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AAE_BRUNO\PPCI - EMEI SONHO MEU\"/>
    </mc:Choice>
  </mc:AlternateContent>
  <xr:revisionPtr revIDLastSave="0" documentId="13_ncr:1_{F94B6839-6763-48FE-9064-C28EE4B7085B}" xr6:coauthVersionLast="47" xr6:coauthVersionMax="47" xr10:uidLastSave="{00000000-0000-0000-0000-000000000000}"/>
  <bookViews>
    <workbookView xWindow="14295" yWindow="0" windowWidth="14610" windowHeight="15585" tabRatio="765" firstSheet="3" activeTab="6" xr2:uid="{00000000-000D-0000-FFFF-FFFF00000000}"/>
  </bookViews>
  <sheets>
    <sheet name="PLANILHA ORÇAMENTÁRIA" sheetId="5" r:id="rId1"/>
    <sheet name="MEMÓRIA DE CALCULO" sheetId="7" r:id="rId2"/>
    <sheet name="COMPOSIÇÕES CRIADAS" sheetId="12" r:id="rId3"/>
    <sheet name="COTAÇÕES" sheetId="13" r:id="rId4"/>
    <sheet name="CRONOGRAMA" sheetId="4" r:id="rId5"/>
    <sheet name="BDI" sheetId="10" r:id="rId6"/>
    <sheet name="ENCARGOS SEM DESONERAÇÃO " sheetId="11" r:id="rId7"/>
    <sheet name="Sinapi 02-2026" sheetId="9" r:id="rId8"/>
  </sheets>
  <externalReferences>
    <externalReference r:id="rId9"/>
    <externalReference r:id="rId10"/>
  </externalReferences>
  <definedNames>
    <definedName name="_xlnm.Print_Area" localSheetId="5">BDI!$I$1:$R$51</definedName>
    <definedName name="_xlnm.Print_Area" localSheetId="2">'COMPOSIÇÕES CRIADAS'!$A$1:$M$38</definedName>
    <definedName name="_xlnm.Print_Area" localSheetId="3">COTAÇÕES!$A$1:$F$27</definedName>
    <definedName name="_xlnm.Print_Area" localSheetId="6">'ENCARGOS SEM DESONERAÇÃO '!$A$1:$G$49</definedName>
    <definedName name="_xlnm.Print_Area" localSheetId="1">'MEMÓRIA DE CALCULO'!$A$1:$G$28</definedName>
    <definedName name="_xlnm.Print_Area" localSheetId="0">'PLANILHA ORÇAMENTÁRIA'!$A$1:$Q$38</definedName>
    <definedName name="ASSIS_ASSIS_Listar">#REF!</definedName>
    <definedName name="BDI">[1]ORÇAMENTO!$M$9</definedName>
    <definedName name="IMPRIMACAO">#REF!</definedName>
    <definedName name="SINAPI">[1]SINAPI!$A:$E</definedName>
    <definedName name="TipoOrçamento">"BASE"</definedName>
    <definedName name="_xlnm.Print_Titles" localSheetId="1">'MEMÓRIA DE CALCULO'!$1:$7</definedName>
    <definedName name="_xlnm.Print_Titles" localSheetId="0">'PLANILHA ORÇAMENTÁRIA'!$1:$9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1" roundtripDataSignature="AMtx7mgrf7QV1gD9jb6e6uBzBcNorTQDXg=="/>
    </ext>
  </extLst>
</workbook>
</file>

<file path=xl/calcChain.xml><?xml version="1.0" encoding="utf-8"?>
<calcChain xmlns="http://schemas.openxmlformats.org/spreadsheetml/2006/main">
  <c r="D13" i="4" l="1"/>
  <c r="A4" i="7"/>
  <c r="A3" i="7"/>
  <c r="F11" i="7"/>
  <c r="F12" i="7"/>
  <c r="F13" i="7"/>
  <c r="F14" i="7"/>
  <c r="F15" i="7"/>
  <c r="F16" i="7"/>
  <c r="F17" i="7"/>
  <c r="F18" i="7"/>
  <c r="F20" i="7"/>
  <c r="F10" i="7"/>
  <c r="E13" i="7"/>
  <c r="E14" i="7"/>
  <c r="E15" i="7"/>
  <c r="E16" i="7"/>
  <c r="E17" i="7"/>
  <c r="E18" i="7"/>
  <c r="F23" i="7"/>
  <c r="B23" i="7"/>
  <c r="A23" i="7"/>
  <c r="B22" i="7"/>
  <c r="A22" i="7"/>
  <c r="D12" i="7"/>
  <c r="D13" i="7"/>
  <c r="D14" i="7"/>
  <c r="D15" i="7"/>
  <c r="D16" i="7"/>
  <c r="D17" i="7"/>
  <c r="D18" i="7"/>
  <c r="C12" i="7"/>
  <c r="C13" i="7"/>
  <c r="C14" i="7"/>
  <c r="C15" i="7"/>
  <c r="C16" i="7"/>
  <c r="C17" i="7"/>
  <c r="C18" i="7"/>
  <c r="B11" i="7"/>
  <c r="B12" i="7"/>
  <c r="B13" i="7"/>
  <c r="B14" i="7"/>
  <c r="B15" i="7"/>
  <c r="B16" i="7"/>
  <c r="B17" i="7"/>
  <c r="B18" i="7"/>
  <c r="B19" i="7"/>
  <c r="B20" i="7"/>
  <c r="B10" i="7"/>
  <c r="A19" i="7"/>
  <c r="A20" i="7"/>
  <c r="A17" i="7"/>
  <c r="A18" i="7"/>
  <c r="A11" i="7"/>
  <c r="A12" i="7"/>
  <c r="A13" i="7"/>
  <c r="A14" i="7"/>
  <c r="A15" i="7"/>
  <c r="A16" i="7"/>
  <c r="A10" i="7"/>
  <c r="B9" i="7"/>
  <c r="A9" i="7"/>
  <c r="D26" i="13"/>
  <c r="E26" i="13"/>
  <c r="D25" i="13"/>
  <c r="E25" i="13"/>
  <c r="F16" i="5"/>
  <c r="F15" i="5"/>
  <c r="J36" i="12"/>
  <c r="J37" i="12"/>
  <c r="J35" i="12"/>
  <c r="J30" i="12"/>
  <c r="J29" i="12"/>
  <c r="J24" i="12"/>
  <c r="J23" i="12"/>
  <c r="J17" i="12"/>
  <c r="J16" i="12"/>
  <c r="J10" i="12"/>
  <c r="J9" i="12"/>
  <c r="H36" i="12"/>
  <c r="H37" i="12"/>
  <c r="H35" i="12"/>
  <c r="H30" i="12"/>
  <c r="H29" i="12"/>
  <c r="H24" i="12"/>
  <c r="H23" i="12"/>
  <c r="H17" i="12"/>
  <c r="H16" i="12"/>
  <c r="H10" i="12"/>
  <c r="H9" i="12"/>
  <c r="D36" i="12"/>
  <c r="D37" i="12"/>
  <c r="D35" i="12"/>
  <c r="D30" i="12"/>
  <c r="D29" i="12"/>
  <c r="D24" i="12"/>
  <c r="D23" i="12"/>
  <c r="D17" i="12"/>
  <c r="D16" i="12"/>
  <c r="D10" i="12"/>
  <c r="D9" i="12"/>
  <c r="C36" i="12"/>
  <c r="C37" i="12"/>
  <c r="C35" i="12"/>
  <c r="C30" i="12"/>
  <c r="C29" i="12"/>
  <c r="C24" i="12"/>
  <c r="C23" i="12"/>
  <c r="C17" i="12"/>
  <c r="C16" i="12"/>
  <c r="C10" i="12"/>
  <c r="C9" i="12"/>
  <c r="E25" i="5"/>
  <c r="E23" i="7" s="1"/>
  <c r="E22" i="5"/>
  <c r="E20" i="7" s="1"/>
  <c r="E21" i="5"/>
  <c r="E19" i="7" s="1"/>
  <c r="D25" i="5"/>
  <c r="D23" i="7" s="1"/>
  <c r="D22" i="5"/>
  <c r="D20" i="7" s="1"/>
  <c r="D21" i="5"/>
  <c r="D19" i="7" s="1"/>
  <c r="C25" i="5"/>
  <c r="C23" i="7" s="1"/>
  <c r="C22" i="5"/>
  <c r="C20" i="7" s="1"/>
  <c r="C21" i="5"/>
  <c r="C19" i="7" s="1"/>
  <c r="D16" i="5"/>
  <c r="E16" i="5"/>
  <c r="G16" i="5"/>
  <c r="J16" i="5"/>
  <c r="D17" i="5"/>
  <c r="E17" i="5"/>
  <c r="G17" i="5"/>
  <c r="J17" i="5"/>
  <c r="D18" i="5"/>
  <c r="E18" i="5"/>
  <c r="G18" i="5"/>
  <c r="H18" i="5" s="1"/>
  <c r="K18" i="5" s="1"/>
  <c r="O18" i="5" s="1"/>
  <c r="J18" i="5"/>
  <c r="D19" i="5"/>
  <c r="E19" i="5"/>
  <c r="G19" i="5"/>
  <c r="J19" i="5"/>
  <c r="D20" i="5"/>
  <c r="E20" i="5"/>
  <c r="G20" i="5"/>
  <c r="J20" i="5"/>
  <c r="J15" i="5"/>
  <c r="G15" i="5"/>
  <c r="E15" i="5"/>
  <c r="D15" i="5"/>
  <c r="K14" i="5"/>
  <c r="O14" i="5" s="1"/>
  <c r="M14" i="5"/>
  <c r="I14" i="5"/>
  <c r="L14" i="5" s="1"/>
  <c r="P14" i="5" s="1"/>
  <c r="G14" i="5"/>
  <c r="E13" i="5"/>
  <c r="D13" i="5"/>
  <c r="D11" i="7" s="1"/>
  <c r="C13" i="5"/>
  <c r="C11" i="7" s="1"/>
  <c r="E12" i="5"/>
  <c r="E10" i="7" s="1"/>
  <c r="D12" i="5"/>
  <c r="D10" i="7" s="1"/>
  <c r="C12" i="5"/>
  <c r="C10" i="7" s="1"/>
  <c r="E30" i="12"/>
  <c r="B8" i="7"/>
  <c r="E14" i="5" l="1"/>
  <c r="E12" i="7" s="1"/>
  <c r="E11" i="7"/>
  <c r="F21" i="5"/>
  <c r="F19" i="7" s="1"/>
  <c r="Q14" i="5"/>
  <c r="H16" i="5"/>
  <c r="K16" i="5" s="1"/>
  <c r="O16" i="5" s="1"/>
  <c r="H17" i="5"/>
  <c r="K17" i="5" s="1"/>
  <c r="O17" i="5" s="1"/>
  <c r="M16" i="5"/>
  <c r="I16" i="5"/>
  <c r="L16" i="5" s="1"/>
  <c r="P16" i="5" s="1"/>
  <c r="I17" i="5"/>
  <c r="L17" i="5" s="1"/>
  <c r="P17" i="5" s="1"/>
  <c r="Q17" i="5" s="1"/>
  <c r="M17" i="5"/>
  <c r="M18" i="5"/>
  <c r="I18" i="5"/>
  <c r="L18" i="5" s="1"/>
  <c r="P18" i="5" s="1"/>
  <c r="Q18" i="5" s="1"/>
  <c r="M19" i="5"/>
  <c r="H19" i="5"/>
  <c r="M20" i="5"/>
  <c r="H20" i="5"/>
  <c r="K20" i="5" s="1"/>
  <c r="O20" i="5" s="1"/>
  <c r="I20" i="5"/>
  <c r="L20" i="5" s="1"/>
  <c r="P20" i="5" s="1"/>
  <c r="B6" i="11"/>
  <c r="I8" i="10"/>
  <c r="A2" i="7"/>
  <c r="Q16" i="5" l="1"/>
  <c r="Q20" i="5"/>
  <c r="K19" i="5"/>
  <c r="O19" i="5" s="1"/>
  <c r="I19" i="5"/>
  <c r="L19" i="5" s="1"/>
  <c r="P19" i="5" s="1"/>
  <c r="Q19" i="5" s="1"/>
  <c r="F35" i="12" l="1"/>
  <c r="G35" i="12" l="1"/>
  <c r="K35" i="12" s="1"/>
  <c r="I36" i="12"/>
  <c r="L36" i="12" s="1"/>
  <c r="I37" i="12"/>
  <c r="L37" i="12" s="1"/>
  <c r="F36" i="12"/>
  <c r="G36" i="12" s="1"/>
  <c r="K36" i="12" s="1"/>
  <c r="F37" i="12"/>
  <c r="G37" i="12" s="1"/>
  <c r="K37" i="12" s="1"/>
  <c r="I35" i="12"/>
  <c r="L35" i="12" s="1"/>
  <c r="L33" i="12" l="1"/>
  <c r="H25" i="5" s="1"/>
  <c r="M36" i="12"/>
  <c r="M37" i="12"/>
  <c r="K33" i="12"/>
  <c r="I25" i="5" s="1"/>
  <c r="M35" i="12"/>
  <c r="M33" i="12" l="1"/>
  <c r="J25" i="5" s="1"/>
  <c r="G25" i="5" s="1"/>
  <c r="C22" i="12" l="1"/>
  <c r="B22" i="12"/>
  <c r="F23" i="12"/>
  <c r="F22" i="12"/>
  <c r="D22" i="12"/>
  <c r="F24" i="13"/>
  <c r="C15" i="12"/>
  <c r="B15" i="12"/>
  <c r="F16" i="12"/>
  <c r="F15" i="12"/>
  <c r="D15" i="12"/>
  <c r="F17" i="13"/>
  <c r="F18" i="13"/>
  <c r="F16" i="13"/>
  <c r="F26" i="13" l="1"/>
  <c r="G23" i="12"/>
  <c r="K23" i="12" s="1"/>
  <c r="I29" i="12"/>
  <c r="L29" i="12" s="1"/>
  <c r="I30" i="12"/>
  <c r="L30" i="12" s="1"/>
  <c r="F29" i="12"/>
  <c r="G29" i="12" s="1"/>
  <c r="K29" i="12" s="1"/>
  <c r="F30" i="12"/>
  <c r="G30" i="12" s="1"/>
  <c r="K30" i="12" s="1"/>
  <c r="I23" i="12"/>
  <c r="L23" i="12" s="1"/>
  <c r="I24" i="12"/>
  <c r="L24" i="12" s="1"/>
  <c r="G16" i="12"/>
  <c r="K16" i="12" s="1"/>
  <c r="F24" i="12"/>
  <c r="G24" i="12" s="1"/>
  <c r="K24" i="12" s="1"/>
  <c r="F25" i="13"/>
  <c r="F27" i="13" s="1"/>
  <c r="J22" i="12" s="1"/>
  <c r="I22" i="12" s="1"/>
  <c r="L22" i="12" s="1"/>
  <c r="I16" i="12"/>
  <c r="L16" i="12" s="1"/>
  <c r="I17" i="12"/>
  <c r="L17" i="12" s="1"/>
  <c r="F17" i="12"/>
  <c r="G17" i="12" s="1"/>
  <c r="K17" i="12" s="1"/>
  <c r="M24" i="12" l="1"/>
  <c r="G22" i="12"/>
  <c r="K22" i="12" s="1"/>
  <c r="L20" i="12"/>
  <c r="H21" i="5" s="1"/>
  <c r="L27" i="12"/>
  <c r="H22" i="5" s="1"/>
  <c r="M30" i="12"/>
  <c r="M29" i="12"/>
  <c r="K27" i="12"/>
  <c r="I22" i="5" s="1"/>
  <c r="M23" i="12"/>
  <c r="M17" i="12"/>
  <c r="M16" i="12"/>
  <c r="M22" i="12" l="1"/>
  <c r="M20" i="12" s="1"/>
  <c r="J21" i="5" s="1"/>
  <c r="K20" i="12"/>
  <c r="I21" i="5" s="1"/>
  <c r="M27" i="12"/>
  <c r="J22" i="5" s="1"/>
  <c r="F19" i="13" l="1"/>
  <c r="J15" i="12" s="1"/>
  <c r="D8" i="12"/>
  <c r="C8" i="12"/>
  <c r="B8" i="12"/>
  <c r="F10" i="12"/>
  <c r="F9" i="12"/>
  <c r="F9" i="13"/>
  <c r="F10" i="13"/>
  <c r="F8" i="13"/>
  <c r="F11" i="13" l="1"/>
  <c r="J8" i="12" s="1"/>
  <c r="I15" i="12"/>
  <c r="L15" i="12" s="1"/>
  <c r="L13" i="12" s="1"/>
  <c r="H13" i="5" s="1"/>
  <c r="G15" i="12"/>
  <c r="K15" i="12" s="1"/>
  <c r="G9" i="12"/>
  <c r="K9" i="12" s="1"/>
  <c r="G10" i="12"/>
  <c r="K10" i="12" s="1"/>
  <c r="I9" i="12"/>
  <c r="L9" i="12" s="1"/>
  <c r="F8" i="12"/>
  <c r="I10" i="12"/>
  <c r="L10" i="12" s="1"/>
  <c r="K13" i="5" l="1"/>
  <c r="O13" i="5" s="1"/>
  <c r="M10" i="12"/>
  <c r="G8" i="12"/>
  <c r="K8" i="12" s="1"/>
  <c r="K6" i="12" s="1"/>
  <c r="I12" i="5" s="1"/>
  <c r="M9" i="12"/>
  <c r="M15" i="12"/>
  <c r="M13" i="12" s="1"/>
  <c r="J13" i="5" s="1"/>
  <c r="K13" i="12"/>
  <c r="I13" i="5" s="1"/>
  <c r="L13" i="5" s="1"/>
  <c r="P13" i="5" s="1"/>
  <c r="I8" i="12"/>
  <c r="L8" i="12" s="1"/>
  <c r="L6" i="12" s="1"/>
  <c r="H12" i="5" s="1"/>
  <c r="Q13" i="5" l="1"/>
  <c r="G13" i="5"/>
  <c r="M13" i="5"/>
  <c r="M8" i="12"/>
  <c r="M6" i="12" s="1"/>
  <c r="J12" i="5" s="1"/>
  <c r="M22" i="5" l="1"/>
  <c r="M25" i="5" l="1"/>
  <c r="K25" i="5" l="1"/>
  <c r="O25" i="5" s="1"/>
  <c r="O26" i="5" s="1"/>
  <c r="L25" i="5"/>
  <c r="P25" i="5" s="1"/>
  <c r="P26" i="5" s="1"/>
  <c r="L21" i="5"/>
  <c r="P21" i="5" s="1"/>
  <c r="Q25" i="5" l="1"/>
  <c r="Q26" i="5" s="1"/>
  <c r="K21" i="5"/>
  <c r="O21" i="5" s="1"/>
  <c r="Q21" i="5" s="1"/>
  <c r="M21" i="5" l="1"/>
  <c r="G21" i="5"/>
  <c r="G12" i="5"/>
  <c r="F6" i="4" l="1"/>
  <c r="B5" i="4" l="1"/>
  <c r="C2" i="10" l="1"/>
  <c r="A3" i="10"/>
  <c r="C3" i="10" s="1"/>
  <c r="A4" i="10"/>
  <c r="C4" i="10" s="1"/>
  <c r="C8" i="10"/>
  <c r="C9" i="10"/>
  <c r="C10" i="10"/>
  <c r="C11" i="10"/>
  <c r="C12" i="10"/>
  <c r="C13" i="10"/>
  <c r="C14" i="10"/>
  <c r="A15" i="10"/>
  <c r="C15" i="10"/>
  <c r="A17" i="10"/>
  <c r="C17" i="10" s="1"/>
  <c r="I18" i="10"/>
  <c r="M18" i="10"/>
  <c r="P18" i="10" s="1"/>
  <c r="I19" i="10"/>
  <c r="M19" i="10"/>
  <c r="I20" i="10"/>
  <c r="M20" i="10"/>
  <c r="C21" i="10"/>
  <c r="I21" i="10"/>
  <c r="M21" i="10"/>
  <c r="A22" i="10"/>
  <c r="A23" i="10" s="1"/>
  <c r="I22" i="10"/>
  <c r="M22" i="10"/>
  <c r="P23" i="10"/>
  <c r="S23" i="10" s="1"/>
  <c r="Q23" i="10"/>
  <c r="R23" i="10"/>
  <c r="N24" i="10"/>
  <c r="N26" i="10" s="1"/>
  <c r="Q24" i="10"/>
  <c r="R24" i="10"/>
  <c r="Q25" i="10"/>
  <c r="R25" i="10"/>
  <c r="O25" i="10" s="1"/>
  <c r="C27" i="10"/>
  <c r="O27" i="10"/>
  <c r="A28" i="10"/>
  <c r="C28" i="10" s="1"/>
  <c r="V29" i="10"/>
  <c r="I29" i="10" s="1"/>
  <c r="L32" i="10"/>
  <c r="M32" i="10"/>
  <c r="M33" i="10"/>
  <c r="I35" i="10"/>
  <c r="I37" i="10"/>
  <c r="C38" i="10"/>
  <c r="A39" i="10"/>
  <c r="C39" i="10"/>
  <c r="A40" i="10"/>
  <c r="C40" i="10" s="1"/>
  <c r="O42" i="10"/>
  <c r="C44" i="10"/>
  <c r="A45" i="10"/>
  <c r="C45" i="10" s="1"/>
  <c r="A46" i="10"/>
  <c r="C46" i="10" s="1"/>
  <c r="I49" i="10"/>
  <c r="C50" i="10"/>
  <c r="I50" i="10"/>
  <c r="A51" i="10"/>
  <c r="A52" i="10" s="1"/>
  <c r="C51" i="10"/>
  <c r="A53" i="10" l="1"/>
  <c r="C52" i="10"/>
  <c r="A47" i="10"/>
  <c r="P20" i="10"/>
  <c r="Q19" i="10"/>
  <c r="P19" i="10"/>
  <c r="C22" i="10"/>
  <c r="R18" i="10"/>
  <c r="S18" i="10" s="1"/>
  <c r="A29" i="10"/>
  <c r="Q18" i="10"/>
  <c r="A5" i="10"/>
  <c r="A18" i="10"/>
  <c r="A41" i="10"/>
  <c r="R20" i="10"/>
  <c r="Q20" i="10"/>
  <c r="R19" i="10"/>
  <c r="C23" i="10"/>
  <c r="A24" i="10"/>
  <c r="C53" i="10"/>
  <c r="A54" i="10"/>
  <c r="N27" i="10"/>
  <c r="C47" i="10" l="1"/>
  <c r="A48" i="10"/>
  <c r="C18" i="10"/>
  <c r="A19" i="10"/>
  <c r="C29" i="10"/>
  <c r="A32" i="10"/>
  <c r="C41" i="10"/>
  <c r="A42" i="10"/>
  <c r="C5" i="10"/>
  <c r="A6" i="10"/>
  <c r="S19" i="10"/>
  <c r="S20" i="10"/>
  <c r="C54" i="10"/>
  <c r="A55" i="10"/>
  <c r="C55" i="10" s="1"/>
  <c r="C24" i="10"/>
  <c r="A25" i="10"/>
  <c r="A49" i="10" l="1"/>
  <c r="C49" i="10" s="1"/>
  <c r="C48" i="10"/>
  <c r="C42" i="10"/>
  <c r="A43" i="10"/>
  <c r="C43" i="10" s="1"/>
  <c r="A33" i="10"/>
  <c r="C32" i="10"/>
  <c r="A20" i="10"/>
  <c r="C20" i="10" s="1"/>
  <c r="C19" i="10"/>
  <c r="C6" i="10"/>
  <c r="A7" i="10"/>
  <c r="C7" i="10" s="1"/>
  <c r="P26" i="10" s="1"/>
  <c r="P21" i="10"/>
  <c r="P22" i="10"/>
  <c r="S22" i="10" s="1"/>
  <c r="R22" i="10"/>
  <c r="Q22" i="10"/>
  <c r="Q21" i="10"/>
  <c r="R21" i="10"/>
  <c r="Q26" i="10"/>
  <c r="A26" i="10"/>
  <c r="C26" i="10" s="1"/>
  <c r="C25" i="10"/>
  <c r="S21" i="10" l="1"/>
  <c r="R26" i="10"/>
  <c r="O26" i="10" s="1"/>
  <c r="V27" i="10" s="1"/>
  <c r="T16" i="10" s="1"/>
  <c r="C33" i="10"/>
  <c r="A34" i="10"/>
  <c r="C34" i="10" s="1"/>
  <c r="M15" i="5"/>
  <c r="K12" i="5" l="1"/>
  <c r="M12" i="5"/>
  <c r="H15" i="5"/>
  <c r="L12" i="5" l="1"/>
  <c r="I15" i="5"/>
  <c r="L15" i="5" s="1"/>
  <c r="K15" i="5"/>
  <c r="O15" i="5" l="1"/>
  <c r="P15" i="5"/>
  <c r="P12" i="5"/>
  <c r="O12" i="5"/>
  <c r="Q12" i="5" l="1"/>
  <c r="Q15" i="5" l="1"/>
  <c r="G22" i="5" l="1"/>
  <c r="K22" i="5"/>
  <c r="O22" i="5" s="1"/>
  <c r="O23" i="5" s="1"/>
  <c r="O27" i="5" s="1"/>
  <c r="L22" i="5"/>
  <c r="P22" i="5" s="1"/>
  <c r="P23" i="5" s="1"/>
  <c r="P27" i="5"/>
  <c r="Q22" i="5" l="1"/>
  <c r="Q23" i="5" l="1"/>
  <c r="Q27" i="5" s="1"/>
  <c r="C5" i="4" s="1"/>
  <c r="C7" i="4" l="1"/>
  <c r="E5" i="4"/>
  <c r="E7" i="4" s="1"/>
  <c r="N22" i="5"/>
  <c r="N19" i="5"/>
  <c r="N12" i="5"/>
  <c r="N18" i="5"/>
  <c r="N15" i="5"/>
  <c r="N20" i="5"/>
  <c r="N13" i="5"/>
  <c r="N25" i="5"/>
  <c r="N14" i="5"/>
  <c r="N17" i="5"/>
  <c r="N16" i="5"/>
  <c r="N21" i="5"/>
  <c r="F5" i="4" l="1"/>
  <c r="D7" i="4"/>
  <c r="D5" i="4"/>
  <c r="F7" i="4" l="1"/>
  <c r="E9" i="4"/>
  <c r="E10" i="4"/>
</calcChain>
</file>

<file path=xl/sharedStrings.xml><?xml version="1.0" encoding="utf-8"?>
<sst xmlns="http://schemas.openxmlformats.org/spreadsheetml/2006/main" count="26827" uniqueCount="13402">
  <si>
    <t xml:space="preserve">PLANILHA ORÇAMENTÁRIA </t>
  </si>
  <si>
    <t>BDI</t>
  </si>
  <si>
    <t>ITEM</t>
  </si>
  <si>
    <t>FONTE</t>
  </si>
  <si>
    <t>CÓDIGO</t>
  </si>
  <si>
    <t>DESCRIÇÃO DOS SERVIÇOS</t>
  </si>
  <si>
    <t>UNIDADE</t>
  </si>
  <si>
    <t>QUANTIDADE</t>
  </si>
  <si>
    <t>PREÇO UNITÁRIO COM BDI</t>
  </si>
  <si>
    <t>INCIDÊNCIAS</t>
  </si>
  <si>
    <t>M.O.</t>
  </si>
  <si>
    <t>MAT.</t>
  </si>
  <si>
    <t>TOTAL</t>
  </si>
  <si>
    <t>1.1</t>
  </si>
  <si>
    <t>1.2</t>
  </si>
  <si>
    <t>ENGENHEIRO CIVIL DE OBRA PLENO COM ENCARGOS COMPLEMENTARES</t>
  </si>
  <si>
    <t>SUBTOTAL</t>
  </si>
  <si>
    <t>KG</t>
  </si>
  <si>
    <t>ELETRICISTA COM ENCARGOS COMPLEMENTARES</t>
  </si>
  <si>
    <t>FUNDO SELADOR ACRÍLICO, APLICAÇÃO MANUAL EM PAREDE, UMA DEMÃO. AF_04/2023</t>
  </si>
  <si>
    <t>LIXAMENTO MANUAL EM SUPERFÍCIES METÁLICAS EM OBRA. AF_01/2020</t>
  </si>
  <si>
    <t>LIXAMENTO DE MADEIRA PARA APLICAÇÃO DE FUNDO OU PINTURA. AF_01/2021</t>
  </si>
  <si>
    <t>PINTURA TINTA DE ACABAMENTO (PIGMENTADA) ESMALTE SINTÉTICO ACETINADO EM MADEIRA, 2 DEMÃOS. AF_01/2021</t>
  </si>
  <si>
    <t>M</t>
  </si>
  <si>
    <t>M3</t>
  </si>
  <si>
    <t xml:space="preserve">TOTAL </t>
  </si>
  <si>
    <t>Ester Elisa Dill Koch</t>
  </si>
  <si>
    <t>Prefeita</t>
  </si>
  <si>
    <t>Memória de Cálculo</t>
  </si>
  <si>
    <t>DESCRITIVO</t>
  </si>
  <si>
    <t>ETAPAS DE 30 DIAS (Mensais)</t>
  </si>
  <si>
    <t>COD.</t>
  </si>
  <si>
    <t>DISCRIMINAÇÃO</t>
  </si>
  <si>
    <t>PREÇO</t>
  </si>
  <si>
    <t>Etapa 01</t>
  </si>
  <si>
    <t>PREÇO GLOBAL (R$)</t>
  </si>
  <si>
    <t>PERCENTAGENS (%)</t>
  </si>
  <si>
    <t>PERCENTAGENS ACUMULADO</t>
  </si>
  <si>
    <t>INSUMOS SEM DESONERAÇÃO</t>
  </si>
  <si>
    <t xml:space="preserve">DESCRIÇÃO </t>
  </si>
  <si>
    <t>VALOR</t>
  </si>
  <si>
    <t>% MO</t>
  </si>
  <si>
    <t>ABERTURA PARA ENCAIXE DE CUBA OU LAVATORIO EM BANCADA DE MARMORE/ GRANITO OU OUTRO TIPO DE PEDRA NATURAL</t>
  </si>
  <si>
    <t>UN</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</si>
  <si>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</si>
  <si>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</si>
  <si>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</si>
  <si>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</si>
  <si>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</si>
  <si>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</si>
  <si>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</si>
  <si>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</si>
  <si>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</si>
  <si>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</si>
  <si>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</si>
  <si>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</si>
  <si>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</si>
  <si>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</si>
  <si>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</si>
  <si>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</si>
  <si>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</si>
  <si>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</si>
  <si>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</si>
  <si>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</si>
  <si>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</si>
  <si>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</si>
  <si>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</si>
  <si>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</si>
  <si>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</si>
  <si>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</si>
  <si>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</si>
  <si>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</si>
  <si>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</si>
  <si>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</si>
  <si>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</si>
  <si>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</si>
  <si>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</si>
  <si>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</si>
  <si>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</si>
  <si>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</si>
  <si>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</si>
  <si>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</si>
  <si>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</si>
  <si>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</si>
  <si>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</si>
  <si>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</si>
  <si>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</si>
  <si>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</si>
  <si>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</si>
  <si>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</si>
  <si>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</si>
  <si>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</si>
  <si>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</si>
  <si>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</si>
  <si>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</si>
  <si>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</si>
  <si>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</si>
  <si>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</si>
  <si>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</si>
  <si>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</si>
  <si>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</si>
  <si>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</si>
  <si>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</si>
  <si>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</si>
  <si>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</si>
  <si>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</si>
  <si>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</si>
  <si>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</si>
  <si>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</si>
  <si>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</si>
  <si>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</si>
  <si>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</si>
  <si>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</si>
  <si>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</si>
  <si>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</si>
  <si>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</si>
  <si>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</si>
  <si>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</si>
  <si>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</si>
  <si>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</si>
  <si>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</si>
  <si>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</si>
  <si>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</si>
  <si>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</si>
  <si>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</si>
  <si>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</si>
  <si>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</si>
  <si>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</si>
  <si>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</si>
  <si>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</si>
  <si>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</si>
  <si>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</si>
  <si>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</si>
  <si>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</si>
  <si>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</si>
  <si>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</si>
  <si>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</si>
  <si>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</si>
  <si>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</si>
  <si>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</si>
  <si>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</si>
  <si>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</si>
  <si>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</si>
  <si>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</si>
  <si>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</si>
  <si>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</si>
  <si>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</si>
  <si>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</si>
  <si>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</si>
  <si>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</si>
  <si>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</si>
  <si>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</si>
  <si>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</si>
  <si>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</si>
  <si>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</si>
  <si>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</si>
  <si>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</si>
  <si>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</si>
  <si>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</si>
  <si>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</si>
  <si>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</si>
  <si>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</si>
  <si>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</si>
  <si>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</si>
  <si>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</si>
  <si>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</si>
  <si>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</si>
  <si>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</si>
  <si>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</si>
  <si>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</si>
  <si>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</si>
  <si>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</si>
  <si>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</si>
  <si>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</si>
  <si>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</si>
  <si>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</si>
  <si>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</si>
  <si>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</si>
  <si>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</si>
  <si>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</si>
  <si>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</si>
  <si>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</si>
  <si>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</si>
  <si>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</si>
  <si>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</si>
  <si>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</si>
  <si>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</si>
  <si>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</si>
  <si>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H</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</si>
  <si>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</si>
  <si>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</si>
  <si>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</si>
  <si>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</si>
  <si>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</si>
  <si>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</si>
  <si>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</si>
  <si>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</si>
  <si>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</si>
  <si>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</si>
  <si>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</si>
  <si>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</si>
  <si>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</si>
  <si>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</si>
  <si>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</si>
  <si>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</si>
  <si>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</si>
  <si>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</si>
  <si>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</si>
  <si>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</si>
  <si>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</si>
  <si>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</si>
  <si>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</si>
  <si>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</si>
  <si>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</si>
  <si>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</si>
  <si>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</si>
  <si>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</si>
  <si>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</si>
  <si>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</si>
  <si>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</si>
  <si>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</si>
  <si>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</si>
  <si>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</si>
  <si>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</si>
  <si>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</si>
  <si>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</si>
  <si>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</si>
  <si>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</si>
  <si>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</si>
  <si>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</si>
  <si>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</si>
  <si>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</si>
  <si>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</si>
  <si>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</si>
  <si>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</si>
  <si>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</si>
  <si>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</si>
  <si>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</si>
  <si>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</si>
  <si>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</si>
  <si>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</si>
  <si>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</si>
  <si>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</si>
  <si>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</si>
  <si>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</si>
  <si>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</si>
  <si>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</si>
  <si>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</si>
  <si>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</si>
  <si>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</si>
  <si>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</si>
  <si>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</si>
  <si>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</si>
  <si>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</si>
  <si>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</si>
  <si>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</si>
  <si>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</si>
  <si>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</si>
  <si>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</si>
  <si>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</si>
  <si>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</si>
  <si>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</si>
  <si>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</si>
  <si>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</si>
  <si>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</si>
  <si>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</si>
  <si>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</si>
  <si>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</si>
  <si>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</si>
  <si>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</si>
  <si>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</si>
  <si>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</si>
  <si>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</si>
  <si>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</si>
  <si>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</si>
  <si>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</si>
  <si>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</si>
  <si>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</si>
  <si>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</si>
  <si>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</si>
  <si>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</si>
  <si>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</si>
  <si>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</si>
  <si>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</si>
  <si>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</si>
  <si>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</si>
  <si>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</si>
  <si>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</si>
  <si>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</si>
  <si>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</si>
  <si>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</si>
  <si>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</si>
  <si>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</si>
  <si>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</si>
  <si>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</si>
  <si>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</si>
  <si>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</si>
  <si>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</si>
  <si>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</si>
  <si>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</si>
  <si>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</si>
  <si>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</si>
  <si>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</si>
  <si>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</si>
  <si>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</si>
  <si>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</si>
  <si>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</si>
  <si>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</si>
  <si>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</si>
  <si>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</si>
  <si>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</si>
  <si>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</si>
  <si>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</si>
  <si>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</si>
  <si>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</si>
  <si>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</si>
  <si>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</si>
  <si>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</si>
  <si>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</si>
  <si>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</si>
  <si>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</si>
  <si>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</si>
  <si>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</si>
  <si>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</si>
  <si>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</si>
  <si>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</si>
  <si>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</si>
  <si>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</si>
  <si>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</si>
  <si>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</si>
  <si>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</si>
  <si>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</si>
  <si>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</si>
  <si>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</si>
  <si>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</si>
  <si>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</si>
  <si>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</si>
  <si>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</si>
  <si>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</si>
  <si>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</si>
  <si>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</si>
  <si>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</si>
  <si>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</si>
  <si>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</si>
  <si>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</si>
  <si>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</si>
  <si>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</si>
  <si>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</si>
  <si>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</si>
  <si>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</si>
  <si>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</si>
  <si>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</si>
  <si>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</si>
  <si>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</si>
  <si>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</si>
  <si>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</si>
  <si>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</si>
  <si>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</si>
  <si>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</si>
  <si>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</si>
  <si>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</si>
  <si>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</si>
  <si>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</si>
  <si>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</si>
  <si>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</si>
  <si>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</si>
  <si>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</si>
  <si>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</si>
  <si>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</si>
  <si>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</si>
  <si>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</si>
  <si>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</si>
  <si>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</si>
  <si>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</si>
  <si>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</si>
  <si>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</si>
  <si>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</si>
  <si>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</si>
  <si>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</si>
  <si>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</si>
  <si>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</si>
  <si>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</si>
  <si>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</si>
  <si>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</si>
  <si>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</si>
  <si>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</si>
  <si>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</si>
  <si>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</si>
  <si>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</si>
  <si>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</si>
  <si>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</si>
  <si>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</si>
  <si>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</si>
  <si>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</si>
  <si>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</si>
  <si>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</si>
  <si>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</si>
  <si>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</si>
  <si>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</si>
  <si>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</si>
  <si>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</si>
  <si>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</si>
  <si>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</si>
  <si>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</si>
  <si>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</si>
  <si>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</si>
  <si>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</si>
  <si>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</si>
  <si>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</si>
  <si>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</si>
  <si>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M2</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</si>
  <si>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</si>
  <si>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</si>
  <si>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</si>
  <si>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</si>
  <si>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</si>
  <si>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</si>
  <si>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</si>
  <si>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</si>
  <si>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</si>
  <si>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</si>
  <si>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</si>
  <si>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</si>
  <si>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</si>
  <si>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</si>
  <si>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</si>
  <si>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</si>
  <si>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</si>
  <si>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</si>
  <si>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</si>
  <si>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</si>
  <si>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</si>
  <si>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</si>
  <si>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</si>
  <si>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</si>
  <si>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</si>
  <si>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</si>
  <si>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</si>
  <si>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</si>
  <si>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</si>
  <si>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</si>
  <si>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</si>
  <si>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</si>
  <si>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</si>
  <si>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</si>
  <si>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</si>
  <si>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</si>
  <si>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</si>
  <si>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</si>
  <si>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</si>
  <si>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</si>
  <si>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</si>
  <si>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</si>
  <si>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</si>
  <si>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</si>
  <si>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</si>
  <si>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</si>
  <si>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</si>
  <si>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</si>
  <si>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</si>
  <si>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</si>
  <si>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</si>
  <si>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</si>
  <si>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</si>
  <si>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</si>
  <si>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</si>
  <si>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</si>
  <si>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</si>
  <si>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</si>
  <si>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</si>
  <si>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</si>
  <si>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</si>
  <si>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</si>
  <si>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</si>
  <si>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</si>
  <si>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</si>
  <si>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</si>
  <si>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</si>
  <si>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</si>
  <si>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</si>
  <si>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</si>
  <si>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</si>
  <si>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</si>
  <si>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</si>
  <si>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</si>
  <si>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</si>
  <si>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</si>
  <si>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</si>
  <si>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</si>
  <si>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</si>
  <si>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</si>
  <si>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</si>
  <si>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</si>
  <si>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</si>
  <si>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</si>
  <si>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</si>
  <si>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</si>
  <si>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</si>
  <si>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</si>
  <si>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</si>
  <si>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</si>
  <si>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</si>
  <si>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</si>
  <si>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</si>
  <si>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</si>
  <si>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</si>
  <si>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</si>
  <si>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</si>
  <si>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</si>
  <si>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</si>
  <si>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</si>
  <si>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</si>
  <si>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</si>
  <si>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</si>
  <si>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</si>
  <si>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</si>
  <si>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</si>
  <si>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</si>
  <si>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</si>
  <si>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</si>
  <si>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</si>
  <si>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</si>
  <si>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</si>
  <si>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</si>
  <si>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</si>
  <si>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</si>
  <si>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</si>
  <si>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</si>
  <si>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</si>
  <si>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</si>
  <si>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</si>
  <si>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</si>
  <si>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</si>
  <si>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</si>
  <si>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</si>
  <si>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</si>
  <si>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</si>
  <si>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</si>
  <si>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</si>
  <si>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</si>
  <si>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</si>
  <si>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</si>
  <si>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</si>
  <si>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</si>
  <si>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</si>
  <si>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</si>
  <si>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</si>
  <si>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</si>
  <si>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</si>
  <si>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</si>
  <si>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</si>
  <si>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</si>
  <si>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</si>
  <si>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</si>
  <si>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</si>
  <si>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</si>
  <si>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</si>
  <si>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</si>
  <si>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</si>
  <si>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</si>
  <si>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</si>
  <si>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</si>
  <si>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</si>
  <si>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</si>
  <si>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</si>
  <si>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</si>
  <si>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</si>
  <si>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</si>
  <si>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</si>
  <si>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</si>
  <si>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</si>
  <si>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</si>
  <si>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</si>
  <si>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</si>
  <si>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</si>
  <si>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</si>
  <si>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</si>
  <si>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</si>
  <si>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</si>
  <si>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</si>
  <si>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</si>
  <si>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</si>
  <si>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</si>
  <si>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</si>
  <si>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</si>
  <si>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</si>
  <si>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</si>
  <si>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</si>
  <si>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</si>
  <si>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</si>
  <si>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</si>
  <si>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</si>
  <si>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</si>
  <si>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</si>
  <si>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</si>
  <si>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</si>
  <si>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</si>
  <si>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</si>
  <si>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</si>
  <si>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</si>
  <si>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</si>
  <si>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</si>
  <si>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</si>
  <si>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</si>
  <si>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</si>
  <si>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</si>
  <si>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</si>
  <si>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</si>
  <si>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</si>
  <si>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</si>
  <si>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</si>
  <si>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</si>
  <si>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</si>
  <si>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</si>
  <si>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</si>
  <si>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</si>
  <si>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</si>
  <si>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</si>
  <si>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</si>
  <si>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</si>
  <si>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</si>
  <si>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</si>
  <si>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</si>
  <si>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</si>
  <si>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</si>
  <si>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</si>
  <si>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</si>
  <si>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</si>
  <si>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</si>
  <si>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</si>
  <si>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</si>
  <si>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</si>
  <si>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</si>
  <si>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</si>
  <si>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</si>
  <si>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</si>
  <si>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</si>
  <si>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</si>
  <si>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</si>
  <si>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</si>
  <si>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</si>
  <si>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</si>
  <si>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</si>
  <si>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</si>
  <si>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</si>
  <si>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</si>
  <si>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</si>
  <si>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</si>
  <si>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</si>
  <si>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</si>
  <si>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</si>
  <si>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</si>
  <si>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</si>
  <si>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</si>
  <si>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</si>
  <si>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</si>
  <si>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</si>
  <si>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</si>
  <si>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</si>
  <si>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</si>
  <si>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</si>
  <si>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</si>
  <si>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</si>
  <si>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</si>
  <si>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</si>
  <si>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</si>
  <si>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</si>
  <si>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</si>
  <si>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</si>
  <si>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</si>
  <si>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</si>
  <si>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</si>
  <si>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</si>
  <si>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</si>
  <si>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</si>
  <si>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</si>
  <si>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</si>
  <si>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</si>
  <si>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</si>
  <si>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</si>
  <si>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</si>
  <si>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</si>
  <si>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</si>
  <si>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</si>
  <si>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</si>
  <si>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</si>
  <si>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</si>
  <si>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</si>
  <si>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</si>
  <si>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</si>
  <si>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</si>
  <si>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</si>
  <si>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</si>
  <si>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</si>
  <si>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</si>
  <si>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</si>
  <si>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</si>
  <si>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</si>
  <si>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</si>
  <si>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</si>
  <si>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</si>
  <si>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</si>
  <si>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</si>
  <si>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</si>
  <si>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</si>
  <si>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</si>
  <si>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</si>
  <si>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</si>
  <si>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</si>
  <si>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</si>
  <si>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</si>
  <si>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</si>
  <si>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</si>
  <si>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</si>
  <si>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</si>
  <si>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</si>
  <si>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</si>
  <si>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</si>
  <si>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</si>
  <si>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</si>
  <si>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</si>
  <si>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</si>
  <si>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</si>
  <si>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</si>
  <si>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</si>
  <si>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</si>
  <si>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</si>
  <si>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</si>
  <si>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</si>
  <si>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</si>
  <si>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</si>
  <si>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</si>
  <si>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</si>
  <si>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</si>
  <si>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</si>
  <si>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</si>
  <si>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</si>
  <si>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</si>
  <si>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</si>
  <si>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</si>
  <si>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</si>
  <si>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</si>
  <si>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</si>
  <si>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</si>
  <si>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</si>
  <si>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</si>
  <si>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</si>
  <si>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</si>
  <si>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</si>
  <si>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</si>
  <si>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</si>
  <si>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</si>
  <si>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</si>
  <si>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</si>
  <si>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</si>
  <si>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</si>
  <si>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</si>
  <si>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</si>
  <si>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</si>
  <si>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</si>
  <si>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</si>
  <si>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</si>
  <si>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</si>
  <si>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</si>
  <si>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</si>
  <si>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</si>
  <si>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</si>
  <si>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</si>
  <si>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</si>
  <si>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</si>
  <si>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</si>
  <si>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</si>
  <si>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</si>
  <si>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</si>
  <si>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</si>
  <si>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</si>
  <si>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</si>
  <si>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</si>
  <si>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</si>
  <si>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</si>
  <si>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</si>
  <si>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</si>
  <si>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</si>
  <si>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</si>
  <si>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</si>
  <si>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</si>
  <si>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</si>
  <si>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</si>
  <si>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</si>
  <si>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</si>
  <si>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</si>
  <si>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</si>
  <si>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</si>
  <si>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</si>
  <si>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</si>
  <si>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</si>
  <si>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</si>
  <si>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</si>
  <si>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</si>
  <si>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</si>
  <si>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</si>
  <si>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</si>
  <si>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</si>
  <si>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</si>
  <si>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</si>
  <si>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</si>
  <si>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</si>
  <si>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</si>
  <si>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</si>
  <si>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</si>
  <si>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</si>
  <si>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</si>
  <si>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</si>
  <si>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</si>
  <si>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</si>
  <si>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</si>
  <si>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</si>
  <si>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</si>
  <si>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</si>
  <si>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</si>
  <si>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</si>
  <si>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</si>
  <si>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</si>
  <si>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</si>
  <si>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</si>
  <si>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</si>
  <si>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</si>
  <si>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</si>
  <si>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</si>
  <si>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</si>
  <si>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</si>
  <si>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</si>
  <si>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</si>
  <si>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</si>
  <si>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</si>
  <si>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</si>
  <si>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</si>
  <si>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</si>
  <si>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</si>
  <si>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</si>
  <si>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</si>
  <si>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</si>
  <si>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</si>
  <si>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</si>
  <si>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</si>
  <si>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</si>
  <si>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</si>
  <si>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</si>
  <si>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</si>
  <si>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</si>
  <si>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</si>
  <si>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</si>
  <si>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</si>
  <si>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</si>
  <si>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</si>
  <si>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</si>
  <si>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</si>
  <si>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</si>
  <si>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</si>
  <si>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</si>
  <si>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</si>
  <si>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</si>
  <si>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</si>
  <si>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</si>
  <si>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</si>
  <si>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</si>
  <si>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</si>
  <si>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</si>
  <si>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</si>
  <si>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</si>
  <si>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</si>
  <si>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</si>
  <si>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</si>
  <si>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</si>
  <si>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</si>
  <si>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</si>
  <si>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</si>
  <si>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</si>
  <si>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</si>
  <si>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</si>
  <si>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</si>
  <si>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</si>
  <si>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</si>
  <si>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</si>
  <si>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</si>
  <si>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</si>
  <si>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</si>
  <si>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</si>
  <si>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</si>
  <si>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</si>
  <si>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</si>
  <si>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</si>
  <si>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</si>
  <si>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</si>
  <si>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</si>
  <si>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</si>
  <si>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</si>
  <si>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</si>
  <si>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</si>
  <si>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</si>
  <si>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</si>
  <si>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</si>
  <si>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</si>
  <si>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</si>
  <si>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</si>
  <si>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</si>
  <si>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</si>
  <si>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</si>
  <si>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</si>
  <si>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</si>
  <si>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</si>
  <si>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</si>
  <si>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</si>
  <si>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</si>
  <si>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</si>
  <si>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</si>
  <si>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</si>
  <si>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</si>
  <si>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</si>
  <si>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</si>
  <si>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</si>
  <si>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</si>
  <si>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</si>
  <si>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</si>
  <si>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</si>
  <si>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</si>
  <si>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</si>
  <si>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</si>
  <si>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</si>
  <si>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</si>
  <si>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</si>
  <si>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</si>
  <si>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</si>
  <si>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</si>
  <si>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</si>
  <si>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</si>
  <si>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</si>
  <si>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</si>
  <si>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</si>
  <si>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</si>
  <si>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</si>
  <si>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</si>
  <si>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</si>
  <si>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</si>
  <si>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</si>
  <si>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</si>
  <si>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</si>
  <si>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</si>
  <si>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</si>
  <si>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</si>
  <si>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</si>
  <si>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</si>
  <si>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</si>
  <si>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</si>
  <si>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</si>
  <si>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</si>
  <si>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</si>
  <si>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</si>
  <si>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</si>
  <si>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</si>
  <si>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</si>
  <si>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</si>
  <si>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</si>
  <si>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</si>
  <si>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</si>
  <si>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</si>
  <si>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</si>
  <si>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</si>
  <si>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</si>
  <si>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</si>
  <si>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</si>
  <si>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</si>
  <si>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</si>
  <si>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</si>
  <si>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</si>
  <si>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</si>
  <si>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</si>
  <si>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</si>
  <si>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</si>
  <si>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</si>
  <si>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</si>
  <si>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</si>
  <si>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</si>
  <si>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</si>
  <si>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</si>
  <si>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</si>
  <si>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</si>
  <si>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</si>
  <si>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</si>
  <si>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</si>
  <si>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</si>
  <si>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</si>
  <si>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</si>
  <si>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</si>
  <si>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</si>
  <si>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</si>
  <si>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</si>
  <si>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</si>
  <si>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</si>
  <si>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</si>
  <si>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</si>
  <si>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</si>
  <si>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</si>
  <si>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</si>
  <si>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</si>
  <si>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</si>
  <si>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</si>
  <si>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</si>
  <si>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</si>
  <si>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</si>
  <si>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</si>
  <si>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</si>
  <si>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</si>
  <si>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</si>
  <si>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</si>
  <si>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</si>
  <si>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</si>
  <si>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</si>
  <si>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</si>
  <si>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</si>
  <si>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</si>
  <si>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</si>
  <si>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</si>
  <si>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</si>
  <si>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</si>
  <si>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</si>
  <si>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</si>
  <si>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</si>
  <si>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</si>
  <si>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</si>
  <si>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</si>
  <si>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</si>
  <si>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</si>
  <si>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</si>
  <si>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</si>
  <si>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</si>
  <si>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</si>
  <si>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</si>
  <si>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</si>
  <si>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</si>
  <si>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</si>
  <si>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</si>
  <si>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</si>
  <si>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</si>
  <si>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</si>
  <si>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</si>
  <si>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</si>
  <si>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</si>
  <si>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</si>
  <si>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</si>
  <si>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</si>
  <si>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</si>
  <si>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</si>
  <si>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</si>
  <si>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</si>
  <si>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</si>
  <si>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</si>
  <si>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</si>
  <si>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</si>
  <si>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</si>
  <si>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</si>
  <si>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</si>
  <si>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</si>
  <si>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</si>
  <si>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</si>
  <si>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</si>
  <si>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</si>
  <si>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</si>
  <si>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</si>
  <si>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</si>
  <si>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</si>
  <si>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</si>
  <si>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</si>
  <si>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</si>
  <si>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</si>
  <si>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</si>
  <si>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</si>
  <si>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</si>
  <si>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</si>
  <si>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</si>
  <si>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</si>
  <si>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</si>
  <si>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</si>
  <si>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</si>
  <si>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</si>
  <si>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</si>
  <si>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</si>
  <si>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</si>
  <si>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</si>
  <si>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</si>
  <si>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</si>
  <si>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</si>
  <si>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</si>
  <si>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</si>
  <si>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</si>
  <si>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</si>
  <si>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</si>
  <si>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</si>
  <si>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</si>
  <si>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</si>
  <si>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</si>
  <si>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</si>
  <si>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</si>
  <si>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</si>
  <si>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</si>
  <si>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</si>
  <si>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</si>
  <si>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</si>
  <si>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</si>
  <si>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</si>
  <si>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</si>
  <si>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</si>
  <si>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</si>
  <si>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</si>
  <si>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</si>
  <si>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</si>
  <si>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</si>
  <si>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</si>
  <si>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</si>
  <si>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</si>
  <si>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</si>
  <si>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</si>
  <si>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</si>
  <si>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</si>
  <si>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</si>
  <si>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</si>
  <si>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</si>
  <si>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</si>
  <si>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</si>
  <si>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</si>
  <si>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</si>
  <si>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</si>
  <si>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</si>
  <si>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</si>
  <si>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</si>
  <si>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</si>
  <si>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</si>
  <si>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</si>
  <si>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</si>
  <si>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</si>
  <si>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</si>
  <si>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</si>
  <si>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</si>
  <si>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</si>
  <si>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</si>
  <si>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</si>
  <si>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</si>
  <si>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</si>
  <si>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</si>
  <si>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</si>
  <si>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</si>
  <si>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</si>
  <si>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</si>
  <si>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</si>
  <si>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</si>
  <si>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</si>
  <si>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</si>
  <si>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</si>
  <si>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</si>
  <si>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</si>
  <si>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</si>
  <si>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</si>
  <si>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</si>
  <si>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</si>
  <si>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</si>
  <si>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</si>
  <si>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</si>
  <si>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</si>
  <si>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</si>
  <si>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</si>
  <si>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</si>
  <si>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</si>
  <si>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</si>
  <si>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</si>
  <si>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</si>
  <si>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</si>
  <si>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</si>
  <si>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</si>
  <si>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</si>
  <si>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</si>
  <si>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</si>
  <si>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</si>
  <si>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</si>
  <si>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</si>
  <si>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</si>
  <si>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</si>
  <si>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</si>
  <si>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</si>
  <si>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</si>
  <si>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</si>
  <si>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</si>
  <si>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</si>
  <si>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</si>
  <si>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</si>
  <si>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</si>
  <si>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</si>
  <si>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</si>
  <si>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</si>
  <si>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</si>
  <si>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</si>
  <si>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</si>
  <si>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</si>
  <si>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</si>
  <si>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</si>
  <si>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</si>
  <si>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</si>
  <si>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</si>
  <si>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</si>
  <si>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</si>
  <si>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</si>
  <si>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</si>
  <si>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</si>
  <si>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</si>
  <si>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</si>
  <si>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</si>
  <si>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</si>
  <si>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</si>
  <si>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</si>
  <si>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</si>
  <si>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</si>
  <si>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</si>
  <si>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</si>
  <si>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</si>
  <si>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</si>
  <si>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</si>
  <si>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</si>
  <si>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</si>
  <si>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</si>
  <si>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</si>
  <si>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</si>
  <si>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</si>
  <si>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</si>
  <si>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</si>
  <si>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</si>
  <si>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</si>
  <si>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</si>
  <si>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</si>
  <si>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</si>
  <si>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</si>
  <si>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</si>
  <si>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</si>
  <si>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</si>
  <si>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</si>
  <si>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</si>
  <si>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</si>
  <si>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</si>
  <si>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</si>
  <si>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</si>
  <si>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</si>
  <si>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</si>
  <si>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</si>
  <si>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</si>
  <si>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</si>
  <si>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</si>
  <si>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</si>
  <si>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</si>
  <si>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</si>
  <si>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</si>
  <si>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</si>
  <si>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</si>
  <si>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</si>
  <si>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</si>
  <si>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</si>
  <si>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</si>
  <si>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</si>
  <si>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</si>
  <si>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</si>
  <si>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</si>
  <si>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</si>
  <si>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</si>
  <si>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</si>
  <si>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</si>
  <si>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</si>
  <si>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</si>
  <si>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</si>
  <si>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</si>
  <si>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</si>
  <si>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</si>
  <si>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</si>
  <si>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</si>
  <si>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</si>
  <si>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</si>
  <si>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</si>
  <si>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</si>
  <si>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</si>
  <si>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</si>
  <si>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</si>
  <si>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</si>
  <si>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</si>
  <si>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</si>
  <si>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</si>
  <si>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</si>
  <si>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</si>
  <si>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</si>
  <si>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</si>
  <si>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</si>
  <si>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</si>
  <si>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</si>
  <si>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</si>
  <si>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</si>
  <si>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</si>
  <si>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</si>
  <si>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</si>
  <si>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</si>
  <si>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</si>
  <si>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</si>
  <si>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</si>
  <si>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</si>
  <si>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</si>
  <si>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</si>
  <si>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</si>
  <si>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</si>
  <si>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</si>
  <si>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</si>
  <si>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</si>
  <si>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</si>
  <si>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</si>
  <si>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</si>
  <si>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</si>
  <si>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</si>
  <si>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</si>
  <si>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</si>
  <si>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</si>
  <si>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</si>
  <si>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</si>
  <si>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</si>
  <si>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</si>
  <si>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</si>
  <si>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</si>
  <si>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</si>
  <si>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</si>
  <si>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</si>
  <si>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</si>
  <si>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</si>
  <si>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</si>
  <si>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</si>
  <si>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</si>
  <si>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</si>
  <si>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</si>
  <si>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</si>
  <si>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</si>
  <si>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</si>
  <si>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</si>
  <si>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</si>
  <si>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</si>
  <si>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</si>
  <si>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</si>
  <si>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</si>
  <si>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</si>
  <si>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</si>
  <si>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</si>
  <si>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</si>
  <si>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</si>
  <si>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</si>
  <si>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</si>
  <si>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</si>
  <si>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</si>
  <si>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</si>
  <si>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</si>
  <si>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</si>
  <si>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</si>
  <si>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</si>
  <si>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</si>
  <si>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</si>
  <si>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</si>
  <si>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</si>
  <si>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</si>
  <si>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</si>
  <si>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</si>
  <si>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</si>
  <si>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</si>
  <si>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</si>
  <si>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</si>
  <si>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</si>
  <si>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</si>
  <si>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</si>
  <si>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</si>
  <si>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</si>
  <si>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</si>
  <si>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</si>
  <si>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</si>
  <si>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</si>
  <si>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</si>
  <si>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</si>
  <si>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</si>
  <si>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</si>
  <si>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</si>
  <si>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</si>
  <si>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</si>
  <si>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</si>
  <si>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</si>
  <si>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</si>
  <si>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</si>
  <si>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</si>
  <si>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</si>
  <si>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</si>
  <si>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</si>
  <si>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</si>
  <si>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</si>
  <si>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</si>
  <si>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</si>
  <si>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</si>
  <si>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</si>
  <si>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</si>
  <si>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</si>
  <si>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</si>
  <si>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</si>
  <si>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</si>
  <si>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</si>
  <si>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</si>
  <si>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</si>
  <si>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</si>
  <si>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</si>
  <si>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</si>
  <si>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</si>
  <si>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</si>
  <si>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</si>
  <si>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</si>
  <si>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</si>
  <si>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</si>
  <si>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</si>
  <si>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</si>
  <si>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</si>
  <si>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</si>
  <si>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</si>
  <si>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</si>
  <si>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</si>
  <si>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</si>
  <si>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</si>
  <si>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</si>
  <si>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</si>
  <si>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</si>
  <si>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</si>
  <si>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</si>
  <si>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</si>
  <si>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</si>
  <si>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</si>
  <si>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</si>
  <si>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</si>
  <si>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</si>
  <si>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</si>
  <si>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</si>
  <si>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</si>
  <si>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</si>
  <si>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</si>
  <si>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</si>
  <si>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</si>
  <si>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</si>
  <si>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</si>
  <si>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</si>
  <si>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</si>
  <si>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</si>
  <si>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</si>
  <si>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</si>
  <si>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</si>
  <si>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</si>
  <si>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</si>
  <si>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</si>
  <si>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</si>
  <si>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</si>
  <si>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</si>
  <si>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</si>
  <si>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</si>
  <si>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</si>
  <si>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</si>
  <si>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</si>
  <si>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</si>
  <si>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</si>
  <si>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</si>
  <si>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</si>
  <si>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</si>
  <si>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</si>
  <si>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</si>
  <si>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</si>
  <si>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</si>
  <si>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</si>
  <si>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</si>
  <si>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</si>
  <si>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</si>
  <si>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</si>
  <si>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</si>
  <si>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</si>
  <si>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</si>
  <si>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</si>
  <si>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</si>
  <si>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</si>
  <si>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</si>
  <si>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</si>
  <si>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</si>
  <si>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</si>
  <si>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</si>
  <si>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</si>
  <si>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</si>
  <si>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</si>
  <si>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</si>
  <si>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</si>
  <si>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</si>
  <si>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</si>
  <si>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</si>
  <si>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</si>
  <si>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</si>
  <si>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</si>
  <si>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</si>
  <si>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</si>
  <si>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</si>
  <si>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</si>
  <si>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</si>
  <si>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</si>
  <si>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</si>
  <si>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</si>
  <si>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</si>
  <si>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</si>
  <si>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</si>
  <si>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</si>
  <si>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</si>
  <si>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</si>
  <si>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</si>
  <si>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</si>
  <si>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</si>
  <si>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</si>
  <si>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</si>
  <si>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</si>
  <si>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</si>
  <si>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</si>
  <si>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</si>
  <si>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</si>
  <si>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</si>
  <si>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</si>
  <si>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</si>
  <si>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</si>
  <si>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</si>
  <si>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</si>
  <si>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</si>
  <si>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</si>
  <si>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</si>
  <si>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</si>
  <si>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</si>
  <si>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</si>
  <si>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</si>
  <si>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</si>
  <si>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</si>
  <si>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</si>
  <si>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</si>
  <si>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</si>
  <si>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</si>
  <si>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</si>
  <si>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</si>
  <si>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</si>
  <si>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</si>
  <si>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</si>
  <si>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</si>
  <si>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</si>
  <si>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</si>
  <si>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</si>
  <si>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</si>
  <si>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</si>
  <si>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</si>
  <si>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</si>
  <si>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</si>
  <si>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</si>
  <si>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</si>
  <si>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</si>
  <si>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</si>
  <si>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</si>
  <si>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</si>
  <si>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</si>
  <si>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</si>
  <si>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</si>
  <si>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</si>
  <si>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</si>
  <si>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</si>
  <si>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</si>
  <si>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</si>
  <si>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</si>
  <si>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</si>
  <si>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</si>
  <si>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</si>
  <si>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</si>
  <si>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</si>
  <si>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</si>
  <si>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</si>
  <si>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</si>
  <si>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</si>
  <si>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</si>
  <si>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</si>
  <si>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</si>
  <si>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</si>
  <si>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</si>
  <si>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</si>
  <si>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</si>
  <si>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</si>
  <si>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</si>
  <si>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</si>
  <si>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</si>
  <si>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</si>
  <si>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</si>
  <si>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</si>
  <si>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</si>
  <si>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</si>
  <si>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</si>
  <si>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</si>
  <si>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</si>
  <si>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</si>
  <si>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</si>
  <si>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</si>
  <si>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</si>
  <si>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</si>
  <si>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</si>
  <si>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</si>
  <si>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</si>
  <si>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</si>
  <si>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</si>
  <si>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</si>
  <si>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</si>
  <si>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</si>
  <si>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</si>
  <si>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</si>
  <si>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</si>
  <si>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</si>
  <si>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</si>
  <si>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</si>
  <si>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</si>
  <si>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</si>
  <si>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</si>
  <si>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</si>
  <si>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</si>
  <si>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</si>
  <si>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</si>
  <si>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</si>
  <si>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</si>
  <si>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</si>
  <si>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</si>
  <si>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</si>
  <si>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</si>
  <si>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</si>
  <si>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</si>
  <si>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</si>
  <si>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</si>
  <si>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</si>
  <si>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</si>
  <si>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</si>
  <si>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</si>
  <si>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</si>
  <si>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</si>
  <si>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</si>
  <si>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</si>
  <si>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</si>
  <si>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</si>
  <si>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</si>
  <si>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</si>
  <si>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</si>
  <si>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</si>
  <si>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</si>
  <si>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</si>
  <si>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</si>
  <si>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</si>
  <si>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</si>
  <si>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</si>
  <si>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</si>
  <si>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</si>
  <si>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</si>
  <si>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</si>
  <si>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</si>
  <si>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</si>
  <si>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</si>
  <si>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</si>
  <si>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</si>
  <si>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</si>
  <si>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</si>
  <si>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</si>
  <si>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</si>
  <si>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</si>
  <si>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</si>
  <si>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</si>
  <si>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</si>
  <si>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</si>
  <si>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</si>
  <si>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</si>
  <si>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</si>
  <si>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</si>
  <si>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</si>
  <si>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</si>
  <si>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</si>
  <si>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</si>
  <si>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</si>
  <si>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</si>
  <si>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</si>
  <si>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</si>
  <si>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</si>
  <si>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</si>
  <si>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</si>
  <si>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</si>
  <si>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</si>
  <si>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</si>
  <si>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</si>
  <si>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</si>
  <si>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</si>
  <si>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</si>
  <si>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</si>
  <si>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</si>
  <si>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</si>
  <si>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</si>
  <si>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</si>
  <si>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</si>
  <si>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</si>
  <si>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</si>
  <si>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</si>
  <si>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</si>
  <si>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</si>
  <si>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</si>
  <si>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</si>
  <si>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</si>
  <si>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</si>
  <si>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</si>
  <si>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</si>
  <si>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</si>
  <si>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</si>
  <si>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</si>
  <si>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</si>
  <si>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</si>
  <si>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</si>
  <si>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</si>
  <si>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</si>
  <si>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</si>
  <si>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</si>
  <si>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</si>
  <si>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</si>
  <si>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</si>
  <si>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</si>
  <si>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</si>
  <si>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</si>
  <si>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</si>
  <si>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</si>
  <si>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</si>
  <si>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</si>
  <si>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</si>
  <si>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</si>
  <si>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</si>
  <si>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</si>
  <si>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</si>
  <si>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</si>
  <si>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</si>
  <si>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</si>
  <si>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</si>
  <si>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</si>
  <si>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</si>
  <si>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</si>
  <si>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</si>
  <si>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</si>
  <si>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</si>
  <si>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</si>
  <si>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</si>
  <si>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</si>
  <si>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</si>
  <si>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</si>
  <si>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</si>
  <si>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</si>
  <si>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</si>
  <si>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</si>
  <si>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</si>
  <si>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</si>
  <si>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</si>
  <si>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</si>
  <si>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</si>
  <si>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</si>
  <si>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</si>
  <si>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</si>
  <si>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</si>
  <si>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</si>
  <si>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</si>
  <si>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</si>
  <si>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</si>
  <si>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</si>
  <si>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</si>
  <si>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</si>
  <si>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</si>
  <si>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</si>
  <si>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</si>
  <si>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</si>
  <si>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</si>
  <si>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</si>
  <si>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</si>
  <si>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</si>
  <si>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</si>
  <si>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</si>
  <si>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</si>
  <si>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</si>
  <si>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</si>
  <si>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</si>
  <si>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</si>
  <si>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</si>
  <si>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</si>
  <si>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</si>
  <si>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</si>
  <si>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</si>
  <si>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</si>
  <si>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</si>
  <si>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</si>
  <si>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</si>
  <si>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</si>
  <si>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</si>
  <si>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</si>
  <si>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</si>
  <si>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</si>
  <si>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</si>
  <si>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</si>
  <si>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</si>
  <si>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</si>
  <si>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</si>
  <si>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</si>
  <si>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</si>
  <si>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</si>
  <si>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</si>
  <si>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</si>
  <si>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</si>
  <si>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</si>
  <si>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</si>
  <si>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</si>
  <si>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</si>
  <si>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</si>
  <si>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</si>
  <si>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</si>
  <si>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</si>
  <si>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</si>
  <si>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</si>
  <si>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</si>
  <si>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</si>
  <si>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</si>
  <si>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</si>
  <si>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</si>
  <si>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</si>
  <si>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</si>
  <si>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</si>
  <si>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</si>
  <si>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</si>
  <si>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</si>
  <si>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</si>
  <si>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</si>
  <si>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</si>
  <si>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</si>
  <si>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</si>
  <si>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</si>
  <si>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</si>
  <si>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</si>
  <si>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</si>
  <si>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</si>
  <si>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</si>
  <si>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</si>
  <si>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</si>
  <si>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</si>
  <si>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</si>
  <si>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</si>
  <si>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</si>
  <si>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</si>
  <si>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</si>
  <si>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</si>
  <si>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</si>
  <si>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</si>
  <si>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</si>
  <si>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</si>
  <si>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</si>
  <si>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</si>
  <si>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</si>
  <si>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</si>
  <si>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</si>
  <si>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</si>
  <si>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</si>
  <si>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</si>
  <si>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</si>
  <si>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</si>
  <si>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</si>
  <si>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</si>
  <si>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</si>
  <si>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</si>
  <si>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</si>
  <si>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</si>
  <si>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</si>
  <si>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</si>
  <si>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</si>
  <si>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</si>
  <si>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</si>
  <si>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</si>
  <si>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</si>
  <si>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</si>
  <si>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</si>
  <si>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</si>
  <si>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</si>
  <si>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</si>
  <si>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</si>
  <si>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</si>
  <si>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</si>
  <si>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</si>
  <si>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</si>
  <si>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</si>
  <si>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</si>
  <si>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</si>
  <si>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</si>
  <si>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</si>
  <si>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</si>
  <si>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</si>
  <si>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</si>
  <si>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</si>
  <si>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</si>
  <si>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</si>
  <si>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</si>
  <si>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</si>
  <si>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</si>
  <si>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</si>
  <si>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</si>
  <si>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</si>
  <si>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</si>
  <si>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</si>
  <si>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</si>
  <si>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</si>
  <si>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</si>
  <si>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</si>
  <si>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</si>
  <si>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</si>
  <si>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</si>
  <si>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</si>
  <si>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</si>
  <si>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</si>
  <si>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</si>
  <si>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</si>
  <si>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</si>
  <si>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</si>
  <si>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</si>
  <si>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</si>
  <si>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</si>
  <si>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</si>
  <si>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</si>
  <si>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</si>
  <si>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</si>
  <si>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</si>
  <si>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</si>
  <si>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</si>
  <si>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</si>
  <si>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</si>
  <si>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</si>
  <si>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</si>
  <si>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</si>
  <si>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</si>
  <si>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</si>
  <si>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</si>
  <si>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</si>
  <si>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</si>
  <si>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</si>
  <si>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</si>
  <si>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</si>
  <si>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</si>
  <si>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</si>
  <si>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</si>
  <si>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</si>
  <si>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</si>
  <si>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</si>
  <si>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</si>
  <si>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</si>
  <si>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</si>
  <si>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</si>
  <si>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</si>
  <si>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</si>
  <si>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</si>
  <si>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</si>
  <si>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</si>
  <si>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</si>
  <si>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</si>
  <si>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</si>
  <si>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</si>
  <si>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</si>
  <si>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</si>
  <si>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</si>
  <si>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</si>
  <si>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</si>
  <si>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</si>
  <si>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</si>
  <si>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</si>
  <si>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</si>
  <si>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</si>
  <si>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</si>
  <si>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</si>
  <si>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</si>
  <si>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</si>
  <si>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</si>
  <si>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</si>
  <si>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</si>
  <si>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</si>
  <si>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</si>
  <si>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</si>
  <si>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</si>
  <si>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</si>
  <si>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</si>
  <si>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</si>
  <si>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</si>
  <si>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</si>
  <si>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</si>
  <si>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</si>
  <si>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</si>
  <si>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</si>
  <si>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</si>
  <si>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</si>
  <si>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</si>
  <si>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</si>
  <si>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</si>
  <si>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</si>
  <si>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</si>
  <si>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</si>
  <si>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</si>
  <si>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</si>
  <si>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</si>
  <si>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</si>
  <si>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</si>
  <si>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</si>
  <si>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</si>
  <si>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</si>
  <si>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</si>
  <si>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</si>
  <si>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</si>
  <si>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</si>
  <si>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</si>
  <si>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</si>
  <si>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</si>
  <si>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</si>
  <si>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</si>
  <si>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</si>
  <si>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</si>
  <si>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</si>
  <si>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</si>
  <si>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</si>
  <si>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</si>
  <si>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</si>
  <si>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</si>
  <si>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</si>
  <si>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</si>
  <si>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</si>
  <si>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</si>
  <si>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</si>
  <si>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</si>
  <si>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</si>
  <si>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</si>
  <si>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</si>
  <si>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</si>
  <si>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</si>
  <si>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</si>
  <si>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</si>
  <si>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</si>
  <si>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</si>
  <si>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</si>
  <si>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</si>
  <si>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</si>
  <si>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</si>
  <si>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</si>
  <si>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</si>
  <si>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</si>
  <si>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</si>
  <si>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</si>
  <si>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</si>
  <si>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</si>
  <si>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</si>
  <si>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</si>
  <si>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</si>
  <si>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</si>
  <si>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</si>
  <si>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</si>
  <si>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</si>
  <si>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</si>
  <si>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</si>
  <si>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</si>
  <si>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</si>
  <si>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</si>
  <si>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</si>
  <si>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</si>
  <si>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</si>
  <si>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</si>
  <si>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</si>
  <si>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</si>
  <si>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</si>
  <si>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</si>
  <si>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</si>
  <si>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</si>
  <si>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</si>
  <si>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</si>
  <si>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</si>
  <si>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</si>
  <si>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</si>
  <si>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</si>
  <si>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</si>
  <si>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</si>
  <si>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</si>
  <si>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</si>
  <si>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</si>
  <si>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</si>
  <si>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</si>
  <si>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</si>
  <si>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</si>
  <si>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</si>
  <si>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</si>
  <si>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</si>
  <si>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</si>
  <si>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</si>
  <si>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</si>
  <si>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</si>
  <si>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</si>
  <si>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</si>
  <si>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</si>
  <si>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</si>
  <si>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</si>
  <si>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</si>
  <si>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</si>
  <si>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</si>
  <si>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</si>
  <si>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</si>
  <si>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</si>
  <si>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</si>
  <si>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</si>
  <si>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</si>
  <si>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</si>
  <si>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</si>
  <si>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</si>
  <si>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</si>
  <si>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</si>
  <si>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</si>
  <si>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</si>
  <si>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</si>
  <si>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</si>
  <si>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</si>
  <si>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</si>
  <si>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</si>
  <si>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</si>
  <si>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</si>
  <si>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</si>
  <si>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</si>
  <si>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</si>
  <si>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</si>
  <si>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</si>
  <si>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</si>
  <si>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</si>
  <si>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</si>
  <si>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</si>
  <si>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</si>
  <si>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</si>
  <si>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</si>
  <si>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</si>
  <si>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</si>
  <si>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</si>
  <si>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</si>
  <si>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</si>
  <si>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</si>
  <si>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</si>
  <si>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</si>
  <si>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</si>
  <si>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</si>
  <si>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</si>
  <si>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</si>
  <si>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</si>
  <si>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</si>
  <si>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</si>
  <si>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</si>
  <si>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</si>
  <si>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</si>
  <si>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</si>
  <si>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</si>
  <si>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</si>
  <si>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</si>
  <si>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</si>
  <si>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</si>
  <si>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</si>
  <si>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</si>
  <si>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</si>
  <si>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</si>
  <si>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</si>
  <si>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</si>
  <si>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</si>
  <si>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</si>
  <si>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</si>
  <si>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</si>
  <si>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</si>
  <si>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</si>
  <si>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</si>
  <si>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</si>
  <si>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</si>
  <si>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</si>
  <si>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</si>
  <si>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</si>
  <si>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</si>
  <si>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</si>
  <si>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</si>
  <si>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</si>
  <si>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</si>
  <si>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</si>
  <si>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</si>
  <si>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</si>
  <si>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</si>
  <si>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</si>
  <si>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</si>
  <si>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</si>
  <si>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</si>
  <si>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</si>
  <si>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</si>
  <si>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</si>
  <si>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</si>
  <si>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</si>
  <si>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</si>
  <si>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</si>
  <si>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</si>
  <si>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</si>
  <si>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</si>
  <si>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</si>
  <si>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</si>
  <si>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</si>
  <si>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</si>
  <si>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</si>
  <si>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</si>
  <si>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</si>
  <si>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</si>
  <si>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</si>
  <si>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</si>
  <si>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</si>
  <si>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</si>
  <si>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</si>
  <si>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</si>
  <si>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</si>
  <si>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</si>
  <si>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</si>
  <si>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</si>
  <si>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</si>
  <si>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</si>
  <si>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</si>
  <si>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</si>
  <si>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</si>
  <si>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</si>
  <si>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</si>
  <si>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</si>
  <si>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</si>
  <si>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</si>
  <si>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</si>
  <si>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</si>
  <si>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</si>
  <si>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</si>
  <si>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</si>
  <si>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</si>
  <si>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</si>
  <si>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</si>
  <si>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</si>
  <si>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</si>
  <si>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</si>
  <si>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</si>
  <si>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</si>
  <si>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</si>
  <si>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</si>
  <si>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</si>
  <si>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</si>
  <si>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</si>
  <si>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</si>
  <si>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</si>
  <si>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</si>
  <si>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</si>
  <si>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</si>
  <si>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</si>
  <si>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</si>
  <si>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</si>
  <si>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</si>
  <si>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</si>
  <si>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</si>
  <si>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</si>
  <si>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</si>
  <si>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</si>
  <si>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</si>
  <si>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</si>
  <si>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</si>
  <si>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</si>
  <si>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</si>
  <si>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</si>
  <si>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</si>
  <si>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</si>
  <si>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</si>
  <si>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</si>
  <si>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</si>
  <si>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</si>
  <si>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</si>
  <si>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</si>
  <si>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</si>
  <si>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</si>
  <si>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</si>
  <si>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</si>
  <si>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</si>
  <si>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</si>
  <si>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</si>
  <si>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</si>
  <si>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</si>
  <si>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</si>
  <si>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</si>
  <si>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</si>
  <si>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</si>
  <si>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</si>
  <si>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</si>
  <si>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</si>
  <si>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</si>
  <si>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</si>
  <si>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</si>
  <si>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</si>
  <si>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</si>
  <si>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</si>
  <si>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</si>
  <si>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</si>
  <si>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</si>
  <si>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</si>
  <si>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</si>
  <si>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</si>
  <si>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</si>
  <si>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</si>
  <si>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</si>
  <si>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</si>
  <si>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</si>
  <si>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</si>
  <si>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</si>
  <si>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</si>
  <si>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</si>
  <si>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</si>
  <si>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</si>
  <si>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</si>
  <si>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</si>
  <si>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</si>
  <si>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</si>
  <si>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</si>
  <si>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</si>
  <si>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</si>
  <si>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</si>
  <si>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</si>
  <si>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</si>
  <si>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</si>
  <si>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</si>
  <si>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</si>
  <si>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</si>
  <si>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</si>
  <si>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</si>
  <si>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</si>
  <si>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</si>
  <si>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</si>
  <si>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</si>
  <si>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</si>
  <si>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</si>
  <si>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</si>
  <si>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</si>
  <si>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</si>
  <si>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</si>
  <si>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</si>
  <si>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</si>
  <si>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</si>
  <si>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</si>
  <si>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</si>
  <si>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</si>
  <si>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</si>
  <si>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</si>
  <si>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</si>
  <si>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</si>
  <si>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</si>
  <si>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</si>
  <si>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</si>
  <si>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</si>
  <si>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</si>
  <si>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</si>
  <si>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</si>
  <si>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</si>
  <si>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</si>
  <si>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</si>
  <si>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</si>
  <si>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</si>
  <si>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</si>
  <si>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</si>
  <si>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</si>
  <si>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</si>
  <si>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</si>
  <si>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</si>
  <si>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</si>
  <si>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</si>
  <si>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</si>
  <si>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</si>
  <si>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</si>
  <si>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</si>
  <si>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</si>
  <si>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</si>
  <si>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</si>
  <si>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</si>
  <si>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</si>
  <si>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</si>
  <si>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</si>
  <si>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</si>
  <si>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</si>
  <si>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</si>
  <si>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</si>
  <si>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</si>
  <si>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</si>
  <si>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</si>
  <si>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</si>
  <si>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</si>
  <si>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</si>
  <si>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</si>
  <si>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</si>
  <si>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</si>
  <si>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</si>
  <si>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</si>
  <si>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</si>
  <si>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</si>
  <si>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</si>
  <si>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</si>
  <si>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</si>
  <si>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</si>
  <si>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</si>
  <si>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</si>
  <si>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</si>
  <si>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</si>
  <si>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</si>
  <si>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</si>
  <si>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</si>
  <si>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</si>
  <si>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</si>
  <si>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</si>
  <si>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</si>
  <si>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</si>
  <si>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</si>
  <si>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</si>
  <si>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</si>
  <si>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</si>
  <si>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</si>
  <si>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</si>
  <si>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</si>
  <si>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</si>
  <si>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</si>
  <si>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</si>
  <si>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</si>
  <si>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</si>
  <si>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</si>
  <si>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</si>
  <si>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</si>
  <si>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</si>
  <si>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</si>
  <si>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</si>
  <si>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</si>
  <si>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</si>
  <si>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</si>
  <si>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</si>
  <si>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</si>
  <si>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</si>
  <si>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</si>
  <si>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</si>
  <si>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</si>
  <si>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</si>
  <si>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</si>
  <si>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</si>
  <si>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</si>
  <si>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</si>
  <si>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</si>
  <si>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</si>
  <si>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</si>
  <si>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</si>
  <si>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</si>
  <si>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</si>
  <si>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</si>
  <si>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</si>
  <si>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</si>
  <si>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</si>
  <si>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</si>
  <si>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</si>
  <si>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</si>
  <si>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</si>
  <si>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</si>
  <si>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</si>
  <si>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</si>
  <si>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</si>
  <si>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</si>
  <si>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</si>
  <si>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</si>
  <si>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</si>
  <si>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</si>
  <si>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</si>
  <si>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</si>
  <si>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</si>
  <si>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</si>
  <si>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</si>
  <si>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</si>
  <si>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</si>
  <si>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</si>
  <si>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</si>
  <si>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</si>
  <si>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</si>
  <si>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</si>
  <si>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</si>
  <si>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</si>
  <si>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</si>
  <si>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</si>
  <si>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</si>
  <si>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</si>
  <si>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</si>
  <si>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</si>
  <si>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</si>
  <si>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</si>
  <si>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</si>
  <si>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</si>
  <si>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</si>
  <si>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</si>
  <si>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</si>
  <si>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</si>
  <si>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</si>
  <si>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</si>
  <si>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</si>
  <si>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</si>
  <si>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</si>
  <si>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</si>
  <si>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</si>
  <si>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</si>
  <si>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</si>
  <si>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</si>
  <si>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</si>
  <si>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</si>
  <si>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</si>
  <si>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</si>
  <si>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</si>
  <si>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</si>
  <si>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</si>
  <si>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</si>
  <si>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</si>
  <si>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</si>
  <si>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</si>
  <si>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</si>
  <si>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</si>
  <si>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</si>
  <si>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</si>
  <si>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</si>
  <si>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</si>
  <si>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</si>
  <si>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</si>
  <si>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</si>
  <si>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</si>
  <si>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</si>
  <si>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</si>
  <si>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</si>
  <si>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</si>
  <si>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</si>
  <si>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</si>
  <si>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</si>
  <si>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</si>
  <si>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</si>
  <si>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</si>
  <si>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</si>
  <si>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</si>
  <si>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</si>
  <si>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</si>
  <si>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</si>
  <si>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</si>
  <si>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</si>
  <si>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</si>
  <si>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</si>
  <si>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</si>
  <si>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</si>
  <si>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</si>
  <si>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</si>
  <si>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</si>
  <si>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</si>
  <si>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</si>
  <si>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</si>
  <si>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</si>
  <si>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</si>
  <si>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</si>
  <si>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</si>
  <si>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</si>
  <si>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</si>
  <si>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</si>
  <si>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</si>
  <si>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</si>
  <si>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</si>
  <si>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</si>
  <si>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</si>
  <si>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</si>
  <si>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</si>
  <si>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</si>
  <si>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</si>
  <si>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</si>
  <si>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</si>
  <si>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</si>
  <si>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</si>
  <si>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</si>
  <si>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</si>
  <si>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</si>
  <si>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</si>
  <si>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</si>
  <si>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</si>
  <si>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</si>
  <si>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</si>
  <si>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</si>
  <si>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</si>
  <si>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</si>
  <si>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</si>
  <si>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</si>
  <si>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</si>
  <si>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</si>
  <si>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</si>
  <si>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</si>
  <si>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</si>
  <si>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</si>
  <si>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</si>
  <si>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</si>
  <si>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</si>
  <si>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</si>
  <si>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</si>
  <si>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</si>
  <si>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</si>
  <si>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</si>
  <si>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</si>
  <si>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</si>
  <si>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</si>
  <si>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</si>
  <si>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</si>
  <si>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</si>
  <si>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</si>
  <si>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</si>
  <si>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</si>
  <si>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</si>
  <si>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</si>
  <si>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</si>
  <si>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</si>
  <si>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</si>
  <si>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</si>
  <si>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</si>
  <si>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</si>
  <si>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</si>
  <si>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</si>
  <si>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</si>
  <si>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</si>
  <si>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</si>
  <si>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</si>
  <si>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</si>
  <si>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</si>
  <si>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</si>
  <si>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</si>
  <si>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</si>
  <si>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</si>
  <si>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</si>
  <si>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</si>
  <si>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</si>
  <si>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</si>
  <si>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</si>
  <si>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</si>
  <si>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</si>
  <si>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</si>
  <si>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</si>
  <si>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</si>
  <si>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</si>
  <si>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</si>
  <si>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</si>
  <si>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</si>
  <si>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</si>
  <si>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</si>
  <si>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</si>
  <si>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</si>
  <si>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</si>
  <si>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</si>
  <si>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</si>
  <si>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</si>
  <si>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</si>
  <si>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</si>
  <si>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</si>
  <si>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</si>
  <si>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</si>
  <si>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</si>
  <si>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</si>
  <si>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</si>
  <si>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</si>
  <si>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</si>
  <si>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</si>
  <si>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</si>
  <si>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</si>
  <si>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</si>
  <si>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</si>
  <si>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</si>
  <si>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</si>
  <si>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</si>
  <si>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</si>
  <si>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</si>
  <si>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</si>
  <si>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</si>
  <si>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</si>
  <si>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</si>
  <si>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</si>
  <si>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</si>
  <si>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</si>
  <si>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</si>
  <si>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</si>
  <si>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</si>
  <si>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</si>
  <si>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</si>
  <si>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</si>
  <si>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</si>
  <si>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</si>
  <si>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</si>
  <si>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</si>
  <si>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</si>
  <si>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</si>
  <si>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</si>
  <si>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</si>
  <si>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</si>
  <si>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</si>
  <si>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</si>
  <si>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</si>
  <si>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</si>
  <si>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</si>
  <si>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</si>
  <si>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</si>
  <si>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</si>
  <si>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</si>
  <si>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</si>
  <si>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</si>
  <si>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</si>
  <si>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</si>
  <si>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</si>
  <si>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</si>
  <si>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</si>
  <si>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</si>
  <si>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</si>
  <si>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</si>
  <si>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</si>
  <si>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</si>
  <si>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</si>
  <si>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</si>
  <si>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</si>
  <si>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</si>
  <si>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</si>
  <si>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</si>
  <si>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</si>
  <si>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</si>
  <si>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</si>
  <si>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</si>
  <si>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</si>
  <si>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</si>
  <si>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</si>
  <si>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</si>
  <si>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</si>
  <si>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</si>
  <si>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</si>
  <si>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</si>
  <si>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</si>
  <si>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</si>
  <si>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</si>
  <si>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</si>
  <si>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</si>
  <si>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</si>
  <si>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</si>
  <si>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</si>
  <si>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</si>
  <si>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</si>
  <si>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</si>
  <si>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</si>
  <si>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</si>
  <si>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</si>
  <si>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</si>
  <si>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</si>
  <si>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</si>
  <si>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</si>
  <si>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</si>
  <si>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</si>
  <si>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</si>
  <si>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</si>
  <si>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</si>
  <si>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</si>
  <si>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</si>
  <si>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</si>
  <si>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</si>
  <si>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</si>
  <si>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</si>
  <si>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</si>
  <si>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</si>
  <si>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</si>
  <si>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</si>
  <si>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</si>
  <si>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</si>
  <si>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</si>
  <si>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</si>
  <si>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</si>
  <si>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</si>
  <si>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</si>
  <si>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</si>
  <si>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</si>
  <si>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</si>
  <si>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</si>
  <si>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</si>
  <si>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</si>
  <si>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</si>
  <si>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</si>
  <si>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</si>
  <si>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</si>
  <si>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</si>
  <si>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</si>
  <si>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</si>
  <si>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</si>
  <si>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</si>
  <si>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</si>
  <si>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</si>
  <si>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</si>
  <si>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</si>
  <si>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</si>
  <si>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</si>
  <si>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</si>
  <si>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</si>
  <si>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</si>
  <si>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</si>
  <si>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</si>
  <si>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</si>
  <si>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</si>
  <si>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</si>
  <si>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</si>
  <si>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</si>
  <si>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</si>
  <si>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</si>
  <si>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</si>
  <si>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</si>
  <si>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</si>
  <si>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</si>
  <si>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</si>
  <si>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</si>
  <si>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</si>
  <si>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</si>
  <si>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</si>
  <si>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</si>
  <si>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</si>
  <si>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</si>
  <si>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</si>
  <si>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</si>
  <si>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</si>
  <si>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</si>
  <si>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</si>
  <si>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</si>
  <si>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</si>
  <si>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</si>
  <si>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</si>
  <si>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</si>
  <si>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</si>
  <si>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</si>
  <si>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</si>
  <si>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</si>
  <si>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</si>
  <si>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</si>
  <si>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</si>
  <si>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</si>
  <si>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</si>
  <si>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</si>
  <si>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</si>
  <si>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</si>
  <si>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</si>
  <si>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</si>
  <si>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</si>
  <si>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</si>
  <si>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</si>
  <si>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</si>
  <si>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</si>
  <si>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</si>
  <si>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</si>
  <si>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</si>
  <si>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</si>
  <si>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</si>
  <si>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</si>
  <si>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</si>
  <si>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</si>
  <si>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</si>
  <si>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</si>
  <si>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</si>
  <si>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</si>
  <si>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</si>
  <si>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</si>
  <si>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</si>
  <si>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</si>
  <si>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</si>
  <si>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</si>
  <si>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</si>
  <si>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</si>
  <si>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</si>
  <si>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</si>
  <si>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</si>
  <si>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</si>
  <si>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</si>
  <si>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</si>
  <si>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</si>
  <si>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</si>
  <si>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</si>
  <si>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</si>
  <si>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</si>
  <si>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</si>
  <si>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</si>
  <si>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</si>
  <si>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</si>
  <si>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</si>
  <si>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</si>
  <si>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</si>
  <si>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</si>
  <si>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</si>
  <si>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</si>
  <si>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</si>
  <si>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</si>
  <si>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</si>
  <si>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</si>
  <si>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</si>
  <si>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</si>
  <si>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</si>
  <si>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</si>
  <si>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</si>
  <si>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</si>
  <si>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</si>
  <si>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</si>
  <si>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</si>
  <si>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</si>
  <si>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</si>
  <si>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</si>
  <si>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</si>
  <si>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</si>
  <si>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</si>
  <si>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</si>
  <si>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</si>
  <si>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</si>
  <si>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</si>
  <si>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</si>
  <si>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</si>
  <si>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</si>
  <si>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</si>
  <si>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</si>
  <si>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</si>
  <si>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</si>
  <si>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</si>
  <si>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</si>
  <si>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</si>
  <si>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</si>
  <si>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</si>
  <si>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</si>
  <si>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</si>
  <si>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</si>
  <si>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</si>
  <si>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</si>
  <si>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</si>
  <si>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</si>
  <si>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</si>
  <si>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</si>
  <si>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</si>
  <si>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</si>
  <si>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</si>
  <si>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</si>
  <si>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</si>
  <si>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</si>
  <si>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</si>
  <si>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</si>
  <si>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</si>
  <si>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</si>
  <si>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</si>
  <si>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</si>
  <si>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</si>
  <si>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</si>
  <si>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</si>
  <si>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</si>
  <si>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</si>
  <si>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</si>
  <si>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</si>
  <si>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</si>
  <si>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</si>
  <si>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</si>
  <si>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</si>
  <si>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</si>
  <si>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</si>
  <si>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</si>
  <si>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</si>
  <si>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</si>
  <si>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</si>
  <si>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</si>
  <si>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</si>
  <si>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</si>
  <si>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</si>
  <si>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</si>
  <si>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</si>
  <si>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</si>
  <si>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</si>
  <si>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</si>
  <si>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</si>
  <si>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</si>
  <si>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</si>
  <si>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</si>
  <si>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</si>
  <si>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</si>
  <si>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</si>
  <si>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</si>
  <si>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</si>
  <si>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</si>
  <si>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</si>
  <si>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</si>
  <si>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</si>
  <si>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</si>
  <si>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</si>
  <si>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</si>
  <si>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</si>
  <si>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</si>
  <si>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</si>
  <si>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</si>
  <si>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</si>
  <si>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</si>
  <si>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</si>
  <si>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</si>
  <si>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</si>
  <si>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</si>
  <si>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</si>
  <si>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</si>
  <si>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</si>
  <si>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</si>
  <si>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</si>
  <si>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</si>
  <si>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</si>
  <si>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</si>
  <si>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</si>
  <si>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</si>
  <si>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</si>
  <si>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</si>
  <si>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</si>
  <si>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</si>
  <si>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</si>
  <si>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</si>
  <si>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</si>
  <si>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</si>
  <si>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</si>
  <si>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</si>
  <si>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</si>
  <si>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</si>
  <si>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</si>
  <si>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</si>
  <si>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</si>
  <si>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</si>
  <si>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</si>
  <si>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</si>
  <si>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</si>
  <si>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</si>
  <si>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</si>
  <si>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</si>
  <si>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</si>
  <si>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</si>
  <si>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</si>
  <si>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</si>
  <si>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</si>
  <si>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</si>
  <si>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</si>
  <si>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</si>
  <si>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</si>
  <si>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</si>
  <si>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</si>
  <si>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</si>
  <si>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</si>
  <si>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</si>
  <si>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</si>
  <si>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</si>
  <si>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</si>
  <si>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</si>
  <si>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</si>
  <si>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</si>
  <si>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</si>
  <si>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</si>
  <si>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</si>
  <si>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</si>
  <si>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</si>
  <si>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</si>
  <si>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</si>
  <si>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</si>
  <si>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</si>
  <si>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</si>
  <si>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</si>
  <si>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</si>
  <si>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</si>
  <si>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</si>
  <si>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</si>
  <si>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</si>
  <si>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</si>
  <si>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</si>
  <si>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</si>
  <si>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</si>
  <si>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</si>
  <si>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</si>
  <si>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</si>
  <si>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</si>
  <si>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</si>
  <si>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</si>
  <si>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</si>
  <si>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</si>
  <si>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</si>
  <si>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</si>
  <si>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</si>
  <si>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</si>
  <si>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</si>
  <si>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</si>
  <si>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</si>
  <si>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</si>
  <si>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</si>
  <si>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</si>
  <si>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</si>
  <si>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</si>
  <si>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</si>
  <si>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</si>
  <si>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</si>
  <si>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</si>
  <si>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</si>
  <si>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</si>
  <si>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</si>
  <si>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</si>
  <si>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</si>
  <si>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</si>
  <si>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</si>
  <si>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</si>
  <si>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</si>
  <si>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</si>
  <si>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</si>
  <si>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</si>
  <si>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</si>
  <si>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</si>
  <si>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</si>
  <si>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</si>
  <si>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</si>
  <si>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</si>
  <si>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</si>
  <si>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</si>
  <si>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</si>
  <si>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</si>
  <si>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</si>
  <si>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</si>
  <si>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</si>
  <si>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</si>
  <si>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</si>
  <si>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</si>
  <si>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</si>
  <si>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</si>
  <si>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</si>
  <si>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</si>
  <si>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</si>
  <si>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</si>
  <si>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</si>
  <si>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</si>
  <si>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</si>
  <si>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</si>
  <si>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</si>
  <si>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</si>
  <si>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</si>
  <si>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</si>
  <si>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</si>
  <si>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</si>
  <si>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</si>
  <si>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</si>
  <si>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</si>
  <si>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</si>
  <si>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</si>
  <si>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</si>
  <si>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</si>
  <si>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</si>
  <si>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</si>
  <si>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</si>
  <si>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</si>
  <si>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</si>
  <si>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</si>
  <si>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</si>
  <si>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</si>
  <si>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</si>
  <si>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</si>
  <si>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</si>
  <si>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</si>
  <si>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</si>
  <si>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</si>
  <si>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</si>
  <si>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</si>
  <si>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</si>
  <si>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</si>
  <si>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</si>
  <si>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</si>
  <si>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</si>
  <si>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</si>
  <si>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</si>
  <si>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</si>
  <si>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</si>
  <si>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</si>
  <si>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</si>
  <si>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</si>
  <si>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</si>
  <si>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</si>
  <si>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</si>
  <si>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</si>
  <si>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</si>
  <si>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</si>
  <si>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</si>
  <si>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</si>
  <si>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</si>
  <si>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</si>
  <si>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</si>
  <si>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</si>
  <si>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</si>
  <si>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</si>
  <si>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</si>
  <si>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</si>
  <si>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</si>
  <si>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</si>
  <si>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</si>
  <si>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</si>
  <si>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</si>
  <si>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</si>
  <si>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</si>
  <si>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</si>
  <si>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</si>
  <si>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</si>
  <si>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</si>
  <si>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</si>
  <si>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</si>
  <si>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</si>
  <si>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</si>
  <si>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</si>
  <si>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</si>
  <si>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</si>
  <si>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</si>
  <si>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</si>
  <si>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</si>
  <si>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</si>
  <si>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</si>
  <si>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</si>
  <si>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</si>
  <si>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</si>
  <si>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</si>
  <si>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</si>
  <si>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</si>
  <si>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</si>
  <si>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</si>
  <si>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</si>
  <si>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</si>
  <si>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</si>
  <si>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</si>
  <si>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</si>
  <si>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</si>
  <si>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</si>
  <si>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</si>
  <si>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</si>
  <si>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</si>
  <si>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</si>
  <si>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</si>
  <si>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</si>
  <si>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</si>
  <si>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</si>
  <si>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</si>
  <si>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</si>
  <si>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</si>
  <si>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</si>
  <si>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</si>
  <si>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</si>
  <si>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</si>
  <si>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</si>
  <si>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</si>
  <si>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</si>
  <si>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</si>
  <si>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</si>
  <si>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</si>
  <si>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</si>
  <si>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</si>
  <si>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</si>
  <si>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</si>
  <si>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</si>
  <si>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</si>
  <si>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</si>
  <si>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</si>
  <si>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</si>
  <si>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</si>
  <si>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</si>
  <si>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</si>
  <si>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</si>
  <si>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</si>
  <si>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</si>
  <si>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</si>
  <si>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</si>
  <si>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</si>
  <si>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</si>
  <si>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</si>
  <si>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</si>
  <si>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</si>
  <si>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</si>
  <si>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</si>
  <si>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</si>
  <si>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</si>
  <si>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</si>
  <si>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</si>
  <si>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</si>
  <si>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</si>
  <si>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</si>
  <si>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</si>
  <si>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</si>
  <si>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</si>
  <si>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</si>
  <si>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</si>
  <si>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</si>
  <si>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</si>
  <si>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</si>
  <si>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</si>
  <si>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</si>
  <si>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</si>
  <si>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</si>
  <si>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</si>
  <si>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</si>
  <si>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</si>
  <si>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</si>
  <si>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</si>
  <si>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</si>
  <si>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</si>
  <si>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</si>
  <si>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</si>
  <si>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</si>
  <si>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</si>
  <si>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</si>
  <si>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</si>
  <si>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</si>
  <si>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</si>
  <si>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</si>
  <si>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</si>
  <si>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</si>
  <si>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</si>
  <si>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</si>
  <si>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</si>
  <si>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</si>
  <si>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</si>
  <si>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</si>
  <si>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</si>
  <si>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</si>
  <si>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</si>
  <si>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</si>
  <si>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</si>
  <si>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</si>
  <si>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</si>
  <si>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</si>
  <si>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</si>
  <si>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</si>
  <si>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</si>
  <si>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</si>
  <si>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</si>
  <si>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</si>
  <si>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</si>
  <si>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</si>
  <si>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</si>
  <si>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</si>
  <si>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</si>
  <si>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</si>
  <si>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</si>
  <si>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</si>
  <si>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</si>
  <si>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</si>
  <si>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</si>
  <si>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</si>
  <si>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</si>
  <si>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</si>
  <si>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</si>
  <si>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</si>
  <si>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</si>
  <si>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</si>
  <si>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</si>
  <si>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</si>
  <si>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</si>
  <si>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</si>
  <si>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</si>
  <si>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</si>
  <si>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</si>
  <si>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</si>
  <si>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</si>
  <si>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</si>
  <si>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</si>
  <si>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</si>
  <si>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</si>
  <si>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</si>
  <si>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</si>
  <si>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</si>
  <si>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</si>
  <si>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</si>
  <si>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</si>
  <si>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</si>
  <si>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</si>
  <si>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</si>
  <si>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</si>
  <si>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</si>
  <si>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</si>
  <si>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</si>
  <si>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</si>
  <si>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</si>
  <si>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</si>
  <si>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</si>
  <si>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</si>
  <si>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</si>
  <si>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</si>
  <si>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</si>
  <si>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</si>
  <si>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</si>
  <si>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</si>
  <si>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</si>
  <si>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</si>
  <si>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</si>
  <si>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</si>
  <si>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</si>
  <si>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</si>
  <si>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</si>
  <si>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</si>
  <si>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</si>
  <si>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</si>
  <si>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</si>
  <si>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</si>
  <si>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</si>
  <si>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</si>
  <si>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</si>
  <si>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</si>
  <si>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</si>
  <si>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</si>
  <si>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</si>
  <si>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</si>
  <si>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</si>
  <si>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</si>
  <si>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</si>
  <si>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</si>
  <si>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</si>
  <si>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</si>
  <si>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</si>
  <si>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</si>
  <si>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</si>
  <si>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</si>
  <si>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</si>
  <si>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</si>
  <si>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</si>
  <si>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</si>
  <si>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</si>
  <si>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</si>
  <si>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</si>
  <si>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</si>
  <si>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</si>
  <si>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</si>
  <si>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</si>
  <si>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</si>
  <si>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</si>
  <si>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</si>
  <si>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</si>
  <si>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</si>
  <si>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</si>
  <si>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</si>
  <si>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</si>
  <si>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</si>
  <si>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</si>
  <si>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</si>
  <si>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</si>
  <si>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</si>
  <si>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</si>
  <si>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</si>
  <si>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</si>
  <si>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</si>
  <si>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</si>
  <si>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</si>
  <si>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</si>
  <si>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</si>
  <si>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</si>
  <si>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</si>
  <si>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</si>
  <si>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</si>
  <si>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</si>
  <si>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</si>
  <si>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</si>
  <si>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</si>
  <si>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</si>
  <si>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</si>
  <si>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</si>
  <si>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</si>
  <si>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</si>
  <si>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</si>
  <si>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</si>
  <si>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</si>
  <si>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</si>
  <si>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</si>
  <si>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</si>
  <si>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</si>
  <si>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</si>
  <si>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</si>
  <si>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</si>
  <si>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</si>
  <si>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</si>
  <si>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</si>
  <si>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</si>
  <si>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</si>
  <si>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</si>
  <si>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</si>
  <si>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</si>
  <si>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</si>
  <si>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</si>
  <si>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</si>
  <si>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</si>
  <si>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</si>
  <si>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</si>
  <si>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</si>
  <si>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</si>
  <si>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</si>
  <si>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</si>
  <si>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</si>
  <si>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</si>
  <si>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</si>
  <si>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</si>
  <si>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</si>
  <si>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</si>
  <si>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</si>
  <si>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</si>
  <si>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</si>
  <si>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</si>
  <si>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</si>
  <si>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</si>
  <si>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</si>
  <si>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</si>
  <si>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</si>
  <si>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</si>
  <si>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</si>
  <si>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</si>
  <si>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</si>
  <si>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</si>
  <si>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</si>
  <si>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</si>
  <si>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</si>
  <si>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</si>
  <si>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</si>
  <si>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</si>
  <si>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</si>
  <si>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</si>
  <si>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</si>
  <si>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</si>
  <si>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</si>
  <si>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</si>
  <si>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</si>
  <si>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</si>
  <si>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</si>
  <si>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</si>
  <si>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</si>
  <si>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</si>
  <si>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</si>
  <si>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</si>
  <si>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</si>
  <si>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</si>
  <si>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</si>
  <si>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</si>
  <si>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</si>
  <si>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</si>
  <si>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</si>
  <si>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</si>
  <si>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</si>
  <si>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</si>
  <si>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</si>
  <si>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</si>
  <si>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</si>
  <si>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</si>
  <si>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</si>
  <si>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</si>
  <si>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</si>
  <si>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</si>
  <si>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</si>
  <si>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</si>
  <si>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</si>
  <si>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</si>
  <si>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</si>
  <si>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</si>
  <si>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</si>
  <si>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</si>
  <si>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</si>
  <si>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</si>
  <si>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</si>
  <si>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</si>
  <si>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</si>
  <si>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</si>
  <si>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</si>
  <si>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</si>
  <si>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</si>
  <si>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</si>
  <si>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</si>
  <si>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</si>
  <si>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</si>
  <si>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</si>
  <si>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</si>
  <si>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</si>
  <si>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</si>
  <si>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</si>
  <si>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</si>
  <si>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</si>
  <si>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</si>
  <si>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</si>
  <si>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</si>
  <si>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</si>
  <si>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</si>
  <si>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</si>
  <si>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</si>
  <si>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</si>
  <si>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</si>
  <si>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</si>
  <si>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</si>
  <si>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</si>
  <si>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</si>
  <si>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</si>
  <si>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</si>
  <si>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</si>
  <si>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</si>
  <si>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</si>
  <si>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</si>
  <si>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</si>
  <si>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</si>
  <si>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</si>
  <si>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</si>
  <si>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</si>
  <si>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</si>
  <si>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</si>
  <si>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</si>
  <si>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</si>
  <si>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</si>
  <si>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</si>
  <si>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</si>
  <si>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</si>
  <si>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</si>
  <si>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</si>
  <si>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</si>
  <si>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</si>
  <si>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</si>
  <si>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</si>
  <si>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</si>
  <si>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</si>
  <si>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</si>
  <si>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</si>
  <si>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</si>
  <si>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</si>
  <si>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</si>
  <si>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</si>
  <si>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</si>
  <si>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</si>
  <si>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</si>
  <si>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</si>
  <si>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</si>
  <si>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</si>
  <si>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</si>
  <si>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</si>
  <si>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</si>
  <si>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</si>
  <si>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</si>
  <si>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</si>
  <si>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</si>
  <si>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</si>
  <si>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</si>
  <si>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</si>
  <si>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</si>
  <si>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</si>
  <si>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</si>
  <si>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</si>
  <si>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</si>
  <si>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</si>
  <si>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</si>
  <si>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</si>
  <si>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</si>
  <si>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</si>
  <si>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</si>
  <si>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</si>
  <si>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</si>
  <si>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</si>
  <si>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</si>
  <si>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</si>
  <si>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</si>
  <si>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</si>
  <si>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</si>
  <si>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</si>
  <si>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</si>
  <si>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</si>
  <si>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</si>
  <si>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</si>
  <si>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</si>
  <si>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</si>
  <si>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</si>
  <si>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</si>
  <si>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</si>
  <si>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</si>
  <si>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</si>
  <si>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</si>
  <si>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</si>
  <si>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</si>
  <si>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</si>
  <si>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</si>
  <si>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</si>
  <si>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</si>
  <si>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</si>
  <si>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</si>
  <si>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</si>
  <si>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</si>
  <si>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</si>
  <si>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</si>
  <si>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</si>
  <si>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</si>
  <si>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</si>
  <si>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</si>
  <si>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</si>
  <si>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</si>
  <si>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</si>
  <si>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</si>
  <si>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</si>
  <si>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</si>
  <si>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</si>
  <si>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</si>
  <si>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</si>
  <si>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</si>
  <si>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</si>
  <si>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</si>
  <si>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</si>
  <si>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</si>
  <si>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</si>
  <si>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</si>
  <si>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</si>
  <si>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</si>
  <si>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</si>
  <si>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</si>
  <si>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</si>
  <si>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</si>
  <si>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</si>
  <si>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</si>
  <si>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</si>
  <si>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</si>
  <si>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</si>
  <si>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</si>
  <si>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</si>
  <si>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</si>
  <si>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</si>
  <si>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</si>
  <si>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</si>
  <si>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</si>
  <si>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</si>
  <si>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</si>
  <si>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</si>
  <si>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</si>
  <si>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</si>
  <si>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</si>
  <si>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</si>
  <si>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</si>
  <si>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</si>
  <si>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</si>
  <si>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</si>
  <si>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</si>
  <si>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</si>
  <si>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</si>
  <si>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</si>
  <si>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</si>
  <si>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</si>
  <si>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</si>
  <si>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</si>
  <si>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</si>
  <si>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</si>
  <si>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</si>
  <si>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</si>
  <si>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</si>
  <si>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</si>
  <si>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</si>
  <si>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</si>
  <si>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</si>
  <si>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</si>
  <si>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</si>
  <si>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</si>
  <si>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</si>
  <si>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</si>
  <si>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</si>
  <si>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</si>
  <si>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</si>
  <si>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</si>
  <si>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</si>
  <si>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</si>
  <si>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</si>
  <si>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</si>
  <si>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</si>
  <si>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</si>
  <si>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</si>
  <si>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</si>
  <si>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</si>
  <si>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</si>
  <si>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</si>
  <si>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</si>
  <si>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</si>
  <si>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</si>
  <si>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</si>
  <si>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</si>
  <si>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</si>
  <si>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</si>
  <si>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</si>
  <si>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</si>
  <si>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</si>
  <si>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</si>
  <si>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</si>
  <si>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</si>
  <si>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</si>
  <si>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</si>
  <si>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</si>
  <si>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</si>
  <si>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</si>
  <si>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</si>
  <si>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</si>
  <si>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</si>
  <si>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</si>
  <si>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</si>
  <si>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</si>
  <si>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</si>
  <si>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</si>
  <si>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</si>
  <si>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</si>
  <si>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</si>
  <si>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</si>
  <si>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</si>
  <si>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</si>
  <si>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</si>
  <si>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</si>
  <si>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</si>
  <si>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</si>
  <si>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</si>
  <si>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</si>
  <si>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</si>
  <si>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</si>
  <si>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</si>
  <si>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</si>
  <si>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</si>
  <si>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</si>
  <si>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</si>
  <si>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</si>
  <si>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</si>
  <si>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</si>
  <si>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</si>
  <si>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</si>
  <si>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</si>
  <si>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</si>
  <si>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</si>
  <si>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</si>
  <si>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</si>
  <si>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</si>
  <si>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</si>
  <si>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</si>
  <si>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</si>
  <si>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</si>
  <si>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</si>
  <si>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</si>
  <si>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</si>
  <si>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</si>
  <si>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</si>
  <si>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</si>
  <si>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</si>
  <si>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</si>
  <si>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</si>
  <si>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</si>
  <si>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</si>
  <si>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</si>
  <si>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</si>
  <si>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</si>
  <si>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</si>
  <si>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</si>
  <si>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</si>
  <si>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</si>
  <si>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</si>
  <si>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</si>
  <si>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</si>
  <si>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</si>
  <si>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</si>
  <si>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</si>
  <si>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</si>
  <si>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</si>
  <si>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</si>
  <si>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</si>
  <si>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</si>
  <si>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</si>
  <si>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</si>
  <si>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</si>
  <si>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</si>
  <si>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</si>
  <si>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</si>
  <si>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</si>
  <si>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</si>
  <si>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</si>
  <si>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</si>
  <si>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</si>
  <si>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</si>
  <si>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</si>
  <si>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</si>
  <si>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</si>
  <si>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</si>
  <si>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</si>
  <si>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</si>
  <si>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</si>
  <si>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</si>
  <si>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</si>
  <si>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</si>
  <si>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</si>
  <si>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</si>
  <si>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</si>
  <si>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</si>
  <si>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</si>
  <si>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</si>
  <si>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</si>
  <si>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</si>
  <si>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</si>
  <si>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</si>
  <si>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</si>
  <si>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</si>
  <si>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</si>
  <si>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</si>
  <si>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</si>
  <si>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</si>
  <si>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</si>
  <si>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</si>
  <si>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</si>
  <si>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</si>
  <si>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</si>
  <si>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</si>
  <si>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</si>
  <si>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</si>
  <si>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</si>
  <si>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</si>
  <si>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</si>
  <si>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</si>
  <si>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</si>
  <si>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</si>
  <si>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</si>
  <si>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</si>
  <si>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</si>
  <si>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</si>
  <si>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</si>
  <si>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</si>
  <si>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</si>
  <si>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</si>
  <si>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</si>
  <si>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</si>
  <si>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</si>
  <si>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</si>
  <si>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</si>
  <si>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</si>
  <si>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</si>
  <si>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</si>
  <si>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</si>
  <si>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</si>
  <si>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</si>
  <si>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</si>
  <si>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</si>
  <si>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</si>
  <si>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</si>
  <si>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</si>
  <si>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</si>
  <si>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</si>
  <si>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</si>
  <si>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</si>
  <si>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</si>
  <si>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</si>
  <si>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</si>
  <si>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</si>
  <si>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</si>
  <si>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</si>
  <si>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</si>
  <si>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</si>
  <si>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</si>
  <si>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</si>
  <si>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</si>
  <si>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</si>
  <si>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</si>
  <si>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</si>
  <si>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</si>
  <si>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</si>
  <si>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</si>
  <si>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</si>
  <si>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</si>
  <si>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</si>
  <si>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</si>
  <si>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</si>
  <si>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</si>
  <si>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</si>
  <si>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</si>
  <si>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</si>
  <si>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</si>
  <si>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</si>
  <si>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</si>
  <si>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</si>
  <si>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</si>
  <si>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</si>
  <si>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</si>
  <si>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</si>
  <si>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</si>
  <si>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</si>
  <si>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</si>
  <si>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</si>
  <si>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</si>
  <si>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</si>
  <si>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</si>
  <si>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</si>
  <si>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</si>
  <si>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</si>
  <si>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</si>
  <si>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</si>
  <si>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</si>
  <si>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</si>
  <si>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</si>
  <si>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</si>
  <si>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</si>
  <si>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</si>
  <si>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</si>
  <si>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</si>
  <si>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</si>
  <si>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</si>
  <si>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</si>
  <si>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</si>
  <si>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</si>
  <si>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</si>
  <si>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</si>
  <si>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</si>
  <si>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</si>
  <si>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</si>
  <si>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</si>
  <si>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</si>
  <si>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</si>
  <si>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</si>
  <si>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</si>
  <si>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</si>
  <si>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</si>
  <si>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</si>
  <si>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</si>
  <si>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</si>
  <si>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</si>
  <si>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</si>
  <si>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</si>
  <si>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</si>
  <si>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</si>
  <si>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</si>
  <si>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</si>
  <si>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</si>
  <si>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</si>
  <si>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</si>
  <si>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</si>
  <si>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</si>
  <si>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</si>
  <si>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</si>
  <si>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</si>
  <si>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</si>
  <si>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</si>
  <si>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</si>
  <si>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</si>
  <si>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</si>
  <si>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</si>
  <si>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</si>
  <si>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</si>
  <si>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</si>
  <si>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</si>
  <si>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</si>
  <si>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</si>
  <si>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</si>
  <si>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</si>
  <si>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</si>
  <si>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</si>
  <si>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</si>
  <si>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</si>
  <si>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</si>
  <si>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</si>
  <si>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</si>
  <si>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</si>
  <si>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</si>
  <si>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</si>
  <si>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</si>
  <si>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</si>
  <si>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</si>
  <si>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</si>
  <si>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</si>
  <si>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</si>
  <si>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</si>
  <si>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</si>
  <si>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</si>
  <si>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</si>
  <si>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</si>
  <si>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</si>
  <si>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</si>
  <si>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</si>
  <si>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</si>
  <si>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</si>
  <si>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</si>
  <si>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</si>
  <si>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</si>
  <si>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</si>
  <si>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</si>
  <si>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</si>
  <si>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</si>
  <si>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</si>
  <si>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</si>
  <si>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</si>
  <si>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</si>
  <si>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</si>
  <si>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</si>
  <si>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</si>
  <si>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</si>
  <si>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</si>
  <si>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</si>
  <si>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</si>
  <si>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</si>
  <si>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</si>
  <si>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</si>
  <si>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</si>
  <si>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</si>
  <si>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</si>
  <si>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</si>
  <si>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</si>
  <si>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</si>
  <si>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</si>
  <si>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</si>
  <si>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</si>
  <si>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</si>
  <si>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</si>
  <si>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</si>
  <si>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</si>
  <si>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</si>
  <si>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</si>
  <si>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</si>
  <si>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</si>
  <si>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</si>
  <si>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</si>
  <si>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</si>
  <si>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</si>
  <si>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</si>
  <si>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</si>
  <si>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</si>
  <si>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</si>
  <si>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</si>
  <si>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</si>
  <si>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</si>
  <si>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</si>
  <si>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</si>
  <si>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</si>
  <si>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</si>
  <si>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</si>
  <si>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</si>
  <si>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</si>
  <si>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</si>
  <si>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</si>
  <si>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</si>
  <si>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</si>
  <si>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</si>
  <si>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</si>
  <si>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</si>
  <si>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</si>
  <si>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</si>
  <si>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</si>
  <si>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</si>
  <si>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</si>
  <si>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</si>
  <si>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</si>
  <si>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</si>
  <si>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</si>
  <si>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</si>
  <si>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</si>
  <si>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</si>
  <si>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</si>
  <si>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</si>
  <si>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</si>
  <si>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</si>
  <si>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</si>
  <si>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</si>
  <si>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</si>
  <si>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</si>
  <si>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</si>
  <si>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</si>
  <si>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</si>
  <si>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</si>
  <si>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</si>
  <si>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</si>
  <si>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</si>
  <si>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</si>
  <si>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</si>
  <si>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</si>
  <si>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</si>
  <si>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</si>
  <si>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</si>
  <si>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</si>
  <si>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</si>
  <si>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</si>
  <si>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</si>
  <si>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</si>
  <si>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</si>
  <si>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</si>
  <si>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</si>
  <si>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</si>
  <si>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</si>
  <si>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</si>
  <si>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</si>
  <si>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</si>
  <si>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</si>
  <si>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</si>
  <si>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</si>
  <si>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</si>
  <si>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</si>
  <si>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</si>
  <si>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</si>
  <si>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</si>
  <si>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</si>
  <si>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</si>
  <si>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</si>
  <si>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</si>
  <si>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</si>
  <si>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</si>
  <si>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</si>
  <si>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</si>
  <si>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</si>
  <si>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</si>
  <si>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</si>
  <si>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</si>
  <si>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</si>
  <si>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</si>
  <si>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</si>
  <si>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</si>
  <si>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</si>
  <si>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</si>
  <si>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</si>
  <si>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</si>
  <si>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</si>
  <si>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</si>
  <si>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</si>
  <si>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</si>
  <si>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</si>
  <si>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</si>
  <si>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</si>
  <si>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</si>
  <si>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</si>
  <si>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</si>
  <si>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</si>
  <si>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</si>
  <si>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</si>
  <si>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</si>
  <si>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</si>
  <si>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</si>
  <si>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</si>
  <si>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</si>
  <si>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</si>
  <si>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</si>
  <si>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</si>
  <si>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</si>
  <si>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</si>
  <si>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</si>
  <si>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</si>
  <si>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</si>
  <si>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</si>
  <si>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</si>
  <si>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</si>
  <si>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</si>
  <si>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</si>
  <si>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</si>
  <si>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</si>
  <si>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</si>
  <si>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</si>
  <si>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</si>
  <si>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</si>
  <si>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</si>
  <si>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</si>
  <si>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</si>
  <si>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</si>
  <si>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</si>
  <si>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</si>
  <si>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</si>
  <si>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</si>
  <si>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</si>
  <si>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</si>
  <si>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</si>
  <si>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</si>
  <si>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</si>
  <si>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</si>
  <si>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</si>
  <si>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</si>
  <si>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</si>
  <si>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</si>
  <si>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</si>
  <si>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</si>
  <si>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</si>
  <si>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</si>
  <si>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</si>
  <si>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</si>
  <si>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</si>
  <si>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</si>
  <si>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</si>
  <si>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</si>
  <si>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</si>
  <si>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</si>
  <si>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</si>
  <si>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</si>
  <si>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</si>
  <si>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</si>
  <si>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</si>
  <si>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</si>
  <si>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</si>
  <si>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</si>
  <si>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</si>
  <si>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</si>
  <si>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</si>
  <si>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</si>
  <si>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</si>
  <si>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</si>
  <si>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</si>
  <si>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</si>
  <si>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</si>
  <si>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</si>
  <si>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</si>
  <si>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</si>
  <si>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</si>
  <si>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</si>
  <si>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</si>
  <si>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</si>
  <si>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</si>
  <si>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</si>
  <si>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</si>
  <si>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</si>
  <si>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</si>
  <si>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</si>
  <si>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</si>
  <si>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</si>
  <si>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</si>
  <si>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</si>
  <si>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</si>
  <si>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</si>
  <si>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</si>
  <si>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</si>
  <si>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</si>
  <si>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</si>
  <si>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</si>
  <si>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</si>
  <si>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</si>
  <si>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</si>
  <si>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</si>
  <si>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</si>
  <si>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</si>
  <si>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</si>
  <si>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</si>
  <si>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</si>
  <si>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</si>
  <si>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</si>
  <si>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</si>
  <si>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</si>
  <si>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</si>
  <si>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</si>
  <si>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</si>
  <si>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</si>
  <si>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</si>
  <si>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</si>
  <si>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</si>
  <si>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</si>
  <si>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</si>
  <si>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</si>
  <si>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</si>
  <si>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</si>
  <si>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</si>
  <si>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</si>
  <si>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</si>
  <si>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</si>
  <si>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</si>
  <si>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</si>
  <si>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</si>
  <si>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</si>
  <si>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</si>
  <si>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</si>
  <si>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</si>
  <si>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</si>
  <si>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</si>
  <si>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</si>
  <si>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</si>
  <si>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</si>
  <si>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</si>
  <si>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</si>
  <si>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</si>
  <si>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</si>
  <si>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</si>
  <si>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</si>
  <si>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</si>
  <si>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</si>
  <si>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</si>
  <si>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</si>
  <si>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</si>
  <si>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</si>
  <si>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</si>
  <si>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</si>
  <si>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</si>
  <si>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</si>
  <si>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</si>
  <si>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</si>
  <si>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</si>
  <si>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</si>
  <si>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</si>
  <si>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</si>
  <si>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</si>
  <si>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</si>
  <si>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</si>
  <si>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</si>
  <si>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</si>
  <si>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</si>
  <si>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</si>
  <si>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</si>
  <si>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</si>
  <si>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</si>
  <si>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</si>
  <si>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</si>
  <si>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</si>
  <si>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</si>
  <si>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</si>
  <si>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</si>
  <si>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</si>
  <si>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</si>
  <si>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</si>
  <si>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</si>
  <si>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</si>
  <si>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</si>
  <si>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</si>
  <si>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</si>
  <si>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</si>
  <si>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</si>
  <si>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</si>
  <si>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</si>
  <si>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</si>
  <si>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</si>
  <si>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</si>
  <si>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</si>
  <si>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</si>
  <si>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</si>
  <si>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</si>
  <si>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</si>
  <si>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</si>
  <si>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</si>
  <si>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</si>
  <si>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</si>
  <si>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</si>
  <si>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</si>
  <si>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</si>
  <si>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</si>
  <si>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</si>
  <si>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</si>
  <si>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</si>
  <si>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</si>
  <si>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</si>
  <si>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</si>
  <si>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</si>
  <si>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</si>
  <si>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</si>
  <si>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</si>
  <si>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</si>
  <si>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</si>
  <si>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</si>
  <si>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</si>
  <si>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</si>
  <si>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</si>
  <si>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</si>
  <si>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</si>
  <si>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</si>
  <si>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</si>
  <si>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</si>
  <si>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</si>
  <si>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</si>
  <si>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</si>
  <si>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</si>
  <si>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</si>
  <si>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</si>
  <si>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</si>
  <si>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</si>
  <si>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</si>
  <si>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</si>
  <si>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</si>
  <si>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</si>
  <si>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</si>
  <si>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</si>
  <si>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</si>
  <si>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</si>
  <si>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</si>
  <si>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</si>
  <si>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</si>
  <si>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</si>
  <si>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</si>
  <si>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</si>
  <si>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</si>
  <si>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</si>
  <si>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</si>
  <si>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</si>
  <si>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</si>
  <si>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</si>
  <si>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</si>
  <si>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</si>
  <si>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</si>
  <si>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</si>
  <si>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</si>
  <si>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</si>
  <si>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</si>
  <si>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</si>
  <si>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</si>
  <si>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</si>
  <si>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</si>
  <si>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</si>
  <si>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</si>
  <si>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</si>
  <si>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</si>
  <si>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</si>
  <si>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</si>
  <si>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</si>
  <si>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</si>
  <si>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</si>
  <si>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</si>
  <si>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</si>
  <si>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</si>
  <si>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</si>
  <si>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</si>
  <si>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</si>
  <si>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</si>
  <si>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</si>
  <si>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</si>
  <si>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</si>
  <si>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</si>
  <si>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</si>
  <si>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</si>
  <si>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</si>
  <si>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</si>
  <si>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</si>
  <si>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</si>
  <si>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</si>
  <si>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</si>
  <si>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</si>
  <si>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</si>
  <si>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</si>
  <si>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</si>
  <si>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</si>
  <si>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</si>
  <si>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</si>
  <si>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</si>
  <si>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</si>
  <si>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</si>
  <si>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</si>
  <si>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</si>
  <si>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</si>
  <si>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</si>
  <si>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</si>
  <si>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</si>
  <si>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</si>
  <si>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</si>
  <si>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</si>
  <si>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</si>
  <si>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</si>
  <si>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</si>
  <si>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</si>
  <si>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</si>
  <si>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</si>
  <si>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</si>
  <si>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</si>
  <si>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</si>
  <si>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</si>
  <si>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</si>
  <si>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</si>
  <si>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</si>
  <si>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</si>
  <si>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</si>
  <si>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</si>
  <si>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</si>
  <si>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</si>
  <si>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</si>
  <si>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</si>
  <si>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</si>
  <si>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</si>
  <si>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</si>
  <si>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</si>
  <si>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</si>
  <si>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</si>
  <si>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</si>
  <si>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</si>
  <si>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</si>
  <si>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</si>
  <si>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</si>
  <si>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</si>
  <si>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</si>
  <si>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</si>
  <si>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</si>
  <si>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</si>
  <si>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</si>
  <si>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</si>
  <si>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</si>
  <si>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</si>
  <si>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</si>
  <si>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</si>
  <si>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</si>
  <si>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</si>
  <si>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</si>
  <si>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</si>
  <si>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</si>
  <si>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</si>
  <si>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</si>
  <si>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</si>
  <si>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</si>
  <si>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</si>
  <si>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</si>
  <si>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</si>
  <si>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</si>
  <si>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</si>
  <si>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</si>
  <si>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</si>
  <si>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</si>
  <si>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</si>
  <si>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</si>
  <si>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</si>
  <si>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</si>
  <si>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</si>
  <si>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</si>
  <si>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</si>
  <si>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</si>
  <si>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</si>
  <si>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</si>
  <si>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</si>
  <si>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</si>
  <si>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</si>
  <si>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</si>
  <si>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</si>
  <si>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</si>
  <si>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</si>
  <si>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</si>
  <si>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</si>
  <si>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</si>
  <si>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</si>
  <si>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</si>
  <si>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</si>
  <si>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</si>
  <si>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</si>
  <si>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</si>
  <si>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</si>
  <si>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</si>
  <si>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</si>
  <si>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</si>
  <si>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</si>
  <si>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</si>
  <si>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</si>
  <si>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</si>
  <si>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</si>
  <si>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</si>
  <si>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</si>
  <si>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</si>
  <si>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</si>
  <si>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</si>
  <si>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</si>
  <si>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</si>
  <si>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</si>
  <si>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</si>
  <si>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</si>
  <si>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</si>
  <si>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</si>
  <si>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</si>
  <si>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</si>
  <si>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</si>
  <si>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</si>
  <si>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</si>
  <si>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</si>
  <si>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</si>
  <si>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</si>
  <si>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</si>
  <si>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</si>
  <si>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</si>
  <si>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</si>
  <si>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</si>
  <si>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</si>
  <si>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</si>
  <si>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</si>
  <si>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</si>
  <si>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</si>
  <si>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</si>
  <si>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</si>
  <si>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</si>
  <si>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</si>
  <si>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</si>
  <si>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</si>
  <si>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</si>
  <si>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</si>
  <si>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</si>
  <si>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</si>
  <si>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</si>
  <si>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</si>
  <si>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</si>
  <si>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</si>
  <si>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</si>
  <si>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</si>
  <si>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</si>
  <si>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</si>
  <si>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</si>
  <si>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</si>
  <si>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</si>
  <si>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</si>
  <si>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</si>
  <si>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</si>
  <si>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</si>
  <si>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</si>
  <si>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</si>
  <si>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</si>
  <si>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</si>
  <si>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</si>
  <si>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</si>
  <si>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</si>
  <si>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</si>
  <si>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</si>
  <si>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</si>
  <si>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</si>
  <si>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</si>
  <si>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</si>
  <si>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</si>
  <si>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</si>
  <si>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</si>
  <si>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</si>
  <si>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</si>
  <si>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</si>
  <si>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</si>
  <si>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</si>
  <si>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</si>
  <si>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</si>
  <si>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</si>
  <si>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</si>
  <si>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</si>
  <si>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</si>
  <si>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</si>
  <si>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</si>
  <si>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</si>
  <si>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</si>
  <si>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</si>
  <si>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</si>
  <si>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</si>
  <si>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</si>
  <si>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</si>
  <si>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</si>
  <si>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</si>
  <si>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</si>
  <si>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</si>
  <si>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</si>
  <si>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</si>
  <si>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</si>
  <si>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</si>
  <si>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</si>
  <si>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</si>
  <si>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</si>
  <si>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</si>
  <si>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</si>
  <si>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</si>
  <si>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</si>
  <si>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</si>
  <si>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</si>
  <si>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</si>
  <si>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</si>
  <si>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</si>
  <si>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</si>
  <si>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</si>
  <si>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</si>
  <si>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</si>
  <si>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</si>
  <si>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</si>
  <si>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</si>
  <si>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</si>
  <si>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</si>
  <si>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</si>
  <si>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</si>
  <si>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</si>
  <si>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</si>
  <si>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</si>
  <si>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</si>
  <si>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</si>
  <si>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</si>
  <si>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</si>
  <si>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</si>
  <si>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</si>
  <si>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</si>
  <si>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</si>
  <si>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</si>
  <si>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</si>
  <si>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</si>
  <si>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</si>
  <si>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</si>
  <si>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</si>
  <si>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</si>
  <si>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</si>
  <si>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</si>
  <si>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</si>
  <si>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</si>
  <si>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</si>
  <si>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</si>
  <si>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</si>
  <si>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</si>
  <si>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</si>
  <si>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</si>
  <si>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</si>
  <si>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</si>
  <si>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</si>
  <si>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</si>
  <si>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</si>
  <si>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</si>
  <si>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</si>
  <si>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</si>
  <si>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</si>
  <si>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</si>
  <si>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</si>
  <si>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</si>
  <si>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</si>
  <si>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</si>
  <si>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</si>
  <si>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</si>
  <si>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</si>
  <si>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</si>
  <si>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</si>
  <si>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</si>
  <si>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</si>
  <si>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</si>
  <si>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</si>
  <si>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</si>
  <si>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</si>
  <si>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</si>
  <si>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</si>
  <si>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</si>
  <si>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</si>
  <si>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</si>
  <si>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</si>
  <si>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</si>
  <si>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</si>
  <si>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</si>
  <si>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</si>
  <si>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</si>
  <si>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</si>
  <si>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</si>
  <si>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</si>
  <si>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</si>
  <si>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</si>
  <si>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</si>
  <si>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</si>
  <si>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</si>
  <si>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</si>
  <si>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</si>
  <si>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</si>
  <si>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</si>
  <si>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</si>
  <si>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</si>
  <si>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</si>
  <si>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</si>
  <si>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</si>
  <si>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</si>
  <si>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</si>
  <si>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</si>
  <si>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</si>
  <si>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</si>
  <si>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</si>
  <si>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</si>
  <si>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</si>
  <si>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</si>
  <si>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</si>
  <si>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</si>
  <si>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</si>
  <si>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</si>
  <si>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</si>
  <si>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</si>
  <si>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</si>
  <si>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</si>
  <si>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</si>
  <si>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</si>
  <si>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</si>
  <si>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</si>
  <si>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</si>
  <si>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</si>
  <si>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COMPOSIÇÕES SEM DESONERAÇÃO</t>
  </si>
  <si>
    <t>% MDO</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</si>
  <si>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</si>
  <si>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</si>
  <si>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</si>
  <si>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</si>
  <si>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</si>
  <si>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</si>
  <si>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</si>
  <si>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</si>
  <si>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</si>
  <si>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</si>
  <si>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</si>
  <si>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</si>
  <si>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</si>
  <si>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</si>
  <si>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</si>
  <si>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</si>
  <si>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</si>
  <si>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</si>
  <si>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</si>
  <si>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</si>
  <si>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</si>
  <si>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</si>
  <si>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</si>
  <si>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</si>
  <si>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</si>
  <si>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</si>
  <si>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</si>
  <si>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</si>
  <si>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</si>
  <si>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</si>
  <si>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</si>
  <si>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</si>
  <si>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</si>
  <si>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</si>
  <si>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</si>
  <si>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</si>
  <si>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</si>
  <si>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</si>
  <si>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</si>
  <si>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</si>
  <si>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</si>
  <si>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</si>
  <si>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</si>
  <si>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</si>
  <si>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</si>
  <si>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</si>
  <si>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</si>
  <si>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</si>
  <si>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</si>
  <si>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</si>
  <si>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</si>
  <si>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</si>
  <si>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</si>
  <si>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</si>
  <si>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</si>
  <si>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</si>
  <si>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</si>
  <si>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</si>
  <si>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</si>
  <si>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</si>
  <si>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</si>
  <si>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</si>
  <si>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</si>
  <si>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</si>
  <si>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</si>
  <si>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</si>
  <si>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</si>
  <si>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</si>
  <si>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</si>
  <si>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</si>
  <si>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</si>
  <si>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</si>
  <si>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</si>
  <si>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</si>
  <si>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</si>
  <si>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</si>
  <si>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</si>
  <si>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</si>
  <si>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</si>
  <si>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</si>
  <si>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</si>
  <si>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</si>
  <si>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</si>
  <si>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</si>
  <si>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</si>
  <si>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</si>
  <si>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</si>
  <si>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</si>
  <si>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</si>
  <si>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</si>
  <si>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</si>
  <si>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</si>
  <si>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</si>
  <si>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</si>
  <si>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</si>
  <si>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</si>
  <si>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</si>
  <si>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</si>
  <si>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</si>
  <si>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</si>
  <si>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</si>
  <si>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</si>
  <si>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</si>
  <si>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</si>
  <si>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</si>
  <si>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</si>
  <si>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</si>
  <si>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</si>
  <si>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</si>
  <si>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</si>
  <si>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</si>
  <si>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</si>
  <si>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</si>
  <si>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</si>
  <si>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</si>
  <si>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</si>
  <si>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</si>
  <si>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</si>
  <si>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</si>
  <si>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</si>
  <si>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</si>
  <si>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</si>
  <si>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</si>
  <si>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</si>
  <si>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</si>
  <si>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</si>
  <si>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</si>
  <si>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</si>
  <si>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</si>
  <si>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</si>
  <si>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</si>
  <si>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</si>
  <si>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</si>
  <si>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</si>
  <si>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</si>
  <si>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</si>
  <si>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</si>
  <si>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</si>
  <si>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</si>
  <si>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</si>
  <si>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</si>
  <si>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</si>
  <si>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</si>
  <si>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</si>
  <si>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</si>
  <si>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</si>
  <si>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</si>
  <si>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</si>
  <si>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</si>
  <si>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</si>
  <si>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</si>
  <si>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</si>
  <si>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</si>
  <si>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</si>
  <si>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</si>
  <si>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</si>
  <si>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</si>
  <si>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</si>
  <si>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</si>
  <si>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</si>
  <si>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</si>
  <si>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</si>
  <si>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</si>
  <si>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</si>
  <si>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</si>
  <si>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</si>
  <si>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</si>
  <si>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</si>
  <si>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</si>
  <si>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</si>
  <si>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</si>
  <si>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</si>
  <si>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</si>
  <si>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</si>
  <si>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</si>
  <si>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</si>
  <si>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</si>
  <si>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</si>
  <si>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</si>
  <si>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</si>
  <si>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</si>
  <si>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</si>
  <si>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</si>
  <si>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</si>
  <si>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</si>
  <si>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</si>
  <si>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</si>
  <si>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</si>
  <si>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</si>
  <si>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</si>
  <si>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</si>
  <si>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</si>
  <si>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</si>
  <si>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</si>
  <si>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</si>
  <si>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</si>
  <si>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</si>
  <si>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</si>
  <si>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</si>
  <si>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</si>
  <si>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</si>
  <si>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</si>
  <si>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</si>
  <si>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</si>
  <si>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</si>
  <si>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</si>
  <si>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</si>
  <si>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</si>
  <si>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</si>
  <si>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</si>
  <si>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</si>
  <si>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</si>
  <si>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</si>
  <si>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</si>
  <si>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</si>
  <si>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</si>
  <si>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</si>
  <si>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</si>
  <si>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</si>
  <si>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</si>
  <si>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</si>
  <si>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</si>
  <si>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</si>
  <si>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</si>
  <si>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</si>
  <si>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</si>
  <si>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</si>
  <si>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</si>
  <si>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</si>
  <si>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</si>
  <si>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</si>
  <si>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</si>
  <si>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</si>
  <si>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</si>
  <si>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</si>
  <si>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</si>
  <si>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</si>
  <si>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</si>
  <si>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</si>
  <si>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</si>
  <si>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</si>
  <si>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</si>
  <si>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</si>
  <si>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</si>
  <si>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</si>
  <si>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</si>
  <si>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</si>
  <si>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</si>
  <si>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</si>
  <si>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</si>
  <si>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</si>
  <si>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</si>
  <si>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</si>
  <si>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</si>
  <si>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</si>
  <si>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</si>
  <si>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</si>
  <si>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</si>
  <si>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</si>
  <si>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</si>
  <si>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</si>
  <si>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</si>
  <si>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</si>
  <si>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</si>
  <si>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</si>
  <si>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</si>
  <si>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</si>
  <si>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</si>
  <si>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</si>
  <si>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</si>
  <si>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</si>
  <si>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</si>
  <si>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</si>
  <si>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</si>
  <si>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</si>
  <si>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</si>
  <si>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</si>
  <si>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</si>
  <si>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</si>
  <si>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</si>
  <si>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</si>
  <si>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</si>
  <si>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</si>
  <si>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</si>
  <si>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</si>
  <si>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</si>
  <si>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</si>
  <si>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</si>
  <si>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</si>
  <si>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</si>
  <si>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</si>
  <si>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</si>
  <si>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</si>
  <si>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</si>
  <si>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</si>
  <si>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</si>
  <si>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</si>
  <si>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</si>
  <si>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</si>
  <si>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</si>
  <si>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</si>
  <si>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</si>
  <si>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</si>
  <si>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</si>
  <si>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</si>
  <si>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</si>
  <si>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</si>
  <si>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</si>
  <si>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</si>
  <si>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</si>
  <si>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</si>
  <si>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</si>
  <si>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</si>
  <si>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</si>
  <si>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</si>
  <si>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</si>
  <si>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</si>
  <si>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</si>
  <si>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</si>
  <si>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</si>
  <si>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</si>
  <si>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</si>
  <si>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</si>
  <si>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</si>
  <si>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</si>
  <si>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</si>
  <si>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</si>
  <si>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</si>
  <si>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</si>
  <si>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</si>
  <si>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</si>
  <si>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</si>
  <si>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</si>
  <si>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</si>
  <si>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</si>
  <si>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</si>
  <si>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</si>
  <si>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</si>
  <si>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</si>
  <si>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</si>
  <si>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</si>
  <si>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</si>
  <si>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</si>
  <si>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</si>
  <si>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</si>
  <si>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</si>
  <si>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</si>
  <si>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</si>
  <si>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</si>
  <si>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</si>
  <si>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</si>
  <si>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</si>
  <si>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</si>
  <si>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</si>
  <si>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</si>
  <si>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</si>
  <si>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</si>
  <si>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</si>
  <si>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</si>
  <si>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</si>
  <si>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</si>
  <si>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</si>
  <si>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</si>
  <si>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</si>
  <si>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</si>
  <si>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</si>
  <si>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</si>
  <si>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</si>
  <si>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</si>
  <si>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</si>
  <si>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</si>
  <si>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</si>
  <si>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</si>
  <si>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</si>
  <si>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</si>
  <si>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</si>
  <si>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</si>
  <si>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</si>
  <si>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</si>
  <si>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</si>
  <si>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</si>
  <si>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</si>
  <si>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</si>
  <si>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</si>
  <si>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</si>
  <si>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</si>
  <si>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</si>
  <si>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</si>
  <si>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</si>
  <si>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</si>
  <si>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</si>
  <si>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</si>
  <si>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</si>
  <si>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</si>
  <si>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</si>
  <si>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</si>
  <si>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</si>
  <si>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</si>
  <si>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</si>
  <si>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</si>
  <si>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</si>
  <si>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</si>
  <si>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</si>
  <si>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</si>
  <si>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</si>
  <si>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</si>
  <si>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</si>
  <si>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</si>
  <si>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</si>
  <si>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</si>
  <si>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</si>
  <si>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</si>
  <si>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</si>
  <si>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</si>
  <si>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</si>
  <si>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</si>
  <si>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</si>
  <si>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</si>
  <si>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</si>
  <si>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</si>
  <si>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</si>
  <si>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</si>
  <si>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</si>
  <si>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</si>
  <si>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</si>
  <si>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</si>
  <si>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</si>
  <si>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</si>
  <si>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</si>
  <si>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</si>
  <si>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</si>
  <si>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</si>
  <si>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</si>
  <si>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</si>
  <si>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</si>
  <si>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</si>
  <si>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</si>
  <si>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</si>
  <si>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</si>
  <si>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</si>
  <si>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</si>
  <si>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</si>
  <si>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</si>
  <si>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</si>
  <si>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</si>
  <si>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</si>
  <si>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</si>
  <si>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</si>
  <si>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</si>
  <si>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</si>
  <si>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</si>
  <si>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</si>
  <si>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</si>
  <si>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</si>
  <si>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</si>
  <si>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</si>
  <si>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</si>
  <si>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</si>
  <si>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</si>
  <si>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</si>
  <si>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</si>
  <si>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</si>
  <si>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</si>
  <si>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</si>
  <si>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</si>
  <si>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</si>
  <si>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</si>
  <si>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</si>
  <si>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</si>
  <si>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</si>
  <si>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</si>
  <si>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</si>
  <si>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</si>
  <si>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</si>
  <si>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</si>
  <si>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</si>
  <si>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</si>
  <si>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</si>
  <si>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</si>
  <si>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</si>
  <si>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</si>
  <si>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</si>
  <si>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</si>
  <si>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</si>
  <si>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</si>
  <si>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</si>
  <si>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</si>
  <si>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</si>
  <si>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</si>
  <si>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</si>
  <si>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</si>
  <si>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</si>
  <si>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</si>
  <si>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</si>
  <si>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</si>
  <si>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</si>
  <si>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</si>
  <si>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</si>
  <si>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</si>
  <si>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</si>
  <si>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</si>
  <si>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</si>
  <si>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</si>
  <si>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</si>
  <si>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</si>
  <si>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</si>
  <si>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</si>
  <si>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</si>
  <si>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</si>
  <si>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</si>
  <si>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</si>
  <si>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</si>
  <si>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</si>
  <si>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</si>
  <si>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</si>
  <si>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</si>
  <si>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</si>
  <si>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</si>
  <si>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</si>
  <si>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</si>
  <si>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</si>
  <si>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</si>
  <si>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</si>
  <si>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</si>
  <si>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</si>
  <si>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</si>
  <si>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</si>
  <si>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</si>
  <si>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</si>
  <si>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</si>
  <si>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</si>
  <si>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</si>
  <si>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</si>
  <si>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</si>
  <si>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</si>
  <si>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</si>
  <si>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</si>
  <si>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</si>
  <si>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</si>
  <si>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</si>
  <si>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</si>
  <si>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</si>
  <si>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</si>
  <si>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</si>
  <si>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</si>
  <si>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</si>
  <si>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</si>
  <si>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</si>
  <si>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</si>
  <si>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</si>
  <si>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</si>
  <si>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</si>
  <si>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</si>
  <si>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</si>
  <si>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</si>
  <si>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</si>
  <si>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</si>
  <si>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</si>
  <si>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</si>
  <si>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</si>
  <si>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</si>
  <si>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</si>
  <si>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</si>
  <si>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</si>
  <si>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</si>
  <si>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</si>
  <si>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</si>
  <si>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</si>
  <si>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</si>
  <si>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</si>
  <si>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</si>
  <si>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</si>
  <si>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</si>
  <si>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</si>
  <si>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</si>
  <si>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</si>
  <si>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</si>
  <si>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</si>
  <si>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</si>
  <si>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</si>
  <si>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</si>
  <si>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</si>
  <si>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</si>
  <si>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</si>
  <si>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</si>
  <si>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</si>
  <si>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</si>
  <si>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</si>
  <si>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</si>
  <si>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</si>
  <si>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</si>
  <si>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</si>
  <si>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</si>
  <si>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</si>
  <si>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</si>
  <si>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</si>
  <si>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</si>
  <si>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</si>
  <si>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</si>
  <si>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</si>
  <si>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</si>
  <si>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</si>
  <si>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</si>
  <si>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</si>
  <si>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</si>
  <si>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</si>
  <si>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</si>
  <si>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</si>
  <si>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</si>
  <si>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</si>
  <si>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</si>
  <si>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</si>
  <si>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</si>
  <si>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</si>
  <si>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</si>
  <si>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</si>
  <si>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</si>
  <si>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</si>
  <si>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</si>
  <si>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</si>
  <si>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</si>
  <si>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</si>
  <si>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</si>
  <si>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</si>
  <si>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</si>
  <si>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</si>
  <si>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</si>
  <si>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</si>
  <si>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</si>
  <si>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</si>
  <si>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</si>
  <si>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</si>
  <si>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</si>
  <si>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</si>
  <si>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</si>
  <si>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</si>
  <si>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</si>
  <si>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</si>
  <si>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</si>
  <si>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</si>
  <si>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</si>
  <si>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</si>
  <si>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</si>
  <si>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</si>
  <si>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</si>
  <si>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</si>
  <si>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</si>
  <si>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</si>
  <si>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</si>
  <si>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</si>
  <si>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</si>
  <si>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</si>
  <si>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</si>
  <si>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</si>
  <si>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</si>
  <si>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</si>
  <si>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</si>
  <si>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</si>
  <si>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</si>
  <si>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</si>
  <si>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</si>
  <si>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</si>
  <si>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</si>
  <si>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</si>
  <si>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</si>
  <si>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</si>
  <si>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</si>
  <si>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</si>
  <si>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</si>
  <si>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</si>
  <si>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</si>
  <si>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</si>
  <si>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</si>
  <si>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</si>
  <si>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</si>
  <si>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</si>
  <si>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</si>
  <si>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</si>
  <si>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</si>
  <si>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</si>
  <si>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</si>
  <si>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</si>
  <si>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</si>
  <si>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</si>
  <si>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</si>
  <si>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</si>
  <si>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</si>
  <si>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</si>
  <si>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</si>
  <si>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</si>
  <si>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</si>
  <si>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</si>
  <si>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</si>
  <si>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</si>
  <si>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</si>
  <si>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</si>
  <si>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</si>
  <si>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</si>
  <si>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</si>
  <si>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</si>
  <si>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</si>
  <si>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</si>
  <si>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</si>
  <si>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</si>
  <si>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</si>
  <si>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</si>
  <si>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</si>
  <si>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</si>
  <si>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</si>
  <si>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</si>
  <si>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</si>
  <si>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</si>
  <si>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</si>
  <si>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</si>
  <si>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</si>
  <si>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</si>
  <si>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</si>
  <si>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</si>
  <si>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</si>
  <si>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</si>
  <si>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</si>
  <si>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</si>
  <si>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</si>
  <si>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</si>
  <si>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</si>
  <si>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</si>
  <si>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</si>
  <si>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</si>
  <si>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</si>
  <si>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</si>
  <si>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</si>
  <si>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</si>
  <si>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</si>
  <si>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</si>
  <si>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</si>
  <si>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</si>
  <si>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</si>
  <si>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</si>
  <si>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</si>
  <si>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</si>
  <si>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</si>
  <si>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</si>
  <si>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</si>
  <si>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</si>
  <si>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</si>
  <si>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</si>
  <si>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</si>
  <si>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</si>
  <si>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</si>
  <si>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</si>
  <si>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</si>
  <si>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</si>
  <si>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</si>
  <si>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</si>
  <si>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</si>
  <si>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</si>
  <si>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</si>
  <si>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</si>
  <si>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</si>
  <si>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</si>
  <si>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</si>
  <si>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</si>
  <si>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</si>
  <si>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</si>
  <si>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</si>
  <si>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</si>
  <si>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</si>
  <si>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</si>
  <si>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</si>
  <si>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</si>
  <si>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</si>
  <si>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</si>
  <si>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</si>
  <si>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</si>
  <si>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</si>
  <si>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</si>
  <si>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</si>
  <si>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</si>
  <si>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</si>
  <si>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</si>
  <si>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</si>
  <si>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</si>
  <si>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</si>
  <si>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</si>
  <si>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</si>
  <si>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</si>
  <si>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</si>
  <si>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</si>
  <si>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</si>
  <si>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</si>
  <si>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</si>
  <si>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</si>
  <si>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</si>
  <si>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</si>
  <si>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</si>
  <si>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</si>
  <si>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</si>
  <si>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</si>
  <si>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</si>
  <si>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</si>
  <si>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</si>
  <si>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</si>
  <si>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</si>
  <si>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</si>
  <si>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</si>
  <si>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</si>
  <si>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</si>
  <si>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</si>
  <si>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</si>
  <si>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</si>
  <si>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</si>
  <si>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</si>
  <si>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</si>
  <si>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</si>
  <si>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</si>
  <si>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</si>
  <si>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</si>
  <si>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</si>
  <si>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</si>
  <si>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</si>
  <si>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</si>
  <si>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</si>
  <si>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</si>
  <si>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</si>
  <si>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</si>
  <si>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</si>
  <si>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</si>
  <si>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</si>
  <si>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</si>
  <si>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</si>
  <si>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</si>
  <si>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</si>
  <si>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</si>
  <si>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</si>
  <si>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</si>
  <si>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</si>
  <si>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</si>
  <si>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</si>
  <si>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</si>
  <si>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</si>
  <si>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</si>
  <si>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</si>
  <si>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</si>
  <si>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</si>
  <si>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</si>
  <si>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</si>
  <si>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</si>
  <si>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</si>
  <si>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</si>
  <si>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</si>
  <si>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</si>
  <si>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</si>
  <si>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</si>
  <si>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</si>
  <si>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</si>
  <si>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</si>
  <si>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</si>
  <si>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</si>
  <si>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</si>
  <si>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</si>
  <si>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</si>
  <si>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</si>
  <si>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</si>
  <si>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</si>
  <si>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</si>
  <si>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</si>
  <si>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</si>
  <si>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</si>
  <si>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</si>
  <si>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</si>
  <si>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</si>
  <si>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</si>
  <si>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</si>
  <si>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</si>
  <si>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</si>
  <si>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</si>
  <si>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</si>
  <si>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</si>
  <si>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</si>
  <si>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</si>
  <si>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</si>
  <si>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</si>
  <si>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</si>
  <si>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</si>
  <si>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</si>
  <si>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</si>
  <si>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</si>
  <si>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</si>
  <si>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</si>
  <si>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</si>
  <si>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</si>
  <si>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</si>
  <si>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</si>
  <si>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</si>
  <si>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</si>
  <si>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</si>
  <si>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</si>
  <si>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</si>
  <si>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</si>
  <si>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</si>
  <si>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</si>
  <si>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</si>
  <si>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</si>
  <si>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</si>
  <si>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</si>
  <si>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</si>
  <si>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</si>
  <si>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</si>
  <si>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</si>
  <si>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</si>
  <si>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</si>
  <si>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</si>
  <si>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</si>
  <si>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</si>
  <si>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</si>
  <si>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</si>
  <si>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</si>
  <si>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</si>
  <si>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</si>
  <si>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</si>
  <si>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</si>
  <si>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</si>
  <si>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</si>
  <si>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</si>
  <si>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</si>
  <si>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</si>
  <si>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</si>
  <si>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</si>
  <si>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</si>
  <si>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</si>
  <si>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</si>
  <si>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</si>
  <si>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</si>
  <si>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</si>
  <si>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</si>
  <si>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</si>
  <si>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</si>
  <si>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</si>
  <si>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</si>
  <si>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</si>
  <si>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</si>
  <si>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</si>
  <si>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</si>
  <si>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</si>
  <si>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</si>
  <si>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</si>
  <si>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</si>
  <si>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</si>
  <si>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</si>
  <si>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</si>
  <si>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</si>
  <si>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</si>
  <si>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</si>
  <si>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</si>
  <si>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</si>
  <si>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</si>
  <si>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</si>
  <si>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</si>
  <si>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</si>
  <si>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</si>
  <si>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</si>
  <si>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</si>
  <si>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</si>
  <si>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</si>
  <si>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</si>
  <si>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</si>
  <si>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</si>
  <si>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</si>
  <si>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</si>
  <si>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</si>
  <si>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</si>
  <si>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</si>
  <si>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</si>
  <si>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</si>
  <si>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</si>
  <si>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</si>
  <si>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</si>
  <si>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</si>
  <si>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</si>
  <si>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</si>
  <si>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</si>
  <si>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</si>
  <si>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</si>
  <si>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</si>
  <si>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</si>
  <si>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</si>
  <si>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</si>
  <si>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</si>
  <si>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</si>
  <si>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</si>
  <si>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</si>
  <si>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</si>
  <si>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</si>
  <si>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</si>
  <si>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</si>
  <si>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</si>
  <si>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</si>
  <si>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</si>
  <si>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</si>
  <si>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</si>
  <si>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</si>
  <si>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</si>
  <si>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</si>
  <si>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</si>
  <si>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</si>
  <si>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</si>
  <si>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</si>
  <si>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</si>
  <si>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</si>
  <si>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</si>
  <si>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</si>
  <si>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</si>
  <si>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</si>
  <si>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</si>
  <si>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</si>
  <si>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</si>
  <si>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</si>
  <si>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</si>
  <si>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</si>
  <si>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</si>
  <si>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</si>
  <si>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</si>
  <si>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</si>
  <si>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</si>
  <si>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</si>
  <si>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</si>
  <si>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</si>
  <si>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</si>
  <si>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</si>
  <si>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</si>
  <si>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</si>
  <si>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</si>
  <si>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</si>
  <si>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</si>
  <si>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</si>
  <si>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</si>
  <si>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</si>
  <si>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</si>
  <si>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</si>
  <si>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</si>
  <si>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</si>
  <si>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</si>
  <si>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</si>
  <si>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</si>
  <si>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</si>
  <si>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</si>
  <si>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</si>
  <si>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</si>
  <si>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</si>
  <si>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</si>
  <si>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</si>
  <si>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</si>
  <si>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</si>
  <si>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</si>
  <si>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</si>
  <si>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</si>
  <si>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</si>
  <si>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</si>
  <si>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</si>
  <si>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</si>
  <si>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</si>
  <si>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</si>
  <si>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</si>
  <si>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</si>
  <si>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</si>
  <si>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</si>
  <si>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</si>
  <si>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</si>
  <si>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</si>
  <si>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</si>
  <si>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</si>
  <si>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</si>
  <si>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</si>
  <si>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</si>
  <si>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</si>
  <si>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</si>
  <si>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</si>
  <si>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</si>
  <si>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</si>
  <si>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</si>
  <si>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</si>
  <si>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</si>
  <si>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</si>
  <si>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</si>
  <si>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</si>
  <si>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</si>
  <si>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</si>
  <si>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PARA INSTALAÇÕES TELEFÔNICAS TIPO R1, EM ALVENARIA COM BLOCOS DE CONCRETO, DIMENSÕES INTERNAS: 0,35X0,60X0,60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</si>
  <si>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</si>
  <si>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</si>
  <si>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</si>
  <si>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</si>
  <si>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</si>
  <si>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</si>
  <si>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</si>
  <si>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</si>
  <si>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</si>
  <si>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</si>
  <si>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</si>
  <si>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</si>
  <si>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</si>
  <si>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</si>
  <si>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</si>
  <si>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</si>
  <si>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</si>
  <si>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</si>
  <si>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</si>
  <si>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</si>
  <si>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</si>
  <si>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</si>
  <si>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</si>
  <si>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</si>
  <si>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</si>
  <si>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</si>
  <si>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</si>
  <si>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</si>
  <si>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</si>
  <si>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</si>
  <si>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</si>
  <si>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</si>
  <si>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</si>
  <si>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</si>
  <si>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</si>
  <si>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</si>
  <si>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</si>
  <si>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</si>
  <si>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</si>
  <si>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</si>
  <si>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</si>
  <si>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</si>
  <si>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</si>
  <si>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</si>
  <si>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</si>
  <si>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</si>
  <si>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</si>
  <si>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</si>
  <si>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</si>
  <si>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</si>
  <si>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</si>
  <si>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</si>
  <si>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</si>
  <si>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</si>
  <si>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</si>
  <si>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</si>
  <si>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</si>
  <si>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</si>
  <si>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</si>
  <si>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</si>
  <si>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</si>
  <si>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</si>
  <si>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</si>
  <si>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</si>
  <si>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</si>
  <si>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</si>
  <si>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</si>
  <si>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</si>
  <si>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</si>
  <si>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</si>
  <si>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</si>
  <si>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</si>
  <si>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</si>
  <si>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</si>
  <si>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</si>
  <si>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</si>
  <si>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</si>
  <si>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</si>
  <si>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</si>
  <si>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</si>
  <si>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</si>
  <si>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</si>
  <si>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</si>
  <si>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</si>
  <si>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</si>
  <si>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</si>
  <si>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</si>
  <si>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</si>
  <si>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</si>
  <si>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</si>
  <si>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</si>
  <si>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</si>
  <si>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</si>
  <si>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</si>
  <si>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</si>
  <si>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</si>
  <si>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</si>
  <si>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</si>
  <si>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</si>
  <si>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</si>
  <si>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</si>
  <si>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</si>
  <si>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</si>
  <si>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</si>
  <si>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</si>
  <si>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</si>
  <si>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</si>
  <si>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</si>
  <si>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</si>
  <si>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</si>
  <si>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</si>
  <si>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</si>
  <si>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</si>
  <si>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</si>
  <si>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</si>
  <si>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</si>
  <si>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</si>
  <si>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</si>
  <si>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</si>
  <si>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</si>
  <si>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</si>
  <si>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</si>
  <si>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</si>
  <si>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</si>
  <si>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</si>
  <si>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</si>
  <si>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</si>
  <si>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</si>
  <si>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</si>
  <si>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</si>
  <si>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</si>
  <si>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</si>
  <si>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</si>
  <si>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</si>
  <si>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</si>
  <si>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</si>
  <si>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</si>
  <si>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</si>
  <si>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</si>
  <si>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</si>
  <si>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</si>
  <si>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</si>
  <si>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</si>
  <si>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</si>
  <si>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</si>
  <si>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</si>
  <si>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</si>
  <si>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</si>
  <si>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</si>
  <si>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</si>
  <si>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</si>
  <si>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</si>
  <si>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</si>
  <si>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</si>
  <si>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</si>
  <si>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</si>
  <si>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</si>
  <si>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</si>
  <si>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</si>
  <si>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</si>
  <si>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</si>
  <si>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</si>
  <si>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</si>
  <si>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</si>
  <si>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</si>
  <si>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</si>
  <si>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</si>
  <si>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</si>
  <si>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</si>
  <si>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</si>
  <si>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</si>
  <si>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</si>
  <si>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</si>
  <si>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</si>
  <si>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</si>
  <si>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</si>
  <si>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</si>
  <si>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</si>
  <si>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</si>
  <si>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</si>
  <si>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</si>
  <si>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</si>
  <si>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</si>
  <si>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</si>
  <si>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</si>
  <si>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</si>
  <si>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</si>
  <si>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</si>
  <si>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</si>
  <si>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</si>
  <si>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</si>
  <si>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</si>
  <si>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</si>
  <si>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</si>
  <si>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</si>
  <si>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</si>
  <si>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</si>
  <si>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</si>
  <si>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</si>
  <si>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</si>
  <si>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</si>
  <si>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</si>
  <si>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</si>
  <si>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</si>
  <si>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</si>
  <si>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</si>
  <si>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</si>
  <si>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</si>
  <si>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</si>
  <si>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</si>
  <si>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</si>
  <si>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</si>
  <si>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</si>
  <si>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</si>
  <si>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</si>
  <si>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</si>
  <si>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</si>
  <si>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</si>
  <si>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</si>
  <si>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</si>
  <si>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</si>
  <si>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</si>
  <si>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</si>
  <si>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</si>
  <si>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</si>
  <si>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</si>
  <si>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</si>
  <si>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</si>
  <si>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</si>
  <si>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</si>
  <si>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</si>
  <si>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</si>
  <si>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</si>
  <si>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</si>
  <si>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</si>
  <si>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</si>
  <si>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</si>
  <si>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</si>
  <si>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</si>
  <si>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</si>
  <si>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</si>
  <si>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</si>
  <si>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</si>
  <si>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</si>
  <si>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</si>
  <si>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</si>
  <si>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</si>
  <si>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</si>
  <si>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</si>
  <si>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</si>
  <si>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</si>
  <si>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</si>
  <si>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</si>
  <si>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</si>
  <si>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</si>
  <si>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</si>
  <si>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</si>
  <si>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</si>
  <si>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</si>
  <si>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</si>
  <si>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</si>
  <si>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</si>
  <si>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</si>
  <si>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</si>
  <si>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</si>
  <si>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</si>
  <si>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</si>
  <si>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</si>
  <si>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</si>
  <si>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</si>
  <si>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</si>
  <si>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</si>
  <si>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</si>
  <si>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</si>
  <si>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</si>
  <si>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</si>
  <si>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</si>
  <si>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</si>
  <si>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</si>
  <si>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</si>
  <si>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</si>
  <si>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</si>
  <si>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</si>
  <si>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</si>
  <si>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</si>
  <si>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</si>
  <si>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</si>
  <si>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</si>
  <si>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</si>
  <si>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</si>
  <si>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</si>
  <si>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</si>
  <si>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</si>
  <si>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</si>
  <si>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</si>
  <si>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</si>
  <si>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</si>
  <si>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</si>
  <si>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</si>
  <si>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</si>
  <si>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</si>
  <si>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</si>
  <si>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</si>
  <si>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</si>
  <si>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</si>
  <si>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</si>
  <si>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</si>
  <si>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</si>
  <si>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</si>
  <si>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</si>
  <si>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</si>
  <si>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</si>
  <si>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</si>
  <si>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</si>
  <si>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</si>
  <si>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</si>
  <si>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</si>
  <si>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</si>
  <si>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</si>
  <si>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</si>
  <si>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</si>
  <si>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</si>
  <si>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</si>
  <si>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</si>
  <si>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</si>
  <si>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</si>
  <si>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</si>
  <si>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</si>
  <si>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</si>
  <si>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</si>
  <si>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</si>
  <si>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</si>
  <si>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</si>
  <si>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</si>
  <si>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</si>
  <si>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</si>
  <si>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</si>
  <si>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</si>
  <si>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</si>
  <si>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</si>
  <si>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</si>
  <si>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</si>
  <si>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</si>
  <si>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</si>
  <si>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</si>
  <si>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</si>
  <si>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</si>
  <si>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</si>
  <si>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</si>
  <si>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</si>
  <si>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</si>
  <si>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</si>
  <si>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</si>
  <si>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</si>
  <si>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</si>
  <si>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</si>
  <si>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</si>
  <si>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</si>
  <si>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</si>
  <si>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</si>
  <si>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</si>
  <si>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DOSADOR DE AREIA, CAPACIDADE DE 26 LITROS - CHI DIURNO. AF_05/2023</t>
  </si>
  <si>
    <t>DOSADOR DE AREIA, CAPACIDADE DE 26 LITROS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</si>
  <si>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</si>
  <si>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</si>
  <si>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</si>
  <si>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</si>
  <si>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</si>
  <si>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</si>
  <si>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</si>
  <si>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</si>
  <si>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</si>
  <si>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</si>
  <si>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</si>
  <si>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</si>
  <si>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</si>
  <si>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</si>
  <si>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</si>
  <si>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</si>
  <si>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</si>
  <si>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</si>
  <si>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</si>
  <si>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</si>
  <si>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</si>
  <si>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</si>
  <si>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</si>
  <si>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</si>
  <si>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</si>
  <si>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</si>
  <si>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</si>
  <si>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</si>
  <si>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</si>
  <si>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</si>
  <si>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</si>
  <si>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</si>
  <si>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</si>
  <si>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</si>
  <si>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</si>
  <si>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</si>
  <si>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</si>
  <si>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</si>
  <si>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</si>
  <si>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</si>
  <si>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</si>
  <si>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</si>
  <si>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</si>
  <si>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</si>
  <si>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</si>
  <si>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</si>
  <si>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</si>
  <si>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</si>
  <si>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</si>
  <si>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</si>
  <si>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</si>
  <si>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</si>
  <si>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</si>
  <si>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</si>
  <si>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</si>
  <si>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</si>
  <si>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</si>
  <si>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</si>
  <si>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</si>
  <si>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</si>
  <si>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</si>
  <si>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</si>
  <si>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</si>
  <si>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</si>
  <si>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</si>
  <si>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</si>
  <si>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</si>
  <si>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</si>
  <si>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</si>
  <si>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</si>
  <si>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</si>
  <si>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</si>
  <si>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</si>
  <si>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</si>
  <si>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</si>
  <si>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</si>
  <si>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</si>
  <si>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</si>
  <si>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</si>
  <si>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</si>
  <si>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</si>
  <si>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</si>
  <si>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</si>
  <si>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</si>
  <si>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</si>
  <si>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</si>
  <si>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</si>
  <si>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</si>
  <si>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EXTRUSORA DE CONCRETO PARA GUIAS E SARJETAS, MOTOR A DIESEL, POTÊNCIA 14 CV - CHI DIURNO. AF_12/2015</t>
  </si>
  <si>
    <t>MÁQUINA EXTRUSORA DE CONCRETO PARA GUIAS E SARJETAS, MOTOR A DIESEL, POTÊNCIA 14 CV - CHP DIURNO. AF_12/2015</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</si>
  <si>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</si>
  <si>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</si>
  <si>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</si>
  <si>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</si>
  <si>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</si>
  <si>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</si>
  <si>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</si>
  <si>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</si>
  <si>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</si>
  <si>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</si>
  <si>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</si>
  <si>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</si>
  <si>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</si>
  <si>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</si>
  <si>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</si>
  <si>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</si>
  <si>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</si>
  <si>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</si>
  <si>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</si>
  <si>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</si>
  <si>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</si>
  <si>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</si>
  <si>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</si>
  <si>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</si>
  <si>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</si>
  <si>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</si>
  <si>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</si>
  <si>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</si>
  <si>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</si>
  <si>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</si>
  <si>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</si>
  <si>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</si>
  <si>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</si>
  <si>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</si>
  <si>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</si>
  <si>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</si>
  <si>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</si>
  <si>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</si>
  <si>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</si>
  <si>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</si>
  <si>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</si>
  <si>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</si>
  <si>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</si>
  <si>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</si>
  <si>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</si>
  <si>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</si>
  <si>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</si>
  <si>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</si>
  <si>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</si>
  <si>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</si>
  <si>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</si>
  <si>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</si>
  <si>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</si>
  <si>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</si>
  <si>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</si>
  <si>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</si>
  <si>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</si>
  <si>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</si>
  <si>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</si>
  <si>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</si>
  <si>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</si>
  <si>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</si>
  <si>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</si>
  <si>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</si>
  <si>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</si>
  <si>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</si>
  <si>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</si>
  <si>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</si>
  <si>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</si>
  <si>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</si>
  <si>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</si>
  <si>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</si>
  <si>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</si>
  <si>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</si>
  <si>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</si>
  <si>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</si>
  <si>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</si>
  <si>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</si>
  <si>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</si>
  <si>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</si>
  <si>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</si>
  <si>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</si>
  <si>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</si>
  <si>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</si>
  <si>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</si>
  <si>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</si>
  <si>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</si>
  <si>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</si>
  <si>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</si>
  <si>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</si>
  <si>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</si>
  <si>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</si>
  <si>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</si>
  <si>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</si>
  <si>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</si>
  <si>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</si>
  <si>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</si>
  <si>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</si>
  <si>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</si>
  <si>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</si>
  <si>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</si>
  <si>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</si>
  <si>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</si>
  <si>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</si>
  <si>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</si>
  <si>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</si>
  <si>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</si>
  <si>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</si>
  <si>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</si>
  <si>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</si>
  <si>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</si>
  <si>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</si>
  <si>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</si>
  <si>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</si>
  <si>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</si>
  <si>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</si>
  <si>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</si>
  <si>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</si>
  <si>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</si>
  <si>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</si>
  <si>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</si>
  <si>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</si>
  <si>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</si>
  <si>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</si>
  <si>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</si>
  <si>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</si>
  <si>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</si>
  <si>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</si>
  <si>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</si>
  <si>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</si>
  <si>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</si>
  <si>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</si>
  <si>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</si>
  <si>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</si>
  <si>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</si>
  <si>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</si>
  <si>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</si>
  <si>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</si>
  <si>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</si>
  <si>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</si>
  <si>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</si>
  <si>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</si>
  <si>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</si>
  <si>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</si>
  <si>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</si>
  <si>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</si>
  <si>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</si>
  <si>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</si>
  <si>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</si>
  <si>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</si>
  <si>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</si>
  <si>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</si>
  <si>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</si>
  <si>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</si>
  <si>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</si>
  <si>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</si>
  <si>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</si>
  <si>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</si>
  <si>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</si>
  <si>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</si>
  <si>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</si>
  <si>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</si>
  <si>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</si>
  <si>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</si>
  <si>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</si>
  <si>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</si>
  <si>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</si>
  <si>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</si>
  <si>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</si>
  <si>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</si>
  <si>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</si>
  <si>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</si>
  <si>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</si>
  <si>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</si>
  <si>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</si>
  <si>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</si>
  <si>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</si>
  <si>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</si>
  <si>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</si>
  <si>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</si>
  <si>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</si>
  <si>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</si>
  <si>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</si>
  <si>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</si>
  <si>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</si>
  <si>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</si>
  <si>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</si>
  <si>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</si>
  <si>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</si>
  <si>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</si>
  <si>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</si>
  <si>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</si>
  <si>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</si>
  <si>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</si>
  <si>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</si>
  <si>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</si>
  <si>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</si>
  <si>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</si>
  <si>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</si>
  <si>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</si>
  <si>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</si>
  <si>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</si>
  <si>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</si>
  <si>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</si>
  <si>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</si>
  <si>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</si>
  <si>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</si>
  <si>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</si>
  <si>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</si>
  <si>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</si>
  <si>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</si>
  <si>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</si>
  <si>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</si>
  <si>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</si>
  <si>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</si>
  <si>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</si>
  <si>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</si>
  <si>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</si>
  <si>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</si>
  <si>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</si>
  <si>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</si>
  <si>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</si>
  <si>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</si>
  <si>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</si>
  <si>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</si>
  <si>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</si>
  <si>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</si>
  <si>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</si>
  <si>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</si>
  <si>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</si>
  <si>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</si>
  <si>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</si>
  <si>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</si>
  <si>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</si>
  <si>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</si>
  <si>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</si>
  <si>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</si>
  <si>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</si>
  <si>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</si>
  <si>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</si>
  <si>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</si>
  <si>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</si>
  <si>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</si>
  <si>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</si>
  <si>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</si>
  <si>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</si>
  <si>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</si>
  <si>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</si>
  <si>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</si>
  <si>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</si>
  <si>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</si>
  <si>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</si>
  <si>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</si>
  <si>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</si>
  <si>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</si>
  <si>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</si>
  <si>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</si>
  <si>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</si>
  <si>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</si>
  <si>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</si>
  <si>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</si>
  <si>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</si>
  <si>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</si>
  <si>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</si>
  <si>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</si>
  <si>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</si>
  <si>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</si>
  <si>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</si>
  <si>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</si>
  <si>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</si>
  <si>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</si>
  <si>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</si>
  <si>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</si>
  <si>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</si>
  <si>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</si>
  <si>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</si>
  <si>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</si>
  <si>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</si>
  <si>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</si>
  <si>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</si>
  <si>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</si>
  <si>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</si>
  <si>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</si>
  <si>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</si>
  <si>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</si>
  <si>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</si>
  <si>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</si>
  <si>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</si>
  <si>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</si>
  <si>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</si>
  <si>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</si>
  <si>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</si>
  <si>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</si>
  <si>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</si>
  <si>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</si>
  <si>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</si>
  <si>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</si>
  <si>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</si>
  <si>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</si>
  <si>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</si>
  <si>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</si>
  <si>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</si>
  <si>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</si>
  <si>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</si>
  <si>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</si>
  <si>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</si>
  <si>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</si>
  <si>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</si>
  <si>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</si>
  <si>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</si>
  <si>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</si>
  <si>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</si>
  <si>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</si>
  <si>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</si>
  <si>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</si>
  <si>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</si>
  <si>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</si>
  <si>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</si>
  <si>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</si>
  <si>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</si>
  <si>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</si>
  <si>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</si>
  <si>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</si>
  <si>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</si>
  <si>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</si>
  <si>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</si>
  <si>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</si>
  <si>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</si>
  <si>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</si>
  <si>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</si>
  <si>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</si>
  <si>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</si>
  <si>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</si>
  <si>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</si>
  <si>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</si>
  <si>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</si>
  <si>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</si>
  <si>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</si>
  <si>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</si>
  <si>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</si>
  <si>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</si>
  <si>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</si>
  <si>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</si>
  <si>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</si>
  <si>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</si>
  <si>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</si>
  <si>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</si>
  <si>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</si>
  <si>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</si>
  <si>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</si>
  <si>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</si>
  <si>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</si>
  <si>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</si>
  <si>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</si>
  <si>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</si>
  <si>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</si>
  <si>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</si>
  <si>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</si>
  <si>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</si>
  <si>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</si>
  <si>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</si>
  <si>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</si>
  <si>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</si>
  <si>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</si>
  <si>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</si>
  <si>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</si>
  <si>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</si>
  <si>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</si>
  <si>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</si>
  <si>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</si>
  <si>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</si>
  <si>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</si>
  <si>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</si>
  <si>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</si>
  <si>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</si>
  <si>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</si>
  <si>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</si>
  <si>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</si>
  <si>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</si>
  <si>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</si>
  <si>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</si>
  <si>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</si>
  <si>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</si>
  <si>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</si>
  <si>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</si>
  <si>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</si>
  <si>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</si>
  <si>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</si>
  <si>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</si>
  <si>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</si>
  <si>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</si>
  <si>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</si>
  <si>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</si>
  <si>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</si>
  <si>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</si>
  <si>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</si>
  <si>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</si>
  <si>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</si>
  <si>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</si>
  <si>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</si>
  <si>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</si>
  <si>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</si>
  <si>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</si>
  <si>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</si>
  <si>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</si>
  <si>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</si>
  <si>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</si>
  <si>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</si>
  <si>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</si>
  <si>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</si>
  <si>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</si>
  <si>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</si>
  <si>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</si>
  <si>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</si>
  <si>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</si>
  <si>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</si>
  <si>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DOSADOR DE AREIA, CAPACIDADE DE 26 LITROS - DEPRECIAÇÃO. AF_05/2023</t>
  </si>
  <si>
    <t>DOSADOR DE AREIA, CAPACIDADE DE 26 LITROS - JUROS. AF_05/2023</t>
  </si>
  <si>
    <t>DOSADOR DE AREIA, CAPACIDADE DE 26 LITROS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</si>
  <si>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</si>
  <si>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</si>
  <si>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</si>
  <si>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</si>
  <si>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</si>
  <si>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</si>
  <si>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</si>
  <si>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</si>
  <si>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</si>
  <si>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</si>
  <si>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</si>
  <si>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</si>
  <si>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</si>
  <si>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</si>
  <si>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</si>
  <si>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</si>
  <si>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</si>
  <si>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</si>
  <si>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</si>
  <si>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</si>
  <si>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</si>
  <si>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</si>
  <si>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</si>
  <si>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</si>
  <si>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</si>
  <si>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</si>
  <si>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</si>
  <si>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</si>
  <si>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</si>
  <si>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</si>
  <si>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</si>
  <si>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</si>
  <si>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</si>
  <si>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</si>
  <si>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</si>
  <si>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</si>
  <si>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</si>
  <si>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</si>
  <si>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</si>
  <si>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</si>
  <si>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</si>
  <si>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</si>
  <si>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</si>
  <si>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</si>
  <si>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</si>
  <si>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</si>
  <si>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</si>
  <si>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</si>
  <si>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</si>
  <si>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</si>
  <si>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</si>
  <si>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</si>
  <si>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</si>
  <si>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</si>
  <si>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</si>
  <si>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</si>
  <si>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</si>
  <si>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</si>
  <si>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</si>
  <si>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</si>
  <si>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</si>
  <si>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</si>
  <si>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</si>
  <si>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</si>
  <si>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</si>
  <si>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</si>
  <si>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</si>
  <si>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</si>
  <si>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</si>
  <si>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</si>
  <si>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</si>
  <si>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</si>
  <si>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</si>
  <si>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</si>
  <si>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</si>
  <si>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</si>
  <si>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</si>
  <si>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</si>
  <si>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</si>
  <si>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</si>
  <si>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</si>
  <si>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MATERIAIS NA OPERAÇÃO. AF_01/2024</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</si>
  <si>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</si>
  <si>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</si>
  <si>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</si>
  <si>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</si>
  <si>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</si>
  <si>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</si>
  <si>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</si>
  <si>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</si>
  <si>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</si>
  <si>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</si>
  <si>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</si>
  <si>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</si>
  <si>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</si>
  <si>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SOBRE ESTEIRAS, COM LANÇA TRELIÇADA 40 M, CAPACIDADE MÁXIMA 75 T - MATERIAIS NA OPERAÇÃO.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</si>
  <si>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</si>
  <si>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</si>
  <si>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</si>
  <si>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</si>
  <si>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</si>
  <si>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</si>
  <si>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</si>
  <si>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</si>
  <si>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</si>
  <si>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</si>
  <si>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</si>
  <si>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</si>
  <si>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</si>
  <si>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</si>
  <si>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</si>
  <si>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</si>
  <si>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</si>
  <si>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</si>
  <si>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</si>
  <si>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</si>
  <si>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</si>
  <si>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</si>
  <si>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</si>
  <si>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</si>
  <si>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</si>
  <si>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</si>
  <si>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</si>
  <si>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</si>
  <si>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</si>
  <si>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</si>
  <si>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</si>
  <si>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</si>
  <si>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</si>
  <si>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</si>
  <si>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</si>
  <si>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</si>
  <si>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</si>
  <si>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</si>
  <si>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</si>
  <si>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</si>
  <si>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</si>
  <si>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</si>
  <si>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</si>
  <si>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</si>
  <si>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</si>
  <si>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</si>
  <si>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</si>
  <si>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</si>
  <si>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</si>
  <si>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</si>
  <si>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</si>
  <si>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</si>
  <si>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</si>
  <si>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</si>
  <si>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</si>
  <si>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</si>
  <si>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</si>
  <si>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</si>
  <si>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</si>
  <si>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</si>
  <si>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</si>
  <si>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</si>
  <si>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</si>
  <si>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</si>
  <si>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</si>
  <si>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</si>
  <si>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</si>
  <si>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</si>
  <si>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</si>
  <si>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</si>
  <si>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</si>
  <si>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</si>
  <si>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</si>
  <si>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</si>
  <si>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</si>
  <si>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</si>
  <si>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</si>
  <si>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</si>
  <si>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</si>
  <si>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</si>
  <si>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</si>
  <si>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</si>
  <si>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</si>
  <si>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</si>
  <si>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</si>
  <si>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</si>
  <si>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</si>
  <si>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</si>
  <si>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</si>
  <si>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</si>
  <si>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</si>
  <si>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</si>
  <si>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</si>
  <si>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</si>
  <si>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</si>
  <si>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</si>
  <si>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</si>
  <si>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</si>
  <si>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</si>
  <si>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</si>
  <si>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</si>
  <si>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</si>
  <si>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</si>
  <si>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</si>
  <si>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</si>
  <si>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</si>
  <si>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</si>
  <si>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</si>
  <si>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</si>
  <si>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</si>
  <si>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MATERIAIS NA OPERAÇÃO.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</si>
  <si>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</si>
  <si>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</si>
  <si>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</si>
  <si>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</si>
  <si>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</si>
  <si>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MATERIAIS NA OPERAÇÃO. AF_05/2023</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</si>
  <si>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</si>
  <si>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</si>
  <si>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</si>
  <si>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</si>
  <si>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</si>
  <si>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</si>
  <si>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</si>
  <si>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</si>
  <si>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</si>
  <si>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</si>
  <si>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</si>
  <si>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</si>
  <si>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</si>
  <si>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</si>
  <si>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</si>
  <si>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</si>
  <si>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</si>
  <si>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</si>
  <si>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</si>
  <si>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</si>
  <si>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</si>
  <si>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</si>
  <si>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</si>
  <si>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</si>
  <si>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</si>
  <si>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</si>
  <si>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</si>
  <si>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</si>
  <si>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</si>
  <si>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</si>
  <si>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</si>
  <si>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</si>
  <si>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</si>
  <si>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</si>
  <si>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</si>
  <si>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</si>
  <si>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</si>
  <si>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</si>
  <si>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</si>
  <si>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</si>
  <si>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</si>
  <si>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</si>
  <si>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</si>
  <si>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</si>
  <si>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</si>
  <si>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</si>
  <si>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</si>
  <si>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</si>
  <si>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</si>
  <si>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</si>
  <si>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</si>
  <si>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</si>
  <si>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</si>
  <si>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</si>
  <si>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</si>
  <si>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</si>
  <si>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</si>
  <si>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</si>
  <si>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</si>
  <si>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</si>
  <si>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</si>
  <si>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</si>
  <si>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</si>
  <si>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</si>
  <si>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</si>
  <si>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</si>
  <si>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</si>
  <si>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</si>
  <si>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</si>
  <si>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</si>
  <si>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</si>
  <si>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</si>
  <si>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</si>
  <si>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</si>
  <si>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</si>
  <si>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</si>
  <si>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</si>
  <si>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</si>
  <si>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</si>
  <si>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</si>
  <si>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</si>
  <si>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</si>
  <si>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</si>
  <si>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</si>
  <si>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</si>
  <si>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</si>
  <si>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</si>
  <si>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</si>
  <si>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</si>
  <si>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</si>
  <si>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</si>
  <si>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</si>
  <si>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</si>
  <si>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</si>
  <si>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</si>
  <si>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</si>
  <si>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</si>
  <si>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</si>
  <si>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</si>
  <si>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</si>
  <si>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</si>
  <si>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</si>
  <si>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</si>
  <si>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</si>
  <si>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</si>
  <si>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</si>
  <si>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</si>
  <si>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</si>
  <si>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</si>
  <si>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</si>
  <si>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</si>
  <si>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</si>
  <si>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</si>
  <si>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</si>
  <si>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</si>
  <si>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</si>
  <si>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</si>
  <si>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</si>
  <si>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</si>
  <si>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</si>
  <si>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</si>
  <si>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</si>
  <si>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</si>
  <si>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</si>
  <si>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</si>
  <si>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</si>
  <si>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</si>
  <si>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</si>
  <si>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</si>
  <si>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</si>
  <si>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</si>
  <si>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</si>
  <si>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</si>
  <si>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</si>
  <si>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</si>
  <si>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</si>
  <si>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</si>
  <si>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</si>
  <si>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</si>
  <si>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</si>
  <si>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</si>
  <si>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</si>
  <si>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</si>
  <si>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</si>
  <si>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</si>
  <si>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</si>
  <si>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</si>
  <si>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</si>
  <si>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</si>
  <si>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</si>
  <si>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</si>
  <si>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</si>
  <si>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</si>
  <si>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</si>
  <si>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</si>
  <si>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</si>
  <si>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</si>
  <si>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</si>
  <si>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</si>
  <si>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</si>
  <si>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</si>
  <si>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</si>
  <si>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</si>
  <si>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</si>
  <si>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</si>
  <si>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</si>
  <si>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</si>
  <si>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</si>
  <si>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</si>
  <si>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</si>
  <si>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</si>
  <si>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</si>
  <si>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</si>
  <si>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</si>
  <si>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</si>
  <si>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</si>
  <si>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</si>
  <si>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</si>
  <si>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</si>
  <si>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</si>
  <si>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</si>
  <si>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</si>
  <si>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</si>
  <si>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</si>
  <si>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</si>
  <si>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</si>
  <si>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</si>
  <si>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</si>
  <si>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</si>
  <si>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</si>
  <si>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</si>
  <si>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</si>
  <si>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</si>
  <si>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</si>
  <si>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</si>
  <si>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</si>
  <si>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</si>
  <si>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</si>
  <si>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</si>
  <si>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</si>
  <si>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</si>
  <si>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</si>
  <si>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</si>
  <si>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</si>
  <si>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</si>
  <si>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</si>
  <si>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</si>
  <si>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</si>
  <si>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</si>
  <si>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</si>
  <si>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</si>
  <si>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</si>
  <si>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</si>
  <si>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</si>
  <si>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</si>
  <si>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</si>
  <si>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</si>
  <si>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</si>
  <si>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</si>
  <si>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</si>
  <si>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</si>
  <si>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</si>
  <si>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</si>
  <si>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</si>
  <si>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</si>
  <si>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</si>
  <si>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</si>
  <si>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</si>
  <si>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</si>
  <si>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</si>
  <si>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</si>
  <si>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</si>
  <si>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</si>
  <si>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</si>
  <si>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</si>
  <si>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</si>
  <si>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</si>
  <si>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</si>
  <si>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</si>
  <si>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</si>
  <si>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</si>
  <si>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</si>
  <si>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</si>
  <si>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</si>
  <si>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</si>
  <si>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</si>
  <si>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</si>
  <si>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</si>
  <si>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</si>
  <si>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</si>
  <si>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</si>
  <si>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</si>
  <si>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</si>
  <si>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</si>
  <si>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</si>
  <si>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</si>
  <si>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</si>
  <si>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</si>
  <si>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</si>
  <si>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</si>
  <si>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</si>
  <si>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</si>
  <si>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</si>
  <si>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</si>
  <si>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</si>
  <si>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</si>
  <si>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</si>
  <si>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</si>
  <si>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</si>
  <si>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</si>
  <si>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</si>
  <si>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</si>
  <si>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</si>
  <si>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</si>
  <si>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</si>
  <si>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</si>
  <si>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</si>
  <si>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</si>
  <si>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</si>
  <si>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</si>
  <si>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</si>
  <si>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</si>
  <si>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</si>
  <si>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</si>
  <si>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</si>
  <si>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</si>
  <si>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</si>
  <si>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</si>
  <si>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</si>
  <si>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</si>
  <si>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</si>
  <si>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</si>
  <si>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</si>
  <si>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</si>
  <si>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</si>
  <si>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</si>
  <si>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</si>
  <si>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</si>
  <si>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</si>
  <si>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</si>
  <si>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</si>
  <si>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</si>
  <si>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</si>
  <si>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</si>
  <si>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</si>
  <si>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</si>
  <si>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</si>
  <si>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</si>
  <si>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</si>
  <si>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</si>
  <si>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</si>
  <si>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</si>
  <si>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</si>
  <si>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</si>
  <si>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</si>
  <si>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</si>
  <si>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</si>
  <si>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</si>
  <si>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</si>
  <si>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</si>
  <si>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</si>
  <si>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</si>
  <si>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</si>
  <si>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</si>
  <si>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</si>
  <si>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</si>
  <si>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</si>
  <si>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</si>
  <si>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</si>
  <si>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</si>
  <si>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</si>
  <si>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</si>
  <si>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</si>
  <si>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</si>
  <si>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</si>
  <si>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</si>
  <si>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</si>
  <si>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</si>
  <si>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</si>
  <si>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</si>
  <si>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</si>
  <si>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</si>
  <si>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</si>
  <si>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</si>
  <si>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</si>
  <si>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</si>
  <si>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</si>
  <si>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</si>
  <si>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</si>
  <si>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</si>
  <si>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</si>
  <si>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</si>
  <si>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</si>
  <si>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</si>
  <si>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</si>
  <si>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</si>
  <si>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</si>
  <si>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</si>
  <si>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</si>
  <si>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</si>
  <si>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PINTURA ANTICORROSIVA DE DUTO METÁLICO. AF_03/2024</t>
  </si>
  <si>
    <t>COLOCAÇÃO DE TELA EM ANDAIME FACHADEIRO.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</si>
  <si>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</si>
  <si>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</si>
  <si>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</si>
  <si>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</si>
  <si>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</si>
  <si>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</si>
  <si>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</si>
  <si>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</si>
  <si>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</si>
  <si>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</si>
  <si>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</si>
  <si>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</si>
  <si>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</si>
  <si>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POÇO DE CREMALHEIRA, COM MONTANTE METÁLICO FIXADO EM LAJE COM CHUMBADOR PARABOLT E FECHAMENTO EM PAINEL DE TELA METÁLICA (EXCLUSO PROTEÇÃO). AF_03/2024</t>
  </si>
  <si>
    <t>INSTALAÇÃO DE SINALIZADOR NOTURNO LED.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</si>
  <si>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</si>
  <si>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</si>
  <si>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</si>
  <si>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PLATAFORMA DE PROTEÇÃO PRINCIPAL PARA ALVENARIA ESTRUTURAL PARA SER APOIADA EM ANDAIME, INCLUSIVE MONTAGEM E DESMONTAGEM.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</si>
  <si>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</si>
  <si>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</si>
  <si>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</si>
  <si>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</si>
  <si>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</si>
  <si>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</si>
  <si>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</si>
  <si>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</si>
  <si>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</si>
  <si>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</si>
  <si>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</si>
  <si>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</si>
  <si>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</si>
  <si>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</si>
  <si>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</si>
  <si>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</si>
  <si>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</si>
  <si>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</si>
  <si>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</si>
  <si>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</si>
  <si>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</si>
  <si>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</si>
  <si>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</si>
  <si>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</si>
  <si>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</si>
  <si>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</si>
  <si>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</si>
  <si>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</si>
  <si>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</si>
  <si>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</si>
  <si>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</si>
  <si>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</si>
  <si>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</si>
  <si>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</si>
  <si>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</si>
  <si>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</si>
  <si>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</si>
  <si>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</si>
  <si>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</si>
  <si>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</si>
  <si>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</si>
  <si>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</si>
  <si>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</si>
  <si>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</si>
  <si>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</si>
  <si>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</si>
  <si>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</si>
  <si>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</si>
  <si>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</si>
  <si>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</si>
  <si>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</si>
  <si>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</si>
  <si>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</si>
  <si>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</si>
  <si>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</si>
  <si>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</si>
  <si>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</si>
  <si>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</si>
  <si>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</si>
  <si>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</si>
  <si>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</si>
  <si>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</si>
  <si>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</si>
  <si>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</si>
  <si>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</si>
  <si>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</si>
  <si>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</si>
  <si>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</si>
  <si>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</si>
  <si>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</si>
  <si>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</si>
  <si>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</si>
  <si>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</si>
  <si>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</si>
  <si>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</si>
  <si>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</si>
  <si>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</si>
  <si>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</si>
  <si>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</si>
  <si>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</si>
  <si>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</si>
  <si>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</si>
  <si>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</si>
  <si>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</si>
  <si>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</si>
  <si>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</si>
  <si>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</si>
  <si>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</si>
  <si>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</si>
  <si>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</si>
  <si>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</si>
  <si>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</si>
  <si>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</si>
  <si>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</si>
  <si>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</si>
  <si>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</si>
  <si>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</si>
  <si>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</si>
  <si>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</si>
  <si>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</si>
  <si>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</si>
  <si>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</si>
  <si>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</si>
  <si>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</si>
  <si>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</si>
  <si>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</si>
  <si>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</si>
  <si>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</si>
  <si>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</si>
  <si>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</si>
  <si>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</si>
  <si>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</si>
  <si>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</si>
  <si>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</si>
  <si>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</si>
  <si>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</si>
  <si>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</si>
  <si>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</si>
  <si>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</si>
  <si>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</si>
  <si>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</si>
  <si>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</si>
  <si>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</si>
  <si>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</si>
  <si>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</si>
  <si>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</si>
  <si>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</si>
  <si>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</si>
  <si>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</si>
  <si>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</si>
  <si>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</si>
  <si>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</si>
  <si>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</si>
  <si>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</si>
  <si>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</si>
  <si>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</si>
  <si>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</si>
  <si>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</si>
  <si>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</si>
  <si>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</si>
  <si>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</si>
  <si>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</si>
  <si>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</si>
  <si>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</si>
  <si>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</si>
  <si>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</si>
  <si>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</si>
  <si>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</si>
  <si>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</si>
  <si>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</si>
  <si>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</si>
  <si>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</si>
  <si>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</si>
  <si>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</si>
  <si>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</si>
  <si>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</si>
  <si>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</si>
  <si>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</si>
  <si>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</si>
  <si>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</si>
  <si>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</si>
  <si>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</si>
  <si>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</si>
  <si>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</si>
  <si>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</si>
  <si>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</si>
  <si>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</si>
  <si>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</si>
  <si>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</si>
  <si>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</si>
  <si>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</si>
  <si>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</si>
  <si>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</si>
  <si>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</si>
  <si>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</si>
  <si>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</si>
  <si>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</si>
  <si>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</si>
  <si>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</si>
  <si>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</si>
  <si>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</si>
  <si>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</si>
  <si>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</si>
  <si>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</si>
  <si>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</si>
  <si>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</si>
  <si>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</si>
  <si>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</si>
  <si>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</si>
  <si>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</si>
  <si>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</si>
  <si>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</si>
  <si>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</si>
  <si>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</si>
  <si>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</si>
  <si>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</si>
  <si>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</si>
  <si>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</si>
  <si>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</si>
  <si>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</si>
  <si>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</si>
  <si>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</si>
  <si>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</si>
  <si>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</si>
  <si>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</si>
  <si>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</si>
  <si>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</si>
  <si>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</si>
  <si>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</si>
  <si>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</si>
  <si>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</si>
  <si>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</si>
  <si>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</si>
  <si>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</si>
  <si>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</si>
  <si>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</si>
  <si>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</si>
  <si>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</si>
  <si>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</si>
  <si>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</si>
  <si>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</si>
  <si>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</si>
  <si>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</si>
  <si>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</si>
  <si>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</si>
  <si>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</si>
  <si>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</si>
  <si>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</si>
  <si>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</si>
  <si>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</si>
  <si>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</si>
  <si>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</si>
  <si>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</si>
  <si>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</si>
  <si>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</si>
  <si>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</si>
  <si>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</si>
  <si>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</si>
  <si>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</si>
  <si>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</si>
  <si>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</si>
  <si>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</si>
  <si>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</si>
  <si>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</si>
  <si>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</si>
  <si>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</si>
  <si>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</si>
  <si>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</si>
  <si>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</si>
  <si>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</si>
  <si>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</si>
  <si>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</si>
  <si>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</si>
  <si>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</si>
  <si>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</si>
  <si>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</si>
  <si>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</si>
  <si>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</si>
  <si>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</si>
  <si>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</si>
  <si>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</si>
  <si>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</si>
  <si>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</si>
  <si>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</si>
  <si>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</si>
  <si>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</si>
  <si>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</si>
  <si>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</si>
  <si>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</si>
  <si>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</si>
  <si>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</si>
  <si>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</si>
  <si>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</si>
  <si>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</si>
  <si>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</si>
  <si>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</si>
  <si>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</si>
  <si>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</si>
  <si>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</si>
  <si>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</si>
  <si>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</si>
  <si>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</si>
  <si>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</si>
  <si>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</si>
  <si>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</si>
  <si>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</si>
  <si>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</si>
  <si>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</si>
  <si>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</si>
  <si>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</si>
  <si>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</si>
  <si>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</si>
  <si>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</si>
  <si>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</si>
  <si>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</si>
  <si>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</si>
  <si>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CAIXILHO FIXO DE ALUMÍNIO PARA VIDRO (VIDRO INCLUSO), BATENTE/ REQUADRO DE 4 A 14 CM, SEM GUARNIÇÃO/ ALIZAR,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</si>
  <si>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</si>
  <si>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</si>
  <si>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</si>
  <si>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</si>
  <si>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</si>
  <si>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</si>
  <si>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</si>
  <si>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</si>
  <si>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</si>
  <si>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</si>
  <si>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</si>
  <si>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</si>
  <si>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</si>
  <si>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</si>
  <si>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</si>
  <si>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</si>
  <si>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</si>
  <si>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</si>
  <si>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</si>
  <si>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</si>
  <si>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</si>
  <si>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</si>
  <si>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</si>
  <si>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</si>
  <si>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</si>
  <si>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</si>
  <si>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</si>
  <si>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</si>
  <si>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</si>
  <si>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</si>
  <si>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</si>
  <si>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</si>
  <si>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</si>
  <si>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</si>
  <si>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</si>
  <si>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</si>
  <si>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</si>
  <si>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</si>
  <si>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</si>
  <si>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</si>
  <si>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</si>
  <si>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</si>
  <si>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</si>
  <si>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</si>
  <si>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</si>
  <si>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</si>
  <si>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</si>
  <si>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</si>
  <si>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</si>
  <si>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</si>
  <si>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</si>
  <si>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</si>
  <si>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</si>
  <si>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</si>
  <si>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</si>
  <si>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</si>
  <si>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</si>
  <si>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</si>
  <si>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</si>
  <si>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</si>
  <si>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</si>
  <si>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</si>
  <si>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</si>
  <si>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</si>
  <si>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</si>
  <si>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</si>
  <si>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</si>
  <si>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</si>
  <si>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</si>
  <si>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</si>
  <si>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</si>
  <si>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</si>
  <si>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</si>
  <si>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</si>
  <si>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</si>
  <si>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</si>
  <si>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</si>
  <si>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</si>
  <si>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</si>
  <si>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</si>
  <si>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</si>
  <si>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</si>
  <si>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</si>
  <si>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</si>
  <si>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</si>
  <si>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</si>
  <si>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</si>
  <si>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</si>
  <si>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</si>
  <si>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</si>
  <si>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</si>
  <si>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</si>
  <si>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</si>
  <si>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</si>
  <si>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</si>
  <si>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</si>
  <si>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</si>
  <si>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</si>
  <si>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</si>
  <si>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</si>
  <si>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</si>
  <si>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</si>
  <si>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</si>
  <si>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</si>
  <si>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</si>
  <si>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</si>
  <si>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</si>
  <si>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</si>
  <si>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</si>
  <si>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</si>
  <si>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</si>
  <si>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</si>
  <si>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EM ALUMÍNIO DE ABRIR TIPO VENEZIANA COM GUARNIÇÃO,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</si>
  <si>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</si>
  <si>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</si>
  <si>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</si>
  <si>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</si>
  <si>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</si>
  <si>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</si>
  <si>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</si>
  <si>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</si>
  <si>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</si>
  <si>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</si>
  <si>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</si>
  <si>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</si>
  <si>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</si>
  <si>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</si>
  <si>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</si>
  <si>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</si>
  <si>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</si>
  <si>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</si>
  <si>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</si>
  <si>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</si>
  <si>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</si>
  <si>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</si>
  <si>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</si>
  <si>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</si>
  <si>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</si>
  <si>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</si>
  <si>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</si>
  <si>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</si>
  <si>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</si>
  <si>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</si>
  <si>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</si>
  <si>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</si>
  <si>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</si>
  <si>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</si>
  <si>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</si>
  <si>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</si>
  <si>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</si>
  <si>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</si>
  <si>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</si>
  <si>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</si>
  <si>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</si>
  <si>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</si>
  <si>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</si>
  <si>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</si>
  <si>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</si>
  <si>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</si>
  <si>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</si>
  <si>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</si>
  <si>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</si>
  <si>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</si>
  <si>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</si>
  <si>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</si>
  <si>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</si>
  <si>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</si>
  <si>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</si>
  <si>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</si>
  <si>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</si>
  <si>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</si>
  <si>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</si>
  <si>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</si>
  <si>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</si>
  <si>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</si>
  <si>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</si>
  <si>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</si>
  <si>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</si>
  <si>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</si>
  <si>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</si>
  <si>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</si>
  <si>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</si>
  <si>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</si>
  <si>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</si>
  <si>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</si>
  <si>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</si>
  <si>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</si>
  <si>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</si>
  <si>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</si>
  <si>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</si>
  <si>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</si>
  <si>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</si>
  <si>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</si>
  <si>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</si>
  <si>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</si>
  <si>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</si>
  <si>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</si>
  <si>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</si>
  <si>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</si>
  <si>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</si>
  <si>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</si>
  <si>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</si>
  <si>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</si>
  <si>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</si>
  <si>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</si>
  <si>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</si>
  <si>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</si>
  <si>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</si>
  <si>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</si>
  <si>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</si>
  <si>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</si>
  <si>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</si>
  <si>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</si>
  <si>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</si>
  <si>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</si>
  <si>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</si>
  <si>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</si>
  <si>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</si>
  <si>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</si>
  <si>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</si>
  <si>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</si>
  <si>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</si>
  <si>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</si>
  <si>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</si>
  <si>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</si>
  <si>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</si>
  <si>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</si>
  <si>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</si>
  <si>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</si>
  <si>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</si>
  <si>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</si>
  <si>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</si>
  <si>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</si>
  <si>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</si>
  <si>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</si>
  <si>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</si>
  <si>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</si>
  <si>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</si>
  <si>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</si>
  <si>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</si>
  <si>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</si>
  <si>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</si>
  <si>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</si>
  <si>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</si>
  <si>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</si>
  <si>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</si>
  <si>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</si>
  <si>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</si>
  <si>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</si>
  <si>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</si>
  <si>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</si>
  <si>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</si>
  <si>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</si>
  <si>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</si>
  <si>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</si>
  <si>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</si>
  <si>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</si>
  <si>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</si>
  <si>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</si>
  <si>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</si>
  <si>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</si>
  <si>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</si>
  <si>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</si>
  <si>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</si>
  <si>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</si>
  <si>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</si>
  <si>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</si>
  <si>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</si>
  <si>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</si>
  <si>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</si>
  <si>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</si>
  <si>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</si>
  <si>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</si>
  <si>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</si>
  <si>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</si>
  <si>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</si>
  <si>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</si>
  <si>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</si>
  <si>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</si>
  <si>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</si>
  <si>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</si>
  <si>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</si>
  <si>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</si>
  <si>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</si>
  <si>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</si>
  <si>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</si>
  <si>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</si>
  <si>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</si>
  <si>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</si>
  <si>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</si>
  <si>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</si>
  <si>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</si>
  <si>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</si>
  <si>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</si>
  <si>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</si>
  <si>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</si>
  <si>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</si>
  <si>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</si>
  <si>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</si>
  <si>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</si>
  <si>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</si>
  <si>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</si>
  <si>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</si>
  <si>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</si>
  <si>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</si>
  <si>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</si>
  <si>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</si>
  <si>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</si>
  <si>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</si>
  <si>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</si>
  <si>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</si>
  <si>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</si>
  <si>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</si>
  <si>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</si>
  <si>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</si>
  <si>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</si>
  <si>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</si>
  <si>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</si>
  <si>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</si>
  <si>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</si>
  <si>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</si>
  <si>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</si>
  <si>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</si>
  <si>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</si>
  <si>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</si>
  <si>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</si>
  <si>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</si>
  <si>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</si>
  <si>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</si>
  <si>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</si>
  <si>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</si>
  <si>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</si>
  <si>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</si>
  <si>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</si>
  <si>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</si>
  <si>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</si>
  <si>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</si>
  <si>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</si>
  <si>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</si>
  <si>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</si>
  <si>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</si>
  <si>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</si>
  <si>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</si>
  <si>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</si>
  <si>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</si>
  <si>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</si>
  <si>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</si>
  <si>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</si>
  <si>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</si>
  <si>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</si>
  <si>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</si>
  <si>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</si>
  <si>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</si>
  <si>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</si>
  <si>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</si>
  <si>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</si>
  <si>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PERFURAÇÃO DE CORTINA PRÉ-MOLDADA COM MARTELETE ROMPEDOR. AF_11/2023</t>
  </si>
  <si>
    <t>PERFURAÇÃO DE PAREDE DIAFRAGMA COM COROA DIAMANTADA DE DIÂMETRO DE 102 MM. AF_11/2023</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</si>
  <si>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</si>
  <si>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</si>
  <si>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</si>
  <si>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</si>
  <si>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</si>
  <si>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</si>
  <si>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</si>
  <si>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</si>
  <si>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</si>
  <si>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</si>
  <si>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</si>
  <si>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</si>
  <si>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</si>
  <si>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</si>
  <si>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</si>
  <si>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</si>
  <si>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</si>
  <si>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</si>
  <si>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</si>
  <si>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</si>
  <si>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</si>
  <si>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</si>
  <si>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</si>
  <si>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</si>
  <si>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</si>
  <si>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</si>
  <si>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</si>
  <si>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</si>
  <si>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</si>
  <si>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</si>
  <si>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</si>
  <si>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</si>
  <si>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</si>
  <si>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</si>
  <si>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</si>
  <si>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</si>
  <si>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</si>
  <si>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</si>
  <si>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</si>
  <si>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</si>
  <si>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</si>
  <si>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</si>
  <si>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</si>
  <si>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</si>
  <si>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</si>
  <si>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</si>
  <si>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</si>
  <si>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</si>
  <si>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</si>
  <si>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</si>
  <si>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</si>
  <si>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</si>
  <si>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</si>
  <si>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</si>
  <si>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</si>
  <si>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</si>
  <si>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</si>
  <si>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</si>
  <si>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</si>
  <si>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</si>
  <si>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</si>
  <si>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</si>
  <si>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</si>
  <si>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</si>
  <si>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</si>
  <si>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</si>
  <si>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</si>
  <si>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</si>
  <si>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</si>
  <si>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</si>
  <si>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</si>
  <si>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</si>
  <si>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</si>
  <si>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</si>
  <si>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</si>
  <si>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</si>
  <si>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</si>
  <si>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</si>
  <si>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</si>
  <si>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</si>
  <si>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</si>
  <si>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</si>
  <si>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</si>
  <si>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</si>
  <si>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</si>
  <si>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</si>
  <si>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</si>
  <si>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</si>
  <si>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</si>
  <si>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</si>
  <si>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</si>
  <si>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</si>
  <si>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</si>
  <si>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</si>
  <si>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</si>
  <si>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</si>
  <si>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</si>
  <si>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</si>
  <si>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</si>
  <si>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</si>
  <si>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</si>
  <si>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</si>
  <si>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</si>
  <si>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</si>
  <si>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</si>
  <si>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</si>
  <si>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</si>
  <si>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</si>
  <si>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</si>
  <si>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</si>
  <si>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</si>
  <si>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</si>
  <si>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</si>
  <si>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</si>
  <si>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</si>
  <si>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</si>
  <si>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</si>
  <si>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</si>
  <si>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</si>
  <si>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</si>
  <si>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</si>
  <si>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</si>
  <si>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</si>
  <si>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</si>
  <si>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</si>
  <si>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</si>
  <si>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</si>
  <si>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</si>
  <si>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</si>
  <si>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</si>
  <si>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</si>
  <si>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</si>
  <si>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</si>
  <si>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</si>
  <si>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</si>
  <si>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</si>
  <si>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</si>
  <si>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</si>
  <si>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</si>
  <si>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</si>
  <si>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</si>
  <si>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</si>
  <si>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</si>
  <si>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</si>
  <si>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</si>
  <si>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</si>
  <si>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</si>
  <si>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</si>
  <si>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</si>
  <si>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</si>
  <si>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</si>
  <si>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</si>
  <si>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</si>
  <si>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</si>
  <si>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</si>
  <si>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</si>
  <si>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</si>
  <si>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</si>
  <si>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</si>
  <si>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</si>
  <si>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</si>
  <si>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</si>
  <si>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</si>
  <si>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</si>
  <si>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</si>
  <si>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</si>
  <si>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</si>
  <si>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</si>
  <si>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</si>
  <si>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</si>
  <si>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</si>
  <si>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</si>
  <si>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</si>
  <si>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</si>
  <si>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</si>
  <si>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</si>
  <si>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</si>
  <si>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</si>
  <si>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</si>
  <si>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</si>
  <si>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</si>
  <si>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</si>
  <si>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</si>
  <si>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</si>
  <si>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</si>
  <si>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</si>
  <si>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</si>
  <si>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</si>
  <si>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</si>
  <si>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</si>
  <si>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</si>
  <si>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</si>
  <si>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</si>
  <si>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</si>
  <si>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</si>
  <si>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</si>
  <si>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</si>
  <si>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</si>
  <si>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</si>
  <si>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</si>
  <si>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</si>
  <si>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</si>
  <si>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</si>
  <si>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</si>
  <si>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</si>
  <si>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</si>
  <si>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</si>
  <si>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</si>
  <si>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</si>
  <si>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</si>
  <si>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</si>
  <si>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</si>
  <si>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</si>
  <si>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</si>
  <si>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PÉ-DIREITO DUPLO, EM MADEIRA, 2 UTILIZAÇÕES. AF_05/2024</t>
  </si>
  <si>
    <t>MONTAGEM E DESMONTAGEM DE FÔRMA DE PILARES CIRCULARES, PÉ-DIREITO SIMPLES, EM MADEIRA, 2 UTILIZAÇÕES.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</si>
  <si>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</si>
  <si>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</si>
  <si>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</si>
  <si>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</si>
  <si>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</si>
  <si>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</si>
  <si>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</si>
  <si>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</si>
  <si>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</si>
  <si>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</si>
  <si>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</si>
  <si>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</si>
  <si>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</si>
  <si>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</si>
  <si>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</si>
  <si>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</si>
  <si>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</si>
  <si>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</si>
  <si>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</si>
  <si>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</si>
  <si>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</si>
  <si>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</si>
  <si>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</si>
  <si>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</si>
  <si>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</si>
  <si>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</si>
  <si>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</si>
  <si>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</si>
  <si>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</si>
  <si>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</si>
  <si>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</si>
  <si>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</si>
  <si>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</si>
  <si>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</si>
  <si>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</si>
  <si>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</si>
  <si>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</si>
  <si>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</si>
  <si>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</si>
  <si>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</si>
  <si>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</si>
  <si>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</si>
  <si>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</si>
  <si>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</si>
  <si>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</si>
  <si>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</si>
  <si>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</si>
  <si>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</si>
  <si>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</si>
  <si>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</si>
  <si>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</si>
  <si>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</si>
  <si>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</si>
  <si>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</si>
  <si>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</si>
  <si>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</si>
  <si>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</si>
  <si>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</si>
  <si>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</si>
  <si>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</si>
  <si>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</si>
  <si>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</si>
  <si>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</si>
  <si>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</si>
  <si>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</si>
  <si>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</si>
  <si>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SIMPLES FIXADO EM PAREDE, DIÂMETRO EXTERNO = 1 1/2", EM ALUMÍNIO. AF_10/2025_PS</t>
  </si>
  <si>
    <t>CORRIMÃO SIMPLES FIXADO EM PAREDE, DIÂMETRO EXTERNO = 1 1/2", EM AÇO GALVANIZADO. AF_10/2025_PS</t>
  </si>
  <si>
    <t>GRADIL EM ALUMÍNIO FIXADO EM VÃOS DE JANELAS, FORMADO POR TUBOS DE 3/4". AF_10/2025</t>
  </si>
  <si>
    <t>GRADIL EM AÇO FIXADO EM VÃOS DE JANELAS, FORMADO POR BARRAS CHATAS DE 25X4,8 MM. AF_10/2025</t>
  </si>
  <si>
    <t>GUARDA-CORPO DE AÇO GALVANIZADO DE 1,10M, MONTANTES TUBULARES DE 1.1/4" ESPAÇADOS 1,20M, TRAVESSA SUPERIOR DE 1.1/2", GRADIL FORMADO POR TUBOS HORIZONTAIS DE 1" E VERTICAIS DE 3/4", FIXADO COM ADESIVO ESTRUTURAL EPOXI. AF_10/2025_PS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</si>
  <si>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</si>
  <si>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</si>
  <si>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</si>
  <si>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</si>
  <si>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</si>
  <si>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</si>
  <si>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</si>
  <si>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</si>
  <si>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</si>
  <si>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</si>
  <si>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</si>
  <si>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</si>
  <si>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</si>
  <si>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</si>
  <si>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</si>
  <si>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</si>
  <si>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</si>
  <si>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</si>
  <si>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</si>
  <si>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</si>
  <si>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</si>
  <si>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</si>
  <si>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</si>
  <si>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</si>
  <si>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</si>
  <si>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</si>
  <si>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</si>
  <si>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</si>
  <si>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</si>
  <si>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</si>
  <si>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</si>
  <si>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</si>
  <si>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</si>
  <si>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</si>
  <si>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</si>
  <si>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TIPO PLAFON CIRCULAR, DE SOBREPOR, COM LED DE 12/13 W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</si>
  <si>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</si>
  <si>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</si>
  <si>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</si>
  <si>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</si>
  <si>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</si>
  <si>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</si>
  <si>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</si>
  <si>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</si>
  <si>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</si>
  <si>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</si>
  <si>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</si>
  <si>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</si>
  <si>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</si>
  <si>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</si>
  <si>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</si>
  <si>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</si>
  <si>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</si>
  <si>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</si>
  <si>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</si>
  <si>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</si>
  <si>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</si>
  <si>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</si>
  <si>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</si>
  <si>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</si>
  <si>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</si>
  <si>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</si>
  <si>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</si>
  <si>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</si>
  <si>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</si>
  <si>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</si>
  <si>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</si>
  <si>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</si>
  <si>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</si>
  <si>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</si>
  <si>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</si>
  <si>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</si>
  <si>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</si>
  <si>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</si>
  <si>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</si>
  <si>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</si>
  <si>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</si>
  <si>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</si>
  <si>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</si>
  <si>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</si>
  <si>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</si>
  <si>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</si>
  <si>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</si>
  <si>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</si>
  <si>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</si>
  <si>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</si>
  <si>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</si>
  <si>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</si>
  <si>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</si>
  <si>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</si>
  <si>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</si>
  <si>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</si>
  <si>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</si>
  <si>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</si>
  <si>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</si>
  <si>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</si>
  <si>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</si>
  <si>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</si>
  <si>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</si>
  <si>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</si>
  <si>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</si>
  <si>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</si>
  <si>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</si>
  <si>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</si>
  <si>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</si>
  <si>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</si>
  <si>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</si>
  <si>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</si>
  <si>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</si>
  <si>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</si>
  <si>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</si>
  <si>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</si>
  <si>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</si>
  <si>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</si>
  <si>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</si>
  <si>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</si>
  <si>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</si>
  <si>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</si>
  <si>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</si>
  <si>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</si>
  <si>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</si>
  <si>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</si>
  <si>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</si>
  <si>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</si>
  <si>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</si>
  <si>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</si>
  <si>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</si>
  <si>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</si>
  <si>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</si>
  <si>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</si>
  <si>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</si>
  <si>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</si>
  <si>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</si>
  <si>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</si>
  <si>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</si>
  <si>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</si>
  <si>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</si>
  <si>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</si>
  <si>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</si>
  <si>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</si>
  <si>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</si>
  <si>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</si>
  <si>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</si>
  <si>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</si>
  <si>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</si>
  <si>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</si>
  <si>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</si>
  <si>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</si>
  <si>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</si>
  <si>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</si>
  <si>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</si>
  <si>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</si>
  <si>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</si>
  <si>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</si>
  <si>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</si>
  <si>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</si>
  <si>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</si>
  <si>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</si>
  <si>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</si>
  <si>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</si>
  <si>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</si>
  <si>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</si>
  <si>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</si>
  <si>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</si>
  <si>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</si>
  <si>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</si>
  <si>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</si>
  <si>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</si>
  <si>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</si>
  <si>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</si>
  <si>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</si>
  <si>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</si>
  <si>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</si>
  <si>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</si>
  <si>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</si>
  <si>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</si>
  <si>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</si>
  <si>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</si>
  <si>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</si>
  <si>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</si>
  <si>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</si>
  <si>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</si>
  <si>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</si>
  <si>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</si>
  <si>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</si>
  <si>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</si>
  <si>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</si>
  <si>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</si>
  <si>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</si>
  <si>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</si>
  <si>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</si>
  <si>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</si>
  <si>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</si>
  <si>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</si>
  <si>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</si>
  <si>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</si>
  <si>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</si>
  <si>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</si>
  <si>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</si>
  <si>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</si>
  <si>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</si>
  <si>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</si>
  <si>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</si>
  <si>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</si>
  <si>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</si>
  <si>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</si>
  <si>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</si>
  <si>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</si>
  <si>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</si>
  <si>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</si>
  <si>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</si>
  <si>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</si>
  <si>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</si>
  <si>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</si>
  <si>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</si>
  <si>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</si>
  <si>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</si>
  <si>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</si>
  <si>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</si>
  <si>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</si>
  <si>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</si>
  <si>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</si>
  <si>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</si>
  <si>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</si>
  <si>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</si>
  <si>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</si>
  <si>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</si>
  <si>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</si>
  <si>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</si>
  <si>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</si>
  <si>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</si>
  <si>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</si>
  <si>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</si>
  <si>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</si>
  <si>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</si>
  <si>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</si>
  <si>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</si>
  <si>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</si>
  <si>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</si>
  <si>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</si>
  <si>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</si>
  <si>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</si>
  <si>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</si>
  <si>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</si>
  <si>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</si>
  <si>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</si>
  <si>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</si>
  <si>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</si>
  <si>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</si>
  <si>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</si>
  <si>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</si>
  <si>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</si>
  <si>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</si>
  <si>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</si>
  <si>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</si>
  <si>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</si>
  <si>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</si>
  <si>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</si>
  <si>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</si>
  <si>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</si>
  <si>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</si>
  <si>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</si>
  <si>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</si>
  <si>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</si>
  <si>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</si>
  <si>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</si>
  <si>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</si>
  <si>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</si>
  <si>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</si>
  <si>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</si>
  <si>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</si>
  <si>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</si>
  <si>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</si>
  <si>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</si>
  <si>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</si>
  <si>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</si>
  <si>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</si>
  <si>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</si>
  <si>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</si>
  <si>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</si>
  <si>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</si>
  <si>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</si>
  <si>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</si>
  <si>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</si>
  <si>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</si>
  <si>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</si>
  <si>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</si>
  <si>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</si>
  <si>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</si>
  <si>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</si>
  <si>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</si>
  <si>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</si>
  <si>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</si>
  <si>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</si>
  <si>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</si>
  <si>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</si>
  <si>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</si>
  <si>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</si>
  <si>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</si>
  <si>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</si>
  <si>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</si>
  <si>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</si>
  <si>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</si>
  <si>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</si>
  <si>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</si>
  <si>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</si>
  <si>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</si>
  <si>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</si>
  <si>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</si>
  <si>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</si>
  <si>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</si>
  <si>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</si>
  <si>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</si>
  <si>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</si>
  <si>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</si>
  <si>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</si>
  <si>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</si>
  <si>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</si>
  <si>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</si>
  <si>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</si>
  <si>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</si>
  <si>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</si>
  <si>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</si>
  <si>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</si>
  <si>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</si>
  <si>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</si>
  <si>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</si>
  <si>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</si>
  <si>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</si>
  <si>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</si>
  <si>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</si>
  <si>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</si>
  <si>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</si>
  <si>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</si>
  <si>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</si>
  <si>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</si>
  <si>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</si>
  <si>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</si>
  <si>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</si>
  <si>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</si>
  <si>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</si>
  <si>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</si>
  <si>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</si>
  <si>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</si>
  <si>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</si>
  <si>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</si>
  <si>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</si>
  <si>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</si>
  <si>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</si>
  <si>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</si>
  <si>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</si>
  <si>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</si>
  <si>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</si>
  <si>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</si>
  <si>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</si>
  <si>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</si>
  <si>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</si>
  <si>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</si>
  <si>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</si>
  <si>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</si>
  <si>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</si>
  <si>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</si>
  <si>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</si>
  <si>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</si>
  <si>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</si>
  <si>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</si>
  <si>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</si>
  <si>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</si>
  <si>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</si>
  <si>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</si>
  <si>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</si>
  <si>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</si>
  <si>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</si>
  <si>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</si>
  <si>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</si>
  <si>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</si>
  <si>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</si>
  <si>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</si>
  <si>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</si>
  <si>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</si>
  <si>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</si>
  <si>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</si>
  <si>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</si>
  <si>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</si>
  <si>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</si>
  <si>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</si>
  <si>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</si>
  <si>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</si>
  <si>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</si>
  <si>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</si>
  <si>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</si>
  <si>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</si>
  <si>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</si>
  <si>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</si>
  <si>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</si>
  <si>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</si>
  <si>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</si>
  <si>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</si>
  <si>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</si>
  <si>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</si>
  <si>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</si>
  <si>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</si>
  <si>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</si>
  <si>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</si>
  <si>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</si>
  <si>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</si>
  <si>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</si>
  <si>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</si>
  <si>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</si>
  <si>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</si>
  <si>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</si>
  <si>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</si>
  <si>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</si>
  <si>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</si>
  <si>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</si>
  <si>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</si>
  <si>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</si>
  <si>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</si>
  <si>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</si>
  <si>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</si>
  <si>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</si>
  <si>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</si>
  <si>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</si>
  <si>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</si>
  <si>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</si>
  <si>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</si>
  <si>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</si>
  <si>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</si>
  <si>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</si>
  <si>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</si>
  <si>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</si>
  <si>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</si>
  <si>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</si>
  <si>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</si>
  <si>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</si>
  <si>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</si>
  <si>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</si>
  <si>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</si>
  <si>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</si>
  <si>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</si>
  <si>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</si>
  <si>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</si>
  <si>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</si>
  <si>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</si>
  <si>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</si>
  <si>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</si>
  <si>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</si>
  <si>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</si>
  <si>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</si>
  <si>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</si>
  <si>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</si>
  <si>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</si>
  <si>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</si>
  <si>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</si>
  <si>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</si>
  <si>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</si>
  <si>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</si>
  <si>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</si>
  <si>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</si>
  <si>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</si>
  <si>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</si>
  <si>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</si>
  <si>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</si>
  <si>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</si>
  <si>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</si>
  <si>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</si>
  <si>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</si>
  <si>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</si>
  <si>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</si>
  <si>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</si>
  <si>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</si>
  <si>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</si>
  <si>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</si>
  <si>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</si>
  <si>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</si>
  <si>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</si>
  <si>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</si>
  <si>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</si>
  <si>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</si>
  <si>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</si>
  <si>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</si>
  <si>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</si>
  <si>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</si>
  <si>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</si>
  <si>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</si>
  <si>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</si>
  <si>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</si>
  <si>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</si>
  <si>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</si>
  <si>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</si>
  <si>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</si>
  <si>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</si>
  <si>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</si>
  <si>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</si>
  <si>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</si>
  <si>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</si>
  <si>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</si>
  <si>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</si>
  <si>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</si>
  <si>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</si>
  <si>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</si>
  <si>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</si>
  <si>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</si>
  <si>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</si>
  <si>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</si>
  <si>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</si>
  <si>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</si>
  <si>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</si>
  <si>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</si>
  <si>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</si>
  <si>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</si>
  <si>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</si>
  <si>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</si>
  <si>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</si>
  <si>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</si>
  <si>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</si>
  <si>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</si>
  <si>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</si>
  <si>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</si>
  <si>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</si>
  <si>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</si>
  <si>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</si>
  <si>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</si>
  <si>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</si>
  <si>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</si>
  <si>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</si>
  <si>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</si>
  <si>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</si>
  <si>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</si>
  <si>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</si>
  <si>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</si>
  <si>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</si>
  <si>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</si>
  <si>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</si>
  <si>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</si>
  <si>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</si>
  <si>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</si>
  <si>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</si>
  <si>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</si>
  <si>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</si>
  <si>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</si>
  <si>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</si>
  <si>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</si>
  <si>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</si>
  <si>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</si>
  <si>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</si>
  <si>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</si>
  <si>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</si>
  <si>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</si>
  <si>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</si>
  <si>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</si>
  <si>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</si>
  <si>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</si>
  <si>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</si>
  <si>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</si>
  <si>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</si>
  <si>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</si>
  <si>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</si>
  <si>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</si>
  <si>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</si>
  <si>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</si>
  <si>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</si>
  <si>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</si>
  <si>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</si>
  <si>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</si>
  <si>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</si>
  <si>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</si>
  <si>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</si>
  <si>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</si>
  <si>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</si>
  <si>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</si>
  <si>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</si>
  <si>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</si>
  <si>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</si>
  <si>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</si>
  <si>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</si>
  <si>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</si>
  <si>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</si>
  <si>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</si>
  <si>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</si>
  <si>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</si>
  <si>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</si>
  <si>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</si>
  <si>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</si>
  <si>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</si>
  <si>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</si>
  <si>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</si>
  <si>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</si>
  <si>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</si>
  <si>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</si>
  <si>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</si>
  <si>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</si>
  <si>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</si>
  <si>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</si>
  <si>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</si>
  <si>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</si>
  <si>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</si>
  <si>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</si>
  <si>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</si>
  <si>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</si>
  <si>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</si>
  <si>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</si>
  <si>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</si>
  <si>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</si>
  <si>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</si>
  <si>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</si>
  <si>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</si>
  <si>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</si>
  <si>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</si>
  <si>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</si>
  <si>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</si>
  <si>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</si>
  <si>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</si>
  <si>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</si>
  <si>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</si>
  <si>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</si>
  <si>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</si>
  <si>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</si>
  <si>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</si>
  <si>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</si>
  <si>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</si>
  <si>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</si>
  <si>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</si>
  <si>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</si>
  <si>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</si>
  <si>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</si>
  <si>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</si>
  <si>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</si>
  <si>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</si>
  <si>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</si>
  <si>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</si>
  <si>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</si>
  <si>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</si>
  <si>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</si>
  <si>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</si>
  <si>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</si>
  <si>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</si>
  <si>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</si>
  <si>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</si>
  <si>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</si>
  <si>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</si>
  <si>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</si>
  <si>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</si>
  <si>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</si>
  <si>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</si>
  <si>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</si>
  <si>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</si>
  <si>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</si>
  <si>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</si>
  <si>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</si>
  <si>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</si>
  <si>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</si>
  <si>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</si>
  <si>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</si>
  <si>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</si>
  <si>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</si>
  <si>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</si>
  <si>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</si>
  <si>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</si>
  <si>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</si>
  <si>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</si>
  <si>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</si>
  <si>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</si>
  <si>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</si>
  <si>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</si>
  <si>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</si>
  <si>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</si>
  <si>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</si>
  <si>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</si>
  <si>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</si>
  <si>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</si>
  <si>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</si>
  <si>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</si>
  <si>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</si>
  <si>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</si>
  <si>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</si>
  <si>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</si>
  <si>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</si>
  <si>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</si>
  <si>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</si>
  <si>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</si>
  <si>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</si>
  <si>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</si>
  <si>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</si>
  <si>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</si>
  <si>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</si>
  <si>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</si>
  <si>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</si>
  <si>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</si>
  <si>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</si>
  <si>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</si>
  <si>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</si>
  <si>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</si>
  <si>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</si>
  <si>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</si>
  <si>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</si>
  <si>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</si>
  <si>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</si>
  <si>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</si>
  <si>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</si>
  <si>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MÓVEL, ROSCA FÊMEA, METÁLICA, PARA INSTALAÇÕES EM PEX ÁGUA, DN 16 MM X 3/4", COM ANEL DESLIZANTE.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</si>
  <si>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</si>
  <si>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</si>
  <si>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</si>
  <si>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</si>
  <si>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</si>
  <si>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</si>
  <si>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</si>
  <si>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</si>
  <si>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</si>
  <si>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</si>
  <si>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</si>
  <si>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</si>
  <si>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</si>
  <si>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</si>
  <si>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</si>
  <si>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</si>
  <si>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</si>
  <si>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</si>
  <si>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</si>
  <si>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</si>
  <si>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</si>
  <si>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</si>
  <si>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25MM X 1/2", CONEXÃO POR CRIMPAGEM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</si>
  <si>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</si>
  <si>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</si>
  <si>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</si>
  <si>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</si>
  <si>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</si>
  <si>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</si>
  <si>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</si>
  <si>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</si>
  <si>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</si>
  <si>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</si>
  <si>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</si>
  <si>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</si>
  <si>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</si>
  <si>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</si>
  <si>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</si>
  <si>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</si>
  <si>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</si>
  <si>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</si>
  <si>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</si>
  <si>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</si>
  <si>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</si>
  <si>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</si>
  <si>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</si>
  <si>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</si>
  <si>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</si>
  <si>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</si>
  <si>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</si>
  <si>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</si>
  <si>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</si>
  <si>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</si>
  <si>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</si>
  <si>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</si>
  <si>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</si>
  <si>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</si>
  <si>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</si>
  <si>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</si>
  <si>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</si>
  <si>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</si>
  <si>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</si>
  <si>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</si>
  <si>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</si>
  <si>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</si>
  <si>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</si>
  <si>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</si>
  <si>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</si>
  <si>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</si>
  <si>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</si>
  <si>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</si>
  <si>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</si>
  <si>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</si>
  <si>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</si>
  <si>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</si>
  <si>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</si>
  <si>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</si>
  <si>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</si>
  <si>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</si>
  <si>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</si>
  <si>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</si>
  <si>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</si>
  <si>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</si>
  <si>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</si>
  <si>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</si>
  <si>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</si>
  <si>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</si>
  <si>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</si>
  <si>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</si>
  <si>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</si>
  <si>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</si>
  <si>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</si>
  <si>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</si>
  <si>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</si>
  <si>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</si>
  <si>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</si>
  <si>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</si>
  <si>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</si>
  <si>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</si>
  <si>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</si>
  <si>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</si>
  <si>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</si>
  <si>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</si>
  <si>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</si>
  <si>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</si>
  <si>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</si>
  <si>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</si>
  <si>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</si>
  <si>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</si>
  <si>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</si>
  <si>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</si>
  <si>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</si>
  <si>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</si>
  <si>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</si>
  <si>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</si>
  <si>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</si>
  <si>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</si>
  <si>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</si>
  <si>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</si>
  <si>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</si>
  <si>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</si>
  <si>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</si>
  <si>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</si>
  <si>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</si>
  <si>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</si>
  <si>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</si>
  <si>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</si>
  <si>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</si>
  <si>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</si>
  <si>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</si>
  <si>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</si>
  <si>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</si>
  <si>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</si>
  <si>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</si>
  <si>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</si>
  <si>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</si>
  <si>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</si>
  <si>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</si>
  <si>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</si>
  <si>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</si>
  <si>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</si>
  <si>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</si>
  <si>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</si>
  <si>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</si>
  <si>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</si>
  <si>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</si>
  <si>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</si>
  <si>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</si>
  <si>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</si>
  <si>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</si>
  <si>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</si>
  <si>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</si>
  <si>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</si>
  <si>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</si>
  <si>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</si>
  <si>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</si>
  <si>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</si>
  <si>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</si>
  <si>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</si>
  <si>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</si>
  <si>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</si>
  <si>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</si>
  <si>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</si>
  <si>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</si>
  <si>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</si>
  <si>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</si>
  <si>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</si>
  <si>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</si>
  <si>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</si>
  <si>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</si>
  <si>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</si>
  <si>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</si>
  <si>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</si>
  <si>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</si>
  <si>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</si>
  <si>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</si>
  <si>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</si>
  <si>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</si>
  <si>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</si>
  <si>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</si>
  <si>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</si>
  <si>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</si>
  <si>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</si>
  <si>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</si>
  <si>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</si>
  <si>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</si>
  <si>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</si>
  <si>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</si>
  <si>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</si>
  <si>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</si>
  <si>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</si>
  <si>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</si>
  <si>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</si>
  <si>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</si>
  <si>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</si>
  <si>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</si>
  <si>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</si>
  <si>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</si>
  <si>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</si>
  <si>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</si>
  <si>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</si>
  <si>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</si>
  <si>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</si>
  <si>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</si>
  <si>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</si>
  <si>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</si>
  <si>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</si>
  <si>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</si>
  <si>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</si>
  <si>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</si>
  <si>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</si>
  <si>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</si>
  <si>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</si>
  <si>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</si>
  <si>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</si>
  <si>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</si>
  <si>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</si>
  <si>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</si>
  <si>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</si>
  <si>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</si>
  <si>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</si>
  <si>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</si>
  <si>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</si>
  <si>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</si>
  <si>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</si>
  <si>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</si>
  <si>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</si>
  <si>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</si>
  <si>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</si>
  <si>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</si>
  <si>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</si>
  <si>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</si>
  <si>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</si>
  <si>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</si>
  <si>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</si>
  <si>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</si>
  <si>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</si>
  <si>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</si>
  <si>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</si>
  <si>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</si>
  <si>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</si>
  <si>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</si>
  <si>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</si>
  <si>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</si>
  <si>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</si>
  <si>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</si>
  <si>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</si>
  <si>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</si>
  <si>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</si>
  <si>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</si>
  <si>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</si>
  <si>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</si>
  <si>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</si>
  <si>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</si>
  <si>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</si>
  <si>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</si>
  <si>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</si>
  <si>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</si>
  <si>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</si>
  <si>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</si>
  <si>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</si>
  <si>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</si>
  <si>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</si>
  <si>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</si>
  <si>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</si>
  <si>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</si>
  <si>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</si>
  <si>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</si>
  <si>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</si>
  <si>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</si>
  <si>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</si>
  <si>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</si>
  <si>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</si>
  <si>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</si>
  <si>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</si>
  <si>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</si>
  <si>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</si>
  <si>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</si>
  <si>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</si>
  <si>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</si>
  <si>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</si>
  <si>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</si>
  <si>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</si>
  <si>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</si>
  <si>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</si>
  <si>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</si>
  <si>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</si>
  <si>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</si>
  <si>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</si>
  <si>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</si>
  <si>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</si>
  <si>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</si>
  <si>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</si>
  <si>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</si>
  <si>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</si>
  <si>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</si>
  <si>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</si>
  <si>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</si>
  <si>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</si>
  <si>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</si>
  <si>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</si>
  <si>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</si>
  <si>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</si>
  <si>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</si>
  <si>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</si>
  <si>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</si>
  <si>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</si>
  <si>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</si>
  <si>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</si>
  <si>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</si>
  <si>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</si>
  <si>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</si>
  <si>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</si>
  <si>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</si>
  <si>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</si>
  <si>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</si>
  <si>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</si>
  <si>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</si>
  <si>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</si>
  <si>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</si>
  <si>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</si>
  <si>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</si>
  <si>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</si>
  <si>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</si>
  <si>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</si>
  <si>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</si>
  <si>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</si>
  <si>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</si>
  <si>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</si>
  <si>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</si>
  <si>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</si>
  <si>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</si>
  <si>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</si>
  <si>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</si>
  <si>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</si>
  <si>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</si>
  <si>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</si>
  <si>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</si>
  <si>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</si>
  <si>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</si>
  <si>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</si>
  <si>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</si>
  <si>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</si>
  <si>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</si>
  <si>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</si>
  <si>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</si>
  <si>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</si>
  <si>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</si>
  <si>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</si>
  <si>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</si>
  <si>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</si>
  <si>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</si>
  <si>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</si>
  <si>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</si>
  <si>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</si>
  <si>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</si>
  <si>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</si>
  <si>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</si>
  <si>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</si>
  <si>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</si>
  <si>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</si>
  <si>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</si>
  <si>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</si>
  <si>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</si>
  <si>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</si>
  <si>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</si>
  <si>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</si>
  <si>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</si>
  <si>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</si>
  <si>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</si>
  <si>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</si>
  <si>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</si>
  <si>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</si>
  <si>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</si>
  <si>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</si>
  <si>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</si>
  <si>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</si>
  <si>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</si>
  <si>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</si>
  <si>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</si>
  <si>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</si>
  <si>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</si>
  <si>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</si>
  <si>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</si>
  <si>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</si>
  <si>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</si>
  <si>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</si>
  <si>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</si>
  <si>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</si>
  <si>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</si>
  <si>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</si>
  <si>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</si>
  <si>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</si>
  <si>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</si>
  <si>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</si>
  <si>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</si>
  <si>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</si>
  <si>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</si>
  <si>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</si>
  <si>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</si>
  <si>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</si>
  <si>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</si>
  <si>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</si>
  <si>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</si>
  <si>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</si>
  <si>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</si>
  <si>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</si>
  <si>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</si>
  <si>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</si>
  <si>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</si>
  <si>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</si>
  <si>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</si>
  <si>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</si>
  <si>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</si>
  <si>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</si>
  <si>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</si>
  <si>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</si>
  <si>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</si>
  <si>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</si>
  <si>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</si>
  <si>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</si>
  <si>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</si>
  <si>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</si>
  <si>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</si>
  <si>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</si>
  <si>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</si>
  <si>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</si>
  <si>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</si>
  <si>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</si>
  <si>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</si>
  <si>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</si>
  <si>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</si>
  <si>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</si>
  <si>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</si>
  <si>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</si>
  <si>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</si>
  <si>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</si>
  <si>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</si>
  <si>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</si>
  <si>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</si>
  <si>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</si>
  <si>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</si>
  <si>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</si>
  <si>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</si>
  <si>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</si>
  <si>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</si>
  <si>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</si>
  <si>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</si>
  <si>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</si>
  <si>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</si>
  <si>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</si>
  <si>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</si>
  <si>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</si>
  <si>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</si>
  <si>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</si>
  <si>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</si>
  <si>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</si>
  <si>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</si>
  <si>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</si>
  <si>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</si>
  <si>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</si>
  <si>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</si>
  <si>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</si>
  <si>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</si>
  <si>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</si>
  <si>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</si>
  <si>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</si>
  <si>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</si>
  <si>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</si>
  <si>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</si>
  <si>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</si>
  <si>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</si>
  <si>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</si>
  <si>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</si>
  <si>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</si>
  <si>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</si>
  <si>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</si>
  <si>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</si>
  <si>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</si>
  <si>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</si>
  <si>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</si>
  <si>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</si>
  <si>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</si>
  <si>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</si>
  <si>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</si>
  <si>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</si>
  <si>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</si>
  <si>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</si>
  <si>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</si>
  <si>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</si>
  <si>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</si>
  <si>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</si>
  <si>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</si>
  <si>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</si>
  <si>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</si>
  <si>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</si>
  <si>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</si>
  <si>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</si>
  <si>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</si>
  <si>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</si>
  <si>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</si>
  <si>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</si>
  <si>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</si>
  <si>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</si>
  <si>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</si>
  <si>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</si>
  <si>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</si>
  <si>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</si>
  <si>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</si>
  <si>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</si>
  <si>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</si>
  <si>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</si>
  <si>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</si>
  <si>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</si>
  <si>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</si>
  <si>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</si>
  <si>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</si>
  <si>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</si>
  <si>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</si>
  <si>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</si>
  <si>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</si>
  <si>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</si>
  <si>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</si>
  <si>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</si>
  <si>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</si>
  <si>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</si>
  <si>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</si>
  <si>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</si>
  <si>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</si>
  <si>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</si>
  <si>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</si>
  <si>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</si>
  <si>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</si>
  <si>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</si>
  <si>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</si>
  <si>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</si>
  <si>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</si>
  <si>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</si>
  <si>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</si>
  <si>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</si>
  <si>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</si>
  <si>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</si>
  <si>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</si>
  <si>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</si>
  <si>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</si>
  <si>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</si>
  <si>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</si>
  <si>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</si>
  <si>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</si>
  <si>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</si>
  <si>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</si>
  <si>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</si>
  <si>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</si>
  <si>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</si>
  <si>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</si>
  <si>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</si>
  <si>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</si>
  <si>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</si>
  <si>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</si>
  <si>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</si>
  <si>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</si>
  <si>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</si>
  <si>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</si>
  <si>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</si>
  <si>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</si>
  <si>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</si>
  <si>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</si>
  <si>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</si>
  <si>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</si>
  <si>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</si>
  <si>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</si>
  <si>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</si>
  <si>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</si>
  <si>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</si>
  <si>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</si>
  <si>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</si>
  <si>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</si>
  <si>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</si>
  <si>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</si>
  <si>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</si>
  <si>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</si>
  <si>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</si>
  <si>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</si>
  <si>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</si>
  <si>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</si>
  <si>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</si>
  <si>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</si>
  <si>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</si>
  <si>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</si>
  <si>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</si>
  <si>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</si>
  <si>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</si>
  <si>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</si>
  <si>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</si>
  <si>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</si>
  <si>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</si>
  <si>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</si>
  <si>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</si>
  <si>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</si>
  <si>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</si>
  <si>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</si>
  <si>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</si>
  <si>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</si>
  <si>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</si>
  <si>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</si>
  <si>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</si>
  <si>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</si>
  <si>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</si>
  <si>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</si>
  <si>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</si>
  <si>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</si>
  <si>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</si>
  <si>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</si>
  <si>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</si>
  <si>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</si>
  <si>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</si>
  <si>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</si>
  <si>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</si>
  <si>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</si>
  <si>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</si>
  <si>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</si>
  <si>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</si>
  <si>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</si>
  <si>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</si>
  <si>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</si>
  <si>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</si>
  <si>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</si>
  <si>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</si>
  <si>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</si>
  <si>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</si>
  <si>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</si>
  <si>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</si>
  <si>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</si>
  <si>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</si>
  <si>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</si>
  <si>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</si>
  <si>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</si>
  <si>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</si>
  <si>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</si>
  <si>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</si>
  <si>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</si>
  <si>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</si>
  <si>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</si>
  <si>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</si>
  <si>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</si>
  <si>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</si>
  <si>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</si>
  <si>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</si>
  <si>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</si>
  <si>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</si>
  <si>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</si>
  <si>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</si>
  <si>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</si>
  <si>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</si>
  <si>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</si>
  <si>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</si>
  <si>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</si>
  <si>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</si>
  <si>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</si>
  <si>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</si>
  <si>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</si>
  <si>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</si>
  <si>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</si>
  <si>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</si>
  <si>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</si>
  <si>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</si>
  <si>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</si>
  <si>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</si>
  <si>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</si>
  <si>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</si>
  <si>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</si>
  <si>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</si>
  <si>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</si>
  <si>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</si>
  <si>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</si>
  <si>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</si>
  <si>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</si>
  <si>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</si>
  <si>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</si>
  <si>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</si>
  <si>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</si>
  <si>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</si>
  <si>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</si>
  <si>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</si>
  <si>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</si>
  <si>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</si>
  <si>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</si>
  <si>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</si>
  <si>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</si>
  <si>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</si>
  <si>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</si>
  <si>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</si>
  <si>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</si>
  <si>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</si>
  <si>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</si>
  <si>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</si>
  <si>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</si>
  <si>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</si>
  <si>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</si>
  <si>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</si>
  <si>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</si>
  <si>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</si>
  <si>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</si>
  <si>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</si>
  <si>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</si>
  <si>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</si>
  <si>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</si>
  <si>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</si>
  <si>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</si>
  <si>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</si>
  <si>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</si>
  <si>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</si>
  <si>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</si>
  <si>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</si>
  <si>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</si>
  <si>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</si>
  <si>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</si>
  <si>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</si>
  <si>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</si>
  <si>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</si>
  <si>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</si>
  <si>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</si>
  <si>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</si>
  <si>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</si>
  <si>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</si>
  <si>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</si>
  <si>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</si>
  <si>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KIT CAVALETE PARA GÁS - SEM MEDIDOR OU REGULADOR - ENTRADA INDIVIDUAL PRINCIPAL, EM AÇO GALVANIZADO DN 15 E 25 MM (1/2" E 1")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</si>
  <si>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</si>
  <si>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</si>
  <si>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</si>
  <si>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</si>
  <si>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</si>
  <si>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</si>
  <si>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</si>
  <si>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</si>
  <si>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</si>
  <si>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</si>
  <si>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</si>
  <si>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</si>
  <si>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</si>
  <si>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</si>
  <si>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</si>
  <si>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</si>
  <si>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</si>
  <si>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</si>
  <si>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</si>
  <si>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</si>
  <si>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</si>
  <si>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</si>
  <si>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</si>
  <si>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</si>
  <si>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</si>
  <si>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</si>
  <si>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</si>
  <si>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</si>
  <si>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</si>
  <si>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</si>
  <si>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</si>
  <si>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</si>
  <si>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</si>
  <si>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</si>
  <si>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</si>
  <si>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</si>
  <si>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</si>
  <si>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</si>
  <si>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</si>
  <si>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</si>
  <si>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</si>
  <si>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</si>
  <si>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</si>
  <si>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</si>
  <si>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</si>
  <si>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</si>
  <si>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</si>
  <si>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</si>
  <si>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</si>
  <si>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</si>
  <si>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</si>
  <si>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</si>
  <si>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</si>
  <si>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</si>
  <si>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</si>
  <si>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</si>
  <si>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</si>
  <si>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</si>
  <si>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</si>
  <si>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</si>
  <si>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</si>
  <si>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</si>
  <si>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</si>
  <si>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</si>
  <si>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</si>
  <si>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</si>
  <si>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</si>
  <si>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</si>
  <si>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</si>
  <si>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</si>
  <si>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</si>
  <si>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</si>
  <si>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</si>
  <si>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</si>
  <si>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</si>
  <si>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</si>
  <si>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</si>
  <si>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</si>
  <si>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</si>
  <si>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</si>
  <si>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</si>
  <si>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</si>
  <si>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</si>
  <si>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</si>
  <si>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</si>
  <si>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</si>
  <si>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</si>
  <si>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</si>
  <si>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</si>
  <si>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</si>
  <si>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</si>
  <si>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</si>
  <si>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</si>
  <si>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</si>
  <si>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</si>
  <si>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</si>
  <si>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</si>
  <si>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</si>
  <si>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</si>
  <si>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</si>
  <si>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</si>
  <si>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</si>
  <si>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</si>
  <si>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</si>
  <si>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</si>
  <si>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</si>
  <si>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</si>
  <si>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</si>
  <si>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</si>
  <si>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</si>
  <si>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</si>
  <si>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</si>
  <si>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</si>
  <si>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</si>
  <si>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</si>
  <si>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</si>
  <si>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</si>
  <si>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</si>
  <si>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</si>
  <si>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</si>
  <si>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</si>
  <si>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</si>
  <si>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</si>
  <si>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</si>
  <si>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</si>
  <si>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</si>
  <si>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</si>
  <si>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</si>
  <si>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</si>
  <si>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</si>
  <si>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</si>
  <si>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</si>
  <si>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</si>
  <si>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</si>
  <si>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</si>
  <si>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</si>
  <si>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</si>
  <si>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</si>
  <si>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</si>
  <si>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</si>
  <si>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</si>
  <si>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</si>
  <si>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</si>
  <si>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</si>
  <si>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</si>
  <si>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</si>
  <si>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</si>
  <si>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</si>
  <si>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</si>
  <si>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</si>
  <si>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</si>
  <si>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</si>
  <si>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</si>
  <si>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</si>
  <si>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</si>
  <si>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</si>
  <si>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</si>
  <si>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</si>
  <si>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</si>
  <si>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</si>
  <si>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</si>
  <si>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</si>
  <si>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</si>
  <si>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</si>
  <si>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</si>
  <si>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</si>
  <si>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</si>
  <si>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</si>
  <si>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</si>
  <si>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</si>
  <si>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</si>
  <si>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</si>
  <si>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</si>
  <si>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</si>
  <si>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</si>
  <si>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</si>
  <si>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</si>
  <si>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</si>
  <si>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</si>
  <si>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</si>
  <si>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</si>
  <si>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</si>
  <si>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</si>
  <si>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</si>
  <si>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</si>
  <si>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</si>
  <si>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</si>
  <si>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</si>
  <si>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</si>
  <si>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</si>
  <si>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</si>
  <si>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</si>
  <si>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</si>
  <si>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</si>
  <si>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</si>
  <si>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</si>
  <si>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</si>
  <si>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</si>
  <si>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</si>
  <si>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</si>
  <si>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</si>
  <si>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</si>
  <si>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</si>
  <si>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</si>
  <si>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</si>
  <si>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</si>
  <si>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</si>
  <si>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</si>
  <si>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</si>
  <si>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</si>
  <si>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</si>
  <si>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</si>
  <si>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</si>
  <si>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</si>
  <si>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</si>
  <si>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</si>
  <si>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</si>
  <si>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</si>
  <si>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</si>
  <si>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</si>
  <si>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</si>
  <si>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</si>
  <si>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</si>
  <si>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</si>
  <si>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</si>
  <si>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</si>
  <si>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</si>
  <si>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</si>
  <si>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</si>
  <si>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</si>
  <si>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</si>
  <si>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</si>
  <si>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</si>
  <si>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</si>
  <si>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</si>
  <si>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</si>
  <si>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</si>
  <si>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</si>
  <si>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</si>
  <si>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</si>
  <si>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</si>
  <si>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</si>
  <si>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</si>
  <si>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</si>
  <si>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</si>
  <si>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</si>
  <si>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</si>
  <si>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</si>
  <si>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</si>
  <si>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</si>
  <si>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</si>
  <si>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</si>
  <si>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</si>
  <si>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</si>
  <si>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</si>
  <si>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</si>
  <si>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</si>
  <si>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</si>
  <si>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</si>
  <si>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</si>
  <si>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</si>
  <si>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</si>
  <si>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</si>
  <si>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</si>
  <si>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</si>
  <si>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</si>
  <si>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</si>
  <si>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</si>
  <si>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</si>
  <si>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</si>
  <si>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</si>
  <si>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</si>
  <si>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</si>
  <si>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</si>
  <si>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</si>
  <si>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</si>
  <si>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</si>
  <si>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</si>
  <si>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</si>
  <si>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</si>
  <si>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</si>
  <si>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</si>
  <si>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</si>
  <si>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</si>
  <si>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</si>
  <si>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</si>
  <si>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</si>
  <si>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</si>
  <si>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</si>
  <si>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</si>
  <si>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</si>
  <si>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</si>
  <si>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</si>
  <si>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</si>
  <si>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</si>
  <si>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</si>
  <si>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</si>
  <si>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</si>
  <si>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</si>
  <si>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</si>
  <si>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</si>
  <si>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</si>
  <si>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</si>
  <si>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</si>
  <si>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</si>
  <si>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</si>
  <si>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</si>
  <si>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</si>
  <si>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</si>
  <si>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</si>
  <si>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</si>
  <si>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</si>
  <si>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</si>
  <si>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</si>
  <si>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</si>
  <si>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</si>
  <si>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</si>
  <si>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</si>
  <si>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</si>
  <si>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</si>
  <si>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</si>
  <si>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</si>
  <si>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</si>
  <si>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</si>
  <si>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</si>
  <si>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</si>
  <si>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</si>
  <si>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</si>
  <si>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</si>
  <si>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</si>
  <si>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</si>
  <si>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</si>
  <si>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</si>
  <si>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</si>
  <si>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</si>
  <si>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PISO PARA CONSTRUÇÃO TEMPORÁRIA EM MADEIRA, SEM REAPROVEITAMENTO. AF_03/2024</t>
  </si>
  <si>
    <t>TAPUME COM COMPENSADO DE MADEIRA. AF_03/2024</t>
  </si>
  <si>
    <t>TAPUME COM TELHA METÁLICA. AF_03/2024</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</si>
  <si>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</si>
  <si>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</si>
  <si>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</si>
  <si>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</si>
  <si>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</si>
  <si>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</si>
  <si>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</si>
  <si>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</si>
  <si>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</si>
  <si>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</si>
  <si>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</si>
  <si>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</si>
  <si>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</si>
  <si>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</si>
  <si>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</si>
  <si>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</si>
  <si>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</si>
  <si>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</si>
  <si>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</si>
  <si>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</si>
  <si>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</si>
  <si>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</si>
  <si>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</si>
  <si>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</si>
  <si>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</si>
  <si>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</si>
  <si>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</si>
  <si>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</si>
  <si>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</si>
  <si>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</si>
  <si>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</si>
  <si>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</si>
  <si>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</si>
  <si>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</si>
  <si>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</si>
  <si>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</si>
  <si>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</si>
  <si>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</si>
  <si>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</si>
  <si>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</si>
  <si>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</si>
  <si>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</si>
  <si>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</si>
  <si>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</si>
  <si>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</si>
  <si>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</si>
  <si>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</si>
  <si>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</si>
  <si>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</si>
  <si>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SERVIÇO INTEGRADO, POLIPROPILENO, PARA TUBOS EM PEAD, 63 MM X 20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</si>
  <si>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</si>
  <si>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</si>
  <si>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</si>
  <si>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</si>
  <si>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</si>
  <si>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</si>
  <si>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</si>
  <si>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</si>
  <si>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</si>
  <si>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</si>
  <si>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</si>
  <si>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</si>
  <si>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</si>
  <si>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</si>
  <si>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</si>
  <si>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</si>
  <si>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</si>
  <si>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</si>
  <si>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</si>
  <si>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</si>
  <si>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</si>
  <si>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</si>
  <si>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</si>
  <si>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</si>
  <si>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</si>
  <si>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</si>
  <si>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</si>
  <si>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</si>
  <si>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</si>
  <si>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</si>
  <si>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</si>
  <si>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</si>
  <si>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</si>
  <si>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</si>
  <si>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</si>
  <si>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</si>
  <si>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</si>
  <si>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</si>
  <si>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</si>
  <si>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</si>
  <si>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</si>
  <si>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</si>
  <si>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</si>
  <si>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</si>
  <si>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</si>
  <si>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</si>
  <si>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</si>
  <si>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</si>
  <si>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</si>
  <si>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</si>
  <si>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</si>
  <si>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</si>
  <si>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</si>
  <si>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</si>
  <si>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</si>
  <si>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</si>
  <si>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</si>
  <si>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</si>
  <si>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</si>
  <si>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</si>
  <si>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</si>
  <si>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</si>
  <si>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</si>
  <si>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</si>
  <si>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</si>
  <si>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</si>
  <si>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</si>
  <si>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</si>
  <si>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</si>
  <si>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</si>
  <si>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</si>
  <si>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</si>
  <si>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</si>
  <si>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</si>
  <si>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</si>
  <si>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</si>
  <si>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</si>
  <si>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</si>
  <si>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</si>
  <si>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</si>
  <si>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</si>
  <si>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</si>
  <si>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</si>
  <si>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</si>
  <si>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</si>
  <si>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</si>
  <si>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</si>
  <si>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</si>
  <si>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</si>
  <si>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</si>
  <si>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</si>
  <si>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</si>
  <si>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</si>
  <si>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</si>
  <si>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</si>
  <si>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</si>
  <si>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</si>
  <si>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</si>
  <si>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</si>
  <si>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</si>
  <si>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</si>
  <si>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</si>
  <si>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</si>
  <si>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</si>
  <si>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</si>
  <si>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</si>
  <si>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</si>
  <si>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</si>
  <si>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</si>
  <si>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</si>
  <si>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</si>
  <si>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</si>
  <si>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</si>
  <si>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</si>
  <si>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</si>
  <si>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</si>
  <si>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</si>
  <si>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</si>
  <si>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</si>
  <si>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</si>
  <si>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</si>
  <si>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</si>
  <si>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</si>
  <si>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</si>
  <si>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</si>
  <si>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</si>
  <si>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</si>
  <si>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</si>
  <si>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</si>
  <si>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</si>
  <si>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</si>
  <si>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</si>
  <si>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</si>
  <si>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</si>
  <si>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</si>
  <si>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</si>
  <si>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</si>
  <si>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</si>
  <si>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</si>
  <si>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</si>
  <si>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</si>
  <si>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</si>
  <si>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</si>
  <si>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</si>
  <si>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</si>
  <si>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</si>
  <si>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</si>
  <si>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</si>
  <si>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</si>
  <si>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</si>
  <si>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</si>
  <si>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</si>
  <si>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</si>
  <si>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</si>
  <si>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</si>
  <si>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</si>
  <si>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</si>
  <si>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</si>
  <si>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</si>
  <si>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</si>
  <si>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</si>
  <si>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</si>
  <si>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</si>
  <si>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</si>
  <si>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</si>
  <si>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</si>
  <si>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</si>
  <si>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</si>
  <si>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</si>
  <si>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</si>
  <si>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</si>
  <si>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</si>
  <si>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</si>
  <si>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</si>
  <si>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</si>
  <si>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</si>
  <si>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</si>
  <si>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</si>
  <si>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</si>
  <si>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</si>
  <si>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</si>
  <si>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</si>
  <si>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</si>
  <si>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</si>
  <si>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</si>
  <si>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</si>
  <si>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</si>
  <si>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</si>
  <si>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</si>
  <si>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</si>
  <si>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</si>
  <si>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</si>
  <si>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</si>
  <si>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</si>
  <si>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</si>
  <si>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</si>
  <si>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</si>
  <si>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</si>
  <si>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</si>
  <si>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</si>
  <si>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</si>
  <si>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</si>
  <si>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</si>
  <si>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</si>
  <si>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</si>
  <si>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</si>
  <si>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</si>
  <si>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</si>
  <si>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</si>
  <si>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</si>
  <si>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</si>
  <si>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</si>
  <si>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</si>
  <si>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</si>
  <si>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</si>
  <si>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</si>
  <si>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</si>
  <si>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</si>
  <si>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</si>
  <si>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</si>
  <si>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</si>
  <si>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</si>
  <si>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</si>
  <si>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</si>
  <si>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</si>
  <si>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</si>
  <si>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</si>
  <si>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</si>
  <si>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</si>
  <si>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</si>
  <si>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</si>
  <si>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</si>
  <si>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</si>
  <si>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</si>
  <si>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</si>
  <si>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</si>
  <si>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</si>
  <si>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</si>
  <si>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</si>
  <si>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</si>
  <si>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</si>
  <si>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</si>
  <si>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</si>
  <si>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</si>
  <si>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</si>
  <si>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</si>
  <si>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</si>
  <si>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</si>
  <si>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</si>
  <si>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</si>
  <si>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</si>
  <si>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</si>
  <si>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</si>
  <si>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</si>
  <si>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</si>
  <si>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</si>
  <si>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</si>
  <si>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</si>
  <si>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</si>
  <si>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</si>
  <si>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</si>
  <si>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</si>
  <si>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</si>
  <si>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</si>
  <si>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</si>
  <si>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</si>
  <si>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</si>
  <si>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</si>
  <si>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</si>
  <si>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</si>
  <si>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</si>
  <si>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</si>
  <si>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</si>
  <si>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</si>
  <si>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</si>
  <si>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</si>
  <si>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</si>
  <si>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</si>
  <si>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</si>
  <si>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</si>
  <si>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</si>
  <si>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</si>
  <si>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</si>
  <si>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</si>
  <si>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</si>
  <si>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</si>
  <si>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</si>
  <si>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</si>
  <si>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</si>
  <si>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</si>
  <si>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</si>
  <si>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</si>
  <si>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</si>
  <si>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</si>
  <si>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</si>
  <si>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</si>
  <si>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</si>
  <si>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</si>
  <si>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</si>
  <si>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</si>
  <si>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</si>
  <si>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</si>
  <si>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</si>
  <si>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</si>
  <si>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</si>
  <si>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</si>
  <si>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</si>
  <si>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</si>
  <si>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</si>
  <si>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</si>
  <si>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</si>
  <si>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</si>
  <si>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</si>
  <si>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</si>
  <si>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</si>
  <si>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</si>
  <si>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</si>
  <si>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</si>
  <si>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</si>
  <si>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</si>
  <si>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</si>
  <si>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</si>
  <si>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</si>
  <si>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</si>
  <si>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</si>
  <si>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</si>
  <si>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</si>
  <si>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</si>
  <si>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</si>
  <si>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</si>
  <si>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</si>
  <si>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</si>
  <si>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</si>
  <si>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</si>
  <si>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</si>
  <si>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</si>
  <si>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</si>
  <si>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</si>
  <si>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</si>
  <si>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</si>
  <si>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</si>
  <si>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</si>
  <si>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</si>
  <si>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</si>
  <si>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</si>
  <si>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</si>
  <si>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</si>
  <si>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</si>
  <si>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</si>
  <si>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</si>
  <si>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</si>
  <si>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PRAÇAS EM PONTALETEAMENTO. AF_03/2024</t>
  </si>
  <si>
    <t>LOCAÇÃO DE REDE DE ÁGUA OU ESGOTO.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</si>
  <si>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</si>
  <si>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</si>
  <si>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</si>
  <si>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</si>
  <si>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</si>
  <si>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</si>
  <si>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</si>
  <si>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</si>
  <si>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</si>
  <si>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</si>
  <si>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</si>
  <si>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</si>
  <si>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</si>
  <si>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</si>
  <si>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</si>
  <si>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</si>
  <si>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</si>
  <si>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</si>
  <si>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</si>
  <si>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</si>
  <si>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</si>
  <si>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</si>
  <si>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</si>
  <si>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</si>
  <si>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</si>
  <si>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</si>
  <si>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</si>
  <si>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</si>
  <si>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</si>
  <si>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</si>
  <si>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</si>
  <si>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</si>
  <si>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</si>
  <si>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</si>
  <si>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</si>
  <si>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</si>
  <si>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</si>
  <si>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</si>
  <si>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</si>
  <si>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</si>
  <si>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</si>
  <si>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</si>
  <si>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</si>
  <si>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</si>
  <si>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</si>
  <si>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</si>
  <si>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</si>
  <si>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</si>
  <si>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</si>
  <si>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</si>
  <si>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</si>
  <si>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</si>
  <si>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</si>
  <si>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</si>
  <si>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</si>
  <si>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</si>
  <si>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</si>
  <si>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</si>
  <si>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</si>
  <si>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</si>
  <si>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</si>
  <si>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</si>
  <si>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</si>
  <si>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</si>
  <si>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</si>
  <si>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</si>
  <si>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</si>
  <si>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</si>
  <si>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</si>
  <si>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</si>
  <si>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</si>
  <si>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</si>
  <si>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</si>
  <si>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</si>
  <si>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</si>
  <si>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</si>
  <si>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</si>
  <si>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</si>
  <si>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</si>
  <si>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</si>
  <si>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</si>
  <si>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</si>
  <si>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</si>
  <si>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</si>
  <si>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</si>
  <si>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</si>
  <si>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</si>
  <si>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</si>
  <si>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</si>
  <si>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</si>
  <si>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</si>
  <si>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</si>
  <si>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</si>
  <si>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</si>
  <si>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</si>
  <si>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</si>
  <si>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</si>
  <si>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</si>
  <si>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</si>
  <si>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</si>
  <si>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</si>
  <si>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</si>
  <si>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</si>
  <si>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</si>
  <si>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</si>
  <si>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</si>
  <si>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</si>
  <si>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</si>
  <si>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</si>
  <si>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</si>
  <si>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</si>
  <si>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</si>
  <si>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</si>
  <si>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</si>
  <si>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</si>
  <si>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</si>
  <si>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</si>
  <si>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</si>
  <si>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</si>
  <si>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</si>
  <si>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</si>
  <si>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</si>
  <si>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</si>
  <si>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</si>
  <si>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</si>
  <si>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</si>
  <si>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</si>
  <si>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</si>
  <si>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</si>
  <si>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</si>
  <si>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</si>
  <si>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</si>
  <si>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</si>
  <si>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</si>
  <si>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</si>
  <si>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</si>
  <si>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</si>
  <si>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</si>
  <si>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</si>
  <si>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</si>
  <si>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</si>
  <si>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</si>
  <si>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</si>
  <si>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</si>
  <si>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</si>
  <si>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</si>
  <si>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</si>
  <si>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</si>
  <si>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</si>
  <si>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</si>
  <si>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</si>
  <si>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</si>
  <si>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</si>
  <si>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</si>
  <si>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</si>
  <si>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</si>
  <si>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</si>
  <si>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</si>
  <si>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</si>
  <si>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</si>
  <si>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</si>
  <si>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</si>
  <si>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</si>
  <si>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</si>
  <si>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</si>
  <si>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</si>
  <si>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</si>
  <si>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</si>
  <si>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</si>
  <si>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</si>
  <si>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</si>
  <si>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</si>
  <si>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</si>
  <si>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</si>
  <si>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</si>
  <si>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</si>
  <si>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</si>
  <si>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</si>
  <si>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</si>
  <si>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</si>
  <si>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</si>
  <si>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</si>
  <si>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</si>
  <si>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</si>
  <si>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</si>
  <si>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</si>
  <si>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</si>
  <si>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</si>
  <si>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</si>
  <si>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</si>
  <si>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</si>
  <si>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</si>
  <si>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</si>
  <si>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</si>
  <si>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</si>
  <si>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</si>
  <si>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</si>
  <si>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</si>
  <si>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</si>
  <si>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</si>
  <si>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</si>
  <si>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</si>
  <si>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</si>
  <si>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</si>
  <si>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</si>
  <si>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MENOR OU IGUAL A 2,00 M . AF_07/2024</t>
  </si>
  <si>
    <t>PLANTIO DE ÁRVORE ORNAMENTAL COM ALTURA DE MUDA MAIOR QUE 2,00 M E MENOR OU IGUAL A 4,00 M .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</si>
  <si>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</si>
  <si>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</si>
  <si>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</si>
  <si>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</si>
  <si>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</si>
  <si>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</si>
  <si>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</si>
  <si>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</si>
  <si>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</si>
  <si>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</si>
  <si>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</si>
  <si>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</si>
  <si>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</si>
  <si>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</si>
  <si>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</si>
  <si>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</si>
  <si>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</si>
  <si>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</si>
  <si>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</si>
  <si>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</si>
  <si>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</si>
  <si>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</si>
  <si>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</si>
  <si>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</si>
  <si>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</si>
  <si>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</si>
  <si>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</si>
  <si>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</si>
  <si>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</si>
  <si>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</si>
  <si>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</si>
  <si>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</si>
  <si>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</si>
  <si>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</si>
  <si>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</si>
  <si>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</si>
  <si>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</si>
  <si>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</si>
  <si>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</si>
  <si>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</si>
  <si>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</si>
  <si>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</si>
  <si>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</si>
  <si>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</si>
  <si>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</si>
  <si>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</si>
  <si>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</si>
  <si>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</si>
  <si>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</si>
  <si>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</si>
  <si>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</si>
  <si>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</si>
  <si>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</si>
  <si>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</si>
  <si>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</si>
  <si>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</si>
  <si>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</si>
  <si>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</si>
  <si>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</si>
  <si>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</si>
  <si>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</si>
  <si>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</si>
  <si>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</si>
  <si>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</si>
  <si>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</si>
  <si>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</si>
  <si>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</si>
  <si>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</si>
  <si>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</si>
  <si>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</si>
  <si>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</si>
  <si>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</si>
  <si>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</si>
  <si>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</si>
  <si>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</si>
  <si>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</si>
  <si>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</si>
  <si>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</si>
  <si>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</si>
  <si>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</si>
  <si>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</si>
  <si>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</si>
  <si>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</si>
  <si>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</si>
  <si>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</si>
  <si>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</si>
  <si>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</si>
  <si>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</si>
  <si>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</si>
  <si>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</si>
  <si>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</si>
  <si>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</si>
  <si>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</si>
  <si>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</si>
  <si>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</si>
  <si>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</si>
  <si>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</si>
  <si>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</si>
  <si>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</si>
  <si>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</si>
  <si>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</si>
  <si>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</si>
  <si>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</si>
  <si>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</si>
  <si>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</si>
  <si>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</si>
  <si>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</si>
  <si>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</si>
  <si>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</si>
  <si>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</si>
  <si>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</si>
  <si>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PÓ DE PEDRA. AF_05/2020</t>
  </si>
  <si>
    <t>EXECUÇÃO DE PASSEIO EM PISO INTERTRAVADO, COM BLOCO 16 FACES DE 22 X 11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</si>
  <si>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</si>
  <si>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</si>
  <si>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</si>
  <si>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</si>
  <si>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</si>
  <si>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</si>
  <si>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</si>
  <si>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</si>
  <si>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</si>
  <si>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</si>
  <si>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</si>
  <si>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</si>
  <si>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</si>
  <si>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</si>
  <si>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</si>
  <si>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</si>
  <si>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</si>
  <si>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</si>
  <si>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</si>
  <si>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</si>
  <si>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</si>
  <si>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</si>
  <si>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</si>
  <si>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</si>
  <si>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</si>
  <si>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</si>
  <si>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</si>
  <si>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</si>
  <si>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</si>
  <si>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</si>
  <si>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</si>
  <si>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</si>
  <si>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</si>
  <si>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</si>
  <si>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</si>
  <si>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</si>
  <si>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</si>
  <si>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</si>
  <si>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</si>
  <si>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</si>
  <si>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</si>
  <si>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</si>
  <si>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</si>
  <si>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</si>
  <si>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</si>
  <si>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</si>
  <si>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</si>
  <si>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</si>
  <si>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GRANITO OU MÁRMORE, L = 25 CM, ASSENTADO COM ARGAMASSA 1:6 COM ADITIVO. AF_11/2020</t>
  </si>
  <si>
    <t>PEITORIL LINEAR EM GRANITO OU MÁRMORE, L = 15CM, ASSENTADO COM ARGAMASSA 1:6 COM ADITIVO. AF_11/2020</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</si>
  <si>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</si>
  <si>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</si>
  <si>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</si>
  <si>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</si>
  <si>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</si>
  <si>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</si>
  <si>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</si>
  <si>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</si>
  <si>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</si>
  <si>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</si>
  <si>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</si>
  <si>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</si>
  <si>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</si>
  <si>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</si>
  <si>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</si>
  <si>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</si>
  <si>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</si>
  <si>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</si>
  <si>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</si>
  <si>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</si>
  <si>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</si>
  <si>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</si>
  <si>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</si>
  <si>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</si>
  <si>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</si>
  <si>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</si>
  <si>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</si>
  <si>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</si>
  <si>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</si>
  <si>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</si>
  <si>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</si>
  <si>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</si>
  <si>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UMA DEMÃO, LIXAMENTO MANUAL. AF_04/2023</t>
  </si>
  <si>
    <t>EMASSAMENTO COM MASSA LÁTEX, APLICAÇÃO EM TETO, DUAS DEMÃOS, LIXAMENTO MANUAL. AF_04/2023</t>
  </si>
  <si>
    <t>EMASSAMENTO COM MASSA LÁTEX, APLICAÇÃO EM TETO, UMA DEMÃO, LIXAMENTO MANUAL. AF_04/2023</t>
  </si>
  <si>
    <t>FUNDO SELADOR ACRÍLICO, APLICAÇÃO MANUAL EM TETO, UMA DEMÃO. AF_04/2023</t>
  </si>
  <si>
    <t>PINTURA LÁTEX ACRÍLICA ECONÔMICA, APLICAÇÃO MANUAL EM PAREDES, DUAS DEMÃOS. AF_04/2023</t>
  </si>
  <si>
    <t>PINTURA LÁTEX ACRÍLICA ECONÔMICA, APLICAÇÃO MANUAL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</si>
  <si>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</si>
  <si>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</si>
  <si>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</si>
  <si>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</si>
  <si>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</si>
  <si>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</si>
  <si>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</si>
  <si>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</si>
  <si>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</si>
  <si>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MASSA PARA MADEIRA. AF_01/2021</t>
  </si>
  <si>
    <t>PINTURA FUNDO NIVELADOR ALQUÍDICO BRANCO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</si>
  <si>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</si>
  <si>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</si>
  <si>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</si>
  <si>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</si>
  <si>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</si>
  <si>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ACETINADO EM MADEIRA, 1 DEMÃO.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</si>
  <si>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</si>
  <si>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</si>
  <si>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</si>
  <si>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</si>
  <si>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</si>
  <si>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</si>
  <si>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</si>
  <si>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</si>
  <si>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</si>
  <si>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</si>
  <si>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</si>
  <si>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</si>
  <si>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</si>
  <si>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</si>
  <si>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</si>
  <si>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</si>
  <si>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COLOCAÇÃO DE FITA PROTETORA PARA PINTURA. AF_01/2020</t>
  </si>
  <si>
    <t>JATEAMENTO ABRASIVO COM GRANALHA DE AÇO EM PERFIL METÁLICO EM FÁBRICA.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</si>
  <si>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</si>
  <si>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</si>
  <si>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</si>
  <si>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</si>
  <si>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</si>
  <si>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</si>
  <si>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</si>
  <si>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</si>
  <si>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</si>
  <si>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</si>
  <si>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</si>
  <si>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</si>
  <si>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</si>
  <si>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</si>
  <si>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</si>
  <si>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</si>
  <si>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</si>
  <si>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</si>
  <si>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</si>
  <si>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</si>
  <si>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</si>
  <si>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</si>
  <si>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</si>
  <si>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</si>
  <si>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</si>
  <si>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</si>
  <si>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</si>
  <si>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</si>
  <si>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</si>
  <si>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</si>
  <si>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</si>
  <si>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</si>
  <si>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</si>
  <si>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</si>
  <si>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</si>
  <si>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</si>
  <si>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</si>
  <si>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PULVERIZADA SOBRE PERFIL METÁLICO EXECUTADO EM FÁBRICA (POR DEMÃO). AF_01/2020_PE</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</si>
  <si>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</si>
  <si>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</si>
  <si>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</si>
  <si>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</si>
  <si>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</si>
  <si>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EPÓXI, E = 10 CM, APLICAÇÃO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</si>
  <si>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</si>
  <si>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</si>
  <si>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</si>
  <si>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</si>
  <si>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</si>
  <si>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</si>
  <si>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</si>
  <si>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</si>
  <si>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</si>
  <si>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</si>
  <si>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</si>
  <si>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</si>
  <si>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</si>
  <si>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</si>
  <si>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</si>
  <si>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</si>
  <si>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</si>
  <si>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</si>
  <si>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</si>
  <si>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</si>
  <si>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</si>
  <si>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</si>
  <si>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</si>
  <si>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</si>
  <si>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</si>
  <si>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</si>
  <si>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</si>
  <si>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</si>
  <si>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</si>
  <si>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</si>
  <si>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</si>
  <si>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</si>
  <si>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</si>
  <si>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</si>
  <si>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</si>
  <si>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</si>
  <si>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</si>
  <si>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</si>
  <si>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</si>
  <si>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</si>
  <si>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</si>
  <si>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</si>
  <si>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</si>
  <si>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</si>
  <si>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</si>
  <si>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</si>
  <si>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</si>
  <si>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</si>
  <si>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</si>
  <si>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</si>
  <si>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</si>
  <si>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</si>
  <si>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</si>
  <si>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</si>
  <si>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</si>
  <si>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</si>
  <si>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</si>
  <si>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</si>
  <si>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</si>
  <si>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</si>
  <si>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</si>
  <si>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</si>
  <si>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</si>
  <si>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</si>
  <si>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</si>
  <si>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</si>
  <si>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</si>
  <si>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</si>
  <si>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</si>
  <si>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</si>
  <si>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</si>
  <si>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</si>
  <si>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</si>
  <si>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</si>
  <si>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</si>
  <si>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</si>
  <si>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</si>
  <si>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</si>
  <si>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</si>
  <si>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</si>
  <si>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</si>
  <si>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</si>
  <si>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</si>
  <si>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</si>
  <si>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</si>
  <si>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</si>
  <si>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</si>
  <si>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</si>
  <si>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</si>
  <si>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</si>
  <si>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</si>
  <si>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</si>
  <si>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</si>
  <si>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</si>
  <si>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</si>
  <si>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</si>
  <si>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</si>
  <si>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</si>
  <si>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</si>
  <si>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</si>
  <si>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</si>
  <si>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</si>
  <si>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</si>
  <si>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</si>
  <si>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</si>
  <si>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</si>
  <si>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</si>
  <si>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</si>
  <si>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</si>
  <si>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</si>
  <si>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</si>
  <si>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</si>
  <si>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</si>
  <si>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</si>
  <si>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</si>
  <si>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</si>
  <si>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</si>
  <si>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</si>
  <si>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</si>
  <si>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</si>
  <si>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</si>
  <si>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</si>
  <si>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</si>
  <si>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</si>
  <si>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</si>
  <si>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</si>
  <si>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</si>
  <si>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</si>
  <si>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</si>
  <si>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</si>
  <si>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</si>
  <si>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</si>
  <si>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</si>
  <si>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</si>
  <si>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</si>
  <si>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</si>
  <si>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</si>
  <si>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</si>
  <si>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</si>
  <si>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</si>
  <si>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</si>
  <si>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</si>
  <si>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</si>
  <si>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</si>
  <si>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</si>
  <si>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</si>
  <si>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</si>
  <si>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</si>
  <si>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</si>
  <si>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</si>
  <si>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</si>
  <si>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</si>
  <si>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</si>
  <si>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</si>
  <si>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</si>
  <si>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</si>
  <si>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</si>
  <si>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</si>
  <si>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</si>
  <si>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</si>
  <si>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</si>
  <si>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</si>
  <si>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</si>
  <si>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</si>
  <si>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</si>
  <si>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</si>
  <si>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</si>
  <si>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</si>
  <si>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</si>
  <si>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</si>
  <si>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</si>
  <si>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</si>
  <si>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</si>
  <si>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</si>
  <si>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</si>
  <si>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</si>
  <si>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</si>
  <si>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</si>
  <si>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</si>
  <si>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</si>
  <si>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</si>
  <si>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</si>
  <si>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</si>
  <si>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</si>
  <si>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</si>
  <si>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</si>
  <si>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</si>
  <si>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</si>
  <si>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</si>
  <si>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</si>
  <si>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</si>
  <si>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</si>
  <si>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</si>
  <si>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</si>
  <si>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</si>
  <si>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</si>
  <si>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</si>
  <si>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</si>
  <si>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</si>
  <si>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</si>
  <si>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</si>
  <si>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</si>
  <si>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</si>
  <si>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</si>
  <si>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</si>
  <si>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</si>
  <si>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</si>
  <si>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</si>
  <si>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</si>
  <si>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</si>
  <si>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</si>
  <si>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</si>
  <si>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</si>
  <si>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</si>
  <si>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</si>
  <si>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</si>
  <si>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</si>
  <si>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</si>
  <si>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</si>
  <si>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</si>
  <si>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</si>
  <si>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</si>
  <si>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</si>
  <si>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</si>
  <si>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</si>
  <si>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</si>
  <si>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</si>
  <si>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</si>
  <si>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</si>
  <si>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</si>
  <si>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</si>
  <si>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</si>
  <si>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</si>
  <si>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</si>
  <si>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</si>
  <si>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</si>
  <si>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</si>
  <si>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</si>
  <si>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</si>
  <si>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</si>
  <si>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</si>
  <si>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</si>
  <si>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</si>
  <si>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</si>
  <si>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</si>
  <si>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</si>
  <si>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</si>
  <si>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</si>
  <si>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</si>
  <si>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</si>
  <si>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</si>
  <si>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</si>
  <si>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</si>
  <si>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</si>
  <si>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</si>
  <si>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</si>
  <si>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</si>
  <si>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</si>
  <si>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</si>
  <si>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</si>
  <si>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</si>
  <si>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</si>
  <si>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</si>
  <si>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</si>
  <si>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</si>
  <si>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</si>
  <si>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</si>
  <si>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PAR DE TABELAS DE BASQUETE DE COMPENSADO NAVAL, COM AROS E REDES - FORNECIMENTO E INSTALAÇÃO. AF_03/2022</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</si>
  <si>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</si>
  <si>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</si>
  <si>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</si>
  <si>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</si>
  <si>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</si>
  <si>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</si>
  <si>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</si>
  <si>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</si>
  <si>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</si>
  <si>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</si>
  <si>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</si>
  <si>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</si>
  <si>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</si>
  <si>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</si>
  <si>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</si>
  <si>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</si>
  <si>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</si>
  <si>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</si>
  <si>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</si>
  <si>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</si>
  <si>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</si>
  <si>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</si>
  <si>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</si>
  <si>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</si>
  <si>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</si>
  <si>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</si>
  <si>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</si>
  <si>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</si>
  <si>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</si>
  <si>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</si>
  <si>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</si>
  <si>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</si>
  <si>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</si>
  <si>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</si>
  <si>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</si>
  <si>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EXECUÇÃO DE PISO DE CONCRETO, COM ACABAMENTO SUPERFICIAL, ESPESSURA DE 15 CM, FCK = 30 MPA, COM USO DE FORMAS EM MADEIRA SERRADA. AF_09/2021</t>
  </si>
  <si>
    <t>EXECUÇÃO DE PISO DE CONCRETO, SEM ACABAMENTO SUPERFICIAL, ESPESSURA DE 15 CM, FCK = 30 MPA, COM USO DE FORMAS EM MADEIRA SERRADA.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</si>
  <si>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</si>
  <si>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</si>
  <si>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</si>
  <si>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</si>
  <si>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</si>
  <si>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FABRICAÇÃO, MONTAGEM E DESMONTAGEM DE FORMA PARA RADIER, PISO DE CONCRETO OU LAJE SOBRE SOLO, EM MADEIRA SERRADA, 4 UTILIZAÇÕES.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</si>
  <si>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</si>
  <si>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</si>
  <si>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</si>
  <si>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</si>
  <si>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</si>
  <si>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</si>
  <si>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</si>
  <si>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</si>
  <si>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</si>
  <si>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</si>
  <si>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</si>
  <si>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</si>
  <si>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</si>
  <si>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</si>
  <si>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</si>
  <si>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</si>
  <si>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</si>
  <si>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</si>
  <si>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</si>
  <si>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</si>
  <si>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</si>
  <si>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</si>
  <si>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</si>
  <si>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</si>
  <si>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</si>
  <si>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</si>
  <si>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</si>
  <si>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</si>
  <si>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</si>
  <si>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</si>
  <si>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</si>
  <si>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</si>
  <si>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</si>
  <si>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</si>
  <si>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</si>
  <si>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</si>
  <si>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</si>
  <si>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</si>
  <si>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</si>
  <si>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</si>
  <si>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</si>
  <si>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</si>
  <si>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</si>
  <si>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</si>
  <si>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</si>
  <si>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</si>
  <si>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</si>
  <si>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</si>
  <si>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</si>
  <si>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</si>
  <si>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</si>
  <si>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</si>
  <si>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</si>
  <si>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</si>
  <si>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</si>
  <si>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</si>
  <si>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</si>
  <si>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</si>
  <si>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</si>
  <si>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</si>
  <si>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</si>
  <si>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</si>
  <si>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</si>
  <si>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</si>
  <si>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</si>
  <si>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</si>
  <si>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</si>
  <si>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</si>
  <si>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</si>
  <si>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</si>
  <si>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</si>
  <si>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</si>
  <si>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</si>
  <si>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</si>
  <si>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</si>
  <si>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</si>
  <si>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</si>
  <si>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</si>
  <si>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</si>
  <si>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</si>
  <si>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</si>
  <si>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</si>
  <si>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</si>
  <si>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</si>
  <si>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</si>
  <si>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</si>
  <si>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</si>
  <si>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</si>
  <si>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</si>
  <si>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</si>
  <si>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</si>
  <si>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</si>
  <si>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</si>
  <si>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</si>
  <si>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</si>
  <si>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</si>
  <si>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</si>
  <si>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</si>
  <si>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</si>
  <si>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</si>
  <si>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</si>
  <si>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</si>
  <si>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</si>
  <si>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</si>
  <si>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</si>
  <si>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</si>
  <si>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</si>
  <si>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</si>
  <si>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</si>
  <si>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</si>
  <si>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</si>
  <si>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</si>
  <si>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</si>
  <si>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</si>
  <si>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</si>
  <si>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</si>
  <si>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</si>
  <si>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</si>
  <si>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</si>
  <si>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</si>
  <si>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</si>
  <si>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</si>
  <si>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</si>
  <si>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</si>
  <si>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</si>
  <si>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</si>
  <si>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</si>
  <si>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</si>
  <si>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</si>
  <si>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</si>
  <si>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</si>
  <si>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</si>
  <si>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</si>
  <si>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</si>
  <si>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</si>
  <si>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</si>
  <si>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</si>
  <si>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</si>
  <si>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</si>
  <si>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</si>
  <si>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</si>
  <si>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</si>
  <si>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</si>
  <si>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</si>
  <si>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</si>
  <si>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</si>
  <si>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</si>
  <si>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</si>
  <si>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</si>
  <si>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</si>
  <si>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</si>
  <si>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</si>
  <si>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</si>
  <si>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</si>
  <si>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</si>
  <si>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</si>
  <si>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</si>
  <si>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</si>
  <si>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</si>
  <si>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</si>
  <si>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</si>
  <si>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</si>
  <si>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</si>
  <si>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</si>
  <si>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</si>
  <si>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</si>
  <si>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</si>
  <si>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</si>
  <si>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</si>
  <si>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</si>
  <si>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</si>
  <si>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</si>
  <si>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</si>
  <si>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</si>
  <si>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</si>
  <si>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</si>
  <si>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</si>
  <si>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</si>
  <si>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</si>
  <si>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</si>
  <si>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</si>
  <si>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</si>
  <si>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</si>
  <si>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</si>
  <si>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</si>
  <si>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</si>
  <si>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</si>
  <si>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</si>
  <si>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</si>
  <si>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</si>
  <si>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</si>
  <si>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</si>
  <si>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</si>
  <si>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</si>
  <si>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</si>
  <si>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</si>
  <si>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</si>
  <si>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</si>
  <si>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</si>
  <si>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</si>
  <si>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</si>
  <si>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</si>
  <si>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</si>
  <si>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</si>
  <si>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</si>
  <si>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</si>
  <si>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</si>
  <si>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</si>
  <si>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</si>
  <si>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</si>
  <si>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</si>
  <si>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</si>
  <si>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</si>
  <si>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</si>
  <si>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</si>
  <si>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</si>
  <si>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</si>
  <si>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</si>
  <si>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</si>
  <si>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</si>
  <si>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</si>
  <si>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</si>
  <si>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</si>
  <si>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</si>
  <si>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</si>
  <si>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</si>
  <si>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</si>
  <si>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</si>
  <si>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</si>
  <si>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</si>
  <si>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</si>
  <si>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</si>
  <si>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</si>
  <si>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</si>
  <si>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</si>
  <si>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</si>
  <si>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</si>
  <si>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</si>
  <si>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</si>
  <si>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</si>
  <si>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</si>
  <si>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</si>
  <si>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</si>
  <si>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</si>
  <si>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</si>
  <si>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</si>
  <si>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</si>
  <si>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</si>
  <si>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</si>
  <si>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</si>
  <si>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</si>
  <si>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</si>
  <si>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</si>
  <si>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</si>
  <si>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</si>
  <si>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</si>
  <si>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</si>
  <si>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</si>
  <si>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</si>
  <si>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</si>
  <si>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</si>
  <si>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</si>
  <si>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</si>
  <si>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</si>
  <si>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</si>
  <si>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</si>
  <si>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</si>
  <si>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</si>
  <si>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</si>
  <si>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</si>
  <si>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</si>
  <si>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</si>
  <si>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</si>
  <si>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</si>
  <si>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</si>
  <si>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</si>
  <si>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</si>
  <si>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</si>
  <si>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</si>
  <si>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</si>
  <si>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</si>
  <si>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</si>
  <si>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</si>
  <si>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</si>
  <si>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</si>
  <si>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</si>
  <si>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</si>
  <si>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</si>
  <si>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</si>
  <si>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</si>
  <si>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</si>
  <si>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</si>
  <si>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</si>
  <si>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</si>
  <si>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</si>
  <si>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</si>
  <si>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</si>
  <si>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</si>
  <si>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</si>
  <si>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</si>
  <si>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</si>
  <si>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</si>
  <si>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</si>
  <si>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</si>
  <si>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</si>
  <si>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</si>
  <si>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</si>
  <si>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</si>
  <si>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</si>
  <si>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</si>
  <si>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</si>
  <si>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</si>
  <si>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</si>
  <si>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</si>
  <si>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</si>
  <si>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</si>
  <si>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</si>
  <si>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</si>
  <si>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</si>
  <si>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</si>
  <si>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</si>
  <si>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</si>
  <si>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</si>
  <si>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</si>
  <si>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</si>
  <si>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</si>
  <si>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</si>
  <si>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</si>
  <si>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</si>
  <si>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</si>
  <si>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</si>
  <si>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</si>
  <si>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</si>
  <si>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</si>
  <si>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</si>
  <si>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</si>
  <si>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</si>
  <si>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</si>
  <si>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</si>
  <si>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</si>
  <si>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</si>
  <si>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</si>
  <si>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</si>
  <si>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</si>
  <si>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</si>
  <si>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</si>
  <si>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</si>
  <si>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</si>
  <si>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</si>
  <si>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</si>
  <si>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</si>
  <si>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</si>
  <si>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</si>
  <si>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PLACA DE OBRA COM CHAPA GALVANIZADA E ESTRUTURA DE MADEIRA. AF_03/2022_PS</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</si>
  <si>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</si>
  <si>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</si>
  <si>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</si>
  <si>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</si>
  <si>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</si>
  <si>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</si>
  <si>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</si>
  <si>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</si>
  <si>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</si>
  <si>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</si>
  <si>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</si>
  <si>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</si>
  <si>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</si>
  <si>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CORDOALHA DE COBRE NU 35 MM², NÃO ENTERRADA, COM ISOLADOR - FORNECIMENTO E INSTALAÇÃO. AF_08/2023</t>
  </si>
  <si>
    <t>CORDOALHA DE COBRE NU 50 MM², ENTERRADA - FORNECIMENTO E INSTALAÇÃO. AF_08/2023</t>
  </si>
  <si>
    <t>CORDOALHA DE COBRE NU 50 MM², NÃO ENTERRADA, COM ISOLADOR - FORNECIMENTO E INSTALAÇÃO. AF_08/2023</t>
  </si>
  <si>
    <t>CORDOALHA DE COBRE NU 70 MM², ENTERRADA - FORNECIMENTO E INSTALAÇÃO. AF_08/2023</t>
  </si>
  <si>
    <t>CORDOALHA DE COBRE NU 70 MM², NÃO ENTERRADA, COM ISOLADOR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</si>
  <si>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</si>
  <si>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</si>
  <si>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</si>
  <si>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</si>
  <si>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</si>
  <si>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</si>
  <si>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</si>
  <si>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SUPORTE ISOLADOR PARA FIXAÇÃO DA CORDOALHA DE COBRE EM ALVENARIA OU CONCRETO - FORNECIMENTO E INSTALAÇÃO. AF_08/2023</t>
  </si>
  <si>
    <t>CAIXA EM CONCRETO PRÉ-MOLDADO PARA ABRIGO DE HIDRÔMETRO COM DN 20 MM - FORNECIMENTO E INSTALAÇÃO.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</si>
  <si>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</si>
  <si>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</si>
  <si>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</si>
  <si>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</si>
  <si>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</si>
  <si>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</si>
  <si>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</si>
  <si>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</si>
  <si>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</si>
  <si>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</si>
  <si>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</si>
  <si>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</si>
  <si>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</si>
  <si>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</si>
  <si>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</si>
  <si>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</si>
  <si>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</si>
  <si>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</si>
  <si>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</si>
  <si>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</si>
  <si>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</si>
  <si>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</si>
  <si>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</si>
  <si>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</si>
  <si>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</si>
  <si>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</si>
  <si>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</si>
  <si>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</si>
  <si>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</si>
  <si>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</si>
  <si>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</si>
  <si>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</si>
  <si>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</si>
  <si>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</si>
  <si>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</si>
  <si>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</si>
  <si>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</si>
  <si>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</si>
  <si>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</si>
  <si>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</si>
  <si>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</si>
  <si>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</si>
  <si>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</si>
  <si>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</si>
  <si>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</si>
  <si>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</si>
  <si>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</si>
  <si>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</si>
  <si>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</si>
  <si>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</si>
  <si>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</si>
  <si>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</si>
  <si>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</si>
  <si>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</si>
  <si>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</si>
  <si>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</si>
  <si>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</si>
  <si>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</si>
  <si>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</si>
  <si>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</si>
  <si>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</si>
  <si>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</si>
  <si>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</si>
  <si>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</si>
  <si>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</si>
  <si>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</si>
  <si>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</si>
  <si>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</si>
  <si>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</si>
  <si>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</si>
  <si>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</si>
  <si>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</si>
  <si>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</si>
  <si>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</si>
  <si>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</si>
  <si>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</si>
  <si>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</si>
  <si>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</si>
  <si>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</si>
  <si>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</si>
  <si>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</si>
  <si>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</si>
  <si>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</si>
  <si>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</si>
  <si>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</si>
  <si>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</si>
  <si>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</si>
  <si>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</si>
  <si>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</si>
  <si>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</si>
  <si>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</si>
  <si>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</si>
  <si>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</si>
  <si>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</si>
  <si>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</si>
  <si>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</si>
  <si>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</si>
  <si>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</si>
  <si>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</si>
  <si>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</si>
  <si>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</si>
  <si>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</si>
  <si>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</si>
  <si>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</si>
  <si>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</si>
  <si>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</si>
  <si>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</si>
  <si>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</si>
  <si>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</si>
  <si>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</si>
  <si>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</si>
  <si>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</si>
  <si>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</si>
  <si>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</si>
  <si>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</si>
  <si>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</si>
  <si>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</si>
  <si>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</si>
  <si>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</si>
  <si>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</si>
  <si>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</si>
  <si>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</si>
  <si>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</si>
  <si>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</si>
  <si>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</si>
  <si>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</si>
  <si>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</si>
  <si>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</si>
  <si>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</si>
  <si>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</si>
  <si>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</si>
  <si>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</si>
  <si>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</si>
  <si>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</si>
  <si>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</si>
  <si>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</si>
  <si>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</si>
  <si>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</si>
  <si>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</si>
  <si>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</si>
  <si>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</si>
  <si>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</si>
  <si>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</si>
  <si>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</si>
  <si>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</si>
  <si>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</si>
  <si>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</si>
  <si>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</si>
  <si>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</si>
  <si>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</si>
  <si>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</si>
  <si>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</si>
  <si>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</si>
  <si>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</si>
  <si>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</si>
  <si>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</si>
  <si>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</si>
  <si>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</si>
  <si>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</si>
  <si>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</si>
  <si>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</si>
  <si>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</si>
  <si>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</si>
  <si>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</si>
  <si>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</si>
  <si>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</si>
  <si>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</si>
  <si>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</si>
  <si>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</si>
  <si>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</si>
  <si>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</si>
  <si>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</si>
  <si>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</si>
  <si>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</si>
  <si>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</si>
  <si>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</si>
  <si>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</si>
  <si>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</si>
  <si>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</si>
  <si>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</si>
  <si>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</si>
  <si>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</si>
  <si>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</si>
  <si>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</si>
  <si>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</si>
  <si>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</si>
  <si>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</si>
  <si>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</si>
  <si>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</si>
  <si>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</si>
  <si>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</si>
  <si>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</si>
  <si>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</si>
  <si>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</si>
  <si>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</si>
  <si>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</si>
  <si>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</si>
  <si>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</si>
  <si>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</si>
  <si>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</si>
  <si>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</si>
  <si>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</si>
  <si>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</si>
  <si>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</si>
  <si>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</si>
  <si>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</si>
  <si>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</si>
  <si>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</si>
  <si>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</si>
  <si>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</si>
  <si>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</si>
  <si>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</si>
  <si>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</si>
  <si>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</si>
  <si>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</si>
  <si>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</si>
  <si>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TXKM</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</si>
  <si>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</si>
  <si>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</si>
  <si>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</si>
  <si>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</si>
  <si>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</si>
  <si>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</si>
  <si>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</si>
  <si>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</si>
  <si>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</si>
  <si>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</si>
  <si>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</si>
  <si>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</si>
  <si>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</si>
  <si>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</si>
  <si>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</si>
  <si>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</si>
  <si>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</si>
  <si>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</si>
  <si>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</si>
  <si>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</si>
  <si>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</si>
  <si>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</si>
  <si>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</si>
  <si>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</si>
  <si>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</si>
  <si>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</si>
  <si>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</si>
  <si>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</si>
  <si>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</si>
  <si>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</si>
  <si>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</si>
  <si>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</si>
  <si>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</si>
  <si>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</si>
  <si>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</si>
  <si>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</si>
  <si>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</si>
  <si>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</si>
  <si>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</si>
  <si>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</si>
  <si>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</si>
  <si>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</si>
  <si>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</si>
  <si>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</si>
  <si>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</si>
  <si>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</si>
  <si>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</si>
  <si>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</si>
  <si>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</si>
  <si>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</si>
  <si>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</si>
  <si>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</si>
  <si>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</si>
  <si>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</si>
  <si>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</si>
  <si>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</si>
  <si>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</si>
  <si>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</si>
  <si>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</si>
  <si>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</si>
  <si>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</si>
  <si>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</si>
  <si>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</si>
  <si>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</si>
  <si>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</si>
  <si>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</si>
  <si>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</si>
  <si>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</si>
  <si>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</si>
  <si>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</si>
  <si>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</si>
  <si>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</si>
  <si>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</si>
  <si>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</si>
  <si>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</si>
  <si>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</si>
  <si>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</si>
  <si>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</si>
  <si>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</si>
  <si>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</si>
  <si>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</si>
  <si>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</si>
  <si>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ESCAVAÇÃO MANUAL DE TUNNEL LINER EM SOLO DE PRIMEIRA CATEGORIA. AF_10/2025</t>
  </si>
  <si>
    <t>ESCAVAÇÃO MANUAL DE TUNNEL LINER EM SOLO DE SEGUNDA CATEGORIA. AF_10/2025</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</si>
  <si>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</si>
  <si>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</si>
  <si>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</si>
  <si>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</si>
  <si>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</si>
  <si>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</si>
  <si>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</si>
  <si>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</si>
  <si>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</si>
  <si>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</si>
  <si>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</si>
  <si>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</si>
  <si>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</si>
  <si>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</si>
  <si>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</si>
  <si>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</si>
  <si>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</si>
  <si>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</si>
  <si>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</si>
  <si>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</si>
  <si>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</si>
  <si>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</si>
  <si>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</si>
  <si>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</si>
  <si>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</si>
  <si>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</si>
  <si>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</si>
  <si>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</si>
  <si>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</si>
  <si>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</si>
  <si>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</si>
  <si>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</si>
  <si>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</si>
  <si>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</si>
  <si>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</si>
  <si>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</si>
  <si>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</si>
  <si>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</si>
  <si>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</si>
  <si>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</si>
  <si>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</si>
  <si>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</si>
  <si>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</si>
  <si>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</si>
  <si>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</si>
  <si>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</si>
  <si>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</si>
  <si>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</si>
  <si>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</si>
  <si>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</si>
  <si>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</si>
  <si>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</si>
  <si>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</si>
  <si>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</si>
  <si>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</si>
  <si>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</si>
  <si>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</si>
  <si>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</si>
  <si>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</si>
  <si>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</si>
  <si>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</si>
  <si>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</si>
  <si>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</si>
  <si>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</si>
  <si>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</si>
  <si>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</si>
  <si>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</si>
  <si>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</si>
  <si>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</si>
  <si>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</si>
  <si>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</si>
  <si>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</si>
  <si>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</si>
  <si>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</si>
  <si>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</si>
  <si>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</si>
  <si>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</si>
  <si>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</si>
  <si>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</si>
  <si>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</si>
  <si>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</si>
  <si>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</si>
  <si>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</si>
  <si>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</si>
  <si>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</si>
  <si>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</si>
  <si>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</si>
  <si>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</si>
  <si>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</si>
  <si>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</si>
  <si>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</si>
  <si>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</si>
  <si>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</si>
  <si>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</si>
  <si>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</si>
  <si>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</si>
  <si>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</si>
  <si>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</si>
  <si>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</si>
  <si>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</si>
  <si>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</si>
  <si>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</si>
  <si>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</si>
  <si>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</si>
  <si>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</si>
  <si>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</si>
  <si>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</si>
  <si>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</si>
  <si>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</si>
  <si>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</si>
  <si>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</si>
  <si>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</si>
  <si>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</si>
  <si>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</si>
  <si>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</si>
  <si>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</si>
  <si>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</si>
  <si>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</si>
  <si>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</si>
  <si>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</si>
  <si>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</si>
  <si>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</si>
  <si>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</si>
  <si>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</si>
  <si>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</si>
  <si>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</si>
  <si>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</si>
  <si>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</si>
  <si>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</si>
  <si>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</si>
  <si>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</si>
  <si>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</si>
  <si>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</si>
  <si>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</si>
  <si>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</si>
  <si>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</si>
  <si>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</si>
  <si>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</si>
  <si>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</si>
  <si>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</si>
  <si>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</si>
  <si>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</si>
  <si>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</si>
  <si>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</si>
  <si>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</si>
  <si>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</si>
  <si>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</si>
  <si>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</si>
  <si>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</si>
  <si>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</si>
  <si>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</si>
  <si>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</si>
  <si>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</si>
  <si>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</si>
  <si>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</si>
  <si>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</si>
  <si>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</si>
  <si>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</si>
  <si>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</si>
  <si>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</si>
  <si>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</si>
  <si>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</si>
  <si>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</si>
  <si>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</si>
  <si>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</si>
  <si>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</si>
  <si>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</si>
  <si>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 M.O.</t>
  </si>
  <si>
    <t>Estudos e Projetos, Planos e Gerenciamento e outros correlatos</t>
  </si>
  <si>
    <t>Fornecimento de Materiais e Equipamentos (aquisição direta)</t>
  </si>
  <si>
    <t>Fornecimento de Materiais e Equipamentos (aquisição indireta - em conjunto com licitação de obras)</t>
  </si>
  <si>
    <t>Obras Portuárias, Marítimas e Fluviais</t>
  </si>
  <si>
    <t>Construção e Manutenção de Estações e Redes de Distribuição de Energia Elétrica</t>
  </si>
  <si>
    <t>Construção de Redes de Abastecimento de Água, Coleta de Esgoto</t>
  </si>
  <si>
    <t>Construção de Praças Urbanas, Rodovias, Ferrovias e recapeamento e pavimentação de vias urbanas</t>
  </si>
  <si>
    <t>Construção e Reforma de Edifícios</t>
  </si>
  <si>
    <t>-</t>
  </si>
  <si>
    <t>BDI PAD</t>
  </si>
  <si>
    <t>K3</t>
  </si>
  <si>
    <t>K2</t>
  </si>
  <si>
    <t>K1</t>
  </si>
  <si>
    <t>Cargo:</t>
  </si>
  <si>
    <t>Título:</t>
  </si>
  <si>
    <t>Nome:</t>
  </si>
  <si>
    <t>DF</t>
  </si>
  <si>
    <t>Responsável Tomador</t>
  </si>
  <si>
    <t>Responsável Técnico</t>
  </si>
  <si>
    <t>R</t>
  </si>
  <si>
    <t>SG</t>
  </si>
  <si>
    <t>AC</t>
  </si>
  <si>
    <t>Data</t>
  </si>
  <si>
    <t>Local</t>
  </si>
  <si>
    <t>Observações:</t>
  </si>
  <si>
    <t xml:space="preserve"> - 1</t>
  </si>
  <si>
    <t>Os valores de BDI foram calculados com o emprego da fórmula:</t>
  </si>
  <si>
    <t>Anexo: Relatório Técnico Circunstanciado justificando a adoção do percentual de cada parcela do BDI.</t>
  </si>
  <si>
    <t>BDI DES</t>
  </si>
  <si>
    <t>BDI COM desoneração</t>
  </si>
  <si>
    <t>CPRB</t>
  </si>
  <si>
    <t>Tributos (Contribuição Previdenciária sobre a Receita Bruta - 0% ou 4,5% - Desoneração)</t>
  </si>
  <si>
    <t>ISS</t>
  </si>
  <si>
    <t>Tributos (ISS, variável de acordo com o município)</t>
  </si>
  <si>
    <t>CP</t>
  </si>
  <si>
    <t>Tributos (impostos COFINS 3%, e  PIS 0,65%)</t>
  </si>
  <si>
    <t>3º Quartil</t>
  </si>
  <si>
    <t>Médio</t>
  </si>
  <si>
    <t>1º Quartil</t>
  </si>
  <si>
    <t>Situação</t>
  </si>
  <si>
    <t>% Adotado</t>
  </si>
  <si>
    <t>Siglas</t>
  </si>
  <si>
    <t>Itens</t>
  </si>
  <si>
    <t>Sobre a base de cálculo, definir a respectiva alíquota do ISS (entre 2% e 5%):</t>
  </si>
  <si>
    <t>Conforme legislação tributária municipal, definir estimativa de percentual da base de cálculo para o ISS:</t>
  </si>
  <si>
    <t>Não</t>
  </si>
  <si>
    <t>DESONERAÇÃO</t>
  </si>
  <si>
    <t>TIPO DE OBRA DO EMPREENDIMENTO</t>
  </si>
  <si>
    <t>OBJETO</t>
  </si>
  <si>
    <t>PROPONENTE / TOMADOR</t>
  </si>
  <si>
    <t>Quadro de Composição do BDI</t>
  </si>
  <si>
    <t>MAX</t>
  </si>
  <si>
    <t>MED</t>
  </si>
  <si>
    <t>MIN</t>
  </si>
  <si>
    <t>Prefeitura de São José do Hortêncio / RS</t>
  </si>
  <si>
    <t>PREFEITURA MUNICIPAL DE SÃO JOSÉ DO HORTÊNCIO/RS</t>
  </si>
  <si>
    <t>OBRA:</t>
  </si>
  <si>
    <t>LOCAL:</t>
  </si>
  <si>
    <t>GRUPO</t>
  </si>
  <si>
    <t>DESCRIÇÃO</t>
  </si>
  <si>
    <t>MENSALISTA</t>
  </si>
  <si>
    <t>A</t>
  </si>
  <si>
    <t>GRUPO A</t>
  </si>
  <si>
    <t>A1</t>
  </si>
  <si>
    <t>INSS</t>
  </si>
  <si>
    <t>A2</t>
  </si>
  <si>
    <t>SESI</t>
  </si>
  <si>
    <t>A3</t>
  </si>
  <si>
    <t>SENAI</t>
  </si>
  <si>
    <t>A4</t>
  </si>
  <si>
    <t>INCRA</t>
  </si>
  <si>
    <t>A5</t>
  </si>
  <si>
    <t>SEBRAE</t>
  </si>
  <si>
    <t>A6</t>
  </si>
  <si>
    <t>Salário Educação</t>
  </si>
  <si>
    <t>A7</t>
  </si>
  <si>
    <t>Seguro Contra Acidentes de Trabalho</t>
  </si>
  <si>
    <t>A8</t>
  </si>
  <si>
    <t xml:space="preserve">FGTS </t>
  </si>
  <si>
    <t>A9</t>
  </si>
  <si>
    <t>SECONCI</t>
  </si>
  <si>
    <t>TOTAL GRUPO A</t>
  </si>
  <si>
    <t>B</t>
  </si>
  <si>
    <t xml:space="preserve">GRUPO B </t>
  </si>
  <si>
    <t>B1</t>
  </si>
  <si>
    <t xml:space="preserve">Repouso Semanal Remunerado </t>
  </si>
  <si>
    <t>não incide</t>
  </si>
  <si>
    <t>B2</t>
  </si>
  <si>
    <t xml:space="preserve">Feriados </t>
  </si>
  <si>
    <t>B3</t>
  </si>
  <si>
    <t xml:space="preserve">Auxílio-Enfermidade </t>
  </si>
  <si>
    <t>B4</t>
  </si>
  <si>
    <t>13º Salário</t>
  </si>
  <si>
    <t>B5</t>
  </si>
  <si>
    <t xml:space="preserve">Licença Paternidade </t>
  </si>
  <si>
    <t>B6</t>
  </si>
  <si>
    <t>Faltas Justificadas</t>
  </si>
  <si>
    <t xml:space="preserve">Dias de Chuvas </t>
  </si>
  <si>
    <t>B8</t>
  </si>
  <si>
    <t xml:space="preserve">Auxilio Acidente de Trabalho </t>
  </si>
  <si>
    <t>B9</t>
  </si>
  <si>
    <t xml:space="preserve">Férias Gozadas </t>
  </si>
  <si>
    <t>B10</t>
  </si>
  <si>
    <t xml:space="preserve">Salário Maternidade </t>
  </si>
  <si>
    <t>TOTAL GRUPO B</t>
  </si>
  <si>
    <t>C</t>
  </si>
  <si>
    <t>GRUPO C</t>
  </si>
  <si>
    <t>C1</t>
  </si>
  <si>
    <t>Aviso Prévio Indenizado</t>
  </si>
  <si>
    <t>C2</t>
  </si>
  <si>
    <t xml:space="preserve">Aviso Prévio Trabalhado </t>
  </si>
  <si>
    <t>C3</t>
  </si>
  <si>
    <t>Férias Indenizadas</t>
  </si>
  <si>
    <t>C4</t>
  </si>
  <si>
    <t>Depósito Rescisão Sem Justa Causa</t>
  </si>
  <si>
    <t>C5</t>
  </si>
  <si>
    <t xml:space="preserve">Indenização Adicional </t>
  </si>
  <si>
    <t>TOTAL GRUPO C</t>
  </si>
  <si>
    <t>D</t>
  </si>
  <si>
    <t xml:space="preserve">GRUPO D </t>
  </si>
  <si>
    <t>D1</t>
  </si>
  <si>
    <t>Reincidência de Grupo A sobre Grupo B</t>
  </si>
  <si>
    <t>D2</t>
  </si>
  <si>
    <t>Reincidência de Grupo A sobre Aviso Prévio Trabalhado e Reincidência do FGTS sobre Aviso Prévio Indenizado</t>
  </si>
  <si>
    <t>TOTAL GRUPO D</t>
  </si>
  <si>
    <t>TOTAL (A+B+C+D)</t>
  </si>
  <si>
    <t>BDI SEM desoneração
(Fórmula Acórdão 2622/2013 TCU)</t>
  </si>
  <si>
    <t>PREÇO UNITÁRIO SEM BDI</t>
  </si>
  <si>
    <t>PREÇO TOTAL COM BDI</t>
  </si>
  <si>
    <t>SINAPI</t>
  </si>
  <si>
    <t>ORSE</t>
  </si>
  <si>
    <t>Prefeita do Municipio de SJH/RS</t>
  </si>
  <si>
    <t>drg</t>
  </si>
  <si>
    <t>PESO %</t>
  </si>
  <si>
    <t>ENCARGOS SOCIAIS RS JANEIRO/2026 - SEM DESONERAÇÃO</t>
  </si>
  <si>
    <t>DATA BASE:</t>
  </si>
  <si>
    <t>CPU</t>
  </si>
  <si>
    <t>TIPO</t>
  </si>
  <si>
    <t>CONSUMO</t>
  </si>
  <si>
    <t>INSUMO</t>
  </si>
  <si>
    <t>COTAÇÃO</t>
  </si>
  <si>
    <t>COMPOSICAO</t>
  </si>
  <si>
    <t>COMPOSIÇÕES CRIADAS</t>
  </si>
  <si>
    <t>% MAT</t>
  </si>
  <si>
    <t>MAT - unitário</t>
  </si>
  <si>
    <t>MO - unitário</t>
  </si>
  <si>
    <t>VALOR UNITÁRIO</t>
  </si>
  <si>
    <t>MAT - total</t>
  </si>
  <si>
    <t>MO - total</t>
  </si>
  <si>
    <t>Loja</t>
  </si>
  <si>
    <t>Link</t>
  </si>
  <si>
    <t>Acesso</t>
  </si>
  <si>
    <t>Valor Frete (R$)</t>
  </si>
  <si>
    <t>Custo Unitário (R$)</t>
  </si>
  <si>
    <t>Custo Total (R$)</t>
  </si>
  <si>
    <t>Megathor</t>
  </si>
  <si>
    <t xml:space="preserve">Cabo para alarme/detecção incêndio 1x2x1,00mm² </t>
  </si>
  <si>
    <t xml:space="preserve">MÉDIA </t>
  </si>
  <si>
    <t>ALARME DE INCÊNDIO</t>
  </si>
  <si>
    <t>Upper Seg</t>
  </si>
  <si>
    <t>https://www.upperseg.com.br/deteccao-e-alarme-de-incendio/centrais/central-de-alarme-de-incendio-convencional-com-bateria-cic-06l-intelbras/?gad_source=1&amp;gad_campaignid=17071887064&amp;gbraid=0AAAAADtWOg9B1aHQH4VphBQA-LsOyKJx_&amp;gclid=EAIaIQobChMI4rHxkrLAkgMViENIAB3qCAsQEAQYAiABEgIUVvD_BwE</t>
  </si>
  <si>
    <t>Net Alarmes</t>
  </si>
  <si>
    <t>https://www.netalarmes.com.br/central-alarme-de-incendio-intelbras-cic-06l-com-bateria?parceiro=8046&amp;parceiro=8764&amp;gad_source=1&amp;gad_campaignid=23071295898&amp;gbraid=0AAAAAD69lSQVyXV5qbZaxysnBbqAGIX_z&amp;gclid=EAIaIQobChMI4rHxkrLAkgMViENIAB3qCAsQEAQYAyABEgK-SPD_BwE</t>
  </si>
  <si>
    <t>Central de alarme de incêndio convencional, 6 laços, com bateria - modelo de referência Intelbras CIC 06</t>
  </si>
  <si>
    <t>CENTRAL DE ALARME DE INCÊNDIO CONVENCIONAL, 6 LAÇOS, COM BATERIA - MODELO DE REFERÊNCIA INTELBRAS CIC 06</t>
  </si>
  <si>
    <t>https://www.netalarmes.com.br/alarme/alarme-de-incendio/sinalizador-audiovisual-convencional-intelbras-sav-420-c?parceiro=8046&amp;parceiro=8764&amp;gad_source=1&amp;gad_campaignid=23071295898&amp;gbraid=0AAAAAD69lSQVyXV5qbZaxysnBbqAGIX_z&amp;gclid=EAIaIQobChMIhZuq5cDAkgMVJkxIAB1rzh8dEAQYBCABEgL1CPD_BwE</t>
  </si>
  <si>
    <t>https://www.megathor.com.br/sirene-audiovisual-convencional-intelbras-sav-420c?parceiro=2543&amp;gad_source=1&amp;gad_campaignid=17178546375&amp;gbraid=0AAAAACBlDI2Z6_1RYBO6cJJFZIyCBkkR_&amp;gclid=EAIaIQobChMIhZuq5cDAkgMVJkxIAB1rzh8dEAQYBSABEgIkxfD_BwE</t>
  </si>
  <si>
    <t>Upperseg</t>
  </si>
  <si>
    <t>https://www.upperseg.com.br/deteccao-e-alarme-de-incendio/acessorios/avisador-visual-e-sonoro-convencional-led-24vcc-slim-engesul/?gad_source=1&amp;gad_campaignid=17071887064&amp;gbraid=0AAAAADtWOg9B1aHQH4VphBQA-LsOyKJx_&amp;gclid=EAIaIQobChMIhZuq5cDAkgMVJkxIAB1rzh8dEAQYBiABEgJB-_D_BwE</t>
  </si>
  <si>
    <t>SIRENE AUDIOVISUAL - FORNECIMENTO E INSTALAÇÃO</t>
  </si>
  <si>
    <t>https://loja.ccabos.com.br/produtos/cabo-2x100mm-alarme-incendio-2vias-1px100mm-600v-vermelho/?variant=870733877&amp;pf=mc&amp;gad_source=1&amp;gad_campaignid=22401485984&amp;gbraid=0AAAAA-fAh9Iv6nHifMV3kJz45wKami1yy&amp;gclid=EAIaIQobChMIv9vo-OLCkgMVDUVIAB2bFC74EAQYAiABEgJq8PD_BwE</t>
  </si>
  <si>
    <t>https://loja.conduscamp.com.br/cabo-para-alarmedeteccao-incendio-1x2x100mm-vermelho-1/p?sku=6269752&amp;utm_source=google&amp;utm_medium=cpc&amp;utm_campaign=ecom_pmax_incendio&amp;utm_term=&amp;gad_source=1&amp;gad_campaignid=20249524932&amp;gbraid=0AAAAADldM60XC7LI2fXGOB2T-2YCaxeSC&amp;gclid=EAIaIQobChMIv9vo-OLCkgMVDUVIAB2bFC74EAQYASABEgIUcvD_BwE</t>
  </si>
  <si>
    <t>https://www.santil.com.br/cabo-de-incendio-2x1-600v-105c-vermelho-gp-cabos/p?srsltid=AfmBOoooA_yAXSUY6XgLrwEEpljLVskzf3_4_iBL5xniTi8WpD5OoX8U</t>
  </si>
  <si>
    <t>CCABOS</t>
  </si>
  <si>
    <t>CONDUSCAMP</t>
  </si>
  <si>
    <t>SANTIL</t>
  </si>
  <si>
    <t>CABO PARA ALARME/DETECÇÃO INCÊNDIO 1X2X1,00 MM² - FORNECIMENTO E INSTALAÇÃO</t>
  </si>
  <si>
    <t>PLACA DE SINALIZACAO DE SEGURANCA CONTRA INCENDIO, FOTOLUMINESCENTE, QUADRADA, *20 X 20* CM, EM PVC *2* MM ANTI-CHAMAS (SIMBOLOS, CORES E PICTOGRAMAS CONFORME NBR 16820) - FORNECIMENTO E INSTALAÇÃO</t>
  </si>
  <si>
    <t>Jéferson Born</t>
  </si>
  <si>
    <t>BARRA ANTIPANICO SIMPLES, COM FECHADURA LADO OPOSTO, COR CINZA - FORNECIMENTO E INSTALAÇÃO</t>
  </si>
  <si>
    <t>Jéferson R. Born</t>
  </si>
  <si>
    <t>Engenheiro Civil</t>
  </si>
  <si>
    <t>Eng. Civil - CREA RS 183227</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</si>
  <si>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</si>
  <si>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</si>
  <si>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</si>
  <si>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</si>
  <si>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</si>
  <si>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</si>
  <si>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</si>
  <si>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</si>
  <si>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</si>
  <si>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</si>
  <si>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</si>
  <si>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</si>
  <si>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</si>
  <si>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</si>
  <si>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</si>
  <si>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</si>
  <si>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</si>
  <si>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</si>
  <si>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</si>
  <si>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</si>
  <si>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</si>
  <si>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</si>
  <si>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</si>
  <si>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</si>
  <si>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</si>
  <si>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</si>
  <si>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</si>
  <si>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</si>
  <si>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</si>
  <si>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</si>
  <si>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</si>
  <si>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</si>
  <si>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</si>
  <si>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</si>
  <si>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</si>
  <si>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</si>
  <si>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</si>
  <si>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</si>
  <si>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</si>
  <si>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</si>
  <si>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</si>
  <si>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</si>
  <si>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</si>
  <si>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</si>
  <si>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</si>
  <si>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</si>
  <si>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</si>
  <si>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</si>
  <si>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</si>
  <si>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</si>
  <si>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</si>
  <si>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</si>
  <si>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</si>
  <si>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</si>
  <si>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</si>
  <si>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</si>
  <si>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</si>
  <si>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</si>
  <si>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</si>
  <si>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</si>
  <si>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</si>
  <si>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</si>
  <si>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</si>
  <si>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</si>
  <si>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</si>
  <si>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</si>
  <si>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</si>
  <si>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</si>
  <si>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</si>
  <si>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</si>
  <si>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</si>
  <si>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</si>
  <si>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</si>
  <si>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</si>
  <si>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</si>
  <si>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</si>
  <si>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</si>
  <si>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</si>
  <si>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</si>
  <si>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</si>
  <si>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</si>
  <si>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</si>
  <si>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</si>
  <si>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</si>
  <si>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</si>
  <si>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</si>
  <si>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</si>
  <si>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</si>
  <si>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</si>
  <si>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</si>
  <si>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</si>
  <si>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</si>
  <si>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</si>
  <si>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</si>
  <si>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</si>
  <si>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</si>
  <si>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</si>
  <si>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</si>
  <si>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</si>
  <si>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</si>
  <si>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</si>
  <si>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</si>
  <si>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</si>
  <si>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</si>
  <si>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</si>
  <si>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</si>
  <si>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</si>
  <si>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</si>
  <si>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</si>
  <si>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</si>
  <si>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</si>
  <si>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</si>
  <si>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</si>
  <si>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</si>
  <si>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</si>
  <si>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</si>
  <si>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</si>
  <si>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</si>
  <si>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</si>
  <si>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</si>
  <si>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</si>
  <si>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</si>
  <si>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</si>
  <si>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</si>
  <si>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</si>
  <si>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</si>
  <si>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</si>
  <si>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</si>
  <si>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</si>
  <si>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</si>
  <si>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</si>
  <si>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</si>
  <si>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</si>
  <si>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</si>
  <si>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</si>
  <si>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</si>
  <si>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</si>
  <si>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</si>
  <si>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</si>
  <si>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</si>
  <si>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</si>
  <si>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</si>
  <si>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</si>
  <si>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</si>
  <si>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</si>
  <si>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</si>
  <si>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</si>
  <si>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</si>
  <si>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</si>
  <si>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</si>
  <si>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</si>
  <si>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</si>
  <si>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</si>
  <si>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</si>
  <si>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</si>
  <si>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</si>
  <si>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</si>
  <si>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</si>
  <si>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</si>
  <si>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</si>
  <si>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</si>
  <si>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</si>
  <si>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</si>
  <si>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</si>
  <si>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</si>
  <si>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</si>
  <si>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</si>
  <si>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</si>
  <si>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</si>
  <si>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COM 4 PLACAS COLETORAS EM VIDRO TEMPERADO COM SERPENTINA EM TUBO DE COBRE 2 X 1 M - FORNECIMENTO E INSTALAÇÃO. AF_01/2026</t>
  </si>
  <si>
    <t>FITA DE SINALIZAÇÃO FIXADA NA ESTRUTURA. AF_03/2024</t>
  </si>
  <si>
    <t>SINALIZAÇÃO COM FITA FIXADA EM CONE PLÁSTICO, INCLUINDO CONE. AF_03/2024</t>
  </si>
  <si>
    <t>ESCORAMENTO DE VALA, TIPO BLINDAGEM COM PROFUNDIDADE DE 0 A 1,5 M, LARGURA MAIOR OU IGUAL A 1,5 M E MENOR QUE 2,5 M - EXECUÇÃO, NÃO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</si>
  <si>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</si>
  <si>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</si>
  <si>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</si>
  <si>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</si>
  <si>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</si>
  <si>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</si>
  <si>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</si>
  <si>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</si>
  <si>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</si>
  <si>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</si>
  <si>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</si>
  <si>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</si>
  <si>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</si>
  <si>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</si>
  <si>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</si>
  <si>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</si>
  <si>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</si>
  <si>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</si>
  <si>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</si>
  <si>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</si>
  <si>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</si>
  <si>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</si>
  <si>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</si>
  <si>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</si>
  <si>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</si>
  <si>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</si>
  <si>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</si>
  <si>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</si>
  <si>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</si>
  <si>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</si>
  <si>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</si>
  <si>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</si>
  <si>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</si>
  <si>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</si>
  <si>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</si>
  <si>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</si>
  <si>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</si>
  <si>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</si>
  <si>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</si>
  <si>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</si>
  <si>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</si>
  <si>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BATENTE PARA PORTA DE MADEIRA, FIXAÇÃO COM ARGAMASSA, PADRÃO POPULAR FORNECIMENTO E INSTALAÇÃO. AF_10/2025</t>
  </si>
  <si>
    <t>DOBRADIÇA EM AÇO/FERRO, 3" X 2 1/2", E=1,9 A 2MM, SEN ANEL, CROMADO OU ZINCADO, TAMPA BOLA, COM PARAFUSOS.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</si>
  <si>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</si>
  <si>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</si>
  <si>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</si>
  <si>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</si>
  <si>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</si>
  <si>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</si>
  <si>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</si>
  <si>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</si>
  <si>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</si>
  <si>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</si>
  <si>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</si>
  <si>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</si>
  <si>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PORTA CORTA-FOGO 90X210X5CM - FORNECIMENTO E INSTALAÇÃO. AF_10/2025</t>
  </si>
  <si>
    <t>PORTA DE AÇO DE ABRIR, P/ VIDRO, C/ GUARNIÇÃO, 90X210CM, FIXAÇÃO COM ARGAMASSA.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</si>
  <si>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</si>
  <si>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</si>
  <si>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PARA PINTURA, SEMI-OCA (PESADA OU SUPERPESADA), 80X210CM, ESPESSURA DE 4,0CM,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</si>
  <si>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</si>
  <si>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</si>
  <si>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</si>
  <si>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</si>
  <si>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EXECUÇÃO DE PRÉ-FURO PARA GEODRENO VERTICAL. AF_01/2026</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</si>
  <si>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</si>
  <si>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</si>
  <si>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</si>
  <si>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</si>
  <si>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</si>
  <si>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</si>
  <si>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</si>
  <si>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</si>
  <si>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</si>
  <si>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</si>
  <si>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</si>
  <si>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</si>
  <si>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</si>
  <si>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</si>
  <si>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</si>
  <si>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</si>
  <si>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</si>
  <si>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</si>
  <si>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</si>
  <si>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</si>
  <si>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</si>
  <si>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</si>
  <si>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</si>
  <si>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</si>
  <si>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</si>
  <si>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</si>
  <si>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</si>
  <si>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</si>
  <si>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</si>
  <si>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</si>
  <si>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</si>
  <si>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</si>
  <si>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</si>
  <si>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</si>
  <si>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</si>
  <si>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</si>
  <si>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</si>
  <si>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</si>
  <si>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</si>
  <si>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</si>
  <si>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</si>
  <si>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</si>
  <si>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</si>
  <si>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</si>
  <si>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</si>
  <si>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</si>
  <si>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</si>
  <si>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</si>
  <si>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</si>
  <si>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</si>
  <si>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</si>
  <si>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</si>
  <si>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</si>
  <si>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</si>
  <si>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</si>
  <si>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</si>
  <si>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</si>
  <si>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</si>
  <si>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</si>
  <si>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</si>
  <si>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</si>
  <si>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</si>
  <si>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</si>
  <si>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</si>
  <si>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</si>
  <si>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</si>
  <si>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</si>
  <si>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</si>
  <si>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</si>
  <si>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</si>
  <si>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</si>
  <si>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</si>
  <si>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</si>
  <si>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</si>
  <si>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</si>
  <si>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</si>
  <si>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</si>
  <si>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</si>
  <si>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</si>
  <si>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</si>
  <si>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</si>
  <si>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</si>
  <si>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</si>
  <si>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</si>
  <si>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</si>
  <si>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</si>
  <si>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</si>
  <si>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</si>
  <si>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</si>
  <si>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</si>
  <si>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</si>
  <si>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</si>
  <si>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</si>
  <si>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</si>
  <si>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</si>
  <si>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</si>
  <si>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</si>
  <si>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</si>
  <si>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</si>
  <si>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</si>
  <si>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</si>
  <si>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</si>
  <si>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</si>
  <si>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</si>
  <si>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</si>
  <si>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</si>
  <si>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</si>
  <si>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</si>
  <si>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</si>
  <si>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</si>
  <si>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</si>
  <si>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</si>
  <si>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</si>
  <si>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</si>
  <si>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</si>
  <si>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</si>
  <si>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</si>
  <si>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</si>
  <si>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</si>
  <si>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</si>
  <si>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</si>
  <si>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</si>
  <si>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</si>
  <si>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</si>
  <si>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</si>
  <si>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</si>
  <si>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</si>
  <si>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</si>
  <si>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</si>
  <si>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</si>
  <si>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</si>
  <si>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</si>
  <si>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</si>
  <si>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</si>
  <si>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</si>
  <si>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</si>
  <si>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</si>
  <si>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</si>
  <si>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</si>
  <si>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</si>
  <si>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</si>
  <si>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</si>
  <si>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</si>
  <si>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</si>
  <si>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</si>
  <si>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</si>
  <si>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</si>
  <si>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</si>
  <si>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</si>
  <si>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</si>
  <si>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</si>
  <si>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</si>
  <si>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</si>
  <si>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</si>
  <si>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</si>
  <si>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</si>
  <si>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</si>
  <si>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</si>
  <si>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</si>
  <si>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</si>
  <si>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</si>
  <si>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</si>
  <si>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</si>
  <si>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</si>
  <si>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</si>
  <si>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</si>
  <si>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</si>
  <si>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</si>
  <si>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</si>
  <si>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</si>
  <si>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</si>
  <si>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</si>
  <si>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</si>
  <si>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</si>
  <si>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</si>
  <si>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</si>
  <si>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</si>
  <si>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</si>
  <si>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</si>
  <si>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</si>
  <si>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</si>
  <si>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</si>
  <si>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</si>
  <si>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</si>
  <si>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</si>
  <si>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</si>
  <si>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</si>
  <si>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</si>
  <si>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</si>
  <si>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</si>
  <si>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</si>
  <si>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</si>
  <si>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</si>
  <si>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</si>
  <si>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</si>
  <si>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</si>
  <si>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</si>
  <si>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</si>
  <si>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</si>
  <si>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</si>
  <si>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</si>
  <si>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</si>
  <si>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</si>
  <si>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</si>
  <si>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</si>
  <si>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</si>
  <si>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</si>
  <si>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</si>
  <si>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</si>
  <si>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</si>
  <si>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</si>
  <si>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</si>
  <si>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</si>
  <si>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</si>
  <si>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</si>
  <si>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</si>
  <si>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</si>
  <si>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</si>
  <si>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</si>
  <si>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</si>
  <si>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</si>
  <si>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</si>
  <si>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</si>
  <si>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</si>
  <si>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</si>
  <si>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</si>
  <si>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</si>
  <si>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</si>
  <si>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</si>
  <si>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</si>
  <si>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</si>
  <si>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</si>
  <si>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</si>
  <si>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</si>
  <si>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</si>
  <si>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</si>
  <si>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</si>
  <si>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</si>
  <si>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</si>
  <si>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</si>
  <si>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</si>
  <si>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</si>
  <si>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</si>
  <si>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</si>
  <si>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</si>
  <si>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</si>
  <si>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</si>
  <si>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</si>
  <si>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</si>
  <si>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</si>
  <si>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</si>
  <si>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</si>
  <si>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</si>
  <si>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</si>
  <si>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</si>
  <si>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</si>
  <si>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</si>
  <si>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</si>
  <si>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</si>
  <si>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</si>
  <si>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</si>
  <si>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</si>
  <si>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</si>
  <si>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</si>
  <si>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</si>
  <si>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</si>
  <si>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</si>
  <si>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</si>
  <si>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</si>
  <si>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</si>
  <si>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</si>
  <si>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</si>
  <si>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</si>
  <si>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</si>
  <si>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</si>
  <si>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</si>
  <si>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</si>
  <si>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</si>
  <si>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</si>
  <si>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</si>
  <si>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</si>
  <si>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</si>
  <si>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</si>
  <si>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</si>
  <si>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</si>
  <si>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</si>
  <si>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</si>
  <si>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</si>
  <si>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</si>
  <si>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</si>
  <si>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</si>
  <si>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</si>
  <si>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</si>
  <si>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</si>
  <si>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</si>
  <si>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</si>
  <si>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</si>
  <si>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</si>
  <si>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</si>
  <si>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</si>
  <si>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</si>
  <si>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</si>
  <si>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</si>
  <si>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</si>
  <si>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</si>
  <si>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</si>
  <si>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</si>
  <si>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</si>
  <si>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</si>
  <si>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</si>
  <si>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</si>
  <si>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</si>
  <si>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</si>
  <si>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</si>
  <si>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</si>
  <si>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</si>
  <si>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</si>
  <si>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</si>
  <si>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</si>
  <si>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</si>
  <si>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</si>
  <si>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</si>
  <si>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</si>
  <si>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</si>
  <si>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</si>
  <si>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</si>
  <si>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</si>
  <si>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</si>
  <si>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</si>
  <si>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</si>
  <si>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</si>
  <si>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</si>
  <si>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</si>
  <si>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</si>
  <si>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</si>
  <si>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</si>
  <si>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</si>
  <si>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</si>
  <si>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</si>
  <si>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</si>
  <si>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</si>
  <si>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</si>
  <si>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</si>
  <si>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</si>
  <si>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</si>
  <si>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</si>
  <si>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</si>
  <si>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</si>
  <si>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</si>
  <si>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</si>
  <si>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</si>
  <si>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</si>
  <si>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</si>
  <si>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</si>
  <si>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</si>
  <si>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</si>
  <si>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</si>
  <si>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</si>
  <si>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</si>
  <si>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</si>
  <si>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</si>
  <si>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</si>
  <si>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</si>
  <si>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</si>
  <si>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</si>
  <si>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</si>
  <si>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</si>
  <si>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</si>
  <si>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</si>
  <si>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</si>
  <si>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</si>
  <si>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</si>
  <si>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</si>
  <si>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</si>
  <si>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</si>
  <si>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</si>
  <si>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</si>
  <si>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</si>
  <si>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</si>
  <si>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</si>
  <si>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</si>
  <si>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</si>
  <si>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</si>
  <si>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</si>
  <si>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</si>
  <si>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</si>
  <si>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</si>
  <si>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</si>
  <si>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</si>
  <si>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</si>
  <si>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</si>
  <si>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</si>
  <si>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</si>
  <si>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</si>
  <si>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</si>
  <si>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</si>
  <si>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</si>
  <si>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</si>
  <si>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</si>
  <si>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</si>
  <si>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</si>
  <si>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</si>
  <si>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</si>
  <si>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</si>
  <si>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</si>
  <si>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</si>
  <si>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</si>
  <si>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</si>
  <si>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</si>
  <si>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</si>
  <si>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</si>
  <si>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</si>
  <si>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</si>
  <si>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</si>
  <si>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</si>
  <si>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</si>
  <si>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</si>
  <si>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</si>
  <si>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</si>
  <si>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</si>
  <si>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</si>
  <si>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</si>
  <si>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</si>
  <si>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</si>
  <si>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</si>
  <si>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</si>
  <si>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</si>
  <si>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</si>
  <si>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</si>
  <si>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</si>
  <si>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</si>
  <si>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</si>
  <si>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</si>
  <si>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</si>
  <si>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</si>
  <si>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</si>
  <si>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</si>
  <si>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</si>
  <si>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</si>
  <si>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</si>
  <si>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</si>
  <si>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</si>
  <si>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</si>
  <si>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</si>
  <si>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</si>
  <si>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</si>
  <si>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</si>
  <si>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</si>
  <si>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</si>
  <si>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</si>
  <si>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</si>
  <si>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</si>
  <si>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</si>
  <si>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</si>
  <si>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</si>
  <si>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</si>
  <si>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</si>
  <si>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</si>
  <si>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</si>
  <si>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</si>
  <si>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</si>
  <si>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</si>
  <si>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</si>
  <si>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</si>
  <si>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</si>
  <si>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</si>
  <si>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</si>
  <si>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</si>
  <si>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</si>
  <si>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PLÁSTICO PARA PAPEL HIGIÊNICO, INCLUSO FIXAÇÃO. AF_02/2026</t>
  </si>
  <si>
    <t>DISPENSER DE PLÁSTICO PARA TOALHA DE PAPEL INTERFOLHADA, INCLUSO FIXAÇÃO.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</si>
  <si>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</si>
  <si>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</si>
  <si>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</si>
  <si>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</si>
  <si>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</si>
  <si>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</si>
  <si>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</si>
  <si>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</si>
  <si>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</si>
  <si>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</si>
  <si>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</si>
  <si>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</si>
  <si>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</si>
  <si>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</si>
  <si>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</si>
  <si>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</si>
  <si>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</si>
  <si>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</si>
  <si>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</si>
  <si>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</si>
  <si>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</si>
  <si>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</si>
  <si>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</si>
  <si>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</si>
  <si>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</si>
  <si>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</si>
  <si>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</si>
  <si>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</si>
  <si>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</si>
  <si>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</si>
  <si>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</si>
  <si>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</si>
  <si>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</si>
  <si>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</si>
  <si>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</si>
  <si>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</si>
  <si>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</si>
  <si>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</si>
  <si>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</si>
  <si>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</si>
  <si>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</si>
  <si>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</si>
  <si>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</si>
  <si>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</si>
  <si>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</si>
  <si>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TORNEIRA CROMADA 1/2" OU 3/4" PARA TANQUE, PADRÃO MÉDIO - FORNECIMENTO E INSTALAÇÃO. AF_02/2026</t>
  </si>
  <si>
    <t>TORNEIRA CROMADA 1/2" OU 3/4" PARA TANQUE, PADRÃO POPULAR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</si>
  <si>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</si>
  <si>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</si>
  <si>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</si>
  <si>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</si>
  <si>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</si>
  <si>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</si>
  <si>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</si>
  <si>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</si>
  <si>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</si>
  <si>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</si>
  <si>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</si>
  <si>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</si>
  <si>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</si>
  <si>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ENSACAMENTO DE AREIA. AF_01/2026</t>
  </si>
  <si>
    <t>PENEIRAMENTO DE AREIA COM PENEIRA MANUAL. AF_01/2026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</si>
  <si>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</si>
  <si>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</si>
  <si>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</si>
  <si>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</si>
  <si>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</si>
  <si>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</si>
  <si>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</si>
  <si>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</si>
  <si>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</si>
  <si>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</si>
  <si>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</si>
  <si>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</si>
  <si>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</si>
  <si>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</si>
  <si>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</si>
  <si>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</si>
  <si>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</si>
  <si>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</si>
  <si>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</si>
  <si>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</si>
  <si>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SÃO TOMÉ ASSENTADO SOBRE ARGAMASSA 1:3 (CIMENTO E AREIA). AF_02/2026</t>
  </si>
  <si>
    <t>PISO EM TACO DE MADEIRA 7X21CM, FIXADO COM COLA PU. AF_02/2026_PS</t>
  </si>
  <si>
    <t>PISO EM TACO DE MADEIRA 7X42CM, FIXADO COM COLA PU. AF_02/2026_PS</t>
  </si>
  <si>
    <t>PISO PODOTÁTIL DE ALERTA OU DIRECIONAL, DE BORRACHA, ASSENTADO SOBRE ARGAMASSA.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</si>
  <si>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</si>
  <si>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</si>
  <si>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</si>
  <si>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</si>
  <si>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</si>
  <si>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</si>
  <si>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</si>
  <si>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</si>
  <si>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</si>
  <si>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</si>
  <si>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</si>
  <si>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</si>
  <si>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</si>
  <si>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</si>
  <si>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SOLEIRA EM GRANITO, LARGURA 15 CM, ESPESSURA 2,0 CM. AF_02/2026</t>
  </si>
  <si>
    <t>SOLEIRA EM MÁRMORE, LARGURA 15 CM, ESPESSURA 2,0 CM. AF_02/2026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</si>
  <si>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</si>
  <si>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</si>
  <si>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</si>
  <si>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</si>
  <si>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</si>
  <si>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</si>
  <si>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</si>
  <si>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</si>
  <si>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</si>
  <si>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</si>
  <si>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</si>
  <si>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</si>
  <si>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</si>
  <si>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</si>
  <si>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</si>
  <si>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</si>
  <si>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</si>
  <si>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</si>
  <si>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</si>
  <si>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</si>
  <si>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</si>
  <si>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</si>
  <si>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</si>
  <si>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</si>
  <si>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</si>
  <si>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</si>
  <si>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</si>
  <si>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</si>
  <si>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</si>
  <si>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</si>
  <si>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</si>
  <si>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</si>
  <si>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</si>
  <si>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</si>
  <si>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</si>
  <si>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</si>
  <si>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</si>
  <si>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</si>
  <si>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</si>
  <si>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</si>
  <si>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</si>
  <si>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</si>
  <si>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</si>
  <si>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</si>
  <si>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</si>
  <si>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</si>
  <si>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</si>
  <si>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</si>
  <si>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</si>
  <si>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</si>
  <si>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</si>
  <si>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</si>
  <si>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</si>
  <si>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</si>
  <si>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</si>
  <si>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</si>
  <si>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</si>
  <si>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</si>
  <si>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</si>
  <si>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</si>
  <si>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</si>
  <si>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</si>
  <si>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</si>
  <si>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</si>
  <si>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</si>
  <si>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</si>
  <si>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</si>
  <si>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</si>
  <si>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</si>
  <si>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</si>
  <si>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</si>
  <si>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</si>
  <si>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</si>
  <si>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</si>
  <si>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</si>
  <si>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</si>
  <si>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</si>
  <si>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</si>
  <si>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</si>
  <si>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</si>
  <si>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</si>
  <si>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</si>
  <si>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</si>
  <si>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</si>
  <si>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</si>
  <si>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</si>
  <si>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</si>
  <si>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</si>
  <si>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</si>
  <si>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</si>
  <si>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</si>
  <si>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</si>
  <si>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</si>
  <si>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</si>
  <si>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</si>
  <si>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</si>
  <si>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</si>
  <si>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</si>
  <si>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</si>
  <si>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</si>
  <si>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</si>
  <si>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</si>
  <si>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</si>
  <si>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</si>
  <si>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</si>
  <si>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</si>
  <si>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</si>
  <si>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</si>
  <si>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</si>
  <si>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</si>
  <si>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</si>
  <si>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</si>
  <si>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</si>
  <si>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</si>
  <si>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</si>
  <si>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</si>
  <si>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</si>
  <si>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</si>
  <si>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</si>
  <si>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</si>
  <si>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</si>
  <si>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</si>
  <si>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</si>
  <si>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</si>
  <si>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</si>
  <si>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</si>
  <si>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</si>
  <si>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</si>
  <si>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</si>
  <si>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</si>
  <si>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</si>
  <si>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</si>
  <si>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</si>
  <si>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</si>
  <si>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</si>
  <si>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</si>
  <si>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</si>
  <si>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</si>
  <si>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</si>
  <si>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</si>
  <si>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</si>
  <si>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</si>
  <si>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</si>
  <si>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</si>
  <si>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</si>
  <si>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</si>
  <si>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</si>
  <si>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</si>
  <si>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</si>
  <si>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</si>
  <si>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</si>
  <si>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</si>
  <si>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</si>
  <si>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</si>
  <si>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</si>
  <si>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</si>
  <si>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</si>
  <si>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</si>
  <si>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</si>
  <si>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</si>
  <si>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</si>
  <si>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</si>
  <si>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</si>
  <si>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</si>
  <si>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</si>
  <si>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</si>
  <si>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</si>
  <si>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</si>
  <si>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</si>
  <si>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</si>
  <si>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</si>
  <si>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</si>
  <si>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</si>
  <si>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</si>
  <si>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</si>
  <si>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</si>
  <si>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</si>
  <si>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</si>
  <si>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</si>
  <si>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</si>
  <si>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</si>
  <si>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</si>
  <si>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</si>
  <si>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</si>
  <si>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</si>
  <si>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</si>
  <si>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</si>
  <si>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</si>
  <si>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</si>
  <si>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</si>
  <si>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</si>
  <si>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</si>
  <si>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</si>
  <si>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</si>
  <si>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</si>
  <si>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</si>
  <si>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</si>
  <si>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</si>
  <si>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</si>
  <si>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</si>
  <si>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</si>
  <si>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</si>
  <si>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</si>
  <si>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</si>
  <si>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</si>
  <si>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</si>
  <si>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</si>
  <si>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</si>
  <si>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</si>
  <si>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PPCI - EMEI SONHO MEU</t>
  </si>
  <si>
    <t>Endereço da obra: rua 33, nº 204, São José do Hortêncio/RS</t>
  </si>
  <si>
    <t>SINAPI - COMPOSIÇÕES SINTÉTICAS RS 02/2026 - NÃO DESONERADO</t>
  </si>
  <si>
    <t>RUA 33, Nº 204, SEDE</t>
  </si>
  <si>
    <t>FEVEREIRO/2026</t>
  </si>
  <si>
    <t>CRONOGRAMA FÍSICO-FINANCEIRO 
Obra: PPCI - EMEI SONHO MEU</t>
  </si>
  <si>
    <t>1.1.1</t>
  </si>
  <si>
    <t>PROJETO DE PREVENÇÃO CONTRA INCÊNDIO - ÁREA: 1703,10 M²</t>
  </si>
  <si>
    <t>1.1.2</t>
  </si>
  <si>
    <t>1.1.3</t>
  </si>
  <si>
    <t>1.1.4</t>
  </si>
  <si>
    <t>1.1.5</t>
  </si>
  <si>
    <t>1.1.6</t>
  </si>
  <si>
    <t>1.1.7</t>
  </si>
  <si>
    <t>1.1.8</t>
  </si>
  <si>
    <t>1.1.9</t>
  </si>
  <si>
    <t>1.1.10</t>
  </si>
  <si>
    <t>BARRAS ANTIPÂNICO</t>
  </si>
  <si>
    <t>1.2.1</t>
  </si>
  <si>
    <t>CONSIDERADO 5 MIN POR PLACA</t>
  </si>
  <si>
    <t>Referência de preço Sinapi 02/2026</t>
  </si>
  <si>
    <t>ORSE - COMPOSIÇÕES 01/2026 - NÃO DESONERADO</t>
  </si>
  <si>
    <t>ACIONADOR MANUAL CONVENCIONAL - FORNECIMENTO E INSTALAÇÃO</t>
  </si>
  <si>
    <t>1.1.11</t>
  </si>
  <si>
    <t>Sirene Audiovisual</t>
  </si>
  <si>
    <t>Magazine Luiza</t>
  </si>
  <si>
    <t>Acesso em 26.03.2026 às 14:05</t>
  </si>
  <si>
    <t>https://www.magazineluiza.com.br/central-de-alarme-de-incendio-cic-06l-c-bateria-intelbras/p/gd0b4cja99/pi/sise/?seller_id=visioshop</t>
  </si>
  <si>
    <t>Acesso em 26.03.2026 às 14:06</t>
  </si>
  <si>
    <t>Acesso em 26.03.2026 às 14:29</t>
  </si>
  <si>
    <t>Acesso em 26.03.2026 às 14:30</t>
  </si>
  <si>
    <t>Acesso em 27.03.2026 às 13:51</t>
  </si>
  <si>
    <t>Acesso em 27.03.2026 às 13:53</t>
  </si>
  <si>
    <t>Acesso em 27.03.2026 às 13:58</t>
  </si>
  <si>
    <t>São José do Hortêncio, 10 de abril de 2026.</t>
  </si>
  <si>
    <t>Conforme quantitativo do projeto</t>
  </si>
  <si>
    <t xml:space="preserve">COTAÇÕES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</si>
</sst>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R$&quot;\ * #,##0.00_-;\-&quot;R$&quot;\ * #,##0.00_-;_-&quot;R$&quot;\ * &quot;-&quot;??_-;_-@_-"/>
    <numFmt numFmtId="43" formatCode="_-* #,##0.00_-;\-* #,##0.00_-;_-* &quot;-&quot;??_-;_-@_-"/>
    <numFmt numFmtId="164" formatCode="_(&quot;R$ &quot;* #,##0.00_);_(&quot;R$ &quot;* \(#,##0.00\);_(&quot;R$ &quot;* &quot;-&quot;??_);_(@_)"/>
    <numFmt numFmtId="165" formatCode="_-&quot;R$&quot;\ * #,##0.00_-;\-&quot;R$&quot;\ * #,##0.00_-;_-&quot;R$&quot;\ * &quot;-&quot;??_-;_-@"/>
    <numFmt numFmtId="166" formatCode="0.0"/>
    <numFmt numFmtId="167" formatCode="_-* #,##0.00_-;\-* #,##0.00_-;_-* &quot;-&quot;??_-;_-@"/>
    <numFmt numFmtId="168" formatCode="#,##0.00;\-\ #,##0.00;\-"/>
    <numFmt numFmtId="169" formatCode="dd&quot; de &quot;mmmm&quot; de &quot;yyyy"/>
    <numFmt numFmtId="170" formatCode="[$-F800]dddd&quot;, &quot;mmmm\ dd&quot;, &quot;yyyy"/>
    <numFmt numFmtId="171" formatCode="General;General;;"/>
    <numFmt numFmtId="172" formatCode="_(&quot;R$ &quot;* #,##0.00_);_(&quot;R$ &quot;* \(#,##0.00\);_(&quot;R$ &quot;* \-??_);_(@_)"/>
    <numFmt numFmtId="173" formatCode="&quot;R$&quot;\ #,##0.00"/>
    <numFmt numFmtId="174" formatCode="0.000"/>
    <numFmt numFmtId="175" formatCode="#,##0.000"/>
  </numFmts>
  <fonts count="62" x14ac:knownFonts="1">
    <font>
      <sz val="10"/>
      <color rgb="FF000000"/>
      <name val="Arial"/>
    </font>
    <font>
      <sz val="11"/>
      <color theme="1"/>
      <name val="Calibri"/>
      <family val="2"/>
      <scheme val="minor"/>
    </font>
    <font>
      <sz val="11"/>
      <color theme="1"/>
      <name val="Calibri"/>
      <family val="2"/>
      <scheme val="minor"/>
    </font>
    <font>
      <sz val="10"/>
      <color theme="1"/>
      <name val="Century Gothic"/>
      <family val="2"/>
    </font>
    <font>
      <sz val="12"/>
      <color theme="1"/>
      <name val="Century Gothic"/>
      <family val="2"/>
    </font>
    <font>
      <sz val="10"/>
      <color rgb="FF000000"/>
      <name val="Arial"/>
      <family val="2"/>
    </font>
    <font>
      <sz val="10"/>
      <name val="Arial"/>
      <family val="2"/>
    </font>
    <font>
      <sz val="13"/>
      <name val="Arial"/>
      <family val="2"/>
    </font>
    <font>
      <b/>
      <sz val="13"/>
      <name val="Arial"/>
      <family val="2"/>
    </font>
    <font>
      <sz val="10"/>
      <color theme="1"/>
      <name val="Arial"/>
      <family val="2"/>
    </font>
    <font>
      <b/>
      <sz val="10"/>
      <color theme="1"/>
      <name val="Arial"/>
      <family val="2"/>
    </font>
    <font>
      <b/>
      <sz val="16"/>
      <color theme="1"/>
      <name val="Arial"/>
      <family val="2"/>
    </font>
    <font>
      <b/>
      <sz val="13"/>
      <color theme="1"/>
      <name val="Arial"/>
      <family val="2"/>
    </font>
    <font>
      <sz val="11"/>
      <name val="Arial"/>
      <family val="2"/>
    </font>
    <font>
      <b/>
      <sz val="11"/>
      <name val="Arial"/>
      <family val="2"/>
    </font>
    <font>
      <b/>
      <sz val="20"/>
      <color theme="1"/>
      <name val="Arial"/>
      <family val="2"/>
    </font>
    <font>
      <sz val="16"/>
      <name val="Arial"/>
      <family val="2"/>
    </font>
    <font>
      <sz val="16"/>
      <color theme="1"/>
      <name val="Century Gothic"/>
      <family val="2"/>
    </font>
    <font>
      <sz val="16"/>
      <color rgb="FF000000"/>
      <name val="Arial"/>
      <family val="2"/>
    </font>
    <font>
      <b/>
      <sz val="11"/>
      <color rgb="FF000000"/>
      <name val="Arial"/>
      <family val="2"/>
    </font>
    <font>
      <b/>
      <sz val="11"/>
      <color theme="1"/>
      <name val="Arial"/>
      <family val="2"/>
    </font>
    <font>
      <sz val="11"/>
      <color theme="1"/>
      <name val="Arial"/>
      <family val="2"/>
    </font>
    <font>
      <sz val="11"/>
      <color rgb="FF000000"/>
      <name val="Arial"/>
      <family val="2"/>
    </font>
    <font>
      <sz val="8"/>
      <name val="Arial"/>
      <family val="2"/>
    </font>
    <font>
      <sz val="8"/>
      <name val="Arial"/>
      <family val="2"/>
    </font>
    <font>
      <b/>
      <sz val="12"/>
      <color theme="1"/>
      <name val="Arial"/>
      <family val="2"/>
    </font>
    <font>
      <sz val="12"/>
      <name val="Arial"/>
      <family val="2"/>
    </font>
    <font>
      <b/>
      <sz val="12"/>
      <name val="Arial"/>
      <family val="2"/>
    </font>
    <font>
      <b/>
      <sz val="14"/>
      <color rgb="FF000000"/>
      <name val="Calibri"/>
      <family val="2"/>
    </font>
    <font>
      <b/>
      <sz val="11"/>
      <color rgb="FF000000"/>
      <name val="Calibri"/>
      <family val="2"/>
    </font>
    <font>
      <sz val="11"/>
      <color rgb="FF000000"/>
      <name val="Calibri"/>
      <family val="2"/>
      <charset val="1"/>
    </font>
    <font>
      <sz val="10"/>
      <name val="Arial"/>
      <family val="2"/>
      <charset val="1"/>
    </font>
    <font>
      <sz val="11"/>
      <name val="Arial"/>
      <family val="2"/>
      <charset val="1"/>
    </font>
    <font>
      <b/>
      <sz val="10"/>
      <color rgb="FF0000FF"/>
      <name val="Arial"/>
      <family val="2"/>
      <charset val="1"/>
    </font>
    <font>
      <b/>
      <sz val="10"/>
      <name val="Arial"/>
      <family val="2"/>
      <charset val="1"/>
    </font>
    <font>
      <sz val="9"/>
      <name val="Arial"/>
      <family val="2"/>
      <charset val="1"/>
    </font>
    <font>
      <sz val="10"/>
      <color rgb="FF000000"/>
      <name val="Arial"/>
      <family val="2"/>
      <charset val="1"/>
    </font>
    <font>
      <b/>
      <sz val="11"/>
      <name val="Arial"/>
      <family val="2"/>
      <charset val="1"/>
    </font>
    <font>
      <sz val="12"/>
      <name val="Arial"/>
      <family val="2"/>
      <charset val="1"/>
    </font>
    <font>
      <u/>
      <sz val="10"/>
      <name val="Arial"/>
      <family val="2"/>
      <charset val="1"/>
    </font>
    <font>
      <i/>
      <sz val="12"/>
      <name val="Calibri"/>
      <family val="2"/>
      <charset val="1"/>
    </font>
    <font>
      <i/>
      <u/>
      <sz val="12"/>
      <name val="Calibri"/>
      <family val="2"/>
      <charset val="1"/>
    </font>
    <font>
      <sz val="10.5"/>
      <name val="Arial"/>
      <family val="2"/>
      <charset val="1"/>
    </font>
    <font>
      <b/>
      <sz val="18"/>
      <name val="Arial"/>
      <family val="2"/>
      <charset val="1"/>
    </font>
    <font>
      <b/>
      <sz val="12"/>
      <color rgb="FFFF0000"/>
      <name val="Arial"/>
      <family val="2"/>
      <charset val="1"/>
    </font>
    <font>
      <b/>
      <sz val="11"/>
      <color rgb="FF0000FF"/>
      <name val="Arial"/>
      <family val="2"/>
      <charset val="1"/>
    </font>
    <font>
      <sz val="11"/>
      <color rgb="FFFFFFFF"/>
      <name val="Arial"/>
      <family val="2"/>
      <charset val="1"/>
    </font>
    <font>
      <b/>
      <sz val="20"/>
      <color rgb="FFFF0000"/>
      <name val="Arial"/>
      <family val="2"/>
      <charset val="1"/>
    </font>
    <font>
      <b/>
      <u/>
      <sz val="15"/>
      <name val="Arial"/>
      <family val="2"/>
      <charset val="1"/>
    </font>
    <font>
      <b/>
      <sz val="14"/>
      <name val="Arial"/>
      <family val="2"/>
      <charset val="1"/>
    </font>
    <font>
      <b/>
      <sz val="14"/>
      <color theme="1"/>
      <name val="Arial"/>
      <family val="2"/>
    </font>
    <font>
      <b/>
      <sz val="10"/>
      <color theme="0" tint="-0.499984740745262"/>
      <name val="Arial"/>
      <family val="2"/>
    </font>
    <font>
      <b/>
      <sz val="10"/>
      <name val="Arial"/>
      <family val="2"/>
    </font>
    <font>
      <sz val="9"/>
      <name val="Arial"/>
      <family val="2"/>
    </font>
    <font>
      <b/>
      <sz val="14"/>
      <color theme="0"/>
      <name val="Arial"/>
      <family val="2"/>
    </font>
    <font>
      <b/>
      <sz val="10"/>
      <color rgb="FF000000"/>
      <name val="Arial"/>
      <family val="2"/>
    </font>
    <font>
      <sz val="12"/>
      <color rgb="FFFF0000"/>
      <name val="Arial"/>
      <family val="2"/>
    </font>
    <font>
      <b/>
      <sz val="11"/>
      <color rgb="FF000000"/>
      <name val="Calibri"/>
      <family val="2"/>
      <charset val="1"/>
    </font>
    <font>
      <sz val="11"/>
      <color rgb="FF000000"/>
      <name val="Calibri"/>
      <family val="2"/>
    </font>
    <font>
      <u/>
      <sz val="10"/>
      <color theme="10"/>
      <name val="Arial"/>
      <family val="2"/>
    </font>
    <font>
      <sz val="11"/>
      <color rgb="FFFF0000"/>
      <name val="Arial"/>
      <family val="2"/>
    </font>
    <font>
      <b/>
      <sz val="11"/>
      <name val="Calibri"/>
      <family val="2"/>
    </font>
  </fonts>
  <fills count="17">
    <fill>
      <patternFill patternType="none"/>
    </fill>
    <fill>
      <patternFill patternType="gray125"/>
    </fill>
    <fill>
      <patternFill patternType="solid">
        <fgColor rgb="FFC0C0C0"/>
        <bgColor rgb="FFC0C0C0"/>
      </patternFill>
    </fill>
    <fill>
      <patternFill patternType="solid">
        <fgColor rgb="FFD8D8D8"/>
        <bgColor rgb="FFD8D8D8"/>
      </patternFill>
    </fill>
    <fill>
      <patternFill patternType="solid">
        <fgColor theme="0" tint="-0.14999847407452621"/>
        <bgColor indexed="64"/>
      </patternFill>
    </fill>
    <fill>
      <patternFill patternType="solid">
        <fgColor theme="2" tint="-0.14999847407452621"/>
        <bgColor indexed="64"/>
      </patternFill>
    </fill>
    <fill>
      <patternFill patternType="solid">
        <fgColor theme="0" tint="-0.249977111117893"/>
        <bgColor indexed="64"/>
      </patternFill>
    </fill>
    <fill>
      <patternFill patternType="solid">
        <fgColor theme="0" tint="-0.14999847407452621"/>
        <bgColor rgb="FFD8D8D8"/>
      </patternFill>
    </fill>
    <fill>
      <patternFill patternType="solid">
        <fgColor indexed="9"/>
        <bgColor indexed="64"/>
      </patternFill>
    </fill>
    <fill>
      <patternFill patternType="solid">
        <fgColor theme="4" tint="0.59999389629810485"/>
        <bgColor indexed="64"/>
      </patternFill>
    </fill>
    <fill>
      <patternFill patternType="solid">
        <fgColor rgb="FFFFFF99"/>
        <bgColor rgb="FFFFFF9E"/>
      </patternFill>
    </fill>
    <fill>
      <patternFill patternType="solid">
        <fgColor theme="0" tint="-0.499984740745262"/>
        <bgColor indexed="64"/>
      </patternFill>
    </fill>
    <fill>
      <patternFill patternType="solid">
        <fgColor theme="0" tint="-4.9989318521683403E-2"/>
        <bgColor indexed="64"/>
      </patternFill>
    </fill>
    <fill>
      <patternFill patternType="solid">
        <fgColor theme="2" tint="-0.34998626667073579"/>
        <bgColor indexed="64"/>
      </patternFill>
    </fill>
    <fill>
      <patternFill patternType="solid">
        <fgColor rgb="FFDAE3F3"/>
        <bgColor rgb="FFCCFFFF"/>
      </patternFill>
    </fill>
    <fill>
      <patternFill patternType="solid">
        <fgColor theme="4" tint="0.79998168889431442"/>
        <bgColor indexed="64"/>
      </patternFill>
    </fill>
    <fill>
      <patternFill patternType="solid">
        <fgColor theme="0"/>
        <bgColor indexed="64"/>
      </patternFill>
    </fill>
  </fills>
  <borders count="85">
    <border>
      <left/>
      <right/>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rgb="FF000000"/>
      </top>
      <bottom/>
      <diagonal/>
    </border>
    <border>
      <left style="thin">
        <color rgb="FF000000"/>
      </left>
      <right style="medium">
        <color indexed="64"/>
      </right>
      <top style="medium">
        <color indexed="64"/>
      </top>
      <bottom/>
      <diagonal/>
    </border>
    <border>
      <left style="thin">
        <color rgb="FF000000"/>
      </left>
      <right style="medium">
        <color indexed="64"/>
      </right>
      <top/>
      <bottom style="medium">
        <color indexed="64"/>
      </bottom>
      <diagonal/>
    </border>
    <border>
      <left style="thin">
        <color indexed="64"/>
      </left>
      <right style="thin">
        <color indexed="64"/>
      </right>
      <top/>
      <bottom/>
      <diagonal/>
    </border>
    <border>
      <left style="thin">
        <color auto="1"/>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style="thin">
        <color auto="1"/>
      </right>
      <top style="thin">
        <color theme="0" tint="-0.499984740745262"/>
      </top>
      <bottom style="thin">
        <color theme="0" tint="-0.499984740745262"/>
      </bottom>
      <diagonal/>
    </border>
    <border>
      <left style="thin">
        <color auto="1"/>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style="thin">
        <color auto="1"/>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top style="medium">
        <color indexed="64"/>
      </top>
      <bottom/>
      <diagonal/>
    </border>
    <border>
      <left style="medium">
        <color auto="1"/>
      </left>
      <right/>
      <top style="medium">
        <color auto="1"/>
      </top>
      <bottom/>
      <diagonal/>
    </border>
    <border>
      <left/>
      <right style="medium">
        <color auto="1"/>
      </right>
      <top style="medium">
        <color auto="1"/>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style="thin">
        <color indexed="64"/>
      </top>
      <bottom/>
      <diagonal/>
    </border>
    <border>
      <left/>
      <right style="thin">
        <color rgb="FF000000"/>
      </right>
      <top style="thin">
        <color indexed="64"/>
      </top>
      <bottom/>
      <diagonal/>
    </border>
    <border>
      <left/>
      <right style="thin">
        <color indexed="64"/>
      </right>
      <top style="thin">
        <color indexed="64"/>
      </top>
      <bottom style="thin">
        <color rgb="FF000000"/>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14">
    <xf numFmtId="0" fontId="0" fillId="0" borderId="0"/>
    <xf numFmtId="43"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30" fillId="0" borderId="0"/>
    <xf numFmtId="0" fontId="31" fillId="0" borderId="0"/>
    <xf numFmtId="0" fontId="35" fillId="0" borderId="0"/>
    <xf numFmtId="172" fontId="30" fillId="0" borderId="0" applyBorder="0" applyProtection="0"/>
    <xf numFmtId="0" fontId="2" fillId="0" borderId="0"/>
    <xf numFmtId="0" fontId="53" fillId="0" borderId="0"/>
    <xf numFmtId="164" fontId="6" fillId="0" borderId="0" applyFont="0" applyFill="0" applyBorder="0" applyAlignment="0" applyProtection="0"/>
    <xf numFmtId="9" fontId="2" fillId="0" borderId="0" applyFont="0" applyFill="0" applyBorder="0" applyAlignment="0" applyProtection="0"/>
    <xf numFmtId="0" fontId="59" fillId="0" borderId="0" applyNumberFormat="0" applyFill="0" applyBorder="0" applyAlignment="0" applyProtection="0"/>
    <xf numFmtId="0" fontId="1" fillId="0" borderId="0"/>
  </cellStyleXfs>
  <cellXfs count="408">
    <xf numFmtId="0" fontId="0" fillId="0" borderId="0" xfId="0"/>
    <xf numFmtId="0" fontId="3" fillId="0" borderId="0" xfId="0" applyFont="1"/>
    <xf numFmtId="0" fontId="4" fillId="0" borderId="0" xfId="0" applyFont="1" applyAlignment="1">
      <alignment vertical="center"/>
    </xf>
    <xf numFmtId="165" fontId="3" fillId="0" borderId="0" xfId="0" applyNumberFormat="1" applyFont="1"/>
    <xf numFmtId="164" fontId="3" fillId="0" borderId="0" xfId="0" applyNumberFormat="1" applyFont="1"/>
    <xf numFmtId="0" fontId="12" fillId="0" borderId="4" xfId="0" applyFont="1" applyBorder="1" applyAlignment="1">
      <alignment horizontal="left"/>
    </xf>
    <xf numFmtId="0" fontId="10" fillId="0" borderId="0" xfId="0" applyFont="1" applyAlignment="1">
      <alignment horizontal="right"/>
    </xf>
    <xf numFmtId="0" fontId="9" fillId="0" borderId="0" xfId="0" applyFont="1"/>
    <xf numFmtId="165" fontId="10" fillId="0" borderId="0" xfId="0" applyNumberFormat="1" applyFont="1" applyAlignment="1">
      <alignment horizontal="right"/>
    </xf>
    <xf numFmtId="167" fontId="10" fillId="0" borderId="0" xfId="0" applyNumberFormat="1" applyFont="1"/>
    <xf numFmtId="165" fontId="9" fillId="0" borderId="0" xfId="0" applyNumberFormat="1" applyFont="1"/>
    <xf numFmtId="164" fontId="9" fillId="0" borderId="0" xfId="0" applyNumberFormat="1" applyFont="1"/>
    <xf numFmtId="10" fontId="10" fillId="0" borderId="0" xfId="0" applyNumberFormat="1" applyFont="1" applyAlignment="1">
      <alignment horizontal="right"/>
    </xf>
    <xf numFmtId="10" fontId="9" fillId="0" borderId="0" xfId="0" applyNumberFormat="1" applyFont="1"/>
    <xf numFmtId="0" fontId="13" fillId="8" borderId="5" xfId="0" applyFont="1" applyFill="1" applyBorder="1"/>
    <xf numFmtId="43" fontId="13" fillId="0" borderId="0" xfId="1" applyFont="1" applyBorder="1"/>
    <xf numFmtId="0" fontId="17" fillId="0" borderId="0" xfId="0" applyFont="1"/>
    <xf numFmtId="0" fontId="18" fillId="0" borderId="0" xfId="0" applyFont="1"/>
    <xf numFmtId="0" fontId="16" fillId="4" borderId="5" xfId="0" applyFont="1" applyFill="1" applyBorder="1"/>
    <xf numFmtId="0" fontId="3" fillId="0" borderId="0" xfId="0" applyFont="1" applyAlignment="1">
      <alignment vertical="center"/>
    </xf>
    <xf numFmtId="0" fontId="0" fillId="0" borderId="0" xfId="0" applyAlignment="1">
      <alignment vertical="center"/>
    </xf>
    <xf numFmtId="0" fontId="10" fillId="0" borderId="0" xfId="0" applyFont="1" applyAlignment="1">
      <alignment horizontal="right" vertical="center"/>
    </xf>
    <xf numFmtId="0" fontId="9" fillId="0" borderId="0" xfId="0" applyFont="1" applyAlignment="1">
      <alignment vertical="center"/>
    </xf>
    <xf numFmtId="9" fontId="8" fillId="4" borderId="5" xfId="0" applyNumberFormat="1" applyFont="1" applyFill="1" applyBorder="1"/>
    <xf numFmtId="165" fontId="20" fillId="0" borderId="22" xfId="0" applyNumberFormat="1" applyFont="1" applyBorder="1" applyAlignment="1">
      <alignment horizontal="right"/>
    </xf>
    <xf numFmtId="0" fontId="11" fillId="0" borderId="24" xfId="0" applyFont="1" applyBorder="1" applyAlignment="1">
      <alignment horizontal="left" vertical="center"/>
    </xf>
    <xf numFmtId="0" fontId="12" fillId="0" borderId="0" xfId="0" applyFont="1" applyAlignment="1">
      <alignment horizontal="left"/>
    </xf>
    <xf numFmtId="0" fontId="12" fillId="0" borderId="0" xfId="0" applyFont="1" applyAlignment="1">
      <alignment horizontal="left" vertical="center"/>
    </xf>
    <xf numFmtId="0" fontId="12" fillId="0" borderId="25" xfId="0" applyFont="1" applyBorder="1" applyAlignment="1">
      <alignment horizontal="left"/>
    </xf>
    <xf numFmtId="0" fontId="25" fillId="0" borderId="26" xfId="0" applyFont="1" applyBorder="1" applyAlignment="1">
      <alignment horizontal="left"/>
    </xf>
    <xf numFmtId="0" fontId="12" fillId="0" borderId="4" xfId="0" applyFont="1" applyBorder="1" applyAlignment="1">
      <alignment horizontal="left" vertical="center"/>
    </xf>
    <xf numFmtId="0" fontId="12" fillId="0" borderId="27" xfId="0" applyFont="1" applyBorder="1" applyAlignment="1">
      <alignment horizontal="left"/>
    </xf>
    <xf numFmtId="0" fontId="20" fillId="3" borderId="30" xfId="0" applyFont="1" applyFill="1" applyBorder="1" applyAlignment="1">
      <alignment horizontal="center"/>
    </xf>
    <xf numFmtId="0" fontId="12" fillId="0" borderId="24" xfId="0" applyFont="1" applyBorder="1" applyAlignment="1">
      <alignment horizontal="right"/>
    </xf>
    <xf numFmtId="0" fontId="12" fillId="0" borderId="0" xfId="0" applyFont="1" applyAlignment="1">
      <alignment horizontal="right"/>
    </xf>
    <xf numFmtId="0" fontId="12" fillId="0" borderId="0" xfId="0" applyFont="1" applyAlignment="1">
      <alignment horizontal="right" vertical="center"/>
    </xf>
    <xf numFmtId="165" fontId="12" fillId="0" borderId="0" xfId="0" applyNumberFormat="1" applyFont="1" applyAlignment="1">
      <alignment horizontal="right"/>
    </xf>
    <xf numFmtId="167" fontId="12" fillId="0" borderId="25" xfId="0" applyNumberFormat="1" applyFont="1" applyBorder="1"/>
    <xf numFmtId="0" fontId="20" fillId="0" borderId="24" xfId="0" applyFont="1" applyBorder="1" applyAlignment="1">
      <alignment horizontal="right"/>
    </xf>
    <xf numFmtId="0" fontId="20" fillId="0" borderId="0" xfId="0" applyFont="1" applyAlignment="1">
      <alignment horizontal="right"/>
    </xf>
    <xf numFmtId="0" fontId="20" fillId="0" borderId="0" xfId="0" applyFont="1" applyAlignment="1">
      <alignment horizontal="right" vertical="center"/>
    </xf>
    <xf numFmtId="165" fontId="20" fillId="0" borderId="0" xfId="0" applyNumberFormat="1" applyFont="1" applyAlignment="1">
      <alignment horizontal="right"/>
    </xf>
    <xf numFmtId="165" fontId="20" fillId="0" borderId="25" xfId="0" applyNumberFormat="1" applyFont="1" applyBorder="1" applyAlignment="1">
      <alignment horizontal="right"/>
    </xf>
    <xf numFmtId="167" fontId="20" fillId="0" borderId="0" xfId="0" applyNumberFormat="1" applyFont="1"/>
    <xf numFmtId="167" fontId="20" fillId="0" borderId="25" xfId="0" applyNumberFormat="1" applyFont="1" applyBorder="1"/>
    <xf numFmtId="0" fontId="22" fillId="0" borderId="0" xfId="0" applyFont="1"/>
    <xf numFmtId="165" fontId="20" fillId="0" borderId="0" xfId="0" applyNumberFormat="1" applyFont="1"/>
    <xf numFmtId="165" fontId="20" fillId="0" borderId="25" xfId="0" applyNumberFormat="1" applyFont="1" applyBorder="1"/>
    <xf numFmtId="165" fontId="21" fillId="0" borderId="22" xfId="0" applyNumberFormat="1" applyFont="1" applyBorder="1" applyAlignment="1">
      <alignment horizontal="right"/>
    </xf>
    <xf numFmtId="0" fontId="13" fillId="8" borderId="9" xfId="0" applyFont="1" applyFill="1" applyBorder="1"/>
    <xf numFmtId="0" fontId="0" fillId="0" borderId="24" xfId="0" applyBorder="1"/>
    <xf numFmtId="165" fontId="20" fillId="0" borderId="24" xfId="0" applyNumberFormat="1" applyFont="1" applyBorder="1" applyAlignment="1">
      <alignment horizontal="right"/>
    </xf>
    <xf numFmtId="0" fontId="10" fillId="0" borderId="24" xfId="0" applyFont="1" applyBorder="1" applyAlignment="1">
      <alignment horizontal="right"/>
    </xf>
    <xf numFmtId="0" fontId="9" fillId="0" borderId="25" xfId="0" applyFont="1" applyBorder="1"/>
    <xf numFmtId="0" fontId="10" fillId="0" borderId="34" xfId="0" applyFont="1" applyBorder="1" applyAlignment="1">
      <alignment horizontal="right"/>
    </xf>
    <xf numFmtId="0" fontId="10" fillId="0" borderId="35" xfId="0" applyFont="1" applyBorder="1" applyAlignment="1">
      <alignment horizontal="right"/>
    </xf>
    <xf numFmtId="0" fontId="10" fillId="0" borderId="35" xfId="0" applyFont="1" applyBorder="1" applyAlignment="1">
      <alignment horizontal="right" vertical="center"/>
    </xf>
    <xf numFmtId="0" fontId="9" fillId="0" borderId="36" xfId="0" applyFont="1" applyBorder="1"/>
    <xf numFmtId="0" fontId="7" fillId="4" borderId="5" xfId="0" applyFont="1" applyFill="1" applyBorder="1"/>
    <xf numFmtId="0" fontId="29" fillId="0" borderId="0" xfId="0" applyFont="1" applyAlignment="1">
      <alignment horizontal="center"/>
    </xf>
    <xf numFmtId="0" fontId="9" fillId="0" borderId="0" xfId="0" applyFont="1" applyAlignment="1">
      <alignment horizontal="center"/>
    </xf>
    <xf numFmtId="168" fontId="9" fillId="0" borderId="0" xfId="0" applyNumberFormat="1" applyFont="1"/>
    <xf numFmtId="9" fontId="0" fillId="0" borderId="0" xfId="3" applyFont="1" applyAlignment="1">
      <alignment horizontal="center"/>
    </xf>
    <xf numFmtId="0" fontId="30" fillId="0" borderId="0" xfId="4"/>
    <xf numFmtId="0" fontId="31" fillId="0" borderId="0" xfId="5"/>
    <xf numFmtId="0" fontId="32" fillId="0" borderId="0" xfId="5" applyFont="1"/>
    <xf numFmtId="0" fontId="32" fillId="0" borderId="0" xfId="5" applyFont="1" applyAlignment="1">
      <alignment vertical="top"/>
    </xf>
    <xf numFmtId="10" fontId="33" fillId="0" borderId="5" xfId="5" applyNumberFormat="1" applyFont="1" applyBorder="1" applyAlignment="1">
      <alignment horizontal="center"/>
    </xf>
    <xf numFmtId="0" fontId="34" fillId="0" borderId="5" xfId="5" applyFont="1" applyBorder="1" applyAlignment="1">
      <alignment horizontal="center" vertical="center" wrapText="1"/>
    </xf>
    <xf numFmtId="0" fontId="34" fillId="0" borderId="5" xfId="5" applyFont="1" applyBorder="1" applyAlignment="1">
      <alignment horizontal="center"/>
    </xf>
    <xf numFmtId="0" fontId="34" fillId="0" borderId="0" xfId="6" applyFont="1" applyAlignment="1">
      <alignment horizontal="left" vertical="top"/>
    </xf>
    <xf numFmtId="0" fontId="31" fillId="0" borderId="23" xfId="5" applyBorder="1"/>
    <xf numFmtId="0" fontId="34" fillId="0" borderId="23" xfId="5" applyFont="1" applyBorder="1" applyAlignment="1">
      <alignment horizontal="left"/>
    </xf>
    <xf numFmtId="169" fontId="31" fillId="0" borderId="0" xfId="5" applyNumberFormat="1"/>
    <xf numFmtId="0" fontId="39" fillId="0" borderId="0" xfId="5" applyFont="1" applyAlignment="1">
      <alignment horizontal="center" vertical="top"/>
    </xf>
    <xf numFmtId="0" fontId="31" fillId="0" borderId="0" xfId="5" applyAlignment="1">
      <alignment horizontal="center" vertical="top"/>
    </xf>
    <xf numFmtId="0" fontId="31" fillId="0" borderId="0" xfId="5" applyProtection="1">
      <protection locked="0"/>
    </xf>
    <xf numFmtId="0" fontId="43" fillId="0" borderId="5" xfId="5" applyFont="1" applyBorder="1" applyAlignment="1">
      <alignment horizontal="center" vertical="center"/>
    </xf>
    <xf numFmtId="0" fontId="44" fillId="0" borderId="0" xfId="5" applyFont="1" applyAlignment="1">
      <alignment wrapText="1"/>
    </xf>
    <xf numFmtId="4" fontId="37" fillId="0" borderId="0" xfId="5" applyNumberFormat="1" applyFont="1" applyAlignment="1">
      <alignment horizontal="center" vertical="center" wrapText="1"/>
    </xf>
    <xf numFmtId="10" fontId="46" fillId="0" borderId="0" xfId="5" applyNumberFormat="1" applyFont="1" applyAlignment="1">
      <alignment horizontal="center" vertical="center"/>
    </xf>
    <xf numFmtId="0" fontId="46" fillId="0" borderId="0" xfId="5" applyFont="1" applyAlignment="1">
      <alignment horizontal="center" vertical="center" wrapText="1"/>
    </xf>
    <xf numFmtId="0" fontId="47" fillId="0" borderId="0" xfId="5" applyFont="1" applyAlignment="1">
      <alignment vertical="top" wrapText="1"/>
    </xf>
    <xf numFmtId="10" fontId="32" fillId="0" borderId="5" xfId="5" applyNumberFormat="1" applyFont="1" applyBorder="1" applyAlignment="1">
      <alignment horizontal="center" vertical="center"/>
    </xf>
    <xf numFmtId="4" fontId="37" fillId="0" borderId="5" xfId="5" applyNumberFormat="1" applyFont="1" applyBorder="1" applyAlignment="1">
      <alignment horizontal="center" vertical="center" wrapText="1"/>
    </xf>
    <xf numFmtId="0" fontId="32" fillId="0" borderId="5" xfId="5" applyFont="1" applyBorder="1" applyAlignment="1">
      <alignment horizontal="center" vertical="center" wrapText="1"/>
    </xf>
    <xf numFmtId="4" fontId="37" fillId="0" borderId="5" xfId="5" applyNumberFormat="1" applyFont="1" applyBorder="1" applyAlignment="1">
      <alignment horizontal="center" vertical="center"/>
    </xf>
    <xf numFmtId="0" fontId="32" fillId="0" borderId="5" xfId="5" applyFont="1" applyBorder="1" applyAlignment="1">
      <alignment horizontal="center" vertical="center"/>
    </xf>
    <xf numFmtId="10" fontId="32" fillId="10" borderId="5" xfId="5" applyNumberFormat="1" applyFont="1" applyFill="1" applyBorder="1" applyAlignment="1" applyProtection="1">
      <alignment horizontal="center" vertical="center"/>
      <protection locked="0"/>
    </xf>
    <xf numFmtId="0" fontId="34" fillId="0" borderId="0" xfId="5" applyFont="1"/>
    <xf numFmtId="0" fontId="48" fillId="0" borderId="0" xfId="5" applyFont="1"/>
    <xf numFmtId="0" fontId="34" fillId="0" borderId="0" xfId="5" applyFont="1" applyAlignment="1">
      <alignment horizontal="center"/>
    </xf>
    <xf numFmtId="0" fontId="6" fillId="0" borderId="6" xfId="8" applyFont="1" applyBorder="1" applyAlignment="1">
      <alignment vertical="center"/>
    </xf>
    <xf numFmtId="0" fontId="2" fillId="0" borderId="0" xfId="8"/>
    <xf numFmtId="0" fontId="6" fillId="0" borderId="42" xfId="8" applyFont="1" applyBorder="1" applyAlignment="1">
      <alignment vertical="center"/>
    </xf>
    <xf numFmtId="0" fontId="6" fillId="0" borderId="15" xfId="8" applyFont="1" applyBorder="1" applyAlignment="1">
      <alignment vertical="center"/>
    </xf>
    <xf numFmtId="0" fontId="52" fillId="0" borderId="43" xfId="8" applyFont="1" applyBorder="1" applyAlignment="1">
      <alignment vertical="center"/>
    </xf>
    <xf numFmtId="0" fontId="6" fillId="0" borderId="0" xfId="8" applyFont="1" applyAlignment="1">
      <alignment vertical="center"/>
    </xf>
    <xf numFmtId="0" fontId="6" fillId="0" borderId="46" xfId="8" applyFont="1" applyBorder="1" applyAlignment="1">
      <alignment vertical="center"/>
    </xf>
    <xf numFmtId="49" fontId="6" fillId="0" borderId="0" xfId="8" applyNumberFormat="1" applyFont="1" applyAlignment="1">
      <alignment vertical="center"/>
    </xf>
    <xf numFmtId="49" fontId="6" fillId="0" borderId="46" xfId="8" applyNumberFormat="1" applyFont="1" applyBorder="1" applyAlignment="1">
      <alignment vertical="center" wrapText="1"/>
    </xf>
    <xf numFmtId="0" fontId="52" fillId="0" borderId="0" xfId="8" applyFont="1" applyAlignment="1">
      <alignment vertical="center"/>
    </xf>
    <xf numFmtId="0" fontId="52" fillId="0" borderId="46" xfId="8" applyFont="1" applyBorder="1" applyAlignment="1">
      <alignment vertical="center"/>
    </xf>
    <xf numFmtId="0" fontId="6" fillId="0" borderId="43" xfId="8" applyFont="1" applyBorder="1" applyAlignment="1">
      <alignment vertical="center"/>
    </xf>
    <xf numFmtId="0" fontId="52" fillId="0" borderId="58" xfId="8" applyFont="1" applyBorder="1" applyAlignment="1">
      <alignment horizontal="center" vertical="center" wrapText="1"/>
    </xf>
    <xf numFmtId="0" fontId="52" fillId="0" borderId="59" xfId="8" applyFont="1" applyBorder="1" applyAlignment="1">
      <alignment vertical="center"/>
    </xf>
    <xf numFmtId="0" fontId="52" fillId="0" borderId="60" xfId="8" applyFont="1" applyBorder="1" applyAlignment="1">
      <alignment vertical="center"/>
    </xf>
    <xf numFmtId="10" fontId="6" fillId="0" borderId="54" xfId="11" applyNumberFormat="1" applyFont="1" applyBorder="1" applyAlignment="1">
      <alignment horizontal="center" vertical="center" wrapText="1"/>
    </xf>
    <xf numFmtId="0" fontId="6" fillId="0" borderId="58" xfId="8" applyFont="1" applyBorder="1" applyAlignment="1">
      <alignment horizontal="center" vertical="center" wrapText="1"/>
    </xf>
    <xf numFmtId="0" fontId="6" fillId="0" borderId="59" xfId="8" applyFont="1" applyBorder="1" applyAlignment="1">
      <alignment vertical="center"/>
    </xf>
    <xf numFmtId="0" fontId="6" fillId="0" borderId="60" xfId="8" applyFont="1" applyBorder="1" applyAlignment="1">
      <alignment vertical="center"/>
    </xf>
    <xf numFmtId="0" fontId="6" fillId="0" borderId="58" xfId="8" applyFont="1" applyBorder="1" applyAlignment="1">
      <alignment horizontal="center" vertical="center"/>
    </xf>
    <xf numFmtId="10" fontId="6" fillId="0" borderId="54" xfId="11" applyNumberFormat="1" applyFont="1" applyBorder="1" applyAlignment="1">
      <alignment horizontal="center" vertical="center"/>
    </xf>
    <xf numFmtId="10" fontId="52" fillId="0" borderId="54" xfId="11" applyNumberFormat="1" applyFont="1" applyBorder="1" applyAlignment="1">
      <alignment horizontal="center" vertical="center" wrapText="1"/>
    </xf>
    <xf numFmtId="0" fontId="52" fillId="0" borderId="58" xfId="8" applyFont="1" applyBorder="1" applyAlignment="1">
      <alignment horizontal="center" vertical="center"/>
    </xf>
    <xf numFmtId="10" fontId="52" fillId="0" borderId="54" xfId="11" applyNumberFormat="1" applyFont="1" applyBorder="1" applyAlignment="1">
      <alignment horizontal="center" vertical="center"/>
    </xf>
    <xf numFmtId="0" fontId="52" fillId="12" borderId="58" xfId="8" applyFont="1" applyFill="1" applyBorder="1" applyAlignment="1">
      <alignment horizontal="center" vertical="center" wrapText="1"/>
    </xf>
    <xf numFmtId="0" fontId="52" fillId="12" borderId="59" xfId="8" applyFont="1" applyFill="1" applyBorder="1" applyAlignment="1">
      <alignment vertical="center"/>
    </xf>
    <xf numFmtId="0" fontId="52" fillId="12" borderId="60" xfId="8" applyFont="1" applyFill="1" applyBorder="1" applyAlignment="1">
      <alignment vertical="center"/>
    </xf>
    <xf numFmtId="10" fontId="52" fillId="12" borderId="54" xfId="11" applyNumberFormat="1" applyFont="1" applyFill="1" applyBorder="1" applyAlignment="1">
      <alignment horizontal="center" vertical="center" wrapText="1"/>
    </xf>
    <xf numFmtId="0" fontId="25" fillId="0" borderId="24" xfId="0" applyFont="1" applyBorder="1" applyAlignment="1">
      <alignment horizontal="left"/>
    </xf>
    <xf numFmtId="171" fontId="31" fillId="0" borderId="22" xfId="5" applyNumberFormat="1" applyBorder="1"/>
    <xf numFmtId="173" fontId="13" fillId="8" borderId="5" xfId="1" applyNumberFormat="1" applyFont="1" applyFill="1" applyBorder="1"/>
    <xf numFmtId="0" fontId="14" fillId="9" borderId="37" xfId="0" applyFont="1" applyFill="1" applyBorder="1" applyAlignment="1">
      <alignment horizontal="center"/>
    </xf>
    <xf numFmtId="0" fontId="14" fillId="9" borderId="15" xfId="0" applyFont="1" applyFill="1" applyBorder="1"/>
    <xf numFmtId="173" fontId="14" fillId="9" borderId="15" xfId="1" applyNumberFormat="1" applyFont="1" applyFill="1" applyBorder="1"/>
    <xf numFmtId="10" fontId="14" fillId="9" borderId="15" xfId="3" applyNumberFormat="1" applyFont="1" applyFill="1" applyBorder="1" applyAlignment="1">
      <alignment horizontal="center"/>
    </xf>
    <xf numFmtId="44" fontId="14" fillId="9" borderId="15" xfId="2" applyFont="1" applyFill="1" applyBorder="1"/>
    <xf numFmtId="0" fontId="13" fillId="9" borderId="7" xfId="0" applyFont="1" applyFill="1" applyBorder="1"/>
    <xf numFmtId="0" fontId="14" fillId="9" borderId="21" xfId="0" applyFont="1" applyFill="1" applyBorder="1"/>
    <xf numFmtId="173" fontId="14" fillId="9" borderId="21" xfId="1" applyNumberFormat="1" applyFont="1" applyFill="1" applyBorder="1"/>
    <xf numFmtId="43" fontId="14" fillId="9" borderId="21" xfId="1" applyFont="1" applyFill="1" applyBorder="1"/>
    <xf numFmtId="10" fontId="14" fillId="9" borderId="21" xfId="3" applyNumberFormat="1" applyFont="1" applyFill="1" applyBorder="1" applyAlignment="1">
      <alignment horizontal="center"/>
    </xf>
    <xf numFmtId="0" fontId="13" fillId="0" borderId="0" xfId="0" applyFont="1"/>
    <xf numFmtId="43" fontId="13" fillId="8" borderId="6" xfId="1" applyFont="1" applyFill="1" applyBorder="1"/>
    <xf numFmtId="10" fontId="13" fillId="8" borderId="6" xfId="3" applyNumberFormat="1" applyFont="1" applyFill="1" applyBorder="1"/>
    <xf numFmtId="0" fontId="0" fillId="0" borderId="5" xfId="0" applyBorder="1"/>
    <xf numFmtId="44" fontId="19" fillId="9" borderId="25" xfId="2" applyFont="1" applyFill="1" applyBorder="1"/>
    <xf numFmtId="44" fontId="19" fillId="9" borderId="38" xfId="2" applyFont="1" applyFill="1" applyBorder="1"/>
    <xf numFmtId="0" fontId="14" fillId="9" borderId="7" xfId="0" applyFont="1" applyFill="1" applyBorder="1"/>
    <xf numFmtId="0" fontId="14" fillId="9" borderId="66" xfId="0" applyFont="1" applyFill="1" applyBorder="1"/>
    <xf numFmtId="0" fontId="20" fillId="0" borderId="3" xfId="0" applyFont="1" applyBorder="1" applyAlignment="1">
      <alignment horizontal="right"/>
    </xf>
    <xf numFmtId="10" fontId="20" fillId="0" borderId="29" xfId="3" applyNumberFormat="1" applyFont="1" applyBorder="1"/>
    <xf numFmtId="0" fontId="0" fillId="0" borderId="61" xfId="0" applyBorder="1"/>
    <xf numFmtId="0" fontId="13" fillId="0" borderId="61" xfId="0" applyFont="1" applyBorder="1"/>
    <xf numFmtId="0" fontId="13" fillId="0" borderId="25" xfId="0" applyFont="1" applyBorder="1"/>
    <xf numFmtId="0" fontId="56" fillId="0" borderId="24" xfId="0" applyFont="1" applyBorder="1" applyAlignment="1">
      <alignment horizontal="left" vertical="center"/>
    </xf>
    <xf numFmtId="0" fontId="57" fillId="14" borderId="67" xfId="0" applyFont="1" applyFill="1" applyBorder="1" applyAlignment="1">
      <alignment horizontal="left" vertical="center"/>
    </xf>
    <xf numFmtId="0" fontId="57" fillId="14" borderId="67" xfId="0" applyFont="1" applyFill="1" applyBorder="1" applyAlignment="1">
      <alignment horizontal="center" vertical="center"/>
    </xf>
    <xf numFmtId="0" fontId="57" fillId="14" borderId="67" xfId="0" applyFont="1" applyFill="1" applyBorder="1" applyAlignment="1">
      <alignment horizontal="left"/>
    </xf>
    <xf numFmtId="49" fontId="57" fillId="14" borderId="67" xfId="0" quotePrefix="1" applyNumberFormat="1" applyFont="1" applyFill="1" applyBorder="1" applyAlignment="1">
      <alignment horizontal="center" vertical="center"/>
    </xf>
    <xf numFmtId="44" fontId="57" fillId="14" borderId="67" xfId="2" applyFont="1" applyFill="1" applyBorder="1" applyAlignment="1">
      <alignment horizontal="center" vertical="center"/>
    </xf>
    <xf numFmtId="0" fontId="57" fillId="14" borderId="67" xfId="0" applyFont="1" applyFill="1" applyBorder="1" applyAlignment="1">
      <alignment horizontal="center"/>
    </xf>
    <xf numFmtId="0" fontId="0" fillId="0" borderId="15" xfId="0" applyBorder="1" applyAlignment="1">
      <alignment horizontal="left" vertical="center"/>
    </xf>
    <xf numFmtId="0" fontId="0" fillId="0" borderId="15" xfId="0" applyBorder="1" applyAlignment="1">
      <alignment horizontal="center" vertical="center"/>
    </xf>
    <xf numFmtId="0" fontId="0" fillId="0" borderId="15" xfId="0" applyBorder="1" applyAlignment="1">
      <alignment horizontal="left"/>
    </xf>
    <xf numFmtId="4" fontId="0" fillId="0" borderId="15" xfId="0" applyNumberFormat="1" applyBorder="1" applyAlignment="1">
      <alignment horizontal="center" vertical="center"/>
    </xf>
    <xf numFmtId="0" fontId="0" fillId="0" borderId="5" xfId="0" applyBorder="1" applyAlignment="1">
      <alignment horizontal="left" vertical="center"/>
    </xf>
    <xf numFmtId="0" fontId="0" fillId="0" borderId="5" xfId="0" applyBorder="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0" fontId="57" fillId="0" borderId="0" xfId="0" applyFont="1"/>
    <xf numFmtId="0" fontId="0" fillId="0" borderId="15" xfId="0" applyBorder="1" applyAlignment="1">
      <alignment horizontal="center"/>
    </xf>
    <xf numFmtId="175" fontId="57" fillId="14" borderId="68" xfId="0" applyNumberFormat="1" applyFont="1" applyFill="1" applyBorder="1" applyAlignment="1">
      <alignment horizontal="center"/>
    </xf>
    <xf numFmtId="0" fontId="57" fillId="14" borderId="68" xfId="0" applyFont="1" applyFill="1" applyBorder="1" applyAlignment="1">
      <alignment horizontal="center"/>
    </xf>
    <xf numFmtId="9" fontId="0" fillId="0" borderId="5" xfId="3" applyFont="1" applyBorder="1" applyAlignment="1">
      <alignment horizontal="center" vertical="center"/>
    </xf>
    <xf numFmtId="44" fontId="0" fillId="0" borderId="5" xfId="2" applyFont="1" applyBorder="1" applyAlignment="1">
      <alignment horizontal="center" vertical="center"/>
    </xf>
    <xf numFmtId="9" fontId="0" fillId="0" borderId="5" xfId="3" applyFont="1" applyBorder="1" applyAlignment="1">
      <alignment horizontal="center"/>
    </xf>
    <xf numFmtId="44" fontId="0" fillId="0" borderId="5" xfId="2" applyFont="1" applyBorder="1" applyAlignment="1">
      <alignment horizontal="center"/>
    </xf>
    <xf numFmtId="0" fontId="0" fillId="0" borderId="5" xfId="0" applyBorder="1" applyAlignment="1">
      <alignment wrapText="1"/>
    </xf>
    <xf numFmtId="0" fontId="58" fillId="0" borderId="5" xfId="0" applyFont="1" applyBorder="1" applyAlignment="1">
      <alignment wrapText="1"/>
    </xf>
    <xf numFmtId="44" fontId="0" fillId="0" borderId="5" xfId="2" applyFont="1" applyBorder="1"/>
    <xf numFmtId="0" fontId="58" fillId="0" borderId="5" xfId="0" applyFont="1" applyBorder="1"/>
    <xf numFmtId="44" fontId="0" fillId="0" borderId="0" xfId="2" applyFont="1" applyBorder="1"/>
    <xf numFmtId="0" fontId="5" fillId="0" borderId="5" xfId="0" applyFont="1" applyBorder="1" applyAlignment="1">
      <alignment horizontal="center" vertical="center"/>
    </xf>
    <xf numFmtId="0" fontId="29" fillId="9" borderId="5" xfId="0" applyFont="1" applyFill="1" applyBorder="1" applyAlignment="1">
      <alignment horizontal="left"/>
    </xf>
    <xf numFmtId="0" fontId="29" fillId="9" borderId="5" xfId="0" applyFont="1" applyFill="1" applyBorder="1"/>
    <xf numFmtId="0" fontId="59" fillId="0" borderId="5" xfId="12" applyBorder="1" applyAlignment="1">
      <alignment wrapText="1"/>
    </xf>
    <xf numFmtId="0" fontId="21" fillId="15" borderId="31" xfId="0" applyFont="1" applyFill="1" applyBorder="1" applyAlignment="1">
      <alignment horizontal="center" vertical="center"/>
    </xf>
    <xf numFmtId="0" fontId="21" fillId="15" borderId="3" xfId="0" applyFont="1" applyFill="1" applyBorder="1" applyAlignment="1">
      <alignment horizontal="center" vertical="center" wrapText="1"/>
    </xf>
    <xf numFmtId="0" fontId="21" fillId="15" borderId="6" xfId="0" applyFont="1" applyFill="1" applyBorder="1" applyAlignment="1">
      <alignment horizontal="center" vertical="center"/>
    </xf>
    <xf numFmtId="0" fontId="22" fillId="15" borderId="6" xfId="0" applyFont="1" applyFill="1" applyBorder="1" applyAlignment="1">
      <alignment vertical="center" wrapText="1"/>
    </xf>
    <xf numFmtId="49" fontId="21" fillId="15" borderId="6" xfId="0" applyNumberFormat="1" applyFont="1" applyFill="1" applyBorder="1" applyAlignment="1">
      <alignment horizontal="center" vertical="center"/>
    </xf>
    <xf numFmtId="2" fontId="13" fillId="15" borderId="6" xfId="0" applyNumberFormat="1" applyFont="1" applyFill="1" applyBorder="1" applyAlignment="1">
      <alignment horizontal="center" vertical="center"/>
    </xf>
    <xf numFmtId="10" fontId="13" fillId="15" borderId="6" xfId="3" applyNumberFormat="1" applyFont="1" applyFill="1" applyBorder="1" applyAlignment="1">
      <alignment horizontal="center" vertical="center"/>
    </xf>
    <xf numFmtId="165" fontId="21" fillId="15" borderId="6" xfId="0" applyNumberFormat="1" applyFont="1" applyFill="1" applyBorder="1" applyAlignment="1">
      <alignment vertical="center"/>
    </xf>
    <xf numFmtId="165" fontId="13" fillId="15" borderId="6" xfId="0" applyNumberFormat="1" applyFont="1" applyFill="1" applyBorder="1" applyAlignment="1">
      <alignment vertical="center"/>
    </xf>
    <xf numFmtId="10" fontId="13" fillId="15" borderId="6" xfId="3" applyNumberFormat="1" applyFont="1" applyFill="1" applyBorder="1" applyAlignment="1">
      <alignment vertical="center"/>
    </xf>
    <xf numFmtId="164" fontId="21" fillId="15" borderId="6" xfId="0" applyNumberFormat="1" applyFont="1" applyFill="1" applyBorder="1" applyAlignment="1">
      <alignment horizontal="left" vertical="center"/>
    </xf>
    <xf numFmtId="0" fontId="21" fillId="15" borderId="5" xfId="0" applyFont="1" applyFill="1" applyBorder="1" applyAlignment="1">
      <alignment horizontal="center" vertical="center" wrapText="1"/>
    </xf>
    <xf numFmtId="164" fontId="21" fillId="15" borderId="33" xfId="0" applyNumberFormat="1" applyFont="1" applyFill="1" applyBorder="1" applyAlignment="1">
      <alignment vertical="center"/>
    </xf>
    <xf numFmtId="174" fontId="0" fillId="0" borderId="15" xfId="0" applyNumberFormat="1" applyBorder="1" applyAlignment="1">
      <alignment horizontal="center" vertical="center"/>
    </xf>
    <xf numFmtId="2" fontId="13" fillId="15" borderId="5" xfId="0" applyNumberFormat="1" applyFont="1" applyFill="1" applyBorder="1" applyAlignment="1">
      <alignment horizontal="center" vertical="center"/>
    </xf>
    <xf numFmtId="10" fontId="13" fillId="15" borderId="5" xfId="3" applyNumberFormat="1" applyFont="1" applyFill="1" applyBorder="1" applyAlignment="1">
      <alignment vertical="center"/>
    </xf>
    <xf numFmtId="49" fontId="0" fillId="0" borderId="15" xfId="0" applyNumberFormat="1" applyBorder="1" applyAlignment="1">
      <alignment horizontal="center"/>
    </xf>
    <xf numFmtId="0" fontId="0" fillId="0" borderId="0" xfId="0" applyAlignment="1">
      <alignment horizontal="center"/>
    </xf>
    <xf numFmtId="9" fontId="0" fillId="0" borderId="0" xfId="3" applyFont="1" applyBorder="1" applyAlignment="1">
      <alignment horizontal="center" vertical="center"/>
    </xf>
    <xf numFmtId="44" fontId="0" fillId="0" borderId="0" xfId="2" applyFont="1" applyBorder="1" applyAlignment="1">
      <alignment horizontal="center" vertical="center"/>
    </xf>
    <xf numFmtId="9" fontId="0" fillId="0" borderId="0" xfId="3" applyFont="1" applyBorder="1" applyAlignment="1">
      <alignment horizontal="center"/>
    </xf>
    <xf numFmtId="44" fontId="0" fillId="0" borderId="0" xfId="2" applyFont="1" applyBorder="1" applyAlignment="1">
      <alignment horizontal="center"/>
    </xf>
    <xf numFmtId="4" fontId="0" fillId="0" borderId="0" xfId="0" applyNumberFormat="1" applyAlignment="1">
      <alignment horizontal="center" vertical="center"/>
    </xf>
    <xf numFmtId="0" fontId="0" fillId="0" borderId="15" xfId="0" applyBorder="1" applyAlignment="1">
      <alignment horizontal="left" wrapText="1"/>
    </xf>
    <xf numFmtId="165" fontId="20" fillId="0" borderId="23" xfId="0" applyNumberFormat="1" applyFont="1" applyBorder="1" applyAlignment="1">
      <alignment horizontal="center"/>
    </xf>
    <xf numFmtId="165" fontId="21" fillId="0" borderId="0" xfId="0" applyNumberFormat="1" applyFont="1" applyAlignment="1">
      <alignment horizontal="center"/>
    </xf>
    <xf numFmtId="165" fontId="21" fillId="0" borderId="25" xfId="0" applyNumberFormat="1" applyFont="1" applyBorder="1" applyAlignment="1">
      <alignment horizontal="center"/>
    </xf>
    <xf numFmtId="165" fontId="20" fillId="0" borderId="25" xfId="0" applyNumberFormat="1" applyFont="1" applyBorder="1" applyAlignment="1">
      <alignment horizontal="center"/>
    </xf>
    <xf numFmtId="0" fontId="58" fillId="0" borderId="5" xfId="0" applyFont="1" applyBorder="1" applyAlignment="1">
      <alignment horizontal="center" vertical="center"/>
    </xf>
    <xf numFmtId="0" fontId="58" fillId="0" borderId="15" xfId="0" applyFont="1" applyBorder="1" applyAlignment="1">
      <alignment horizontal="center" vertical="center"/>
    </xf>
    <xf numFmtId="0" fontId="22" fillId="15" borderId="5" xfId="0" applyFont="1" applyFill="1" applyBorder="1" applyAlignment="1">
      <alignment horizontal="center" vertical="center"/>
    </xf>
    <xf numFmtId="174" fontId="0" fillId="0" borderId="0" xfId="0" applyNumberFormat="1"/>
    <xf numFmtId="174" fontId="57" fillId="14" borderId="67" xfId="0" applyNumberFormat="1" applyFont="1" applyFill="1" applyBorder="1" applyAlignment="1">
      <alignment horizontal="center" vertical="center"/>
    </xf>
    <xf numFmtId="174" fontId="0" fillId="0" borderId="0" xfId="0" applyNumberFormat="1" applyAlignment="1">
      <alignment horizontal="center" vertical="center"/>
    </xf>
    <xf numFmtId="165" fontId="21" fillId="0" borderId="0" xfId="0" applyNumberFormat="1" applyFont="1"/>
    <xf numFmtId="165" fontId="21" fillId="0" borderId="0" xfId="0" applyNumberFormat="1" applyFont="1" applyAlignment="1">
      <alignment horizontal="right"/>
    </xf>
    <xf numFmtId="165" fontId="21" fillId="15" borderId="32" xfId="0" applyNumberFormat="1" applyFont="1" applyFill="1" applyBorder="1" applyAlignment="1">
      <alignment vertical="center"/>
    </xf>
    <xf numFmtId="0" fontId="22" fillId="15" borderId="5" xfId="0" applyFont="1" applyFill="1" applyBorder="1" applyAlignment="1">
      <alignment vertical="center" wrapText="1"/>
    </xf>
    <xf numFmtId="0" fontId="21" fillId="15" borderId="5" xfId="0" applyFont="1" applyFill="1" applyBorder="1" applyAlignment="1">
      <alignment horizontal="center" vertical="center"/>
    </xf>
    <xf numFmtId="0" fontId="35" fillId="0" borderId="42" xfId="7" applyNumberFormat="1" applyFont="1" applyBorder="1" applyProtection="1"/>
    <xf numFmtId="0" fontId="35" fillId="0" borderId="43" xfId="7" applyNumberFormat="1" applyFont="1" applyBorder="1" applyProtection="1"/>
    <xf numFmtId="0" fontId="35" fillId="0" borderId="0" xfId="7" applyNumberFormat="1" applyFont="1" applyBorder="1" applyProtection="1"/>
    <xf numFmtId="0" fontId="35" fillId="0" borderId="46" xfId="7" applyNumberFormat="1" applyFont="1" applyBorder="1" applyProtection="1"/>
    <xf numFmtId="49" fontId="21" fillId="15" borderId="5" xfId="0" applyNumberFormat="1" applyFont="1" applyFill="1" applyBorder="1" applyAlignment="1">
      <alignment horizontal="center" vertical="center"/>
    </xf>
    <xf numFmtId="0" fontId="57" fillId="14" borderId="67" xfId="0" applyFont="1" applyFill="1" applyBorder="1" applyAlignment="1">
      <alignment horizontal="left" wrapText="1"/>
    </xf>
    <xf numFmtId="0" fontId="9" fillId="0" borderId="0" xfId="13" applyFont="1" applyAlignment="1">
      <alignment horizontal="center"/>
    </xf>
    <xf numFmtId="10" fontId="9" fillId="0" borderId="0" xfId="13" applyNumberFormat="1" applyFont="1" applyAlignment="1">
      <alignment horizontal="center"/>
    </xf>
    <xf numFmtId="0" fontId="20" fillId="3" borderId="69" xfId="0" applyFont="1" applyFill="1" applyBorder="1" applyAlignment="1">
      <alignment horizontal="center"/>
    </xf>
    <xf numFmtId="0" fontId="20" fillId="3" borderId="70" xfId="0" applyFont="1" applyFill="1" applyBorder="1"/>
    <xf numFmtId="0" fontId="14" fillId="5" borderId="49" xfId="0" applyFont="1" applyFill="1" applyBorder="1"/>
    <xf numFmtId="0" fontId="14" fillId="5" borderId="50" xfId="0" applyFont="1" applyFill="1" applyBorder="1"/>
    <xf numFmtId="165" fontId="25" fillId="2" borderId="81" xfId="0" applyNumberFormat="1" applyFont="1" applyFill="1" applyBorder="1" applyAlignment="1">
      <alignment horizontal="center" vertical="center" wrapText="1"/>
    </xf>
    <xf numFmtId="164" fontId="25" fillId="2" borderId="82" xfId="0" applyNumberFormat="1" applyFont="1" applyFill="1" applyBorder="1" applyAlignment="1">
      <alignment horizontal="center" vertical="center" wrapText="1"/>
    </xf>
    <xf numFmtId="0" fontId="21" fillId="15" borderId="50" xfId="0" applyFont="1" applyFill="1" applyBorder="1" applyAlignment="1">
      <alignment horizontal="center" vertical="center" wrapText="1"/>
    </xf>
    <xf numFmtId="165" fontId="13" fillId="0" borderId="6" xfId="0" applyNumberFormat="1" applyFont="1" applyBorder="1" applyAlignment="1">
      <alignment vertical="center"/>
    </xf>
    <xf numFmtId="10" fontId="13" fillId="0" borderId="6" xfId="3" applyNumberFormat="1" applyFont="1" applyFill="1" applyBorder="1" applyAlignment="1">
      <alignment vertical="center"/>
    </xf>
    <xf numFmtId="0" fontId="5" fillId="0" borderId="0" xfId="0" applyFont="1"/>
    <xf numFmtId="10" fontId="13" fillId="15" borderId="5" xfId="3" applyNumberFormat="1" applyFont="1" applyFill="1" applyBorder="1" applyAlignment="1">
      <alignment horizontal="center" vertical="center"/>
    </xf>
    <xf numFmtId="165" fontId="21" fillId="15" borderId="5" xfId="0" applyNumberFormat="1" applyFont="1" applyFill="1" applyBorder="1" applyAlignment="1">
      <alignment vertical="center"/>
    </xf>
    <xf numFmtId="165" fontId="13" fillId="15" borderId="5" xfId="0" applyNumberFormat="1" applyFont="1" applyFill="1" applyBorder="1" applyAlignment="1">
      <alignment vertical="center"/>
    </xf>
    <xf numFmtId="164" fontId="21" fillId="15" borderId="5" xfId="0" applyNumberFormat="1" applyFont="1" applyFill="1" applyBorder="1" applyAlignment="1">
      <alignment horizontal="left" vertical="center"/>
    </xf>
    <xf numFmtId="0" fontId="27" fillId="0" borderId="26" xfId="0" applyFont="1" applyBorder="1" applyAlignment="1">
      <alignment horizontal="left"/>
    </xf>
    <xf numFmtId="164" fontId="20" fillId="0" borderId="6" xfId="0" applyNumberFormat="1" applyFont="1" applyBorder="1" applyAlignment="1">
      <alignment horizontal="left" vertical="center"/>
    </xf>
    <xf numFmtId="44" fontId="8" fillId="3" borderId="5" xfId="2" applyFont="1" applyFill="1" applyBorder="1" applyAlignment="1">
      <alignment horizontal="right"/>
    </xf>
    <xf numFmtId="0" fontId="59" fillId="0" borderId="0" xfId="12" applyAlignment="1">
      <alignment wrapText="1"/>
    </xf>
    <xf numFmtId="0" fontId="61" fillId="9" borderId="5" xfId="0" applyFont="1" applyFill="1" applyBorder="1"/>
    <xf numFmtId="0" fontId="61" fillId="9" borderId="5" xfId="0" applyFont="1" applyFill="1" applyBorder="1" applyAlignment="1">
      <alignment wrapText="1"/>
    </xf>
    <xf numFmtId="10" fontId="19" fillId="0" borderId="84" xfId="2" applyNumberFormat="1" applyFont="1" applyBorder="1"/>
    <xf numFmtId="2" fontId="60" fillId="15" borderId="6" xfId="0" applyNumberFormat="1" applyFont="1" applyFill="1" applyBorder="1" applyAlignment="1">
      <alignment horizontal="center" vertical="center"/>
    </xf>
    <xf numFmtId="0" fontId="21" fillId="5" borderId="6" xfId="0" applyFont="1" applyFill="1" applyBorder="1" applyAlignment="1">
      <alignment horizontal="center" vertical="center"/>
    </xf>
    <xf numFmtId="0" fontId="22" fillId="5" borderId="6" xfId="0" applyFont="1" applyFill="1" applyBorder="1" applyAlignment="1">
      <alignment vertical="center" wrapText="1"/>
    </xf>
    <xf numFmtId="49" fontId="21" fillId="5" borderId="6" xfId="0" applyNumberFormat="1" applyFont="1" applyFill="1" applyBorder="1" applyAlignment="1">
      <alignment horizontal="center" vertical="center"/>
    </xf>
    <xf numFmtId="2" fontId="13" fillId="5" borderId="6" xfId="0" applyNumberFormat="1" applyFont="1" applyFill="1" applyBorder="1" applyAlignment="1">
      <alignment horizontal="center" vertical="center"/>
    </xf>
    <xf numFmtId="165" fontId="21" fillId="5" borderId="32" xfId="0" applyNumberFormat="1" applyFont="1" applyFill="1" applyBorder="1" applyAlignment="1">
      <alignment vertical="center"/>
    </xf>
    <xf numFmtId="0" fontId="3" fillId="5" borderId="0" xfId="0" applyFont="1" applyFill="1"/>
    <xf numFmtId="0" fontId="0" fillId="5" borderId="0" xfId="0" applyFill="1"/>
    <xf numFmtId="0" fontId="20" fillId="5" borderId="31" xfId="0" applyFont="1" applyFill="1" applyBorder="1" applyAlignment="1">
      <alignment horizontal="center" vertical="center"/>
    </xf>
    <xf numFmtId="0" fontId="20" fillId="5" borderId="6" xfId="0" applyFont="1" applyFill="1" applyBorder="1" applyAlignment="1">
      <alignment horizontal="center" vertical="center"/>
    </xf>
    <xf numFmtId="0" fontId="19" fillId="5" borderId="6" xfId="0" applyFont="1" applyFill="1" applyBorder="1" applyAlignment="1">
      <alignment vertical="center" wrapText="1"/>
    </xf>
    <xf numFmtId="49" fontId="20" fillId="5" borderId="6" xfId="0" applyNumberFormat="1" applyFont="1" applyFill="1" applyBorder="1" applyAlignment="1">
      <alignment horizontal="center" vertical="center"/>
    </xf>
    <xf numFmtId="2" fontId="14" fillId="5" borderId="6" xfId="0" applyNumberFormat="1" applyFont="1" applyFill="1" applyBorder="1" applyAlignment="1">
      <alignment horizontal="center" vertical="center"/>
    </xf>
    <xf numFmtId="165" fontId="20" fillId="5" borderId="32" xfId="0" applyNumberFormat="1" applyFont="1" applyFill="1" applyBorder="1" applyAlignment="1">
      <alignment vertical="center"/>
    </xf>
    <xf numFmtId="0" fontId="20" fillId="5" borderId="3" xfId="0" applyFont="1" applyFill="1" applyBorder="1" applyAlignment="1">
      <alignment horizontal="left" vertical="center"/>
    </xf>
    <xf numFmtId="0" fontId="21" fillId="16" borderId="31" xfId="0" applyFont="1" applyFill="1" applyBorder="1" applyAlignment="1">
      <alignment horizontal="center" vertical="center"/>
    </xf>
    <xf numFmtId="0" fontId="21" fillId="16" borderId="3" xfId="0" applyFont="1" applyFill="1" applyBorder="1" applyAlignment="1">
      <alignment horizontal="center" vertical="center" wrapText="1"/>
    </xf>
    <xf numFmtId="0" fontId="21" fillId="16" borderId="6" xfId="0" applyFont="1" applyFill="1" applyBorder="1" applyAlignment="1">
      <alignment horizontal="center" vertical="center"/>
    </xf>
    <xf numFmtId="0" fontId="22" fillId="16" borderId="6" xfId="0" applyFont="1" applyFill="1" applyBorder="1" applyAlignment="1">
      <alignment vertical="center" wrapText="1"/>
    </xf>
    <xf numFmtId="49" fontId="21" fillId="16" borderId="6" xfId="0" applyNumberFormat="1" applyFont="1" applyFill="1" applyBorder="1" applyAlignment="1">
      <alignment horizontal="center" vertical="center"/>
    </xf>
    <xf numFmtId="2" fontId="13" fillId="16" borderId="6" xfId="0" applyNumberFormat="1" applyFont="1" applyFill="1" applyBorder="1" applyAlignment="1">
      <alignment horizontal="center" vertical="center"/>
    </xf>
    <xf numFmtId="165" fontId="21" fillId="16" borderId="32" xfId="0" applyNumberFormat="1" applyFont="1" applyFill="1" applyBorder="1" applyAlignment="1">
      <alignment vertical="center"/>
    </xf>
    <xf numFmtId="0" fontId="3" fillId="16" borderId="0" xfId="0" applyFont="1" applyFill="1"/>
    <xf numFmtId="0" fontId="0" fillId="16" borderId="0" xfId="0" applyFill="1"/>
    <xf numFmtId="165" fontId="14" fillId="0" borderId="83" xfId="0" applyNumberFormat="1" applyFont="1" applyBorder="1" applyAlignment="1">
      <alignment horizontal="right" vertical="center"/>
    </xf>
    <xf numFmtId="165" fontId="14" fillId="0" borderId="49" xfId="0" applyNumberFormat="1" applyFont="1" applyBorder="1" applyAlignment="1">
      <alignment horizontal="right" vertical="center"/>
    </xf>
    <xf numFmtId="165" fontId="14" fillId="0" borderId="50" xfId="0" applyNumberFormat="1" applyFont="1" applyBorder="1" applyAlignment="1">
      <alignment horizontal="right" vertical="center"/>
    </xf>
    <xf numFmtId="0" fontId="20" fillId="0" borderId="34" xfId="0" applyFont="1" applyBorder="1" applyAlignment="1">
      <alignment horizontal="left"/>
    </xf>
    <xf numFmtId="0" fontId="22" fillId="0" borderId="35" xfId="0" applyFont="1" applyBorder="1"/>
    <xf numFmtId="0" fontId="22" fillId="0" borderId="36" xfId="0" applyFont="1" applyBorder="1"/>
    <xf numFmtId="0" fontId="8" fillId="7" borderId="9" xfId="0" applyFont="1" applyFill="1" applyBorder="1" applyAlignment="1">
      <alignment horizontal="right"/>
    </xf>
    <xf numFmtId="0" fontId="7" fillId="4" borderId="5" xfId="0" applyFont="1" applyFill="1" applyBorder="1"/>
    <xf numFmtId="165" fontId="20" fillId="0" borderId="23" xfId="0" applyNumberFormat="1" applyFont="1" applyBorder="1" applyAlignment="1">
      <alignment horizontal="center"/>
    </xf>
    <xf numFmtId="165" fontId="21" fillId="0" borderId="0" xfId="0" applyNumberFormat="1" applyFont="1" applyAlignment="1">
      <alignment horizontal="center"/>
    </xf>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15" fillId="0" borderId="14" xfId="0" applyFont="1" applyBorder="1" applyAlignment="1">
      <alignment horizontal="center" vertical="center"/>
    </xf>
    <xf numFmtId="0" fontId="12" fillId="0" borderId="28" xfId="0" applyFont="1" applyBorder="1" applyAlignment="1">
      <alignment horizontal="center"/>
    </xf>
    <xf numFmtId="0" fontId="7" fillId="0" borderId="1" xfId="0" applyFont="1" applyBorder="1"/>
    <xf numFmtId="0" fontId="7" fillId="0" borderId="2" xfId="0" applyFont="1" applyBorder="1"/>
    <xf numFmtId="166" fontId="25" fillId="2" borderId="71" xfId="0" applyNumberFormat="1" applyFont="1" applyFill="1" applyBorder="1" applyAlignment="1">
      <alignment horizontal="center" vertical="center" wrapText="1"/>
    </xf>
    <xf numFmtId="0" fontId="26" fillId="0" borderId="79" xfId="0" applyFont="1" applyBorder="1"/>
    <xf numFmtId="0" fontId="25" fillId="2" borderId="72" xfId="0" applyFont="1" applyFill="1" applyBorder="1" applyAlignment="1">
      <alignment horizontal="center" vertical="center" wrapText="1"/>
    </xf>
    <xf numFmtId="0" fontId="26" fillId="0" borderId="80" xfId="0" applyFont="1" applyBorder="1"/>
    <xf numFmtId="0" fontId="26" fillId="0" borderId="80" xfId="0" applyFont="1" applyBorder="1" applyAlignment="1">
      <alignment vertical="center"/>
    </xf>
    <xf numFmtId="2" fontId="27" fillId="2" borderId="72" xfId="0" applyNumberFormat="1" applyFont="1" applyFill="1" applyBorder="1" applyAlignment="1">
      <alignment horizontal="center" vertical="center" wrapText="1"/>
    </xf>
    <xf numFmtId="165" fontId="25" fillId="2" borderId="73" xfId="0" applyNumberFormat="1" applyFont="1" applyFill="1" applyBorder="1" applyAlignment="1">
      <alignment horizontal="center" vertical="center" wrapText="1"/>
    </xf>
    <xf numFmtId="0" fontId="26" fillId="0" borderId="74" xfId="0" applyFont="1" applyBorder="1"/>
    <xf numFmtId="0" fontId="26" fillId="0" borderId="75" xfId="0" applyFont="1" applyBorder="1"/>
    <xf numFmtId="0" fontId="27" fillId="6" borderId="76" xfId="0" applyFont="1" applyFill="1" applyBorder="1" applyAlignment="1">
      <alignment horizontal="center" vertical="center"/>
    </xf>
    <xf numFmtId="0" fontId="27" fillId="6" borderId="23" xfId="0" applyFont="1" applyFill="1" applyBorder="1" applyAlignment="1">
      <alignment horizontal="center" vertical="center"/>
    </xf>
    <xf numFmtId="0" fontId="27" fillId="6" borderId="77" xfId="0" applyFont="1" applyFill="1" applyBorder="1" applyAlignment="1">
      <alignment horizontal="center" vertical="center"/>
    </xf>
    <xf numFmtId="0" fontId="27" fillId="6" borderId="72" xfId="0" applyFont="1" applyFill="1" applyBorder="1" applyAlignment="1">
      <alignment horizontal="center" vertical="center"/>
    </xf>
    <xf numFmtId="0" fontId="27" fillId="6" borderId="80" xfId="0" applyFont="1" applyFill="1" applyBorder="1" applyAlignment="1">
      <alignment horizontal="center" vertical="center"/>
    </xf>
    <xf numFmtId="0" fontId="27" fillId="6" borderId="72" xfId="0" applyFont="1" applyFill="1" applyBorder="1" applyAlignment="1">
      <alignment horizontal="center" vertical="center" wrapText="1"/>
    </xf>
    <xf numFmtId="0" fontId="27" fillId="6" borderId="80" xfId="0" applyFont="1" applyFill="1" applyBorder="1" applyAlignment="1">
      <alignment horizontal="center" vertical="center" wrapText="1"/>
    </xf>
    <xf numFmtId="0" fontId="25" fillId="2" borderId="73" xfId="0" applyFont="1" applyFill="1" applyBorder="1" applyAlignment="1">
      <alignment horizontal="center" vertical="center" wrapText="1"/>
    </xf>
    <xf numFmtId="0" fontId="26" fillId="0" borderId="78" xfId="0" applyFont="1" applyBorder="1"/>
    <xf numFmtId="165" fontId="20" fillId="0" borderId="0" xfId="0" applyNumberFormat="1" applyFont="1" applyAlignment="1">
      <alignment horizontal="center"/>
    </xf>
    <xf numFmtId="0" fontId="20" fillId="3" borderId="20" xfId="0" applyFont="1" applyFill="1" applyBorder="1" applyAlignment="1">
      <alignment horizontal="left"/>
    </xf>
    <xf numFmtId="0" fontId="14" fillId="0" borderId="0" xfId="0" applyFont="1"/>
    <xf numFmtId="0" fontId="14" fillId="0" borderId="25" xfId="0" applyFont="1" applyBorder="1"/>
    <xf numFmtId="0" fontId="20" fillId="0" borderId="9" xfId="0" applyFont="1" applyBorder="1" applyAlignment="1">
      <alignment horizontal="right"/>
    </xf>
    <xf numFmtId="0" fontId="13" fillId="0" borderId="5" xfId="0" applyFont="1" applyBorder="1"/>
    <xf numFmtId="0" fontId="13" fillId="0" borderId="33" xfId="0" applyFont="1" applyBorder="1"/>
    <xf numFmtId="0" fontId="7" fillId="0" borderId="39" xfId="0" applyFont="1" applyBorder="1"/>
    <xf numFmtId="166" fontId="12" fillId="2" borderId="16" xfId="0" applyNumberFormat="1" applyFont="1" applyFill="1" applyBorder="1" applyAlignment="1">
      <alignment horizontal="center" vertical="center" wrapText="1"/>
    </xf>
    <xf numFmtId="0" fontId="7" fillId="0" borderId="18" xfId="0" applyFont="1" applyBorder="1"/>
    <xf numFmtId="0" fontId="12" fillId="2" borderId="17" xfId="0" applyFont="1" applyFill="1" applyBorder="1" applyAlignment="1">
      <alignment horizontal="center" vertical="center" wrapText="1"/>
    </xf>
    <xf numFmtId="0" fontId="7" fillId="0" borderId="19" xfId="0" applyFont="1" applyBorder="1"/>
    <xf numFmtId="0" fontId="7" fillId="0" borderId="19" xfId="0" applyFont="1" applyBorder="1" applyAlignment="1">
      <alignment vertical="center"/>
    </xf>
    <xf numFmtId="2" fontId="12" fillId="2" borderId="17" xfId="0" applyNumberFormat="1" applyFont="1" applyFill="1" applyBorder="1" applyAlignment="1">
      <alignment horizontal="center" vertical="center" wrapText="1"/>
    </xf>
    <xf numFmtId="165" fontId="12" fillId="2" borderId="40" xfId="0" applyNumberFormat="1" applyFont="1" applyFill="1" applyBorder="1" applyAlignment="1">
      <alignment horizontal="center" vertical="center" wrapText="1"/>
    </xf>
    <xf numFmtId="165" fontId="12" fillId="2" borderId="41" xfId="0" applyNumberFormat="1" applyFont="1" applyFill="1" applyBorder="1" applyAlignment="1">
      <alignment horizontal="center" vertical="center" wrapText="1"/>
    </xf>
    <xf numFmtId="0" fontId="55" fillId="13" borderId="32" xfId="0" applyFont="1" applyFill="1" applyBorder="1" applyAlignment="1">
      <alignment horizontal="center" vertical="center"/>
    </xf>
    <xf numFmtId="0" fontId="55" fillId="13" borderId="65" xfId="0" applyFont="1" applyFill="1" applyBorder="1" applyAlignment="1">
      <alignment horizontal="center" vertical="center"/>
    </xf>
    <xf numFmtId="43" fontId="14" fillId="13" borderId="62" xfId="1" applyFont="1" applyFill="1" applyBorder="1" applyAlignment="1">
      <alignment horizontal="center"/>
    </xf>
    <xf numFmtId="43" fontId="14" fillId="13" borderId="61" xfId="1" applyFont="1" applyFill="1" applyBorder="1" applyAlignment="1">
      <alignment horizontal="center"/>
    </xf>
    <xf numFmtId="43" fontId="14" fillId="13" borderId="63" xfId="1" applyFont="1" applyFill="1" applyBorder="1" applyAlignment="1">
      <alignment horizontal="center"/>
    </xf>
    <xf numFmtId="0" fontId="19" fillId="0" borderId="35" xfId="0" applyFont="1" applyBorder="1" applyAlignment="1">
      <alignment horizontal="center" vertical="center" wrapText="1"/>
    </xf>
    <xf numFmtId="0" fontId="14" fillId="13" borderId="9" xfId="0" applyFont="1" applyFill="1" applyBorder="1" applyAlignment="1">
      <alignment horizontal="center" vertical="center"/>
    </xf>
    <xf numFmtId="0" fontId="14" fillId="13" borderId="10" xfId="0" applyFont="1" applyFill="1" applyBorder="1" applyAlignment="1">
      <alignment horizontal="center" vertical="center"/>
    </xf>
    <xf numFmtId="0" fontId="14" fillId="13" borderId="5" xfId="0" applyFont="1" applyFill="1" applyBorder="1" applyAlignment="1">
      <alignment horizontal="center" vertical="center"/>
    </xf>
    <xf numFmtId="0" fontId="14" fillId="13" borderId="11" xfId="0" applyFont="1" applyFill="1" applyBorder="1" applyAlignment="1">
      <alignment horizontal="center" vertical="center"/>
    </xf>
    <xf numFmtId="43" fontId="14" fillId="13" borderId="5" xfId="1" applyFont="1" applyFill="1" applyBorder="1" applyAlignment="1">
      <alignment horizontal="center" vertical="center"/>
    </xf>
    <xf numFmtId="43" fontId="14" fillId="13" borderId="11" xfId="1" applyFont="1" applyFill="1" applyBorder="1" applyAlignment="1">
      <alignment horizontal="center" vertical="center"/>
    </xf>
    <xf numFmtId="43" fontId="14" fillId="13" borderId="6" xfId="1" applyFont="1" applyFill="1" applyBorder="1" applyAlignment="1">
      <alignment horizontal="center" vertical="center"/>
    </xf>
    <xf numFmtId="43" fontId="14" fillId="13" borderId="64" xfId="1" applyFont="1" applyFill="1" applyBorder="1" applyAlignment="1">
      <alignment horizontal="center" vertical="center"/>
    </xf>
    <xf numFmtId="49" fontId="31" fillId="10" borderId="5" xfId="5" applyNumberFormat="1" applyFill="1" applyBorder="1" applyAlignment="1" applyProtection="1">
      <alignment horizontal="left" vertical="top" wrapText="1"/>
      <protection locked="0"/>
    </xf>
    <xf numFmtId="170" fontId="31" fillId="0" borderId="22" xfId="5" applyNumberFormat="1" applyBorder="1" applyAlignment="1">
      <alignment horizontal="left"/>
    </xf>
    <xf numFmtId="0" fontId="34" fillId="0" borderId="0" xfId="5" applyFont="1" applyAlignment="1">
      <alignment horizontal="left" vertical="center"/>
    </xf>
    <xf numFmtId="0" fontId="31" fillId="0" borderId="0" xfId="5" applyAlignment="1">
      <alignment horizontal="left"/>
    </xf>
    <xf numFmtId="0" fontId="36" fillId="0" borderId="0" xfId="5" applyFont="1" applyAlignment="1">
      <alignment horizontal="left"/>
    </xf>
    <xf numFmtId="49" fontId="31" fillId="0" borderId="0" xfId="5" applyNumberFormat="1" applyAlignment="1" applyProtection="1">
      <alignment horizontal="left"/>
      <protection locked="0"/>
    </xf>
    <xf numFmtId="3" fontId="31" fillId="0" borderId="0" xfId="5" applyNumberFormat="1" applyAlignment="1">
      <alignment horizontal="left"/>
    </xf>
    <xf numFmtId="0" fontId="37" fillId="0" borderId="0" xfId="5" applyFont="1" applyAlignment="1">
      <alignment horizontal="left" vertical="center"/>
    </xf>
    <xf numFmtId="0" fontId="31" fillId="0" borderId="23" xfId="5" applyBorder="1" applyAlignment="1">
      <alignment horizontal="center" vertical="center"/>
    </xf>
    <xf numFmtId="0" fontId="31" fillId="0" borderId="5" xfId="5" applyBorder="1" applyAlignment="1">
      <alignment horizontal="left" vertical="center" wrapText="1"/>
    </xf>
    <xf numFmtId="0" fontId="46" fillId="0" borderId="0" xfId="5" applyFont="1" applyAlignment="1">
      <alignment horizontal="left" vertical="center" wrapText="1"/>
    </xf>
    <xf numFmtId="2" fontId="45" fillId="0" borderId="23" xfId="5" applyNumberFormat="1" applyFont="1" applyBorder="1" applyAlignment="1">
      <alignment horizontal="center" vertical="center"/>
    </xf>
    <xf numFmtId="0" fontId="42" fillId="0" borderId="0" xfId="5" applyFont="1" applyAlignment="1">
      <alignment horizontal="left" vertical="center" indent="1"/>
    </xf>
    <xf numFmtId="0" fontId="38" fillId="0" borderId="5" xfId="5" applyFont="1" applyBorder="1" applyAlignment="1">
      <alignment horizontal="center" vertical="center" wrapText="1"/>
    </xf>
    <xf numFmtId="0" fontId="47" fillId="0" borderId="0" xfId="5" applyFont="1" applyAlignment="1">
      <alignment horizontal="center" vertical="top" wrapText="1"/>
    </xf>
    <xf numFmtId="0" fontId="31" fillId="0" borderId="5" xfId="5" applyBorder="1" applyAlignment="1">
      <alignment horizontal="left" vertical="center"/>
    </xf>
    <xf numFmtId="0" fontId="34" fillId="0" borderId="5" xfId="5" applyFont="1" applyBorder="1" applyAlignment="1">
      <alignment horizontal="center" vertical="center"/>
    </xf>
    <xf numFmtId="0" fontId="31" fillId="0" borderId="0" xfId="5" applyAlignment="1">
      <alignment horizontal="center" vertical="center"/>
    </xf>
    <xf numFmtId="0" fontId="40" fillId="0" borderId="0" xfId="4" applyFont="1" applyAlignment="1">
      <alignment horizontal="right" vertical="center"/>
    </xf>
    <xf numFmtId="0" fontId="41" fillId="0" borderId="0" xfId="4" applyFont="1" applyAlignment="1">
      <alignment horizontal="center"/>
    </xf>
    <xf numFmtId="0" fontId="40" fillId="0" borderId="0" xfId="4" applyFont="1" applyAlignment="1">
      <alignment horizontal="left" vertical="center"/>
    </xf>
    <xf numFmtId="0" fontId="40" fillId="0" borderId="0" xfId="4" applyFont="1" applyAlignment="1">
      <alignment horizontal="center" vertical="top"/>
    </xf>
    <xf numFmtId="0" fontId="35" fillId="0" borderId="5" xfId="5" applyFont="1" applyBorder="1" applyAlignment="1">
      <alignment horizontal="left" wrapText="1"/>
    </xf>
    <xf numFmtId="10" fontId="35" fillId="10" borderId="5" xfId="5" applyNumberFormat="1" applyFont="1" applyFill="1" applyBorder="1" applyAlignment="1" applyProtection="1">
      <alignment horizontal="center"/>
      <protection locked="0"/>
    </xf>
    <xf numFmtId="0" fontId="35" fillId="0" borderId="5" xfId="5" applyFont="1" applyBorder="1" applyAlignment="1">
      <alignment horizontal="left"/>
    </xf>
    <xf numFmtId="0" fontId="37" fillId="0" borderId="5" xfId="5" applyFont="1" applyBorder="1" applyAlignment="1">
      <alignment horizontal="center" vertical="center"/>
    </xf>
    <xf numFmtId="4" fontId="37" fillId="0" borderId="5" xfId="5" applyNumberFormat="1" applyFont="1" applyBorder="1" applyAlignment="1">
      <alignment horizontal="center" vertical="center" wrapText="1"/>
    </xf>
    <xf numFmtId="0" fontId="34" fillId="0" borderId="42" xfId="6" applyFont="1" applyBorder="1" applyAlignment="1">
      <alignment horizontal="left" vertical="top"/>
    </xf>
    <xf numFmtId="0" fontId="34" fillId="0" borderId="43" xfId="6" applyFont="1" applyBorder="1" applyAlignment="1">
      <alignment horizontal="left" vertical="top"/>
    </xf>
    <xf numFmtId="172" fontId="35" fillId="10" borderId="15" xfId="7" applyFont="1" applyFill="1" applyBorder="1" applyAlignment="1" applyProtection="1">
      <alignment horizontal="left"/>
      <protection locked="0"/>
    </xf>
    <xf numFmtId="0" fontId="31" fillId="0" borderId="15" xfId="5" applyBorder="1" applyAlignment="1">
      <alignment horizontal="center" vertical="top" wrapText="1"/>
    </xf>
    <xf numFmtId="0" fontId="49" fillId="0" borderId="0" xfId="5" applyFont="1" applyAlignment="1">
      <alignment horizontal="center"/>
    </xf>
    <xf numFmtId="0" fontId="31" fillId="0" borderId="15" xfId="5" applyBorder="1" applyAlignment="1">
      <alignment horizontal="left" vertical="top" wrapText="1"/>
    </xf>
    <xf numFmtId="49" fontId="31" fillId="0" borderId="15" xfId="5" applyNumberFormat="1" applyBorder="1" applyAlignment="1">
      <alignment horizontal="left" vertical="top" wrapText="1"/>
    </xf>
    <xf numFmtId="0" fontId="6" fillId="0" borderId="59" xfId="8" applyFont="1" applyBorder="1" applyAlignment="1">
      <alignment horizontal="left" vertical="center" wrapText="1"/>
    </xf>
    <xf numFmtId="0" fontId="6" fillId="0" borderId="60" xfId="8" applyFont="1" applyBorder="1" applyAlignment="1">
      <alignment horizontal="left" vertical="center" wrapText="1"/>
    </xf>
    <xf numFmtId="0" fontId="50" fillId="0" borderId="44" xfId="8" applyFont="1" applyBorder="1" applyAlignment="1">
      <alignment horizontal="center" vertical="center" wrapText="1"/>
    </xf>
    <xf numFmtId="0" fontId="50" fillId="0" borderId="23" xfId="8" applyFont="1" applyBorder="1" applyAlignment="1">
      <alignment horizontal="center" vertical="center" wrapText="1"/>
    </xf>
    <xf numFmtId="0" fontId="50" fillId="0" borderId="45" xfId="8" applyFont="1" applyBorder="1" applyAlignment="1">
      <alignment horizontal="center" vertical="center" wrapText="1"/>
    </xf>
    <xf numFmtId="0" fontId="50" fillId="0" borderId="43" xfId="8" applyFont="1" applyBorder="1" applyAlignment="1">
      <alignment horizontal="center" vertical="center" wrapText="1"/>
    </xf>
    <xf numFmtId="0" fontId="50" fillId="0" borderId="0" xfId="8" applyFont="1" applyAlignment="1">
      <alignment horizontal="center" vertical="center" wrapText="1"/>
    </xf>
    <xf numFmtId="0" fontId="50" fillId="0" borderId="46" xfId="8" applyFont="1" applyBorder="1" applyAlignment="1">
      <alignment horizontal="center" vertical="center" wrapText="1"/>
    </xf>
    <xf numFmtId="0" fontId="50" fillId="0" borderId="47" xfId="8" applyFont="1" applyBorder="1" applyAlignment="1">
      <alignment horizontal="center" vertical="center" wrapText="1"/>
    </xf>
    <xf numFmtId="0" fontId="50" fillId="0" borderId="22" xfId="8" applyFont="1" applyBorder="1" applyAlignment="1">
      <alignment horizontal="center" vertical="center" wrapText="1"/>
    </xf>
    <xf numFmtId="0" fontId="50" fillId="0" borderId="48" xfId="8" applyFont="1" applyBorder="1" applyAlignment="1">
      <alignment horizontal="center" vertical="center" wrapText="1"/>
    </xf>
    <xf numFmtId="0" fontId="51" fillId="0" borderId="8" xfId="8" applyFont="1" applyBorder="1" applyAlignment="1">
      <alignment horizontal="center" vertical="center"/>
    </xf>
    <xf numFmtId="0" fontId="51" fillId="0" borderId="49" xfId="8" applyFont="1" applyBorder="1" applyAlignment="1">
      <alignment horizontal="center" vertical="center"/>
    </xf>
    <xf numFmtId="0" fontId="51" fillId="0" borderId="50" xfId="8" applyFont="1" applyBorder="1" applyAlignment="1">
      <alignment horizontal="center" vertical="center"/>
    </xf>
    <xf numFmtId="0" fontId="52" fillId="0" borderId="43" xfId="9" applyFont="1" applyBorder="1" applyAlignment="1">
      <alignment horizontal="left" vertical="center"/>
    </xf>
    <xf numFmtId="0" fontId="52" fillId="0" borderId="0" xfId="9" applyFont="1" applyAlignment="1">
      <alignment horizontal="left" vertical="center"/>
    </xf>
    <xf numFmtId="0" fontId="52" fillId="0" borderId="46" xfId="9" applyFont="1" applyBorder="1" applyAlignment="1">
      <alignment horizontal="left" vertical="center"/>
    </xf>
    <xf numFmtId="0" fontId="54" fillId="11" borderId="43" xfId="10" applyNumberFormat="1" applyFont="1" applyFill="1" applyBorder="1" applyAlignment="1">
      <alignment horizontal="center" vertical="center" wrapText="1"/>
    </xf>
    <xf numFmtId="0" fontId="54" fillId="11" borderId="0" xfId="10" applyNumberFormat="1" applyFont="1" applyFill="1" applyBorder="1" applyAlignment="1">
      <alignment horizontal="center" vertical="center" wrapText="1"/>
    </xf>
    <xf numFmtId="0" fontId="54" fillId="11" borderId="46" xfId="10" applyNumberFormat="1" applyFont="1" applyFill="1" applyBorder="1" applyAlignment="1">
      <alignment horizontal="center" vertical="center" wrapText="1"/>
    </xf>
    <xf numFmtId="0" fontId="52" fillId="12" borderId="51" xfId="8" applyFont="1" applyFill="1" applyBorder="1" applyAlignment="1">
      <alignment horizontal="center" vertical="center"/>
    </xf>
    <xf numFmtId="0" fontId="52" fillId="12" borderId="55" xfId="8" applyFont="1" applyFill="1" applyBorder="1" applyAlignment="1">
      <alignment horizontal="center" vertical="center"/>
    </xf>
    <xf numFmtId="0" fontId="52" fillId="12" borderId="52" xfId="8" applyFont="1" applyFill="1" applyBorder="1" applyAlignment="1">
      <alignment horizontal="left" vertical="center"/>
    </xf>
    <xf numFmtId="0" fontId="52" fillId="12" borderId="53" xfId="8" applyFont="1" applyFill="1" applyBorder="1" applyAlignment="1">
      <alignment horizontal="left" vertical="center"/>
    </xf>
    <xf numFmtId="0" fontId="52" fillId="12" borderId="56" xfId="8" applyFont="1" applyFill="1" applyBorder="1" applyAlignment="1">
      <alignment horizontal="left" vertical="center"/>
    </xf>
    <xf numFmtId="0" fontId="52" fillId="12" borderId="57" xfId="8" applyFont="1" applyFill="1" applyBorder="1" applyAlignment="1">
      <alignment horizontal="left" vertical="center"/>
    </xf>
    <xf numFmtId="0" fontId="52" fillId="12" borderId="54" xfId="8" applyFont="1" applyFill="1" applyBorder="1" applyAlignment="1">
      <alignment horizontal="center" vertical="center"/>
    </xf>
    <xf numFmtId="0" fontId="28" fillId="0" borderId="0" xfId="0" applyFont="1" applyAlignment="1">
      <alignment horizontal="center"/>
    </xf>
    <xf numFmtId="0" fontId="26" fillId="0" borderId="24" xfId="0" applyFont="1" applyBorder="1" applyAlignment="1">
      <alignment horizontal="left" vertical="center"/>
    </xf>
    <xf numFmtId="0" fontId="15" fillId="0" borderId="62" xfId="0" applyFont="1" applyBorder="1" applyAlignment="1">
      <alignment vertical="center"/>
    </xf>
    <xf numFmtId="0" fontId="15" fillId="0" borderId="61" xfId="0" applyFont="1" applyBorder="1" applyAlignment="1">
      <alignment vertical="center"/>
    </xf>
    <xf numFmtId="0" fontId="12" fillId="0" borderId="0" xfId="0" applyFont="1" applyBorder="1" applyAlignment="1">
      <alignment horizontal="left"/>
    </xf>
    <xf numFmtId="0" fontId="11" fillId="0" borderId="61" xfId="0" applyFont="1" applyBorder="1" applyAlignment="1">
      <alignment horizontal="left" vertical="center"/>
    </xf>
    <xf numFmtId="0" fontId="26" fillId="0" borderId="0" xfId="0" applyFont="1" applyBorder="1" applyAlignment="1">
      <alignment horizontal="left" vertical="center"/>
    </xf>
    <xf numFmtId="0" fontId="15" fillId="0" borderId="0" xfId="0" applyFont="1" applyBorder="1" applyAlignment="1">
      <alignment vertical="center"/>
    </xf>
    <xf numFmtId="0" fontId="0" fillId="0" borderId="0" xfId="0" applyBorder="1"/>
    <xf numFmtId="165" fontId="14" fillId="0" borderId="0" xfId="0" applyNumberFormat="1" applyFont="1" applyAlignment="1"/>
    <xf numFmtId="165" fontId="14" fillId="0" borderId="25" xfId="0" applyNumberFormat="1" applyFont="1" applyBorder="1" applyAlignment="1"/>
    <xf numFmtId="0" fontId="60" fillId="0" borderId="0" xfId="0" applyFont="1" applyAlignment="1"/>
    <xf numFmtId="0" fontId="13" fillId="0" borderId="0" xfId="0" applyFont="1" applyAlignment="1"/>
  </cellXfs>
  <cellStyles count="14">
    <cellStyle name="Hiperlink" xfId="12" builtinId="8"/>
    <cellStyle name="Moeda" xfId="2" builtinId="4"/>
    <cellStyle name="Moeda_Composicao BDI v2.1" xfId="7" xr:uid="{00000000-0005-0000-0000-000001000000}"/>
    <cellStyle name="Moeda_Composicao BDI v2.1 2" xfId="10" xr:uid="{00000000-0005-0000-0000-000002000000}"/>
    <cellStyle name="Normal" xfId="0" builtinId="0"/>
    <cellStyle name="Normal 2" xfId="4" xr:uid="{00000000-0005-0000-0000-000004000000}"/>
    <cellStyle name="Normal 2 2" xfId="5" xr:uid="{00000000-0005-0000-0000-000005000000}"/>
    <cellStyle name="Normal 2 2 2" xfId="8" xr:uid="{00000000-0005-0000-0000-000006000000}"/>
    <cellStyle name="Normal 5" xfId="13" xr:uid="{4BEB459D-201B-4332-8AE3-451B6822804A}"/>
    <cellStyle name="Normal_FICHA DE VERIFICAÇÃO PRELIMINAR - Plano R" xfId="6" xr:uid="{00000000-0005-0000-0000-000007000000}"/>
    <cellStyle name="Normal_FICHA DE VERIFICAÇÃO PRELIMINAR - Plano R 2" xfId="9" xr:uid="{00000000-0005-0000-0000-000008000000}"/>
    <cellStyle name="Porcentagem" xfId="3" builtinId="5"/>
    <cellStyle name="Porcentagem 2" xfId="11" xr:uid="{00000000-0005-0000-0000-00000B000000}"/>
    <cellStyle name="Vírgula" xfId="1" builtinId="3"/>
  </cellStyles>
  <dxfs count="8">
    <dxf>
      <font>
        <color rgb="FF008000"/>
      </font>
      <border diagonalUp="0" diagonalDown="0">
        <left style="thin">
          <color auto="1"/>
        </left>
        <right style="thin">
          <color auto="1"/>
        </right>
        <top style="thin">
          <color auto="1"/>
        </top>
        <bottom style="thin">
          <color auto="1"/>
        </bottom>
      </border>
    </dxf>
    <dxf>
      <font>
        <color rgb="FFFF0000"/>
      </font>
      <border diagonalUp="0" diagonalDown="0">
        <left style="thin">
          <color auto="1"/>
        </left>
        <right style="thin">
          <color auto="1"/>
        </right>
        <top style="thin">
          <color auto="1"/>
        </top>
        <bottom style="thin">
          <color auto="1"/>
        </bottom>
      </border>
    </dxf>
    <dxf>
      <fill>
        <patternFill>
          <bgColor rgb="FFFFFF9E"/>
        </patternFill>
      </fill>
    </dxf>
    <dxf>
      <border diagonalUp="0" diagonalDown="0">
        <left style="thin">
          <color auto="1"/>
        </left>
        <right style="thin">
          <color auto="1"/>
        </right>
        <top style="thin">
          <color auto="1"/>
        </top>
        <bottom style="thin">
          <color auto="1"/>
        </bottom>
      </border>
    </dxf>
    <dxf>
      <fill>
        <patternFill>
          <bgColor rgb="FFFFFF9E"/>
        </patternFill>
      </fill>
    </dxf>
    <dxf>
      <font>
        <color rgb="FFFFFFFF"/>
      </font>
      <fill>
        <patternFill>
          <bgColor rgb="FFFFFFFF"/>
        </patternFill>
      </fill>
      <border diagonalUp="0" diagonalDown="0">
        <left/>
        <right/>
        <top/>
        <bottom/>
      </border>
    </dxf>
    <dxf>
      <font>
        <b/>
        <i val="0"/>
        <color rgb="FF000000"/>
      </font>
      <fill>
        <patternFill>
          <bgColor rgb="FFD9D9D9"/>
        </patternFill>
      </fill>
      <border diagonalUp="0" diagonalDown="0">
        <left style="thin">
          <color auto="1"/>
        </left>
        <right style="thin">
          <color auto="1"/>
        </right>
        <top style="thin">
          <color auto="1"/>
        </top>
        <bottom style="thin">
          <color auto="1"/>
        </bottom>
      </border>
    </dxf>
    <dxf>
      <font>
        <b/>
        <i val="0"/>
      </font>
      <fill>
        <patternFill>
          <bgColor rgb="FFD9D9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437092</xdr:colOff>
      <xdr:row>0</xdr:row>
      <xdr:rowOff>73567</xdr:rowOff>
    </xdr:from>
    <xdr:to>
      <xdr:col>2</xdr:col>
      <xdr:colOff>60326</xdr:colOff>
      <xdr:row>0</xdr:row>
      <xdr:rowOff>1288142</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16081"/>
        <a:stretch/>
      </xdr:blipFill>
      <xdr:spPr>
        <a:xfrm>
          <a:off x="437092" y="73567"/>
          <a:ext cx="1299634" cy="12145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326568</xdr:colOff>
      <xdr:row>0</xdr:row>
      <xdr:rowOff>40554</xdr:rowOff>
    </xdr:from>
    <xdr:to>
      <xdr:col>1</xdr:col>
      <xdr:colOff>1333500</xdr:colOff>
      <xdr:row>0</xdr:row>
      <xdr:rowOff>1063168</xdr:rowOff>
    </xdr:to>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16081"/>
        <a:stretch/>
      </xdr:blipFill>
      <xdr:spPr>
        <a:xfrm>
          <a:off x="952497" y="40554"/>
          <a:ext cx="1006932" cy="10226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437093</xdr:colOff>
      <xdr:row>0</xdr:row>
      <xdr:rowOff>73567</xdr:rowOff>
    </xdr:from>
    <xdr:to>
      <xdr:col>2</xdr:col>
      <xdr:colOff>135020</xdr:colOff>
      <xdr:row>0</xdr:row>
      <xdr:rowOff>1440656</xdr:rowOff>
    </xdr:to>
    <xdr:pic>
      <xdr:nvPicPr>
        <xdr:cNvPr id="2" name="Imagem 1">
          <a:extLst>
            <a:ext uri="{FF2B5EF4-FFF2-40B4-BE49-F238E27FC236}">
              <a16:creationId xmlns:a16="http://schemas.microsoft.com/office/drawing/2014/main" id="{370394B7-0DB5-48FA-9D1D-45D25AC011B0}"/>
            </a:ext>
          </a:extLst>
        </xdr:cNvPr>
        <xdr:cNvPicPr>
          <a:picLocks noChangeAspect="1"/>
        </xdr:cNvPicPr>
      </xdr:nvPicPr>
      <xdr:blipFill rotWithShape="1">
        <a:blip xmlns:r="http://schemas.openxmlformats.org/officeDocument/2006/relationships" r:embed="rId1"/>
        <a:srcRect l="16081"/>
        <a:stretch/>
      </xdr:blipFill>
      <xdr:spPr>
        <a:xfrm>
          <a:off x="437093" y="73567"/>
          <a:ext cx="1245740" cy="136708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408517</xdr:colOff>
      <xdr:row>0</xdr:row>
      <xdr:rowOff>47625</xdr:rowOff>
    </xdr:from>
    <xdr:to>
      <xdr:col>0</xdr:col>
      <xdr:colOff>1362075</xdr:colOff>
      <xdr:row>0</xdr:row>
      <xdr:rowOff>1028701</xdr:rowOff>
    </xdr:to>
    <xdr:pic>
      <xdr:nvPicPr>
        <xdr:cNvPr id="2" name="Imagem 1">
          <a:extLst>
            <a:ext uri="{FF2B5EF4-FFF2-40B4-BE49-F238E27FC236}">
              <a16:creationId xmlns:a16="http://schemas.microsoft.com/office/drawing/2014/main" id="{6248A17C-67B0-467C-89BA-769D7AAC7C32}"/>
            </a:ext>
          </a:extLst>
        </xdr:cNvPr>
        <xdr:cNvPicPr>
          <a:picLocks noChangeAspect="1"/>
        </xdr:cNvPicPr>
      </xdr:nvPicPr>
      <xdr:blipFill rotWithShape="1">
        <a:blip xmlns:r="http://schemas.openxmlformats.org/officeDocument/2006/relationships" r:embed="rId1"/>
        <a:srcRect l="16081"/>
        <a:stretch/>
      </xdr:blipFill>
      <xdr:spPr>
        <a:xfrm>
          <a:off x="408517" y="47625"/>
          <a:ext cx="953558" cy="9810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217047</xdr:colOff>
      <xdr:row>0</xdr:row>
      <xdr:rowOff>38101</xdr:rowOff>
    </xdr:from>
    <xdr:to>
      <xdr:col>1</xdr:col>
      <xdr:colOff>314325</xdr:colOff>
      <xdr:row>0</xdr:row>
      <xdr:rowOff>835809</xdr:rowOff>
    </xdr:to>
    <xdr:pic>
      <xdr:nvPicPr>
        <xdr:cNvPr id="5" name="Imagem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1"/>
        <a:srcRect l="16081"/>
        <a:stretch/>
      </xdr:blipFill>
      <xdr:spPr>
        <a:xfrm>
          <a:off x="217047" y="38101"/>
          <a:ext cx="706878" cy="7977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absoluteAnchor>
    <xdr:pos x="3794715" y="58920"/>
    <xdr:ext cx="1130670" cy="444660"/>
    <xdr:pic>
      <xdr:nvPicPr>
        <xdr:cNvPr id="2" name="SigiloPic">
          <a:extLst>
            <a:ext uri="{FF2B5EF4-FFF2-40B4-BE49-F238E27FC236}">
              <a16:creationId xmlns:a16="http://schemas.microsoft.com/office/drawing/2014/main" id="{992655F5-EC01-4ACA-86FB-ECFE9549E335}"/>
            </a:ext>
          </a:extLst>
        </xdr:cNvPr>
        <xdr:cNvPicPr/>
      </xdr:nvPicPr>
      <xdr:blipFill>
        <a:blip xmlns:r="http://schemas.openxmlformats.org/officeDocument/2006/relationships" r:embed="rId1"/>
        <a:stretch/>
      </xdr:blipFill>
      <xdr:spPr>
        <a:xfrm>
          <a:off x="3794715" y="58920"/>
          <a:ext cx="1130670" cy="444660"/>
        </a:xfrm>
        <a:prstGeom prst="rect">
          <a:avLst/>
        </a:prstGeom>
        <a:ln>
          <a:noFill/>
        </a:ln>
      </xdr:spPr>
    </xdr:pic>
    <xdr:clientData/>
  </xdr:absoluteAnchor>
  <xdr:twoCellAnchor editAs="oneCell">
    <xdr:from>
      <xdr:col>16</xdr:col>
      <xdr:colOff>314325</xdr:colOff>
      <xdr:row>0</xdr:row>
      <xdr:rowOff>104775</xdr:rowOff>
    </xdr:from>
    <xdr:to>
      <xdr:col>17</xdr:col>
      <xdr:colOff>406856</xdr:colOff>
      <xdr:row>4</xdr:row>
      <xdr:rowOff>108088</xdr:rowOff>
    </xdr:to>
    <xdr:pic>
      <xdr:nvPicPr>
        <xdr:cNvPr id="3" name="Imagem 2">
          <a:extLst>
            <a:ext uri="{FF2B5EF4-FFF2-40B4-BE49-F238E27FC236}">
              <a16:creationId xmlns:a16="http://schemas.microsoft.com/office/drawing/2014/main" id="{EE0DC535-8970-4806-8AAE-ADDD13E3ACE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39325" y="104775"/>
          <a:ext cx="806906" cy="803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57979</xdr:colOff>
      <xdr:row>0</xdr:row>
      <xdr:rowOff>82826</xdr:rowOff>
    </xdr:from>
    <xdr:to>
      <xdr:col>0</xdr:col>
      <xdr:colOff>864885</xdr:colOff>
      <xdr:row>4</xdr:row>
      <xdr:rowOff>66261</xdr:rowOff>
    </xdr:to>
    <xdr:pic>
      <xdr:nvPicPr>
        <xdr:cNvPr id="2" name="Imagem 1">
          <a:extLst>
            <a:ext uri="{FF2B5EF4-FFF2-40B4-BE49-F238E27FC236}">
              <a16:creationId xmlns:a16="http://schemas.microsoft.com/office/drawing/2014/main" id="{DF16EE96-A550-4495-98AA-8000AA48C6F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979" y="82826"/>
          <a:ext cx="806906" cy="8025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ZS%20ENGENHARIA\12%20-%20Clientes\1%20-%20Particulares\1.8%20Porto%20Palmeira%20-%20Revis&#227;o%20de%20Projeto\Or&#231;amento%20Porto%20Palmeira%20-DESONERADO%20%20ARARICA_ABR-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SEPLAN_PROJETOS%202017\JUSSENI\%23OR&#199;AMENTO%20PARA%20LICITA&#199;&#195;O\BDI%20JUSSEN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CRONOGRAMA"/>
      <sheetName val="RESUMO"/>
      <sheetName val="MEMO_CALCULO"/>
      <sheetName val="DMT"/>
      <sheetName val="COMP01"/>
      <sheetName val="COMP02"/>
      <sheetName val="COMP03"/>
      <sheetName val="COMP04auxiliar"/>
      <sheetName val="COMP04a"/>
      <sheetName val="COMP04b"/>
      <sheetName val="COMP04c"/>
      <sheetName val="COMP04d"/>
      <sheetName val="COMP05"/>
      <sheetName val="COMP06a"/>
      <sheetName val="COMP06b"/>
      <sheetName val="COMP07"/>
      <sheetName val="COMP08a"/>
      <sheetName val="COMP08b"/>
      <sheetName val="COMP08c"/>
      <sheetName val="COMP08d"/>
      <sheetName val="COMP08e"/>
      <sheetName val="COMP08f"/>
      <sheetName val="COMP08g"/>
      <sheetName val="SINAPI"/>
    </sheetNames>
    <sheetDataSet>
      <sheetData sheetId="0">
        <row r="9">
          <cell r="M9">
            <v>0.27029999999999998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
          <cell r="A1" t="str">
            <v>CÓDIGO</v>
          </cell>
          <cell r="B1" t="str">
            <v>DESCRIÇÃO</v>
          </cell>
          <cell r="C1" t="str">
            <v>UNIDADE</v>
          </cell>
          <cell r="D1" t="str">
            <v>PREÇO</v>
          </cell>
          <cell r="E1" t="str">
            <v>% M.O.</v>
          </cell>
        </row>
        <row r="2">
          <cell r="A2" t="str">
            <v>COMP 01</v>
          </cell>
          <cell r="B2" t="str">
            <v>ADMINISTRAÇÃO LOCAL</v>
          </cell>
          <cell r="C2" t="str">
            <v>%</v>
          </cell>
          <cell r="D2">
            <v>404.68</v>
          </cell>
          <cell r="E2">
            <v>0.9</v>
          </cell>
        </row>
        <row r="3">
          <cell r="A3" t="str">
            <v>COMP 02</v>
          </cell>
          <cell r="B3" t="str">
            <v>MOBILIZAÇÃO E DESMOBILIZAÇÃO DE EQUIPAMENTOS</v>
          </cell>
          <cell r="C3" t="str">
            <v>%</v>
          </cell>
          <cell r="D3">
            <v>53.35</v>
          </cell>
          <cell r="E3">
            <v>0.1</v>
          </cell>
        </row>
        <row r="4">
          <cell r="A4" t="str">
            <v>COMP 03</v>
          </cell>
          <cell r="B4" t="str">
            <v>CAIXA COLETORA, 1,20X1,20X1,50M, COM FUNDO E TAMPA DE CONCRETO E PAREDES EM ALVENARIA</v>
          </cell>
          <cell r="C4" t="str">
            <v>UN</v>
          </cell>
          <cell r="D4">
            <v>1528.69</v>
          </cell>
          <cell r="E4">
            <v>3.9783725999999998E-2</v>
          </cell>
        </row>
        <row r="5">
          <cell r="A5" t="str">
            <v>COMP 04a</v>
          </cell>
          <cell r="B5" t="str">
            <v xml:space="preserve">CONSTRUÇÃO DE PAVIMENTO COM APLICAÇÃO DE CBUQ 
CAMADA DE ROLAMENTO, ESPESSURA DE 3,0cm (*) </v>
          </cell>
          <cell r="C5" t="str">
            <v>M³</v>
          </cell>
          <cell r="D5">
            <v>912.32999999999993</v>
          </cell>
          <cell r="E5">
            <v>3.9783725999999998E-2</v>
          </cell>
        </row>
        <row r="6">
          <cell r="A6" t="str">
            <v>COMP 04b</v>
          </cell>
          <cell r="B6" t="str">
            <v xml:space="preserve">CONSTRUÇÃO DE PAVIMENTO COM APLICAÇÃO DE CBUQ 
CAMADA DE ROLAMENTO, ESPESSURA DE 4,0cm (*) </v>
          </cell>
          <cell r="C6" t="str">
            <v>M³</v>
          </cell>
          <cell r="D6">
            <v>877.91</v>
          </cell>
          <cell r="E6">
            <v>3.0713501000000001E-2</v>
          </cell>
        </row>
        <row r="7">
          <cell r="A7" t="str">
            <v>COMP 04c</v>
          </cell>
          <cell r="B7" t="str">
            <v xml:space="preserve">CONSTRUÇÃO DE PAVIMENTO COM APLICAÇÃO DE CBUQ 
CAMADA DE ROLAMENTO, ESPESSURA DE 5,0cm (*) </v>
          </cell>
          <cell r="C7" t="str">
            <v>M³</v>
          </cell>
          <cell r="D7">
            <v>856.61999999999989</v>
          </cell>
          <cell r="E7">
            <v>2.5021341999999999E-2</v>
          </cell>
        </row>
        <row r="8">
          <cell r="A8" t="str">
            <v>COMP 04d</v>
          </cell>
          <cell r="B8" t="str">
            <v xml:space="preserve">CONSTRUÇÃO DE PAVIMENTO COM APLICAÇÃO DE CBUQ 
CAMADA DE ROLAMENTO, ESPESSURA DE 7,0cm (*) </v>
          </cell>
          <cell r="C8" t="str">
            <v>M³</v>
          </cell>
          <cell r="D8">
            <v>845.16</v>
          </cell>
          <cell r="E8">
            <v>2.5021341999999999E-2</v>
          </cell>
        </row>
        <row r="9">
          <cell r="A9" t="str">
            <v>COMP 05</v>
          </cell>
          <cell r="B9" t="str">
            <v>VARRIÇÃO DE PAVIMENTO (*)</v>
          </cell>
          <cell r="C9" t="str">
            <v>M²</v>
          </cell>
          <cell r="D9">
            <v>0.63</v>
          </cell>
          <cell r="E9">
            <v>0.9</v>
          </cell>
        </row>
        <row r="10">
          <cell r="A10" t="str">
            <v>COMP 06a</v>
          </cell>
          <cell r="B10" t="str">
            <v>EXECUÇÃO DE RAMPA DE ACESSIBILIDADE - TIPO 1</v>
          </cell>
          <cell r="C10" t="str">
            <v>UN</v>
          </cell>
          <cell r="D10">
            <v>253.81999999999996</v>
          </cell>
          <cell r="E10">
            <v>6.1854857773225129E-2</v>
          </cell>
        </row>
        <row r="11">
          <cell r="A11" t="str">
            <v>COMP 06b</v>
          </cell>
          <cell r="B11" t="str">
            <v>REBAIXO DE MEIO-FIO - ACESSIBILIDADE</v>
          </cell>
          <cell r="C11" t="str">
            <v>UN</v>
          </cell>
          <cell r="D11">
            <v>81.569999999999993</v>
          </cell>
          <cell r="E11">
            <v>8.2466645656056312E-2</v>
          </cell>
        </row>
        <row r="12">
          <cell r="A12" t="str">
            <v>COMP 07</v>
          </cell>
          <cell r="B12" t="str">
            <v>EXECUÇÃO DE PISO PODOTÁTIL, ASSENTADO COM ARGAMASSA (FORNECIMENTO E ASSENTAMENTO) 
- DIRECIONAL (AMARELO) E ALERTA (VERMELHO), 25x25x2,5CM</v>
          </cell>
          <cell r="C12" t="str">
            <v>M²</v>
          </cell>
          <cell r="D12">
            <v>69.36</v>
          </cell>
          <cell r="E12">
            <v>0.2</v>
          </cell>
        </row>
        <row r="13">
          <cell r="A13" t="str">
            <v>COMP 08a</v>
          </cell>
          <cell r="B13" t="str">
            <v>PLACA [PARE 35cm] DE SINALIZAÇÃO SEMI-REFLATICA COM HASTE DE MADEIRA, L=2,1m, ANCORADA EM SUPORTE EM CONCRETO - Ø30cm, h= 60cm</v>
          </cell>
          <cell r="C13" t="str">
            <v>UN</v>
          </cell>
          <cell r="D13">
            <v>191.4</v>
          </cell>
          <cell r="E13">
            <v>0.1</v>
          </cell>
        </row>
        <row r="14">
          <cell r="A14" t="str">
            <v>COMP 08b</v>
          </cell>
          <cell r="B14" t="str">
            <v>PLACA [ADVERTÊNCIA 50x50cm] DE SINALIZAÇÃO SEMI-REFLATICA COM COM HASTE DE MADEIRA, L=2,1m, ANCORADA EM SUPORTE EM CONCRETO - Ø30cm, h= 60cm</v>
          </cell>
          <cell r="C14" t="str">
            <v>UN</v>
          </cell>
          <cell r="D14">
            <v>111.88</v>
          </cell>
          <cell r="E14">
            <v>0.1</v>
          </cell>
        </row>
        <row r="15">
          <cell r="A15" t="str">
            <v>COMP 08c</v>
          </cell>
          <cell r="B15" t="str">
            <v>PLACA [REGULAM. 50cm] DE SINALIZAÇÃO SEMI-REFLATICA COM COM HASTE DE MADEIRA, L=2,1m, ANCORADA EM SUPORTE EM CONCRETO - Ø30cm, h= 60cm</v>
          </cell>
          <cell r="C15" t="str">
            <v>UN</v>
          </cell>
          <cell r="D15">
            <v>100.18</v>
          </cell>
          <cell r="E15">
            <v>0.1</v>
          </cell>
        </row>
        <row r="16">
          <cell r="A16" t="str">
            <v>COMP 08d</v>
          </cell>
          <cell r="B16" t="str">
            <v>PLACA [LOMBADA 60x80cm] DE SINALIZAÇÃO SEMI-REFLATICA COM TUBO ACO GALVANIZADO, 
DN 50 MM ( 2"), E = 3,00 MM, L=2,8m, ANCORADA EM SUPORTE EM CONCRETO - Ø30cm, h= 60cm</v>
          </cell>
          <cell r="C16" t="str">
            <v>UN</v>
          </cell>
          <cell r="D16">
            <v>165.67</v>
          </cell>
          <cell r="E16">
            <v>0.1</v>
          </cell>
        </row>
        <row r="17">
          <cell r="A17" t="str">
            <v>COMP 08e</v>
          </cell>
          <cell r="B17" t="str">
            <v>PLACA [NOME DE RUA 50x25cm] DE SINALIZAÇÃO SEMI-REFLATICA COM TUBO ACO GALVANIZADO, 
DN 50 MM ( 2"), E = 3,00 MM, L=2,8m, ANCORADA EM SUPORTE EM CONCRETO - Ø30cm, h= 60cm</v>
          </cell>
          <cell r="C17" t="str">
            <v>UN</v>
          </cell>
          <cell r="D17">
            <v>111.88</v>
          </cell>
          <cell r="E17">
            <v>0.1</v>
          </cell>
        </row>
        <row r="18">
          <cell r="A18" t="str">
            <v>COMP 08f</v>
          </cell>
          <cell r="B18" t="str">
            <v>PLACA [1,5x1,0m] DE SINALIZAÇÃO SEMI-REFLATICA COM HASTE DE MADEIRA, L=2,1m, ANCORADA EM SUPORTE EM CONCRETO - Ø30cm, h= 60cm</v>
          </cell>
          <cell r="C18" t="str">
            <v>UN</v>
          </cell>
          <cell r="D18">
            <v>469.62</v>
          </cell>
          <cell r="E18">
            <v>0.1</v>
          </cell>
        </row>
        <row r="19">
          <cell r="A19" t="str">
            <v>COMP 08g</v>
          </cell>
          <cell r="B19" t="str">
            <v>PLACA [PARE + PREF.] DE SINALIZAÇÃO SEMI-REFLATICA COM HASTE DE MADEIRA, L=2,1m, ANCORADA EM SUPORTE EM CONCRETO - Ø30cm, h= 60cm</v>
          </cell>
          <cell r="C19" t="str">
            <v>UN</v>
          </cell>
          <cell r="D19">
            <v>273.27000000000004</v>
          </cell>
          <cell r="E19">
            <v>0.1</v>
          </cell>
        </row>
        <row r="20">
          <cell r="A20">
            <v>0</v>
          </cell>
          <cell r="B20">
            <v>0</v>
          </cell>
          <cell r="C20">
            <v>0</v>
          </cell>
          <cell r="D20">
            <v>0</v>
          </cell>
          <cell r="E20">
            <v>0</v>
          </cell>
        </row>
        <row r="21">
          <cell r="A21" t="str">
            <v>E9687</v>
          </cell>
          <cell r="B21" t="str">
            <v>CAMINHÃO CARROCERIA COM CAPACIDADE DE 4 T - 115 KW</v>
          </cell>
          <cell r="C21" t="str">
            <v>R$/H</v>
          </cell>
          <cell r="D21">
            <v>105.6367</v>
          </cell>
          <cell r="E21">
            <v>0.15</v>
          </cell>
        </row>
        <row r="22">
          <cell r="A22" t="str">
            <v>E9571</v>
          </cell>
          <cell r="B22" t="str">
            <v>CAMINHÃO TANQUE COM CAPACIDADE DE 10.000 L - 188 KW</v>
          </cell>
          <cell r="C22" t="str">
            <v>R$/H</v>
          </cell>
          <cell r="D22">
            <v>165.4787</v>
          </cell>
          <cell r="E22">
            <v>0.15</v>
          </cell>
        </row>
        <row r="23">
          <cell r="A23" t="str">
            <v>E9093</v>
          </cell>
          <cell r="B23" t="str">
            <v>VEÍCULO LEVE - 53 KW (SEM MOTORISTA)</v>
          </cell>
          <cell r="C23" t="str">
            <v>R$/H</v>
          </cell>
          <cell r="D23">
            <v>46.509599999999999</v>
          </cell>
          <cell r="E23">
            <v>0.15</v>
          </cell>
        </row>
        <row r="24">
          <cell r="A24" t="str">
            <v>E9665</v>
          </cell>
          <cell r="B24">
            <v>0</v>
          </cell>
          <cell r="C24" t="str">
            <v>R$/H</v>
          </cell>
          <cell r="D24">
            <v>197.98840000000001</v>
          </cell>
          <cell r="E24">
            <v>0.15</v>
          </cell>
        </row>
        <row r="25">
          <cell r="A25" t="str">
            <v>E9506</v>
          </cell>
          <cell r="B25" t="str">
            <v>CAMINHÃO BASCULANTE COM CAPACIDADE DE 6 M³ - 136 KW</v>
          </cell>
          <cell r="C25" t="str">
            <v>R$/H</v>
          </cell>
          <cell r="D25">
            <v>130.0959</v>
          </cell>
          <cell r="E25">
            <v>0.15</v>
          </cell>
        </row>
        <row r="26">
          <cell r="A26" t="str">
            <v>E9579</v>
          </cell>
          <cell r="B26" t="str">
            <v>CAMINHÃO BASCULANTE COM CAPACIDADE DE 10 M³ - 210 KW</v>
          </cell>
          <cell r="C26" t="str">
            <v>R$/H</v>
          </cell>
          <cell r="D26">
            <v>161.36150000000001</v>
          </cell>
          <cell r="E26">
            <v>0.15</v>
          </cell>
        </row>
        <row r="27">
          <cell r="A27" t="str">
            <v>E9667</v>
          </cell>
          <cell r="B27" t="str">
            <v>CAMINHÃO BASCULANTE COM CAPACIDADE DE 14 M³ - 295 KW</v>
          </cell>
          <cell r="C27" t="str">
            <v>R$/H</v>
          </cell>
          <cell r="D27">
            <v>264.96969999999999</v>
          </cell>
          <cell r="E27">
            <v>0.15</v>
          </cell>
        </row>
        <row r="28">
          <cell r="A28" t="str">
            <v>E9013</v>
          </cell>
          <cell r="B28" t="str">
            <v>CAMINHÃO TANQUE DE ASFALTO COM CAPACIDADE DE 6.000 L - 136 KW</v>
          </cell>
          <cell r="C28" t="str">
            <v>R$/H</v>
          </cell>
          <cell r="D28">
            <v>211.73660000000001</v>
          </cell>
          <cell r="E28">
            <v>0.15</v>
          </cell>
        </row>
        <row r="29">
          <cell r="A29">
            <v>5213417</v>
          </cell>
          <cell r="B29" t="str">
            <v>CONFECÇÃO DE PLACA EM AÇO Nº 16 GALVANIZADO, COM PELÍCULA RETRORREFLETIVA TIPO I + III</v>
          </cell>
          <cell r="C29" t="str">
            <v>M²</v>
          </cell>
          <cell r="D29">
            <v>270.27999999999997</v>
          </cell>
          <cell r="E29">
            <v>0.15</v>
          </cell>
        </row>
        <row r="30">
          <cell r="A30">
            <v>5213409</v>
          </cell>
          <cell r="B30" t="str">
            <v>PINTURA TERMOPLÁSTICA - ESPESSURA DE 3,0 MM</v>
          </cell>
          <cell r="C30" t="str">
            <v>M²</v>
          </cell>
          <cell r="D30">
            <v>76.13</v>
          </cell>
          <cell r="E30">
            <v>0.13350000000000001</v>
          </cell>
        </row>
        <row r="31">
          <cell r="A31">
            <v>5213360</v>
          </cell>
          <cell r="B31" t="str">
            <v>TACHA REFLETIVA BIDIRECIONAL - FORNECIMENTO E COLOCAÇÃO</v>
          </cell>
          <cell r="C31" t="str">
            <v>UN</v>
          </cell>
          <cell r="D31">
            <v>17.14</v>
          </cell>
          <cell r="E31">
            <v>0.15</v>
          </cell>
        </row>
        <row r="32">
          <cell r="A32">
            <v>5213362</v>
          </cell>
          <cell r="B32" t="str">
            <v>TACHÃO REFLETIVO BIDIRECIONAL - FORNECIMENTO E COLOCAÇÃO</v>
          </cell>
          <cell r="C32" t="str">
            <v>UN</v>
          </cell>
          <cell r="D32">
            <v>36.6</v>
          </cell>
          <cell r="E32">
            <v>0.15</v>
          </cell>
        </row>
        <row r="34">
          <cell r="A34">
            <v>97141</v>
          </cell>
          <cell r="B34" t="str">
            <v>ASSENTAMENTO DE TUBO DE FERRO FUNDIDO PARA REDE DE ÁGUA, DN 80 MM, JUNTA ELÁSTICA, INSTALADO EM LOCAL COM NÍVEL ALTO DE INTERFERÊNCIAS (NÃO INCLUI FORNECIMENTO). AF_11/2017</v>
          </cell>
          <cell r="C34" t="str">
            <v>M</v>
          </cell>
          <cell r="D34">
            <v>6.64</v>
          </cell>
          <cell r="E34">
            <v>0.65560821599999997</v>
          </cell>
        </row>
        <row r="35">
          <cell r="A35">
            <v>97142</v>
          </cell>
          <cell r="B35" t="str">
            <v>ASSENTAMENTO DE TUBO DE FERRO FUNDIDO PARA REDE DE ÁGUA, DN 100 MM, JUNTA ELÁSTICA, INSTALADO EM LOCAL COM NÍVEL ALTO DE INTERFERÊNCIAS (NÃO INCLUI FORNECIMENTO). AF_11/2017</v>
          </cell>
          <cell r="C35" t="str">
            <v>M</v>
          </cell>
          <cell r="D35">
            <v>7.41</v>
          </cell>
          <cell r="E35">
            <v>0.663841809</v>
          </cell>
        </row>
        <row r="36">
          <cell r="A36">
            <v>97143</v>
          </cell>
          <cell r="B36" t="str">
            <v>ASSENTAMENTO DE TUBO DE FERRO FUNDIDO PARA REDE DE ÁGUA, DN 150 MM, JUNTA ELÁSTICA, INSTALADO EM LOCAL COM NÍVEL ALTO DE INTERFERÊNCIAS (NÃO INCLUI FORNECIMENTO). AF_11/2017</v>
          </cell>
          <cell r="C36" t="str">
            <v>M</v>
          </cell>
          <cell r="D36">
            <v>9.36</v>
          </cell>
          <cell r="E36">
            <v>0.66850828799999995</v>
          </cell>
        </row>
        <row r="37">
          <cell r="A37">
            <v>97144</v>
          </cell>
          <cell r="B37" t="str">
            <v>ASSENTAMENTO DE TUBO DE FERRO FUNDIDO PARA REDE DE ÁGUA, DN 200 MM, JUNTA ELÁSTICA, INSTALADO EM LOCAL COM NÍVEL ALTO DE INTERFERÊNCIAS (NÃO INCLUI FORNECIMENTO). AF_11/2017</v>
          </cell>
          <cell r="C37" t="str">
            <v>M</v>
          </cell>
          <cell r="D37">
            <v>11.3</v>
          </cell>
          <cell r="E37">
            <v>0.67609489199999995</v>
          </cell>
        </row>
        <row r="38">
          <cell r="A38">
            <v>97145</v>
          </cell>
          <cell r="B38" t="str">
            <v>ASSENTAMENTO DE TUBO DE FERRO FUNDIDO PARA REDE DE ÁGUA, DN 250 MM, JUNTA ELÁSTICA, INSTALADO EM LOCAL COM NÍVEL ALTO DE INTERFERÊNCIAS (NÃO INCLUI FORNECIMENTO). AF_11/2017</v>
          </cell>
          <cell r="C38" t="str">
            <v>M</v>
          </cell>
          <cell r="D38">
            <v>13.26</v>
          </cell>
          <cell r="E38">
            <v>0.67909867999999995</v>
          </cell>
        </row>
        <row r="39">
          <cell r="A39">
            <v>97146</v>
          </cell>
          <cell r="B39" t="str">
            <v>ASSENTAMENTO DE TUBO DE FERRO FUNDIDO PARA REDE DE ÁGUA, DN 300 MM, JUNTA ELÁSTICA, INSTALADO EM LOCAL COM NÍVEL ALTO DE INTERFERÊNCIAS (NÃO INCLUI FORNECIMENTO). AF_11/2017</v>
          </cell>
          <cell r="C39" t="str">
            <v>M</v>
          </cell>
          <cell r="D39">
            <v>15.22</v>
          </cell>
          <cell r="E39">
            <v>0.68264686100000005</v>
          </cell>
        </row>
        <row r="40">
          <cell r="A40">
            <v>97147</v>
          </cell>
          <cell r="B40" t="str">
            <v>ASSENTAMENTO DE TUBO DE FERRO FUNDIDO PARA REDE DE ÁGUA, DN 350 MM, JUNTA ELÁSTICA, INSTALADO EM LOCAL COM NÍVEL ALTO DE INTERFERÊNCIAS (NÃO INCLUI FORNECIMENTO). AF_11/2017</v>
          </cell>
          <cell r="C40" t="str">
            <v>M</v>
          </cell>
          <cell r="D40">
            <v>17.18</v>
          </cell>
          <cell r="E40">
            <v>0.68073721799999998</v>
          </cell>
        </row>
        <row r="41">
          <cell r="A41">
            <v>97148</v>
          </cell>
          <cell r="B41" t="str">
            <v>ASSENTAMENTO DE TUBO DE FERRO FUNDIDO PARA REDE DE ÁGUA, DN 400 MM, JUNTA ELÁSTICA, INSTALADO EM LOCAL COM NÍVEL ALTO DE INTERFERÊNCIAS (NÃO INCLUI FORNECIMENTO). AF_11/2017</v>
          </cell>
          <cell r="C41" t="str">
            <v>M</v>
          </cell>
          <cell r="D41">
            <v>19.11</v>
          </cell>
          <cell r="E41">
            <v>0.685026739</v>
          </cell>
        </row>
        <row r="42">
          <cell r="A42">
            <v>97149</v>
          </cell>
          <cell r="B42" t="str">
            <v>ASSENTAMENTO DE TUBO DE FERRO FUNDIDO PARA REDE DE ÁGUA, DN 450 MM, JUNTA ELÁSTICA, INSTALADO EM LOCAL COM NÍVEL ALTO DE INTERFERÊNCIAS (NÃO INCLUI FORNECIMENTO). AF_11/2017</v>
          </cell>
          <cell r="C42" t="str">
            <v>M</v>
          </cell>
          <cell r="D42">
            <v>21.08</v>
          </cell>
          <cell r="E42">
            <v>0.68454106400000003</v>
          </cell>
        </row>
        <row r="43">
          <cell r="A43">
            <v>97150</v>
          </cell>
          <cell r="B43" t="str">
            <v>ASSENTAMENTO DE TUBO DE FERRO FUNDIDO PARA REDE DE ÁGUA, DN 500 MM, JUNTA ELÁSTICA, INSTALADO EM LOCAL COM NÍVEL ALTO DE INTERFERÊNCIAS (NÃO INCLUI FORNECIMENTO). AF_11/2017</v>
          </cell>
          <cell r="C43" t="str">
            <v>M</v>
          </cell>
          <cell r="D43">
            <v>25.5</v>
          </cell>
          <cell r="E43">
            <v>0.61891460600000003</v>
          </cell>
        </row>
        <row r="44">
          <cell r="A44">
            <v>97151</v>
          </cell>
          <cell r="B44" t="str">
            <v>ASSENTAMENTO DE TUBO DE FERRO FUNDIDO PARA REDE DE ÁGUA, DN 600 MM, JUNTA ELÁSTICA, INSTALADO EM LOCAL COM NÍVEL ALTO DE INTERFERÊNCIAS (NÃO INCLUI FORNECIMENTO). AF_11/2017</v>
          </cell>
          <cell r="C44" t="str">
            <v>M</v>
          </cell>
          <cell r="D44">
            <v>29.78</v>
          </cell>
          <cell r="E44">
            <v>0.620866009</v>
          </cell>
        </row>
        <row r="45">
          <cell r="A45">
            <v>97152</v>
          </cell>
          <cell r="B45" t="str">
            <v>ASSENTAMENTO DE TUBO DE FERRO FUNDIDO PARA REDE DE ÁGUA, DN 700 MM, JUNTA ELÁSTICA, INSTALADO EM LOCAL COM NÍVEL ALTO DE INTERFERÊNCIAS (NÃO INCLUI FORNECIMENTO). AF_11/2017</v>
          </cell>
          <cell r="C45" t="str">
            <v>M</v>
          </cell>
          <cell r="D45">
            <v>33.93</v>
          </cell>
          <cell r="E45">
            <v>0.62254610399999999</v>
          </cell>
        </row>
        <row r="46">
          <cell r="A46">
            <v>97153</v>
          </cell>
          <cell r="B46" t="str">
            <v>ASSENTAMENTO DE TUBO DE FERRO FUNDIDO PARA REDE DE ÁGUA, DN 800 MM, JUNTA ELÁSTICA, INSTALADO EM LOCAL COM NÍVEL ALTO DE INTERFERÊNCIAS (NÃO INCLUI FORNECIMENTO). AF_11/2017</v>
          </cell>
          <cell r="C46" t="str">
            <v>M</v>
          </cell>
          <cell r="D46">
            <v>38.15</v>
          </cell>
          <cell r="E46">
            <v>0.62536404599999995</v>
          </cell>
        </row>
        <row r="47">
          <cell r="A47">
            <v>97154</v>
          </cell>
          <cell r="B47" t="str">
            <v>ASSENTAMENTO DE TUBO DE FERRO FUNDIDO PARA REDE DE ÁGUA, DN 900 MM, JUNTA ELÁSTICA, INSTALADO EM LOCAL COM NÍVEL ALTO DE INTERFERÊNCIAS (NÃO INCLUI FORNECIMENTO). AF_11/2017</v>
          </cell>
          <cell r="C47" t="str">
            <v>M</v>
          </cell>
          <cell r="D47">
            <v>42.39</v>
          </cell>
          <cell r="E47">
            <v>0.62711460699999999</v>
          </cell>
        </row>
        <row r="48">
          <cell r="A48">
            <v>97155</v>
          </cell>
          <cell r="B48" t="str">
            <v>ASSENTAMENTO DE TUBO DE FERRO FUNDIDO PARA REDE DE ÁGUA, DN 1000 MM, JUNTA ELÁSTICA, INSTALADO EM LOCAL COM NÍVEL ALTO DE INTERFERÊNCIAS (NÃO INCLUI FORNECIMENTO). AF_11/2017</v>
          </cell>
          <cell r="C48" t="str">
            <v>M</v>
          </cell>
          <cell r="D48">
            <v>46.65</v>
          </cell>
          <cell r="E48">
            <v>0.62794722199999997</v>
          </cell>
        </row>
        <row r="49">
          <cell r="A49">
            <v>97156</v>
          </cell>
          <cell r="B49" t="str">
            <v>ASSENTAMENTO DE TUBO DE FERRO FUNDIDO PARA REDE DE ÁGUA, DN 1200 MM, JUNTA ELÁSTICA, INSTALADO EM LOCAL COM NÍVEL ALTO DE INTERFERÊNCIAS (NÃO INCLUI FORNECIMENTO). AF_11/2017</v>
          </cell>
          <cell r="C49" t="str">
            <v>M</v>
          </cell>
          <cell r="D49">
            <v>55.39</v>
          </cell>
          <cell r="E49">
            <v>0.62640960400000001</v>
          </cell>
        </row>
        <row r="50">
          <cell r="A50">
            <v>97157</v>
          </cell>
          <cell r="B50" t="str">
            <v>ASSENTAMENTO DE TUBO DE FERRO FUNDIDO PARA REDE DE ÁGUA, DN 80 MM, JUNTA ELÁSTICA, INSTALADO EM LOCAL COM NÍVEL BAIXO DE INTERFERÊNCIAS (NÃO INCLUI FORNECIMENTO). AF_11/2017</v>
          </cell>
          <cell r="C50" t="str">
            <v>M</v>
          </cell>
          <cell r="D50">
            <v>4.0199999999999996</v>
          </cell>
          <cell r="E50">
            <v>0.63297872399999999</v>
          </cell>
        </row>
        <row r="51">
          <cell r="A51">
            <v>97158</v>
          </cell>
          <cell r="B51" t="str">
            <v>ASSENTAMENTO DE TUBO DE FERRO FUNDIDO PARA REDE DE ÁGUA, DN 100 MM, JUNTA ELÁSTICA, INSTALADO EM LOCAL COM NÍVEL BAIXO DE INTERFERÊNCIAS (NÃO INCLUI FORNECIMENTO). AF_11/2017</v>
          </cell>
          <cell r="C51" t="str">
            <v>M</v>
          </cell>
          <cell r="D51">
            <v>4.49</v>
          </cell>
          <cell r="E51">
            <v>0.63895487100000004</v>
          </cell>
        </row>
        <row r="52">
          <cell r="A52">
            <v>97159</v>
          </cell>
          <cell r="B52" t="str">
            <v>ASSENTAMENTO DE TUBO DE FERRO FUNDIDO PARA REDE DE ÁGUA, DN 150 MM, JUNTA ELÁSTICA, INSTALADO EM LOCAL COM NÍVEL BAIXO DE INTERFERÊNCIAS (NÃO INCLUI FORNECIMENTO). AF_11/2017</v>
          </cell>
          <cell r="C52" t="str">
            <v>M</v>
          </cell>
          <cell r="D52">
            <v>5.67</v>
          </cell>
          <cell r="E52">
            <v>0.64444444499999998</v>
          </cell>
        </row>
        <row r="53">
          <cell r="A53">
            <v>97160</v>
          </cell>
          <cell r="B53" t="str">
            <v>ASSENTAMENTO DE TUBO DE FERRO FUNDIDO PARA REDE DE ÁGUA, DN 200 MM, JUNTA ELÁSTICA, INSTALADO EM LOCAL COM NÍVEL BAIXO DE INTERFERÊNCIAS (NÃO INCLUI FORNECIMENTO). AF_11/2017</v>
          </cell>
          <cell r="C53" t="str">
            <v>M</v>
          </cell>
          <cell r="D53">
            <v>6.86</v>
          </cell>
          <cell r="E53">
            <v>0.65692307800000005</v>
          </cell>
        </row>
        <row r="54">
          <cell r="A54">
            <v>97161</v>
          </cell>
          <cell r="B54" t="str">
            <v>ASSENTAMENTO DE TUBO DE FERRO FUNDIDO PARA REDE DE ÁGUA, DN 250 MM, JUNTA ELÁSTICA, INSTALADO EM LOCAL COM NÍVEL BAIXO DE INTERFERÊNCIAS (NÃO INCLUI FORNECIMENTO). AF_11/2017</v>
          </cell>
          <cell r="C54" t="str">
            <v>M</v>
          </cell>
          <cell r="D54">
            <v>8.0500000000000007</v>
          </cell>
          <cell r="E54">
            <v>0.65673575299999998</v>
          </cell>
        </row>
        <row r="55">
          <cell r="A55">
            <v>97162</v>
          </cell>
          <cell r="B55" t="str">
            <v>ASSENTAMENTO DE TUBO DE FERRO FUNDIDO PARA REDE DE ÁGUA, DN 300 MM, JUNTA ELÁSTICA, INSTALADO EM LOCAL COM NÍVEL BAIXO DE INTERFERÊNCIAS (NÃO INCLUI FORNECIMENTO). AF_11/2017</v>
          </cell>
          <cell r="C55" t="str">
            <v>M</v>
          </cell>
          <cell r="D55">
            <v>9.24</v>
          </cell>
          <cell r="E55">
            <v>0.65768799200000005</v>
          </cell>
        </row>
        <row r="56">
          <cell r="A56">
            <v>97163</v>
          </cell>
          <cell r="B56" t="str">
            <v>ASSENTAMENTO DE TUBO DE FERRO FUNDIDO PARA REDE DE ÁGUA, DN 350 MM, JUNTA ELÁSTICA, INSTALADO EM LOCAL COM NÍVEL BAIXO DE INTERFERÊNCIAS (NÃO INCLUI FORNECIMENTO). AF_11/2017</v>
          </cell>
          <cell r="C56" t="str">
            <v>M</v>
          </cell>
          <cell r="D56">
            <v>10.44</v>
          </cell>
          <cell r="E56">
            <v>0.66005946599999998</v>
          </cell>
        </row>
        <row r="57">
          <cell r="A57">
            <v>97164</v>
          </cell>
          <cell r="B57" t="str">
            <v>ASSENTAMENTO DE TUBO DE FERRO FUNDIDO PARA REDE DE ÁGUA, DN 400 MM, JUNTA ELÁSTICA, INSTALADO EM LOCAL COM NÍVEL BAIXO DE INTERFERÊNCIAS (NÃO INCLUI FORNECIMENTO). AF_11/2017</v>
          </cell>
          <cell r="C57" t="str">
            <v>M</v>
          </cell>
          <cell r="D57">
            <v>11.63</v>
          </cell>
          <cell r="E57">
            <v>0.662222223</v>
          </cell>
        </row>
        <row r="58">
          <cell r="A58">
            <v>97165</v>
          </cell>
          <cell r="B58" t="str">
            <v>ASSENTAMENTO DE TUBO DE FERRO FUNDIDO PARA REDE DE ÁGUA, DN 450 MM, JUNTA ELÁSTICA, INSTALADO EM LOCAL COM NÍVEL BAIXO DE INTERFERÊNCIAS (NÃO INCLUI FORNECIMENTO). AF_11/2017</v>
          </cell>
          <cell r="C58" t="str">
            <v>M</v>
          </cell>
          <cell r="D58">
            <v>12.83</v>
          </cell>
          <cell r="E58">
            <v>0.66211878099999999</v>
          </cell>
        </row>
        <row r="59">
          <cell r="A59">
            <v>97166</v>
          </cell>
          <cell r="B59" t="str">
            <v>ASSENTAMENTO DE TUBO DE FERRO FUNDIDO PARA REDE DE ÁGUA, DN 500 MM, JUNTA ELÁSTICA, INSTALADO EM LOCAL COM NÍVEL BAIXO DE INTERFERÊNCIAS (NÃO INCLUI FORNECIMENTO). AF_11/2017</v>
          </cell>
          <cell r="C59" t="str">
            <v>M</v>
          </cell>
          <cell r="D59">
            <v>15.53</v>
          </cell>
          <cell r="E59">
            <v>0.59788359899999999</v>
          </cell>
        </row>
        <row r="60">
          <cell r="A60">
            <v>97167</v>
          </cell>
          <cell r="B60" t="str">
            <v>ASSENTAMENTO DE TUBO DE FERRO FUNDIDO PARA REDE DE ÁGUA, DN 600 MM, JUNTA ELÁSTICA, INSTALADO EM LOCAL COM NÍVEL BAIXO DE INTERFERÊNCIAS (NÃO INCLUI FORNECIMENTO). AF_11/2017</v>
          </cell>
          <cell r="C60" t="str">
            <v>M</v>
          </cell>
          <cell r="D60">
            <v>18.16</v>
          </cell>
          <cell r="E60">
            <v>0.59730790899999997</v>
          </cell>
        </row>
        <row r="61">
          <cell r="A61">
            <v>97168</v>
          </cell>
          <cell r="B61" t="str">
            <v>ASSENTAMENTO DE TUBO DE FERRO FUNDIDO PARA REDE DE ÁGUA, DN 700 MM, JUNTA ELÁSTICA, INSTALADO EM LOCAL COM NÍVEL BAIXO DE INTERFERÊNCIAS (NÃO INCLUI FORNECIMENTO). AF_11/2017</v>
          </cell>
          <cell r="C61" t="str">
            <v>M</v>
          </cell>
          <cell r="D61">
            <v>20.64</v>
          </cell>
          <cell r="E61">
            <v>0.60504201800000001</v>
          </cell>
        </row>
        <row r="62">
          <cell r="A62">
            <v>97169</v>
          </cell>
          <cell r="B62" t="str">
            <v>ASSENTAMENTO DE TUBO DE FERRO FUNDIDO PARA REDE DE ÁGUA, DN 800 MM, JUNTA ELÁSTICA, INSTALADO EM LOCAL COM NÍVEL BAIXO DE INTERFERÊNCIAS (NÃO INCLUI FORNECIMENTO). AF_11/2017</v>
          </cell>
          <cell r="C62" t="str">
            <v>M</v>
          </cell>
          <cell r="D62">
            <v>23.2</v>
          </cell>
          <cell r="E62">
            <v>0.60676625699999998</v>
          </cell>
        </row>
        <row r="63">
          <cell r="A63">
            <v>97170</v>
          </cell>
          <cell r="B63" t="str">
            <v>ASSENTAMENTO DE TUBO DE FERRO FUNDIDO PARA REDE DE ÁGUA, DN 900 MM, JUNTA ELÁSTICA, INSTALADO EM LOCAL COM NÍVEL BAIXO DE INTERFERÊNCIAS (NÃO INCLUI FORNECIMENTO). AF_11/2017</v>
          </cell>
          <cell r="C63" t="str">
            <v>M</v>
          </cell>
          <cell r="D63">
            <v>25.8</v>
          </cell>
          <cell r="E63">
            <v>0.60653800899999999</v>
          </cell>
        </row>
        <row r="64">
          <cell r="A64">
            <v>97171</v>
          </cell>
          <cell r="B64" t="str">
            <v>ASSENTAMENTO DE TUBO DE FERRO FUNDIDO PARA REDE DE ÁGUA, DN 1000 MM, JUNTA ELÁSTICA, INSTALADO EM LOCAL COM NÍVEL BAIXO DE INTERFERÊNCIAS (NÃO INCLUI FORNECIMENTO). AF_11/2017</v>
          </cell>
          <cell r="C64" t="str">
            <v>M</v>
          </cell>
          <cell r="D64">
            <v>28.4</v>
          </cell>
          <cell r="E64">
            <v>0.608228981</v>
          </cell>
        </row>
        <row r="65">
          <cell r="A65">
            <v>97172</v>
          </cell>
          <cell r="B65" t="str">
            <v>ASSENTAMENTO DE TUBO DE FERRO FUNDIDO PARA REDE DE ÁGUA, DN 1200 MM, JUNTA ELÁSTICA, INSTALADO EM LOCAL COM NÍVEL BAIXO DE INTERFERÊNCIAS (NÃO INCLUI FORNECIMENTO). AF_11/2017</v>
          </cell>
          <cell r="C65" t="str">
            <v>M</v>
          </cell>
          <cell r="D65">
            <v>33.83</v>
          </cell>
          <cell r="E65">
            <v>0.60274791000000005</v>
          </cell>
        </row>
        <row r="66">
          <cell r="A66">
            <v>97173</v>
          </cell>
          <cell r="B66" t="str">
            <v>ASSENTAMENTO DE TUBO DE AÇO CARBONO PARA REDE DE ÁGUA, DN 600 MM (24), JUNTA SOLDADA, INSTALADO EM LOCAL COM NÍVEL ALTO DE INTERFERÊNCIAS (NÃO INCLUI FORNECIMENTO). AF_11/2017</v>
          </cell>
          <cell r="C66" t="str">
            <v>M</v>
          </cell>
          <cell r="D66">
            <v>28.15</v>
          </cell>
          <cell r="E66">
            <v>0.525668837</v>
          </cell>
        </row>
        <row r="67">
          <cell r="A67">
            <v>97174</v>
          </cell>
          <cell r="B67" t="str">
            <v>ASSENTAMENTO DE TUBO DE AÇO CARBONO PARA REDE DE ÁGUA, DN 700 MM (28), JUNTA SOLDADA, INSTALADO EM LOCAL COM NÍVEL ALTO DE INTERFERÊNCIAS (NÃO INCLUI FORNECIMENTO). AF_11/2017</v>
          </cell>
          <cell r="C67" t="str">
            <v>M</v>
          </cell>
          <cell r="D67">
            <v>32.549999999999997</v>
          </cell>
          <cell r="E67">
            <v>0.52199688099999997</v>
          </cell>
        </row>
        <row r="68">
          <cell r="A68">
            <v>97175</v>
          </cell>
          <cell r="B68" t="str">
            <v>ASSENTAMENTO DE TUBO DE AÇO CARBONO PARA REDE DE ÁGUA, DN 800 MM (32), JUNTA SOLDADA, INSTALADO EM LOCAL COM NÍVEL ALTO DE INTERFERÊNCIAS (NÃO INCLUI FORNECIMENTO). AF_11/2017</v>
          </cell>
          <cell r="C68" t="str">
            <v>M</v>
          </cell>
          <cell r="D68">
            <v>36.950000000000003</v>
          </cell>
          <cell r="E68">
            <v>0.51779846699999998</v>
          </cell>
        </row>
        <row r="69">
          <cell r="A69">
            <v>97176</v>
          </cell>
          <cell r="B69" t="str">
            <v>ASSENTAMENTO DE TUBO DE AÇO CARBONO PARA REDE DE ÁGUA, DN 900 MM (36), JUNTA SOLDADA, INSTALADO EM LOCAL COM NÍVEL ALTO DE INTERFERÊNCIAS (NÃO INCLUI FORNECIMENTO). AF_11/2017</v>
          </cell>
          <cell r="C69" t="str">
            <v>M</v>
          </cell>
          <cell r="D69">
            <v>41.34</v>
          </cell>
          <cell r="E69">
            <v>0.51613692</v>
          </cell>
        </row>
        <row r="70">
          <cell r="A70">
            <v>97177</v>
          </cell>
          <cell r="B70" t="str">
            <v>ASSENTAMENTO DE TUBO DE AÇO CARBONO PARA REDE DE ÁGUA, DN 1000 MM (40) OU DN 1100 MM (44), JUNTA SOLDADA, INSTALADO EM LOCAL COM NÍVEL ALTO DE INTERFERÊNCIAS (NÃO INCLUI FORNECIMENTO). AF_11/2017</v>
          </cell>
          <cell r="C70" t="str">
            <v>M</v>
          </cell>
          <cell r="D70">
            <v>50.14</v>
          </cell>
          <cell r="E70">
            <v>0.51299093799999995</v>
          </cell>
        </row>
        <row r="71">
          <cell r="A71">
            <v>97178</v>
          </cell>
          <cell r="B71" t="str">
            <v>ASSENTAMENTO DE TUBO DE AÇO CARBONO PARA REDE DE ÁGUA, DN 1200 MM (48) OU DN 1300 MM (52), JUNTA SOLDADA, INSTALADO EM LOCAL COM NÍVEL ALTO DE INTERFERÊNCIAS (NÃO INCLUI FORNECIMENTO). AF_11/2017</v>
          </cell>
          <cell r="C71" t="str">
            <v>M</v>
          </cell>
          <cell r="D71">
            <v>58.93</v>
          </cell>
          <cell r="E71">
            <v>0.51077291400000002</v>
          </cell>
        </row>
        <row r="72">
          <cell r="A72">
            <v>97179</v>
          </cell>
          <cell r="B72" t="str">
            <v>ASSENTAMENTO DE TUBO DE AÇO CARBONO PARA REDE DE ÁGUA, DN 1400 MM (56'') OU DN 1500 MM (60), JUNTA SOLDADA, INSTALADO EM LOCAL COM NÍVEL ALTO DE INTERFERÊNCIAS (NÃO INCLUI FORNECIMENTO). AF_11/2017</v>
          </cell>
          <cell r="C72" t="str">
            <v>M</v>
          </cell>
          <cell r="D72">
            <v>67.739999999999995</v>
          </cell>
          <cell r="E72">
            <v>0.50929644600000001</v>
          </cell>
        </row>
        <row r="73">
          <cell r="A73">
            <v>97180</v>
          </cell>
          <cell r="B73" t="str">
            <v>ASSENTAMENTO DE TUBO DE AÇO CARBONO PARA REDE DE ÁGUA, DN 1600 MM (64) OU DN 1700 MM (68), JUNTA SOLDADA, INSTALADO EM LOCAL COM NÍVEL ALTO DE INTERFERÊNCIAS (NÃO INCLUI FORNECIMENTO). AF_11/2017</v>
          </cell>
          <cell r="C73" t="str">
            <v>M</v>
          </cell>
          <cell r="D73">
            <v>76.540000000000006</v>
          </cell>
          <cell r="E73">
            <v>0.50842326999999998</v>
          </cell>
        </row>
        <row r="74">
          <cell r="A74">
            <v>97181</v>
          </cell>
          <cell r="B74" t="str">
            <v>ASSENTAMENTO DE TUBO DE AÇO CARBONO PARA REDE DE ÁGUA, DN 1800 MM (72) OU DN 1900 MM (76), JUNTA SOLDADA, INSTALADO EM LOCAL COM NÍVEL ALTO DE INTERFERÊNCIAS (NÃO INCLUI FORNECIMENTO). AF_11/2017</v>
          </cell>
          <cell r="C74" t="str">
            <v>M</v>
          </cell>
          <cell r="D74">
            <v>88.19</v>
          </cell>
          <cell r="E74">
            <v>0.49053160099999998</v>
          </cell>
        </row>
        <row r="75">
          <cell r="A75">
            <v>97182</v>
          </cell>
          <cell r="B75" t="str">
            <v>ASSENTAMENTO DE TUBO DE AÇO CARBONO PARA REDE DE ÁGUA, DN 2000 MM (80) OU DN 2100 MM (84), JUNTA SOLDADA, INSTALADO EM LOCAL COM NÍVEL ALTO DE INTERFERÊNCIAS (NÃO INCLUI FORNECIMENTO). AF_11/2017</v>
          </cell>
          <cell r="C75" t="str">
            <v>M</v>
          </cell>
          <cell r="D75">
            <v>97.28</v>
          </cell>
          <cell r="E75">
            <v>0.48972001300000001</v>
          </cell>
        </row>
        <row r="76">
          <cell r="A76">
            <v>97183</v>
          </cell>
          <cell r="B76" t="str">
            <v>ASSENTAMENTO DE TUBO DE AÇO CARBONO PARA REDE DE ÁGUA, DN 600 MM (24), JUNTA SOLDADA, INSTALADO EM LOCAL COM NÍVEL BAIXO DE INTERFERÊNCIAS (NÃO INCLUI FORNECIMENTO). AF_11/2017</v>
          </cell>
          <cell r="C76" t="str">
            <v>M</v>
          </cell>
          <cell r="D76">
            <v>23.06</v>
          </cell>
          <cell r="E76">
            <v>0.52235502599999994</v>
          </cell>
        </row>
        <row r="77">
          <cell r="A77">
            <v>97184</v>
          </cell>
          <cell r="B77" t="str">
            <v>ASSENTAMENTO DE TUBO DE AÇO CARBONO PARA REDE DE ÁGUA, DN 700 MM (28), JUNTA SOLDADA, INSTALADO EM LOCAL COM NÍVEL BAIXO DE INTERFERÊNCIAS (NÃO INCLUI FORNECIMENTO). AF_11/2017</v>
          </cell>
          <cell r="C77" t="str">
            <v>M</v>
          </cell>
          <cell r="D77">
            <v>26.71</v>
          </cell>
          <cell r="E77">
            <v>0.51882845200000005</v>
          </cell>
        </row>
        <row r="78">
          <cell r="A78">
            <v>97185</v>
          </cell>
          <cell r="B78" t="str">
            <v>ASSENTAMENTO DE TUBO DE AÇO CARBONO PARA REDE DE ÁGUA, DN 800 MM (32), JUNTA SOLDADA, INSTALADO EM LOCAL COM NÍVEL BAIXO DE INTERFERÊNCIAS (NÃO INCLUI FORNECIMENTO). AF_11/2017</v>
          </cell>
          <cell r="C78" t="str">
            <v>M</v>
          </cell>
          <cell r="D78">
            <v>30.4</v>
          </cell>
          <cell r="E78">
            <v>0.51619365699999997</v>
          </cell>
        </row>
        <row r="79">
          <cell r="A79">
            <v>97186</v>
          </cell>
          <cell r="B79" t="str">
            <v>ASSENTAMENTO DE TUBO DE AÇO CARBONO PARA REDE DE ÁGUA, DN 900 MM (36), JUNTA SOLDADA, INSTALADO EM LOCAL COM NÍVEL BAIXO DE INTERFERÊNCIAS (NÃO INCLUI FORNECIMENTO). AF_11/2017</v>
          </cell>
          <cell r="C79" t="str">
            <v>M</v>
          </cell>
          <cell r="D79">
            <v>34.06</v>
          </cell>
          <cell r="E79">
            <v>0.51443882200000002</v>
          </cell>
        </row>
        <row r="80">
          <cell r="A80">
            <v>97187</v>
          </cell>
          <cell r="B80" t="str">
            <v>ASSENTAMENTO DE TUBO DE AÇO CARBONO PARA REDE DE ÁGUA, DN 1000 MM (40) OU DN 1100 MM (44), JUNTA SOLDADA, INSTALADO EM LOCAL COM NÍVEL ALTO DE INTERFERÊNCIAS (NÃO INCLUI FORNECIMENTO). AF_11/2017</v>
          </cell>
          <cell r="C80" t="str">
            <v>M</v>
          </cell>
          <cell r="D80">
            <v>41.39</v>
          </cell>
          <cell r="E80">
            <v>0.51197458500000004</v>
          </cell>
        </row>
        <row r="81">
          <cell r="A81">
            <v>97188</v>
          </cell>
          <cell r="B81" t="str">
            <v>ASSENTAMENTO DE TUBO DE AÇO CARBONO PARA REDE DE ÁGUA, DN 1200 MM (48) OU DN 1300 MM (52), JUNTA SOLDADA, INSTALADO EM LOCAL COM NÍVEL BAIXO DE INTERFERÊNCIAS (NÃO INCLUI FORNECIMENTO). AF_11/2017</v>
          </cell>
          <cell r="C81" t="str">
            <v>M</v>
          </cell>
          <cell r="D81">
            <v>48.72</v>
          </cell>
          <cell r="E81">
            <v>0.50951986900000001</v>
          </cell>
        </row>
        <row r="82">
          <cell r="A82">
            <v>97189</v>
          </cell>
          <cell r="B82" t="str">
            <v>ASSENTAMENTO DE TUBO DE AÇO CARBONO PARA REDE DE ÁGUA, DN 1400 MM (56'') OU DN 1500 MM (60), JUNTA SOLDADA, INSTALADO EM LOCAL COM NÍVEL BAIXO DE INTERFERÊNCIAS (NÃO INCLUI FORNECIMENTO). AF_11/2017</v>
          </cell>
          <cell r="C82" t="str">
            <v>M</v>
          </cell>
          <cell r="D82">
            <v>56.06</v>
          </cell>
          <cell r="E82">
            <v>0.50936599500000002</v>
          </cell>
        </row>
        <row r="83">
          <cell r="A83">
            <v>97190</v>
          </cell>
          <cell r="B83" t="str">
            <v>ASSENTAMENTO DE TUBO DE AÇO CARBONO PARA REDE DE ÁGUA, DN 1600 MM (64) OU DN 1700 MM (68), JUNTA SOLDADA, INSTALADO EM LOCAL COM NÍVEL BAIXO DE INTERFERÊNCIAS (NÃO INCLUI FORNECIMENTO). AF_11/2017</v>
          </cell>
          <cell r="C83" t="str">
            <v>M</v>
          </cell>
          <cell r="D83">
            <v>63.39</v>
          </cell>
          <cell r="E83">
            <v>0.50770942699999999</v>
          </cell>
        </row>
        <row r="84">
          <cell r="A84">
            <v>97191</v>
          </cell>
          <cell r="B84" t="str">
            <v>ASSENTAMENTO DE TUBO DE AÇO CARBONO PARA REDE DE ÁGUA, DN 1800 MM (72) OU DN 1900 MM (76), JUNTA SOLDADA, INSTALADO EM LOCAL COM NÍVEL BAIXO DE INTERFERÊNCIAS (NÃO INCLUI FORNECIMENTO). AF_11/2017</v>
          </cell>
          <cell r="C84" t="str">
            <v>M</v>
          </cell>
          <cell r="D84">
            <v>72.930000000000007</v>
          </cell>
          <cell r="E84">
            <v>0.49096427199999998</v>
          </cell>
        </row>
        <row r="85">
          <cell r="A85">
            <v>97192</v>
          </cell>
          <cell r="B85" t="str">
            <v>ASSENTAMENTO DE TUBO DE AÇO CARBONO PARA REDE DE ÁGUA, DN 2000 MM (80) OU DN 2100 MM (84), JUNTA SOLDADA, INSTALADO EM LOCAL COM NÍVEL BAIXO DE INTERFERÊNCIAS (NÃO INCLUI FORNECIMENTO). AF_11/2017</v>
          </cell>
          <cell r="C85" t="str">
            <v>M</v>
          </cell>
          <cell r="D85">
            <v>80.48</v>
          </cell>
          <cell r="E85">
            <v>0.49037740600000002</v>
          </cell>
        </row>
        <row r="86">
          <cell r="A86">
            <v>90694</v>
          </cell>
          <cell r="B86" t="str">
            <v>TUBO DE PVC PARA REDE COLETORA DE ESGOTO DE PAREDE MACIÇA, DN 100 MM, JUNTA ELÁSTICA, INSTALADO EM LOCAL COM NÍVEL BAIXO DE INTERFERÊNCIAS - FORNECIMENTO E ASSENTAMENTO. AF_06/2015</v>
          </cell>
          <cell r="C86" t="str">
            <v>M</v>
          </cell>
          <cell r="D86">
            <v>19.809999999999999</v>
          </cell>
          <cell r="E86">
            <v>9.7151576000000003E-2</v>
          </cell>
        </row>
        <row r="87">
          <cell r="A87">
            <v>90695</v>
          </cell>
          <cell r="B87" t="str">
            <v>TUBO DE PVC PARA REDE COLETORA DE ESGOTO DE PAREDE MACIÇA, DN 150 MM, JUNTA ELÁSTICA, INSTALADO EM LOCAL COM NÍVEL BAIXO DE INTERFERÊNCIAS - FORNECIMENTO E ASSENTAMENTO. AF_06/2015</v>
          </cell>
          <cell r="C87" t="str">
            <v>M</v>
          </cell>
          <cell r="D87">
            <v>40.33</v>
          </cell>
          <cell r="E87">
            <v>5.8046835999999997E-2</v>
          </cell>
        </row>
        <row r="88">
          <cell r="A88">
            <v>90696</v>
          </cell>
          <cell r="B88" t="str">
            <v>TUBO DE PVC PARA REDE COLETORA DE ESGOTO DE PAREDE MACIÇA, DN 200 MM, JUNTA ELÁSTICA, INSTALADO EM LOCAL COM NÍVEL BAIXO DE INTERFERÊNCIAS - FORNECIMENTO E ASSENTAMENTO. AF_06/2015</v>
          </cell>
          <cell r="C88" t="str">
            <v>M</v>
          </cell>
          <cell r="D88">
            <v>61.8</v>
          </cell>
          <cell r="E88">
            <v>4.4628367000000002E-2</v>
          </cell>
        </row>
        <row r="89">
          <cell r="A89">
            <v>90697</v>
          </cell>
          <cell r="B89" t="str">
            <v>TUBO DE PVC PARA REDE COLETORA DE ESGOTO DE PAREDE MACIÇA, DN 250 MM, JUNTA ELÁSTICA, INSTALADO EM LOCAL COM NÍVEL BAIXO DE INTERFERÊNCIAS - FORNECIMENTO E ASSENTAMENTO. AF_06/2015</v>
          </cell>
          <cell r="C89" t="str">
            <v>M</v>
          </cell>
          <cell r="D89">
            <v>102.82</v>
          </cell>
          <cell r="E89">
            <v>3.1082529000000001E-2</v>
          </cell>
        </row>
        <row r="90">
          <cell r="A90">
            <v>90698</v>
          </cell>
          <cell r="B90" t="str">
            <v>TUBO DE PVC PARA REDE COLETORA DE ESGOTO DE PAREDE MACIÇA, DN 300 MM, JUNTA ELÁSTICA, INSTALADO EM LOCAL COM NÍVEL BAIXO DE INTERFERÊNCIAS - FORNECIMENTO E ASSENTAMENTO. AF_06/2015</v>
          </cell>
          <cell r="C90" t="str">
            <v>M</v>
          </cell>
          <cell r="D90">
            <v>164.58</v>
          </cell>
          <cell r="E90">
            <v>2.2024822999999999E-2</v>
          </cell>
        </row>
        <row r="91">
          <cell r="A91">
            <v>90699</v>
          </cell>
          <cell r="B91" t="str">
            <v>TUBO DE PVC PARA REDE COLETORA DE ESGOTO DE PAREDE MACIÇA, DN 350 MM, JUNTA ELÁSTICA, INSTALADO EM LOCAL COM NÍVEL BAIXO DE INTERFERÊNCIAS - FORNECIMENTO E ASSENTAMENTO. AF_06/2015</v>
          </cell>
          <cell r="C91" t="str">
            <v>M</v>
          </cell>
          <cell r="D91">
            <v>203.51</v>
          </cell>
          <cell r="E91">
            <v>1.9922278000000002E-2</v>
          </cell>
        </row>
        <row r="92">
          <cell r="A92">
            <v>90700</v>
          </cell>
          <cell r="B92" t="str">
            <v>TUBO DE PVC PARA REDE COLETORA DE ESGOTO DE PAREDE MACIÇA, DN 400 MM, JUNTA ELÁSTICA, INSTALADO EM LOCAL COM NÍVEL BAIXO DE INTERFERÊNCIAS - FORNECIMENTO E ASSENTAMENTO. AF_06/2015</v>
          </cell>
          <cell r="C92" t="str">
            <v>M</v>
          </cell>
          <cell r="D92">
            <v>269.57</v>
          </cell>
          <cell r="E92">
            <v>2.2655524E-2</v>
          </cell>
        </row>
        <row r="93">
          <cell r="A93">
            <v>90701</v>
          </cell>
          <cell r="B93" t="str">
            <v>TUBO DE PVC CORRUGADO DE DUPLA PAREDE PARA REDE COLETORA DE ESGOTO, DN 150 MM, JUNTA ELÁSTICA, INSTALADO EM LOCAL COM NÍVEL BAIXO DE INTERFERÊNCIAS - FORNECIMENTO E ASSENTAMENTO. AF_06/2015</v>
          </cell>
          <cell r="C93" t="str">
            <v>M</v>
          </cell>
          <cell r="D93">
            <v>40.200000000000003</v>
          </cell>
          <cell r="E93">
            <v>0.106553276</v>
          </cell>
        </row>
        <row r="94">
          <cell r="A94">
            <v>90702</v>
          </cell>
          <cell r="B94" t="str">
            <v>TUBO DE PVC CORRUGADO DE DUPLA PAREDE PARA REDE COLETORA DE ESGOTO, DN 200 MM, JUNTA ELÁSTICA, INSTALADO EM LOCAL COM NÍVEL BAIXO DE INTERFERÊNCIAS - FORNECIMENTO E ASSENTAMENTO. AF_06/2015</v>
          </cell>
          <cell r="C94" t="str">
            <v>M</v>
          </cell>
          <cell r="D94">
            <v>60.38</v>
          </cell>
          <cell r="E94">
            <v>7.7958775999999994E-2</v>
          </cell>
        </row>
        <row r="95">
          <cell r="A95">
            <v>90703</v>
          </cell>
          <cell r="B95" t="str">
            <v>TUBO DE PVC CORRUGADO DE DUPLA PAREDE PARA REDE COLETORA DE ESGOTO, DN 250 MM, JUNTA ELÁSTICA, INSTALADO EM LOCAL COM NÍVEL BAIXO DE INTERFERÊNCIAS - FORNECIMENTO E ASSENTAMENTO. AF_06/2015</v>
          </cell>
          <cell r="C95" t="str">
            <v>M</v>
          </cell>
          <cell r="D95">
            <v>98.74</v>
          </cell>
          <cell r="E95">
            <v>5.1974418000000001E-2</v>
          </cell>
        </row>
        <row r="96">
          <cell r="A96">
            <v>90704</v>
          </cell>
          <cell r="B96" t="str">
            <v>TUBO DE PVC CORRUGADO DE DUPLA PAREDE PARA REDE COLETORA DE ESGOTO, DN 300 MM, JUNTA ELÁSTICA, INSTALADO EM LOCAL COM NÍVEL BAIXO DE INTERFERÊNCIAS - FORNECIMENTO E ASSENTAMENTO. AF_06/2015</v>
          </cell>
          <cell r="C96" t="str">
            <v>M</v>
          </cell>
          <cell r="D96">
            <v>154</v>
          </cell>
          <cell r="E96">
            <v>3.6090518000000002E-2</v>
          </cell>
        </row>
        <row r="97">
          <cell r="A97">
            <v>90705</v>
          </cell>
          <cell r="B97" t="str">
            <v>TUBO DE PVC CORRUGADO DE DUPLA PAREDE PARA REDE COLETORA DE ESGOTO, DN 350 MM, JUNTA ELÁSTICA, INSTALADO EM LOCAL COM NÍVEL BAIXO DE INTERFERÊNCIAS - FORNECIMENTO E ASSENTAMENTO. AF_06/2015</v>
          </cell>
          <cell r="C97" t="str">
            <v>M</v>
          </cell>
          <cell r="D97">
            <v>225.12</v>
          </cell>
          <cell r="E97">
            <v>2.6594324999999999E-2</v>
          </cell>
        </row>
        <row r="98">
          <cell r="A98">
            <v>90706</v>
          </cell>
          <cell r="B98" t="str">
            <v>TUBO DE PVC CORRUGADO DE DUPLA PAREDE PARA REDE COLETORA DE ESGOTO, DN 400 MM, JUNTA ELÁSTICA, INSTALADO EM LOCAL COM NÍVEL BAIXO DE INTERFERÊNCIAS - FORNECIMENTO E ASSENTAMENTO. AF_06/2015</v>
          </cell>
          <cell r="C98" t="str">
            <v>M</v>
          </cell>
          <cell r="D98">
            <v>273.95</v>
          </cell>
          <cell r="E98">
            <v>3.1910226999999999E-2</v>
          </cell>
        </row>
        <row r="99">
          <cell r="A99">
            <v>90708</v>
          </cell>
          <cell r="B99" t="str">
            <v>TUBO DE PEAD CORRUGADO DE DUPLA PAREDE PARA REDE COLETORA DE ESGOTO, DN 600 MM, JUNTA ELÁSTICA INTEGRADA, INSTALADO EM LOCAL COM NÍVEL BAIXO DE INTERFERÊNCIAS - FORNECIMENTO E ASSENTAMENTO. AF_06/2015</v>
          </cell>
          <cell r="C99" t="str">
            <v>M</v>
          </cell>
          <cell r="D99">
            <v>440.25</v>
          </cell>
          <cell r="E99">
            <v>1.2889293E-2</v>
          </cell>
        </row>
        <row r="100">
          <cell r="A100">
            <v>90709</v>
          </cell>
          <cell r="B100" t="str">
            <v>TUBO DE PVC PARA REDE COLETORA DE ESGOTO DE PAREDE MACIÇA, DN 100 MM, JUNTA ELÁSTICA, INSTALADO EM LOCAL COM NÍVEL ALTO DE INTERFERÊNCIAS - FORNECIMENTO E ASSENTAMENTO. AF_06/2015</v>
          </cell>
          <cell r="C100" t="str">
            <v>M</v>
          </cell>
          <cell r="D100">
            <v>21.68</v>
          </cell>
          <cell r="E100">
            <v>0.159981343</v>
          </cell>
        </row>
        <row r="101">
          <cell r="A101">
            <v>90710</v>
          </cell>
          <cell r="B101" t="str">
            <v>TUBO DE PVC PARA REDE COLETORA DE ESGOTO DE PAREDE MACIÇA, DN 150 MM, JUNTA ELÁSTICA, INSTALADO EM LOCAL COM NÍVEL ALTO DE INTERFERÊNCIAS - FORNECIMENTO E ASSENTAMENTO. AF_06/2015</v>
          </cell>
          <cell r="C101" t="str">
            <v>M</v>
          </cell>
          <cell r="D101">
            <v>42.21</v>
          </cell>
          <cell r="E101">
            <v>9.1970455000000007E-2</v>
          </cell>
        </row>
        <row r="102">
          <cell r="A102">
            <v>90711</v>
          </cell>
          <cell r="B102" t="str">
            <v>TUBO DE PVC PARA REDE COLETORA DE ESGOTO DE PAREDE MACIÇA, DN 200 MM, JUNTA ELÁSTICA, INSTALADO EM LOCAL COM NÍVEL ALTO DE INTERFERÊNCIAS - FORNECIMENTO E ASSENTAMENTO. AF_06/2015</v>
          </cell>
          <cell r="C102" t="str">
            <v>M</v>
          </cell>
          <cell r="D102">
            <v>63.67</v>
          </cell>
          <cell r="E102">
            <v>6.7454687999999999E-2</v>
          </cell>
        </row>
        <row r="103">
          <cell r="A103">
            <v>90712</v>
          </cell>
          <cell r="B103" t="str">
            <v>TUBO DE PVC PARA REDE COLETORA DE ESGOTO DE PAREDE MACIÇA, DN 250 MM, JUNTA ELÁSTICA, INSTALADO EM LOCAL COM NÍVEL ALTO DE INTERFERÊNCIAS - FORNECIMENTO E ASSENTAMENTO. AF_06/2015</v>
          </cell>
          <cell r="C103" t="str">
            <v>M</v>
          </cell>
          <cell r="D103">
            <v>104.68</v>
          </cell>
          <cell r="E103">
            <v>4.4993298000000001E-2</v>
          </cell>
        </row>
        <row r="104">
          <cell r="A104">
            <v>90713</v>
          </cell>
          <cell r="B104" t="str">
            <v>TUBO DE PVC PARA REDE COLETORA DE ESGOTO DE PAREDE MACIÇA, DN 300 MM, JUNTA ELÁSTICA, INSTALADO EM LOCAL COM NÍVEL ALTO DE INTERFERÊNCIAS - FORNECIMENTO E ASSENTAMENTO. AF_06/2015</v>
          </cell>
          <cell r="C104" t="str">
            <v>M</v>
          </cell>
          <cell r="D104">
            <v>166.45</v>
          </cell>
          <cell r="E104">
            <v>3.0922873E-2</v>
          </cell>
        </row>
        <row r="105">
          <cell r="A105">
            <v>90714</v>
          </cell>
          <cell r="B105" t="str">
            <v>TUBO DE PVC PARA REDE COLETORA DE ESGOTO DE PAREDE MACIÇA, DN 350 MM, JUNTA ELÁSTICA, INSTALADO EM LOCAL COM NÍVEL ALTO DE INTERFERÊNCIAS - FORNECIMENTO E ASSENTAMENTO. AF_06/2015</v>
          </cell>
          <cell r="C105" t="str">
            <v>M</v>
          </cell>
          <cell r="D105">
            <v>205.37</v>
          </cell>
          <cell r="E105">
            <v>2.7150865E-2</v>
          </cell>
        </row>
        <row r="106">
          <cell r="A106">
            <v>90715</v>
          </cell>
          <cell r="B106" t="str">
            <v>TUBO DE PVC PARA REDE COLETORA DE ESGOTO DE PAREDE MACIÇA, DN 400 MM, JUNTA ELÁSTICA, INSTALADO EM LOCAL COM NÍVEL ALTO DE INTERFERÊNCIAS - FORNECIMENTO E ASSENTAMENTO. AF_06/2015</v>
          </cell>
          <cell r="C106" t="str">
            <v>M</v>
          </cell>
          <cell r="D106">
            <v>273.39999999999998</v>
          </cell>
          <cell r="E106">
            <v>2.9964467000000002E-2</v>
          </cell>
        </row>
        <row r="107">
          <cell r="A107">
            <v>90716</v>
          </cell>
          <cell r="B107" t="str">
            <v>TUBO DE PVC CORRUGADO DE DUPLA PAREDE PARA REDE COLETORA DE ESGOTO, DN 150 MM, JUNTA ELÁSTICA, INSTALADO EM LOCAL COM NÍVEL ALTO DE INTERFERÊNCIAS - FORNECIMENTO E ASSENTAMENTO. AF_06/2015</v>
          </cell>
          <cell r="C107" t="str">
            <v>M</v>
          </cell>
          <cell r="D107">
            <v>42.06</v>
          </cell>
          <cell r="E107">
            <v>0.138483616</v>
          </cell>
        </row>
        <row r="108">
          <cell r="A108">
            <v>90717</v>
          </cell>
          <cell r="B108" t="str">
            <v>TUBO DE PVC CORRUGADO DE DUPLA PAREDE PARA REDE COLETORA DE ESGOTO, DN 200 MM, JUNTA ELÁSTICA, INSTALADO EM LOCAL COM NÍVEL ALTO DE INTERFERÊNCIAS - FORNECIMENTO E ASSENTAMENTO. AF_06/2015</v>
          </cell>
          <cell r="C108" t="str">
            <v>M</v>
          </cell>
          <cell r="D108">
            <v>62.23</v>
          </cell>
          <cell r="E108">
            <v>0.10019361</v>
          </cell>
        </row>
        <row r="109">
          <cell r="A109">
            <v>90718</v>
          </cell>
          <cell r="B109" t="str">
            <v>TUBO DE PVC CORRUGADO DE DUPLA PAREDE PARA REDE COLETORA DE ESGOTO, DN 250 MM, JUNTA ELÁSTICA, INSTALADO EM LOCAL COM NÍVEL ALTO DE INTERFERÊNCIAS - FORNECIMENTO E ASSENTAMENTO. AF_06/2015</v>
          </cell>
          <cell r="C109" t="str">
            <v>M</v>
          </cell>
          <cell r="D109">
            <v>100.6</v>
          </cell>
          <cell r="E109">
            <v>6.6168409999999997E-2</v>
          </cell>
        </row>
        <row r="110">
          <cell r="A110">
            <v>90719</v>
          </cell>
          <cell r="B110" t="str">
            <v>TUBO DE PVC CORRUGADO DE DUPLA PAREDE PARA REDE COLETORA DE ESGOTO, DN 300 MM, JUNTA ELÁSTICA, INSTALADO EM LOCAL COM NÍVEL ALTO DE INTERFERÊNCIAS - FORNECIMENTO E ASSENTAMENTO. AF_06/2015</v>
          </cell>
          <cell r="C110" t="str">
            <v>M</v>
          </cell>
          <cell r="D110">
            <v>155.86000000000001</v>
          </cell>
          <cell r="E110">
            <v>4.5437017000000003E-2</v>
          </cell>
        </row>
        <row r="111">
          <cell r="A111">
            <v>90720</v>
          </cell>
          <cell r="B111" t="str">
            <v>TUBO DE PVC CORRUGADO DE DUPLA PAREDE PARA REDE COLETORA DE ESGOTO, DN 350 MM, JUNTA ELÁSTICA, INSTALADO EM LOCAL COM NÍVEL ALTO DE INTERFERÊNCIAS - FORNECIMENTO E ASSENTAMENTO. AF_06/2015</v>
          </cell>
          <cell r="C111" t="str">
            <v>M</v>
          </cell>
          <cell r="D111">
            <v>226.98</v>
          </cell>
          <cell r="E111">
            <v>3.3083370000000001E-2</v>
          </cell>
        </row>
        <row r="112">
          <cell r="A112">
            <v>90721</v>
          </cell>
          <cell r="B112" t="str">
            <v>TUBO DE PVC CORRUGADO DE DUPLA PAREDE PARA REDE COLETORA DE ESGOTO, DN 400 MM, EM JUNTA ELÁSTICA, INSTALADO EM LOCAL COM NÍVEL ALTO DE INTERFERÊNCIAS - FORNECIMENTO E ASSENTAMENTO. AF_06/2015</v>
          </cell>
          <cell r="C112" t="str">
            <v>M</v>
          </cell>
          <cell r="D112">
            <v>277.77</v>
          </cell>
          <cell r="E112">
            <v>3.8941371000000002E-2</v>
          </cell>
        </row>
        <row r="113">
          <cell r="A113">
            <v>90723</v>
          </cell>
          <cell r="B113" t="str">
            <v>TUBO DE PEAD CORRUGADO DE DUPLA PAREDE PARA REDE COLETORA DE ESGOTO, DN 600 MM, JUNTA ELÁSTICA INTEGRADA, INSTALADO EM LOCAL COM NÍVEL ALTO DE INTERFERÊNCIAS - FORNECIMENTO E ASSENTAMENTO. AF_06/2015</v>
          </cell>
          <cell r="C113" t="str">
            <v>M</v>
          </cell>
          <cell r="D113">
            <v>442.6</v>
          </cell>
          <cell r="E113">
            <v>1.5262515000000001E-2</v>
          </cell>
        </row>
        <row r="114">
          <cell r="A114">
            <v>90724</v>
          </cell>
          <cell r="B114" t="str">
            <v>JUNTA ARGAMASSADA ENTRE TUBO DN 100 MM E O POÇO DE VISITA/ CAIXA DE CONCRETO OU ALVENARIA EM REDES DE ESGOTO. AF_06/2015</v>
          </cell>
          <cell r="C114" t="str">
            <v>UN</v>
          </cell>
          <cell r="D114">
            <v>21.6</v>
          </cell>
          <cell r="E114">
            <v>0.77850467400000001</v>
          </cell>
        </row>
        <row r="115">
          <cell r="A115">
            <v>90725</v>
          </cell>
          <cell r="B115" t="str">
            <v>JUNTA ARGAMASSADA ENTRE TUBO DN 150 MM E O POÇO DE VISITA/ CAIXA DE CONCRETO OU ALVENARIA EM REDES DE ESGOTO. AF_06/2015</v>
          </cell>
          <cell r="C115" t="str">
            <v>UN</v>
          </cell>
          <cell r="D115">
            <v>26.66</v>
          </cell>
          <cell r="E115">
            <v>0.77524677399999997</v>
          </cell>
        </row>
        <row r="116">
          <cell r="A116">
            <v>90726</v>
          </cell>
          <cell r="B116" t="str">
            <v>JUNTA ARGAMASSADA ENTRE TUBO DN 200 MM E O POÇO/ CAIXA DE CONCRETO OU ALVENARIA EM REDES DE ESGOTO. AF_06/2015</v>
          </cell>
          <cell r="C116" t="str">
            <v>UN</v>
          </cell>
          <cell r="D116">
            <v>31.73</v>
          </cell>
          <cell r="E116">
            <v>0.77111890400000005</v>
          </cell>
        </row>
        <row r="117">
          <cell r="A117">
            <v>90727</v>
          </cell>
          <cell r="B117" t="str">
            <v>JUNTA ARGAMASSADA ENTRE TUBO DN 250 MM E O POÇO DE VISITA/ CAIXA DE CONCRETO OU ALVENARIA EM REDES DE ESGOTO. AF_06/2015</v>
          </cell>
          <cell r="C117" t="str">
            <v>UN</v>
          </cell>
          <cell r="D117">
            <v>36.78</v>
          </cell>
          <cell r="E117">
            <v>0.768406594</v>
          </cell>
        </row>
        <row r="118">
          <cell r="A118">
            <v>90728</v>
          </cell>
          <cell r="B118" t="str">
            <v>JUNTA ARGAMASSADA ENTRE TUBO DN 300 MM E O POÇO DE VISITA/ CAIXA DE CONCRETO OU ALVENARIA EM REDES DE ESGOTO. AF_06/2015</v>
          </cell>
          <cell r="C118" t="str">
            <v>UN</v>
          </cell>
          <cell r="D118">
            <v>41.85</v>
          </cell>
          <cell r="E118">
            <v>0.766851897</v>
          </cell>
        </row>
        <row r="119">
          <cell r="A119">
            <v>90729</v>
          </cell>
          <cell r="B119" t="str">
            <v>JUNTA ARGAMASSADA ENTRE TUBO DN 350 MM E O POÇO DE VISITA/ CAIXA DE CONCRETO OU ALVENARIA EM REDES DE ESGOTO. AF_06/2015</v>
          </cell>
          <cell r="C119" t="str">
            <v>UN</v>
          </cell>
          <cell r="D119">
            <v>46.9</v>
          </cell>
          <cell r="E119">
            <v>0.76180257600000001</v>
          </cell>
        </row>
        <row r="120">
          <cell r="A120">
            <v>90730</v>
          </cell>
          <cell r="B120" t="str">
            <v>JUNTA ARGAMASSADA ENTRE TUBO DN 400 MM E O POÇO DE VISITA/ CAIXA DE CONCRETO OU ALVENARIA EM REDES DE ESGOTO. AF_06/2015</v>
          </cell>
          <cell r="C120" t="str">
            <v>UN</v>
          </cell>
          <cell r="D120">
            <v>52</v>
          </cell>
          <cell r="E120">
            <v>0.76079798600000004</v>
          </cell>
        </row>
        <row r="121">
          <cell r="A121">
            <v>90731</v>
          </cell>
          <cell r="B121" t="str">
            <v>JUNTA ARGAMASSADA ENTRE TUBO DN 450 MM E O POÇO DE VISITA/ CAIXA DE CONCRETO OU ALVENARIA EM REDES DE ESGOTO. AF_06/2015</v>
          </cell>
          <cell r="C121" t="str">
            <v>UN</v>
          </cell>
          <cell r="D121">
            <v>57.08</v>
          </cell>
          <cell r="E121">
            <v>0.75935074199999997</v>
          </cell>
        </row>
        <row r="122">
          <cell r="A122">
            <v>90732</v>
          </cell>
          <cell r="B122" t="str">
            <v>JUNTA ARGAMASSADA ENTRE TUBO DN 600 MM E O POÇO DE VISITA/ CAIXA DE CONCRETO OU ALVENARIA EM REDES DE ESGOTO. AF_06/2015</v>
          </cell>
          <cell r="C122" t="str">
            <v>UN</v>
          </cell>
          <cell r="D122">
            <v>72.25</v>
          </cell>
          <cell r="E122">
            <v>0.75562969199999996</v>
          </cell>
        </row>
        <row r="123">
          <cell r="A123">
            <v>90733</v>
          </cell>
          <cell r="B123" t="str">
            <v>ASSENTAMENTO DE TUBO DE PVC PARA REDE COLETORA DE ESGOTO DE PAREDE MACIÇA, DN 100 MM, JUNTA ELÁSTICA, INSTALADO EM LOCAL COM NÍVEL BAIXO DE INTERFERÊNCIAS (NÃO INCLUI FORNECIMENTO). AF_06/2015</v>
          </cell>
          <cell r="C123" t="str">
            <v>M</v>
          </cell>
          <cell r="D123">
            <v>2.34</v>
          </cell>
          <cell r="E123">
            <v>0.87214611900000005</v>
          </cell>
        </row>
        <row r="124">
          <cell r="A124">
            <v>90734</v>
          </cell>
          <cell r="B124" t="str">
            <v>ASSENTAMENTO DE TUBO DE PVC PARA REDE COLETORA DE ESGOTO DE PAREDE MACIÇA, DN 150 MM, JUNTA ELÁSTICA, INSTALADO EM LOCAL COM NÍVEL BAIXO DE INTERFERÊNCIAS (NÃO INCLUI FORNECIMENTO). AF_06/2015</v>
          </cell>
          <cell r="C124" t="str">
            <v>M</v>
          </cell>
          <cell r="D124">
            <v>2.86</v>
          </cell>
          <cell r="E124">
            <v>0.87265917699999995</v>
          </cell>
        </row>
        <row r="125">
          <cell r="A125">
            <v>90735</v>
          </cell>
          <cell r="B125" t="str">
            <v>ASSENTAMENTO DE TUBO DE PVC PARA REDE COLETORA DE ESGOTO DE PAREDE MACIÇA, DN 200 MM, JUNTA ELÁSTICA, INSTALADO EM LOCAL COM NÍVEL BAIXO DE INTERFERÊNCIAS (NÃO INCLUI FORNECIMENTO). AF_06/2015</v>
          </cell>
          <cell r="C125" t="str">
            <v>M</v>
          </cell>
          <cell r="D125">
            <v>3.39</v>
          </cell>
          <cell r="E125">
            <v>0.85669782000000005</v>
          </cell>
        </row>
        <row r="126">
          <cell r="A126">
            <v>90736</v>
          </cell>
          <cell r="B126" t="str">
            <v>ASSENTAMENTO DE TUBO DE PVC PARA REDE COLETORA DE ESGOTO DE PAREDE MACIÇA, DN 250 MM, JUNTA ELÁSTICA, INSTALADO EM LOCAL COM NÍVEL BAIXO DE INTERFERÊNCIAS (NÃO INCLUI FORNECIMENTO). AF_06/2015</v>
          </cell>
          <cell r="C126" t="str">
            <v>M</v>
          </cell>
          <cell r="D126">
            <v>3.92</v>
          </cell>
          <cell r="E126">
            <v>0.85522788299999997</v>
          </cell>
        </row>
        <row r="127">
          <cell r="A127">
            <v>90737</v>
          </cell>
          <cell r="B127" t="str">
            <v>ASSENTAMENTO DE TUBO DE PVC PARA REDE COLETORA DE ESGOTO DE PAREDE MACIÇA, DN 300 MM, JUNTA ELÁSTICA, INSTALADO EM LOCAL COM NÍVEL BAIXO DE INTERFERÊNCIAS (NÃO INCLUI FORNECIMENTO). AF_06/2015</v>
          </cell>
          <cell r="C127" t="str">
            <v>M</v>
          </cell>
          <cell r="D127">
            <v>4.4400000000000004</v>
          </cell>
          <cell r="E127">
            <v>0.85781990600000002</v>
          </cell>
        </row>
        <row r="128">
          <cell r="A128">
            <v>90738</v>
          </cell>
          <cell r="B128" t="str">
            <v>ASSENTAMENTO DE TUBO DE PVC PARA REDE COLETORA DE ESGOTO DE PAREDE MACIÇA, DN 350 MM, JUNTA ELÁSTICA, INSTALADO EM LOCAL COM NÍVEL BAIXO DE INTERFERÊNCIAS (NÃO INCLUI FORNECIMENTO). AF_06/2015</v>
          </cell>
          <cell r="C128" t="str">
            <v>M</v>
          </cell>
          <cell r="D128">
            <v>4.97</v>
          </cell>
          <cell r="E128">
            <v>0.85263157899999997</v>
          </cell>
        </row>
        <row r="129">
          <cell r="A129">
            <v>90739</v>
          </cell>
          <cell r="B129" t="str">
            <v>ASSENTAMENTO DE TUBO DE PVC PARA REDE COLETORA DE ESGOTO DE PAREDE MACIÇA, DN 400 MM, JUNTA ELÁSTICA, INSTALADO EM LOCAL COM NÍVEL BAIXO DE INTERFERÊNCIAS (NÃO INCLUI FORNECIMENTO). AF_06/2015</v>
          </cell>
          <cell r="C129" t="str">
            <v>M</v>
          </cell>
          <cell r="D129">
            <v>11.26</v>
          </cell>
          <cell r="E129">
            <v>0.55758683799999997</v>
          </cell>
        </row>
        <row r="130">
          <cell r="A130">
            <v>90740</v>
          </cell>
          <cell r="B130" t="str">
            <v>ASSENTAMENTO DE TUBO DE PVC CORRUGADO DE DUPLA PAREDE PARA REDE COLETORA DE ESGOTO, DN 150 MM, JUNTA ELÁSTICA, INSTALADO EM LOCAL COM NÍVEL BAIXO DE INTERFERÊNCIAS (NÃO INCLUI FORNECIMENTO). AF_06/2015</v>
          </cell>
          <cell r="C130" t="str">
            <v>M</v>
          </cell>
          <cell r="D130">
            <v>5.24</v>
          </cell>
          <cell r="E130">
            <v>0.84860557800000003</v>
          </cell>
        </row>
        <row r="131">
          <cell r="A131">
            <v>90741</v>
          </cell>
          <cell r="B131" t="str">
            <v>ASSENTAMENTO DE TUBO DE PVC CORRUGADO DE DUPLA PAREDE PARA REDE COLETORA DE ESGOTO, DN 200 MM, JUNTA ELÁSTICA, INSTALADO EM LOCAL COM NÍVEL BAIXO DE INTERFERÊNCIAS (NÃO INCLUI FORNECIMENTO). AF_06/2015</v>
          </cell>
          <cell r="C131" t="str">
            <v>M</v>
          </cell>
          <cell r="D131">
            <v>5.77</v>
          </cell>
          <cell r="E131">
            <v>0.84504504599999997</v>
          </cell>
        </row>
        <row r="132">
          <cell r="A132">
            <v>90742</v>
          </cell>
          <cell r="B132" t="str">
            <v>ASSENTAMENTO DE TUBO DE PVC CORRUGADO DE DUPLA PAREDE PARA REDE COLETORA DE ESGOTO, DN 250 MM, JUNTA ELÁSTICA, INSTALADO EM LOCAL COM NÍVEL BAIXO DE INTERFERÊNCIAS (NÃO INCLUI FORNECIMENTO). AF_06/2015</v>
          </cell>
          <cell r="C132" t="str">
            <v>M</v>
          </cell>
          <cell r="D132">
            <v>6.29</v>
          </cell>
          <cell r="E132">
            <v>0.84488448900000002</v>
          </cell>
        </row>
        <row r="133">
          <cell r="A133">
            <v>90743</v>
          </cell>
          <cell r="B133" t="str">
            <v>ASSENTAMENTO DE TUBO DE PVC CORRUGADO DE DUPLA PAREDE PARA REDE COLETORA DE ESGOTO, DN 300 MM, JUNTA ELÁSTICA, INSTALADO EM LOCAL COM NÍVEL BAIXO DE INTERFERÊNCIAS (NÃO INCLUI FORNECIMENTO). AF_06/2015</v>
          </cell>
          <cell r="C133" t="str">
            <v>M</v>
          </cell>
          <cell r="D133">
            <v>6.81</v>
          </cell>
          <cell r="E133">
            <v>0.84218512899999998</v>
          </cell>
        </row>
        <row r="134">
          <cell r="A134">
            <v>90744</v>
          </cell>
          <cell r="B134" t="str">
            <v>ASSENTAMENTO DE TUBO DE PVC CORRUGADO DE DUPLA PAREDE PARA REDE COLETORA DE ESGOTO, DN 350 MM, JUNTA ELÁSTICA, INSTALADO EM LOCAL COM NÍVEL BAIXO DE INTERFERÊNCIAS (NÃO INCLUI FORNECIMENTO). AF_06/2015</v>
          </cell>
          <cell r="C134" t="str">
            <v>M</v>
          </cell>
          <cell r="D134">
            <v>7.34</v>
          </cell>
          <cell r="E134">
            <v>0.84463276899999995</v>
          </cell>
        </row>
        <row r="135">
          <cell r="A135">
            <v>90745</v>
          </cell>
          <cell r="B135" t="str">
            <v>ASSENTAMENTO DE TUBO DE PVC CORRUGADO DE DUPLA PAREDE PARA REDE COLETORA DE ESGOTO, DN 400 MM, JUNTA ELÁSTICA, INSTALADO EM LOCAL COM NÍVEL BAIXO DE INTERFERÊNCIAS (NÃO INCLUI FORNECIMENTO). AF_06/2015</v>
          </cell>
          <cell r="C135" t="str">
            <v>M</v>
          </cell>
          <cell r="D135">
            <v>16.11</v>
          </cell>
          <cell r="E135">
            <v>0.55463786599999998</v>
          </cell>
        </row>
        <row r="136">
          <cell r="A136">
            <v>90746</v>
          </cell>
          <cell r="B136" t="str">
            <v>ASSENTAMENTO DE TUBO DE PEAD CORRUGADO DE DUPLA PAREDE PARA REDE COLETORA DE ESGOTO, DN 450 MM, JUNTA ELÁSTICA INTEGRADA, INSTALADO EM LOCAL COM NÍVEL BAIXO DE INTERFERÊNCIAS (NÃO INCLUI FORNECIMENTO). AF_06/2015</v>
          </cell>
          <cell r="C136" t="str">
            <v>M</v>
          </cell>
          <cell r="D136">
            <v>3.19</v>
          </cell>
          <cell r="E136">
            <v>0.86</v>
          </cell>
        </row>
        <row r="137">
          <cell r="A137">
            <v>90747</v>
          </cell>
          <cell r="B137" t="str">
            <v>ASSENTAMENTO DE TUBO DE PEAD CORRUGADO DE DUPLA PAREDE PARA REDE COLETORA DE ESGOTO, DN 600 MM, JUNTA ELÁSTICA INTEGRADA, INSTALADO EM LOCAL COM NÍVEL BAIXO DE INTERFERÊNCIAS (NÃO INCLUI FORNECIMENTO). AF_06/2015</v>
          </cell>
          <cell r="C137" t="str">
            <v>M</v>
          </cell>
          <cell r="D137">
            <v>12.31</v>
          </cell>
          <cell r="E137">
            <v>0.474080269</v>
          </cell>
        </row>
        <row r="138">
          <cell r="A138">
            <v>90748</v>
          </cell>
          <cell r="B138" t="str">
            <v>ASSENTAMENTO DE TUBO DE PVC PARA REDE COLETORA DE ESGOTO DE PAREDE MACIÇA, DN 100 MM, JUNTA ELÁSTICA, INSTALADO EM LOCAL COM NÍVEL ALTO DE INTERFERÊNCIAS (NÃO INCLUI FORNECIMENTO). AF_06/2015</v>
          </cell>
          <cell r="C138" t="str">
            <v>M</v>
          </cell>
          <cell r="D138">
            <v>4.21</v>
          </cell>
          <cell r="E138">
            <v>0.86397984900000002</v>
          </cell>
        </row>
        <row r="139">
          <cell r="A139">
            <v>90749</v>
          </cell>
          <cell r="B139" t="str">
            <v>ASSENTAMENTO DE TUBO DE PVC PARA REDE COLETORA DE ESGOTO DE PAREDE MACIÇA, DN 150 MM, JUNTA ELÁSTICA, INSTALADO EM LOCAL COM NÍVEL ALTO DE INTERFERÊNCIAS (NÃO INCLUI FORNECIMENTO). AF_06/2015</v>
          </cell>
          <cell r="C139" t="str">
            <v>M</v>
          </cell>
          <cell r="D139">
            <v>4.74</v>
          </cell>
          <cell r="E139">
            <v>0.85777777799999999</v>
          </cell>
        </row>
        <row r="140">
          <cell r="A140">
            <v>90750</v>
          </cell>
          <cell r="B140" t="str">
            <v>ASSENTAMENTO DE TUBO DE PVC PARA REDE COLETORA DE ESGOTO DE PAREDE MACIÇA, DN 200 MM, JUNTA ELÁSTICA, INSTALADO EM LOCAL COM NÍVEL ALTO DE INTERFERÊNCIAS (NÃO INCLUI FORNECIMENTO). AF_06/2015</v>
          </cell>
          <cell r="C140" t="str">
            <v>M</v>
          </cell>
          <cell r="D140">
            <v>5.26</v>
          </cell>
          <cell r="E140">
            <v>0.84920635</v>
          </cell>
        </row>
        <row r="141">
          <cell r="A141">
            <v>90751</v>
          </cell>
          <cell r="B141" t="str">
            <v>ASSENTAMENTO DE TUBO DE PVC PARA REDE COLETORA DE ESGOTO DE PAREDE MACIÇA, DN 250 MM, JUNTA ELÁSTICA, INSTALADO EM LOCAL COM NÍVEL ALTO DE INTERFERÊNCIAS (NÃO INCLUI FORNECIMENTO). AF_06/2015</v>
          </cell>
          <cell r="C141" t="str">
            <v>M</v>
          </cell>
          <cell r="D141">
            <v>5.78</v>
          </cell>
          <cell r="E141">
            <v>0.84532374200000004</v>
          </cell>
        </row>
        <row r="142">
          <cell r="A142">
            <v>90752</v>
          </cell>
          <cell r="B142" t="str">
            <v>ASSENTAMENTO DE TUBO DE PVC PARA REDE COLETORA DE ESGOTO DE PAREDE MACIÇA, DN 300 MM, JUNTA ELÁSTICA, INSTALADO EM LOCAL COM NÍVEL ALTO DE INTERFERÊNCIAS (NÃO INCLUI FORNECIMENTO). AF_06/2015</v>
          </cell>
          <cell r="C142" t="str">
            <v>M</v>
          </cell>
          <cell r="D142">
            <v>6.31</v>
          </cell>
          <cell r="E142">
            <v>0.84539473700000001</v>
          </cell>
        </row>
        <row r="143">
          <cell r="A143">
            <v>90753</v>
          </cell>
          <cell r="B143" t="str">
            <v>ASSENTAMENTO DE TUBO DE PVC PARA REDE COLETORA DE ESGOTO DE PAREDE MACIÇA, DN 350 MM, JUNTA ELÁSTICA, INSTALADO EM LOCAL COM NÍVEL ALTO DE INTERFERÊNCIAS (NÃO INCLUI FORNECIMENTO). AF_06/2015</v>
          </cell>
          <cell r="C143" t="str">
            <v>M</v>
          </cell>
          <cell r="D143">
            <v>6.83</v>
          </cell>
          <cell r="E143">
            <v>0.84266263299999999</v>
          </cell>
        </row>
        <row r="144">
          <cell r="A144">
            <v>90754</v>
          </cell>
          <cell r="B144" t="str">
            <v>ASSENTAMENTO DE TUBO DE PVC PARA REDE COLETORA DE ESGOTO DE PAREDE MACIÇA, DN 400 MM, JUNTA ELÁSTICA, INSTALADO EM LOCAL COM NÍVEL ALTO DE INTERFERÊNCIAS (NÃO INCLUI FORNECIMENTO). AF_06/2015</v>
          </cell>
          <cell r="C144" t="str">
            <v>M</v>
          </cell>
          <cell r="D144">
            <v>15.09</v>
          </cell>
          <cell r="E144">
            <v>0.55722070999999995</v>
          </cell>
        </row>
        <row r="145">
          <cell r="A145">
            <v>90755</v>
          </cell>
          <cell r="B145" t="str">
            <v>ASSENTAMENTO DE TUBO DE PVC CORRUGADO DE DUPLA PAREDE PARA REDE COLETORA DE ESGOTO, DN 150 MM, JUNTA ELÁSTICA, INSTALADO EM LOCAL COM NÍVEL ALTO DE INTERFERÊNCIAS (NÃO INCLUI FORNECIMENTO). AF_06/2015</v>
          </cell>
          <cell r="C145" t="str">
            <v>M</v>
          </cell>
          <cell r="D145">
            <v>7.1</v>
          </cell>
          <cell r="E145">
            <v>0.84525547499999998</v>
          </cell>
        </row>
        <row r="146">
          <cell r="A146">
            <v>90756</v>
          </cell>
          <cell r="B146" t="str">
            <v>ASSENTAMENTO DE TUBO DE PVC CORRUGADO DE DUPLA PAREDE PARA REDE COLETORA DE ESGOTO, DN 200 MM, JUNTA ELÁSTICA, INSTALADO EM LOCAL COM NÍVEL ALTO DE INTERFERÊNCIAS (NÃO INCLUI FORNECIMENTO). AF_06/2015</v>
          </cell>
          <cell r="C146" t="str">
            <v>M</v>
          </cell>
          <cell r="D146">
            <v>7.62</v>
          </cell>
          <cell r="E146">
            <v>0.84260515700000005</v>
          </cell>
        </row>
        <row r="147">
          <cell r="A147">
            <v>90757</v>
          </cell>
          <cell r="B147" t="str">
            <v>ASSENTAMENTO DE TUBO DE PVC CORRUGADO DE DUPLA PAREDE PARA REDE COLETORA DE ESGOTO, DN 250 MM, JUNTA ELÁSTICA, INSTALADO EM LOCAL COM NÍVEL ALTO DE INTERFERÊNCIAS (NÃO INCLUI FORNECIMENTO). AF_06/2015</v>
          </cell>
          <cell r="C147" t="str">
            <v>M</v>
          </cell>
          <cell r="D147">
            <v>8.15</v>
          </cell>
          <cell r="E147">
            <v>0.84050632999999997</v>
          </cell>
        </row>
        <row r="148">
          <cell r="A148">
            <v>90758</v>
          </cell>
          <cell r="B148" t="str">
            <v>ASSENTAMENTO DE TUBO DE PVC CORRUGADO DE DUPLA PAREDE PARA REDE COLETORA DE ESGOTO, DN 300 MM, JUNTA ELÁSTICA, INSTALADO EM LOCAL COM NÍVEL ALTO DE INTERFERÊNCIAS (NÃO INCLUI FORNECIMENTO). AF_06/2015</v>
          </cell>
          <cell r="C148" t="str">
            <v>M</v>
          </cell>
          <cell r="D148">
            <v>8.67</v>
          </cell>
          <cell r="E148">
            <v>0.84066587400000004</v>
          </cell>
        </row>
        <row r="149">
          <cell r="A149">
            <v>90759</v>
          </cell>
          <cell r="B149" t="str">
            <v>ASSENTAMENTO DE TUBO DE PVC CORRUGADO DE DUPLA PAREDE PARA REDE COLETORA DE ESGOTO, DN 350 MM, JUNTA ELÁSTICA, INSTALADO EM LOCAL COM NÍVEL ALTO DE INTERFERÊNCIAS (NÃO INCLUI FORNECIMENTO). AF_06/2015</v>
          </cell>
          <cell r="C149" t="str">
            <v>M</v>
          </cell>
          <cell r="D149">
            <v>9.1999999999999993</v>
          </cell>
          <cell r="E149">
            <v>0.84080717500000002</v>
          </cell>
        </row>
        <row r="150">
          <cell r="A150">
            <v>90760</v>
          </cell>
          <cell r="B150" t="str">
            <v>ASSENTAMENTO DE TUBO DE PVC CORRUGADO DE DUPLA PAREDE PARA REDE COLETORA DE ESGOTO, DN 400 MM, EM JUNTA ELÁSTICA, INSTALADO EM LOCAL COM NÍVEL ALTO DE INTERFERÊNCIAS (NÃO INCLUI FORNECIMENTO). AF_06/2015</v>
          </cell>
          <cell r="C150" t="str">
            <v>M</v>
          </cell>
          <cell r="D150">
            <v>19.93</v>
          </cell>
          <cell r="E150">
            <v>0.55384615500000001</v>
          </cell>
        </row>
        <row r="151">
          <cell r="A151">
            <v>90761</v>
          </cell>
          <cell r="B151" t="str">
            <v>ASSENTAMENTO DE TUBO DE PEAD CORRUGADO DE DUPLA PAREDE PARA REDE COLETORA DE ESGOTO, DN 450 MM, JUNTA ELÁSTICA INTEGRADA, INSTALADO EM LOCAL COM NÍVEL ALTO DE INTERFERÊNCIAS (NÃO INCLUI FORNECIMENTO). AF_06/2015</v>
          </cell>
          <cell r="C151" t="str">
            <v>M</v>
          </cell>
          <cell r="D151">
            <v>3.9</v>
          </cell>
          <cell r="E151">
            <v>0.85444743999999995</v>
          </cell>
        </row>
        <row r="152">
          <cell r="A152">
            <v>90762</v>
          </cell>
          <cell r="B152" t="str">
            <v>ASSENTAMENTO DE TUBO DE PEAD CORRUGADO DE DUPLA PAREDE PARA REDE COLETORA DE ESGOTO, DN 600 MM, JUNTA ELÁSTICA INTEGRADA, INSTALADO EM LOCAL COM NÍVEL ALTO DE INTERFERÊNCIAS (NÃO INCLUI FORNECIMENTO). AF_06/2015</v>
          </cell>
          <cell r="C152" t="str">
            <v>M</v>
          </cell>
          <cell r="D152">
            <v>14.66</v>
          </cell>
          <cell r="E152">
            <v>0.47136871699999999</v>
          </cell>
        </row>
        <row r="153">
          <cell r="A153">
            <v>94869</v>
          </cell>
          <cell r="B153" t="str">
            <v>TUBO DE PEAD CORRUGADO DE DUPLA PAREDE PARA REDE COLETORA DE ESGOTO, DN 250 MM, JUNTA ELÁSTICA INTEGRADA, INSTALADO EM LOCAL COM NÍVEL BAIXO DE INTERFERÊNCIAS - FORNECIMENTO E ASSENTAMENTO. AF_06/2016</v>
          </cell>
          <cell r="C153" t="str">
            <v>M</v>
          </cell>
          <cell r="D153">
            <v>75.47</v>
          </cell>
          <cell r="E153">
            <v>8.3565449999999999E-3</v>
          </cell>
        </row>
        <row r="154">
          <cell r="A154">
            <v>94870</v>
          </cell>
          <cell r="B154" t="str">
            <v>ASSENTAMENTO DE TUBO DE PEAD CORRUGADO DE DUPLA PAREDE PARA REDE COLETORA DE ESGOTO, DN 250 MM, JUNTA ELÁSTICA INTEGRADA, INSTALADO EM LOCAL COM NÍVEL BAIXO DE INTERFERÊNCIAS (NÃO INCLUI FORNECIMENTO). AF_06/2016</v>
          </cell>
          <cell r="C154" t="str">
            <v>M</v>
          </cell>
          <cell r="D154">
            <v>0.77</v>
          </cell>
          <cell r="E154">
            <v>0.91304347900000005</v>
          </cell>
        </row>
        <row r="155">
          <cell r="A155">
            <v>94871</v>
          </cell>
          <cell r="B155" t="str">
            <v>TUBO DE PEAD CORRUGADO DE DUPLA PAREDE PARA REDE COLETORA DE ESGOTO, DN 300 MM, JUNTA ELÁSTICA INTEGRADA, INSTALADO EM LOCAL COM NÍVEL BAIXO DE INTERFERÊNCIAS - FORNECIMENTO E ASSENTAMENTO. AF_06/2016</v>
          </cell>
          <cell r="C155" t="str">
            <v>M</v>
          </cell>
          <cell r="D155">
            <v>111.69</v>
          </cell>
          <cell r="E155">
            <v>9.8592809999999993E-3</v>
          </cell>
        </row>
        <row r="156">
          <cell r="A156">
            <v>94872</v>
          </cell>
          <cell r="B156" t="str">
            <v>ASSENTAMENTO DE TUBO DE PEAD CORRUGADO DE DUPLA PAREDE PARA REDE COLETORA DE ESGOTO, DN 300 MM, JUNTA ELÁSTICA INTEGRADA, INSTALADO EM LOCAL COM NÍVEL BAIXO DE INTERFERÊNCIAS (NÃO INCLUI FORNECIMENTO). AF_06/2016</v>
          </cell>
          <cell r="C156" t="str">
            <v>M</v>
          </cell>
          <cell r="D156">
            <v>1.36</v>
          </cell>
          <cell r="E156">
            <v>0.88709677499999995</v>
          </cell>
        </row>
        <row r="157">
          <cell r="A157">
            <v>94875</v>
          </cell>
          <cell r="B157" t="str">
            <v>TUBO DE PEAD CORRUGADO DE DUPLA PAREDE PARA REDE COLETORA DE ESGOTO, DN 750 MM, JUNTA ELÁSTICA INTEGRADA, INSTALADO EM LOCAL COM NÍVEL BAIXO DE INTERFERÊNCIAS - FORNECIMENTO E ASSENTAMENTO. AF_06/2016</v>
          </cell>
          <cell r="C157" t="str">
            <v>M</v>
          </cell>
          <cell r="D157">
            <v>653.35</v>
          </cell>
          <cell r="E157">
            <v>1.3156484E-2</v>
          </cell>
        </row>
        <row r="158">
          <cell r="A158">
            <v>94876</v>
          </cell>
          <cell r="B158" t="str">
            <v>ASSENTAMENTO DE TUBO DE PEAD CORRUGADO DE DUPLA PAREDE PARA REDE COLETORA DE ESGOTO, DN 750 MM, JUNTA ELÁSTICA INTEGRADA, INSTALADO EM LOCAL COM NÍVEL BAIXO DE INTERFERÊNCIAS (NÃO INCLUI FORNECIMENTO). AF_06/2016</v>
          </cell>
          <cell r="C158" t="str">
            <v>M</v>
          </cell>
          <cell r="D158">
            <v>18.64</v>
          </cell>
          <cell r="E158">
            <v>0.47197802300000002</v>
          </cell>
        </row>
        <row r="159">
          <cell r="A159">
            <v>94878</v>
          </cell>
          <cell r="B159" t="str">
            <v>ASSENTAMENTO DE TUBO DE PEAD CORRUGADO DE DUPLA PAREDE PARA REDE COLETORA DE ESGOTO, DN 900 MM, JUNTA ELÁSTICA INTEGRADA, INSTALADO EM LOCAL COM NÍVEL BAIXO DE INTERFERÊNCIAS (NÃO INCLUI FORNECIMENTO). AF_06/2016</v>
          </cell>
          <cell r="C159" t="str">
            <v>M</v>
          </cell>
          <cell r="D159">
            <v>21.88</v>
          </cell>
          <cell r="E159">
            <v>0.47017707399999997</v>
          </cell>
        </row>
        <row r="160">
          <cell r="A160">
            <v>94879</v>
          </cell>
          <cell r="B160" t="str">
            <v>TUBO DE PEAD CORRUGADO DE DUPLA PAREDE PARA REDE COLETORA DE ESGOTO, DN 1000 MM, JUNTA ELÁSTICA INTEGRADA, INSTALADO EM LOCAL COM NÍVEL BAIXO DE INTERFERÊNCIAS - FORNECIMENTO E ASSENTAMENTO. AF_06/2016</v>
          </cell>
          <cell r="C160" t="str">
            <v>M</v>
          </cell>
          <cell r="D160">
            <v>989.41</v>
          </cell>
          <cell r="E160">
            <v>1.2507077E-2</v>
          </cell>
        </row>
        <row r="161">
          <cell r="A161">
            <v>94880</v>
          </cell>
          <cell r="B161" t="str">
            <v>ASSENTAMENTO DE TUBO DE PEAD CORRUGADO DE DUPLA PAREDE PARA REDE COLETORA DE ESGOTO, DN 1000 MM, JUNTA ELÁSTICA INTEGRADA, INSTALADO EM LOCAL COM NÍVEL BAIXO DE INTERFERÊNCIAS (NÃO INCLUI FORNECIMENTO). AF_06/2016</v>
          </cell>
          <cell r="C161" t="str">
            <v>M</v>
          </cell>
          <cell r="D161">
            <v>26.79</v>
          </cell>
          <cell r="E161">
            <v>0.46820590600000001</v>
          </cell>
        </row>
        <row r="162">
          <cell r="A162">
            <v>94881</v>
          </cell>
          <cell r="B162" t="str">
            <v>TUBO DE PEAD CORRUGADO DE DUPLA PAREDE PARA REDE COLETORA DE ESGOTO, DN 1200 MM, JUNTA ELÁSTICA INTEGRADA, INSTALADO EM LOCAL COM NÍVEL BAIXO DE INTERFERÊNCIAS - FORNECIMENTO E ASSENTAMENTO. AF_06/2016</v>
          </cell>
          <cell r="C162" t="str">
            <v>M</v>
          </cell>
          <cell r="D162">
            <v>1408.86</v>
          </cell>
          <cell r="E162">
            <v>1.0415409E-2</v>
          </cell>
        </row>
        <row r="163">
          <cell r="A163">
            <v>94882</v>
          </cell>
          <cell r="B163" t="str">
            <v>ASSENTAMENTO DE TUBO DE PEAD CORRUGADO DE DUPLA PAREDE PARA REDE COLETORA DE ESGOTO, DN 1200 MM, JUNTA ELÁSTICA INTEGRADA, INSTALADO EM LOCAL COM NÍVEL BAIXO DE INTERFERÊNCIAS (NÃO INCLUI FORNECIMENTO). AF_06/2016</v>
          </cell>
          <cell r="C163" t="str">
            <v>M</v>
          </cell>
          <cell r="D163">
            <v>31.77</v>
          </cell>
          <cell r="E163">
            <v>0.46719745299999998</v>
          </cell>
        </row>
        <row r="164">
          <cell r="A164">
            <v>94884</v>
          </cell>
          <cell r="B164" t="str">
            <v>ASSENTAMENTO DE TUBO DE PEAD CORRUGADO DE DUPLA PAREDE PARA REDE COLETORA DE ESGOTO, DN 1500 MM, JUNTA ELÁSTICA INTEGRADA, INSTALADO EM LOCAL COM NÍVEL BAIXO DE INTERFERÊNCIAS (NÃO INCLUI FORNECIMENTO). AF_06/2016</v>
          </cell>
          <cell r="C164" t="str">
            <v>M</v>
          </cell>
          <cell r="D164">
            <v>41.89</v>
          </cell>
          <cell r="E164">
            <v>0.46660236399999999</v>
          </cell>
        </row>
        <row r="165">
          <cell r="A165">
            <v>94885</v>
          </cell>
          <cell r="B165" t="str">
            <v>TUBO DE PEAD CORRUGADO DE DUPLA PAREDE PARA REDE COLETORA DE ESGOTO, DN 250 MM, JUNTA ELÁSTICA INTEGRADA, INSTALADO EM LOCAL COM NÍVEL ALTO DE INTERFERÊNCIAS - FORNECIMENTO E ASSENTAMENTO. AF_06/2016</v>
          </cell>
          <cell r="C165" t="str">
            <v>M</v>
          </cell>
          <cell r="D165">
            <v>75.7</v>
          </cell>
          <cell r="E165">
            <v>1.058481E-2</v>
          </cell>
        </row>
        <row r="166">
          <cell r="A166">
            <v>94886</v>
          </cell>
          <cell r="B166" t="str">
            <v>ASSENTAMENTO DE TUBO DE PEAD CORRUGADO DE DUPLA PAREDE PARA REDE COLETORA DE ESGOTO, DN 250 MM, JUNTA ELÁSTICA INTEGRADA, INSTALADO EM LOCAL COM NÍVEL ALTO DE INTERFERÊNCIAS (NÃO INCLUI FORNECIMENTO). AF_06/2016</v>
          </cell>
          <cell r="C166" t="str">
            <v>M</v>
          </cell>
          <cell r="D166">
            <v>1</v>
          </cell>
          <cell r="E166">
            <v>0.90909090999999997</v>
          </cell>
        </row>
        <row r="167">
          <cell r="A167">
            <v>94887</v>
          </cell>
          <cell r="B167" t="str">
            <v>TUBO DE PEAD CORRUGADO DE DUPLA PAREDE PARA REDE COLETORA DE ESGOTO, DN 300 MM, JUNTA ELÁSTICA INTEGRADA, INSTALADO EM LOCAL COM NÍVEL ALTO DE INTERFERÊNCIAS - FORNECIMENTO E ASSENTAMENTO. AF_06/2016</v>
          </cell>
          <cell r="C167" t="str">
            <v>M</v>
          </cell>
          <cell r="D167">
            <v>112.06</v>
          </cell>
          <cell r="E167">
            <v>1.2598284E-2</v>
          </cell>
        </row>
        <row r="168">
          <cell r="A168">
            <v>94888</v>
          </cell>
          <cell r="B168" t="str">
            <v>ASSENTAMENTO DE TUBO DE PEAD CORRUGADO DE DUPLA PAREDE PARA REDE COLETORA DE ESGOTO, DN 300 MM, JUNTA ELÁSTICA INTEGRADA, INSTALADO EM LOCAL COM NÍVEL ALTO DE INTERFERÊNCIAS (NÃO INCLUI FORNECIMENTO). AF_06/2016</v>
          </cell>
          <cell r="C168" t="str">
            <v>M</v>
          </cell>
          <cell r="D168">
            <v>1.73</v>
          </cell>
          <cell r="E168">
            <v>0.88679245299999998</v>
          </cell>
        </row>
        <row r="169">
          <cell r="A169">
            <v>94891</v>
          </cell>
          <cell r="B169" t="str">
            <v>TUBO DE PEAD CORRUGADO DE DUPLA PAREDE PARA REDE COLETORA DE ESGOTO, DN 750 MM, JUNTA ELÁSTICA INTEGRADA, INSTALADO EM LOCAL COM NÍVEL ALTO DE INTERFERÊNCIAS - FORNECIMENTO E ASSENTAMENTO. AF_06/2016</v>
          </cell>
          <cell r="C169" t="str">
            <v>M</v>
          </cell>
          <cell r="D169">
            <v>656.35</v>
          </cell>
          <cell r="E169">
            <v>1.5230051E-2</v>
          </cell>
        </row>
        <row r="170">
          <cell r="A170">
            <v>94892</v>
          </cell>
          <cell r="B170" t="str">
            <v>ASSENTAMENTO DE TUBO DE PEAD CORRUGADO DE DUPLA PAREDE PARA REDE COLETORA DE ESGOTO, DN 750 MM, JUNTA ELÁSTICA INTEGRADA, INSTALADO EM LOCAL COM NÍVEL ALTO DE INTERFERÊNCIAS (NÃO INCLUI FORNECIMENTO). AF_06/2016</v>
          </cell>
          <cell r="C170" t="str">
            <v>M</v>
          </cell>
          <cell r="D170">
            <v>21.64</v>
          </cell>
          <cell r="E170">
            <v>0.47056052799999998</v>
          </cell>
        </row>
        <row r="171">
          <cell r="A171">
            <v>94894</v>
          </cell>
          <cell r="B171" t="str">
            <v>ASSENTAMENTO DE TUBO DE PEAD CORRUGADO DE DUPLA PAREDE PARA REDE COLETORA DE ESGOTO, DN 900 MM, JUNTA ELÁSTICA INTEGRADA, INSTALADO EM LOCAL COM NÍVEL ALTO DE INTERFERÊNCIAS (NÃO INCLUI FORNECIMENTO). AF_06/2016</v>
          </cell>
          <cell r="C171" t="str">
            <v>M</v>
          </cell>
          <cell r="D171">
            <v>25.14</v>
          </cell>
          <cell r="E171">
            <v>0.46890145500000002</v>
          </cell>
        </row>
        <row r="172">
          <cell r="A172">
            <v>94895</v>
          </cell>
          <cell r="B172" t="str">
            <v>TUBO DE PEAD CORRUGADO DE DUPLA PAREDE PARA REDE COLETORA DE ESGOTO, DN 1000 MM, JUNTA ELÁSTICA INTEGRADA, INSTALADO EM LOCAL COM NÍVEL ALTO DE INTERFERÊNCIAS - FORNECIMENTO E ASSENTAMENTO. AF_06/2016</v>
          </cell>
          <cell r="C172" t="str">
            <v>M</v>
          </cell>
          <cell r="D172">
            <v>992.99</v>
          </cell>
          <cell r="E172">
            <v>1.4145098E-2</v>
          </cell>
        </row>
        <row r="173">
          <cell r="A173">
            <v>94896</v>
          </cell>
          <cell r="B173" t="str">
            <v>ASSENTAMENTO DE TUBO DE PEAD CORRUGADO DE DUPLA PAREDE PARA REDE COLETORA DE ESGOTO, DN 1000 MM, JUNTA ELÁSTICA INTEGRADA, INSTALADO EM LOCAL COM NÍVEL ALTO DE INTERFERÊNCIAS (NÃO INCLUI FORNECIMENTO). AF_06/2016</v>
          </cell>
          <cell r="C173" t="str">
            <v>M</v>
          </cell>
          <cell r="D173">
            <v>30.37</v>
          </cell>
          <cell r="E173">
            <v>0.46878130299999998</v>
          </cell>
        </row>
        <row r="174">
          <cell r="A174">
            <v>94897</v>
          </cell>
          <cell r="B174" t="str">
            <v>TUBO DE PEAD CORRUGADO DE DUPLA PAREDE PARA REDE COLETORA DE ESGOTO, DN 1200 MM, JUNTA ELÁSTICA INTEGRADA, INSTALADO EM LOCAL COM NÍVEL ALTO DE INTERFERÊNCIAS - FORNECIMENTO E ASSENTAMENTO. AF_06/2016</v>
          </cell>
          <cell r="C174" t="str">
            <v>M</v>
          </cell>
          <cell r="D174">
            <v>1412.7</v>
          </cell>
          <cell r="E174">
            <v>1.1648079E-2</v>
          </cell>
        </row>
        <row r="175">
          <cell r="A175">
            <v>94898</v>
          </cell>
          <cell r="B175" t="str">
            <v>ASSENTAMENTO DE TUBO DE PEAD CORRUGADO DE DUPLA PAREDE PARA REDE COLETORA DE ESGOTO, DN 1200 MM, JUNTA ELÁSTICA INTEGRADA, INSTALADO EM LOCAL COM NÍVEL ALTO DE INTERFERÊNCIAS (NÃO INCLUI FORNECIMENTO). AF_06/2016</v>
          </cell>
          <cell r="C175" t="str">
            <v>M</v>
          </cell>
          <cell r="D175">
            <v>35.61</v>
          </cell>
          <cell r="E175">
            <v>0.467861207</v>
          </cell>
        </row>
        <row r="176">
          <cell r="A176">
            <v>94900</v>
          </cell>
          <cell r="B176" t="str">
            <v>ASSENTAMENTO DE TUBO DE PEAD CORRUGADO DE DUPLA PAREDE PARA REDE COLETORA DE ESGOTO, DN 1500 MM, JUNTA ELÁSTICA INTEGRADA, INSTALADO EM LOCAL COM NÍVEL ALTO DE INTERFERÊNCIAS (NÃO INCLUI FORNECIMENTO). AF_06/2016</v>
          </cell>
          <cell r="C176" t="str">
            <v>M</v>
          </cell>
          <cell r="D176">
            <v>46.11</v>
          </cell>
          <cell r="E176">
            <v>0.46691498799999998</v>
          </cell>
        </row>
        <row r="177">
          <cell r="A177">
            <v>97121</v>
          </cell>
          <cell r="B177" t="str">
            <v>ASSENTAMENTO DE TUBO DE PVC PBA PARA REDE DE ÁGUA, DN 50 MM, JUNTA ELÁSTICA INTEGRADA, INSTALADO EM LOCAL COM NÍVEL ALTO DE INTERFERÊNCIAS (NÃO INCLUI FORNECIMENTO). AF_11/2017</v>
          </cell>
          <cell r="C177" t="str">
            <v>M</v>
          </cell>
          <cell r="D177">
            <v>1.73</v>
          </cell>
          <cell r="E177">
            <v>0.85897435899999997</v>
          </cell>
        </row>
        <row r="178">
          <cell r="A178">
            <v>97122</v>
          </cell>
          <cell r="B178" t="str">
            <v>ASSENTAMENTO DE TUBO DE PVC PBA PARA REDE DE ÁGUA, DN 75 MM, JUNTA ELÁSTICA INTEGRADA, INSTALADO EM LOCAL COM NÍVEL ALTO DE INTERFERÊNCIAS (NÃO INCLUI FORNECIMENTO). AF_11/2017</v>
          </cell>
          <cell r="C178" t="str">
            <v>M</v>
          </cell>
          <cell r="D178">
            <v>2.4</v>
          </cell>
          <cell r="E178">
            <v>0.83035714299999996</v>
          </cell>
        </row>
        <row r="179">
          <cell r="A179">
            <v>97123</v>
          </cell>
          <cell r="B179" t="str">
            <v>ASSENTAMENTO DE TUBO DE PVC PBA PARA REDE DE ÁGUA, DN 100 MM, JUNTA ELÁSTICA INTEGRADA, INSTALADO EM LOCAL COM NÍVEL ALTO DE INTERFERÊNCIAS (NÃO INCLUI FORNECIMENTO). AF_11/2017</v>
          </cell>
          <cell r="C179" t="str">
            <v>M</v>
          </cell>
          <cell r="D179">
            <v>3.03</v>
          </cell>
          <cell r="E179">
            <v>0.82685512400000005</v>
          </cell>
        </row>
        <row r="180">
          <cell r="A180">
            <v>97124</v>
          </cell>
          <cell r="B180" t="str">
            <v>ASSENTAMENTO DE TUBO DE PVC PBA PARA REDE DE ÁGUA, DN 50 MM, JUNTA ELÁSTICA INTEGRADA, INSTALADO EM LOCAL COM NÍVEL BAIXO DE INTERFERÊNCIAS (NÃO INCLUI FORNECIMENTO). AF_11/2017</v>
          </cell>
          <cell r="C180" t="str">
            <v>M</v>
          </cell>
          <cell r="D180">
            <v>0.74</v>
          </cell>
          <cell r="E180">
            <v>0.84615384699999996</v>
          </cell>
        </row>
        <row r="181">
          <cell r="A181">
            <v>97125</v>
          </cell>
          <cell r="B181" t="str">
            <v>ASSENTAMENTO DE TUBO DE PVC PBA PARA REDE DE ÁGUA, DN 75 MM, JUNTA ELÁSTICA INTEGRADA, INSTALADO EM LOCAL COM NÍVEL BAIXO DE INTERFERÊNCIAS (NÃO INCLUI FORNECIMENTO). AF_11/2017</v>
          </cell>
          <cell r="C181" t="str">
            <v>M</v>
          </cell>
          <cell r="D181">
            <v>1.05</v>
          </cell>
          <cell r="E181">
            <v>0.78947368500000004</v>
          </cell>
        </row>
        <row r="182">
          <cell r="A182">
            <v>97126</v>
          </cell>
          <cell r="B182" t="str">
            <v>ASSENTAMENTO DE TUBO DE PVC PBA PARA REDE DE ÁGUA, DN 100 MM, JUNTA ELÁSTICA INTEGRADA, INSTALADO EM LOCAL COM NÍVEL BAIXO DE INTERFERÊNCIAS (NÃO INCLUI FORNECIMENTO). AF_11/2017</v>
          </cell>
          <cell r="C182" t="str">
            <v>M</v>
          </cell>
          <cell r="D182">
            <v>1.34</v>
          </cell>
          <cell r="E182">
            <v>0.78048780500000003</v>
          </cell>
        </row>
        <row r="183">
          <cell r="A183">
            <v>92833</v>
          </cell>
          <cell r="B183" t="str">
            <v>TUBO DE CONCRETO PARA REDES COLETORAS DE ESGOTO SANITÁRIO, DIÂMETRO DE 300 MM, JUNTA ELÁSTICA, INSTALADO EM LOCAL COM BAIXO NÍVEL DE INTERFERÊNCIAS - FORNECIMENTO E ASSENTAMENTO. AF_12/2015</v>
          </cell>
          <cell r="C183" t="str">
            <v>M</v>
          </cell>
          <cell r="D183">
            <v>120.28</v>
          </cell>
          <cell r="E183">
            <v>2.9674084999999999E-2</v>
          </cell>
        </row>
        <row r="184">
          <cell r="A184">
            <v>92834</v>
          </cell>
          <cell r="B184" t="str">
            <v>ASSENTAMENTO DE TUBO DE CONCRETO PARA REDES COLETORAS DE ESGOTO SANITÁRIO, DIÂMETRO DE 300 MM, JUNTA ELÁSTICA, INSTALADO EM LOCAL COM BAIXO NÍVEL DE INTERFERÊNCIAS (NÃO INCLUI FORNECIMENTO). AF_12/2015</v>
          </cell>
          <cell r="C184" t="str">
            <v>M</v>
          </cell>
          <cell r="D184">
            <v>6.67</v>
          </cell>
          <cell r="E184">
            <v>0.55974842800000002</v>
          </cell>
        </row>
        <row r="185">
          <cell r="A185">
            <v>92835</v>
          </cell>
          <cell r="B185" t="str">
            <v>TUBO DE CONCRETO PARA REDES COLETORAS DE ESGOTO SANITÁRIO, DIÂMETRO DE 400 MM, JUNTA ELÁSTICA, INSTALADO EM LOCAL COM BAIXO NÍVEL DE INTERFERÊNCIAS - FORNECIMENTO E ASSENTAMENTO. AF_12/2015</v>
          </cell>
          <cell r="C185" t="str">
            <v>M</v>
          </cell>
          <cell r="D185">
            <v>159.72</v>
          </cell>
          <cell r="E185">
            <v>2.8422637000000001E-2</v>
          </cell>
        </row>
        <row r="186">
          <cell r="A186">
            <v>92836</v>
          </cell>
          <cell r="B186" t="str">
            <v>ASSENTAMENTO DE TUBO DE CONCRETO PARA REDES COLETORAS DE ESGOTO SANITÁRIO, DIÂMETRO DE 400 MM, JUNTA ELÁSTICA, INSTALADO EM LOCAL COM BAIXO NÍVEL DE INTERFERÊNCIAS (NÃO INCLUI FORNECIMENTO). AF_12/2015</v>
          </cell>
          <cell r="C186" t="str">
            <v>M</v>
          </cell>
          <cell r="D186">
            <v>8.5299999999999994</v>
          </cell>
          <cell r="E186">
            <v>0.55311355500000003</v>
          </cell>
        </row>
        <row r="187">
          <cell r="A187">
            <v>92837</v>
          </cell>
          <cell r="B187" t="str">
            <v>TUBO DE CONCRETO PARA REDES COLETORAS DE ESGOTO SANITÁRIO, DIÂMETRO DE 500 MM, JUNTA ELÁSTICA, INSTALADO EM LOCAL COM BAIXO NÍVEL DE INTERFERÊNCIAS - FORNECIMENTO E ASSENTAMENTO. AF_12/2015</v>
          </cell>
          <cell r="C187" t="str">
            <v>M</v>
          </cell>
          <cell r="D187">
            <v>201.18</v>
          </cell>
          <cell r="E187">
            <v>2.7384983000000002E-2</v>
          </cell>
        </row>
        <row r="188">
          <cell r="A188">
            <v>92838</v>
          </cell>
          <cell r="B188" t="str">
            <v>ASSENTAMENTO DE TUBO DE CONCRETO PARA REDES COLETORAS DE ESGOTO SANITÁRIO, DIÂMETRO DE 500 MM, JUNTA ELÁSTICA, INSTALADO EM LOCAL COM BAIXO NÍVEL DE INTERFERÊNCIAS (NÃO INCLUI FORNECIMENTO). AF_12/2015</v>
          </cell>
          <cell r="C188" t="str">
            <v>M</v>
          </cell>
          <cell r="D188">
            <v>10.23</v>
          </cell>
          <cell r="E188">
            <v>0.55611729099999996</v>
          </cell>
        </row>
        <row r="189">
          <cell r="A189">
            <v>92839</v>
          </cell>
          <cell r="B189" t="str">
            <v>TUBO DE CONCRETO PARA REDES COLETORAS DE ESGOTO SANITÁRIO, DIÂMETRO DE 600 MM, JUNTA ELÁSTICA, INSTALADO EM LOCAL COM BAIXO NÍVEL DE INTERFERÊNCIAS - FORNECIMENTO E ASSENTAMENTO. AF_12/2015</v>
          </cell>
          <cell r="C189" t="str">
            <v>M</v>
          </cell>
          <cell r="D189">
            <v>265.38</v>
          </cell>
          <cell r="E189">
            <v>2.4450983999999999E-2</v>
          </cell>
        </row>
        <row r="190">
          <cell r="A190">
            <v>92840</v>
          </cell>
          <cell r="B190" t="str">
            <v>ASSENTAMENTO DE TUBO DE CONCRETO PARA REDES COLETORAS DE ESGOTO SANITÁRIO, DIÂMETRO DE 600 MM, JUNTA ELÁSTICA, INSTALADO EM LOCAL COM BAIXO NÍVEL DE INTERFERÊNCIAS (NÃO INCLUI FORNECIMENTO). AF_12/2015</v>
          </cell>
          <cell r="C190" t="str">
            <v>M</v>
          </cell>
          <cell r="D190">
            <v>12.12</v>
          </cell>
          <cell r="E190">
            <v>0.55102040900000004</v>
          </cell>
        </row>
        <row r="191">
          <cell r="A191">
            <v>92841</v>
          </cell>
          <cell r="B191" t="str">
            <v>TUBO DE CONCRETO PARA REDES COLETORAS DE ESGOTO SANITÁRIO, DIÂMETRO DE 700 MM, JUNTA ELÁSTICA, INSTALADO EM LOCAL COM BAIXO NÍVEL DE INTERFERÊNCIAS - FORNECIMENTO E ASSENTAMENTO. AF_12/2015</v>
          </cell>
          <cell r="C191" t="str">
            <v>M</v>
          </cell>
          <cell r="D191">
            <v>302.07</v>
          </cell>
          <cell r="E191">
            <v>2.4661075000000001E-2</v>
          </cell>
        </row>
        <row r="192">
          <cell r="A192">
            <v>92842</v>
          </cell>
          <cell r="B192" t="str">
            <v>ASSENTAMENTO DE TUBO DE CONCRETO PARA REDES COLETORAS DE ESGOTO SANITÁRIO, DIÂMETRO DE 700 MM, JUNTA ELÁSTICA, INSTALADO EM LOCAL COM BAIXO NÍVEL DE INTERFERÊNCIAS (NÃO INCLUI FORNECIMENTO). AF_12/2015</v>
          </cell>
          <cell r="C192" t="str">
            <v>M</v>
          </cell>
          <cell r="D192">
            <v>13.85</v>
          </cell>
          <cell r="E192">
            <v>0.55233853099999997</v>
          </cell>
        </row>
        <row r="193">
          <cell r="A193">
            <v>92844</v>
          </cell>
          <cell r="B193" t="str">
            <v>ASSENTAMENTO DE TUBO DE CONCRETO PARA REDES COLETORAS DE ESGOTO SANITÁRIO, DIÂMETRO DE 800 MM, JUNTA ELÁSTICA, INSTALADO EM LOCAL COM BAIXO NÍVEL DE INTERFERÊNCIAS (NÃO INCLUI FORNECIMENTO). AF_12/2015</v>
          </cell>
          <cell r="C193" t="str">
            <v>M</v>
          </cell>
          <cell r="D193">
            <v>15.74</v>
          </cell>
          <cell r="E193">
            <v>0.54805194899999998</v>
          </cell>
        </row>
        <row r="194">
          <cell r="A194">
            <v>92846</v>
          </cell>
          <cell r="B194" t="str">
            <v>ASSENTAMENTO DE TUBO DE CONCRETO PARA REDES COLETORAS DE ESGOTO SANITÁRIO, DIÂMETRO DE 900 MM, JUNTA ELÁSTICA, INSTALADO EM LOCAL COM BAIXO NÍVEL DE INTERFERÊNCIAS (NÃO INCLUI FORNECIMENTO). AF_12/2015</v>
          </cell>
          <cell r="C194" t="str">
            <v>M</v>
          </cell>
          <cell r="D194">
            <v>17.45</v>
          </cell>
          <cell r="E194">
            <v>0.55041031699999998</v>
          </cell>
        </row>
        <row r="195">
          <cell r="A195">
            <v>92847</v>
          </cell>
          <cell r="B195" t="str">
            <v>TUBO DE CONCRETO PARA REDES COLETORAS DE ESGOTO SANITÁRIO, DIÂMETRO DE 1000 MM, JUNTA ELÁSTICA, INSTALADO EM LOCAL COM BAIXO NÍVEL DE INTERFERÊNCIAS - FORNECIMENTO E ASSENTAMENTO. AF_12/2015</v>
          </cell>
          <cell r="C195" t="str">
            <v>M</v>
          </cell>
          <cell r="D195">
            <v>533.08000000000004</v>
          </cell>
          <cell r="E195">
            <v>1.9505509000000001E-2</v>
          </cell>
        </row>
        <row r="196">
          <cell r="A196">
            <v>92848</v>
          </cell>
          <cell r="B196" t="str">
            <v>ASSENTAMENTO DE TUBO DE CONCRETO PARA REDES COLETORAS DE ESGOTO SANITÁRIO, DIÂMETRO DE 1000 MM, JUNTA ELÁSTICA, INSTALADO EM LOCAL COM BAIXO NÍVEL DE INTERFERÊNCIAS (NÃO INCLUI FORNECIMENTO). AF_12/2015</v>
          </cell>
          <cell r="C196" t="str">
            <v>M</v>
          </cell>
          <cell r="D196">
            <v>19.36</v>
          </cell>
          <cell r="E196">
            <v>0.54828496199999999</v>
          </cell>
        </row>
        <row r="197">
          <cell r="A197">
            <v>92849</v>
          </cell>
          <cell r="B197" t="str">
            <v>TUBO DE CONCRETO PARA REDES COLETORAS DE ESGOTO SANITÁRIO, DIÂMETRO DE 300 MM, JUNTA ELÁSTICA, INSTALADO EM LOCAL COM ALTO NÍVEL DE INTERFERÊNCIAS - FORNECIMENTO E ASSENTAMENTO. AF_12/2015</v>
          </cell>
          <cell r="C197" t="str">
            <v>M</v>
          </cell>
          <cell r="D197">
            <v>126.25</v>
          </cell>
          <cell r="E197">
            <v>5.3714738999999997E-2</v>
          </cell>
        </row>
        <row r="198">
          <cell r="A198">
            <v>92850</v>
          </cell>
          <cell r="B198" t="str">
            <v>ASSENTAMENTO DE TUBO DE CONCRETO PARA REDES COLETORAS DE ESGOTO SANITÁRIO, DIÂMETRO DE 300 MM, JUNTA ELÁSTICA, INSTALADO EM LOCAL COM ALTO NÍVEL DE INTERFERÊNCIAS (NÃO INCLUI FORNECIMENTO). AF_12/2015</v>
          </cell>
          <cell r="C198" t="str">
            <v>M</v>
          </cell>
          <cell r="D198">
            <v>12.64</v>
          </cell>
          <cell r="E198">
            <v>0.55228758300000003</v>
          </cell>
        </row>
        <row r="199">
          <cell r="A199">
            <v>92851</v>
          </cell>
          <cell r="B199" t="str">
            <v>TUBO DE CONCRETO PARA REDES COLETORAS DE ESGOTO SANITÁRIO, DIÂMETRO DE 400 MM, JUNTA ELÁSTICA, INSTALADO EM LOCAL COM ALTO NÍVEL DE INTERFERÊNCIAS - FORNECIMENTO E ASSENTAMENTO. AF_12/2015</v>
          </cell>
          <cell r="C199" t="str">
            <v>M</v>
          </cell>
          <cell r="D199">
            <v>167.14</v>
          </cell>
          <cell r="E199">
            <v>5.1504976000000001E-2</v>
          </cell>
        </row>
        <row r="200">
          <cell r="A200">
            <v>92852</v>
          </cell>
          <cell r="B200" t="str">
            <v>ASSENTAMENTO DE TUBO DE CONCRETO PARA REDES COLETORAS DE ESGOTO SANITÁRIO, DIÂMETRO DE 400 MM, JUNTA ELÁSTICA, INSTALADO EM LOCAL COM ALTO NÍVEL DE INTERFERÊNCIAS (NÃO INCLUI FORNECIMENTO). AF_12/2015</v>
          </cell>
          <cell r="C200" t="str">
            <v>M</v>
          </cell>
          <cell r="D200">
            <v>15.95</v>
          </cell>
          <cell r="E200">
            <v>0.55099422799999997</v>
          </cell>
        </row>
        <row r="201">
          <cell r="A201">
            <v>92853</v>
          </cell>
          <cell r="B201" t="str">
            <v>TUBO DE CONCRETO PARA REDES COLETORAS DE ESGOTO SANITÁRIO, DIÂMETRO DE 500 MM, JUNTA ELÁSTICA, INSTALADO EM LOCAL COM ALTO NÍVEL DE INTERFERÊNCIAS - FORNECIMENTO E ASSENTAMENTO. AF_12/2015</v>
          </cell>
          <cell r="C201" t="str">
            <v>M</v>
          </cell>
          <cell r="D201">
            <v>210.38</v>
          </cell>
          <cell r="E201">
            <v>4.9721387999999998E-2</v>
          </cell>
        </row>
        <row r="202">
          <cell r="A202">
            <v>92854</v>
          </cell>
          <cell r="B202" t="str">
            <v>ASSENTAMENTO DE TUBO DE CONCRETO PARA REDES COLETORAS DE ESGOTO SANITÁRIO, DIÂMETRO DE 500 MM, JUNTA ELÁSTICA, INSTALADO EM LOCAL COM ALTO NÍVEL DE INTERFERÊNCIAS (NÃO INCLUI FORNECIMENTO). AF_12/2015</v>
          </cell>
          <cell r="C202" t="str">
            <v>M</v>
          </cell>
          <cell r="D202">
            <v>19.43</v>
          </cell>
          <cell r="E202">
            <v>0.54889589999999999</v>
          </cell>
        </row>
        <row r="203">
          <cell r="A203">
            <v>92855</v>
          </cell>
          <cell r="B203" t="str">
            <v>TUBO DE CONCRETO PARA REDES COLETORAS DE ESGOTO SANITÁRIO, DIÂMETRO DE 600 MM, JUNTA ELÁSTICA, INSTALADO EM LOCAL COM ALTO NÍVEL DE INTERFERÊNCIAS - FORNECIMENTO E ASSENTAMENTO. AF_12/2015</v>
          </cell>
          <cell r="C203" t="str">
            <v>M</v>
          </cell>
          <cell r="D203">
            <v>276.14999999999998</v>
          </cell>
          <cell r="E203">
            <v>4.4534706E-2</v>
          </cell>
        </row>
        <row r="204">
          <cell r="A204">
            <v>92856</v>
          </cell>
          <cell r="B204" t="str">
            <v>ASSENTAMENTO DE TUBO DE CONCRETO PARA REDES COLETORAS DE ESGOTO SANITÁRIO, DIÂMETRO DE 600 MM, JUNTA ELÁSTICA, INSTALADO EM LOCAL COM ALTO NÍVEL DE INTERFERÊNCIAS (NÃO INCLUI FORNECIMENTO). AF_12/2015</v>
          </cell>
          <cell r="C204" t="str">
            <v>M</v>
          </cell>
          <cell r="D204">
            <v>22.89</v>
          </cell>
          <cell r="E204">
            <v>0.54626334600000004</v>
          </cell>
        </row>
        <row r="205">
          <cell r="A205">
            <v>92857</v>
          </cell>
          <cell r="B205" t="str">
            <v>TUBO DE CONCRETO PARA REDES COLETORAS DE ESGOTO SANITÁRIO, DIÂMETRO DE 700 MM, JUNTA ELÁSTICA, INSTALADO EM LOCAL COM ALTO NÍVEL DE INTERFERÊNCIAS - FORNECIMENTO E ASSENTAMENTO. AF_12/2015</v>
          </cell>
          <cell r="C205" t="str">
            <v>M</v>
          </cell>
          <cell r="D205">
            <v>314.43</v>
          </cell>
          <cell r="E205">
            <v>4.5034715000000003E-2</v>
          </cell>
        </row>
        <row r="206">
          <cell r="A206">
            <v>92858</v>
          </cell>
          <cell r="B206" t="str">
            <v>ASSENTAMENTO DE TUBO DE CONCRETO PARA REDES COLETORAS DE ESGOTO SANITÁRIO, DIÂMETRO DE 700 MM, JUNTA ELÁSTICA, INSTALADO EM LOCAL COM ALTO NÍVEL DE INTERFERÊNCIAS (NÃO INCLUI FORNECIMENTO). AF_12/2015</v>
          </cell>
          <cell r="C206" t="str">
            <v>M</v>
          </cell>
          <cell r="D206">
            <v>26.21</v>
          </cell>
          <cell r="E206">
            <v>0.54891304500000004</v>
          </cell>
        </row>
        <row r="207">
          <cell r="A207">
            <v>92860</v>
          </cell>
          <cell r="B207" t="str">
            <v>ASSENTAMENTO DE TUBO DE CONCRETO PARA REDES COLETORAS DE ESGOTO SANITÁRIO, DIÂMETRO DE 800 MM, JUNTA ELÁSTICA, INSTALADO EM LOCAL COM ALTO NÍVEL DE INTERFERÊNCIAS (NÃO INCLUI FORNECIMENTO). AF_12/2015</v>
          </cell>
          <cell r="C207" t="str">
            <v>M</v>
          </cell>
          <cell r="D207">
            <v>29.76</v>
          </cell>
          <cell r="E207">
            <v>0.54474311099999995</v>
          </cell>
        </row>
        <row r="208">
          <cell r="A208">
            <v>92862</v>
          </cell>
          <cell r="B208" t="str">
            <v>ASSENTAMENTO DE TUBO DE CONCRETO PARA REDES COLETORAS DE ESGOTO SANITÁRIO, DIÂMETRO DE 900 MM, JUNTA ELÁSTICA, INSTALADO EM LOCAL COM ALTO NÍVEL DE INTERFERÊNCIAS (NÃO INCLUI FORNECIMENTO). AF_12/2015</v>
          </cell>
          <cell r="C208" t="str">
            <v>M</v>
          </cell>
          <cell r="D208">
            <v>33.200000000000003</v>
          </cell>
          <cell r="E208">
            <v>0.54434623699999996</v>
          </cell>
        </row>
        <row r="209">
          <cell r="A209">
            <v>92863</v>
          </cell>
          <cell r="B209" t="str">
            <v>TUBO DE CONCRETO PARA REDES COLETORAS DE ESGOTO SANITÁRIO, DIÂMETRO DE 1000 MM, JUNTA ELÁSTICA, INSTALADO EM LOCAL COM ALTO NÍVEL DE INTERFERÊNCIAS - FORNECIMENTO E ASSENTAMENTO. AF_12/2015</v>
          </cell>
          <cell r="C209" t="str">
            <v>M</v>
          </cell>
          <cell r="D209">
            <v>550.41</v>
          </cell>
          <cell r="E209">
            <v>3.5833757000000001E-2</v>
          </cell>
        </row>
        <row r="210">
          <cell r="A210">
            <v>92864</v>
          </cell>
          <cell r="B210" t="str">
            <v>ASSENTAMENTO DE TUBO DE CONCRETO PARA REDES COLETORAS DE ESGOTO SANITÁRIO, DIÂMETRO DE 1000 MM, JUNTA ELÁSTICA, INSTALADO EM LOCAL COM ALTO NÍVEL DE INTERFERÊNCIAS (NÃO INCLUI FORNECIMENTO). AF_12/2015</v>
          </cell>
          <cell r="C210" t="str">
            <v>M</v>
          </cell>
          <cell r="D210">
            <v>36.69</v>
          </cell>
          <cell r="E210">
            <v>0.54267621200000005</v>
          </cell>
        </row>
        <row r="211">
          <cell r="A211">
            <v>92210</v>
          </cell>
          <cell r="B211" t="str">
            <v>TUBO DE CONCRETO PARA REDES COLETORAS DE ÁGUAS PLUVIAIS, DIÂMETRO DE 400 MM, JUNTA RÍGIDA, INSTALADO EM LOCAL COM BAIXO NÍVEL DE INTERFERÊNCIAS - FORNECIMENTO E ASSENTAMENTO. AF_12/2015</v>
          </cell>
          <cell r="C211" t="str">
            <v>M</v>
          </cell>
          <cell r="D211">
            <v>108.1</v>
          </cell>
          <cell r="E211">
            <v>0.18968880599999999</v>
          </cell>
        </row>
        <row r="212">
          <cell r="A212">
            <v>92211</v>
          </cell>
          <cell r="B212" t="str">
            <v>TUBO DE CONCRETO PARA REDES COLETORAS DE ÁGUAS PLUVIAIS, DIÂMETRO DE 500 MM, JUNTA RÍGIDA, INSTALADO EM LOCAL COM BAIXO NÍVEL DE INTERFERÊNCIAS - FORNECIMENTO E ASSENTAMENTO. AF_12/2015</v>
          </cell>
          <cell r="C212" t="str">
            <v>M</v>
          </cell>
          <cell r="D212">
            <v>138.77000000000001</v>
          </cell>
          <cell r="E212">
            <v>0.17949088799999999</v>
          </cell>
        </row>
        <row r="213">
          <cell r="A213">
            <v>92212</v>
          </cell>
          <cell r="B213" t="str">
            <v>TUBO DE CONCRETO PARA REDES COLETORAS DE ÁGUAS PLUVIAIS, DIÂMETRO DE 600 MM, JUNTA RÍGIDA, INSTALADO EM LOCAL COM BAIXO NÍVEL DE INTERFERÊNCIAS - FORNECIMENTO E ASSENTAMENTO. AF_12/2015</v>
          </cell>
          <cell r="C213" t="str">
            <v>M</v>
          </cell>
          <cell r="D213">
            <v>177.36</v>
          </cell>
          <cell r="E213">
            <v>0.16594973900000001</v>
          </cell>
        </row>
        <row r="214">
          <cell r="A214">
            <v>92213</v>
          </cell>
          <cell r="B214" t="str">
            <v>TUBO DE CONCRETO PARA REDES COLETORAS DE ÁGUAS PLUVIAIS, DIÂMETRO DE 700 MM, JUNTA RÍGIDA, INSTALADO EM LOCAL COM BAIXO NÍVEL DE INTERFERÊNCIAS - FORNECIMENTO E ASSENTAMENTO. AF_12/2015</v>
          </cell>
          <cell r="C214" t="str">
            <v>M</v>
          </cell>
          <cell r="D214">
            <v>235.2</v>
          </cell>
          <cell r="E214">
            <v>0.144159495</v>
          </cell>
        </row>
        <row r="215">
          <cell r="A215">
            <v>92214</v>
          </cell>
          <cell r="B215" t="str">
            <v>TUBO DE CONCRETO PARA REDES COLETORAS DE ÁGUAS PLUVIAIS, DIÂMETRO DE 800 MM, JUNTA RÍGIDA, INSTALADO EM LOCAL COM BAIXO NÍVEL DE INTERFERÊNCIAS - FORNECIMENTO E ASSENTAMENTO. AF_12/2015</v>
          </cell>
          <cell r="C215" t="str">
            <v>M</v>
          </cell>
          <cell r="D215">
            <v>268.3</v>
          </cell>
          <cell r="E215">
            <v>0.14419594499999999</v>
          </cell>
        </row>
        <row r="216">
          <cell r="A216">
            <v>92215</v>
          </cell>
          <cell r="B216" t="str">
            <v>TUBO DE CONCRETO PARA REDES COLETORAS DE ÁGUAS PLUVIAIS, DIÂMETRO DE 900 MM, JUNTA RÍGIDA, INSTALADO EM LOCAL COM BAIXO NÍVEL DE INTERFERÊNCIAS - FORNECIMENTO E ASSENTAMENTO. AF_12/2015</v>
          </cell>
          <cell r="C216" t="str">
            <v>M</v>
          </cell>
          <cell r="D216">
            <v>324.38</v>
          </cell>
          <cell r="E216">
            <v>0.134506716</v>
          </cell>
        </row>
        <row r="217">
          <cell r="A217">
            <v>92216</v>
          </cell>
          <cell r="B217" t="str">
            <v>TUBO DE CONCRETO PARA REDES COLETORAS DE ÁGUAS PLUVIAIS, DIÂMETRO DE 1000 MM, JUNTA RÍGIDA, INSTALADO EM LOCAL COM BAIXO NÍVEL DE INTERFERÊNCIAS - FORNECIMENTO E ASSENTAMENTO. AF_12/2015</v>
          </cell>
          <cell r="C217" t="str">
            <v>M</v>
          </cell>
          <cell r="D217">
            <v>363.32</v>
          </cell>
          <cell r="E217">
            <v>0.13459206100000001</v>
          </cell>
        </row>
        <row r="218">
          <cell r="A218">
            <v>92219</v>
          </cell>
          <cell r="B218" t="str">
            <v>TUBO DE CONCRETO PARA REDES COLETORAS DE ÁGUAS PLUVIAIS, DIÂMETRO DE 400 MM, JUNTA RÍGIDA, INSTALADO EM LOCAL COM ALTO NÍVEL DE INTERFERÊNCIAS - FORNECIMENTO E ASSENTAMENTO. AF_12/2015</v>
          </cell>
          <cell r="C218" t="str">
            <v>M</v>
          </cell>
          <cell r="D218">
            <v>115.53</v>
          </cell>
          <cell r="E218">
            <v>0.212653167</v>
          </cell>
        </row>
        <row r="219">
          <cell r="A219">
            <v>92220</v>
          </cell>
          <cell r="B219" t="str">
            <v>TUBO DE CONCRETO PARA REDES COLETORAS DE ÁGUAS PLUVIAIS, DIÂMETRO DE 500 MM, JUNTA RÍGIDA, INSTALADO EM LOCAL COM ALTO NÍVEL DE INTERFERÊNCIAS - FORNECIMENTO E ASSENTAMENTO. AF_12/2015</v>
          </cell>
          <cell r="C219" t="str">
            <v>M</v>
          </cell>
          <cell r="D219">
            <v>147.96</v>
          </cell>
          <cell r="E219">
            <v>0.20181559499999999</v>
          </cell>
        </row>
        <row r="220">
          <cell r="A220">
            <v>92221</v>
          </cell>
          <cell r="B220" t="str">
            <v>TUBO DE CONCRETO PARA REDES COLETORAS DE ÁGUAS PLUVIAIS, DIÂMETRO DE 600 MM, JUNTA RÍGIDA, INSTALADO EM LOCAL COM ALTO NÍVEL DE INTERFERÊNCIAS - FORNECIMENTO E ASSENTAMENTO. AF_12/2015</v>
          </cell>
          <cell r="C220" t="str">
            <v>M</v>
          </cell>
          <cell r="D220">
            <v>188.14</v>
          </cell>
          <cell r="E220">
            <v>0.187380089</v>
          </cell>
        </row>
        <row r="221">
          <cell r="A221">
            <v>92222</v>
          </cell>
          <cell r="B221" t="str">
            <v>TUBO DE CONCRETO PARA REDES COLETORAS DE ÁGUAS PLUVIAIS, DIÂMETRO DE 700 MM, JUNTA RÍGIDA, INSTALADO EM LOCAL COM ALTO NÍVEL DE INTERFERÊNCIAS - FORNECIMENTO E ASSENTAMENTO. AF_12/2015</v>
          </cell>
          <cell r="C221" t="str">
            <v>M</v>
          </cell>
          <cell r="D221">
            <v>247.72</v>
          </cell>
          <cell r="E221">
            <v>0.16400339799999999</v>
          </cell>
        </row>
        <row r="222">
          <cell r="A222">
            <v>92223</v>
          </cell>
          <cell r="B222" t="str">
            <v>TUBO DE CONCRETO PARA REDES COLETORAS DE ÁGUAS PLUVIAIS, DIÂMETRO DE 800 MM, JUNTA RÍGIDA, INSTALADO EM LOCAL COM ALTO NÍVEL DE INTERFERÊNCIAS - FORNECIMENTO E ASSENTAMENTO. AF_12/2015</v>
          </cell>
          <cell r="C222" t="str">
            <v>M</v>
          </cell>
          <cell r="D222">
            <v>282.31</v>
          </cell>
          <cell r="E222">
            <v>0.16398211800000001</v>
          </cell>
        </row>
        <row r="223">
          <cell r="A223">
            <v>92224</v>
          </cell>
          <cell r="B223" t="str">
            <v>TUBO DE CONCRETO PARA REDES COLETORAS DE ÁGUAS PLUVIAIS, DIÂMETRO DE 900 MM, JUNTA RÍGIDA, INSTALADO EM LOCAL COM ALTO NÍVEL DE INTERFERÊNCIAS - FORNECIMENTO E ASSENTAMENTO. AF_12/2015</v>
          </cell>
          <cell r="C223" t="str">
            <v>M</v>
          </cell>
          <cell r="D223">
            <v>339.93</v>
          </cell>
          <cell r="E223">
            <v>0.15313218200000001</v>
          </cell>
        </row>
        <row r="224">
          <cell r="A224">
            <v>92226</v>
          </cell>
          <cell r="B224" t="str">
            <v>TUBO DE CONCRETO PARA REDES COLETORAS DE ÁGUAS PLUVIAIS, DIÂMETRO DE 1000 MM, JUNTA RÍGIDA, INSTALADO EM LOCAL COM ALTO NÍVEL DE INTERFERÊNCIAS - FORNECIMENTO E ASSENTAMENTO. AF_12/2015</v>
          </cell>
          <cell r="C224" t="str">
            <v>M</v>
          </cell>
          <cell r="D224">
            <v>380.71</v>
          </cell>
          <cell r="E224">
            <v>0.15305692900000001</v>
          </cell>
        </row>
        <row r="225">
          <cell r="A225">
            <v>92808</v>
          </cell>
          <cell r="B225" t="str">
            <v>ASSENTAMENTO DE TUBO DE CONCRETO PARA REDES COLETORAS DE ÁGUAS PLUVIAIS, DIÂMETRO DE 300 MM, JUNTA RÍGIDA, INSTALADO EM LOCAL COM BAIXO NÍVEL DE INTERFERÊNCIAS (NÃO INCLUI FORNECIMENTO). AF_12/2015</v>
          </cell>
          <cell r="C225" t="str">
            <v>M</v>
          </cell>
          <cell r="D225">
            <v>30.06</v>
          </cell>
          <cell r="E225">
            <v>0.54009434000000001</v>
          </cell>
        </row>
        <row r="226">
          <cell r="A226">
            <v>92809</v>
          </cell>
          <cell r="B226" t="str">
            <v>ASSENTAMENTO DE TUBO DE CONCRETO PARA REDES COLETORAS DE ÁGUAS PLUVIAIS, DIÂMETRO DE 400 MM, JUNTA RÍGIDA, INSTALADO EM LOCAL COM BAIXO NÍVEL DE INTERFERÊNCIAS (NÃO INCLUI FORNECIMENTO). AF_12/2015</v>
          </cell>
          <cell r="C226" t="str">
            <v>M</v>
          </cell>
          <cell r="D226">
            <v>38.53</v>
          </cell>
          <cell r="E226">
            <v>0.53623949599999998</v>
          </cell>
        </row>
        <row r="227">
          <cell r="A227">
            <v>92810</v>
          </cell>
          <cell r="B227" t="str">
            <v>ASSENTAMENTO DE TUBO DE CONCRETO PARA REDES COLETORAS DE ÁGUAS PLUVIAIS, DIÂMETRO DE 500 MM, JUNTA RÍGIDA, INSTALADO EM LOCAL COM BAIXO NÍVEL DE INTERFERÊNCIAS (NÃO INCLUI FORNECIMENTO). AF_12/2015</v>
          </cell>
          <cell r="C227" t="str">
            <v>M</v>
          </cell>
          <cell r="D227">
            <v>46.9</v>
          </cell>
          <cell r="E227">
            <v>0.53479853600000005</v>
          </cell>
        </row>
        <row r="228">
          <cell r="A228">
            <v>92811</v>
          </cell>
          <cell r="B228" t="str">
            <v>ASSENTAMENTO DE TUBO DE CONCRETO PARA REDES COLETORAS DE ÁGUAS PLUVIAIS, DIÂMETRO DE 600 MM, JUNTA RÍGIDA, INSTALADO EM LOCAL COM BAIXO NÍVEL DE INTERFERÊNCIAS (NÃO INCLUI FORNECIMENTO). AF_12/2015</v>
          </cell>
          <cell r="C228" t="str">
            <v>M</v>
          </cell>
          <cell r="D228">
            <v>55.82</v>
          </cell>
          <cell r="E228">
            <v>0.53173739600000003</v>
          </cell>
        </row>
        <row r="229">
          <cell r="A229">
            <v>92812</v>
          </cell>
          <cell r="B229" t="str">
            <v>ASSENTAMENTO DE TUBO DE CONCRETO PARA REDES COLETORAS DE ÁGUAS PLUVIAIS, DIÂMETRO DE 700 MM, JUNTA RÍGIDA, INSTALADO EM LOCAL COM BAIXO NÍVEL DE INTERFERÊNCIAS (NÃO INCLUI FORNECIMENTO). AF_12/2015</v>
          </cell>
          <cell r="C229" t="str">
            <v>M</v>
          </cell>
          <cell r="D229">
            <v>64.61</v>
          </cell>
          <cell r="E229">
            <v>0.52751364099999998</v>
          </cell>
        </row>
        <row r="230">
          <cell r="A230">
            <v>92813</v>
          </cell>
          <cell r="B230" t="str">
            <v>ASSENTAMENTO DE TUBO DE CONCRETO PARA REDES COLETORAS DE ÁGUAS PLUVIAIS, DIÂMETRO DE 800 MM, JUNTA RÍGIDA, INSTALADO EM LOCAL COM BAIXO NÍVEL DE INTERFERÊNCIAS (NÃO INCLUI FORNECIMENTO). AF_12/2015</v>
          </cell>
          <cell r="C230" t="str">
            <v>M</v>
          </cell>
          <cell r="D230">
            <v>74.849999999999994</v>
          </cell>
          <cell r="E230">
            <v>0.51922559999999995</v>
          </cell>
        </row>
        <row r="231">
          <cell r="A231">
            <v>92814</v>
          </cell>
          <cell r="B231" t="str">
            <v>ASSENTAMENTO DE TUBO DE CONCRETO PARA REDES COLETORAS DE ÁGUAS PLUVIAIS, DIÂMETRO DE 900 MM, JUNTA RÍGIDA, INSTALADO EM LOCAL COM BAIXO NÍVEL DE INTERFERÊNCIAS (NÃO INCLUI FORNECIMENTO). AF_12/2015</v>
          </cell>
          <cell r="C231" t="str">
            <v>M</v>
          </cell>
          <cell r="D231">
            <v>85.55</v>
          </cell>
          <cell r="E231">
            <v>0.51235003599999995</v>
          </cell>
        </row>
        <row r="232">
          <cell r="A232">
            <v>92815</v>
          </cell>
          <cell r="B232" t="str">
            <v>ASSENTAMENTO DE TUBO DE CONCRETO PARA REDES COLETORAS DE ÁGUAS PLUVIAIS, DIÂMETRO DE 1000 MM, JUNTA RÍGIDA, INSTALADO EM LOCAL COM BAIXO NÍVEL DE INTERFERÊNCIAS (NÃO INCLUI FORNECIMENTO). AF_12/2015</v>
          </cell>
          <cell r="C232" t="str">
            <v>M</v>
          </cell>
          <cell r="D232">
            <v>97.78</v>
          </cell>
          <cell r="E232">
            <v>0.50205634499999996</v>
          </cell>
        </row>
        <row r="233">
          <cell r="A233">
            <v>92816</v>
          </cell>
          <cell r="B233" t="str">
            <v>TUBO DE CONCRETO PARA REDES COLETORAS DE ÁGUAS PLUVIAIS, DIÂMETRO DE 1200 MM, JUNTA RÍGIDA, INSTALADO EM LOCAL COM BAIXO NÍVEL DE INTERFERÊNCIAS - FORNECIMENTO E ASSENTAMENTO. AF_12/2015</v>
          </cell>
          <cell r="C233" t="str">
            <v>M</v>
          </cell>
          <cell r="D233">
            <v>498.66</v>
          </cell>
          <cell r="E233">
            <v>0.12271823599999999</v>
          </cell>
        </row>
        <row r="234">
          <cell r="A234">
            <v>92817</v>
          </cell>
          <cell r="B234" t="str">
            <v>ASSENTAMENTO DE TUBO DE CONCRETO PARA REDES COLETORAS DE ÁGUAS PLUVIAIS, DIÂMETRO DE 1200 MM, JUNTA RÍGIDA, INSTALADO EM LOCAL COM BAIXO NÍVEL DE INTERFERÊNCIAS (NÃO INCLUI FORNECIMENTO). AF_12/2015</v>
          </cell>
          <cell r="C234" t="str">
            <v>M</v>
          </cell>
          <cell r="D234">
            <v>122.34</v>
          </cell>
          <cell r="E234">
            <v>0.50234278799999998</v>
          </cell>
        </row>
        <row r="235">
          <cell r="A235">
            <v>92818</v>
          </cell>
          <cell r="B235" t="str">
            <v>TUBO DE CONCRETO PARA REDES COLETORAS DE ÁGUAS PLUVIAIS, DIÂMETRO DE 1500 MM, JUNTA RÍGIDA, INSTALADO EM LOCAL COM BAIXO NÍVEL DE INTERFERÊNCIAS - FORNECIMENTO E ASSENTAMENTO. AF_12/2015</v>
          </cell>
          <cell r="C235" t="str">
            <v>M</v>
          </cell>
          <cell r="D235">
            <v>724.43</v>
          </cell>
          <cell r="E235">
            <v>0.113620665</v>
          </cell>
        </row>
        <row r="236">
          <cell r="A236">
            <v>92819</v>
          </cell>
          <cell r="B236" t="str">
            <v>ASSENTAMENTO DE TUBO DE CONCRETO PARA REDES COLETORAS DE ÁGUAS PLUVIAIS, DIÂMETRO DE 1500 MM, JUNTA RÍGIDA, INSTALADO EM LOCAL COM BAIXO NÍVEL DE INTERFERÊNCIAS (NÃO INCLUI FORNECIMENTO). AF_12/2015</v>
          </cell>
          <cell r="C236" t="str">
            <v>M</v>
          </cell>
          <cell r="D236">
            <v>164.69</v>
          </cell>
          <cell r="E236">
            <v>0.50103557600000004</v>
          </cell>
        </row>
        <row r="237">
          <cell r="A237">
            <v>92820</v>
          </cell>
          <cell r="B237" t="str">
            <v>ASSENTAMENTO DE TUBO DE CONCRETO PARA REDES COLETORAS DE ÁGUAS PLUVIAIS, DIÂMETRO DE 300 MM, JUNTA RÍGIDA, INSTALADO EM LOCAL COM ALTO NÍVEL DE INTERFERÊNCIAS (NÃO INCLUI FORNECIMENTO). AF_12/2015</v>
          </cell>
          <cell r="C237" t="str">
            <v>M</v>
          </cell>
          <cell r="D237">
            <v>35.880000000000003</v>
          </cell>
          <cell r="E237">
            <v>0.541196389</v>
          </cell>
        </row>
        <row r="238">
          <cell r="A238">
            <v>92821</v>
          </cell>
          <cell r="B238" t="str">
            <v>ASSENTAMENTO DE TUBO DE CONCRETO PARA REDES COLETORAS DE ÁGUAS PLUVIAIS, DIÂMETRO DE 400 MM, JUNTA RÍGIDA, INSTALADO EM LOCAL COM ALTO NÍVEL DE INTERFERÊNCIAS (NÃO INCLUI FORNECIMENTO). AF_12/2015</v>
          </cell>
          <cell r="C238" t="str">
            <v>M</v>
          </cell>
          <cell r="D238">
            <v>45.96</v>
          </cell>
          <cell r="E238">
            <v>0.53780219900000004</v>
          </cell>
        </row>
        <row r="239">
          <cell r="A239">
            <v>92822</v>
          </cell>
          <cell r="B239" t="str">
            <v>ASSENTAMENTO DE TUBO DE CONCRETO PARA REDES COLETORAS DE ÁGUAS PLUVIAIS, DIÂMETRO DE 500 MM, JUNTA RÍGIDA, INSTALADO EM LOCAL COM ALTO NÍVEL DE INTERFERÊNCIAS (NÃO INCLUI FORNECIMENTO). AF_12/2015</v>
          </cell>
          <cell r="C239" t="str">
            <v>M</v>
          </cell>
          <cell r="D239">
            <v>56.09</v>
          </cell>
          <cell r="E239">
            <v>0.534445642</v>
          </cell>
        </row>
        <row r="240">
          <cell r="A240">
            <v>92824</v>
          </cell>
          <cell r="B240" t="str">
            <v>ASSENTAMENTO DE TUBO DE CONCRETO PARA REDES COLETORAS DE ÁGUAS PLUVIAIS, DIÂMETRO DE 600 MM, JUNTA RÍGIDA, INSTALADO EM LOCAL COM ALTO NÍVEL DE INTERFERÊNCIAS (NÃO INCLUI FORNECIMENTO). AF_12/2015</v>
          </cell>
          <cell r="C240" t="str">
            <v>M</v>
          </cell>
          <cell r="D240">
            <v>66.599999999999994</v>
          </cell>
          <cell r="E240">
            <v>0.53192133200000002</v>
          </cell>
        </row>
        <row r="241">
          <cell r="A241">
            <v>92825</v>
          </cell>
          <cell r="B241" t="str">
            <v>ASSENTAMENTO DE TUBO DE CONCRETO PARA REDES COLETORAS DE ÁGUAS PLUVIAIS, DIÂMETRO DE 700 MM, JUNTA RÍGIDA, INSTALADO EM LOCAL COM ALTO NÍVEL DE INTERFERÊNCIAS (NÃO INCLUI FORNECIMENTO). AF_12/2015</v>
          </cell>
          <cell r="C241" t="str">
            <v>M</v>
          </cell>
          <cell r="D241">
            <v>77.13</v>
          </cell>
          <cell r="E241">
            <v>0.52924282</v>
          </cell>
        </row>
        <row r="242">
          <cell r="A242">
            <v>92826</v>
          </cell>
          <cell r="B242" t="str">
            <v>ASSENTAMENTO DE TUBO DE CONCRETO PARA REDES COLETORAS DE ÁGUAS PLUVIAIS, DIÂMETRO DE 800 MM, JUNTA RÍGIDA, INSTALADO EM LOCAL COM ALTO NÍVEL DE INTERFERÊNCIAS (NÃO INCLUI FORNECIMENTO). AF_12/2015</v>
          </cell>
          <cell r="C242" t="str">
            <v>M</v>
          </cell>
          <cell r="D242">
            <v>88.86</v>
          </cell>
          <cell r="E242">
            <v>0.52279154000000005</v>
          </cell>
        </row>
        <row r="243">
          <cell r="A243">
            <v>92827</v>
          </cell>
          <cell r="B243" t="str">
            <v>ASSENTAMENTO DE TUBO DE CONCRETO PARA REDES COLETORAS DE ÁGUAS PLUVIAIS, DIÂMETRO DE 900 MM, JUNTA RÍGIDA, INSTALADO EM LOCAL COM ALTO NÍVEL DE INTERFERÊNCIAS (NÃO INCLUI FORNECIMENTO). AF_12/2015</v>
          </cell>
          <cell r="C243" t="str">
            <v>M</v>
          </cell>
          <cell r="D243">
            <v>101.1</v>
          </cell>
          <cell r="E243">
            <v>0.51685728600000003</v>
          </cell>
        </row>
        <row r="244">
          <cell r="A244">
            <v>92828</v>
          </cell>
          <cell r="B244" t="str">
            <v>ASSENTAMENTO DE TUBO DE CONCRETO PARA REDES COLETORAS DE ÁGUAS PLUVIAIS, DIÂMETRO DE 1000 MM, JUNTA RÍGIDA, INSTALADO EM LOCAL COM ALTO NÍVEL DE INTERFERÊNCIAS (NÃO INCLUI FORNECIMENTO). AF_12/2015</v>
          </cell>
          <cell r="C244" t="str">
            <v>M</v>
          </cell>
          <cell r="D244">
            <v>115.17</v>
          </cell>
          <cell r="E244">
            <v>0.50776750000000004</v>
          </cell>
        </row>
        <row r="245">
          <cell r="A245">
            <v>92829</v>
          </cell>
          <cell r="B245" t="str">
            <v>TUBO DE CONCRETO PARA REDES COLETORAS DE ÁGUAS PLUVIAIS, DIÂMETRO DE 1200 MM, JUNTA RÍGIDA, INSTALADO EM LOCAL COM ALTO NÍVEL DE INTERFERÊNCIAS - FORNECIMENTO E ASSENTAMENTO. AF_12/2015</v>
          </cell>
          <cell r="C245" t="str">
            <v>M</v>
          </cell>
          <cell r="D245">
            <v>519.20000000000005</v>
          </cell>
          <cell r="E245">
            <v>0.13918290999999999</v>
          </cell>
        </row>
        <row r="246">
          <cell r="A246">
            <v>92830</v>
          </cell>
          <cell r="B246" t="str">
            <v>ASSENTAMENTO DE TUBO DE CONCRETO PARA REDES COLETORAS DE ÁGUAS PLUVIAIS, DIÂMETRO DE 1200 MM, JUNTA RÍGIDA, INSTALADO EM LOCAL COM ALTO NÍVEL DE INTERFERÊNCIAS (NÃO INCLUI FORNECIMENTO). AF_12/2015</v>
          </cell>
          <cell r="C246" t="str">
            <v>M</v>
          </cell>
          <cell r="D246">
            <v>142.88</v>
          </cell>
          <cell r="E246">
            <v>0.50713031399999997</v>
          </cell>
        </row>
        <row r="247">
          <cell r="A247">
            <v>92831</v>
          </cell>
          <cell r="B247" t="str">
            <v>TUBO DE CONCRETO PARA REDES COLETORAS DE ÁGUAS PLUVIAIS, DIÂMETRO DE 1500 MM, JUNTA RÍGIDA, INSTALADO EM LOCAL COM ALTO NÍVEL DE INTERFERÊNCIAS - FORNECIMENTO E ASSENTAMENTO. AF_12/2015</v>
          </cell>
          <cell r="C247" t="str">
            <v>M</v>
          </cell>
          <cell r="D247">
            <v>749.67</v>
          </cell>
          <cell r="E247">
            <v>0.12809525699999999</v>
          </cell>
        </row>
        <row r="248">
          <cell r="A248">
            <v>92832</v>
          </cell>
          <cell r="B248" t="str">
            <v>ASSENTAMENTO DE TUBO DE CONCRETO PARA REDES COLETORAS DE ÁGUAS PLUVIAIS, DIÂMETRO DE 1500 MM, JUNTA RÍGIDA, INSTALADO EM LOCAL COM ALTO NÍVEL DE INTERFERÊNCIAS (NÃO INCLUI FORNECIMENTO). AF_12/2015</v>
          </cell>
          <cell r="C248" t="str">
            <v>M</v>
          </cell>
          <cell r="D248">
            <v>189.93</v>
          </cell>
          <cell r="E248">
            <v>0.50667934000000003</v>
          </cell>
        </row>
        <row r="249">
          <cell r="A249">
            <v>95565</v>
          </cell>
          <cell r="B249" t="str">
            <v>TUBO DE CONCRETO PARA REDES COLETORAS DE ÁGUAS PLUVIAIS, DIÂMETRO DE 300MM, JUNTA RÍGIDA, INSTALADO EM LOCAL COM BAIXO NÍVEL DE INTERFERÊNCIAS - FORNECIMENTO E ASSENTAMENTO. AF_12/2015</v>
          </cell>
          <cell r="C249" t="str">
            <v>M</v>
          </cell>
          <cell r="D249">
            <v>95.89</v>
          </cell>
          <cell r="E249">
            <v>0.16783582799999999</v>
          </cell>
        </row>
        <row r="250">
          <cell r="A250">
            <v>95566</v>
          </cell>
          <cell r="B250" t="str">
            <v>TUBO DE CONCRETO PARA REDES COLETORAS DE ÁGUAS PLUVIAIS, DIÂMETRO DE 300MM, JUNTA RÍGIDA, INSTALADO EM LOCAL COM ALTO NÍVEL DE INTERFERÊNCIAS - FORNECIMENTO E ASSENTAMENTO. AF_12/2015</v>
          </cell>
          <cell r="C250" t="str">
            <v>M</v>
          </cell>
          <cell r="D250">
            <v>101.71</v>
          </cell>
          <cell r="E250">
            <v>0.18939468700000001</v>
          </cell>
        </row>
        <row r="251">
          <cell r="A251">
            <v>95567</v>
          </cell>
          <cell r="B251" t="str">
            <v>TUBO DE CONCRETO (SIMPLES) PARA REDES COLETORAS DE ÁGUAS PLUVIAIS, DIÂMETRO DE 300 MM, JUNTA RÍGIDA, INSTALADO EM LOCAL COM BAIXO NÍVEL DE INTERFERÊNCIAS - FORNECIMENTO E ASSENTAMENTO. AF_12/2015</v>
          </cell>
          <cell r="C251" t="str">
            <v>M</v>
          </cell>
          <cell r="D251">
            <v>55.81</v>
          </cell>
          <cell r="E251">
            <v>0.28919357699999998</v>
          </cell>
        </row>
        <row r="252">
          <cell r="A252">
            <v>95568</v>
          </cell>
          <cell r="B252" t="str">
            <v>TUBO DE CONCRETO (SIMPLES) PARA REDES COLETORAS DE ÁGUAS PLUVIAIS, DIÂMETRO DE 400 MM, JUNTA RÍGIDA, INSTALADO EM LOCAL COM BAIXO NÍVEL DE INTERFERÊNCIAS - FORNECIMENTO E ASSENTAMENTO. AF_12/2015</v>
          </cell>
          <cell r="C252" t="str">
            <v>M</v>
          </cell>
          <cell r="D252">
            <v>72.569999999999993</v>
          </cell>
          <cell r="E252">
            <v>0.28313921199999997</v>
          </cell>
        </row>
        <row r="253">
          <cell r="A253">
            <v>95569</v>
          </cell>
          <cell r="B253" t="str">
            <v>TUBO DE CONCRETO (SIMPLES) PARA REDES COLETORAS DE ÁGUAS PLUVIAIS, DIÂMETRO DE 500 MM, JUNTA RÍGIDA, INSTALADO EM LOCAL COM BAIXO NÍVEL DE INTERFERÊNCIAS - FORNECIMENTO E ASSENTAMENTO. AF_12/2015</v>
          </cell>
          <cell r="C253" t="str">
            <v>M</v>
          </cell>
          <cell r="D253">
            <v>96.21</v>
          </cell>
          <cell r="E253">
            <v>0.259297952</v>
          </cell>
        </row>
        <row r="254">
          <cell r="A254">
            <v>95570</v>
          </cell>
          <cell r="B254" t="str">
            <v>TUBO DE CONCRETO (SIMPLES) PARA REDES COLETORAS DE ÁGUAS PLUVIAIS, DIÂMETRO DE 300 MM, JUNTA RÍGIDA, INSTALADO EM LOCAL COM ALTO NÍVEL DE INTERFERÊNCIAS - FORNECIMENTO E ASSENTAMENTO. AF_12/2015</v>
          </cell>
          <cell r="C254" t="str">
            <v>M</v>
          </cell>
          <cell r="D254">
            <v>61.63</v>
          </cell>
          <cell r="E254">
            <v>0.31344991</v>
          </cell>
        </row>
        <row r="255">
          <cell r="A255">
            <v>95571</v>
          </cell>
          <cell r="B255" t="str">
            <v>TUBO DE CONCRETO (SIMPLES) PARA REDES COLETORAS DE ÁGUAS PLUVIAIS, DIÂMETRO DE 400 MM, JUNTA RÍGIDA, INSTALADO EM LOCAL COM ALTO NÍVEL DE INTERFERÊNCIAS - FORNECIMENTO E ASSENTAMENTO. AF_12/2015</v>
          </cell>
          <cell r="C255" t="str">
            <v>M</v>
          </cell>
          <cell r="D255">
            <v>80</v>
          </cell>
          <cell r="E255">
            <v>0.307643952</v>
          </cell>
        </row>
        <row r="256">
          <cell r="A256">
            <v>95572</v>
          </cell>
          <cell r="B256" t="str">
            <v>TUBO DE CONCRETO (SIMPLES) PARA REDES COLETORAS DE ÁGUAS PLUVIAIS, DIÂMETRO DE 500 MM, JUNTA RÍGIDA, INSTALADO EM LOCAL COM ALTO NÍVEL DE INTERFERÊNCIAS - FORNECIMENTO E ASSENTAMENTO. AF_12/2015</v>
          </cell>
          <cell r="C256" t="str">
            <v>M</v>
          </cell>
          <cell r="D256">
            <v>105.4</v>
          </cell>
          <cell r="E256">
            <v>0.28357924699999998</v>
          </cell>
        </row>
        <row r="257">
          <cell r="A257">
            <v>73606</v>
          </cell>
          <cell r="B257" t="str">
            <v>ASSENTAMENTO DE TAMPAO DE FERRO FUNDIDO 900 MM</v>
          </cell>
          <cell r="C257" t="str">
            <v>UN</v>
          </cell>
          <cell r="D257">
            <v>116.82</v>
          </cell>
          <cell r="E257">
            <v>0.68592706800000003</v>
          </cell>
        </row>
        <row r="258">
          <cell r="A258">
            <v>73607</v>
          </cell>
          <cell r="B258" t="str">
            <v>ASSENTAMENTO DE TAMPAO DE FERRO FUNDIDO 600 MM</v>
          </cell>
          <cell r="C258" t="str">
            <v>UN</v>
          </cell>
          <cell r="D258">
            <v>77.88</v>
          </cell>
          <cell r="E258">
            <v>0.68592706800000003</v>
          </cell>
        </row>
        <row r="259">
          <cell r="A259">
            <v>83623</v>
          </cell>
          <cell r="B259" t="str">
            <v>GRELHA DE FERRO FUNDIDO PARA CANALETA LARG = 30CM, FORNECIMENTO E ASSENTAMENTO</v>
          </cell>
          <cell r="C259" t="str">
            <v>M</v>
          </cell>
          <cell r="D259">
            <v>221.29</v>
          </cell>
          <cell r="E259">
            <v>8.454652E-3</v>
          </cell>
        </row>
        <row r="260">
          <cell r="A260">
            <v>83624</v>
          </cell>
          <cell r="B260" t="str">
            <v>GRELHA DE FERRO FUNDIDO PARA CANALETA LARG = 20CM, FORNECIMENTO E ASSENTAMENTO</v>
          </cell>
          <cell r="C260" t="str">
            <v>M</v>
          </cell>
          <cell r="D260">
            <v>155.88999999999999</v>
          </cell>
          <cell r="E260">
            <v>1.2004107999999999E-2</v>
          </cell>
        </row>
        <row r="261">
          <cell r="A261">
            <v>83626</v>
          </cell>
          <cell r="B261" t="str">
            <v>GRELHA DE FERRO FUNDIDO PARA CANALETA LARG = 15CM, FORNECIMENTO E ASSENTAMENTO</v>
          </cell>
          <cell r="C261" t="str">
            <v>M</v>
          </cell>
          <cell r="D261">
            <v>123.19</v>
          </cell>
          <cell r="E261">
            <v>1.5193369999999999E-2</v>
          </cell>
        </row>
        <row r="262">
          <cell r="A262">
            <v>83627</v>
          </cell>
          <cell r="B262" t="str">
            <v>TAMPAO FOFO ARTICULADO, CLASSE B125 CARGA MAX 12,5 T, REDONDO TAMPA 600 MM, REDE PLUVIAL/ESGOTO, P = CHAMINE CX AREIA / POCO VISITA ASSENTADO COM ARG CIM/AREIA 1:4, FORNECIMENTO E ASSENTAMENTO</v>
          </cell>
          <cell r="C262" t="str">
            <v>UN</v>
          </cell>
          <cell r="D262">
            <v>426.66</v>
          </cell>
          <cell r="E262">
            <v>0.12596985499999999</v>
          </cell>
        </row>
        <row r="263">
          <cell r="A263">
            <v>83724</v>
          </cell>
          <cell r="B263" t="str">
            <v>ASSENTAMENTO DE PECAS, CONEXOES, APARELHOS E ACESSORIOS DE FERRO FUNDIDO DUCTIL, JUNTA ELASTICA, MECANICA OU FLANGEADA, COM DIAMETROS DE 50 A 300 MM.</v>
          </cell>
          <cell r="C263" t="str">
            <v>KG</v>
          </cell>
          <cell r="D263">
            <v>1.62</v>
          </cell>
          <cell r="E263">
            <v>0.86666666699999995</v>
          </cell>
        </row>
        <row r="264">
          <cell r="A264">
            <v>83725</v>
          </cell>
          <cell r="B264" t="str">
            <v>ASSENTAMENTO DE PECAS, CONEXOES, APARELHOS E ACESSORIOS DE FERRO FUNDIDO DUCTIL, JUNTA ELASTICA, MECANICA OU FLANGEADA, COM DIAMETROS DE 350 A 600 MM.</v>
          </cell>
          <cell r="C264" t="str">
            <v>KG</v>
          </cell>
          <cell r="D264">
            <v>1</v>
          </cell>
          <cell r="E264">
            <v>0.696629214</v>
          </cell>
        </row>
        <row r="265">
          <cell r="A265">
            <v>83726</v>
          </cell>
          <cell r="B265" t="str">
            <v>ASSENTAMENTO DE PECAS, CONEXOES, APARELHOS E ACESSORIOS DE FERRO FUNDIDO DUCTIL, JUNTA ELASTICA, MECANICA OU FLANGEADA, COM DIAMETROS DE 700 A 1200 MM.</v>
          </cell>
          <cell r="C265" t="str">
            <v>KG</v>
          </cell>
          <cell r="D265">
            <v>0.75</v>
          </cell>
          <cell r="E265">
            <v>0.828125</v>
          </cell>
        </row>
        <row r="266">
          <cell r="A266">
            <v>97127</v>
          </cell>
          <cell r="B266" t="str">
            <v>ASSENTAMENTO DE TUBO DE PVC DEFOFO OU PRFV OU RPVC PARA REDE DE ÁGUA, DN 150 MM, JUNTA ELÁSTICA INTEGRADA, INSTALADO EM LOCAL COM NÍVEL ALTO DE INTERFERÊNCIAS (NÃO INCLUI FORNECIMENTO). AF_11/2017</v>
          </cell>
          <cell r="C266" t="str">
            <v>M</v>
          </cell>
          <cell r="D266">
            <v>4.3499999999999996</v>
          </cell>
          <cell r="E266">
            <v>0.81067961200000005</v>
          </cell>
        </row>
        <row r="267">
          <cell r="A267">
            <v>97128</v>
          </cell>
          <cell r="B267" t="str">
            <v>ASSENTAMENTO DE TUBO DE PVC DEFOFO OU PRFV OU RPVC PARA REDE DE ÁGUA, DN 200 MM, JUNTA ELÁSTICA INTEGRADA, INSTALADO EM LOCAL COM NÍVEL ALTO DE INTERFERÊNCIAS (NÃO INCLUI FORNECIMENTO). AF_11/2017</v>
          </cell>
          <cell r="C267" t="str">
            <v>M</v>
          </cell>
          <cell r="D267">
            <v>8.26</v>
          </cell>
          <cell r="E267">
            <v>0.68513853999999996</v>
          </cell>
        </row>
        <row r="268">
          <cell r="A268">
            <v>97129</v>
          </cell>
          <cell r="B268" t="str">
            <v>ASSENTAMENTO DE TUBO DE PVC DEFOFO OU PRFV OU RPVC PARA REDE DE ÁGUA, DN 250 MM, JUNTA ELÁSTICA INTEGRADA, INSTALADO EM LOCAL COM NÍVEL ALTO DE INTERFERÊNCIAS (NÃO INCLUI FORNECIMENTO). AF_11/2017</v>
          </cell>
          <cell r="C268" t="str">
            <v>M</v>
          </cell>
          <cell r="D268">
            <v>10.17</v>
          </cell>
          <cell r="E268">
            <v>0.68089431</v>
          </cell>
        </row>
        <row r="269">
          <cell r="A269">
            <v>97130</v>
          </cell>
          <cell r="B269" t="str">
            <v>ASSENTAMENTO DE TUBO DE PVC DEFOFO OU PRFV OU RPVC PARA REDE DE ÁGUA, DN 300 MM, JUNTA ELÁSTICA INTEGRADA, INSTALADO EM LOCAL COM NÍVEL ALTO DE INTERFERÊNCIAS (NÃO INCLUI FORNECIMENTO). AF_11/2017</v>
          </cell>
          <cell r="C269" t="str">
            <v>M</v>
          </cell>
          <cell r="D269">
            <v>12.07</v>
          </cell>
          <cell r="E269">
            <v>0.67863247999999998</v>
          </cell>
        </row>
        <row r="270">
          <cell r="A270">
            <v>97131</v>
          </cell>
          <cell r="B270" t="str">
            <v>ASSENTAMENTO DE TUBO DE PVC DEFOFO OU PRFV OU RPVC PARA REDE DE ÁGUA, DN 350 MM, JUNTA ELÁSTICA INTEGRADA, INSTALADO EM LOCAL COM NÍVEL ALTO DE INTERFERÊNCIAS (NÃO INCLUI FORNECIMENTO). AF_11/2017</v>
          </cell>
          <cell r="C270" t="str">
            <v>M</v>
          </cell>
          <cell r="D270">
            <v>13.97</v>
          </cell>
          <cell r="E270">
            <v>0.67770419599999998</v>
          </cell>
        </row>
        <row r="271">
          <cell r="A271">
            <v>97132</v>
          </cell>
          <cell r="B271" t="str">
            <v>ASSENTAMENTO DE TUBO DE PVC DEFOFO OU PRFV OU RPVC PARA REDE DE ÁGUA, DN 400 MM, JUNTA ELÁSTICA INTEGRADA, INSTALADO EM LOCAL COM NÍVEL ALTO DE INTERFERÊNCIAS (NÃO INCLUI FORNECIMENTO). AF_11/2017</v>
          </cell>
          <cell r="C271" t="str">
            <v>M</v>
          </cell>
          <cell r="D271">
            <v>15.85</v>
          </cell>
          <cell r="E271">
            <v>0.673324743</v>
          </cell>
        </row>
        <row r="272">
          <cell r="A272">
            <v>97133</v>
          </cell>
          <cell r="B272" t="str">
            <v>ASSENTAMENTO DE TUBO DE PVC DEFOFO OU PRFV OU RPVC PARA REDE DE ÁGUA, DN 500 MM, JUNTA ELÁSTICA INTEGRADA, INSTALADO EM LOCAL COM NÍVEL ALTO DE INTERFERÊNCIAS (NÃO INCLUI FORNECIMENTO). AF_11/2017</v>
          </cell>
          <cell r="C272" t="str">
            <v>M</v>
          </cell>
          <cell r="D272">
            <v>19.66</v>
          </cell>
          <cell r="E272">
            <v>0.67394695900000001</v>
          </cell>
        </row>
        <row r="273">
          <cell r="A273">
            <v>97134</v>
          </cell>
          <cell r="B273" t="str">
            <v>ASSENTAMENTO DE TUBO DE PVC DEFOFO OU PRFV OU RPVC PARA REDE DE ÁGUA, DN 150 MM, JUNTA ELÁSTICA INTEGRADA, INSTALADO EM LOCAL COM NÍVEL BAIXO DE INTERFERÊNCIAS (NÃO INCLUI FORNECIMENTO). AF_11/2017</v>
          </cell>
          <cell r="C273" t="str">
            <v>M</v>
          </cell>
          <cell r="D273">
            <v>1.93</v>
          </cell>
          <cell r="E273">
            <v>0.764044944</v>
          </cell>
        </row>
        <row r="274">
          <cell r="A274">
            <v>97135</v>
          </cell>
          <cell r="B274" t="str">
            <v>ASSENTAMENTO DE TUBO DE PVC DEFOFO OU PRFV OU RPVC PARA REDE DE ÁGUA, DN 200 MM, JUNTA ELÁSTICA INTEGRADA, INSTALADO EM LOCAL COM NÍVEL BAIXO DE INTERFERÊNCIAS (NÃO INCLUI FORNECIMENTO). AF_11/2017</v>
          </cell>
          <cell r="C274" t="str">
            <v>M</v>
          </cell>
          <cell r="D274">
            <v>4.07</v>
          </cell>
          <cell r="E274">
            <v>0.61096605800000003</v>
          </cell>
        </row>
        <row r="275">
          <cell r="A275">
            <v>97136</v>
          </cell>
          <cell r="B275" t="str">
            <v>ASSENTAMENTO DE TUBO DE PVC DEFOFO OU PRFV OU RPVC PARA REDE DE ÁGUA, DN 250 MM, JUNTA ELÁSTICA INTEGRADA, INSTALADO EM LOCAL COM NÍVEL BAIXO DE INTERFERÊNCIAS (NÃO INCLUI FORNECIMENTO). AF_11/2017</v>
          </cell>
          <cell r="C275" t="str">
            <v>M</v>
          </cell>
          <cell r="D275">
            <v>5</v>
          </cell>
          <cell r="E275">
            <v>0.605932205</v>
          </cell>
        </row>
        <row r="276">
          <cell r="A276">
            <v>97137</v>
          </cell>
          <cell r="B276" t="str">
            <v>ASSENTAMENTO DE TUBO DE PVC DEFOFO OU PRFV OU RPVC PARA REDE DE ÁGUA, DN 300 MM, JUNTA ELÁSTICA INTEGRADA, INSTALADO EM LOCAL COM NÍVEL BAIXO DE INTERFERÊNCIAS (NÃO INCLUI FORNECIMENTO). AF_11/2017</v>
          </cell>
          <cell r="C276" t="str">
            <v>M</v>
          </cell>
          <cell r="D276">
            <v>5.95</v>
          </cell>
          <cell r="E276">
            <v>0.59964726700000004</v>
          </cell>
        </row>
        <row r="277">
          <cell r="A277">
            <v>97138</v>
          </cell>
          <cell r="B277" t="str">
            <v>ASSENTAMENTO DE TUBO DE PVC DEFOFO OU PRFV OU RPVC PARA REDE DE ÁGUA, DN 350 MM, JUNTA ELÁSTICA INTEGRADA, INSTALADO EM LOCAL COM NÍVEL BAIXO DE INTERFERÊNCIAS (NÃO INCLUI FORNECIMENTO). AF_11/2017</v>
          </cell>
          <cell r="C277" t="str">
            <v>M</v>
          </cell>
          <cell r="D277">
            <v>6.9</v>
          </cell>
          <cell r="E277">
            <v>0.60030395299999995</v>
          </cell>
        </row>
        <row r="278">
          <cell r="A278">
            <v>97139</v>
          </cell>
          <cell r="B278" t="str">
            <v>ASSENTAMENTO DE TUBO DE PVC DEFOFO OU PRFV OU RPVC PARA REDE DE ÁGUA, DN 400 MM, JUNTA ELÁSTICA INTEGRADA, INSTALADO EM LOCAL COM NÍVEL BAIXO DE INTERFERÊNCIAS (NÃO INCLUI FORNECIMENTO). AF_11/2017</v>
          </cell>
          <cell r="C278" t="str">
            <v>M</v>
          </cell>
          <cell r="D278">
            <v>7.82</v>
          </cell>
          <cell r="E278">
            <v>0.60000000099999995</v>
          </cell>
        </row>
        <row r="279">
          <cell r="A279">
            <v>97140</v>
          </cell>
          <cell r="B279" t="str">
            <v>ASSENTAMENTO DE TUBO DE PVC DEFOFO OU PRFV OU RPVC PARA REDE DE ÁGUA, DN 500 MM, JUNTA ELÁSTICA INTEGRADA, INSTALADO EM LOCAL COM NÍVEL BAIXO DE INTERFERÊNCIAS (NÃO INCLUI FORNECIMENTO). AF_11/2017</v>
          </cell>
          <cell r="C279" t="str">
            <v>M</v>
          </cell>
          <cell r="D279">
            <v>9.6999999999999993</v>
          </cell>
          <cell r="E279">
            <v>0.59699892899999996</v>
          </cell>
        </row>
        <row r="280">
          <cell r="A280">
            <v>83520</v>
          </cell>
          <cell r="B280" t="str">
            <v>TE PVC PARA COLETOR ESGOTO, EB644, D=100MM, COM JUNTA ELASTICA.</v>
          </cell>
          <cell r="C280" t="str">
            <v>UN</v>
          </cell>
          <cell r="D280">
            <v>104.99</v>
          </cell>
          <cell r="E280">
            <v>0.245753006</v>
          </cell>
        </row>
        <row r="281">
          <cell r="A281">
            <v>83531</v>
          </cell>
          <cell r="B281" t="str">
            <v>CURVA PARA REDE COLETOR ESGOTO, EB 644, 90GR, DN=200MM, COM JUNTA ELASTICA</v>
          </cell>
          <cell r="C281" t="str">
            <v>UN</v>
          </cell>
          <cell r="D281">
            <v>279</v>
          </cell>
          <cell r="E281">
            <v>6.6511210000000001E-2</v>
          </cell>
        </row>
        <row r="282">
          <cell r="A282">
            <v>83535</v>
          </cell>
          <cell r="B282" t="str">
            <v>CURVA PVC PARA REDE COLETOR ESGOTO, EB-644, 45 GR, 200 MM, COM JUNTA ELASTICA.</v>
          </cell>
          <cell r="C282" t="str">
            <v>UN</v>
          </cell>
          <cell r="D282">
            <v>230.76</v>
          </cell>
          <cell r="E282">
            <v>8.0430349999999998E-2</v>
          </cell>
        </row>
        <row r="283">
          <cell r="A283" t="str">
            <v>73884/1</v>
          </cell>
          <cell r="B283" t="str">
            <v>INSTALAÇÃO DE VÁLVULAS OU REGISTROS COM JUNTA FLANGEADA - DN 50</v>
          </cell>
          <cell r="C283" t="str">
            <v>UN</v>
          </cell>
          <cell r="D283">
            <v>56.75</v>
          </cell>
          <cell r="E283">
            <v>0.82472585799999998</v>
          </cell>
        </row>
        <row r="284">
          <cell r="A284" t="str">
            <v>73884/2</v>
          </cell>
          <cell r="B284" t="str">
            <v>INSTALAÇÃO DE VÁLVULAS OU REGISTROS COM JUNTA FLANGEADA - DN 75</v>
          </cell>
          <cell r="C284" t="str">
            <v>UN</v>
          </cell>
          <cell r="D284">
            <v>87.5</v>
          </cell>
          <cell r="E284">
            <v>0.80281851599999998</v>
          </cell>
        </row>
        <row r="285">
          <cell r="A285" t="str">
            <v>73884/3</v>
          </cell>
          <cell r="B285" t="str">
            <v>INSTALAÇÃO DE VÁLVULAS OU REGISTROS COM JUNTA FLANGEADA - DN 100</v>
          </cell>
          <cell r="C285" t="str">
            <v>UN</v>
          </cell>
          <cell r="D285">
            <v>109.4</v>
          </cell>
          <cell r="E285">
            <v>0.80091407800000003</v>
          </cell>
        </row>
        <row r="286">
          <cell r="A286" t="str">
            <v>73884/4</v>
          </cell>
          <cell r="B286" t="str">
            <v>INSTALAÇÃO DE VÁLVULAS OU REGISTROS COM JUNTA FLANGEADA - DN 150</v>
          </cell>
          <cell r="C286" t="str">
            <v>UN</v>
          </cell>
          <cell r="D286">
            <v>457.41</v>
          </cell>
          <cell r="E286">
            <v>0.33922555199999999</v>
          </cell>
        </row>
        <row r="287">
          <cell r="A287" t="str">
            <v>73884/5</v>
          </cell>
          <cell r="B287" t="str">
            <v>INSTALAÇÃO DE VÁLVULAS OU REGISTROS COM JUNTA FLANGEADA - DN 200</v>
          </cell>
          <cell r="C287" t="str">
            <v>UN</v>
          </cell>
          <cell r="D287">
            <v>533.64</v>
          </cell>
          <cell r="E287">
            <v>0.33918928999999998</v>
          </cell>
        </row>
        <row r="288">
          <cell r="A288" t="str">
            <v>73884/6</v>
          </cell>
          <cell r="B288" t="str">
            <v>INSTALAÇÃO DE VÁLVULAS OU REGISTROS COM JUNTA FLANGEADA - DN 250</v>
          </cell>
          <cell r="C288" t="str">
            <v>UN</v>
          </cell>
          <cell r="D288">
            <v>648</v>
          </cell>
          <cell r="E288">
            <v>0.33917460500000002</v>
          </cell>
        </row>
        <row r="289">
          <cell r="A289" t="str">
            <v>73884/7</v>
          </cell>
          <cell r="B289" t="str">
            <v>INSTALAÇÃO DE VÁLVULAS OU REGISTROS COM JUNTA FLANGEADA - DN 300</v>
          </cell>
          <cell r="C289" t="str">
            <v>UN</v>
          </cell>
          <cell r="D289">
            <v>724.23</v>
          </cell>
          <cell r="E289">
            <v>0.33915325600000001</v>
          </cell>
        </row>
        <row r="290">
          <cell r="A290" t="str">
            <v>73884/8</v>
          </cell>
          <cell r="B290" t="str">
            <v>INSTALAÇÃO DE VÁLVULAS OU REGISTROS COM JUNTA FLANGEADA - DN 350</v>
          </cell>
          <cell r="C290" t="str">
            <v>UN</v>
          </cell>
          <cell r="D290">
            <v>762.36</v>
          </cell>
          <cell r="E290">
            <v>0.33905241600000002</v>
          </cell>
        </row>
        <row r="291">
          <cell r="A291" t="str">
            <v>73884/9</v>
          </cell>
          <cell r="B291" t="str">
            <v>INSTALAÇÃO DE VÁLVULAS OU REGISTROS COM JUNTA FLANGEADA - DN 400</v>
          </cell>
          <cell r="C291" t="str">
            <v>UN</v>
          </cell>
          <cell r="D291">
            <v>838.59</v>
          </cell>
          <cell r="E291">
            <v>0.33914682400000001</v>
          </cell>
        </row>
        <row r="292">
          <cell r="A292" t="str">
            <v>73884/10</v>
          </cell>
          <cell r="B292" t="str">
            <v>INSTALAÇÃO DE VÁLVULAS OU REGISTROS COM JUNTA FLANGEADA - DN 450</v>
          </cell>
          <cell r="C292" t="str">
            <v>UN</v>
          </cell>
          <cell r="D292">
            <v>876.7</v>
          </cell>
          <cell r="E292">
            <v>0.33912577100000002</v>
          </cell>
        </row>
        <row r="293">
          <cell r="A293" t="str">
            <v>73884/11</v>
          </cell>
          <cell r="B293" t="str">
            <v>INSTALAÇÃO DE VÁLVULAS OU REGISTROS COM JUNTA FLANGEADA - DN 500</v>
          </cell>
          <cell r="C293" t="str">
            <v>UN</v>
          </cell>
          <cell r="D293">
            <v>952.95</v>
          </cell>
          <cell r="E293">
            <v>0.33905241600000002</v>
          </cell>
        </row>
        <row r="294">
          <cell r="A294" t="str">
            <v>73884/12</v>
          </cell>
          <cell r="B294" t="str">
            <v>INSTALAÇÃO DE VÁLVULAS OU REGISTROS COM JUNTA FLANGEADA - DN 600</v>
          </cell>
          <cell r="C294" t="str">
            <v>UN</v>
          </cell>
          <cell r="D294">
            <v>1029.18</v>
          </cell>
          <cell r="E294">
            <v>0.339129336</v>
          </cell>
        </row>
        <row r="295">
          <cell r="A295" t="str">
            <v>73884/13</v>
          </cell>
          <cell r="B295" t="str">
            <v>INSTALAÇÃO DE VÁLVULAS OU REGISTROS COM JUNTA FLANGEADA - DN 700</v>
          </cell>
          <cell r="C295" t="str">
            <v>UN</v>
          </cell>
          <cell r="D295">
            <v>1153.1400000000001</v>
          </cell>
          <cell r="E295">
            <v>0.37079635999999999</v>
          </cell>
        </row>
        <row r="296">
          <cell r="A296" t="str">
            <v>73884/14</v>
          </cell>
          <cell r="B296" t="str">
            <v>INSTALAÇÃO DE VÁLVULAS OU REGISTROS COM JUNTA FLANGEADA - DN 800</v>
          </cell>
          <cell r="C296" t="str">
            <v>UN</v>
          </cell>
          <cell r="D296">
            <v>1153.1400000000001</v>
          </cell>
          <cell r="E296">
            <v>0.37079635999999999</v>
          </cell>
        </row>
        <row r="297">
          <cell r="A297" t="str">
            <v>73884/15</v>
          </cell>
          <cell r="B297" t="str">
            <v>INSTALAÇÃO DE VÁLVULAS OU REGISTROS COM JUNTA FLANGEADA - DN 900</v>
          </cell>
          <cell r="C297" t="str">
            <v>UN</v>
          </cell>
          <cell r="D297">
            <v>1167.1400000000001</v>
          </cell>
          <cell r="E297">
            <v>0.37587521899999998</v>
          </cell>
        </row>
        <row r="298">
          <cell r="A298" t="str">
            <v>73884/16</v>
          </cell>
          <cell r="B298" t="str">
            <v>INSTALAÇÃO DE VÁLVULAS OU REGISTROS COM JUNTA FLANGEADA - DN 1000</v>
          </cell>
          <cell r="C298" t="str">
            <v>UN</v>
          </cell>
          <cell r="D298">
            <v>1317.88</v>
          </cell>
          <cell r="E298">
            <v>0.370788648</v>
          </cell>
        </row>
        <row r="299">
          <cell r="A299" t="str">
            <v>73885/1</v>
          </cell>
          <cell r="B299" t="str">
            <v>INSTALAÇÃO DE VÁLVULAS OU REGISTROS COM JUNTA ELÁSTICA - DN 50</v>
          </cell>
          <cell r="C299" t="str">
            <v>UN</v>
          </cell>
          <cell r="D299">
            <v>27.32</v>
          </cell>
          <cell r="E299">
            <v>0.80337491000000005</v>
          </cell>
        </row>
        <row r="300">
          <cell r="A300" t="str">
            <v>73885/2</v>
          </cell>
          <cell r="B300" t="str">
            <v>INSTALAÇÃO DE VÁLVULAS OU REGISTROS COM JUNTA ELÁSTICA - DN 75</v>
          </cell>
          <cell r="C300" t="str">
            <v>UN</v>
          </cell>
          <cell r="D300">
            <v>32.799999999999997</v>
          </cell>
          <cell r="E300">
            <v>0.80601596200000003</v>
          </cell>
        </row>
        <row r="301">
          <cell r="A301" t="str">
            <v>73885/3</v>
          </cell>
          <cell r="B301" t="str">
            <v>INSTALAÇÃO DE VÁLVULAS OU REGISTROS COM JUNTA ELÁSTICA - DN 100</v>
          </cell>
          <cell r="C301" t="str">
            <v>UN</v>
          </cell>
          <cell r="D301">
            <v>37.18</v>
          </cell>
          <cell r="E301">
            <v>0.80633802899999996</v>
          </cell>
        </row>
        <row r="302">
          <cell r="A302" t="str">
            <v>73885/4</v>
          </cell>
          <cell r="B302" t="str">
            <v>INSTALAÇÃO DE VÁLVULAS OU REGISTROS COM JUNTA ELÁSTICA - DN 150</v>
          </cell>
          <cell r="C302" t="str">
            <v>UN</v>
          </cell>
          <cell r="D302">
            <v>167.71</v>
          </cell>
          <cell r="E302">
            <v>0.339586569</v>
          </cell>
        </row>
        <row r="303">
          <cell r="A303" t="str">
            <v>73885/5</v>
          </cell>
          <cell r="B303" t="str">
            <v>INSTALAÇÃO DE VÁLVULAS OU REGISTROS COM JUNTA ELÁSTICA - DN 200</v>
          </cell>
          <cell r="C303" t="str">
            <v>UN</v>
          </cell>
          <cell r="D303">
            <v>217.26</v>
          </cell>
          <cell r="E303">
            <v>0.33930875500000002</v>
          </cell>
        </row>
        <row r="304">
          <cell r="A304" t="str">
            <v>73885/6</v>
          </cell>
          <cell r="B304" t="str">
            <v>INSTALAÇÃO DE VÁLVULAS OU REGISTROS COM JUNTA ELÁSTICA - DN 250</v>
          </cell>
          <cell r="C304" t="str">
            <v>UN</v>
          </cell>
          <cell r="D304">
            <v>255.38</v>
          </cell>
          <cell r="E304">
            <v>0.339357823</v>
          </cell>
        </row>
        <row r="305">
          <cell r="A305" t="str">
            <v>73885/7</v>
          </cell>
          <cell r="B305" t="str">
            <v>INSTALAÇÃO DE VÁLVULAS OU REGISTROS COM JUNTA ELÁSTICA - DN 300</v>
          </cell>
          <cell r="C305" t="str">
            <v>UN</v>
          </cell>
          <cell r="D305">
            <v>278.25</v>
          </cell>
          <cell r="E305">
            <v>0.33943996500000001</v>
          </cell>
        </row>
        <row r="306">
          <cell r="A306" t="str">
            <v>73885/8</v>
          </cell>
          <cell r="B306" t="str">
            <v>INSTALAÇÃO DE VÁLVULAS OU REGISTROS COM JUNTA ELÁSTICA - DN 350</v>
          </cell>
          <cell r="C306" t="str">
            <v>UN</v>
          </cell>
          <cell r="D306">
            <v>304.93</v>
          </cell>
          <cell r="E306">
            <v>0.339263441</v>
          </cell>
        </row>
        <row r="307">
          <cell r="A307" t="str">
            <v>73885/9</v>
          </cell>
          <cell r="B307" t="str">
            <v>INSTALAÇÃO DE VÁLVULAS OU REGISTROS COM JUNTA ELÁSTICA - DN 400</v>
          </cell>
          <cell r="C307" t="str">
            <v>UN</v>
          </cell>
          <cell r="D307">
            <v>335.43</v>
          </cell>
          <cell r="E307">
            <v>0.33924095900000001</v>
          </cell>
        </row>
        <row r="308">
          <cell r="A308" t="str">
            <v>73885/10</v>
          </cell>
          <cell r="B308" t="str">
            <v>INSTALAÇÃO DE VÁLVULAS OU REGISTROS COM JUNTA ELÁSTICA - DN 450</v>
          </cell>
          <cell r="C308" t="str">
            <v>UN</v>
          </cell>
          <cell r="D308">
            <v>362.11</v>
          </cell>
          <cell r="E308">
            <v>0.33930397699999998</v>
          </cell>
        </row>
        <row r="309">
          <cell r="A309" t="str">
            <v>73885/11</v>
          </cell>
          <cell r="B309" t="str">
            <v>INSTALAÇÃO DE VÁLVULAS OU REGISTROS COM JUNTA ELÁSTICA - DN 500</v>
          </cell>
          <cell r="C309" t="str">
            <v>UN</v>
          </cell>
          <cell r="D309">
            <v>381.18</v>
          </cell>
          <cell r="E309">
            <v>0.33905241600000002</v>
          </cell>
        </row>
        <row r="310">
          <cell r="A310" t="str">
            <v>73885/12</v>
          </cell>
          <cell r="B310" t="str">
            <v>INSTALAÇÃO DE VÁLVULAS OU REGISTROS COM JUNTA ELÁSTICA - DN 600</v>
          </cell>
          <cell r="C310" t="str">
            <v>UN</v>
          </cell>
          <cell r="D310">
            <v>434.53</v>
          </cell>
          <cell r="E310">
            <v>0.33919771500000001</v>
          </cell>
        </row>
        <row r="311">
          <cell r="A311">
            <v>92235</v>
          </cell>
          <cell r="B311" t="str">
            <v>FECHAMENTO DE CONSTRUÇÃO TEMPORÁRIA EM CHAPA DE MADEIRA COMPENSADA E=10MM, COM REAPROVEITAMENTO DE 2X.</v>
          </cell>
          <cell r="C311" t="str">
            <v>M2</v>
          </cell>
          <cell r="D311">
            <v>50.04</v>
          </cell>
          <cell r="E311">
            <v>0.55378727000000005</v>
          </cell>
        </row>
        <row r="312">
          <cell r="A312">
            <v>93206</v>
          </cell>
          <cell r="B312" t="str">
            <v>EXECUÇÃO DE ESCRITÓRIO EM CANTEIRO DE OBRA EM ALVENARIA, NÃO INCLUSO MOBILIÁRIO E EQUIPAMENTOS. AF_02/2016</v>
          </cell>
          <cell r="C312" t="str">
            <v>M2</v>
          </cell>
          <cell r="D312">
            <v>762.29</v>
          </cell>
          <cell r="E312">
            <v>0.34785604199999998</v>
          </cell>
        </row>
        <row r="313">
          <cell r="A313">
            <v>93207</v>
          </cell>
          <cell r="B313" t="str">
            <v>EXECUÇÃO DE ESCRITÓRIO EM CANTEIRO DE OBRA EM CHAPA DE MADEIRA COMPENSADA, NÃO INCLUSO MOBILIÁRIO E EQUIPAMENTOS. AF_02/2016</v>
          </cell>
          <cell r="C313" t="str">
            <v>M2</v>
          </cell>
          <cell r="D313">
            <v>591.30999999999995</v>
          </cell>
          <cell r="E313">
            <v>0.28385037099999999</v>
          </cell>
        </row>
        <row r="314">
          <cell r="A314">
            <v>93208</v>
          </cell>
          <cell r="B314" t="str">
            <v>EXECUÇÃO DE ALMOXARIFADO EM CANTEIRO DE OBRA EM CHAPA DE MADEIRA COMPENSADA, INCLUSO PRATELEIRAS. AF_02/2016</v>
          </cell>
          <cell r="C314" t="str">
            <v>M2</v>
          </cell>
          <cell r="D314">
            <v>422.49</v>
          </cell>
          <cell r="E314">
            <v>0.27892547000000001</v>
          </cell>
        </row>
        <row r="315">
          <cell r="A315">
            <v>93209</v>
          </cell>
          <cell r="B315" t="str">
            <v>EXECUÇÃO DE ALMOXARIFADO EM CANTEIRO DE OBRA EM ALVENARIA, INCLUSO PRATELEIRAS. AF_02/2016</v>
          </cell>
          <cell r="C315" t="str">
            <v>M2</v>
          </cell>
          <cell r="D315">
            <v>588.6</v>
          </cell>
          <cell r="E315">
            <v>0.33907245499999999</v>
          </cell>
        </row>
        <row r="316">
          <cell r="A316">
            <v>93210</v>
          </cell>
          <cell r="B316" t="str">
            <v>EXECUÇÃO DE REFEITÓRIO EM CANTEIRO DE OBRA EM CHAPA DE MADEIRA COMPENSADA, NÃO INCLUSO MOBILIÁRIO E EQUIPAMENTOS. AF_02/2016</v>
          </cell>
          <cell r="C316" t="str">
            <v>M2</v>
          </cell>
          <cell r="D316">
            <v>332.24</v>
          </cell>
          <cell r="E316">
            <v>0.28006172800000001</v>
          </cell>
        </row>
        <row r="317">
          <cell r="A317">
            <v>93211</v>
          </cell>
          <cell r="B317" t="str">
            <v>EXECUÇÃO DE REFEITÓRIO EM CANTEIRO DE OBRA EM ALVENARIA, NÃO INCLUSO MOBILIÁRIO E EQUIPAMENTOS. AF_02/2016</v>
          </cell>
          <cell r="C317" t="str">
            <v>M2</v>
          </cell>
          <cell r="D317">
            <v>368.09</v>
          </cell>
          <cell r="E317">
            <v>0.314057686</v>
          </cell>
        </row>
        <row r="318">
          <cell r="A318">
            <v>93212</v>
          </cell>
          <cell r="B318" t="str">
            <v>EXECUÇÃO DE SANITÁRIO E VESTIÁRIO EM CANTEIRO DE OBRA EM CHAPA DE MADEIRA COMPENSADA, NÃO INCLUSO MOBILIÁRIO. AF_02/2016</v>
          </cell>
          <cell r="C318" t="str">
            <v>M2</v>
          </cell>
          <cell r="D318">
            <v>545.23</v>
          </cell>
          <cell r="E318">
            <v>0.32516413799999999</v>
          </cell>
        </row>
        <row r="319">
          <cell r="A319">
            <v>93213</v>
          </cell>
          <cell r="B319" t="str">
            <v>EXECUÇÃO DE SANITÁRIO E VESTIÁRIO EM CANTEIRO DE OBRA EM ALVENARIA, NÃO INCLUSO MOBILIÁRIO. AF_02/2016</v>
          </cell>
          <cell r="C319" t="str">
            <v>M2</v>
          </cell>
          <cell r="D319">
            <v>685.94</v>
          </cell>
          <cell r="E319">
            <v>0.32780990599999998</v>
          </cell>
        </row>
        <row r="320">
          <cell r="A320">
            <v>93214</v>
          </cell>
          <cell r="B320" t="str">
            <v>EXECUÇÃO DE RESERVATÓRIO ELEVADO DE ÁGUA (1000 LITROS) EM CANTEIRO DE OBRA, APOIADO EM ESTRUTURA DE MADEIRA. AF_02/2016</v>
          </cell>
          <cell r="C320" t="str">
            <v>UN</v>
          </cell>
          <cell r="D320">
            <v>3068.71</v>
          </cell>
          <cell r="E320">
            <v>8.5399269E-2</v>
          </cell>
        </row>
        <row r="321">
          <cell r="A321">
            <v>93243</v>
          </cell>
          <cell r="B321" t="str">
            <v>EXECUÇÃO DE RESERVATÓRIO ELEVADO DE ÁGUA (2000 LITROS) EM CANTEIRO DE OBRA, APOIADO EM ESTRUTURA DE MADEIRA. AF_02/2016</v>
          </cell>
          <cell r="C321" t="str">
            <v>UN</v>
          </cell>
          <cell r="D321">
            <v>4610</v>
          </cell>
          <cell r="E321">
            <v>7.1046370999999997E-2</v>
          </cell>
        </row>
        <row r="322">
          <cell r="A322">
            <v>93582</v>
          </cell>
          <cell r="B322" t="str">
            <v>EXECUÇÃO DE CENTRAL DE ARMADURA EM CANTEIRO DE OBRA, NÃO INCLUSO MOBILIÁRIO E EQUIPAMENTOS. AF_04/2016</v>
          </cell>
          <cell r="C322" t="str">
            <v>M2</v>
          </cell>
          <cell r="D322">
            <v>133.9</v>
          </cell>
          <cell r="E322">
            <v>0.24764914399999999</v>
          </cell>
        </row>
        <row r="323">
          <cell r="A323">
            <v>93583</v>
          </cell>
          <cell r="B323" t="str">
            <v>EXECUÇÃO DE CENTRAL DE FÔRMAS, PRODUÇÃO DE ARGAMASSA OU CONCRETO EM CANTEIRO DE OBRA, NÃO INCLUSO MOBILIÁRIO E EQUIPAMENTOS. AF_04/2016</v>
          </cell>
          <cell r="C323" t="str">
            <v>M2</v>
          </cell>
          <cell r="D323">
            <v>263.68</v>
          </cell>
          <cell r="E323">
            <v>0.24694813700000001</v>
          </cell>
        </row>
        <row r="324">
          <cell r="A324">
            <v>93584</v>
          </cell>
          <cell r="B324" t="str">
            <v>EXECUÇÃO DE DEPÓSITO EM CANTEIRO DE OBRA EM CHAPA DE MADEIRA COMPENSADA, NÃO INCLUSO MOBILIÁRIO. AF_04/2016</v>
          </cell>
          <cell r="C324" t="str">
            <v>M2</v>
          </cell>
          <cell r="D324">
            <v>394.02</v>
          </cell>
          <cell r="E324">
            <v>0.33110652499999998</v>
          </cell>
        </row>
        <row r="325">
          <cell r="A325">
            <v>93585</v>
          </cell>
          <cell r="B325" t="str">
            <v>EXECUÇÃO DE GUARITA EM CANTEIRO DE OBRA EM CHAPA DE MADEIRA COMPENSADA, NÃO INCLUSO MOBILIÁRIO. AF_04/2016</v>
          </cell>
          <cell r="C325" t="str">
            <v>M2</v>
          </cell>
          <cell r="D325">
            <v>560.51</v>
          </cell>
          <cell r="E325">
            <v>0.29181507499999998</v>
          </cell>
        </row>
        <row r="326">
          <cell r="A326" t="str">
            <v>74209/1</v>
          </cell>
          <cell r="B326" t="str">
            <v>PLACA DE OBRA EM CHAPA DE ACO GALVANIZADO</v>
          </cell>
          <cell r="C326" t="str">
            <v>M2</v>
          </cell>
          <cell r="D326">
            <v>315.29000000000002</v>
          </cell>
          <cell r="E326">
            <v>0.12310816300000001</v>
          </cell>
        </row>
        <row r="327">
          <cell r="A327" t="str">
            <v>73847/1</v>
          </cell>
          <cell r="B327" t="str">
            <v>ALUGUEL CONTAINER/ESCRIT INCL INST ELET LARG=2,20 COMP=6,20M          ALT=2,50M CHAPA ACO C/NERV TRAPEZ FORRO C/ISOL TERMO/ACUSTICO         CHASSIS REFORC PISO COMPENS NAVAL EXC TRANSP/CARGA/DESCARGA</v>
          </cell>
          <cell r="C327" t="str">
            <v>MES</v>
          </cell>
          <cell r="D327">
            <v>312.5</v>
          </cell>
          <cell r="E327">
            <v>0</v>
          </cell>
        </row>
        <row r="328">
          <cell r="A328">
            <v>5631</v>
          </cell>
          <cell r="B328" t="str">
            <v>ESCAVADEIRA HIDRÁULICA SOBRE ESTEIRAS, CAÇAMBA 0,80 M3, PESO OPERACIONAL 17 T, POTENCIA BRUTA 111 HP - CHP DIURNO. AF_06/2014</v>
          </cell>
          <cell r="C328" t="str">
            <v>CHP</v>
          </cell>
          <cell r="D328">
            <v>136.12</v>
          </cell>
          <cell r="E328">
            <v>0.16426682300000001</v>
          </cell>
        </row>
        <row r="329">
          <cell r="A329">
            <v>5678</v>
          </cell>
          <cell r="B329" t="str">
            <v>RETROESCAVADEIRA SOBRE RODAS COM CARREGADEIRA, TRAÇÃO 4X4, POTÊNCIA LÍQ. 88 HP, CAÇAMBA CARREG. CAP. MÍN. 1 M3, CAÇAMBA RETRO CAP. 0,26 M3, PESO OPERACIONAL MÍN. 6.674 KG, PROFUNDIDADE ESCAVAÇÃO MÁX. 4,37 M - CHP DIURNO. AF_06/2014</v>
          </cell>
          <cell r="C329" t="str">
            <v>CHP</v>
          </cell>
          <cell r="D329">
            <v>100.74</v>
          </cell>
          <cell r="E329">
            <v>0.22195751399999999</v>
          </cell>
        </row>
        <row r="330">
          <cell r="A330">
            <v>5680</v>
          </cell>
          <cell r="B330" t="str">
            <v>RETROESCAVADEIRA SOBRE RODAS COM CARREGADEIRA, TRAÇÃO 4X2, POTÊNCIA LÍQ. 79 HP, CAÇAMBA CARREG. CAP. MÍN. 1 M3, CAÇAMBA RETRO CAP. 0,20 M3, PESO OPERACIONAL MÍN. 6.570 KG, PROFUNDIDADE ESCAVAÇÃO MÁX. 4,37 M - CHP DIURNO. AF_06/2014</v>
          </cell>
          <cell r="C330" t="str">
            <v>CHP</v>
          </cell>
          <cell r="D330">
            <v>93.83</v>
          </cell>
          <cell r="E330">
            <v>0.23830331399999999</v>
          </cell>
        </row>
        <row r="331">
          <cell r="A331">
            <v>5684</v>
          </cell>
          <cell r="B331" t="str">
            <v>ROLO COMPACTADOR VIBRATÓRIO DE UM CILINDRO AÇO LISO, POTÊNCIA 80 HP, PESO OPERACIONAL MÁXIMO 8,1 T, IMPACTO DINÂMICO 16,15 / 9,5 T, LARGURA DE TRABALHO 1,68 M - CHP DIURNO. AF_06/2014</v>
          </cell>
          <cell r="C331" t="str">
            <v>CHP</v>
          </cell>
          <cell r="D331">
            <v>94.76</v>
          </cell>
          <cell r="E331">
            <v>0.19037568499999999</v>
          </cell>
        </row>
        <row r="332">
          <cell r="A332">
            <v>5689</v>
          </cell>
          <cell r="B332" t="str">
            <v>GRADE DE DISCO CONTROLE REMOTO REBOCÁVEL, COM 24 DISCOS 24 X 6 MM COM PNEUS PARA TRANSPORTE - CHP DIURNO. AF_06/2014</v>
          </cell>
          <cell r="C332" t="str">
            <v>CHP</v>
          </cell>
          <cell r="D332">
            <v>3.58</v>
          </cell>
          <cell r="E332">
            <v>0</v>
          </cell>
        </row>
        <row r="333">
          <cell r="A333">
            <v>5795</v>
          </cell>
          <cell r="B333" t="str">
            <v>MARTELETE OU ROMPEDOR PNEUMÁTICO MANUAL, 28 KG, COM SILENCIADOR - CHP DIURNO. AF_07/2016</v>
          </cell>
          <cell r="C333" t="str">
            <v>CHP</v>
          </cell>
          <cell r="D333">
            <v>16.02</v>
          </cell>
          <cell r="E333">
            <v>0.58614232300000002</v>
          </cell>
        </row>
        <row r="334">
          <cell r="A334">
            <v>5811</v>
          </cell>
          <cell r="B334" t="str">
            <v>CAMINHÃO BASCULANTE 6 M3, PESO BRUTO TOTAL 16.000 KG, CARGA ÚTIL MÁXIMA 13.071 KG, DISTÂNCIA ENTRE EIXOS 4,80 M, POTÊNCIA 230 CV INCLUSIVE CAÇAMBA METÁLICA - CHP DIURNO. AF_06/2014</v>
          </cell>
          <cell r="C334" t="str">
            <v>CHP</v>
          </cell>
          <cell r="D334">
            <v>160.47</v>
          </cell>
          <cell r="E334">
            <v>0.117280488</v>
          </cell>
        </row>
        <row r="335">
          <cell r="A335">
            <v>5823</v>
          </cell>
          <cell r="B335" t="str">
            <v>USINA DE CONCRETO FIXA, CAPACIDADE NOMINAL DE 90 A 120 M3/H, SEM SILO - CHP DIURNO. AF_07/2016</v>
          </cell>
          <cell r="C335" t="str">
            <v>CHP</v>
          </cell>
          <cell r="D335">
            <v>176.85</v>
          </cell>
          <cell r="E335">
            <v>0.37178399699999998</v>
          </cell>
        </row>
        <row r="336">
          <cell r="A336">
            <v>5824</v>
          </cell>
          <cell r="B336" t="str">
            <v>CAMINHÃO TOCO, PBT 16.000 KG, CARGA ÚTIL MÁX. 10.685 KG, DIST. ENTRE EIXOS 4,8 M, POTÊNCIA 189 CV, INCLUSIVE CARROCERIA FIXA ABERTA DE MADEIRA P/ TRANSPORTE GERAL DE CARGA SECA, DIMEN. APROX. 2,5 X 7,00 X 0,50 M - CHP DIURNO. AF_06/2014</v>
          </cell>
          <cell r="C336" t="str">
            <v>CHP</v>
          </cell>
          <cell r="D336">
            <v>128.47</v>
          </cell>
          <cell r="E336">
            <v>0.146493344</v>
          </cell>
        </row>
        <row r="337">
          <cell r="A337">
            <v>5835</v>
          </cell>
          <cell r="B337" t="str">
            <v>VIBROACABADORA DE ASFALTO SOBRE ESTEIRAS, LARGURA DE PAVIMENTAÇÃO 1,90 M A 5,30 M, POTÊNCIA 105 HP CAPACIDADE 450 T/H - CHP DIURNO. AF_11/2014</v>
          </cell>
          <cell r="C337" t="str">
            <v>CHP</v>
          </cell>
          <cell r="D337">
            <v>193.44</v>
          </cell>
          <cell r="E337">
            <v>0.106958229</v>
          </cell>
        </row>
        <row r="338">
          <cell r="A338">
            <v>5839</v>
          </cell>
          <cell r="B338" t="str">
            <v>VASSOURA MECÂNICA REBOCÁVEL COM ESCOVA CILÍNDRICA, LARGURA ÚTIL DE VARRIMENTO DE 2,44 M - CHP DIURNO. AF_06/2014</v>
          </cell>
          <cell r="C338" t="str">
            <v>CHP</v>
          </cell>
          <cell r="D338">
            <v>5.29</v>
          </cell>
          <cell r="E338">
            <v>0</v>
          </cell>
        </row>
        <row r="339">
          <cell r="A339">
            <v>5843</v>
          </cell>
          <cell r="B339" t="str">
            <v>TRATOR DE PNEUS, POTÊNCIA 122 CV, TRAÇÃO 4X4, PESO COM LASTRO DE 4.510 KG - CHP DIURNO. AF_06/2014</v>
          </cell>
          <cell r="C339" t="str">
            <v>CHP</v>
          </cell>
          <cell r="D339">
            <v>99.48</v>
          </cell>
          <cell r="E339">
            <v>0.19883393599999999</v>
          </cell>
        </row>
        <row r="340">
          <cell r="A340">
            <v>5847</v>
          </cell>
          <cell r="B340" t="str">
            <v>TRATOR DE ESTEIRAS, POTÊNCIA 170 HP, PESO OPERACIONAL 19 T, CAÇAMBA 5,2 M3 - CHP DIURNO. AF_06/2014</v>
          </cell>
          <cell r="C340" t="str">
            <v>CHP</v>
          </cell>
          <cell r="D340">
            <v>166.5</v>
          </cell>
          <cell r="E340">
            <v>0.118798798</v>
          </cell>
        </row>
        <row r="341">
          <cell r="A341">
            <v>5851</v>
          </cell>
          <cell r="B341" t="str">
            <v>TRATOR DE ESTEIRAS, POTÊNCIA 150 HP, PESO OPERACIONAL 16,7 T, COM RODA MOTRIZ ELEVADA E LÂMINA 3,18 M3 - CHP DIURNO. AF_06/2014</v>
          </cell>
          <cell r="C341" t="str">
            <v>CHP</v>
          </cell>
          <cell r="D341">
            <v>157.99</v>
          </cell>
          <cell r="E341">
            <v>0.125197797</v>
          </cell>
        </row>
        <row r="342">
          <cell r="A342">
            <v>5855</v>
          </cell>
          <cell r="B342" t="str">
            <v>TRATOR DE ESTEIRAS, POTÊNCIA 347 HP, PESO OPERACIONAL 38,5 T, COM LÂMINA 8,70 M3 - CHP DIURNO. AF_06/2014</v>
          </cell>
          <cell r="C342" t="str">
            <v>CHP</v>
          </cell>
          <cell r="D342">
            <v>400</v>
          </cell>
          <cell r="E342">
            <v>4.9450000000000001E-2</v>
          </cell>
        </row>
        <row r="343">
          <cell r="A343">
            <v>5863</v>
          </cell>
          <cell r="B343" t="str">
            <v>ROLO COMPACTADOR VIBRATÓRIO REBOCÁVEL, CILINDRO DE AÇO LISO, POTÊNCIA DE TRAÇÃO DE 65 CV, PESO 4,7 T, IMPACTO DINÂMICO 18,3 T, LARGURA DE TRABALHO 1,67 M - CHP DIURNO. AF_02/2016</v>
          </cell>
          <cell r="C343" t="str">
            <v>CHP</v>
          </cell>
          <cell r="D343">
            <v>11.43</v>
          </cell>
          <cell r="E343">
            <v>0</v>
          </cell>
        </row>
        <row r="344">
          <cell r="A344">
            <v>5867</v>
          </cell>
          <cell r="B344" t="str">
            <v>ROLO COMPACTADOR VIBRATÓRIO TANDEM AÇO LISO, POTÊNCIA 58 HP, PESO SEM/COM LASTRO 6,5 / 9,4 T, LARGURA DE TRABALHO 1,2 M - CHP DIURNO. AF_06/2014</v>
          </cell>
          <cell r="C344" t="str">
            <v>CHP</v>
          </cell>
          <cell r="D344">
            <v>93.62</v>
          </cell>
          <cell r="E344">
            <v>0.19269386799999999</v>
          </cell>
        </row>
        <row r="345">
          <cell r="A345">
            <v>5875</v>
          </cell>
          <cell r="B345" t="str">
            <v>RETROESCAVADEIRA SOBRE RODAS COM CARREGADEIRA, TRAÇÃO 4X4, POTÊNCIA LÍQ. 72 HP, CAÇAMBA CARREG. CAP. MÍN. 0,79 M3, CAÇAMBA RETRO CAP. 0,18 M3, PESO OPERACIONAL MÍN. 7.140 KG, PROFUNDIDADE ESCAVAÇÃO MÁX. 4,50 M - CHP DIURNO. AF_06/2014</v>
          </cell>
          <cell r="C345" t="str">
            <v>CHP</v>
          </cell>
          <cell r="D345">
            <v>93.3</v>
          </cell>
          <cell r="E345">
            <v>0.23965702</v>
          </cell>
        </row>
        <row r="346">
          <cell r="A346">
            <v>5879</v>
          </cell>
          <cell r="B346" t="str">
            <v>ROLO COMPACTADOR VIBRATÓRIO PÉ DE CARNEIRO, OPERADO POR CONTROLE REMOTO, POTÊNCIA 12,5 KW, PESO OPERACIONAL 1,675 T, LARGURA DE TRABALHO 0,85 M - CHP DIURNO. AF_02/2016</v>
          </cell>
          <cell r="C346" t="str">
            <v>CHP</v>
          </cell>
          <cell r="D346">
            <v>80.47</v>
          </cell>
          <cell r="E346">
            <v>0.22418292500000001</v>
          </cell>
        </row>
        <row r="347">
          <cell r="A347">
            <v>5882</v>
          </cell>
          <cell r="B347" t="str">
            <v>USINA DE LAMA ASFÁLTICA, PROD 30 A 50 T/H, SILO DE AGREGADO 7 M3, RESERVATÓRIOS PARA EMULSÃO E ÁGUA DE 2,3 M3 CADA, MISTURADOR TIPO PUG MILL A SER MONTADO SOBRE CAMINHÃO - CHP DIURNO. AF_10/2014</v>
          </cell>
          <cell r="C347" t="str">
            <v>CHP</v>
          </cell>
          <cell r="D347">
            <v>71.680000000000007</v>
          </cell>
          <cell r="E347">
            <v>0.16350446399999999</v>
          </cell>
        </row>
        <row r="348">
          <cell r="A348">
            <v>5890</v>
          </cell>
          <cell r="B348" t="str">
            <v>CAMINHÃO TOCO, PESO BRUTO TOTAL 14.300 KG, CARGA ÚTIL MÁXIMA 9590 KG, DISTÂNCIA ENTRE EIXOS 4,76 M, POTÊNCIA 185 CV (NÃO INCLUI CARROCERIA) - CHP DIURNO. AF_06/2014</v>
          </cell>
          <cell r="C348" t="str">
            <v>CHP</v>
          </cell>
          <cell r="D348">
            <v>129.16</v>
          </cell>
          <cell r="E348">
            <v>0.145710746</v>
          </cell>
        </row>
        <row r="349">
          <cell r="A349">
            <v>5894</v>
          </cell>
          <cell r="B349" t="str">
            <v>CAMINHÃO TOCO, PESO BRUTO TOTAL 16.000 KG, CARGA ÚTIL MÁXIMA DE 10.685 KG, DISTÂNCIA ENTRE EIXOS 4,80 M, POTÊNCIA 189 CV EXCLUSIVE CARROCERIA - CHP DIURNO. AF_06/2014</v>
          </cell>
          <cell r="C349" t="str">
            <v>CHP</v>
          </cell>
          <cell r="D349">
            <v>126.72</v>
          </cell>
          <cell r="E349">
            <v>0.14851641400000001</v>
          </cell>
        </row>
        <row r="350">
          <cell r="A350">
            <v>5901</v>
          </cell>
          <cell r="B350" t="str">
            <v>CAMINHÃO PIPA 10.000 L TRUCADO, PESO BRUTO TOTAL 23.000 KG, CARGA ÚTIL MÁXIMA 15.935 KG, DISTÂNCIA ENTRE EIXOS 4,8 M, POTÊNCIA 230 CV, INCLUSIVE TANQUE DE AÇO PARA TRANSPORTE DE ÁGUA - CHP DIURNO. AF_06/2014</v>
          </cell>
          <cell r="C350" t="str">
            <v>CHP</v>
          </cell>
          <cell r="D350">
            <v>159.88999999999999</v>
          </cell>
          <cell r="E350">
            <v>0.117705922</v>
          </cell>
        </row>
        <row r="351">
          <cell r="A351">
            <v>5909</v>
          </cell>
          <cell r="B351" t="str">
            <v>ESPARGIDOR DE ASFALTO PRESSURIZADO COM TANQUE DE 2500 L, REBOCÁVEL COM MOTOR A GASOLINA POTÊNCIA 3,4 HP - CHP DIURNO. AF_07/2014</v>
          </cell>
          <cell r="C351" t="str">
            <v>CHP</v>
          </cell>
          <cell r="D351">
            <v>22.11</v>
          </cell>
          <cell r="E351">
            <v>0.53007689000000002</v>
          </cell>
        </row>
        <row r="352">
          <cell r="A352">
            <v>5921</v>
          </cell>
          <cell r="B352" t="str">
            <v>GRADE DE DISCO REBOCÁVEL COM 20 DISCOS 24" X 6 MM COM PNEUS PARA TRANSPORTE - CHP DIURNO. AF_06/2014</v>
          </cell>
          <cell r="C352" t="str">
            <v>CHP</v>
          </cell>
          <cell r="D352">
            <v>2.8</v>
          </cell>
          <cell r="E352">
            <v>0</v>
          </cell>
        </row>
        <row r="353">
          <cell r="A353">
            <v>5928</v>
          </cell>
          <cell r="B353" t="str">
            <v>GUINDAUTO HIDRÁULICO, CAPACIDADE MÁXIMA DE CARGA 6200 KG, MOMENTO MÁXIMO DE CARGA 11,7 TM, ALCANCE MÁXIMO HORIZONTAL 9,70 M, INCLUSIVE CAMINHÃO TOCO PBT 16.000 KG, POTÊNCIA DE 189 CV - CHP DIURNO. AF_06/2014</v>
          </cell>
          <cell r="C353" t="str">
            <v>CHP</v>
          </cell>
          <cell r="D353">
            <v>135.94999999999999</v>
          </cell>
          <cell r="E353">
            <v>0.15307098099999999</v>
          </cell>
        </row>
        <row r="354">
          <cell r="A354">
            <v>5932</v>
          </cell>
          <cell r="B354" t="str">
            <v>MOTONIVELADORA POTÊNCIA BÁSICA LÍQUIDA (PRIMEIRA MARCHA) 125 HP, PESO BRUTO 13032 KG, LARGURA DA LÂMINA DE 3,7 M - CHP DIURNO. AF_06/2014</v>
          </cell>
          <cell r="C354" t="str">
            <v>CHP</v>
          </cell>
          <cell r="D354">
            <v>154.75</v>
          </cell>
          <cell r="E354">
            <v>0.1892084</v>
          </cell>
        </row>
        <row r="355">
          <cell r="A355">
            <v>5940</v>
          </cell>
          <cell r="B355" t="str">
            <v>PÁ CARREGADEIRA SOBRE RODAS, POTÊNCIA LÍQUIDA 128 HP, CAPACIDADE DA CAÇAMBA 1,7 A 2,8 M3, PESO OPERACIONAL 11632 KG - CHP DIURNO. AF_06/2014</v>
          </cell>
          <cell r="C355" t="str">
            <v>CHP</v>
          </cell>
          <cell r="D355">
            <v>128.94</v>
          </cell>
          <cell r="E355">
            <v>0.16247867199999999</v>
          </cell>
        </row>
        <row r="356">
          <cell r="A356">
            <v>5944</v>
          </cell>
          <cell r="B356" t="str">
            <v>PÁ CARREGADEIRA SOBRE RODAS, POTÊNCIA 197 HP, CAPACIDADE DA CAÇAMBA 2,5 A 3,5 M3, PESO OPERACIONAL 18338 KG - CHP DIURNO. AF_06/2014</v>
          </cell>
          <cell r="C356" t="str">
            <v>CHP</v>
          </cell>
          <cell r="D356">
            <v>178.13</v>
          </cell>
          <cell r="E356">
            <v>0.117610733</v>
          </cell>
        </row>
        <row r="357">
          <cell r="A357">
            <v>5953</v>
          </cell>
          <cell r="B357" t="str">
            <v>COMPRESSOR DE AR REBOCÁVEL, VAZÃO 189 PCM, PRESSÃO EFETIVA DE TRABALHO 102 PSI, MOTOR DIESEL, POTÊNCIA 63 CV - CHP DIURNO. AF_06/2015</v>
          </cell>
          <cell r="C357" t="str">
            <v>CHP</v>
          </cell>
          <cell r="D357">
            <v>32.54</v>
          </cell>
          <cell r="E357">
            <v>0</v>
          </cell>
        </row>
        <row r="358">
          <cell r="A358">
            <v>6259</v>
          </cell>
          <cell r="B358" t="str">
            <v>CAMINHÃO PIPA 6.000 L, PESO BRUTO TOTAL 13.000 KG, DISTÂNCIA ENTRE EIXOS 4,80 M, POTÊNCIA 189 CV INCLUSIVE TANQUE DE AÇO PARA TRANSPORTE DE ÁGUA, CAPACIDADE 6 M3 - CHP DIURNO. AF_06/2014</v>
          </cell>
          <cell r="C358" t="str">
            <v>CHP</v>
          </cell>
          <cell r="D358">
            <v>133.52000000000001</v>
          </cell>
          <cell r="E358">
            <v>0.140952666</v>
          </cell>
        </row>
        <row r="359">
          <cell r="A359">
            <v>6879</v>
          </cell>
          <cell r="B359" t="str">
            <v>ROLO COMPACTADOR DE PNEUS ESTÁTICO, PRESSÃO VARIÁVEL, POTÊNCIA 111 HP, PESO SEM/COM LASTRO 9,5 / 26 T, LARGURA DE TRABALHO 1,90 M - CHP DIURNO. AF_07/2014</v>
          </cell>
          <cell r="C359" t="str">
            <v>CHP</v>
          </cell>
          <cell r="D359">
            <v>129.94</v>
          </cell>
          <cell r="E359">
            <v>0.13883330699999999</v>
          </cell>
        </row>
        <row r="360">
          <cell r="A360">
            <v>7030</v>
          </cell>
          <cell r="B360" t="str">
            <v>TANQUE DE ASFALTO ESTACIONÁRIO COM SERPENTINA, CAPACIDADE 30.000 L - CHP DIURNO. AF_06/2014</v>
          </cell>
          <cell r="C360" t="str">
            <v>CHP</v>
          </cell>
          <cell r="D360">
            <v>149.76</v>
          </cell>
          <cell r="E360">
            <v>0</v>
          </cell>
        </row>
        <row r="361">
          <cell r="A361">
            <v>7042</v>
          </cell>
          <cell r="B361" t="str">
            <v>MOTOBOMBA TRASH (PARA ÁGUA SUJA) AUTO ESCORVANTE, MOTOR GASOLINA DE 6,41 HP, DIÂMETROS DE SUCÇÃO X RECALQUE: 3" X 3", HM/Q = 10 MCA / 60 M3/H A 23 MCA / 0 M3/H - CHP DIURNO. AF_10/2014</v>
          </cell>
          <cell r="C361" t="str">
            <v>CHP</v>
          </cell>
          <cell r="D361">
            <v>4.53</v>
          </cell>
          <cell r="E361">
            <v>0</v>
          </cell>
        </row>
        <row r="362">
          <cell r="A362">
            <v>7049</v>
          </cell>
          <cell r="B362" t="str">
            <v>ROLO COMPACTADOR PE DE CARNEIRO VIBRATORIO, POTENCIA 125 HP, PESO OPERACIONAL SEM/COM LASTRO 11,95 / 13,30 T, IMPACTO DINAMICO 38,5 / 22,5 T, LARGURA DE TRABALHO 2,15 M - CHP DIURNO. AF_06/2014</v>
          </cell>
          <cell r="C362" t="str">
            <v>CHP</v>
          </cell>
          <cell r="D362">
            <v>129.47999999999999</v>
          </cell>
          <cell r="E362">
            <v>0.139326536</v>
          </cell>
        </row>
        <row r="363">
          <cell r="A363">
            <v>67826</v>
          </cell>
          <cell r="B363" t="str">
            <v>CAMINHÃO BASCULANTE 6 M3 TOCO, PESO BRUTO TOTAL 16.000 KG, CARGA ÚTIL MÁXIMA 11.130 KG, DISTÂNCIA ENTRE EIXOS 5,36 M, POTÊNCIA 185 CV, INCLUSIVE CAÇAMBA METÁLICA - CHP DIURNO. AF_06/2014</v>
          </cell>
          <cell r="C363" t="str">
            <v>CHP</v>
          </cell>
          <cell r="D363">
            <v>138.94999999999999</v>
          </cell>
          <cell r="E363">
            <v>0.13544440399999999</v>
          </cell>
        </row>
        <row r="364">
          <cell r="A364">
            <v>73417</v>
          </cell>
          <cell r="B364" t="str">
            <v>GRUPO GERADOR ESTACIONÁRIO, MOTOR DIESEL POTÊNCIA 170 KVA - CHP DIURNO. AF_02/2016</v>
          </cell>
          <cell r="C364" t="str">
            <v>CHP</v>
          </cell>
          <cell r="D364">
            <v>99.53</v>
          </cell>
          <cell r="E364">
            <v>0</v>
          </cell>
        </row>
        <row r="365">
          <cell r="A365">
            <v>73436</v>
          </cell>
          <cell r="B365" t="str">
            <v>ROLO COMPACTADOR VIBRATÓRIO PÉ DE CARNEIRO PARA SOLOS, POTÊNCIA 80 HP, PESO OPERACIONAL SEM/COM LASTRO 7,4 / 8,8 T, LARGURA DE TRABALHO 1,68 M - CHP DIURNO. AF_02/2016</v>
          </cell>
          <cell r="C365" t="str">
            <v>CHP</v>
          </cell>
          <cell r="D365">
            <v>138.72999999999999</v>
          </cell>
          <cell r="E365">
            <v>0.390110287</v>
          </cell>
        </row>
        <row r="366">
          <cell r="A366">
            <v>73467</v>
          </cell>
          <cell r="B366" t="str">
            <v>CAMINHÃO TOCO, PBT 14.300 KG, CARGA ÚTIL MÁX. 9.710 KG, DIST. ENTRE EIXOS 3,56 M, POTÊNCIA 185 CV, INCLUSIVE CARROCERIA FIXA ABERTA DE MADEIRA P/ TRANSPORTE GERAL DE CARGA SECA, DIMEN. APROX. 2,50 X 6,50 X 0,50 M - CHP DIURNO. AF_06/2014</v>
          </cell>
          <cell r="C366" t="str">
            <v>CHP</v>
          </cell>
          <cell r="D366">
            <v>131.29</v>
          </cell>
          <cell r="E366">
            <v>0.143346789</v>
          </cell>
        </row>
        <row r="367">
          <cell r="A367">
            <v>73536</v>
          </cell>
          <cell r="B367" t="str">
            <v>MOTOBOMBA CENTRÍFUGA, MOTOR A GASOLINA, POTÊNCIA 5,42 HP, BOCAIS 1 1/2" X 1", DIÂMETRO ROTOR 143 MM HM/Q = 6 MCA / 16,8 M3/H A 38 MCA / 6,6 M3/H - CHP DIURNO. AF_06/2014</v>
          </cell>
          <cell r="C367" t="str">
            <v>CHP</v>
          </cell>
          <cell r="D367">
            <v>3.82</v>
          </cell>
          <cell r="E367">
            <v>0</v>
          </cell>
        </row>
        <row r="368">
          <cell r="A368">
            <v>83362</v>
          </cell>
          <cell r="B368" t="str">
            <v>ESPARGIDOR DE ASFALTO PRESSURIZADO, TANQUE 6 M3 COM ISOLAÇÃO TÉRMICA, AQUECIDO COM 2 MAÇARICOS, COM BARRA ESPARGIDORA 3,60 M, MONTADO SOBRE CAMINHÃO  TOCO, PBT 14.300 KG, POTÊNCIA 185 CV - CHP DIURNO. AF_08/2015</v>
          </cell>
          <cell r="C368" t="str">
            <v>CHP</v>
          </cell>
          <cell r="D368">
            <v>162.62</v>
          </cell>
          <cell r="E368">
            <v>0.115729922</v>
          </cell>
        </row>
        <row r="369">
          <cell r="A369">
            <v>83765</v>
          </cell>
          <cell r="B369" t="str">
            <v>GRUPO DE SOLDAGEM COM GERADOR A DIESEL 60 CV PARA SOLDA ELÉTRICA, SOBRE 04 RODAS, COM MOTOR 4 CILINDROS 600 A - CHP DIURNO. AF_02/2016</v>
          </cell>
          <cell r="C369" t="str">
            <v>CHP</v>
          </cell>
          <cell r="D369">
            <v>63.97</v>
          </cell>
          <cell r="E369">
            <v>0.27325308700000001</v>
          </cell>
        </row>
        <row r="370">
          <cell r="A370">
            <v>87445</v>
          </cell>
          <cell r="B370" t="str">
            <v>BETONEIRA CAPACIDADE NOMINAL 400 L, CAPACIDADE DE MISTURA 310 L, MOTOR A DIESEL POTÊNCIA 5,0 HP, SEM CARREGADOR - CHP DIURNO. AF_06/2014</v>
          </cell>
          <cell r="C370" t="str">
            <v>CHP</v>
          </cell>
          <cell r="D370">
            <v>2.81</v>
          </cell>
          <cell r="E370">
            <v>0</v>
          </cell>
        </row>
        <row r="371">
          <cell r="A371">
            <v>88386</v>
          </cell>
          <cell r="B371" t="str">
            <v>MISTURADOR DE ARGAMASSA, EIXO HORIZONTAL, CAPACIDADE DE MISTURA 300 KG, MOTOR ELÉTRICO POTÊNCIA 5 CV - CHP DIURNO. AF_06/2014</v>
          </cell>
          <cell r="C371" t="str">
            <v>CHP</v>
          </cell>
          <cell r="D371">
            <v>3.54</v>
          </cell>
          <cell r="E371">
            <v>0</v>
          </cell>
        </row>
        <row r="372">
          <cell r="A372">
            <v>88393</v>
          </cell>
          <cell r="B372" t="str">
            <v>MISTURADOR DE ARGAMASSA, EIXO HORIZONTAL, CAPACIDADE DE MISTURA 600 KG, MOTOR ELÉTRICO POTÊNCIA 7,5 CV - CHP DIURNO. AF_06/2014</v>
          </cell>
          <cell r="C372" t="str">
            <v>CHP</v>
          </cell>
          <cell r="D372">
            <v>4.9000000000000004</v>
          </cell>
          <cell r="E372">
            <v>0</v>
          </cell>
        </row>
        <row r="373">
          <cell r="A373">
            <v>88399</v>
          </cell>
          <cell r="B373" t="str">
            <v>MISTURADOR DE ARGAMASSA, EIXO HORIZONTAL, CAPACIDADE DE MISTURA 160 KG, MOTOR ELÉTRICO POTÊNCIA 3 CV - CHP DIURNO. AF_06/2014</v>
          </cell>
          <cell r="C373" t="str">
            <v>CHP</v>
          </cell>
          <cell r="D373">
            <v>2.57</v>
          </cell>
          <cell r="E373">
            <v>0</v>
          </cell>
        </row>
        <row r="374">
          <cell r="A374">
            <v>88418</v>
          </cell>
          <cell r="B374" t="str">
            <v>PROJETOR DE ARGAMASSA, CAPACIDADE DE PROJEÇÃO 1,5 M3/H, ALCANCE DE 30 ATÉ 60 M, MOTOR ELÉTRICO POTÊNCIA 7,5 HP - CHP DIURNO. AF_06/2014</v>
          </cell>
          <cell r="C374" t="str">
            <v>CHP</v>
          </cell>
          <cell r="D374">
            <v>11.04</v>
          </cell>
          <cell r="E374">
            <v>0</v>
          </cell>
        </row>
        <row r="375">
          <cell r="A375">
            <v>88433</v>
          </cell>
          <cell r="B375" t="str">
            <v>PROJETOR DE ARGAMASSA, CAPACIDADE DE PROJEÇÃO 2 M3/H, ALCANCE ATÉ 50 M, MOTOR ELÉTRICO POTÊNCIA 7,5 HP - CHP DIURNO. AF_06/2014</v>
          </cell>
          <cell r="C375" t="str">
            <v>CHP</v>
          </cell>
          <cell r="D375">
            <v>13.54</v>
          </cell>
          <cell r="E375">
            <v>0</v>
          </cell>
        </row>
        <row r="376">
          <cell r="A376">
            <v>88830</v>
          </cell>
          <cell r="B376" t="str">
            <v>BETONEIRA CAPACIDADE NOMINAL DE 400 L, CAPACIDADE DE MISTURA 280 L, MOTOR ELÉTRICO TRIFÁSICO POTÊNCIA DE 2 CV, SEM CARREGADOR - CHP DIURNO. AF_10/2014</v>
          </cell>
          <cell r="C376" t="str">
            <v>CHP</v>
          </cell>
          <cell r="D376">
            <v>1.31</v>
          </cell>
          <cell r="E376">
            <v>0</v>
          </cell>
        </row>
        <row r="377">
          <cell r="A377">
            <v>88843</v>
          </cell>
          <cell r="B377" t="str">
            <v>TRATOR DE ESTEIRAS, POTÊNCIA 125 HP, PESO OPERACIONAL 12,9 T, COM LÂMINA 2,7 M3 - CHP DIURNO. AF_10/2014</v>
          </cell>
          <cell r="C377" t="str">
            <v>CHP</v>
          </cell>
          <cell r="D377">
            <v>133.82</v>
          </cell>
          <cell r="E377">
            <v>0.14781049099999999</v>
          </cell>
        </row>
        <row r="378">
          <cell r="A378">
            <v>88907</v>
          </cell>
          <cell r="B378" t="str">
            <v>ESCAVADEIRA HIDRÁULICA SOBRE ESTEIRAS, CAÇAMBA 1,20 M3, PESO OPERACIONAL 21 T, POTÊNCIA BRUTA 155 HP - CHP DIURNO. AF_06/2014</v>
          </cell>
          <cell r="C378" t="str">
            <v>CHP</v>
          </cell>
          <cell r="D378">
            <v>162.56</v>
          </cell>
          <cell r="E378">
            <v>0.137549212</v>
          </cell>
        </row>
        <row r="379">
          <cell r="A379">
            <v>89021</v>
          </cell>
          <cell r="B379" t="str">
            <v>BOMBA SUBMERSÍVEL ELÉTRICA TRIFÁSICA, POTÊNCIA 2,96 HP, Ø ROTOR 144 MM SEMI-ABERTO, BOCAL DE SAÍDA Ø 2, HM/Q = 2 MCA / 38,8 M3/H A 28 MCA / 5 M3/H - CHP DIURNO. AF_06/2014</v>
          </cell>
          <cell r="C379" t="str">
            <v>CHP</v>
          </cell>
          <cell r="D379">
            <v>1.91</v>
          </cell>
          <cell r="E379">
            <v>0</v>
          </cell>
        </row>
        <row r="380">
          <cell r="A380">
            <v>89028</v>
          </cell>
          <cell r="B380" t="str">
            <v>TANQUE DE ASFALTO ESTACIONÁRIO COM MAÇARICO, CAPACIDADE 20.000 L - CHP DIURNO. AF_06/2014</v>
          </cell>
          <cell r="C380" t="str">
            <v>CHP</v>
          </cell>
          <cell r="D380">
            <v>138.68</v>
          </cell>
          <cell r="E380">
            <v>0</v>
          </cell>
        </row>
        <row r="381">
          <cell r="A381">
            <v>89032</v>
          </cell>
          <cell r="B381" t="str">
            <v>TRATOR DE ESTEIRAS, POTÊNCIA 100 HP, PESO OPERACIONAL 9,4 T, COM LÂMINA 2,19 M3 - CHP DIURNO. AF_06/2014</v>
          </cell>
          <cell r="C381" t="str">
            <v>CHP</v>
          </cell>
          <cell r="D381">
            <v>120.22</v>
          </cell>
          <cell r="E381">
            <v>0.16453169100000001</v>
          </cell>
        </row>
        <row r="382">
          <cell r="A382">
            <v>89035</v>
          </cell>
          <cell r="B382" t="str">
            <v>TRATOR DE PNEUS, POTÊNCIA 85 CV, TRAÇÃO 4X4, PESO COM LASTRO DE 4.675 KG - CHP DIURNO. AF_06/2014</v>
          </cell>
          <cell r="C382" t="str">
            <v>CHP</v>
          </cell>
          <cell r="D382">
            <v>77.209999999999994</v>
          </cell>
          <cell r="E382">
            <v>0.25618443200000002</v>
          </cell>
        </row>
        <row r="383">
          <cell r="A383">
            <v>89225</v>
          </cell>
          <cell r="B383" t="str">
            <v>BETONEIRA CAPACIDADE NOMINAL DE 600 L, CAPACIDADE DE MISTURA 360 L, MOTOR ELÉTRICO TRIFÁSICO POTÊNCIA DE 4 CV, SEM CARREGADOR - CHP DIURNO. AF_11/2014</v>
          </cell>
          <cell r="C383" t="str">
            <v>CHP</v>
          </cell>
          <cell r="D383">
            <v>3.54</v>
          </cell>
          <cell r="E383">
            <v>0</v>
          </cell>
        </row>
        <row r="384">
          <cell r="A384">
            <v>89234</v>
          </cell>
          <cell r="B384" t="str">
            <v>FRESADORA DE ASFALTO A FRIO SOBRE RODAS, LARGURA FRESAGEM DE 1,0 M, POTÊNCIA 208 HP - CHP DIURNO. AF_11/2014</v>
          </cell>
          <cell r="C384" t="str">
            <v>CHP</v>
          </cell>
          <cell r="D384">
            <v>295.58999999999997</v>
          </cell>
          <cell r="E384">
            <v>6.9995602000000004E-2</v>
          </cell>
        </row>
        <row r="385">
          <cell r="A385">
            <v>89242</v>
          </cell>
          <cell r="B385" t="str">
            <v>FRESADORA DE ASFALTO A FRIO SOBRE RODAS, LARGURA FRESAGEM DE 2,0 M, POTÊNCIA 550 HP - CHP DIURNO. AF_11/2014</v>
          </cell>
          <cell r="C385" t="str">
            <v>CHP</v>
          </cell>
          <cell r="D385">
            <v>687.22</v>
          </cell>
          <cell r="E385">
            <v>3.0106806999999999E-2</v>
          </cell>
        </row>
        <row r="386">
          <cell r="A386">
            <v>89250</v>
          </cell>
          <cell r="B386" t="str">
            <v>RECICLADORA DE ASFALTO A FRIO SOBRE RODAS, LARGURA FRESAGEM DE 2,0 M, POTÊNCIA 422 HP - CHP DIURNO. AF_11/2014</v>
          </cell>
          <cell r="C386" t="str">
            <v>CHP</v>
          </cell>
          <cell r="D386">
            <v>575.34</v>
          </cell>
          <cell r="E386">
            <v>3.5961343999999999E-2</v>
          </cell>
        </row>
        <row r="387">
          <cell r="A387">
            <v>89257</v>
          </cell>
          <cell r="B387" t="str">
            <v>VIBROACABADORA DE ASFALTO SOBRE ESTEIRAS, LARGURA DE PAVIMENTAÇÃO 2,13 M A 4,55 M, POTÊNCIA 100 HP CAPACIDADE 400 T/H - CHP DIURNO. AF_11/2014</v>
          </cell>
          <cell r="C387" t="str">
            <v>CHP</v>
          </cell>
          <cell r="D387">
            <v>169.06</v>
          </cell>
          <cell r="E387">
            <v>0.122382586</v>
          </cell>
        </row>
        <row r="388">
          <cell r="A388">
            <v>89272</v>
          </cell>
          <cell r="B388" t="str">
            <v>GUINDASTE HIDRÁULICO AUTOPROPELIDO, COM LANÇA TELESCÓPICA 28,80 M, CAPACIDADE MÁXIMA 30 T, POTÊNCIA 97 KW, TRAÇÃO 4 X 4 - CHP DIURNO. AF_11/2014</v>
          </cell>
          <cell r="C388" t="str">
            <v>CHP</v>
          </cell>
          <cell r="D388">
            <v>155.71</v>
          </cell>
          <cell r="E388">
            <v>0.16704129400000001</v>
          </cell>
        </row>
        <row r="389">
          <cell r="A389">
            <v>89278</v>
          </cell>
          <cell r="B389" t="str">
            <v>BETONEIRA CAPACIDADE NOMINAL DE 600 L, CAPACIDADE DE MISTURA 440 L, MOTOR A DIESEL POTÊNCIA 10 HP, COM CARREGADOR - CHP DIURNO. AF_11/2014</v>
          </cell>
          <cell r="C389" t="str">
            <v>CHP</v>
          </cell>
          <cell r="D389">
            <v>6.6</v>
          </cell>
          <cell r="E389">
            <v>0</v>
          </cell>
        </row>
        <row r="390">
          <cell r="A390">
            <v>89843</v>
          </cell>
          <cell r="B390" t="str">
            <v>BATE-ESTACAS POR GRAVIDADE, POTÊNCIA DE 160 HP, PESO DO MARTELO ATÉ 3 TONELADAS - CHP DIURNO. AF_11/2014</v>
          </cell>
          <cell r="C390" t="str">
            <v>CHP</v>
          </cell>
          <cell r="D390">
            <v>130.61000000000001</v>
          </cell>
          <cell r="E390">
            <v>0.18145624299999999</v>
          </cell>
        </row>
        <row r="391">
          <cell r="A391">
            <v>89876</v>
          </cell>
          <cell r="B391" t="str">
            <v>CAMINHÃO BASCULANTE 14 M3, COM CAVALO MECÂNICO DE CAPACIDADE MÁXIMA DE TRAÇÃO COMBINADO DE 36000 KG, POTÊNCIA 286 CV, INCLUSIVE SEMIREBOQUE COM CAÇAMBA METÁLICA - CHP DIURNO. AF_12/2014</v>
          </cell>
          <cell r="C391" t="str">
            <v>CHP</v>
          </cell>
          <cell r="D391">
            <v>200.47</v>
          </cell>
          <cell r="E391">
            <v>9.3879382999999997E-2</v>
          </cell>
        </row>
        <row r="392">
          <cell r="A392">
            <v>89883</v>
          </cell>
          <cell r="B392" t="str">
            <v>CAMINHÃO BASCULANTE 18 M3, COM CAVALO MECÂNICO DE CAPACIDADE MÁXIMA DE TRAÇÃO COMBINADO DE 45000 KG, POTÊNCIA 330 CV, INCLUSIVE SEMIREBOQUE COM CAÇAMBA METÁLICA - CHP DIURNO. AF_12/2014</v>
          </cell>
          <cell r="C392" t="str">
            <v>CHP</v>
          </cell>
          <cell r="D392">
            <v>222.93</v>
          </cell>
          <cell r="E392">
            <v>8.4421118000000003E-2</v>
          </cell>
        </row>
        <row r="393">
          <cell r="A393">
            <v>90586</v>
          </cell>
          <cell r="B393" t="str">
            <v>VIBRADOR DE IMERSÃO, DIÂMETRO DE PONTEIRA 45MM, MOTOR ELÉTRICO TRIFÁSICO POTÊNCIA DE 2 CV - CHP DIURNO. AF_06/2015</v>
          </cell>
          <cell r="C393" t="str">
            <v>CHP</v>
          </cell>
          <cell r="D393">
            <v>1.39</v>
          </cell>
          <cell r="E393">
            <v>0</v>
          </cell>
        </row>
        <row r="394">
          <cell r="A394">
            <v>90625</v>
          </cell>
          <cell r="B394" t="str">
            <v>PERFURATRIZ MANUAL, TORQUE MÁXIMO 83 N.M, POTÊNCIA 5 CV, COM DIÂMETRO MÁXIMO 4" - CHP DIURNO. AF_06/2015</v>
          </cell>
          <cell r="C394" t="str">
            <v>CHP</v>
          </cell>
          <cell r="D394">
            <v>6.8</v>
          </cell>
          <cell r="E394">
            <v>0</v>
          </cell>
        </row>
        <row r="395">
          <cell r="A395">
            <v>90631</v>
          </cell>
          <cell r="B395" t="str">
            <v>PERFURATRIZ SOBRE ESTEIRA, TORQUE MÁXIMO 600 KGF, PESO MÉDIO 1000 KG, POTÊNCIA 20 HP, DIÂMETRO MÁXIMO 10" - CHP DIURNO. AF_06/2015</v>
          </cell>
          <cell r="C395" t="str">
            <v>CHP</v>
          </cell>
          <cell r="D395">
            <v>93.26</v>
          </cell>
          <cell r="E395">
            <v>0.20105082499999999</v>
          </cell>
        </row>
        <row r="396">
          <cell r="A396">
            <v>90637</v>
          </cell>
          <cell r="B396" t="str">
            <v>MISTURADOR DUPLO HORIZONTAL DE ALTA TURBULÊNCIA, CAPACIDADE / VOLUME 2 X 500 LITROS, MOTORES ELÉTRICOS MÍNIMO 5 CV CADA, PARA NATA CIMENTO, ARGAMASSA E OUTROS - CHP DIURNO. AF_06/2015</v>
          </cell>
          <cell r="C396" t="str">
            <v>CHP</v>
          </cell>
          <cell r="D396">
            <v>10.35</v>
          </cell>
          <cell r="E396">
            <v>0</v>
          </cell>
        </row>
        <row r="397">
          <cell r="A397">
            <v>90643</v>
          </cell>
          <cell r="B397" t="str">
            <v>BOMBA TRIPLEX, PARA INJEÇÃO DE NATA DE CIMENTO, VAZÃO MÁXIMA DE 100 LITROS/MINUTO, PRESSÃO MÁXIMA DE 70 BAR - CHP DIURNO. AF_06/2015</v>
          </cell>
          <cell r="C397" t="str">
            <v>CHP</v>
          </cell>
          <cell r="D397">
            <v>13.65</v>
          </cell>
          <cell r="E397">
            <v>0</v>
          </cell>
        </row>
        <row r="398">
          <cell r="A398">
            <v>90650</v>
          </cell>
          <cell r="B398" t="str">
            <v>BOMBA CENTRÍFUGA MONOESTÁGIO COM MOTOR ELÉTRICO MONOFÁSICO, POTÊNCIA 15 HP, DIÂMETRO DO ROTOR 173 MM, HM/Q = 30 MCA / 90 M3/H A 45 MCA / 55 M3/H - CHP DIURNO. AF_06/2015</v>
          </cell>
          <cell r="C398" t="str">
            <v>CHP</v>
          </cell>
          <cell r="D398">
            <v>8.07</v>
          </cell>
          <cell r="E398">
            <v>0</v>
          </cell>
        </row>
        <row r="399">
          <cell r="A399">
            <v>90656</v>
          </cell>
          <cell r="B399" t="str">
            <v>BOMBA DE PROJEÇÃO DE CONCRETO SECO, POTÊNCIA 10 CV, VAZÃO 3 M3/H - CHP DIURNO. AF_06/2015</v>
          </cell>
          <cell r="C399" t="str">
            <v>CHP</v>
          </cell>
          <cell r="D399">
            <v>10.3</v>
          </cell>
          <cell r="E399">
            <v>0</v>
          </cell>
        </row>
        <row r="400">
          <cell r="A400">
            <v>90662</v>
          </cell>
          <cell r="B400" t="str">
            <v>BOMBA DE PROJEÇÃO DE CONCRETO SECO, POTÊNCIA 10 CV, VAZÃO 6 M3/H - CHP DIURNO. AF_06/2015</v>
          </cell>
          <cell r="C400" t="str">
            <v>CHP</v>
          </cell>
          <cell r="D400">
            <v>10.7</v>
          </cell>
          <cell r="E400">
            <v>0</v>
          </cell>
        </row>
        <row r="401">
          <cell r="A401">
            <v>90668</v>
          </cell>
          <cell r="B401" t="str">
            <v>PROJETOR PNEUMÁTICO DE ARGAMASSA PARA CHAPISCO E REBOCO COM RECIPIENTE ACOPLADO, TIPO CANEQUINHA, COM COMPRESSOR DE AR REBOCÁVEL VAZÃO 89 PCM E MOTOR DIESEL DE 20 CV - CHP DIURNO. AF_06/2015</v>
          </cell>
          <cell r="C401" t="str">
            <v>CHP</v>
          </cell>
          <cell r="D401">
            <v>15.97</v>
          </cell>
          <cell r="E401">
            <v>0</v>
          </cell>
        </row>
        <row r="402">
          <cell r="A402">
            <v>90674</v>
          </cell>
          <cell r="B402" t="str">
            <v>PERFURATRIZ COM TORRE METÁLICA PARA EXECUÇÃO DE ESTACA HÉLICE CONTÍNUA, PROFUNDIDADE MÁXIMA DE 30 M, DIÂMETRO MÁXIMO DE 800 MM, POTÊNCIA INSTALADA DE 268 HP, MESA ROTATIVA COM TORQUE MÁXIMO DE 170 KNM - CHP DIURNO. AF_06/2015</v>
          </cell>
          <cell r="C402" t="str">
            <v>CHP</v>
          </cell>
          <cell r="D402">
            <v>427.49</v>
          </cell>
          <cell r="E402">
            <v>4.3860675000000002E-2</v>
          </cell>
        </row>
        <row r="403">
          <cell r="A403">
            <v>90680</v>
          </cell>
          <cell r="B403" t="str">
            <v>PERFURATRIZ HIDRÁULICA SOBRE CAMINHÃO COM TRADO CURTO ACOPLADO, PROFUNDIDADE MÁXIMA DE 20 M, DIÂMETRO MÁXIMO DE 1500 MM, POTÊNCIA INSTALADA DE 137 HP, MESA ROTATIVA COM TORQUE MÁXIMO DE 30 KNM - CHP DIURNO. AF_06/2015</v>
          </cell>
          <cell r="C403" t="str">
            <v>CHP</v>
          </cell>
          <cell r="D403">
            <v>233.08</v>
          </cell>
          <cell r="E403">
            <v>8.0444481999999998E-2</v>
          </cell>
        </row>
        <row r="404">
          <cell r="A404">
            <v>90686</v>
          </cell>
          <cell r="B404" t="str">
            <v>MANIPULADOR TELESCÓPICO, POTÊNCIA DE 85 HP, CAPACIDADE DE CARGA DE 3.500 KG, ALTURA MÁXIMA DE ELEVAÇÃO DE 12,3 M - CHP DIURNO. AF_06/2015</v>
          </cell>
          <cell r="C404" t="str">
            <v>CHP</v>
          </cell>
          <cell r="D404">
            <v>118.74</v>
          </cell>
          <cell r="E404">
            <v>0.17643591</v>
          </cell>
        </row>
        <row r="405">
          <cell r="A405">
            <v>90692</v>
          </cell>
          <cell r="B405" t="str">
            <v>MINICARREGADEIRA SOBRE RODAS, POTÊNCIA LÍQUIDA DE 47 HP, CAPACIDADE NOMINAL DE OPERAÇÃO DE 646 KG - CHP DIURNO. AF_06/2015</v>
          </cell>
          <cell r="C405" t="str">
            <v>CHP</v>
          </cell>
          <cell r="D405">
            <v>70.28</v>
          </cell>
          <cell r="E405">
            <v>0.29809333999999998</v>
          </cell>
        </row>
        <row r="406">
          <cell r="A406">
            <v>90964</v>
          </cell>
          <cell r="B406" t="str">
            <v>COMPRESSOR DE AR REBOCÁVEL, VAZÃO 89 PCM, PRESSÃO EFETIVA DE TRABALHO 102 PSI, MOTOR DIESEL, POTÊNCIA 20 CV - CHP DIURNO. AF_06/2015</v>
          </cell>
          <cell r="C406" t="str">
            <v>CHP</v>
          </cell>
          <cell r="D406">
            <v>15.23</v>
          </cell>
          <cell r="E406">
            <v>0</v>
          </cell>
        </row>
        <row r="407">
          <cell r="A407">
            <v>90972</v>
          </cell>
          <cell r="B407" t="str">
            <v>COMPRESSOR DE AR REBOCAVEL, VAZÃO 250 PCM, PRESSAO DE TRABALHO 102 PSI, MOTOR A DIESEL POTÊNCIA 81 CV - CHP DIURNO. AF_06/2015</v>
          </cell>
          <cell r="C407" t="str">
            <v>CHP</v>
          </cell>
          <cell r="D407">
            <v>42.08</v>
          </cell>
          <cell r="E407">
            <v>0</v>
          </cell>
        </row>
        <row r="408">
          <cell r="A408">
            <v>90979</v>
          </cell>
          <cell r="B408" t="str">
            <v>COMPRESSOR DE AR REBOCÁVEL, VAZÃO 748 PCM, PRESSÃO EFETIVA DE TRABALHO 102 PSI, MOTOR DIESEL, POTÊNCIA 210 CV - CHP DIURNO. AF_06/2015</v>
          </cell>
          <cell r="C408" t="str">
            <v>CHP</v>
          </cell>
          <cell r="D408">
            <v>108.79</v>
          </cell>
          <cell r="E408">
            <v>0</v>
          </cell>
        </row>
        <row r="409">
          <cell r="A409">
            <v>90991</v>
          </cell>
          <cell r="B409" t="str">
            <v>ESCAVADEIRA HIDRÁULICA SOBRE ESTEIRAS, CAÇAMBA 0,80 M3, PESO OPERACIONAL 17,8 T, POTÊNCIA LÍQUIDA 110 HP - CHP DIURNO. AF_10/2014</v>
          </cell>
          <cell r="C409" t="str">
            <v>CHP</v>
          </cell>
          <cell r="D409">
            <v>132.84</v>
          </cell>
          <cell r="E409">
            <v>0.168322794</v>
          </cell>
        </row>
        <row r="410">
          <cell r="A410">
            <v>90999</v>
          </cell>
          <cell r="B410" t="str">
            <v>COMPRESSOR DE AR REBOCAVEL, VAZÃO 400 PCM, PRESSAO DE TRABALHO 102 PSI, MOTOR A DIESEL POTÊNCIA 110 CV - CHP DIURNO. AF_06/2015</v>
          </cell>
          <cell r="C410" t="str">
            <v>CHP</v>
          </cell>
          <cell r="D410">
            <v>56.04</v>
          </cell>
          <cell r="E410">
            <v>0</v>
          </cell>
        </row>
        <row r="411">
          <cell r="A411">
            <v>91031</v>
          </cell>
          <cell r="B411" t="str">
            <v>CAMINHÃO TRUCADO (C/ TERCEIRO EIXO) ELETRÔNICO - POTÊNCIA 231CV - PBT = 22000KG - DIST. ENTRE EIXOS 5170 MM - INCLUI CARROCERIA FIXA ABERTA DE MADEIRA - CHP DIURNO. AF_06/2015</v>
          </cell>
          <cell r="C411" t="str">
            <v>CHP</v>
          </cell>
          <cell r="D411">
            <v>157</v>
          </cell>
          <cell r="E411">
            <v>0.119872611</v>
          </cell>
        </row>
        <row r="412">
          <cell r="A412">
            <v>91277</v>
          </cell>
          <cell r="B412" t="str">
            <v>PLACA VIBRATÓRIA REVERSÍVEL COM MOTOR 4 TEMPOS A GASOLINA, FORÇA CENTRÍFUGA DE 25 KN (2500 KGF), POTÊNCIA 5,5 CV - CHP DIURNO. AF_08/2015</v>
          </cell>
          <cell r="C412" t="str">
            <v>CHP</v>
          </cell>
          <cell r="D412">
            <v>4.5199999999999996</v>
          </cell>
          <cell r="E412">
            <v>0</v>
          </cell>
        </row>
        <row r="413">
          <cell r="A413">
            <v>91283</v>
          </cell>
          <cell r="B413" t="str">
            <v>CORTADORA DE PISO COM MOTOR 4 TEMPOS A GASOLINA, POTÊNCIA DE 13 HP, COM DISCO DE CORTE DIAMANTADO SEGMENTADO PARA CONCRETO, DIÂMETRO DE 350 MM, FURO DE 1" (14 X 1") - CHP DIURNO. AF_08/2015</v>
          </cell>
          <cell r="C413" t="str">
            <v>CHP</v>
          </cell>
          <cell r="D413">
            <v>9.7799999999999994</v>
          </cell>
          <cell r="E413">
            <v>0</v>
          </cell>
        </row>
        <row r="414">
          <cell r="A414">
            <v>91386</v>
          </cell>
          <cell r="B414" t="str">
            <v>CAMINHÃO BASCULANTE 10 M3, TRUCADO CABINE SIMPLES, PESO BRUTO TOTAL 23.000 KG, CARGA ÚTIL MÁXIMA 15.935 KG, DISTÂNCIA ENTRE EIXOS 4,80 M, POTÊNCIA 230 CV INCLUSIVE CAÇAMBA METÁLICA - CHP DIURNO. AF_06/2014</v>
          </cell>
          <cell r="C414" t="str">
            <v>CHP</v>
          </cell>
          <cell r="D414">
            <v>165.42</v>
          </cell>
          <cell r="E414">
            <v>0.11377100699999999</v>
          </cell>
        </row>
        <row r="415">
          <cell r="A415">
            <v>91533</v>
          </cell>
          <cell r="B415" t="str">
            <v>COMPACTADOR DE SOLOS DE PERCUSSÃO (SOQUETE) COM MOTOR A GASOLINA 4 TEMPOS, POTÊNCIA 4 CV - CHP DIURNO. AF_08/2015</v>
          </cell>
          <cell r="C415" t="str">
            <v>CHP</v>
          </cell>
          <cell r="D415">
            <v>26.02</v>
          </cell>
          <cell r="E415">
            <v>0.72059954000000004</v>
          </cell>
        </row>
        <row r="416">
          <cell r="A416">
            <v>91634</v>
          </cell>
          <cell r="B416" t="str">
            <v>GUINDAUTO HIDRÁULICO, CAPACIDADE MÁXIMA DE CARGA 6500 KG, MOMENTO MÁXIMO DE CARGA 5,8 TM, ALCANCE MÁXIMO HORIZONTAL 7,60 M, INCLUSIVE CAMINHÃO TOCO PBT 9.700 KG, POTÊNCIA DE 160 CV - CHP DIURNO. AF_08/2015</v>
          </cell>
          <cell r="C416" t="str">
            <v>CHP</v>
          </cell>
          <cell r="D416">
            <v>121.09</v>
          </cell>
          <cell r="E416">
            <v>0.171855644</v>
          </cell>
        </row>
        <row r="417">
          <cell r="A417">
            <v>91645</v>
          </cell>
          <cell r="B417" t="str">
            <v>CAMINHÃO DE TRANSPORTE DE MATERIAL ASFÁLTICO 30.000 L, COM CAVALO MECÂNICO DE CAPACIDADE MÁXIMA DE TRAÇÃO COMBINADO DE 66.000 KG, POTÊNCIA 360 CV, INCLUSIVE TANQUE DE ASFALTO COM SERPENTINA - CHP DIURNO. AF_08/2015</v>
          </cell>
          <cell r="C417" t="str">
            <v>CHP</v>
          </cell>
          <cell r="D417">
            <v>234.66</v>
          </cell>
          <cell r="E417">
            <v>8.0286370999999995E-2</v>
          </cell>
        </row>
        <row r="418">
          <cell r="A418">
            <v>91692</v>
          </cell>
          <cell r="B418" t="str">
            <v>SERRA CIRCULAR DE BANCADA COM MOTOR ELÉTRICO POTÊNCIA DE 5HP, COM COIFA PARA DISCO 10" - CHP DIURNO. AF_08/2015</v>
          </cell>
          <cell r="C418" t="str">
            <v>CHP</v>
          </cell>
          <cell r="D418">
            <v>24.3</v>
          </cell>
          <cell r="E418">
            <v>0.77160494000000002</v>
          </cell>
        </row>
        <row r="419">
          <cell r="A419">
            <v>92043</v>
          </cell>
          <cell r="B419" t="str">
            <v>DISTRIBUIDOR DE AGREGADOS REBOCAVEL, CAPACIDADE 1,9 M³, LARGURA DE TRABALHO 3,66 M - CHP DIURNO. AF_11/2015</v>
          </cell>
          <cell r="C419" t="str">
            <v>CHP</v>
          </cell>
          <cell r="D419">
            <v>7.37</v>
          </cell>
          <cell r="E419">
            <v>0</v>
          </cell>
        </row>
        <row r="420">
          <cell r="A420">
            <v>92106</v>
          </cell>
          <cell r="B420" t="str">
            <v>CAMINHÃO PARA EQUIPAMENTO DE LIMPEZA A SUCÇÃO, COM CAMINHÃO TRUCADO DE PESO BRUTO TOTAL 23000 KG, CARGA ÚTIL MÁXIMA 15935 KG, DISTÂNCIA ENTRE EIXOS 4,80 M, POTÊNCIA 230 CV, INCLUSIVE LIMPADORA A SUCÇÃO, TANQUE 12000 L - CHP DIURNO. AF_11/2015</v>
          </cell>
          <cell r="C420" t="str">
            <v>CHP</v>
          </cell>
          <cell r="D420">
            <v>163.47</v>
          </cell>
          <cell r="E420">
            <v>0.11512815799999999</v>
          </cell>
        </row>
        <row r="421">
          <cell r="A421">
            <v>92112</v>
          </cell>
          <cell r="B421" t="str">
            <v>PENEIRA ROTATIVA COM MOTOR ELÉTRICO TRIFÁSICO DE 2 CV, CILINDRO DE 1 M X 0,60 M, COM FUROS DE 3,17 MM - CHP DIURNO. AF_11/2015</v>
          </cell>
          <cell r="C421" t="str">
            <v>CHP</v>
          </cell>
          <cell r="D421">
            <v>2.06</v>
          </cell>
          <cell r="E421">
            <v>0</v>
          </cell>
        </row>
        <row r="422">
          <cell r="A422">
            <v>92118</v>
          </cell>
          <cell r="B422" t="str">
            <v>DOSADOR DE AREIA, CAPACIDADE DE 26 LITROS - CHP DIURNO. AF_11/2015</v>
          </cell>
          <cell r="C422" t="str">
            <v>CHP</v>
          </cell>
          <cell r="D422">
            <v>0.15</v>
          </cell>
          <cell r="E422">
            <v>0</v>
          </cell>
        </row>
        <row r="423">
          <cell r="A423">
            <v>92138</v>
          </cell>
          <cell r="B423" t="str">
            <v>CAMINHONETE COM MOTOR A DIESEL, POTÊNCIA 180 CV, CABINE DUPLA, 4X4 - CHP DIURNO. AF_11/2015</v>
          </cell>
          <cell r="C423" t="str">
            <v>CHP</v>
          </cell>
          <cell r="D423">
            <v>117.88</v>
          </cell>
          <cell r="E423">
            <v>0.14752290400000001</v>
          </cell>
        </row>
        <row r="424">
          <cell r="A424">
            <v>92145</v>
          </cell>
          <cell r="B424" t="str">
            <v>CAMINHONETE CABINE SIMPLES COM MOTOR 1.6 FLEX, CÂMBIO MANUAL, POTÊNCIA 101/104 CV, 2 PORTAS - CHP DIURNO. AF_11/2015</v>
          </cell>
          <cell r="C424" t="str">
            <v>CHP</v>
          </cell>
          <cell r="D424">
            <v>89.87</v>
          </cell>
          <cell r="E424">
            <v>0.19350172400000001</v>
          </cell>
        </row>
        <row r="425">
          <cell r="A425">
            <v>92242</v>
          </cell>
          <cell r="B425" t="str">
            <v>CAMINHÃO DE TRANSPORTE DE MATERIAL ASFÁLTICO 20.000 L, COM CAVALO MECÂNICO DE CAPACIDADE MÁXIMA DE TRAÇÃO COMBINADO DE 45.000 KG, POTÊNCIA 330 CV, INCLUSIVE TANQUE DE ASFALTO COM MAÇARICO - CHP DIURNO. AF_12/2015</v>
          </cell>
          <cell r="C425" t="str">
            <v>CHP</v>
          </cell>
          <cell r="D425">
            <v>206.62</v>
          </cell>
          <cell r="E425">
            <v>9.1181878999999993E-2</v>
          </cell>
        </row>
        <row r="426">
          <cell r="A426">
            <v>92716</v>
          </cell>
          <cell r="B426" t="str">
            <v>APARELHO PARA CORTE E SOLDA OXI-ACETILENO SOBRE RODAS, INCLUSIVE CILINDROS E MAÇARICOS - CHP DIURNO. AF_12/2015</v>
          </cell>
          <cell r="C426" t="str">
            <v>CHP</v>
          </cell>
          <cell r="D426">
            <v>17.48</v>
          </cell>
          <cell r="E426">
            <v>0</v>
          </cell>
        </row>
        <row r="427">
          <cell r="A427">
            <v>92960</v>
          </cell>
          <cell r="B427" t="str">
            <v>MÁQUINA EXTRUSORA DE CONCRETO PARA GUIAS E SARJETAS, MOTOR A DIESEL, POTÊNCIA 14 CV - CHP DIURNO. AF_12/2015</v>
          </cell>
          <cell r="C427" t="str">
            <v>CHP</v>
          </cell>
          <cell r="D427">
            <v>14.46</v>
          </cell>
          <cell r="E427">
            <v>0</v>
          </cell>
        </row>
        <row r="428">
          <cell r="A428">
            <v>92966</v>
          </cell>
          <cell r="B428" t="str">
            <v>MARTELO PERFURADOR PNEUMÁTICO MANUAL, HASTE 25 X 75 MM, 21 KG - CHP DIURNO. AF_12/2015</v>
          </cell>
          <cell r="C428" t="str">
            <v>CHP</v>
          </cell>
          <cell r="D428">
            <v>16.12</v>
          </cell>
          <cell r="E428">
            <v>0.58250620500000005</v>
          </cell>
        </row>
        <row r="429">
          <cell r="A429">
            <v>93224</v>
          </cell>
          <cell r="B429" t="str">
            <v>PERFURATRIZ COM TORRE METÁLICA PARA EXECUÇÃO DE ESTACA HÉLICE CONTÍNUA, PROFUNDIDADE MÁXIMA DE 32 M, DIÂMETRO MÁXIMO DE 1000 MM, POTÊNCIA INSTALADA DE 350 HP, MESA ROTATIVA COM TORQUE MÁXIMO DE 263 KNM - CHP DIURNO. AF_01/2016</v>
          </cell>
          <cell r="C429" t="str">
            <v>CHP</v>
          </cell>
          <cell r="D429">
            <v>622.80999999999995</v>
          </cell>
          <cell r="E429">
            <v>3.0105488999999999E-2</v>
          </cell>
        </row>
        <row r="430">
          <cell r="A430">
            <v>93233</v>
          </cell>
          <cell r="B430" t="str">
            <v>BETONEIRA CAPACIDADE NOMINAL 400 L, CAPACIDADE DE MISTURA 310 L, MOTOR A GASOLINA POTÊNCIA 5,5 HP, SEM CARREGADOR - CHP DIURNO. AF_02/2016</v>
          </cell>
          <cell r="C430" t="str">
            <v>CHP</v>
          </cell>
          <cell r="D430">
            <v>4.08</v>
          </cell>
          <cell r="E430">
            <v>0</v>
          </cell>
        </row>
        <row r="431">
          <cell r="A431">
            <v>93272</v>
          </cell>
          <cell r="B431" t="str">
            <v>GRUA ASCENSIONAL, LANCA DE 30 M, CAPACIDADE DE 1,0 T A 30 M, ALTURA ATE 39 M - CHP DIURNO. AF_03/2016</v>
          </cell>
          <cell r="C431" t="str">
            <v>CHP</v>
          </cell>
          <cell r="D431">
            <v>83.99</v>
          </cell>
          <cell r="E431">
            <v>0.30967972300000002</v>
          </cell>
        </row>
        <row r="432">
          <cell r="A432">
            <v>93281</v>
          </cell>
          <cell r="B432" t="str">
            <v>GUINCHO ELÉTRICO DE COLUNA, CAPACIDADE 400 KG, COM MOTO FREIO, MOTOR TRIFÁSICO DE 1,25 CV - CHP DIURNO. AF_03/2016</v>
          </cell>
          <cell r="C432" t="str">
            <v>CHP</v>
          </cell>
          <cell r="D432">
            <v>13.7</v>
          </cell>
          <cell r="E432">
            <v>0.68686131500000003</v>
          </cell>
        </row>
        <row r="433">
          <cell r="A433">
            <v>93287</v>
          </cell>
          <cell r="B433" t="str">
            <v>GUINDASTE HIDRÁULICO AUTOPROPELIDO, COM LANÇA TELESCÓPICA 40 M, CAPACIDADE MÁXIMA 60 T, POTÊNCIA 260 KW - CHP DIURNO. AF_03/2016</v>
          </cell>
          <cell r="C433" t="str">
            <v>CHP</v>
          </cell>
          <cell r="D433">
            <v>317.95999999999998</v>
          </cell>
          <cell r="E433">
            <v>8.1802741999999998E-2</v>
          </cell>
        </row>
        <row r="434">
          <cell r="A434">
            <v>93402</v>
          </cell>
          <cell r="B434" t="str">
            <v>GUINDAUTO HIDRÁULICO, CAPACIDADE MÁXIMA DE CARGA 3300 KG, MOMENTO MÁXIMO DE CARGA 5,8 TM, ALCANCE MÁXIMO HORIZONTAL 7,60 M, INCLUSIVE CAMINHÃO TOCO PBT 16.000 KG, POTÊNCIA DE 189 CV - CHP DIURNO. AF_03/2016</v>
          </cell>
          <cell r="C434" t="str">
            <v>CHP</v>
          </cell>
          <cell r="D434">
            <v>133.84</v>
          </cell>
          <cell r="E434">
            <v>0.15548416000000001</v>
          </cell>
        </row>
        <row r="435">
          <cell r="A435">
            <v>93408</v>
          </cell>
          <cell r="B435" t="str">
            <v>MÁQUINA JATO DE PRESSAO PORTÁTIL PARA JATEAMENTO, CONTROLE AUTOMATICO REMOTO, CAMARA DE 1 SAIDA, CAPACIDADE 280 L, DIAMETRO 670 MM, BICO DE JATO CURTO VENTURI DE 5/16, MANGUEIRA DE 1 COM COMPRESSOR DE AR REBOCÁVEL VAZÃO 189 PCM E MOTOR DIESEL DE 63 CV- CHP DIURNO. AF_03/2016</v>
          </cell>
          <cell r="C435" t="str">
            <v>CHP</v>
          </cell>
          <cell r="D435">
            <v>49.79</v>
          </cell>
          <cell r="E435">
            <v>0.20164691700000001</v>
          </cell>
        </row>
        <row r="436">
          <cell r="A436">
            <v>93415</v>
          </cell>
          <cell r="B436" t="str">
            <v>GERADOR PORTÁTIL MONOFÁSICO, POTÊNCIA 5500 VA, MOTOR A GASOLINA, POTÊNCIA DO MOTOR 13 CV - CHP DIURNO. AF_03/2016</v>
          </cell>
          <cell r="C436" t="str">
            <v>CHP</v>
          </cell>
          <cell r="D436">
            <v>8.6</v>
          </cell>
          <cell r="E436">
            <v>0</v>
          </cell>
        </row>
        <row r="437">
          <cell r="A437">
            <v>93421</v>
          </cell>
          <cell r="B437" t="str">
            <v>GRUPO GERADOR REBOCÁVEL, POTÊNCIA 66 KVA, MOTOR A DIESEL - CHP DIURNO. AF_03/2016</v>
          </cell>
          <cell r="C437" t="str">
            <v>CHP</v>
          </cell>
          <cell r="D437">
            <v>39.630000000000003</v>
          </cell>
          <cell r="E437">
            <v>0</v>
          </cell>
        </row>
        <row r="438">
          <cell r="A438">
            <v>93427</v>
          </cell>
          <cell r="B438" t="str">
            <v>GRUPO GERADOR ESTACIONÁRIO, POTÊNCIA 150 KVA, MOTOR A DIESEL- CHP DIURNO. AF_03/2016</v>
          </cell>
          <cell r="C438" t="str">
            <v>CHP</v>
          </cell>
          <cell r="D438">
            <v>90.47</v>
          </cell>
          <cell r="E438">
            <v>0</v>
          </cell>
        </row>
        <row r="439">
          <cell r="A439">
            <v>93433</v>
          </cell>
          <cell r="B439" t="str">
            <v>USINA DE MISTURA ASFÁLTICA À QUENTE, TIPO CONTRA FLUXO, PROD 40 A 80 TON/HORA - CHP DIURNO. AF_03/2016</v>
          </cell>
          <cell r="C439" t="str">
            <v>CHP</v>
          </cell>
          <cell r="D439">
            <v>1823.88</v>
          </cell>
          <cell r="E439">
            <v>3.6049520000000002E-2</v>
          </cell>
        </row>
        <row r="440">
          <cell r="A440">
            <v>93439</v>
          </cell>
          <cell r="B440" t="str">
            <v>USINA DE ASFALTO À FRIO, CAPACIDADE DE 40 A 60 TON/HORA, ELÉTRICA POTÊNCIA 30 CV - CHP DIURNO. AF_03/2016</v>
          </cell>
          <cell r="C440" t="str">
            <v>CHP</v>
          </cell>
          <cell r="D440">
            <v>107.82</v>
          </cell>
          <cell r="E440">
            <v>0.60981265200000001</v>
          </cell>
        </row>
        <row r="441">
          <cell r="A441">
            <v>95121</v>
          </cell>
          <cell r="B441" t="str">
            <v>USINA MISTURADORA DE SOLOS, CAPACIDADE DE 200 A 500 TON/H, POTENCIA 75KW - CHP DIURNO. AF_07/2016</v>
          </cell>
          <cell r="C441" t="str">
            <v>CHP</v>
          </cell>
          <cell r="D441">
            <v>195.22</v>
          </cell>
          <cell r="E441">
            <v>0.33679950800000003</v>
          </cell>
        </row>
        <row r="442">
          <cell r="A442">
            <v>95127</v>
          </cell>
          <cell r="B442" t="str">
            <v>DISTRIBUIDOR DE AGREGADOS AUTOPROPELIDO, CAP 3 M3, A DIESEL, POTÊNCIA 176CV - CHP DIURNO. AF_07/2016</v>
          </cell>
          <cell r="C442" t="str">
            <v>CHP</v>
          </cell>
          <cell r="D442">
            <v>123.33</v>
          </cell>
          <cell r="E442">
            <v>0.15203113500000001</v>
          </cell>
        </row>
        <row r="443">
          <cell r="A443">
            <v>95133</v>
          </cell>
          <cell r="B443" t="str">
            <v>MÁQUINA DEMARCADORA DE FAIXA DE TRÁFEGO À FRIO, AUTOPROPELIDA, POTÊNCIA 38 HP - CHP DIURNO. AF_07/2016</v>
          </cell>
          <cell r="C443" t="str">
            <v>CHP</v>
          </cell>
          <cell r="D443">
            <v>98.12</v>
          </cell>
          <cell r="E443">
            <v>0.210864247</v>
          </cell>
        </row>
        <row r="444">
          <cell r="A444">
            <v>95139</v>
          </cell>
          <cell r="B444" t="str">
            <v>TALHA MANUAL DE CORRENTE, CAPACIDADE DE 2 TON. COM ELEVAÇÃO DE 3 M - CHP DIURNO. AF_07/2016</v>
          </cell>
          <cell r="C444" t="str">
            <v>CHP</v>
          </cell>
          <cell r="D444">
            <v>0.06</v>
          </cell>
          <cell r="E444">
            <v>0</v>
          </cell>
        </row>
        <row r="445">
          <cell r="A445">
            <v>95212</v>
          </cell>
          <cell r="B445" t="str">
            <v>GRUA ASCENCIONAL, LANCA DE 42 M, CAPACIDADE DE 1,5 T A 30 M, ALTURA ATE 39 M - CHP DIURNO. AF_08/2016</v>
          </cell>
          <cell r="C445" t="str">
            <v>CHP</v>
          </cell>
          <cell r="D445">
            <v>90.39</v>
          </cell>
          <cell r="E445">
            <v>0.28775307</v>
          </cell>
        </row>
        <row r="446">
          <cell r="A446">
            <v>95218</v>
          </cell>
          <cell r="B446" t="str">
            <v>PULVERIZADOR DE TINTA ELÉTRICO/MÁQUINA DE PINTURA AIRLESS, VAZÃO 2 L/MIN - CHP DIURNO. AF_08/2016</v>
          </cell>
          <cell r="C446" t="str">
            <v>CHP</v>
          </cell>
          <cell r="D446">
            <v>20.190000000000001</v>
          </cell>
          <cell r="E446">
            <v>0.73848440000000004</v>
          </cell>
        </row>
        <row r="447">
          <cell r="A447">
            <v>95258</v>
          </cell>
          <cell r="B447" t="str">
            <v>MARTELO DEMOLIDOR PNEUMÁTICO MANUAL, 32 KG - CHP DIURNO. AF_09/2016</v>
          </cell>
          <cell r="C447" t="str">
            <v>CHP</v>
          </cell>
          <cell r="D447">
            <v>15.62</v>
          </cell>
          <cell r="E447">
            <v>0.60115236900000002</v>
          </cell>
        </row>
        <row r="448">
          <cell r="A448">
            <v>95264</v>
          </cell>
          <cell r="B448" t="str">
            <v>COMPACTADOR DE SOLOS DE PERCUSÃO (SOQUETE) COM MOTOR A GASOLINA, POTÊNCIA 3 CV - CHP DIURNO. AF_09/2016</v>
          </cell>
          <cell r="C448" t="str">
            <v>CHP</v>
          </cell>
          <cell r="D448">
            <v>3.95</v>
          </cell>
          <cell r="E448">
            <v>0</v>
          </cell>
        </row>
        <row r="449">
          <cell r="A449">
            <v>95270</v>
          </cell>
          <cell r="B449" t="str">
            <v>RÉGUA VIBRATÓRIA DUPLA PARA CONCRETO, PESO DE 60KG, COMPRIMENTO 4 M, COM MOTOR A GASOLINA, POTÊNCIA 5,5 HP - CHP DIURNO. AF_09/2016</v>
          </cell>
          <cell r="C449" t="str">
            <v>CHP</v>
          </cell>
          <cell r="D449">
            <v>4.7</v>
          </cell>
          <cell r="E449">
            <v>0</v>
          </cell>
        </row>
        <row r="450">
          <cell r="A450">
            <v>95276</v>
          </cell>
          <cell r="B450" t="str">
            <v>POLIDORA DE PISO (POLITRIZ), PESO DE 100KG, DIÂMETRO 450 MM, MOTOR ELÉTRICO, POTÊNCIA 4 HP - CHP DIURNO. AF_09/2016</v>
          </cell>
          <cell r="C450" t="str">
            <v>CHP</v>
          </cell>
          <cell r="D450">
            <v>2.84</v>
          </cell>
          <cell r="E450">
            <v>0</v>
          </cell>
        </row>
        <row r="451">
          <cell r="A451">
            <v>95282</v>
          </cell>
          <cell r="B451" t="str">
            <v>DESEMPENADEIRA DE CONCRETO, PESO DE 75KG, 4 PÁS, MOTOR A GASOLINA, POTÊNCIA 5,5 HP - CHP DIURNO. AF_09/2016</v>
          </cell>
          <cell r="C451" t="str">
            <v>CHP</v>
          </cell>
          <cell r="D451">
            <v>4.68</v>
          </cell>
          <cell r="E451">
            <v>0</v>
          </cell>
        </row>
        <row r="452">
          <cell r="A452">
            <v>95620</v>
          </cell>
          <cell r="B452" t="str">
            <v>PERFURATRIZ PNEUMATICA MANUAL DE PESO MEDIO, MARTELETE, 18KG, COMPRIMENTO MÁXIMO DE CURSO DE 6 M, DIAMETRO DO PISTAO DE 5,5 CM - CHP DIURNO. AF_11/2016</v>
          </cell>
          <cell r="C452" t="str">
            <v>CHP</v>
          </cell>
          <cell r="D452">
            <v>15.08</v>
          </cell>
          <cell r="E452">
            <v>0.62267904600000001</v>
          </cell>
        </row>
        <row r="453">
          <cell r="A453">
            <v>95631</v>
          </cell>
          <cell r="B453" t="str">
            <v>ROLO COMPACTADOR VIBRATORIO TANDEM, ACO LISO, POTENCIA 125 HP, PESO SEM/COM LASTRO 10,20/11,65 T, LARGURA DE TRABALHO 1,73 M - CHP DIURNO. AF_11/2016</v>
          </cell>
          <cell r="C453" t="str">
            <v>CHP</v>
          </cell>
          <cell r="D453">
            <v>133.63999999999999</v>
          </cell>
          <cell r="E453">
            <v>0.134989524</v>
          </cell>
        </row>
        <row r="454">
          <cell r="A454">
            <v>95702</v>
          </cell>
          <cell r="B454" t="str">
            <v>PERFURATRIZ MANUAL, TORQUE MAXIMO 55 KGF.M, POTENCIA 5 CV, COM DIAMETRO MAXIMO 8 1/2" - CHP DIURNO. AF_11/2016</v>
          </cell>
          <cell r="C454" t="str">
            <v>CHP</v>
          </cell>
          <cell r="D454">
            <v>34.35</v>
          </cell>
          <cell r="E454">
            <v>0.54585152999999997</v>
          </cell>
        </row>
        <row r="455">
          <cell r="A455">
            <v>95708</v>
          </cell>
          <cell r="B455" t="str">
            <v>PERFURATRIZ SOBRE ESTEIRA, TORQUE MÁXIMO 600 KGF, POTÊNCIA ENTRE 50 E 60 HP, DIÂMETRO MÁXIMO 10 - CHP DIURNO. AF_11/2016</v>
          </cell>
          <cell r="C455" t="str">
            <v>CHP</v>
          </cell>
          <cell r="D455">
            <v>106.43</v>
          </cell>
          <cell r="E455">
            <v>0.17617213100000001</v>
          </cell>
        </row>
        <row r="456">
          <cell r="A456">
            <v>95714</v>
          </cell>
          <cell r="B456" t="str">
            <v>ESCAVADEIRA HIDRAULICA SOBRE ESTEIRA, COM GARRA GIRATORIA DE MANDIBULAS, PESO OPERACIONAL ENTRE 22,00 E 25,50 TON, POTENCIA LIQUIDA ENTRE 150 E 160 HP - CHP DIURNO. AF_11/2016</v>
          </cell>
          <cell r="C456" t="str">
            <v>CHP</v>
          </cell>
          <cell r="D456">
            <v>166.23</v>
          </cell>
          <cell r="E456">
            <v>0.13451242199999999</v>
          </cell>
        </row>
        <row r="457">
          <cell r="A457">
            <v>95720</v>
          </cell>
          <cell r="B457" t="str">
            <v>ESCAVADEIRA HIDRAULICA SOBRE ESTEIRA, EQUIPADA COM CLAMSHELL, COM CAPACIDADE DA CAÇAMBA ENTRE 1,20 E 1,50 M3, PESO OPERACIONAL ENTRE 20,00 E 22,00 TON, POTENCIA LIQUIDA ENTRE 150 E 160 HP - CHP DIURNO. AF_11/2016</v>
          </cell>
          <cell r="C457" t="str">
            <v>CHP</v>
          </cell>
          <cell r="D457">
            <v>163.56</v>
          </cell>
          <cell r="E457">
            <v>0.13670824100000001</v>
          </cell>
        </row>
        <row r="458">
          <cell r="A458">
            <v>95872</v>
          </cell>
          <cell r="B458" t="str">
            <v>GRUPO GERADOR COM CARENAGEM, MOTOR DIESEL POTÊNCIA STANDART ENTRE 250 E 260 KVA - CHP DIURNO. AF_12/2016</v>
          </cell>
          <cell r="C458" t="str">
            <v>CHP</v>
          </cell>
          <cell r="D458">
            <v>153.49</v>
          </cell>
          <cell r="E458">
            <v>0</v>
          </cell>
        </row>
        <row r="459">
          <cell r="A459">
            <v>96013</v>
          </cell>
          <cell r="B459" t="str">
            <v>TRATOR DE PNEUS COM POTÊNCIA DE 122 CV, TRAÇÃO 4X4, COM VASSOURA MECÂNICA ACOPLADA - CHP DIURNO. AF_02/2017</v>
          </cell>
          <cell r="C459" t="str">
            <v>CHP</v>
          </cell>
          <cell r="D459">
            <v>104.21</v>
          </cell>
          <cell r="E459">
            <v>0.18980903900000001</v>
          </cell>
        </row>
        <row r="460">
          <cell r="A460">
            <v>96020</v>
          </cell>
          <cell r="B460" t="str">
            <v>TRATOR DE PNEUS COM POTÊNCIA DE 122 CV, TRAÇÃO 4X4, COM GRADE DE DISCOS ACOPLADA - CHP DIURNO. AF_02/2017</v>
          </cell>
          <cell r="C460" t="str">
            <v>CHP</v>
          </cell>
          <cell r="D460">
            <v>103.95</v>
          </cell>
          <cell r="E460">
            <v>0.19028379000000001</v>
          </cell>
        </row>
        <row r="461">
          <cell r="A461">
            <v>96028</v>
          </cell>
          <cell r="B461" t="str">
            <v>TRATOR DE PNEUS COM POTÊNCIA DE 85 CV, TRAÇÃO 4X4, COM GRADE DE DISCOS ACOPLADA - CHP DIURNO. AF_02/2017</v>
          </cell>
          <cell r="C461" t="str">
            <v>CHP</v>
          </cell>
          <cell r="D461">
            <v>81.680000000000007</v>
          </cell>
          <cell r="E461">
            <v>0.24216454400000001</v>
          </cell>
        </row>
        <row r="462">
          <cell r="A462">
            <v>96035</v>
          </cell>
          <cell r="B462" t="str">
            <v>CAMINHÃO BASCULANTE 10 M3, TRUCADO, POTÊNCIA 230 CV, INCLUSIVE CAÇAMBA METÁLICA, COM DISTRIBUIDOR DE AGREGADOS ACOPLADO - CHP DIURNO. AF_02/2017</v>
          </cell>
          <cell r="C462" t="str">
            <v>CHP</v>
          </cell>
          <cell r="D462">
            <v>172.05</v>
          </cell>
          <cell r="E462">
            <v>0.109386806</v>
          </cell>
        </row>
        <row r="463">
          <cell r="A463">
            <v>96157</v>
          </cell>
          <cell r="B463" t="str">
            <v>TRATOR DE PNEUS COM POTÊNCIA DE 85 CV, TRAÇÃO 4X4, COM VASSOURA MECÂNICA ACOPLADA - CHP DIURNO. AF_03/2017</v>
          </cell>
          <cell r="C463" t="str">
            <v>CHP</v>
          </cell>
          <cell r="D463">
            <v>81.94</v>
          </cell>
          <cell r="E463">
            <v>0.24139614300000001</v>
          </cell>
        </row>
        <row r="464">
          <cell r="A464">
            <v>96158</v>
          </cell>
          <cell r="B464" t="str">
            <v>MINICARREGADEIRA SOBRE RODAS POTENCIA 47HP CAPACIDADE OPERACAO 646 KG, COM VASSOURA MECÂNICA ACOPLADA - CHP DIURNO. AF_03/2017</v>
          </cell>
          <cell r="C464" t="str">
            <v>CHP</v>
          </cell>
          <cell r="D464">
            <v>77.66</v>
          </cell>
          <cell r="E464">
            <v>0.269765645</v>
          </cell>
        </row>
        <row r="465">
          <cell r="A465">
            <v>96245</v>
          </cell>
          <cell r="B465" t="str">
            <v>MINIESCAVADEIRA SOBRE ESTEIRAS, POTENCIA LIQUIDA DE *30* HP, PESO OPERACIONAL DE *3.500* KG - CHP DIURNO. AF_04/2017</v>
          </cell>
          <cell r="C465" t="str">
            <v>CHP</v>
          </cell>
          <cell r="D465">
            <v>66.39</v>
          </cell>
          <cell r="E465">
            <v>0.33679770999999997</v>
          </cell>
        </row>
        <row r="466">
          <cell r="A466">
            <v>96303</v>
          </cell>
          <cell r="B466" t="str">
            <v>PERFURATRIZ ROTATIVA SOBRE ESTEIRA, TORQUE MAXIMO 2500 KGM, POTENCIA 110 HP, MOTOR DIESEL- CHP DIURNO. AF_05/2017</v>
          </cell>
          <cell r="C466" t="str">
            <v>CHP</v>
          </cell>
          <cell r="D466">
            <v>164.24</v>
          </cell>
          <cell r="E466">
            <v>0.114162201</v>
          </cell>
        </row>
        <row r="467">
          <cell r="A467">
            <v>96309</v>
          </cell>
          <cell r="B467" t="str">
            <v>COMPRESSOR DE AR, VAZAO DE 10 PCM, RESERVATORIO 100 L, PRESSAO DE TRABALHO ENTRE 6,9 E 9,7 BAR, POTENCIA 2 HP, TENSAO 110/220 V - CHP DIURNO. AF_05/2017</v>
          </cell>
          <cell r="C467" t="str">
            <v>CHP</v>
          </cell>
          <cell r="D467">
            <v>1.1200000000000001</v>
          </cell>
          <cell r="E467">
            <v>0</v>
          </cell>
        </row>
        <row r="468">
          <cell r="A468">
            <v>96463</v>
          </cell>
          <cell r="B468" t="str">
            <v>ROLO COMPACTADOR DE PNEUS, ESTATICO, PRESSAO VARIAVEL, POTENCIA 110 HP, PESO SEM/COM LASTRO 10,8/27 T, LARGURA DE ROLAGEM 2,30 M - CHP DIURNO. AF_06/2017</v>
          </cell>
          <cell r="C468" t="str">
            <v>CHP</v>
          </cell>
          <cell r="D468">
            <v>133.11000000000001</v>
          </cell>
          <cell r="E468">
            <v>0.135527007</v>
          </cell>
        </row>
        <row r="469">
          <cell r="A469">
            <v>5632</v>
          </cell>
          <cell r="B469" t="str">
            <v>ESCAVADEIRA HIDRÁULICA SOBRE ESTEIRAS, CAÇAMBA 0,80 M3, PESO OPERACIONAL 17 T, POTENCIA BRUTA 111 HP - CHI DIURNO. AF_06/2014</v>
          </cell>
          <cell r="C469" t="str">
            <v>CHI</v>
          </cell>
          <cell r="D469">
            <v>56.17</v>
          </cell>
          <cell r="E469">
            <v>0.39807726500000001</v>
          </cell>
        </row>
        <row r="470">
          <cell r="A470">
            <v>5679</v>
          </cell>
          <cell r="B470" t="str">
            <v>RETROESCAVADEIRA SOBRE RODAS COM CARREGADEIRA, TRAÇÃO 4X4, POTÊNCIA LÍQ. 88 HP, CAÇAMBA CARREG. CAP. MÍN. 1 M3, CAÇAMBA RETRO CAP. 0,26 M3, PESO OPERACIONAL MÍN. 6.674 KG, PROFUNDIDADE ESCAVAÇÃO MÁX. 4,37 M - CHI DIURNO. AF_06/2014</v>
          </cell>
          <cell r="C470" t="str">
            <v>CHI</v>
          </cell>
          <cell r="D470">
            <v>42.69</v>
          </cell>
          <cell r="E470">
            <v>0.52377606099999996</v>
          </cell>
        </row>
        <row r="471">
          <cell r="A471">
            <v>5681</v>
          </cell>
          <cell r="B471" t="str">
            <v>RETROESCAVADEIRA SOBRE RODAS COM CARREGADEIRA, TRAÇÃO 4X2, POTÊNCIA LÍQ. 79 HP, CAÇAMBA CARREG. CAP. MÍN. 1 M3, CAÇAMBA RETRO CAP. 0,20 M3, PESO OPERACIONAL MÍN. 6.570 KG, PROFUNDIDADE ESCAVAÇÃO MÁX. 4,37 M - CHI DIURNO. AF_06/2014</v>
          </cell>
          <cell r="C471" t="str">
            <v>CHI</v>
          </cell>
          <cell r="D471">
            <v>40.79</v>
          </cell>
          <cell r="E471">
            <v>0.54817357300000003</v>
          </cell>
        </row>
        <row r="472">
          <cell r="A472">
            <v>5685</v>
          </cell>
          <cell r="B472" t="str">
            <v>ROLO COMPACTADOR VIBRATÓRIO DE UM CILINDRO AÇO LISO, POTÊNCIA 80 HP, PESO OPERACIONAL MÁXIMO 8,1 T, IMPACTO DINÂMICO 16,15 / 9,5 T, LARGURA DE TRABALHO 1,68 M - CHI DIURNO. AF_06/2014</v>
          </cell>
          <cell r="C472" t="str">
            <v>CHI</v>
          </cell>
          <cell r="D472">
            <v>40.25</v>
          </cell>
          <cell r="E472">
            <v>0.448198757</v>
          </cell>
        </row>
        <row r="473">
          <cell r="A473">
            <v>5690</v>
          </cell>
          <cell r="B473" t="str">
            <v>GRADE DE DISCO CONTROLE REMOTO REBOCÁVEL, COM 24 DISCOS 24 X 6 MM COM PNEUS PARA TRANSPORTE - CHI DIURNO. AF_06/2014</v>
          </cell>
          <cell r="C473" t="str">
            <v>CHI</v>
          </cell>
          <cell r="D473">
            <v>2.31</v>
          </cell>
          <cell r="E473">
            <v>0</v>
          </cell>
        </row>
        <row r="474">
          <cell r="A474">
            <v>5806</v>
          </cell>
          <cell r="B474" t="str">
            <v>MOTOBOMBA CENTRÍFUGA, MOTOR A GASOLINA, POTÊNCIA 5,42 HP, BOCAIS 1 1/2" X 1", DIÂMETRO ROTOR 143 MM HM/Q = 6 MCA / 16,8 M3/H A 38 MCA / 6,6 M3/H - CHI DIURNO. AF_06/2014</v>
          </cell>
          <cell r="C474" t="str">
            <v>CHI</v>
          </cell>
          <cell r="D474">
            <v>0.17</v>
          </cell>
          <cell r="E474">
            <v>0</v>
          </cell>
        </row>
        <row r="475">
          <cell r="A475">
            <v>5826</v>
          </cell>
          <cell r="B475" t="str">
            <v>CAMINHÃO TOCO, PBT 16.000 KG, CARGA ÚTIL MÁX. 10.685 KG, DIST. ENTRE EIXOS 4,8 M, POTÊNCIA 189 CV, INCLUSIVE CARROCERIA FIXA ABERTA DE MADEIRA P/ TRANSPORTE GERAL DE CARGA SECA, DIMEN. APROX. 2,5 X 7,00 X 0,50 M - CHI DIURNO. AF_06/2014</v>
          </cell>
          <cell r="C475" t="str">
            <v>CHI</v>
          </cell>
          <cell r="D475">
            <v>31.82</v>
          </cell>
          <cell r="E475">
            <v>0.59145191799999997</v>
          </cell>
        </row>
        <row r="476">
          <cell r="A476">
            <v>5829</v>
          </cell>
          <cell r="B476" t="str">
            <v>USINA DE CONCRETO FIXA, CAPACIDADE NOMINAL DE 90 A 120 M3/H, SEM SILO - CHI DIURNO. AF_07/2016</v>
          </cell>
          <cell r="C476" t="str">
            <v>CHI</v>
          </cell>
          <cell r="D476">
            <v>124.96</v>
          </cell>
          <cell r="E476">
            <v>0.52616837500000002</v>
          </cell>
        </row>
        <row r="477">
          <cell r="A477">
            <v>5837</v>
          </cell>
          <cell r="B477" t="str">
            <v>VIBROACABADORA DE ASFALTO SOBRE ESTEIRAS, LARGURA DE PAVIMENTAÇÃO 1,90 M A 5,30 M, POTÊNCIA 105 HP CAPACIDADE 450 T/H - CHI DIURNO. AF_11/2014</v>
          </cell>
          <cell r="C477" t="str">
            <v>CHI</v>
          </cell>
          <cell r="D477">
            <v>79.739999999999995</v>
          </cell>
          <cell r="E477">
            <v>0.25946827099999997</v>
          </cell>
        </row>
        <row r="478">
          <cell r="A478">
            <v>5841</v>
          </cell>
          <cell r="B478" t="str">
            <v>VASSOURA MECÂNICA REBOCÁVEL COM ESCOVA CILÍNDRICA, LARGURA ÚTIL DE VARRIMENTO DE 2,44 M - CHI DIURNO. AF_06/2014</v>
          </cell>
          <cell r="C478" t="str">
            <v>CHI</v>
          </cell>
          <cell r="D478">
            <v>2.65</v>
          </cell>
          <cell r="E478">
            <v>0</v>
          </cell>
        </row>
        <row r="479">
          <cell r="A479">
            <v>5845</v>
          </cell>
          <cell r="B479" t="str">
            <v>TRATOR DE PNEUS, POTÊNCIA 122 CV, TRAÇÃO 4X4, PESO COM LASTRO DE 4.510 KG - CHI DIURNO. AF_06/2014</v>
          </cell>
          <cell r="C479" t="str">
            <v>CHI</v>
          </cell>
          <cell r="D479">
            <v>35.409999999999997</v>
          </cell>
          <cell r="E479">
            <v>0.55859926699999995</v>
          </cell>
        </row>
        <row r="480">
          <cell r="A480">
            <v>5849</v>
          </cell>
          <cell r="B480" t="str">
            <v>TRATOR DE ESTEIRAS, POTÊNCIA 170 HP, PESO OPERACIONAL 19 T, CAÇAMBA 5,2 M3 - CHI DIURNO. AF_06/2014</v>
          </cell>
          <cell r="C480" t="str">
            <v>CHI</v>
          </cell>
          <cell r="D480">
            <v>53.28</v>
          </cell>
          <cell r="E480">
            <v>0.371246246</v>
          </cell>
        </row>
        <row r="481">
          <cell r="A481">
            <v>5853</v>
          </cell>
          <cell r="B481" t="str">
            <v>TRATOR DE ESTEIRAS, POTÊNCIA 150 HP, PESO OPERACIONAL 16,7 T, COM RODA MOTRIZ ELEVADA E LÂMINA 3,18 M3 - CHI DIURNO. AF_06/2014</v>
          </cell>
          <cell r="C481" t="str">
            <v>CHI</v>
          </cell>
          <cell r="D481">
            <v>53.47</v>
          </cell>
          <cell r="E481">
            <v>0.369927061</v>
          </cell>
        </row>
        <row r="482">
          <cell r="A482">
            <v>5857</v>
          </cell>
          <cell r="B482" t="str">
            <v>TRATOR DE ESTEIRAS, POTÊNCIA 347 HP, PESO OPERACIONAL 38,5 T, COM LÂMINA 8,70 M3 - CHI DIURNO. AF_06/2014</v>
          </cell>
          <cell r="C482" t="str">
            <v>CHI</v>
          </cell>
          <cell r="D482">
            <v>121.91</v>
          </cell>
          <cell r="E482">
            <v>0.16225084000000001</v>
          </cell>
        </row>
        <row r="483">
          <cell r="A483">
            <v>5865</v>
          </cell>
          <cell r="B483" t="str">
            <v>ROLO COMPACTADOR VIBRATÓRIO REBOCÁVEL, CILINDRO DE AÇO LISO, POTÊNCIA DE TRAÇÃO DE 65 CV, PESO 4,7 T, IMPACTO DINÂMICO 18,3 T, LARGURA DE TRABALHO 1,67 M - CHI DIURNO. AF_02/2016</v>
          </cell>
          <cell r="C483" t="str">
            <v>CHI</v>
          </cell>
          <cell r="D483">
            <v>5.74</v>
          </cell>
          <cell r="E483">
            <v>0</v>
          </cell>
        </row>
        <row r="484">
          <cell r="A484">
            <v>5869</v>
          </cell>
          <cell r="B484" t="str">
            <v>ROLO COMPACTADOR VIBRATÓRIO TANDEM AÇO LISO, POTÊNCIA 58 HP, PESO SEM/COM LASTRO 6,5 / 9,4 T, LARGURA DE TRABALHO 1,2 M - CHI DIURNO. AF_06/2014</v>
          </cell>
          <cell r="C484" t="str">
            <v>CHI</v>
          </cell>
          <cell r="D484">
            <v>44.6</v>
          </cell>
          <cell r="E484">
            <v>0.40448430400000002</v>
          </cell>
        </row>
        <row r="485">
          <cell r="A485">
            <v>5877</v>
          </cell>
          <cell r="B485" t="str">
            <v>RETROESCAVADEIRA SOBRE RODAS COM CARREGADEIRA, TRAÇÃO 4X4, POTÊNCIA LÍQ. 72 HP, CAÇAMBA CARREG. CAP. MÍN. 0,79 M3, CAÇAMBA RETRO CAP. 0,18 M3, PESO OPERACIONAL MÍN. 7.140 KG, PROFUNDIDADE ESCAVAÇÃO MÁX. 4,50 M - CHI DIURNO. AF_06/2014</v>
          </cell>
          <cell r="C485" t="str">
            <v>CHI</v>
          </cell>
          <cell r="D485">
            <v>42.09</v>
          </cell>
          <cell r="E485">
            <v>0.53124257699999999</v>
          </cell>
        </row>
        <row r="486">
          <cell r="A486">
            <v>5881</v>
          </cell>
          <cell r="B486" t="str">
            <v>ROLO COMPACTADOR VIBRATÓRIO PÉ DE CARNEIRO, OPERADO POR CONTROLE REMOTO, POTÊNCIA 12,5 KW, PESO OPERACIONAL 1,675 T, LARGURA DE TRABALHO 0,85 M - CHI DIURNO. AF_02/2016</v>
          </cell>
          <cell r="C486" t="str">
            <v>CHI</v>
          </cell>
          <cell r="D486">
            <v>47.23</v>
          </cell>
          <cell r="E486">
            <v>0.38196061799999997</v>
          </cell>
        </row>
        <row r="487">
          <cell r="A487">
            <v>5884</v>
          </cell>
          <cell r="B487" t="str">
            <v>USINA DE LAMA ASFÁLTICA, PROD 30 A 50 T/H, SILO DE AGREGADO 7 M3, RESERVATÓRIOS PARA EMULSÃO E ÁGUA DE 2,3 M3 CADA, MISTURADOR TIPO PUG MILL A SER MONTADO SOBRE CAMINHÃO - CHI DIURNO. AF_10/2014</v>
          </cell>
          <cell r="C487" t="str">
            <v>CHI</v>
          </cell>
          <cell r="D487">
            <v>33.21</v>
          </cell>
          <cell r="E487">
            <v>0.35290575099999999</v>
          </cell>
        </row>
        <row r="488">
          <cell r="A488">
            <v>5892</v>
          </cell>
          <cell r="B488" t="str">
            <v>CAMINHÃO TOCO, PESO BRUTO TOTAL 14.300 KG, CARGA ÚTIL MÁXIMA 9590 KG, DISTÂNCIA ENTRE EIXOS 4,76 M, POTÊNCIA 185 CV (NÃO INCLUI CARROCERIA) - CHI DIURNO. AF_06/2014</v>
          </cell>
          <cell r="C488" t="str">
            <v>CHI</v>
          </cell>
          <cell r="D488">
            <v>32.9</v>
          </cell>
          <cell r="E488">
            <v>0.57203647499999999</v>
          </cell>
        </row>
        <row r="489">
          <cell r="A489">
            <v>5896</v>
          </cell>
          <cell r="B489" t="str">
            <v>CAMINHÃO TOCO, PESO BRUTO TOTAL 16.000 KG, CARGA ÚTIL MÁXIMA DE 10.685 KG, DISTÂNCIA ENTRE EIXOS 4,80 M, POTÊNCIA 189 CV EXCLUSIVE CARROCERIA - CHI DIURNO. AF_06/2014</v>
          </cell>
          <cell r="C489" t="str">
            <v>CHI</v>
          </cell>
          <cell r="D489">
            <v>31.05</v>
          </cell>
          <cell r="E489">
            <v>0.60611916399999999</v>
          </cell>
        </row>
        <row r="490">
          <cell r="A490">
            <v>5903</v>
          </cell>
          <cell r="B490" t="str">
            <v>CAMINHÃO PIPA 10.000 L TRUCADO, PESO BRUTO TOTAL 23.000 KG, CARGA ÚTIL MÁXIMA 15.935 KG, DISTÂNCIA ENTRE EIXOS 4,8 M, POTÊNCIA 230 CV, INCLUSIVE TANQUE DE AÇO PARA TRANSPORTE DE ÁGUA - CHI DIURNO. AF_06/2014</v>
          </cell>
          <cell r="C490" t="str">
            <v>CHI</v>
          </cell>
          <cell r="D490">
            <v>37.72</v>
          </cell>
          <cell r="E490">
            <v>0.49893955600000001</v>
          </cell>
        </row>
        <row r="491">
          <cell r="A491">
            <v>5911</v>
          </cell>
          <cell r="B491" t="str">
            <v>ESPARGIDOR DE ASFALTO PRESSURIZADO COM TANQUE DE 2500 L, REBOCÁVEL COM MOTOR A GASOLINA POTÊNCIA 3,4 HP - CHI DIURNO. AF_07/2014</v>
          </cell>
          <cell r="C491" t="str">
            <v>CHI</v>
          </cell>
          <cell r="D491">
            <v>18.22</v>
          </cell>
          <cell r="E491">
            <v>0.64324917699999995</v>
          </cell>
        </row>
        <row r="492">
          <cell r="A492">
            <v>5923</v>
          </cell>
          <cell r="B492" t="str">
            <v>GRADE DE DISCO REBOCÁVEL COM 20 DISCOS 24" X 6 MM COM PNEUS PARA TRANSPORTE - CHI DIURNO. AF_06/2014</v>
          </cell>
          <cell r="C492" t="str">
            <v>CHI</v>
          </cell>
          <cell r="D492">
            <v>1.81</v>
          </cell>
          <cell r="E492">
            <v>0</v>
          </cell>
        </row>
        <row r="493">
          <cell r="A493">
            <v>5930</v>
          </cell>
          <cell r="B493" t="str">
            <v>GUINDAUTO HIDRÁULICO, CAPACIDADE MÁXIMA DE CARGA 6200 KG, MOMENTO MÁXIMO DE CARGA 11,7 TM, ALCANCE MÁXIMO HORIZONTAL 9,70 M, INCLUSIVE CAMINHÃO TOCO PBT 16.000 KG, POTÊNCIA DE 189 CV - CHI DIURNO. AF_06/2014</v>
          </cell>
          <cell r="C493" t="str">
            <v>CHI</v>
          </cell>
          <cell r="D493">
            <v>36.229999999999997</v>
          </cell>
          <cell r="E493">
            <v>0.57438586899999999</v>
          </cell>
        </row>
        <row r="494">
          <cell r="A494">
            <v>5934</v>
          </cell>
          <cell r="B494" t="str">
            <v>MOTONIVELADORA POTÊNCIA BÁSICA LÍQUIDA (PRIMEIRA MARCHA) 125 HP, PESO BRUTO 13032 KG, LARGURA DA LÂMINA DE 3,7 M - CHI DIURNO. AF_06/2014</v>
          </cell>
          <cell r="C494" t="str">
            <v>CHI</v>
          </cell>
          <cell r="D494">
            <v>62.75</v>
          </cell>
          <cell r="E494">
            <v>0.46661354500000002</v>
          </cell>
        </row>
        <row r="495">
          <cell r="A495">
            <v>5942</v>
          </cell>
          <cell r="B495" t="str">
            <v>PÁ CARREGADEIRA SOBRE RODAS, POTÊNCIA LÍQUIDA 128 HP, CAPACIDADE DA CAÇAMBA 1,7 A 2,8 M3, PESO OPERACIONAL 11632 KG - CHI DIURNO. AF_06/2014</v>
          </cell>
          <cell r="C495" t="str">
            <v>CHI</v>
          </cell>
          <cell r="D495">
            <v>48.07</v>
          </cell>
          <cell r="E495">
            <v>0.43582275799999998</v>
          </cell>
        </row>
        <row r="496">
          <cell r="A496">
            <v>5946</v>
          </cell>
          <cell r="B496" t="str">
            <v>PÁ CARREGADEIRA SOBRE RODAS, POTÊNCIA 197 HP, CAPACIDADE DA CAÇAMBA 2,5 A 3,5 M3, PESO OPERACIONAL 18338 KG - CHI DIURNO. AF_06/2014</v>
          </cell>
          <cell r="C496" t="str">
            <v>CHI</v>
          </cell>
          <cell r="D496">
            <v>57.32</v>
          </cell>
          <cell r="E496">
            <v>0.365491974</v>
          </cell>
        </row>
        <row r="497">
          <cell r="A497">
            <v>5952</v>
          </cell>
          <cell r="B497" t="str">
            <v>MARTELETE OU ROMPEDOR PNEUMÁTICO MANUAL, 28 KG, COM SILENCIADOR - CHI DIURNO. AF_07/2016</v>
          </cell>
          <cell r="C497" t="str">
            <v>CHI</v>
          </cell>
          <cell r="D497">
            <v>14.28</v>
          </cell>
          <cell r="E497">
            <v>0.65756302600000005</v>
          </cell>
        </row>
        <row r="498">
          <cell r="A498">
            <v>5954</v>
          </cell>
          <cell r="B498" t="str">
            <v>COMPRESSOR DE AR REBOCÁVEL, VAZÃO 189 PCM, PRESSÃO EFETIVA DE TRABALHO 102 PSI, MOTOR DIESEL, POTÊNCIA 63 CV - CHI DIURNO. AF_06/2015</v>
          </cell>
          <cell r="C498" t="str">
            <v>CHI</v>
          </cell>
          <cell r="D498">
            <v>2.42</v>
          </cell>
          <cell r="E498">
            <v>0</v>
          </cell>
        </row>
        <row r="499">
          <cell r="A499">
            <v>5961</v>
          </cell>
          <cell r="B499" t="str">
            <v>CAMINHÃO BASCULANTE 6 M3, PESO BRUTO TOTAL 16.000 KG, CARGA ÚTIL MÁXIMA 13.071 KG, DISTÂNCIA ENTRE EIXOS 4,80 M, POTÊNCIA 230 CV INCLUSIVE CAÇAMBA METÁLICA - CHI DIURNO. AF_06/2014</v>
          </cell>
          <cell r="C499" t="str">
            <v>CHI</v>
          </cell>
          <cell r="D499">
            <v>37.590000000000003</v>
          </cell>
          <cell r="E499">
            <v>0.50066507100000002</v>
          </cell>
        </row>
        <row r="500">
          <cell r="A500">
            <v>6260</v>
          </cell>
          <cell r="B500" t="str">
            <v>CAMINHÃO PIPA 6.000 L, PESO BRUTO TOTAL 13.000 KG, DISTÂNCIA ENTRE EIXOS 4,80 M, POTÊNCIA 189 CV INCLUSIVE TANQUE DE AÇO PARA TRANSPORTE DE ÁGUA, CAPACIDADE 6 M3 - CHI DIURNO. AF_06/2014</v>
          </cell>
          <cell r="C500" t="str">
            <v>CHI</v>
          </cell>
          <cell r="D500">
            <v>34.04</v>
          </cell>
          <cell r="E500">
            <v>0.55287896700000005</v>
          </cell>
        </row>
        <row r="501">
          <cell r="A501">
            <v>6880</v>
          </cell>
          <cell r="B501" t="str">
            <v>ROLO COMPACTADOR DE PNEUS ESTÁTICO, PRESSÃO VARIÁVEL, POTÊNCIA 111 HP, PESO SEM/COM LASTRO 9,5 / 26 T, LARGURA DE TRABALHO 1,90 M - CHI DIURNO. AF_07/2014</v>
          </cell>
          <cell r="C501" t="str">
            <v>CHI</v>
          </cell>
          <cell r="D501">
            <v>50.96</v>
          </cell>
          <cell r="E501">
            <v>0.35400313900000002</v>
          </cell>
        </row>
        <row r="502">
          <cell r="A502">
            <v>7031</v>
          </cell>
          <cell r="B502" t="str">
            <v>TANQUE DE ASFALTO ESTACIONÁRIO COM SERPENTINA, CAPACIDADE 30.000 L - CHI DIURNO. AF_06/2014</v>
          </cell>
          <cell r="C502" t="str">
            <v>CHI</v>
          </cell>
          <cell r="D502">
            <v>3.19</v>
          </cell>
          <cell r="E502">
            <v>0</v>
          </cell>
        </row>
        <row r="503">
          <cell r="A503">
            <v>7043</v>
          </cell>
          <cell r="B503" t="str">
            <v>MOTOBOMBA TRASH (PARA ÁGUA SUJA) AUTO ESCORVANTE, MOTOR GASOLINA DE 6,41 HP, DIÂMETROS DE SUCÇÃO X RECALQUE: 3" X 3", HM/Q = 10 MCA / 60 M3/H A 23 MCA / 0 M3/H - CHI DIURNO. AF_10/2014</v>
          </cell>
          <cell r="C503" t="str">
            <v>CHI</v>
          </cell>
          <cell r="D503">
            <v>0.2</v>
          </cell>
          <cell r="E503">
            <v>0</v>
          </cell>
        </row>
        <row r="504">
          <cell r="A504">
            <v>7050</v>
          </cell>
          <cell r="B504" t="str">
            <v>ROLO COMPACTADOR PE DE CARNEIRO VIBRATORIO, POTENCIA 125 HP, PESO OPERACIONAL SEM/COM LASTRO 11,95 / 13,30 T, IMPACTO DINAMICO 38,5 / 22,5 T, LARGURA DE TRABALHO 2,15 M - CHI DIURNO. AF_06/2014</v>
          </cell>
          <cell r="C504" t="str">
            <v>CHI</v>
          </cell>
          <cell r="D504">
            <v>47.6</v>
          </cell>
          <cell r="E504">
            <v>0.37899159599999999</v>
          </cell>
        </row>
        <row r="505">
          <cell r="A505">
            <v>67827</v>
          </cell>
          <cell r="B505" t="str">
            <v>CAMINHÃO BASCULANTE 6 M3 TOCO, PESO BRUTO TOTAL 16.000 KG, CARGA ÚTIL MÁXIMA 11.130 KG, DISTÂNCIA ENTRE EIXOS 5,36 M, POTÊNCIA 185 CV, INCLUSIVE CAÇAMBA METÁLICA - CHI DIURNO. AF_06/2014</v>
          </cell>
          <cell r="C505" t="str">
            <v>CHI</v>
          </cell>
          <cell r="D505">
            <v>36.85</v>
          </cell>
          <cell r="E505">
            <v>0.51071913199999996</v>
          </cell>
        </row>
        <row r="506">
          <cell r="A506">
            <v>73395</v>
          </cell>
          <cell r="B506" t="str">
            <v>GRUPO GERADOR ESTACIONÁRIO, MOTOR DIESEL POTÊNCIA 170 KVA - CHI DIURNO. AF_02/2016</v>
          </cell>
          <cell r="C506" t="str">
            <v>CHI</v>
          </cell>
          <cell r="D506">
            <v>4.1900000000000004</v>
          </cell>
          <cell r="E506">
            <v>0</v>
          </cell>
        </row>
        <row r="507">
          <cell r="A507">
            <v>83766</v>
          </cell>
          <cell r="B507" t="str">
            <v>GRUPO DE SOLDAGEM COM GERADOR A DIESEL 60 CV PARA SOLDA ELÉTRICA, SOBRE 04 RODAS, COM MOTOR 4 CILINDROS 600 A - CHI DIURNO. AF_02/2016</v>
          </cell>
          <cell r="C507" t="str">
            <v>CHI</v>
          </cell>
          <cell r="D507">
            <v>29.25</v>
          </cell>
          <cell r="E507">
            <v>0.59760683800000003</v>
          </cell>
        </row>
        <row r="508">
          <cell r="A508">
            <v>84013</v>
          </cell>
          <cell r="B508" t="str">
            <v>ESCAVADEIRA HIDRÁULICA SOBRE ESTEIRAS, CAÇAMBA 0,80 M3, PESO OPERACIONAL 17,8 T, POTÊNCIA LÍQUIDA 110 HP - CHI DIURNO. AF_10/2014</v>
          </cell>
          <cell r="C508" t="str">
            <v>CHI</v>
          </cell>
          <cell r="D508">
            <v>54.76</v>
          </cell>
          <cell r="E508">
            <v>0.40832724599999998</v>
          </cell>
        </row>
        <row r="509">
          <cell r="A509">
            <v>87446</v>
          </cell>
          <cell r="B509" t="str">
            <v>BETONEIRA CAPACIDADE NOMINAL 400 L, CAPACIDADE DE MISTURA 310 L, MOTOR A DIESEL POTÊNCIA 5,0 HP, SEM CARREGADOR - CHI DIURNO. AF_06/2014</v>
          </cell>
          <cell r="C509" t="str">
            <v>CHI</v>
          </cell>
          <cell r="D509">
            <v>0.33</v>
          </cell>
          <cell r="E509">
            <v>0</v>
          </cell>
        </row>
        <row r="510">
          <cell r="A510">
            <v>88392</v>
          </cell>
          <cell r="B510" t="str">
            <v>MISTURADOR DE ARGAMASSA, EIXO HORIZONTAL, CAPACIDADE DE MISTURA 300 KG, MOTOR ELÉTRICO POTÊNCIA 5 CV - CHI DIURNO. AF_06/2014</v>
          </cell>
          <cell r="C510" t="str">
            <v>CHI</v>
          </cell>
          <cell r="D510">
            <v>0.65</v>
          </cell>
          <cell r="E510">
            <v>0</v>
          </cell>
        </row>
        <row r="511">
          <cell r="A511">
            <v>88398</v>
          </cell>
          <cell r="B511" t="str">
            <v>MISTURADOR DE ARGAMASSA, EIXO HORIZONTAL, CAPACIDADE DE MISTURA 600 KG, MOTOR ELÉTRICO POTÊNCIA 7,5 CV - CHI DIURNO. AF_06/2014</v>
          </cell>
          <cell r="C511" t="str">
            <v>CHI</v>
          </cell>
          <cell r="D511">
            <v>0.78</v>
          </cell>
          <cell r="E511">
            <v>0</v>
          </cell>
        </row>
        <row r="512">
          <cell r="A512">
            <v>88404</v>
          </cell>
          <cell r="B512" t="str">
            <v>MISTURADOR DE ARGAMASSA, EIXO HORIZONTAL, CAPACIDADE DE MISTURA 160 KG, MOTOR ELÉTRICO POTÊNCIA 3 CV - CHI DIURNO. AF_06/2014</v>
          </cell>
          <cell r="C512" t="str">
            <v>CHI</v>
          </cell>
          <cell r="D512">
            <v>0.61</v>
          </cell>
          <cell r="E512">
            <v>0</v>
          </cell>
        </row>
        <row r="513">
          <cell r="A513">
            <v>88430</v>
          </cell>
          <cell r="B513" t="str">
            <v>PROJETOR DE ARGAMASSA, CAPACIDADE DE PROJEÇÃO 1,5 M3/H, ALCANCE DE 30 ATÉ 60 M, MOTOR ELÉTRICO POTÊNCIA 7,5 HP - CHI DIURNO. AF_06/2014</v>
          </cell>
          <cell r="C513" t="str">
            <v>CHI</v>
          </cell>
          <cell r="D513">
            <v>4.05</v>
          </cell>
          <cell r="E513">
            <v>0</v>
          </cell>
        </row>
        <row r="514">
          <cell r="A514">
            <v>88438</v>
          </cell>
          <cell r="B514" t="str">
            <v>PROJETOR DE ARGAMASSA, CAPACIDADE DE PROJEÇÃO 2 M3/H, ALCANCE ATÉ 50 M, MOTOR ELÉTRICO POTÊNCIA 7,5 HP - CHI DIURNO. AF_06/2014</v>
          </cell>
          <cell r="C514" t="str">
            <v>CHI</v>
          </cell>
          <cell r="D514">
            <v>5.37</v>
          </cell>
          <cell r="E514">
            <v>0</v>
          </cell>
        </row>
        <row r="515">
          <cell r="A515">
            <v>88831</v>
          </cell>
          <cell r="B515" t="str">
            <v>BETONEIRA CAPACIDADE NOMINAL DE 400 L, CAPACIDADE DE MISTURA 280 L, MOTOR ELÉTRICO TRIFÁSICO POTÊNCIA DE 2 CV, SEM CARREGADOR - CHI DIURNO. AF_10/2014</v>
          </cell>
          <cell r="C515" t="str">
            <v>CHI</v>
          </cell>
          <cell r="D515">
            <v>0.24</v>
          </cell>
          <cell r="E515">
            <v>0</v>
          </cell>
        </row>
        <row r="516">
          <cell r="A516">
            <v>88844</v>
          </cell>
          <cell r="B516" t="str">
            <v>TRATOR DE ESTEIRAS, POTÊNCIA 125 HP, PESO OPERACIONAL 12,9 T, COM LÂMINA 2,7 M3 - CHI DIURNO. AF_10/2014</v>
          </cell>
          <cell r="C516" t="str">
            <v>CHI</v>
          </cell>
          <cell r="D516">
            <v>47.67</v>
          </cell>
          <cell r="E516">
            <v>0.41493601800000002</v>
          </cell>
        </row>
        <row r="517">
          <cell r="A517">
            <v>88908</v>
          </cell>
          <cell r="B517" t="str">
            <v>ESCAVADEIRA HIDRÁULICA SOBRE ESTEIRAS, CAÇAMBA 1,20 M3, PESO OPERACIONAL 21 T, POTÊNCIA BRUTA 155 HP - CHI DIURNO. AF_06/2014</v>
          </cell>
          <cell r="C517" t="str">
            <v>CHI</v>
          </cell>
          <cell r="D517">
            <v>59.61</v>
          </cell>
          <cell r="E517">
            <v>0.37510484799999999</v>
          </cell>
        </row>
        <row r="518">
          <cell r="A518">
            <v>89022</v>
          </cell>
          <cell r="B518" t="str">
            <v>BOMBA SUBMERSÍVEL ELÉTRICA TRIFÁSICA, POTÊNCIA 2,96 HP, Ø ROTOR 144 MM SEMI-ABERTO, BOCAL DE SAÍDA Ø 2, HM/Q = 2 MCA / 38,8 M3/H A 28 MCA / 5 M3/H - CHI DIURNO. AF_06/2014</v>
          </cell>
          <cell r="C518" t="str">
            <v>CHI</v>
          </cell>
          <cell r="D518">
            <v>0.28000000000000003</v>
          </cell>
          <cell r="E518">
            <v>0</v>
          </cell>
        </row>
        <row r="519">
          <cell r="A519">
            <v>89027</v>
          </cell>
          <cell r="B519" t="str">
            <v>TANQUE DE ASFALTO ESTACIONÁRIO COM MAÇARICO, CAPACIDADE 20.000 L - CHI DIURNO. AF_06/2014</v>
          </cell>
          <cell r="C519" t="str">
            <v>CHI</v>
          </cell>
          <cell r="D519">
            <v>2.6</v>
          </cell>
          <cell r="E519">
            <v>0</v>
          </cell>
        </row>
        <row r="520">
          <cell r="A520">
            <v>89031</v>
          </cell>
          <cell r="B520" t="str">
            <v>TRATOR DE ESTEIRAS, POTÊNCIA 100 HP, PESO OPERACIONAL 9,4 T, COM LÂMINA 2,19 M3 - CHI DIURNO. AF_06/2014</v>
          </cell>
          <cell r="C520" t="str">
            <v>CHI</v>
          </cell>
          <cell r="D520">
            <v>46.59</v>
          </cell>
          <cell r="E520">
            <v>0.42455462500000002</v>
          </cell>
        </row>
        <row r="521">
          <cell r="A521">
            <v>89036</v>
          </cell>
          <cell r="B521" t="str">
            <v>TRATOR DE PNEUS, POTÊNCIA 85 CV, TRAÇÃO 4X4, PESO COM LASTRO DE 4.675 KG - CHI DIURNO. AF_06/2014</v>
          </cell>
          <cell r="C521" t="str">
            <v>CHI</v>
          </cell>
          <cell r="D521">
            <v>32.200000000000003</v>
          </cell>
          <cell r="E521">
            <v>0.61428571499999995</v>
          </cell>
        </row>
        <row r="522">
          <cell r="A522">
            <v>89218</v>
          </cell>
          <cell r="B522" t="str">
            <v>BATE-ESTACAS POR GRAVIDADE, POTÊNCIA DE 160 HP, PESO DO MARTELO ATÉ 3 TONELADAS - CHI DIURNO. AF_11/2014</v>
          </cell>
          <cell r="C522" t="str">
            <v>CHI</v>
          </cell>
          <cell r="D522">
            <v>47.03</v>
          </cell>
          <cell r="E522">
            <v>0.50393365999999995</v>
          </cell>
        </row>
        <row r="523">
          <cell r="A523">
            <v>89226</v>
          </cell>
          <cell r="B523" t="str">
            <v>BETONEIRA CAPACIDADE NOMINAL DE 600 L, CAPACIDADE DE MISTURA 360 L, MOTOR ELÉTRICO TRIFÁSICO POTÊNCIA DE 4 CV, SEM CARREGADOR - CHI DIURNO. AF_11/2014</v>
          </cell>
          <cell r="C523" t="str">
            <v>CHI</v>
          </cell>
          <cell r="D523">
            <v>1</v>
          </cell>
          <cell r="E523">
            <v>0</v>
          </cell>
        </row>
        <row r="524">
          <cell r="A524">
            <v>89235</v>
          </cell>
          <cell r="B524" t="str">
            <v>FRESADORA DE ASFALTO A FRIO SOBRE RODAS, LARGURA FRESAGEM DE 1,0 M, POTÊNCIA 208 HP - CHI DIURNO. AF_11/2014</v>
          </cell>
          <cell r="C524" t="str">
            <v>CHI</v>
          </cell>
          <cell r="D524">
            <v>99.33</v>
          </cell>
          <cell r="E524">
            <v>0.20829558000000001</v>
          </cell>
        </row>
        <row r="525">
          <cell r="A525">
            <v>89243</v>
          </cell>
          <cell r="B525" t="str">
            <v>FRESADORA DE ASFALTO A FRIO SOBRE RODAS, LARGURA FRESAGEM DE 2,0 M, POTÊNCIA 550 HP - CHI DIURNO. AF_11/2014</v>
          </cell>
          <cell r="C525" t="str">
            <v>CHI</v>
          </cell>
          <cell r="D525">
            <v>200.13</v>
          </cell>
          <cell r="E525">
            <v>0.103382801</v>
          </cell>
        </row>
        <row r="526">
          <cell r="A526">
            <v>89251</v>
          </cell>
          <cell r="B526" t="str">
            <v>RECICLADORA DE ASFALTO A FRIO SOBRE RODAS, LARGURA FRESAGEM DE 2,0 M, POTÊNCIA 422 HP - CHI DIURNO. AF_11/2014</v>
          </cell>
          <cell r="C526" t="str">
            <v>CHI</v>
          </cell>
          <cell r="D526">
            <v>177.03</v>
          </cell>
          <cell r="E526">
            <v>0.116872846</v>
          </cell>
        </row>
        <row r="527">
          <cell r="A527">
            <v>89258</v>
          </cell>
          <cell r="B527" t="str">
            <v>VIBROACABADORA DE ASFALTO SOBRE ESTEIRAS, LARGURA DE PAVIMENTAÇÃO 2,13 M A 4,55 M, POTÊNCIA 100 HP, CAPACIDADE 400 T/H - CHI DIURNO. AF_11/2014</v>
          </cell>
          <cell r="C527" t="str">
            <v>CHI</v>
          </cell>
          <cell r="D527">
            <v>69.66</v>
          </cell>
          <cell r="E527">
            <v>0.29701406800000002</v>
          </cell>
        </row>
        <row r="528">
          <cell r="A528">
            <v>89273</v>
          </cell>
          <cell r="B528" t="str">
            <v>GUINDASTE HIDRÁULICO AUTOPROPELIDO, COM LANÇA TELESCÓPICA 28,80 M, CAPACIDADE MÁXIMA 30 T, POTÊNCIA 97 KW, TRAÇÃO 4 X 4 - CHI DIURNO. AF_11/2014</v>
          </cell>
          <cell r="C528" t="str">
            <v>CHI</v>
          </cell>
          <cell r="D528">
            <v>61.25</v>
          </cell>
          <cell r="E528">
            <v>0.424653061</v>
          </cell>
        </row>
        <row r="529">
          <cell r="A529">
            <v>89279</v>
          </cell>
          <cell r="B529" t="str">
            <v>BETONEIRA CAPACIDADE NOMINAL DE 600 L, CAPACIDADE DE MISTURA 440 L, MOTOR A DIESEL POTÊNCIA 10 HP, COM CARREGADOR - CHI DIURNO. AF_11/2014</v>
          </cell>
          <cell r="C529" t="str">
            <v>CHI</v>
          </cell>
          <cell r="D529">
            <v>1.22</v>
          </cell>
          <cell r="E529">
            <v>0</v>
          </cell>
        </row>
        <row r="530">
          <cell r="A530">
            <v>89877</v>
          </cell>
          <cell r="B530" t="str">
            <v>CAMINHÃO BASCULANTE 14 M3, COM CAVALO MECÂNICO DE CAPACIDADE MÁXIMA DE TRAÇÃO COMBINADO DE 36000 KG, POTÊNCIA 286 CV, INCLUSIVE SEMIREBOQUE COM CAÇAMBA METÁLICA - CHI DIURNO. AF_12/2014</v>
          </cell>
          <cell r="C530" t="str">
            <v>CHI</v>
          </cell>
          <cell r="D530">
            <v>44.22</v>
          </cell>
          <cell r="E530">
            <v>0.42559927600000003</v>
          </cell>
        </row>
        <row r="531">
          <cell r="A531">
            <v>89884</v>
          </cell>
          <cell r="B531" t="str">
            <v>CAMINHÃO BASCULANTE 18 M3, COM CAVALO MECÂNICO DE CAPACIDADE MÁXIMA DE TRAÇÃO COMBINADO DE 45000 KG, POTÊNCIA 330 CV, INCLUSIVE SEMIREBOQUE COM CAÇAMBA METÁLICA - CHI DIURNO. AF_12/2014</v>
          </cell>
          <cell r="C531" t="str">
            <v>CHI</v>
          </cell>
          <cell r="D531">
            <v>45.56</v>
          </cell>
          <cell r="E531">
            <v>0.41308165000000002</v>
          </cell>
        </row>
        <row r="532">
          <cell r="A532">
            <v>90587</v>
          </cell>
          <cell r="B532" t="str">
            <v>VIBRADOR DE IMERSÃO, DIÂMETRO DE PONTEIRA 45MM, MOTOR ELÉTRICO TRIFÁSICO POTÊNCIA DE 2 CV - CHI DIURNO. AF_06/2015</v>
          </cell>
          <cell r="C532" t="str">
            <v>CHI</v>
          </cell>
          <cell r="D532">
            <v>0.31</v>
          </cell>
          <cell r="E532">
            <v>0</v>
          </cell>
        </row>
        <row r="533">
          <cell r="A533">
            <v>90626</v>
          </cell>
          <cell r="B533" t="str">
            <v>PERFURATRIZ MANUAL, TORQUE MÁXIMO 83 N.M, POTÊNCIA 5 CV, COM DIÂMETRO MÁXIMO 4" - CHI DIURNO. AF_06/2015</v>
          </cell>
          <cell r="C533" t="str">
            <v>CHI</v>
          </cell>
          <cell r="D533">
            <v>2.2599999999999998</v>
          </cell>
          <cell r="E533">
            <v>0</v>
          </cell>
        </row>
        <row r="534">
          <cell r="A534">
            <v>90632</v>
          </cell>
          <cell r="B534" t="str">
            <v>PERFURATRIZ SOBRE ESTEIRA, TORQUE MÁXIMO 600 KGF, PESO MÉDIO 1000 KG, POTÊNCIA 20 HP, DIÂMETRO MÁXIMO 10" - CHI DIURNO. AF_06/2015</v>
          </cell>
          <cell r="C534" t="str">
            <v>CHI</v>
          </cell>
          <cell r="D534">
            <v>53.24</v>
          </cell>
          <cell r="E534">
            <v>0.35217881200000001</v>
          </cell>
        </row>
        <row r="535">
          <cell r="A535">
            <v>90638</v>
          </cell>
          <cell r="B535" t="str">
            <v>MISTURADOR DUPLO HORIZONTAL DE ALTA TURBULÊNCIA, CAPACIDADE / VOLUME 2 X 500 LITROS, MOTORES ELÉTRICOS MÍNIMO 5 CV CADA, PARA NATA CIMENTO, ARGAMASSA E OUTROS - CHI DIURNO. AF_06/2015</v>
          </cell>
          <cell r="C535" t="str">
            <v>CHI</v>
          </cell>
          <cell r="D535">
            <v>3.12</v>
          </cell>
          <cell r="E535">
            <v>0</v>
          </cell>
        </row>
        <row r="536">
          <cell r="A536">
            <v>90644</v>
          </cell>
          <cell r="B536" t="str">
            <v>BOMBA TRIPLEX, PARA INJEÇÃO DE NATA DE CIMENTO, VAZÃO MÁXIMA DE 100 LITROS/MINUTO, PRESSÃO MÁXIMA DE 70 BAR - CHI DIURNO. AF_06/2015</v>
          </cell>
          <cell r="C536" t="str">
            <v>CHI</v>
          </cell>
          <cell r="D536">
            <v>4.6500000000000004</v>
          </cell>
          <cell r="E536">
            <v>0</v>
          </cell>
        </row>
        <row r="537">
          <cell r="A537">
            <v>90651</v>
          </cell>
          <cell r="B537" t="str">
            <v>BOMBA CENTRÍFUGA MONOESTÁGIO COM MOTOR ELÉTRICO MONOFÁSICO, POTÊNCIA 15 HP, DIÂMETRO DO ROTOR 173 MM, HM/Q = 30 MCA / 90 M3/H A 45 MCA / 55 M3/H - CHI DIURNO. AF_06/2015</v>
          </cell>
          <cell r="C537" t="str">
            <v>CHI</v>
          </cell>
          <cell r="D537">
            <v>0.6</v>
          </cell>
          <cell r="E537">
            <v>0</v>
          </cell>
        </row>
        <row r="538">
          <cell r="A538">
            <v>90657</v>
          </cell>
          <cell r="B538" t="str">
            <v>BOMBA DE PROJEÇÃO DE CONCRETO SECO, POTÊNCIA 10 CV, VAZÃO 3 M3/H - CHI DIURNO. AF_06/2015</v>
          </cell>
          <cell r="C538" t="str">
            <v>CHI</v>
          </cell>
          <cell r="D538">
            <v>3.03</v>
          </cell>
          <cell r="E538">
            <v>0</v>
          </cell>
        </row>
        <row r="539">
          <cell r="A539">
            <v>90663</v>
          </cell>
          <cell r="B539" t="str">
            <v>BOMBA DE PROJEÇÃO DE CONCRETO SECO, POTÊNCIA 10 CV, VAZÃO 6 M3/H - CHI DIURNO. AF_06/2015</v>
          </cell>
          <cell r="C539" t="str">
            <v>CHI</v>
          </cell>
          <cell r="D539">
            <v>3.24</v>
          </cell>
          <cell r="E539">
            <v>0</v>
          </cell>
        </row>
        <row r="540">
          <cell r="A540">
            <v>90669</v>
          </cell>
          <cell r="B540" t="str">
            <v>PROJETOR PNEUMÁTICO DE ARGAMASSA PARA CHAPISCO E REBOCO COM RECIPIENTE ACOPLADO, TIPO CANEQUINHA, COM COMPRESSOR DE AR REBOCÁVEL VAZÃO 89 PCM E MOTOR DIESEL DE 20 CV - CHI DIURNO. AF_06/2015</v>
          </cell>
          <cell r="C540" t="str">
            <v>CHI</v>
          </cell>
          <cell r="D540">
            <v>3.79</v>
          </cell>
          <cell r="E540">
            <v>0</v>
          </cell>
        </row>
        <row r="541">
          <cell r="A541">
            <v>90675</v>
          </cell>
          <cell r="B541" t="str">
            <v>PERFURATRIZ COM TORRE METÁLICA PARA EXECUÇÃO DE ESTACA HÉLICE CONTÍNUA, PROFUNDIDADE MÁXIMA DE 30 M, DIÂMETRO MÁXIMO DE 800 MM, POTÊNCIA INSTALADA DE 268 HP, MESA ROTATIVA COM TORQUE MÁXIMO DE 170 KNM - CHI DIURNO. AF_06/2015</v>
          </cell>
          <cell r="C541" t="str">
            <v>CHI</v>
          </cell>
          <cell r="D541">
            <v>165.61</v>
          </cell>
          <cell r="E541">
            <v>0.11321779999999999</v>
          </cell>
        </row>
        <row r="542">
          <cell r="A542">
            <v>90681</v>
          </cell>
          <cell r="B542" t="str">
            <v>PERFURATRIZ HIDRÁULICA SOBRE CAMINHÃO COM TRADO CURTO ACOPLADO, PROFUNDIDADE MÁXIMA DE 20 M, DIÂMETRO MÁXIMO DE 1500 MM, POTÊNCIA INSTALADA DE 137 HP, MESA ROTATIVA COM TORQUE MÁXIMO DE 30 KNM - CHI DIURNO. AF_06/2015</v>
          </cell>
          <cell r="C542" t="str">
            <v>CHI</v>
          </cell>
          <cell r="D542">
            <v>98.88</v>
          </cell>
          <cell r="E542">
            <v>0.18962378599999999</v>
          </cell>
        </row>
        <row r="543">
          <cell r="A543">
            <v>90687</v>
          </cell>
          <cell r="B543" t="str">
            <v>MANIPULADOR TELESCÓPICO, POTÊNCIA DE 85 HP, CAPACIDADE DE CARGA DE 3.500 KG, ALTURA MÁXIMA DE ELEVAÇÃO DE 12,3 M - CHI DIURNO. AF_06/2015</v>
          </cell>
          <cell r="C543" t="str">
            <v>CHI</v>
          </cell>
          <cell r="D543">
            <v>54.1</v>
          </cell>
          <cell r="E543">
            <v>0.38724584099999998</v>
          </cell>
        </row>
        <row r="544">
          <cell r="A544">
            <v>90693</v>
          </cell>
          <cell r="B544" t="str">
            <v>MINICARREGADEIRA SOBRE RODAS, POTÊNCIA LÍQUIDA DE 47 HP, CAPACIDADE NOMINAL DE OPERAÇÃO DE 646 KG - CHI DIURNO. AF_06/2015</v>
          </cell>
          <cell r="C544" t="str">
            <v>CHI</v>
          </cell>
          <cell r="D544">
            <v>36.44</v>
          </cell>
          <cell r="E544">
            <v>0.57491767400000005</v>
          </cell>
        </row>
        <row r="545">
          <cell r="A545">
            <v>90965</v>
          </cell>
          <cell r="B545" t="str">
            <v>COMPRESSOR DE AR REBOCÁVEL, VAZÃO 89 PCM, PRESSÃO EFETIVA DE TRABALHO 102 PSI, MOTOR DIESEL, POTÊNCIA 20 CV - CHI DIURNO. AF_06/2015</v>
          </cell>
          <cell r="C545" t="str">
            <v>CHI</v>
          </cell>
          <cell r="D545">
            <v>3.23</v>
          </cell>
          <cell r="E545">
            <v>0</v>
          </cell>
        </row>
        <row r="546">
          <cell r="A546">
            <v>90973</v>
          </cell>
          <cell r="B546" t="str">
            <v>COMPRESSOR DE AR REBOCAVEL, VAZÃO 250 PCM, PRESSAO DE TRABALHO 102 PSI, MOTOR A DIESEL POTÊNCIA 81 CV - CHI DIURNO. AF_06/2015</v>
          </cell>
          <cell r="C546" t="str">
            <v>CHI</v>
          </cell>
          <cell r="D546">
            <v>3.24</v>
          </cell>
          <cell r="E546">
            <v>0</v>
          </cell>
        </row>
        <row r="547">
          <cell r="A547">
            <v>90982</v>
          </cell>
          <cell r="B547" t="str">
            <v>COMPRESSOR DE AR REBOCÁVEL, VAZÃO 748 PCM, PRESSÃO EFETIVA DE TRABALHO 102 PSI, MOTOR DIESEL, POTÊNCIA 210 CV - CHI DIURNO. AF_06/2015</v>
          </cell>
          <cell r="C547" t="str">
            <v>CHI</v>
          </cell>
          <cell r="D547">
            <v>8.25</v>
          </cell>
          <cell r="E547">
            <v>0</v>
          </cell>
        </row>
        <row r="548">
          <cell r="A548">
            <v>91001</v>
          </cell>
          <cell r="B548" t="str">
            <v>COMPRESSOR DE AR REBOCAVEL, VAZÃO 400 PCM, PRESSAO DE TRABALHO 102 PSI, MOTOR A DIESEL POTÊNCIA 110 CV - CHI DIURNO. AF_06/2015</v>
          </cell>
          <cell r="C548" t="str">
            <v>CHI</v>
          </cell>
          <cell r="D548">
            <v>3.85</v>
          </cell>
          <cell r="E548">
            <v>0</v>
          </cell>
        </row>
        <row r="549">
          <cell r="A549">
            <v>91032</v>
          </cell>
          <cell r="B549" t="str">
            <v>CAMINHÃO TRUCADO (C/ TERCEIRO EIXO) ELETRÔNICO - POTÊNCIA 231CV - PBT = 22000KG - DIST. ENTRE EIXOS 5170 MM - INCLUI CARROCERIA FIXA ABERTA DE MADEIRA - CHI DIURNO. AF_06/2015</v>
          </cell>
          <cell r="C549" t="str">
            <v>CHI</v>
          </cell>
          <cell r="D549">
            <v>36.26</v>
          </cell>
          <cell r="E549">
            <v>0.51902923499999998</v>
          </cell>
        </row>
        <row r="550">
          <cell r="A550">
            <v>91278</v>
          </cell>
          <cell r="B550" t="str">
            <v>PLACA VIBRATÓRIA REVERSÍVEL COM MOTOR 4 TEMPOS A GASOLINA, FORÇA CENTRÍFUGA DE 25 KN (2500 KGF), POTÊNCIA 5,5 CV - CHI DIURNO. AF_08/2015</v>
          </cell>
          <cell r="C550" t="str">
            <v>CHI</v>
          </cell>
          <cell r="D550">
            <v>0.51</v>
          </cell>
          <cell r="E550">
            <v>0</v>
          </cell>
        </row>
        <row r="551">
          <cell r="A551">
            <v>91285</v>
          </cell>
          <cell r="B551" t="str">
            <v>CORTADORA DE PISO COM MOTOR 4 TEMPOS A GASOLINA, POTÊNCIA DE 13 HP, COM DISCO DE CORTE DIAMANTADO SEGMENTADO PARA CONCRETO, DIÂMETRO DE 350 MM, FURO DE 1" (14 X 1") - CHI DIURNO. AF_08/2015</v>
          </cell>
          <cell r="C551" t="str">
            <v>CHI</v>
          </cell>
          <cell r="D551">
            <v>0.68</v>
          </cell>
          <cell r="E551">
            <v>0</v>
          </cell>
        </row>
        <row r="552">
          <cell r="A552">
            <v>91387</v>
          </cell>
          <cell r="B552" t="str">
            <v>CAMINHÃO BASCULANTE 10 M3, TRUCADO CABINE SIMPLES, PESO BRUTO TOTAL 23.000 KG, CARGA ÚTIL MÁXIMA 15.935 KG, DISTÂNCIA ENTRE EIXOS 4,80 M, POTÊNCIA 230 CV INCLUSIVE CAÇAMBA METÁLICA - CHI DIURNO. AF_06/2014</v>
          </cell>
          <cell r="C552" t="str">
            <v>CHI</v>
          </cell>
          <cell r="D552">
            <v>39.74</v>
          </cell>
          <cell r="E552">
            <v>0.473578259</v>
          </cell>
        </row>
        <row r="553">
          <cell r="A553">
            <v>91395</v>
          </cell>
          <cell r="B553" t="str">
            <v>CAMINHÃO TOCO, PBT 14.300 KG, CARGA ÚTIL MÁX. 9.710 KG, DIST. ENTRE EIXOS 3,56 M, POTÊNCIA 185 CV, INCLUSIVE CARROCERIA FIXA ABERTA DE MADEIRA P/ TRANSPORTE GERAL DE CARGA SECA, DIMEN. APROX. 2,50 X 6,50 X 0,50 M - CHI DIURNO. AF_06/2014</v>
          </cell>
          <cell r="C553" t="str">
            <v>CHI</v>
          </cell>
          <cell r="D553">
            <v>33.840000000000003</v>
          </cell>
          <cell r="E553">
            <v>0.55614657300000003</v>
          </cell>
        </row>
        <row r="554">
          <cell r="A554">
            <v>91486</v>
          </cell>
          <cell r="B554" t="str">
            <v>ESPARGIDOR DE ASFALTO PRESSURIZADO, TANQUE 6 M3 COM ISOLAÇÃO TÉRMICA, AQUECIDO COM 2 MAÇARICOS, COM BARRA ESPARGIDORA 3,60 M, MONTADO SOBRE CAMINHÃO  TOCO, PBT 14.300 KG, POTÊNCIA 185 CV - CHI DIURNO. AF_08/2015</v>
          </cell>
          <cell r="C554" t="str">
            <v>CHI</v>
          </cell>
          <cell r="D554">
            <v>38.450000000000003</v>
          </cell>
          <cell r="E554">
            <v>0.48946684099999999</v>
          </cell>
        </row>
        <row r="555">
          <cell r="A555">
            <v>91534</v>
          </cell>
          <cell r="B555" t="str">
            <v>COMPACTADOR DE SOLOS DE PERCUSSÃO (SOQUETE) COM MOTOR A GASOLINA 4 TEMPOS, POTÊNCIA 4 CV - CHI DIURNO. AF_08/2015</v>
          </cell>
          <cell r="C555" t="str">
            <v>CHI</v>
          </cell>
          <cell r="D555">
            <v>22.71</v>
          </cell>
          <cell r="E555">
            <v>0.82562747800000003</v>
          </cell>
        </row>
        <row r="556">
          <cell r="A556">
            <v>91635</v>
          </cell>
          <cell r="B556" t="str">
            <v>GUINDAUTO HIDRÁULICO, CAPACIDADE MÁXIMA DE CARGA 6500 KG, MOMENTO MÁXIMO DE CARGA 5,8 TM, ALCANCE MÁXIMO HORIZONTAL 7,60 M, INCLUSIVE CAMINHÃO TOCO PBT 9.700 KG, POTÊNCIA DE 160 CV - CHI DIURNO. AF_08/2015</v>
          </cell>
          <cell r="C556" t="str">
            <v>CHI</v>
          </cell>
          <cell r="D556">
            <v>35.299999999999997</v>
          </cell>
          <cell r="E556">
            <v>0.58951841500000002</v>
          </cell>
        </row>
        <row r="557">
          <cell r="A557">
            <v>91646</v>
          </cell>
          <cell r="B557" t="str">
            <v>CAMINHÃO DE TRANSPORTE DE MATERIAL ASFÁLTICO 30.000 L, COM CAVALO MECÂNICO DE CAPACIDADE MÁXIMA DE TRAÇÃO COMBINADO DE 66.000 KG, POTÊNCIA 360 CV, INCLUSIVE TANQUE DE ASFALTO COM SERPENTINA - CHI DIURNO. AF_08/2015</v>
          </cell>
          <cell r="C557" t="str">
            <v>CHI</v>
          </cell>
          <cell r="D557">
            <v>45.5</v>
          </cell>
          <cell r="E557">
            <v>0.41406593400000002</v>
          </cell>
        </row>
        <row r="558">
          <cell r="A558">
            <v>91693</v>
          </cell>
          <cell r="B558" t="str">
            <v>SERRA CIRCULAR DE BANCADA COM MOTOR ELÉTRICO POTÊNCIA DE 5HP, COM COIFA PARA DISCO 10" - CHI DIURNO. AF_08/2015</v>
          </cell>
          <cell r="C558" t="str">
            <v>CHI</v>
          </cell>
          <cell r="D558">
            <v>22.01</v>
          </cell>
          <cell r="E558">
            <v>0.85188550799999996</v>
          </cell>
        </row>
        <row r="559">
          <cell r="A559">
            <v>92044</v>
          </cell>
          <cell r="B559" t="str">
            <v>DISTRIBUIDOR DE AGREGADOS REBOCAVEL, CAPACIDADE 1,9 M³, LARGURA DE TRABALHO 3,66 M - CHI DIURNO. AF_11/2015</v>
          </cell>
          <cell r="C559" t="str">
            <v>CHI</v>
          </cell>
          <cell r="D559">
            <v>4.3499999999999996</v>
          </cell>
          <cell r="E559">
            <v>0</v>
          </cell>
        </row>
        <row r="560">
          <cell r="A560">
            <v>92107</v>
          </cell>
          <cell r="B560" t="str">
            <v>CAMINHÃO PARA EQUIPAMENTO DE LIMPEZA A SUCÇÃO COM CAMINHÃO TRUCADO DE PESO BRUTO TOTAL 23000 KG, CARGA ÚTIL MÁXIMA 15935 KG, DISTÂNCIA ENTRE EIXOS 4,80 M, POTÊNCIA 230 CV, INCLUSIVE LIMPADORA A SUCÇÃO, TANQUE 12000 L - CHI DIURNO. AF_11/2015</v>
          </cell>
          <cell r="C560" t="str">
            <v>CHI</v>
          </cell>
          <cell r="D560">
            <v>39.299999999999997</v>
          </cell>
          <cell r="E560">
            <v>0.47888040799999998</v>
          </cell>
        </row>
        <row r="561">
          <cell r="A561">
            <v>92113</v>
          </cell>
          <cell r="B561" t="str">
            <v>PENEIRA ROTATIVA COM MOTOR ELÉTRICO TRIFÁSICO DE 2 CV, CILINDRO DE 1 M X 0,60 M, COM FUROS DE 3,17 MM - CHI DIURNO. AF_11/2015</v>
          </cell>
          <cell r="C561" t="str">
            <v>CHI</v>
          </cell>
          <cell r="D561">
            <v>0.72</v>
          </cell>
          <cell r="E561">
            <v>0</v>
          </cell>
        </row>
        <row r="562">
          <cell r="A562">
            <v>92119</v>
          </cell>
          <cell r="B562" t="str">
            <v>DOSADOR DE AREIA, CAPACIDADE DE 26 LITROS - CHI DIURNO. AF_11/2015</v>
          </cell>
          <cell r="C562" t="str">
            <v>CHI</v>
          </cell>
          <cell r="D562">
            <v>7.0000000000000007E-2</v>
          </cell>
          <cell r="E562">
            <v>0</v>
          </cell>
        </row>
        <row r="563">
          <cell r="A563">
            <v>92139</v>
          </cell>
          <cell r="B563" t="str">
            <v>CAMINHONETE COM MOTOR A DIESEL, POTÊNCIA 180 CV, CABINE DUPLA, 4X4 - CHI DIURNO. AF_11/2015</v>
          </cell>
          <cell r="C563" t="str">
            <v>CHI</v>
          </cell>
          <cell r="D563">
            <v>29.62</v>
          </cell>
          <cell r="E563">
            <v>0.58710331000000004</v>
          </cell>
        </row>
        <row r="564">
          <cell r="A564">
            <v>92146</v>
          </cell>
          <cell r="B564" t="str">
            <v>CAMINHONETE CABINE SIMPLES COM MOTOR 1.6 FLEX, CÂMBIO MANUAL, POTÊNCIA 101/104 CV, 2 PORTAS - CHI DIURNO. AF_11/2015</v>
          </cell>
          <cell r="C564" t="str">
            <v>CHI</v>
          </cell>
          <cell r="D564">
            <v>22.72</v>
          </cell>
          <cell r="E564">
            <v>0.76540493099999996</v>
          </cell>
        </row>
        <row r="565">
          <cell r="A565">
            <v>92243</v>
          </cell>
          <cell r="B565" t="str">
            <v>CAMINHÃO DE TRANSPORTE DE MATERIAL ASFÁLTICO 20.000 L, COM CAVALO MECÂNICO DE CAPACIDADE MÁXIMA DE TRAÇÃO COMBINADO DE 45.000 KG, POTÊNCIA 330 CV, INCLUSIVE TANQUE DE ASFALTO COM MAÇARICO - CHI DIURNO. AF_12/2015</v>
          </cell>
          <cell r="C565" t="str">
            <v>CHI</v>
          </cell>
          <cell r="D565">
            <v>38.950000000000003</v>
          </cell>
          <cell r="E565">
            <v>0.48369704800000002</v>
          </cell>
        </row>
        <row r="566">
          <cell r="A566">
            <v>92717</v>
          </cell>
          <cell r="B566" t="str">
            <v>APARELHO PARA CORTE E SOLDA OXI-ACETILENO SOBRE RODAS, INCLUSIVE CILINDROS E MAÇARICOS - CHI DIURNO. AF_12/2015</v>
          </cell>
          <cell r="C566" t="str">
            <v>CHI</v>
          </cell>
          <cell r="D566">
            <v>0.18</v>
          </cell>
          <cell r="E566">
            <v>0</v>
          </cell>
        </row>
        <row r="567">
          <cell r="A567">
            <v>92961</v>
          </cell>
          <cell r="B567" t="str">
            <v>MÁQUINA EXTRUSORA DE CONCRETO PARA GUIAS E SARJETAS, MOTOR A DIESEL, POTÊNCIA 14 CV - CHI DIURNO. AF_12/2015</v>
          </cell>
          <cell r="C567" t="str">
            <v>CHI</v>
          </cell>
          <cell r="D567">
            <v>4.3899999999999997</v>
          </cell>
          <cell r="E567">
            <v>0</v>
          </cell>
        </row>
        <row r="568">
          <cell r="A568">
            <v>92967</v>
          </cell>
          <cell r="B568" t="str">
            <v>MARTELO PERFURADOR PNEUMÁTICO MANUAL, HASTE 25 X 75 MM, 21 KG - CHI DIURNO. AF_12/2015</v>
          </cell>
          <cell r="C568" t="str">
            <v>CHI</v>
          </cell>
          <cell r="D568">
            <v>14.33</v>
          </cell>
          <cell r="E568">
            <v>0.65526866800000005</v>
          </cell>
        </row>
        <row r="569">
          <cell r="A569">
            <v>93225</v>
          </cell>
          <cell r="B569" t="str">
            <v>PERFURATRIZ COM TORRE METÁLICA PARA EXECUÇÃO DE ESTACA HÉLICE CONTÍNUA, PROFUNDIDADE MÁXIMA DE 32 M, DIÂMETRO MÁXIMO DE 1000 MM, POTÊNCIA INSTALADA DE 350 HP, MESA ROTATIVA COM TORQUE MÁXIMO DE 263 KNM - CHI DIURNO. AF_01/2016</v>
          </cell>
          <cell r="C569" t="str">
            <v>CHI</v>
          </cell>
          <cell r="D569">
            <v>245.35</v>
          </cell>
          <cell r="E569">
            <v>7.6421437999999994E-2</v>
          </cell>
        </row>
        <row r="570">
          <cell r="A570">
            <v>93234</v>
          </cell>
          <cell r="B570" t="str">
            <v>BETONEIRA CAPACIDADE NOMINAL 400 L, CAPACIDADE DE MISTURA 310 L, MOTOR A GASOLINA POTÊNCIA 5,5 HP, SEM CARREGADOR - CHI DIURNO. AF_02/2016</v>
          </cell>
          <cell r="C570" t="str">
            <v>CHI</v>
          </cell>
          <cell r="D570">
            <v>0.3</v>
          </cell>
          <cell r="E570">
            <v>0</v>
          </cell>
        </row>
        <row r="571">
          <cell r="A571">
            <v>93244</v>
          </cell>
          <cell r="B571" t="str">
            <v>ROLO COMPACTADOR VIBRATÓRIO PÉ DE CARNEIRO PARA SOLOS, POTÊNCIA 80 HP, PESO OPERACIONAL SEM/COM LASTRO 7,4 / 8,8 T, LARGURA DE TRABALHO 1,68 M - CHI DIURNO. AF_02/2016</v>
          </cell>
          <cell r="C571" t="str">
            <v>CHI</v>
          </cell>
          <cell r="D571">
            <v>41.01</v>
          </cell>
          <cell r="E571">
            <v>0.43989270899999999</v>
          </cell>
        </row>
        <row r="572">
          <cell r="A572">
            <v>93274</v>
          </cell>
          <cell r="B572" t="str">
            <v>GRUA ASCENSIONAL, LANÇA DE 30 M, CAPACIDADE DE 1,0 T A 30 M, ALTURA ATÉ 39 M - CHI DIURNO. AF_03/2016</v>
          </cell>
          <cell r="C572" t="str">
            <v>CHI</v>
          </cell>
          <cell r="D572">
            <v>54.64</v>
          </cell>
          <cell r="E572">
            <v>0.47602489100000001</v>
          </cell>
        </row>
        <row r="573">
          <cell r="A573">
            <v>93282</v>
          </cell>
          <cell r="B573" t="str">
            <v>GUINCHO ELÉTRICO DE COLUNA, CAPACIDADE 400 KG, COM MOTO FREIO, MOTOR TRIFÁSICO DE 1,25 CV - CHI DIURNO. AF_03/2016</v>
          </cell>
          <cell r="C573" t="str">
            <v>CHI</v>
          </cell>
          <cell r="D573">
            <v>12.91</v>
          </cell>
          <cell r="E573">
            <v>0.728892333</v>
          </cell>
        </row>
        <row r="574">
          <cell r="A574">
            <v>93288</v>
          </cell>
          <cell r="B574" t="str">
            <v>GUINDASTE HIDRÁULICO AUTOPROPELIDO, COM LANÇA TELESCÓPICA 40 M, CAPACIDADE MÁXIMA 60 T, POTÊNCIA 260 KW - CHI DIURNO. AF_03/2016</v>
          </cell>
          <cell r="C574" t="str">
            <v>CHI</v>
          </cell>
          <cell r="D574">
            <v>90.86</v>
          </cell>
          <cell r="E574">
            <v>0.28626458199999999</v>
          </cell>
        </row>
        <row r="575">
          <cell r="A575">
            <v>93403</v>
          </cell>
          <cell r="B575" t="str">
            <v>GUINDAUTO HIDRÁULICO, CAPACIDADE MÁXIMA DE CARGA 3300 KG, MOMENTO MÁXIMO DE CARGA 5,8 TM, ALCANCE MÁXIMO HORIZONTAL 7,60 M, INCLUSIVE CAMINHÃO TOCO PBT 16.000 KG, POTÊNCIA DE 189 CV - CHI DIURNO. AF_03/2016</v>
          </cell>
          <cell r="C575" t="str">
            <v>CHI</v>
          </cell>
          <cell r="D575">
            <v>35.299999999999997</v>
          </cell>
          <cell r="E575">
            <v>0.58951841500000002</v>
          </cell>
        </row>
        <row r="576">
          <cell r="A576">
            <v>93409</v>
          </cell>
          <cell r="B576" t="str">
            <v>MÁQUINA JATO DE PRESSAO PORTÁTIL PARA JATEAMENTO, CONTROLE AUTOMATICO REMOTO, CAMARA DE 1 SAIDA, CAPACIDADE 280 L, DIAMETRO 670 MM, BICO DE JATO CURTO VENTURI DE 5/16, MANGUEIRA DE 1 COM COMPRESSOR DE AR REBOCÁVEL VAZÃO 189 PCM E MOTOR DIESEL DE 63 CV- CHI DIURNO. AF_03/2016</v>
          </cell>
          <cell r="C576" t="str">
            <v>CHI</v>
          </cell>
          <cell r="D576">
            <v>17.55</v>
          </cell>
          <cell r="E576">
            <v>0.57207977300000001</v>
          </cell>
        </row>
        <row r="577">
          <cell r="A577">
            <v>93416</v>
          </cell>
          <cell r="B577" t="str">
            <v>GERADOR PORTÁTIL MONOFÁSICO, POTÊNCIA 5500 VA, MOTOR A GASOLINA, POTÊNCIA DO MOTOR 13 CV - CHI DIURNO. AF_03/2016</v>
          </cell>
          <cell r="C577" t="str">
            <v>CHI</v>
          </cell>
          <cell r="D577">
            <v>0.2</v>
          </cell>
          <cell r="E577">
            <v>0</v>
          </cell>
        </row>
        <row r="578">
          <cell r="A578">
            <v>93422</v>
          </cell>
          <cell r="B578" t="str">
            <v>GRUPO GERADOR REBOCÁVEL, POTÊNCIA 66 KVA, MOTOR A DIESEL - CHI DIURNO. AF_03/2016</v>
          </cell>
          <cell r="C578" t="str">
            <v>CHI</v>
          </cell>
          <cell r="D578">
            <v>2.63</v>
          </cell>
          <cell r="E578">
            <v>0</v>
          </cell>
        </row>
        <row r="579">
          <cell r="A579">
            <v>93428</v>
          </cell>
          <cell r="B579" t="str">
            <v>GRUPO GERADOR ESTACIONÁRIO, POTÊNCIA 150 KVA, MOTOR A DIESEL- CHI DIURNO. AF_03/2016</v>
          </cell>
          <cell r="C579" t="str">
            <v>CHI</v>
          </cell>
          <cell r="D579">
            <v>3.73</v>
          </cell>
          <cell r="E579">
            <v>0</v>
          </cell>
        </row>
        <row r="580">
          <cell r="A580">
            <v>93434</v>
          </cell>
          <cell r="B580" t="str">
            <v>USINA DE MISTURA ASFÁLTICA À QUENTE, TIPO CONTRA FLUXO, PROD 40 A 80 TON/HORA - CHI DIURNO. AF_03/2016</v>
          </cell>
          <cell r="C580" t="str">
            <v>CHI</v>
          </cell>
          <cell r="D580">
            <v>150.22999999999999</v>
          </cell>
          <cell r="E580">
            <v>0.437662251</v>
          </cell>
        </row>
        <row r="581">
          <cell r="A581">
            <v>93440</v>
          </cell>
          <cell r="B581" t="str">
            <v>USINA DE ASFALTO À FRIO, CAPACIDADE DE 40 A 60 TON/HORA, ELÉTRICA POTÊNCIA 30 CV - CHI DIURNO. AF_03/2016</v>
          </cell>
          <cell r="C581" t="str">
            <v>CHI</v>
          </cell>
          <cell r="D581">
            <v>87.14</v>
          </cell>
          <cell r="E581">
            <v>0.75453293600000004</v>
          </cell>
        </row>
        <row r="582">
          <cell r="A582">
            <v>95122</v>
          </cell>
          <cell r="B582" t="str">
            <v>USINA MISTURADORA DE SOLOS, CAPACIDADE DE 200 A 500 TON/H, POTENCIA 75KW - CHI DIURNO. AF_07/2016</v>
          </cell>
          <cell r="C582" t="str">
            <v>CHI</v>
          </cell>
          <cell r="D582">
            <v>117.85</v>
          </cell>
          <cell r="E582">
            <v>0.55791260099999995</v>
          </cell>
        </row>
        <row r="583">
          <cell r="A583">
            <v>95128</v>
          </cell>
          <cell r="B583" t="str">
            <v>DISTRIBUIDOR DE AGREGADOS AUTOPROPELIDO, CAP 3 M3, A DIESEL, POTÊNCIA 176CV - CHI DIURNO. AF_07/2016</v>
          </cell>
          <cell r="C583" t="str">
            <v>CHI</v>
          </cell>
          <cell r="D583">
            <v>34.950000000000003</v>
          </cell>
          <cell r="E583">
            <v>0.53648068800000004</v>
          </cell>
        </row>
        <row r="584">
          <cell r="A584">
            <v>95140</v>
          </cell>
          <cell r="B584" t="str">
            <v>TALHA MANUAL DE CORRENTE, CAPACIDADE DE 2 TON. COM ELEVAÇÃO DE 3 M - CHI DIURNO. AF_07/2016</v>
          </cell>
          <cell r="C584" t="str">
            <v>CHI</v>
          </cell>
          <cell r="D584">
            <v>0.04</v>
          </cell>
          <cell r="E584">
            <v>0</v>
          </cell>
        </row>
        <row r="585">
          <cell r="A585">
            <v>95213</v>
          </cell>
          <cell r="B585" t="str">
            <v>GRUA ASCENCIONAL, LANÇA DE 42 M, CAPACIDADE DE 1,5 T A 30 M, ALTURA ATÉ 39 M - CHI DIURNO. AF_08/2016</v>
          </cell>
          <cell r="C585" t="str">
            <v>CHI</v>
          </cell>
          <cell r="D585">
            <v>58.02</v>
          </cell>
          <cell r="E585">
            <v>0.44829369099999999</v>
          </cell>
        </row>
        <row r="586">
          <cell r="A586">
            <v>95219</v>
          </cell>
          <cell r="B586" t="str">
            <v>PULVERIZADOR DE TINTA ELÉTRICO/MÁQUINA DE PINTURA AIRLESS, VAZÃO 2 L/MIN - CHI DIURNO. AF_08/2016</v>
          </cell>
          <cell r="C586" t="str">
            <v>CHI</v>
          </cell>
          <cell r="D586">
            <v>19.3</v>
          </cell>
          <cell r="E586">
            <v>0.77253886100000002</v>
          </cell>
        </row>
        <row r="587">
          <cell r="A587">
            <v>95259</v>
          </cell>
          <cell r="B587" t="str">
            <v>MARTELO DEMOLIDOR PNEUMÁTICO MANUAL, 32 KG - CHI DIURNO. AF_09/2016</v>
          </cell>
          <cell r="C587" t="str">
            <v>CHI</v>
          </cell>
          <cell r="D587">
            <v>14.08</v>
          </cell>
          <cell r="E587">
            <v>0.66690340999999997</v>
          </cell>
        </row>
        <row r="588">
          <cell r="A588">
            <v>95265</v>
          </cell>
          <cell r="B588" t="str">
            <v>COMPACTADOR DE SOLOS DE PERCUSÃO (SOQUETE) COM MOTOR A GASOLINA, POTÊNCIA 3 CV - CHI DIURNO. AF_09/2016</v>
          </cell>
          <cell r="C588" t="str">
            <v>CHI</v>
          </cell>
          <cell r="D588">
            <v>0.76</v>
          </cell>
          <cell r="E588">
            <v>0</v>
          </cell>
        </row>
        <row r="589">
          <cell r="A589">
            <v>95271</v>
          </cell>
          <cell r="B589" t="str">
            <v>RÉGUA VIBRATÓRIA DUPLA PARA CONCRETO, PESO DE 60KG, COMPRIMENTO 4 M, COM MOTOR A GASOLINA, POTÊNCIA 5,5 HP - CHI DIURNO. AF_09/2016</v>
          </cell>
          <cell r="C589" t="str">
            <v>CHI</v>
          </cell>
          <cell r="D589">
            <v>0.63</v>
          </cell>
          <cell r="E589">
            <v>0</v>
          </cell>
        </row>
        <row r="590">
          <cell r="A590">
            <v>95277</v>
          </cell>
          <cell r="B590" t="str">
            <v>POLIDORA DE PISO (POLITRIZ), PESO DE 100KG, DIÂMETRO 450 MM, MOTOR ELÉTRICO, POTÊNCIA 4 HP - CHI DIURNO. AF_09/2016</v>
          </cell>
          <cell r="C590" t="str">
            <v>CHI</v>
          </cell>
          <cell r="D590">
            <v>0.63</v>
          </cell>
          <cell r="E590">
            <v>0</v>
          </cell>
        </row>
        <row r="591">
          <cell r="A591">
            <v>95283</v>
          </cell>
          <cell r="B591" t="str">
            <v>DESEMPENADEIRA DE CONCRETO, PESO DE 75KG, 4 PÁS, MOTOR A GASOLINA, POTÊNCIA 5,5 HP - CHI DIURNO. AF_09/2016</v>
          </cell>
          <cell r="C591" t="str">
            <v>CHI</v>
          </cell>
          <cell r="D591">
            <v>0.69</v>
          </cell>
          <cell r="E591">
            <v>0</v>
          </cell>
        </row>
        <row r="592">
          <cell r="A592">
            <v>95621</v>
          </cell>
          <cell r="B592" t="str">
            <v>PERFURATRIZ PNEUMATICA MANUAL DE PESO MEDIO, MARTELETE, 18KG, COMPRIMENTO MÁXIMO DE CURSO DE 6 M, DIAMETRO DO PISTAO DE 5,5 CM - CHI DIURNO. AF_11/2016</v>
          </cell>
          <cell r="C592" t="str">
            <v>CHI</v>
          </cell>
          <cell r="D592">
            <v>13.81</v>
          </cell>
          <cell r="E592">
            <v>0.67994207200000001</v>
          </cell>
        </row>
        <row r="593">
          <cell r="A593">
            <v>95632</v>
          </cell>
          <cell r="B593" t="str">
            <v>ROLO COMPACTADOR VIBRATORIO TANDEM, ACO LISO, POTENCIA 125 HP, PESO SEM/COM LASTRO 10,20/11,65 T, LARGURA DE TRABALHO 1,73 M - CHI DIURNO. AF_11/2016</v>
          </cell>
          <cell r="C593" t="str">
            <v>CHI</v>
          </cell>
          <cell r="D593">
            <v>49.69</v>
          </cell>
          <cell r="E593">
            <v>0.36305091499999997</v>
          </cell>
        </row>
        <row r="594">
          <cell r="A594">
            <v>95703</v>
          </cell>
          <cell r="B594" t="str">
            <v>PERFURATRIZ MANUAL, TORQUE MAXIMO 55 KGF.M, POTENCIA 5 CV, COM DIAMETRO MAXIMO 8 1/2" - CHI DIURNO. AF_11/2016</v>
          </cell>
          <cell r="C594" t="str">
            <v>CHI</v>
          </cell>
          <cell r="D594">
            <v>26.98</v>
          </cell>
          <cell r="E594">
            <v>0.69495923000000004</v>
          </cell>
        </row>
        <row r="595">
          <cell r="A595">
            <v>95709</v>
          </cell>
          <cell r="B595" t="str">
            <v>PERFURATRIZ SOBRE ESTEIRA, TORQUE MÁXIMO 600 KGF, POTÊNCIA ENTRE 50 E 60 HP, DIÂMETRO MÁXIMO 10 - CHI DIURNO. AF_11/2016</v>
          </cell>
          <cell r="C595" t="str">
            <v>CHI</v>
          </cell>
          <cell r="D595">
            <v>51.94</v>
          </cell>
          <cell r="E595">
            <v>0.36099345300000002</v>
          </cell>
        </row>
        <row r="596">
          <cell r="A596">
            <v>95715</v>
          </cell>
          <cell r="B596" t="str">
            <v>ESCAVADEIRA HIDRAULICA SOBRE ESTEIRA, COM GARRA GIRATORIA DE MANDIBULAS, PESO OPERACIONAL ENTRE 22,00 E 25,50 TON, POTENCIA LIQUIDA ENTRE 150 E 160 HP - CHI DIURNO. AF_11/2016</v>
          </cell>
          <cell r="C596" t="str">
            <v>CHI</v>
          </cell>
          <cell r="D596">
            <v>61.45</v>
          </cell>
          <cell r="E596">
            <v>0.36387306699999999</v>
          </cell>
        </row>
        <row r="597">
          <cell r="A597">
            <v>95721</v>
          </cell>
          <cell r="B597" t="str">
            <v>ESCAVADEIRA HIDRAULICA SOBRE ESTEIRA, EQUIPADA COM CLAMSHELL, COM CAPACIDADE DA CAÇAMBA ENTRE 1,20 E 1,50 M3, PESO OPERACIONAL ENTRE 20,00 E 22,00 TON, POTENCIA LIQUIDA ENTRE 150 E 160 HP - CHI DIURNO. AF_11/2016</v>
          </cell>
          <cell r="C597" t="str">
            <v>CHI</v>
          </cell>
          <cell r="D597">
            <v>60.11</v>
          </cell>
          <cell r="E597">
            <v>0.371984694</v>
          </cell>
        </row>
        <row r="598">
          <cell r="A598">
            <v>95873</v>
          </cell>
          <cell r="B598" t="str">
            <v>GRUPO GERADOR COM CARENAGEM, MOTOR DIESEL POTÊNCIA STANDART ENTRE 250 E 260 KVA - CHI DIURNO. AF_12/2016</v>
          </cell>
          <cell r="C598" t="str">
            <v>CHI</v>
          </cell>
          <cell r="D598">
            <v>5.97</v>
          </cell>
          <cell r="E598">
            <v>0</v>
          </cell>
        </row>
        <row r="599">
          <cell r="A599">
            <v>96014</v>
          </cell>
          <cell r="B599" t="str">
            <v>TRATOR DE PNEUS COM POTÊNCIA DE 122 CV, TRAÇÃO 4X4, COM VASSOURA MECÂNICA ACOPLADA - CHI DIURNO. AF_02/2017</v>
          </cell>
          <cell r="C599" t="str">
            <v>CHI</v>
          </cell>
          <cell r="D599">
            <v>37.94</v>
          </cell>
          <cell r="E599">
            <v>0.52134950099999999</v>
          </cell>
        </row>
        <row r="600">
          <cell r="A600">
            <v>96021</v>
          </cell>
          <cell r="B600" t="str">
            <v>TRATOR DE PNEUS COM POTÊNCIA DE 122 CV, TRAÇÃO 4X4, COM GRADE DE DISCOS ACOPLADA - CHI DIURNO. AF_02/2017</v>
          </cell>
          <cell r="C600" t="str">
            <v>CHI</v>
          </cell>
          <cell r="D600">
            <v>37.799999999999997</v>
          </cell>
          <cell r="E600">
            <v>0.52328042500000005</v>
          </cell>
        </row>
        <row r="601">
          <cell r="A601">
            <v>96029</v>
          </cell>
          <cell r="B601" t="str">
            <v>TRATOR DE PNEUS COM POTÊNCIA DE 85 CV, TRAÇÃO 4X4, COM GRADE DE DISCOS ACOPLADA - CHI DIURNO. AF_02/2017</v>
          </cell>
          <cell r="C601" t="str">
            <v>CHI</v>
          </cell>
          <cell r="D601">
            <v>34.590000000000003</v>
          </cell>
          <cell r="E601">
            <v>0.57184157300000005</v>
          </cell>
        </row>
        <row r="602">
          <cell r="A602">
            <v>96036</v>
          </cell>
          <cell r="B602" t="str">
            <v>CAMINHÃO BASCULANTE 10 M3, TRUCADO, POTÊNCIA 230 CV, INCLUSIVE CAÇAMBA METÁLICA, COM DISTRIBUIDOR DE AGREGADOS ACOPLADO - CHI DIURNO. AF_02/2017</v>
          </cell>
          <cell r="C602" t="str">
            <v>CHI</v>
          </cell>
          <cell r="D602">
            <v>42.59</v>
          </cell>
          <cell r="E602">
            <v>0.44188776699999999</v>
          </cell>
        </row>
        <row r="603">
          <cell r="A603">
            <v>96155</v>
          </cell>
          <cell r="B603" t="str">
            <v>TRATOR DE PNEUS COM POTÊNCIA DE 85 CV, TRAÇÃO 4X4, COM VASSOURA MECÂNICA ACOPLADA - CHI DIURNO. AF_02/2017</v>
          </cell>
          <cell r="C603" t="str">
            <v>CHI</v>
          </cell>
          <cell r="D603">
            <v>34.729999999999997</v>
          </cell>
          <cell r="E603">
            <v>0.56953642500000001</v>
          </cell>
        </row>
        <row r="604">
          <cell r="A604">
            <v>96156</v>
          </cell>
          <cell r="B604" t="str">
            <v>MINICARREGADEIRA SOBRE RODAS POTENCIA 47HP CAPACIDADE OPERACAO 646 KG, COM VASSOURA MECÂNICA ACOPLADA - CHI DIURNO. AF_03/2017</v>
          </cell>
          <cell r="C604" t="str">
            <v>CHI</v>
          </cell>
          <cell r="D604">
            <v>40.04</v>
          </cell>
          <cell r="E604">
            <v>0.52322677399999995</v>
          </cell>
        </row>
        <row r="605">
          <cell r="A605">
            <v>96159</v>
          </cell>
          <cell r="B605" t="str">
            <v>MÁQUINA DEMARCADORA DE FAIXA DE TRÁFEGO À FRIO, AUTOPROPELIDA, POTÊNCIA 38 HP - CHI DIURNO. AF_07/2016</v>
          </cell>
          <cell r="C605" t="str">
            <v>CHI</v>
          </cell>
          <cell r="D605">
            <v>47.87</v>
          </cell>
          <cell r="E605">
            <v>0.432212241</v>
          </cell>
        </row>
        <row r="606">
          <cell r="A606">
            <v>96246</v>
          </cell>
          <cell r="B606" t="str">
            <v>MINIESCAVADEIRA SOBRE ESTEIRAS, POTENCIA LIQUIDA DE *30* HP, PESO OPERACIONAL DE *3.500* KG - CHI DIURNO. AF_04/2017</v>
          </cell>
          <cell r="C606" t="str">
            <v>CHI</v>
          </cell>
          <cell r="D606">
            <v>39.32</v>
          </cell>
          <cell r="E606">
            <v>0.56866734600000002</v>
          </cell>
        </row>
        <row r="607">
          <cell r="A607">
            <v>96302</v>
          </cell>
          <cell r="B607" t="str">
            <v>PERFURATRIZ ROTATIVA SOBRE ESTEIRA, TORQUE MAXIMO 2500 KGM, POTENCIA 110 HP, MOTOR DIESEL - CHI DIURNO. AF_05/2017</v>
          </cell>
          <cell r="C607" t="str">
            <v>CHI</v>
          </cell>
          <cell r="D607">
            <v>68.78</v>
          </cell>
          <cell r="E607">
            <v>0.27260831600000002</v>
          </cell>
        </row>
        <row r="608">
          <cell r="A608">
            <v>96308</v>
          </cell>
          <cell r="B608" t="str">
            <v>COMPRESSOR DE AR, VAZAO DE 10 PCM, RESERVATORIO 100 L, PRESSAO DE TRABALHO ENTRE 6,9 E 9,7 BAR  POTENCIA 2 HP, TENSAO 110/220 V  CHI DIURNO. AF_05/2017</v>
          </cell>
          <cell r="C608" t="str">
            <v>CHI</v>
          </cell>
          <cell r="D608">
            <v>0.11</v>
          </cell>
          <cell r="E608">
            <v>0</v>
          </cell>
        </row>
        <row r="609">
          <cell r="A609">
            <v>96464</v>
          </cell>
          <cell r="B609" t="str">
            <v>ROLO COMPACTADOR DE PNEUS, ESTATICO, PRESSAO VARIAVEL, POTENCIA 110 HP, PESO SEM/COM LASTRO 10,8/27 T, LARGURA DE ROLAGEM 2,30 M - CHI DIURNO. AF_06/2017</v>
          </cell>
          <cell r="C609" t="str">
            <v>CHI</v>
          </cell>
          <cell r="D609">
            <v>52.79</v>
          </cell>
          <cell r="E609">
            <v>0.34173138800000002</v>
          </cell>
        </row>
        <row r="610">
          <cell r="A610">
            <v>5089</v>
          </cell>
          <cell r="B610" t="str">
            <v>ROLO COMPACTADOR VIBRATÓRIO PÉ DE CARNEIRO PARA SOLOS, POTÊNCIA 80 HP, PESO OPERACIONAL SEM/COM LASTRO 7,4 / 8,8 T, LARGURA DE TRABALHO 1,68 M - MANUTENÇÃO. AF_02/2016</v>
          </cell>
          <cell r="C610" t="str">
            <v>H</v>
          </cell>
          <cell r="D610">
            <v>19.61</v>
          </cell>
          <cell r="E610">
            <v>0</v>
          </cell>
        </row>
        <row r="611">
          <cell r="A611">
            <v>5627</v>
          </cell>
          <cell r="B611" t="str">
            <v>ESCAVADEIRA HIDRÁULICA SOBRE ESTEIRAS, CAÇAMBA 0,80 M3, PESO OPERACIONAL 17 T, POTENCIA BRUTA 111 HP - DEPRECIAÇÃO. AF_06/2014</v>
          </cell>
          <cell r="C611" t="str">
            <v>H</v>
          </cell>
          <cell r="D611">
            <v>24.36</v>
          </cell>
          <cell r="E611">
            <v>0</v>
          </cell>
        </row>
        <row r="612">
          <cell r="A612">
            <v>5628</v>
          </cell>
          <cell r="B612" t="str">
            <v>ESCAVADEIRA HIDRÁULICA SOBRE ESTEIRAS, CAÇAMBA 0,80 M3, PESO OPERACIONAL 17 T, POTENCIA BRUTA 111 HP - JUROS. AF_06/2014</v>
          </cell>
          <cell r="C612" t="str">
            <v>H</v>
          </cell>
          <cell r="D612">
            <v>6.26</v>
          </cell>
          <cell r="E612">
            <v>0</v>
          </cell>
        </row>
        <row r="613">
          <cell r="A613">
            <v>5629</v>
          </cell>
          <cell r="B613" t="str">
            <v>ESCAVADEIRA HIDRÁULICA SOBRE ESTEIRAS, CAÇAMBA 0,80 M3, PESO OPERACIONAL 17 T, POTENCIA BRUTA 111 HP - MANUTENÇÃO. AF_06/2014</v>
          </cell>
          <cell r="C613" t="str">
            <v>H</v>
          </cell>
          <cell r="D613">
            <v>30.45</v>
          </cell>
          <cell r="E613">
            <v>0</v>
          </cell>
        </row>
        <row r="614">
          <cell r="A614">
            <v>5630</v>
          </cell>
          <cell r="B614" t="str">
            <v>ESCAVADEIRA HIDRÁULICA SOBRE ESTEIRAS, CAÇAMBA 0,80 M3, PESO OPERACIONAL 17 T, POTENCIA BRUTA 111 HP - MATERIAIS NA OPERAÇÃO. AF_06/2014</v>
          </cell>
          <cell r="C614" t="str">
            <v>H</v>
          </cell>
          <cell r="D614">
            <v>49.5</v>
          </cell>
          <cell r="E614">
            <v>0</v>
          </cell>
        </row>
        <row r="615">
          <cell r="A615">
            <v>5658</v>
          </cell>
          <cell r="B615" t="str">
            <v>GRADE DE DISCO CONTROLE REMOTO REBOCÁVEL, COM 24 DISCOS 24 X 6 MM COM PNEUS PARA TRANSPORTE - MANUTENÇÃO. AF_06/2014</v>
          </cell>
          <cell r="C615" t="str">
            <v>H</v>
          </cell>
          <cell r="D615">
            <v>1.27</v>
          </cell>
          <cell r="E615">
            <v>0</v>
          </cell>
        </row>
        <row r="616">
          <cell r="A616">
            <v>5664</v>
          </cell>
          <cell r="B616" t="str">
            <v>RETROESCAVADEIRA SOBRE RODAS COM CARREGADEIRA, TRAÇÃO 4X4, POTÊNCIA LÍQ. 88 HP, CAÇAMBA CARREG. CAP. MÍN. 1 M3, CAÇAMBA RETRO CAP. 0,26 M3, PESO OPERACIONAL MÍN. 6.674 KG, PROFUNDIDADE ESCAVAÇÃO MÁX. 4,37 M - MANUTENÇÃO. AF_06/2014</v>
          </cell>
          <cell r="C616" t="str">
            <v>H</v>
          </cell>
          <cell r="D616">
            <v>17.05</v>
          </cell>
          <cell r="E616">
            <v>0</v>
          </cell>
        </row>
        <row r="617">
          <cell r="A617">
            <v>5667</v>
          </cell>
          <cell r="B617" t="str">
            <v>RETROESCAVADEIRA SOBRE RODAS COM CARREGADEIRA, TRAÇÃO 4X2, POTÊNCIA LÍQ. 79 HP, CAÇAMBA CARREG. CAP. MÍN. 1 M3, CAÇAMBA RETRO CAP. 0,20 M3, PESO OPERACIONAL MÍN. 6.570 KG, PROFUNDIDADE ESCAVAÇÃO MÁX. 4,37 M - MANUTENÇÃO. AF_06/2014</v>
          </cell>
          <cell r="C617" t="str">
            <v>H</v>
          </cell>
          <cell r="D617">
            <v>15.16</v>
          </cell>
          <cell r="E617">
            <v>0</v>
          </cell>
        </row>
        <row r="618">
          <cell r="A618">
            <v>5668</v>
          </cell>
          <cell r="B618" t="str">
            <v>RETROESCAVADEIRA SOBRE RODAS COM CARREGADEIRA, TRAÇÃO 4X2, POTÊNCIA LÍQ. 79 HP, CAÇAMBA CARREG. CAP. MÍN. 1 M3, CAÇAMBA RETRO CAP. 0,20 M3, PESO OPERACIONAL MÍN. 6.570 KG, PROFUNDIDADE ESCAVAÇÃO MÁX. 4,37 M - MATERIAIS NA OPERAÇÃO. AF_06/2014</v>
          </cell>
          <cell r="C618" t="str">
            <v>H</v>
          </cell>
          <cell r="D618">
            <v>37.880000000000003</v>
          </cell>
          <cell r="E618">
            <v>0</v>
          </cell>
        </row>
        <row r="619">
          <cell r="A619">
            <v>5674</v>
          </cell>
          <cell r="B619" t="str">
            <v>ROLO COMPACTADOR VIBRATÓRIO DE UM CILINDRO AÇO LISO, POTÊNCIA 80 HP, PESO OPERACIONAL MÁXIMO 8,1 T, IMPACTO DINÂMICO 16,15 / 9,5 T, LARGURA DE TRABALHO 1,68 M - MANUTENÇÃO. AF_06/2014</v>
          </cell>
          <cell r="C619" t="str">
            <v>H</v>
          </cell>
          <cell r="D619">
            <v>18.86</v>
          </cell>
          <cell r="E619">
            <v>0</v>
          </cell>
        </row>
        <row r="620">
          <cell r="A620">
            <v>5692</v>
          </cell>
          <cell r="B620" t="str">
            <v>MOTOBOMBA CENTRÍFUGA, MOTOR A GASOLINA, POTÊNCIA 5,42 HP, BOCAIS 1 1/2" X 1", DIÂMETRO ROTOR 143 MM HM/Q = 6 MCA / 16,8 M3/H A 38 MCA / 6,6 M3/H - MANUTENÇÃO. AF_06/2014</v>
          </cell>
          <cell r="C620" t="str">
            <v>H</v>
          </cell>
          <cell r="D620">
            <v>0.15</v>
          </cell>
          <cell r="E620">
            <v>0</v>
          </cell>
        </row>
        <row r="621">
          <cell r="A621">
            <v>5693</v>
          </cell>
          <cell r="B621" t="str">
            <v>MOTOBOMBA CENTRÍFUGA, MOTOR A GASOLINA, POTÊNCIA 5,42 HP, BOCAIS 1 1/2" X 1", DIÂMETRO ROTOR 143 MM HM/Q = 6 MCA / 16,8 M3/H A 38 MCA / 6,6 M3/H - MATERIAIS NA OPERAÇÃO. AF_06/2014</v>
          </cell>
          <cell r="C621" t="str">
            <v>H</v>
          </cell>
          <cell r="D621">
            <v>3.5</v>
          </cell>
          <cell r="E621">
            <v>0</v>
          </cell>
        </row>
        <row r="622">
          <cell r="A622">
            <v>5695</v>
          </cell>
          <cell r="B622" t="str">
            <v>CAMINHÃO BASCULANTE 6 M3, PESO BRUTO TOTAL 16.000 KG, CARGA ÚTIL MÁXIMA 13.071 KG, DISTÂNCIA ENTRE EIXOS 4,80 M, POTÊNCIA 230 CV INCLUSIVE CAÇAMBA METÁLICA - MANUTENÇÃO. AF_06/2014</v>
          </cell>
          <cell r="C622" t="str">
            <v>H</v>
          </cell>
          <cell r="D622">
            <v>21.72</v>
          </cell>
          <cell r="E622">
            <v>0</v>
          </cell>
        </row>
        <row r="623">
          <cell r="A623">
            <v>5703</v>
          </cell>
          <cell r="B623" t="str">
            <v>USINA DE CONCRETO FIXA, CAPACIDADE NOMINAL DE 90 A 120 M3/H, SEM SILO - MATERIAIS NA OPERAÇÃO. AF_07/2016</v>
          </cell>
          <cell r="C623" t="str">
            <v>H</v>
          </cell>
          <cell r="D623">
            <v>16.89</v>
          </cell>
          <cell r="E623">
            <v>0</v>
          </cell>
        </row>
        <row r="624">
          <cell r="A624">
            <v>5705</v>
          </cell>
          <cell r="B624" t="str">
            <v>CAMINHÃO TOCO, PBT 16.000 KG, CARGA ÚTIL MÁX. 10.685 KG, DIST. ENTRE EIXOS 4,8 M, POTÊNCIA 189 CV, INCLUSIVE CARROCERIA FIXA ABERTA DE MADEIRA P/ TRANSPORTE GERAL DE CARGA SECA, DIMEN. APROX. 2,5 X 7,00 X 0,50 M - MANUTENÇÃO. AF_06/2014</v>
          </cell>
          <cell r="C624" t="str">
            <v>H</v>
          </cell>
          <cell r="D624">
            <v>13.52</v>
          </cell>
          <cell r="E624">
            <v>0</v>
          </cell>
        </row>
        <row r="625">
          <cell r="A625">
            <v>5707</v>
          </cell>
          <cell r="B625" t="str">
            <v>USINA MISTURADORA DE SOLOS, CAPACIDADE DE 200 A 500 TON/H, POTENCIA 75KW - MANUTENÇÃO. AF_07/2016</v>
          </cell>
          <cell r="C625" t="str">
            <v>H</v>
          </cell>
          <cell r="D625">
            <v>32.11</v>
          </cell>
          <cell r="E625">
            <v>0</v>
          </cell>
        </row>
        <row r="626">
          <cell r="A626">
            <v>5710</v>
          </cell>
          <cell r="B626" t="str">
            <v>VIBROACABADORA DE ASFALTO SOBRE ESTEIRAS, LARGURA DE PAVIMENTAÇÃO 1,90 M A 5,30 M, POTÊNCIA 105 HP CAPACIDADE 450 T/H - MANUTENÇÃO. AF_11/2014</v>
          </cell>
          <cell r="C626" t="str">
            <v>H</v>
          </cell>
          <cell r="D626">
            <v>66.89</v>
          </cell>
          <cell r="E626">
            <v>0</v>
          </cell>
        </row>
        <row r="627">
          <cell r="A627">
            <v>5711</v>
          </cell>
          <cell r="B627" t="str">
            <v>VIBROACABADORA DE ASFALTO SOBRE ESTEIRAS, LARGURA DE PAVIMENTAÇÃO 1,90 M A 5,30 M, POTÊNCIA 105 HP CAPACIDADE 450 T/H - MATERIAIS NA OPERAÇÃO. AF_11/2014</v>
          </cell>
          <cell r="C627" t="str">
            <v>H</v>
          </cell>
          <cell r="D627">
            <v>46.81</v>
          </cell>
          <cell r="E627">
            <v>0</v>
          </cell>
        </row>
        <row r="628">
          <cell r="A628">
            <v>5714</v>
          </cell>
          <cell r="B628" t="str">
            <v>TRATOR DE PNEUS, POTÊNCIA 85 CV, TRAÇÃO 4X4, PESO COM LASTRO DE 4.675 KG - MANUTENÇÃO. AF_06/2014</v>
          </cell>
          <cell r="C628" t="str">
            <v>H</v>
          </cell>
          <cell r="D628">
            <v>7.63</v>
          </cell>
          <cell r="E628">
            <v>0</v>
          </cell>
        </row>
        <row r="629">
          <cell r="A629">
            <v>5715</v>
          </cell>
          <cell r="B629" t="str">
            <v>TRATOR DE PNEUS, POTÊNCIA 85 CV, TRAÇÃO 4X4, PESO COM LASTRO DE 4.675 KG - MATERIAIS NA OPERAÇÃO. AF_06/2014</v>
          </cell>
          <cell r="C629" t="str">
            <v>H</v>
          </cell>
          <cell r="D629">
            <v>37.380000000000003</v>
          </cell>
          <cell r="E629">
            <v>0</v>
          </cell>
        </row>
        <row r="630">
          <cell r="A630">
            <v>5718</v>
          </cell>
          <cell r="B630" t="str">
            <v>TRATOR DE ESTEIRAS, POTÊNCIA 170 HP, PESO OPERACIONAL 19 T, CAÇAMBA 5,2 M3 - MATERIAIS NA OPERAÇÃO. AF_06/2014</v>
          </cell>
          <cell r="C630" t="str">
            <v>H</v>
          </cell>
          <cell r="D630">
            <v>75.790000000000006</v>
          </cell>
          <cell r="E630">
            <v>0</v>
          </cell>
        </row>
        <row r="631">
          <cell r="A631">
            <v>5721</v>
          </cell>
          <cell r="B631" t="str">
            <v>TRATOR DE ESTEIRAS, POTÊNCIA 150 HP, PESO OPERACIONAL 16,7 T, COM RODA MOTRIZ ELEVADA E LÂMINA 3,18 M3 - MATERIAIS NA OPERAÇÃO. AF_06/2014</v>
          </cell>
          <cell r="C631" t="str">
            <v>H</v>
          </cell>
          <cell r="D631">
            <v>66.86</v>
          </cell>
          <cell r="E631">
            <v>0</v>
          </cell>
        </row>
        <row r="632">
          <cell r="A632">
            <v>5722</v>
          </cell>
          <cell r="B632" t="str">
            <v>TRATOR DE ESTEIRAS, POTÊNCIA 347 HP, PESO OPERACIONAL 38,5 T, COM LÂMINA 8,70 M3 - MATERIAIS NA OPERAÇÃO. AF_06/2014</v>
          </cell>
          <cell r="C632" t="str">
            <v>H</v>
          </cell>
          <cell r="D632">
            <v>154.71</v>
          </cell>
          <cell r="E632">
            <v>0</v>
          </cell>
        </row>
        <row r="633">
          <cell r="A633">
            <v>5724</v>
          </cell>
          <cell r="B633" t="str">
            <v>TRATOR DE ESTEIRAS, POTÊNCIA 100 HP, PESO OPERACIONAL 9,4 T, COM LÂMINA 2,19 M3 - MANUTENÇÃO. AF_06/2014</v>
          </cell>
          <cell r="C633" t="str">
            <v>H</v>
          </cell>
          <cell r="D633">
            <v>29.05</v>
          </cell>
          <cell r="E633">
            <v>0</v>
          </cell>
        </row>
        <row r="634">
          <cell r="A634">
            <v>5727</v>
          </cell>
          <cell r="B634" t="str">
            <v>ROLO COMPACTADOR VIBRATÓRIO REBOCÁVEL, CILINDRO DE AÇO LISO, POTÊNCIA DE TRAÇÃO DE 65 CV, PESO 4,7 T, IMPACTO DINÂMICO 18,3 T, LARGURA DE TRABALHO 1,67 M - MANUTENÇÃO. AF_02/2016</v>
          </cell>
          <cell r="C634" t="str">
            <v>H</v>
          </cell>
          <cell r="D634">
            <v>5.69</v>
          </cell>
          <cell r="E634">
            <v>0</v>
          </cell>
        </row>
        <row r="635">
          <cell r="A635">
            <v>5729</v>
          </cell>
          <cell r="B635" t="str">
            <v>ROLO COMPACTADOR VIBRATÓRIO TANDEM AÇO LISO, POTÊNCIA 58 HP, PESO SEM/COM LASTRO 6,5 / 9,4 T, LARGURA DE TRABALHO 1,2 M - MANUTENÇÃO. AF_06/2014</v>
          </cell>
          <cell r="C635" t="str">
            <v>H</v>
          </cell>
          <cell r="D635">
            <v>23.16</v>
          </cell>
          <cell r="E635">
            <v>0</v>
          </cell>
        </row>
        <row r="636">
          <cell r="A636">
            <v>5730</v>
          </cell>
          <cell r="B636" t="str">
            <v>ROLO COMPACTADOR VIBRATÓRIO TANDEM AÇO LISO, POTÊNCIA 58 HP, PESO SEM/COM LASTRO 6,5 / 9,4 T, LARGURA DE TRABALHO 1,2 M - MATERIAIS NA OPERAÇÃO. AF_06/2014</v>
          </cell>
          <cell r="C636" t="str">
            <v>H</v>
          </cell>
          <cell r="D636">
            <v>25.86</v>
          </cell>
          <cell r="E636">
            <v>0</v>
          </cell>
        </row>
        <row r="637">
          <cell r="A637">
            <v>5735</v>
          </cell>
          <cell r="B637" t="str">
            <v>RETROESCAVADEIRA SOBRE RODAS COM CARREGADEIRA, TRAÇÃO 4X4, POTÊNCIA LÍQ. 72 HP, CAÇAMBA CARREG. CAP. MÍN. 0,79 M3, CAÇAMBA RETRO CAP. 0,18 M3, PESO OPERACIONAL MÍN. 7.140 KG, PROFUNDIDADE ESCAVAÇÃO MÁX. 4,50 M - MANUTENÇÃO. AF_06/2014</v>
          </cell>
          <cell r="C637" t="str">
            <v>H</v>
          </cell>
          <cell r="D637">
            <v>16.45</v>
          </cell>
          <cell r="E637">
            <v>0</v>
          </cell>
        </row>
        <row r="638">
          <cell r="A638">
            <v>5736</v>
          </cell>
          <cell r="B638" t="str">
            <v>RETROESCAVADEIRA SOBRE RODAS COM CARREGADEIRA, TRAÇÃO 4X4, POTÊNCIA LÍQ. 72 HP, CAÇAMBA CARREG. CAP. MÍN. 0,79 M3, CAÇAMBA RETRO CAP. 0,18 M3, PESO OPERACIONAL MÍN. 7.140 KG, PROFUNDIDADE ESCAVAÇÃO MÁX. 4,50 M - MATERIAIS NA OPERAÇÃO. AF_06/2014</v>
          </cell>
          <cell r="C638" t="str">
            <v>H</v>
          </cell>
          <cell r="D638">
            <v>34.76</v>
          </cell>
          <cell r="E638">
            <v>0</v>
          </cell>
        </row>
        <row r="639">
          <cell r="A639">
            <v>5738</v>
          </cell>
          <cell r="B639" t="str">
            <v>ROLO COMPACTADOR VIBRATÓRIO PÉ DE CARNEIRO, OPERADO POR CONTROLE REMOTO, POTÊNCIA 12,5 KW, PESO OPERACIONAL 1,675 T, LARGURA DE TRABALHO 0,85 M - DEPRECIAÇÃO. AF_02/2016</v>
          </cell>
          <cell r="C639" t="str">
            <v>H</v>
          </cell>
          <cell r="D639">
            <v>20.59</v>
          </cell>
          <cell r="E639">
            <v>0</v>
          </cell>
        </row>
        <row r="640">
          <cell r="A640">
            <v>5739</v>
          </cell>
          <cell r="B640" t="str">
            <v>ROLO COMPACTADOR VIBRATÓRIO PÉ DE CARNEIRO, OPERADO POR CONTROLE REMOTO, POTÊNCIA 12,5 KW, PESO OPERACIONAL 1,675 T, LARGURA DE TRABALHO 0,85 M - MANUTENÇÃO. AF_02/2016</v>
          </cell>
          <cell r="C640" t="str">
            <v>H</v>
          </cell>
          <cell r="D640">
            <v>25.77</v>
          </cell>
          <cell r="E640">
            <v>0</v>
          </cell>
        </row>
        <row r="641">
          <cell r="A641">
            <v>5741</v>
          </cell>
          <cell r="B641" t="str">
            <v>USINA DE LAMA ASFÁLTICA, PROD 30 A 50 T/H, SILO DE AGREGADO 7 M3, RESERVATÓRIOS PARA EMULSÃO E ÁGUA DE 2,3 M3 CADA, MISTURADOR TIPO PUG MILL A SER MONTADO SOBRE CAMINHÃO - MANUTENÇÃO. AF_10/2014</v>
          </cell>
          <cell r="C641" t="str">
            <v>H</v>
          </cell>
          <cell r="D641">
            <v>23.97</v>
          </cell>
          <cell r="E641">
            <v>0</v>
          </cell>
        </row>
        <row r="642">
          <cell r="A642">
            <v>5742</v>
          </cell>
          <cell r="B642" t="str">
            <v>USINA DE LAMA ASFÁLTICA, PROD 30 A 50 T/H, SILO DE AGREGADO 7 M3, RESERVATÓRIOS PARA EMULSÃO E ÁGUA DE 2,3 M3 CADA, MISTURADOR TIPO PUG MILL A SER MONTADO SOBRE CAMINHÃO - MATERIAIS NA OPERAÇÃO. AF_10/2014</v>
          </cell>
          <cell r="C642" t="str">
            <v>H</v>
          </cell>
          <cell r="D642">
            <v>14.5</v>
          </cell>
          <cell r="E642">
            <v>0</v>
          </cell>
        </row>
        <row r="643">
          <cell r="A643">
            <v>5747</v>
          </cell>
          <cell r="B643" t="str">
            <v>CAMINHÃO PIPA 6.000 L, PESO BRUTO TOTAL 13.000 KG, DISTÂNCIA ENTRE EIXOS 4,80 M, POTÊNCIA 189 CV INCLUSIVE TANQUE DE AÇO PARA TRANSPORTE DE ÁGUA, CAPACIDADE 6 M3 - MATERIAIS NA OPERAÇÃO. AF_06/2014</v>
          </cell>
          <cell r="C643" t="str">
            <v>H</v>
          </cell>
          <cell r="D643">
            <v>83.13</v>
          </cell>
          <cell r="E643">
            <v>0</v>
          </cell>
        </row>
        <row r="644">
          <cell r="A644">
            <v>5751</v>
          </cell>
          <cell r="B644" t="str">
            <v>CAMINHÃO TOCO, PESO BRUTO TOTAL 14.300 KG, CARGA ÚTIL MÁXIMA 9590 KG, DISTÂNCIA ENTRE EIXOS 4,76 M, POTÊNCIA 185 CV (NÃO INCLUI CARROCERIA) - MANUTENÇÃO. AF_06/2014</v>
          </cell>
          <cell r="C644" t="str">
            <v>H</v>
          </cell>
          <cell r="D644">
            <v>14.89</v>
          </cell>
          <cell r="E644">
            <v>0</v>
          </cell>
        </row>
        <row r="645">
          <cell r="A645">
            <v>5754</v>
          </cell>
          <cell r="B645" t="str">
            <v>CAMINHÃO TOCO, PESO BRUTO TOTAL 16.000 KG, CARGA ÚTIL MÁXIMA DE 10.685 KG, DISTÂNCIA ENTRE EIXOS 4,80 M, POTÊNCIA 189 CV EXCLUSIVE CARROCERIA - MANUTENÇÃO. AF_06/2014</v>
          </cell>
          <cell r="C645" t="str">
            <v>H</v>
          </cell>
          <cell r="D645">
            <v>12.54</v>
          </cell>
          <cell r="E645">
            <v>0</v>
          </cell>
        </row>
        <row r="646">
          <cell r="A646">
            <v>5763</v>
          </cell>
          <cell r="B646" t="str">
            <v>CAMINHÃO PIPA 10.000 L TRUCADO, PESO BRUTO TOTAL 23.000 KG, CARGA ÚTIL MÁXIMA 15.935 KG, DISTÂNCIA ENTRE EIXOS 4,8 M, POTÊNCIA 230 CV, INCLUSIVE TANQUE DE AÇO PARA TRANSPORTE DE ÁGUA - MANUTENÇÃO. AF_06/2014</v>
          </cell>
          <cell r="C646" t="str">
            <v>H</v>
          </cell>
          <cell r="D646">
            <v>21.01</v>
          </cell>
          <cell r="E646">
            <v>0</v>
          </cell>
        </row>
        <row r="647">
          <cell r="A647">
            <v>5765</v>
          </cell>
          <cell r="B647" t="str">
            <v>ESPARGIDOR DE ASFALTO PRESSURIZADO COM TANQUE DE 2500 L, REBOCÁVEL COM MOTOR A GASOLINA POTÊNCIA 3,4 HP - MANUTENÇÃO. AF_07/2014</v>
          </cell>
          <cell r="C647" t="str">
            <v>H</v>
          </cell>
          <cell r="D647">
            <v>1.69</v>
          </cell>
          <cell r="E647">
            <v>0</v>
          </cell>
        </row>
        <row r="648">
          <cell r="A648">
            <v>5766</v>
          </cell>
          <cell r="B648" t="str">
            <v>ESPARGIDOR DE ASFALTO PRESSURIZADO COM TANQUE DE 2500 L, REBOCÁVEL COM MOTOR A GASOLINA POTÊNCIA 3,4 HP - MATERIAIS NA OPERAÇÃO. AF_07/2014</v>
          </cell>
          <cell r="C648" t="str">
            <v>H</v>
          </cell>
          <cell r="D648">
            <v>2.2000000000000002</v>
          </cell>
          <cell r="E648">
            <v>0</v>
          </cell>
        </row>
        <row r="649">
          <cell r="A649">
            <v>5779</v>
          </cell>
          <cell r="B649" t="str">
            <v>MOTONIVELADORA POTÊNCIA BÁSICA LÍQUIDA (PRIMEIRA MARCHA) 125 HP, PESO BRUTO 13032 KG, LARGURA DA LÂMINA DE 3,7 M - MANUTENÇÃO. AF_06/2014</v>
          </cell>
          <cell r="C649" t="str">
            <v>H</v>
          </cell>
          <cell r="D649">
            <v>36.26</v>
          </cell>
          <cell r="E649">
            <v>0</v>
          </cell>
        </row>
        <row r="650">
          <cell r="A650">
            <v>5787</v>
          </cell>
          <cell r="B650" t="str">
            <v>PÁ CARREGADEIRA SOBRE RODAS, POTÊNCIA 197 HP, CAPACIDADE DA CAÇAMBA 2,5 A 3,5 M3, PESO OPERACIONAL 18338 KG - MATERIAIS NA OPERAÇÃO. AF_06/2014</v>
          </cell>
          <cell r="C650" t="str">
            <v>H</v>
          </cell>
          <cell r="D650">
            <v>87.81</v>
          </cell>
          <cell r="E650">
            <v>0</v>
          </cell>
        </row>
        <row r="651">
          <cell r="A651">
            <v>5797</v>
          </cell>
          <cell r="B651" t="str">
            <v>COMPRESSOR DE AR REBOCÁVEL, VAZÃO 189 PCM, PRESSÃO EFETIVA DE TRABALHO 102 PSI, MOTOR DIESEL, POTÊNCIA 63 CV - MANUTENÇÃO. AF_06/2015</v>
          </cell>
          <cell r="C651" t="str">
            <v>H</v>
          </cell>
          <cell r="D651">
            <v>2.4</v>
          </cell>
          <cell r="E651">
            <v>0</v>
          </cell>
        </row>
        <row r="652">
          <cell r="A652">
            <v>5800</v>
          </cell>
          <cell r="B652" t="str">
            <v>BOMBA SUBMERSÍVEL ELÉTRICA TRIFÁSICA, POTÊNCIA 2,96 HP, Ø ROTOR 144 MM SEMI-ABERTO, BOCAL DE SAÍDA Ø 2, HM/Q = 2 MCA / 38,8 M3/H A 28 MCA / 5 M3/H - MANUTENÇÃO. AF_06/2014</v>
          </cell>
          <cell r="C652" t="str">
            <v>H</v>
          </cell>
          <cell r="D652">
            <v>0.26</v>
          </cell>
          <cell r="E652">
            <v>0</v>
          </cell>
        </row>
        <row r="653">
          <cell r="A653">
            <v>7032</v>
          </cell>
          <cell r="B653" t="str">
            <v>TANQUE DE ASFALTO ESTACIONÁRIO COM SERPENTINA, CAPACIDADE 30.000 L - DEPRECIAÇÃO. AF_06/2014</v>
          </cell>
          <cell r="C653" t="str">
            <v>H</v>
          </cell>
          <cell r="D653">
            <v>2.2799999999999998</v>
          </cell>
          <cell r="E653">
            <v>0</v>
          </cell>
        </row>
        <row r="654">
          <cell r="A654">
            <v>7033</v>
          </cell>
          <cell r="B654" t="str">
            <v>TANQUE DE ASFALTO ESTACIONÁRIO COM SERPENTINA, CAPACIDADE 30.000 L - JUROS. AF_06/2014</v>
          </cell>
          <cell r="C654" t="str">
            <v>H</v>
          </cell>
          <cell r="D654">
            <v>0.91</v>
          </cell>
          <cell r="E654">
            <v>0</v>
          </cell>
        </row>
        <row r="655">
          <cell r="A655">
            <v>7034</v>
          </cell>
          <cell r="B655" t="str">
            <v>TANQUE DE ASFALTO ESTACIONÁRIO COM SERPENTINA, CAPACIDADE 30.000 L - MANUTENÇÃO. AF_06/2014</v>
          </cell>
          <cell r="C655" t="str">
            <v>H</v>
          </cell>
          <cell r="D655">
            <v>4.28</v>
          </cell>
          <cell r="E655">
            <v>0</v>
          </cell>
        </row>
        <row r="656">
          <cell r="A656">
            <v>7035</v>
          </cell>
          <cell r="B656" t="str">
            <v>TANQUE DE ASFALTO ESTACIONÁRIO COM SERPENTINA, CAPACIDADE 30.000 L - MATERIAIS NA OPERAÇÃO. AF_06/2014</v>
          </cell>
          <cell r="C656" t="str">
            <v>H</v>
          </cell>
          <cell r="D656">
            <v>142.29</v>
          </cell>
          <cell r="E656">
            <v>0</v>
          </cell>
        </row>
        <row r="657">
          <cell r="A657">
            <v>7038</v>
          </cell>
          <cell r="B657" t="str">
            <v>ROLO COMPACTADOR DE PNEUS ESTÁTICO, PRESSÃO VARIÁVEL, POTÊNCIA 111 HP, PESO SEM/COM LASTRO 9,5 / 26 T, LARGURA DE TRABALHO 1,90 M - DEPRECIAÇÃO. AF_07/2014</v>
          </cell>
          <cell r="C657" t="str">
            <v>H</v>
          </cell>
          <cell r="D657">
            <v>23.55</v>
          </cell>
          <cell r="E657">
            <v>0</v>
          </cell>
        </row>
        <row r="658">
          <cell r="A658">
            <v>7039</v>
          </cell>
          <cell r="B658" t="str">
            <v>ROLO COMPACTADOR DE PNEUS ESTÁTICO, PRESSÃO VARIÁVEL, POTÊNCIA 111 HP, PESO SEM/COM LASTRO 9,5 / 26 T, LARGURA DE TRABALHO 1,90 M - JUROS. AF_07/2014</v>
          </cell>
          <cell r="C658" t="str">
            <v>H</v>
          </cell>
          <cell r="D658">
            <v>6.18</v>
          </cell>
          <cell r="E658">
            <v>0</v>
          </cell>
        </row>
        <row r="659">
          <cell r="A659">
            <v>7040</v>
          </cell>
          <cell r="B659" t="str">
            <v>ROLO COMPACTADOR DE PNEUS ESTÁTICO, PRESSÃO VARIÁVEL, POTÊNCIA 111 HP, PESO SEM/COM LASTRO 9,5 / 26 T, LARGURA DE TRABALHO 1,90 M - MANUTENÇÃO. AF_07/2014</v>
          </cell>
          <cell r="C659" t="str">
            <v>H</v>
          </cell>
          <cell r="D659">
            <v>29.48</v>
          </cell>
          <cell r="E659">
            <v>0</v>
          </cell>
        </row>
        <row r="660">
          <cell r="A660">
            <v>7044</v>
          </cell>
          <cell r="B660" t="str">
            <v>MOTOBOMBA TRASH (PARA ÁGUA SUJA) AUTO ESCORVANTE, MOTOR GASOLINA DE 6,41 HP, DIÂMETROS DE SUCÇÃO X RECALQUE: 3" X 3", HM/Q = 10 MCA / 60 M3/H A 23 MCA / 0 M3/H - DEPRECIAÇÃO. AF_10/2014</v>
          </cell>
          <cell r="C660" t="str">
            <v>H</v>
          </cell>
          <cell r="D660">
            <v>0.17</v>
          </cell>
          <cell r="E660">
            <v>0</v>
          </cell>
        </row>
        <row r="661">
          <cell r="A661">
            <v>7045</v>
          </cell>
          <cell r="B661" t="str">
            <v>MOTOBOMBA TRASH (PARA ÁGUA SUJA) AUTO ESCORVANTE, MOTOR GASOLINA DE 6,41 HP, DIÂMETROS DE SUCÇÃO X RECALQUE: 3" X 3", HM/Q = 10 MCA / 60 M3/H A 23 MCA / 0 M3/H - JUROS. AF_10/2014</v>
          </cell>
          <cell r="C661" t="str">
            <v>H</v>
          </cell>
          <cell r="D661">
            <v>0.03</v>
          </cell>
          <cell r="E661">
            <v>0</v>
          </cell>
        </row>
        <row r="662">
          <cell r="A662">
            <v>7046</v>
          </cell>
          <cell r="B662" t="str">
            <v>MOTOBOMBA TRASH (PARA ÁGUA SUJA) AUTO ESCORVANTE, MOTOR GASOLINA DE 6,41 HP, DIÂMETROS DE SUCÇÃO X RECALQUE: 3" X 3", HM/Q = 10 MCA / 60 M3/H A 23 MCA / 0 M3/H - MANUTENÇÃO. AF_10/2014</v>
          </cell>
          <cell r="C662" t="str">
            <v>H</v>
          </cell>
          <cell r="D662">
            <v>0.18</v>
          </cell>
          <cell r="E662">
            <v>0</v>
          </cell>
        </row>
        <row r="663">
          <cell r="A663">
            <v>7047</v>
          </cell>
          <cell r="B663" t="str">
            <v>MOTOBOMBA TRASH (PARA ÁGUA SUJA) AUTO ESCORVANTE, MOTOR GASOLINA DE 6,41 HP, DIÂMETROS DE SUCÇÃO X RECALQUE: 3" X 3", HM/Q = 10 MCA / 60 M3/H A 23 MCA / 0 M3/H - MATERIAIS NA OPERAÇÃO. AF_10/2014</v>
          </cell>
          <cell r="C663" t="str">
            <v>H</v>
          </cell>
          <cell r="D663">
            <v>4.1500000000000004</v>
          </cell>
          <cell r="E663">
            <v>0</v>
          </cell>
        </row>
        <row r="664">
          <cell r="A664">
            <v>7051</v>
          </cell>
          <cell r="B664" t="str">
            <v>ROLO COMPACTADOR PE DE CARNEIRO VIBRATORIO, POTENCIA 125 HP, PESO OPERACIONAL SEM/COM LASTRO 11,95 / 13,30 T, IMPACTO DINAMICO 38,5 / 22,5 T, LARGURA DE TRABALHO 2,15 M - DEPRECIAÇÃO. AF_06/2014</v>
          </cell>
          <cell r="C664" t="str">
            <v>H</v>
          </cell>
          <cell r="D664">
            <v>20.89</v>
          </cell>
          <cell r="E664">
            <v>0</v>
          </cell>
        </row>
        <row r="665">
          <cell r="A665">
            <v>7052</v>
          </cell>
          <cell r="B665" t="str">
            <v>ROLO COMPACTADOR PE DE CARNEIRO VIBRATORIO, POTENCIA 125 HP, PESO OPERACIONAL SEM/COM LASTRO 11,95 / 13,30 T, IMPACTO DINAMICO 38,5 / 22,5 T, LARGURA DE TRABALHO 2,15 M - JUROS. AF_06/2014</v>
          </cell>
          <cell r="C665" t="str">
            <v>H</v>
          </cell>
          <cell r="D665">
            <v>5.48</v>
          </cell>
          <cell r="E665">
            <v>0</v>
          </cell>
        </row>
        <row r="666">
          <cell r="A666">
            <v>7053</v>
          </cell>
          <cell r="B666" t="str">
            <v>ROLO COMPACTADOR PE DE CARNEIRO VIBRATORIO, POTENCIA 125 HP, PESO OPERACIONAL SEM/COM LASTRO 11,95 / 13,30 T, IMPACTO DINAMICO 38,5 / 22,5 T, LARGURA DE TRABALHO 2,15 M - MANUTENÇÃO. AF_06/2014</v>
          </cell>
          <cell r="C666" t="str">
            <v>H</v>
          </cell>
          <cell r="D666">
            <v>26.14</v>
          </cell>
          <cell r="E666">
            <v>0</v>
          </cell>
        </row>
        <row r="667">
          <cell r="A667">
            <v>7054</v>
          </cell>
          <cell r="B667" t="str">
            <v>ROLO COMPACTADOR PE DE CARNEIRO VIBRATORIO, POTENCIA 125 HP, PESO OPERACIONAL SEM/COM LASTRO 11,95 / 13,30 T, IMPACTO DINAMICO 38,5 / 22,5 T, LARGURA DE TRABALHO 2,15 M - MATERIAIS NA OPERAÇÃO. AF_06/2014</v>
          </cell>
          <cell r="C667" t="str">
            <v>H</v>
          </cell>
          <cell r="D667">
            <v>55.74</v>
          </cell>
          <cell r="E667">
            <v>0</v>
          </cell>
        </row>
        <row r="668">
          <cell r="A668">
            <v>7058</v>
          </cell>
          <cell r="B668" t="str">
            <v>CAMINHÃO BASCULANTE 6 M3 TOCO, PESO BRUTO TOTAL 16.000 KG, CARGA ÚTIL MÁXIMA 11.130 KG, DISTÂNCIA ENTRE EIXOS 5,36 M, POTÊNCIA 185 CV, INCLUSIVE CAÇAMBA METÁLICA - DEPRECIAÇÃO. AF_06/2014</v>
          </cell>
          <cell r="C668" t="str">
            <v>H</v>
          </cell>
          <cell r="D668">
            <v>11.05</v>
          </cell>
          <cell r="E668">
            <v>0</v>
          </cell>
        </row>
        <row r="669">
          <cell r="A669">
            <v>7059</v>
          </cell>
          <cell r="B669" t="str">
            <v>CAMINHÃO BASCULANTE 6 M3 TOCO, PESO BRUTO TOTAL 16.000 KG, CARGA ÚTIL MÁXIMA 11.130 KG, DISTÂNCIA ENTRE EIXOS 5,36 M, POTÊNCIA 185 CV, INCLUSIVE CAÇAMBA METÁLICA - JUROS. AF_06/2014</v>
          </cell>
          <cell r="C669" t="str">
            <v>H</v>
          </cell>
          <cell r="D669">
            <v>3.86</v>
          </cell>
          <cell r="E669">
            <v>0</v>
          </cell>
        </row>
        <row r="670">
          <cell r="A670">
            <v>7060</v>
          </cell>
          <cell r="B670" t="str">
            <v>CAMINHÃO BASCULANTE 6 M3 TOCO, PESO BRUTO TOTAL 16.000 KG, CARGA ÚTIL MÁXIMA 11.130 KG, DISTÂNCIA ENTRE EIXOS 5,36 M, POTÊNCIA 185 CV, INCLUSIVE CAÇAMBA METÁLICA - MANUTENÇÃO. AF_06/2014</v>
          </cell>
          <cell r="C670" t="str">
            <v>H</v>
          </cell>
          <cell r="D670">
            <v>20.73</v>
          </cell>
          <cell r="E670">
            <v>0</v>
          </cell>
        </row>
        <row r="671">
          <cell r="A671">
            <v>7061</v>
          </cell>
          <cell r="B671" t="str">
            <v>CAMINHÃO BASCULANTE 6 M3 TOCO, PESO BRUTO TOTAL 16.000 KG, CARGA ÚTIL MÁXIMA 11.130 KG, DISTÂNCIA ENTRE EIXOS 5,36 M, POTÊNCIA 185 CV, INCLUSIVE CAÇAMBA METÁLICA - MATERIAIS NA OPERAÇÃO. AF_06/2014</v>
          </cell>
          <cell r="C671" t="str">
            <v>H</v>
          </cell>
          <cell r="D671">
            <v>81.37</v>
          </cell>
          <cell r="E671">
            <v>0</v>
          </cell>
        </row>
        <row r="672">
          <cell r="A672">
            <v>7063</v>
          </cell>
          <cell r="B672" t="str">
            <v>TRATOR DE PNEUS, POTÊNCIA 122 CV, TRAÇÃO 4X4, PESO COM LASTRO DE 4.510 KG - DEPRECIAÇÃO. AF_06/2014</v>
          </cell>
          <cell r="C672" t="str">
            <v>H</v>
          </cell>
          <cell r="D672">
            <v>9.52</v>
          </cell>
          <cell r="E672">
            <v>0</v>
          </cell>
        </row>
        <row r="673">
          <cell r="A673">
            <v>7064</v>
          </cell>
          <cell r="B673" t="str">
            <v>TRATOR DE PNEUS, POTÊNCIA 122 CV, TRAÇÃO 4X4, PESO COM LASTRO DE 4.510 KG - JUROS. AF_06/2014</v>
          </cell>
          <cell r="C673" t="str">
            <v>H</v>
          </cell>
          <cell r="D673">
            <v>2.5</v>
          </cell>
          <cell r="E673">
            <v>0</v>
          </cell>
        </row>
        <row r="674">
          <cell r="A674">
            <v>7065</v>
          </cell>
          <cell r="B674" t="str">
            <v>TRATOR DE PNEUS, POTÊNCIA 122 CV, TRAÇÃO 4X4, PESO COM LASTRO DE 4.510 KG - MANUTENÇÃO. AF_06/2014</v>
          </cell>
          <cell r="C674" t="str">
            <v>H</v>
          </cell>
          <cell r="D674">
            <v>10.42</v>
          </cell>
          <cell r="E674">
            <v>0</v>
          </cell>
        </row>
        <row r="675">
          <cell r="A675">
            <v>7066</v>
          </cell>
          <cell r="B675" t="str">
            <v>TRATOR DE PNEUS, POTÊNCIA 122 CV, TRAÇÃO 4X4, PESO COM LASTRO DE 4.510 KG - MATERIAIS NA OPERAÇÃO. AF_06/2014</v>
          </cell>
          <cell r="C675" t="str">
            <v>H</v>
          </cell>
          <cell r="D675">
            <v>53.65</v>
          </cell>
          <cell r="E675">
            <v>0</v>
          </cell>
        </row>
        <row r="676">
          <cell r="A676">
            <v>53786</v>
          </cell>
          <cell r="B676" t="str">
            <v>RETROESCAVADEIRA SOBRE RODAS COM CARREGADEIRA, TRAÇÃO 4X4, POTÊNCIA LÍQ. 88 HP, CAÇAMBA CARREG. CAP. MÍN. 1 M3, CAÇAMBA RETRO CAP. 0,26 M3, PESO OPERACIONAL MÍN. 6.674 KG, PROFUNDIDADE ESCAVAÇÃO MÁX. 4,37 M - MATERIAIS NA OPERAÇÃO. AF_06/2014</v>
          </cell>
          <cell r="C676" t="str">
            <v>H</v>
          </cell>
          <cell r="D676">
            <v>41</v>
          </cell>
          <cell r="E676">
            <v>0</v>
          </cell>
        </row>
        <row r="677">
          <cell r="A677">
            <v>53788</v>
          </cell>
          <cell r="B677" t="str">
            <v>ROLO COMPACTADOR VIBRATÓRIO DE UM CILINDRO AÇO LISO, POTÊNCIA 80 HP, PESO OPERACIONAL MÁXIMO 8,1 T, IMPACTO DINÂMICO 16,15 / 9,5 T, LARGURA DE TRABALHO 1,68 M - MATERIAIS NA OPERAÇÃO. AF_06/2014</v>
          </cell>
          <cell r="C677" t="str">
            <v>H</v>
          </cell>
          <cell r="D677">
            <v>35.65</v>
          </cell>
          <cell r="E677">
            <v>0</v>
          </cell>
        </row>
        <row r="678">
          <cell r="A678">
            <v>53792</v>
          </cell>
          <cell r="B678" t="str">
            <v>CAMINHÃO BASCULANTE 6 M3, PESO BRUTO TOTAL 16.000 KG, CARGA ÚTIL MÁXIMA 13.071 KG, DISTÂNCIA ENTRE EIXOS 4,80 M, POTÊNCIA 230 CV INCLUSIVE CAÇAMBA METÁLICA - MATERIAIS NA OPERAÇÃO. AF_06/2014</v>
          </cell>
          <cell r="C678" t="str">
            <v>H</v>
          </cell>
          <cell r="D678">
            <v>101.16</v>
          </cell>
          <cell r="E678">
            <v>0</v>
          </cell>
        </row>
        <row r="679">
          <cell r="A679">
            <v>53794</v>
          </cell>
          <cell r="B679" t="str">
            <v>USINA DE CONCRETO FIXA, CAPACIDADE NOMINAL DE 90 A 120 M3/H, SEM SILO - MANUTENÇÃO. AF_07/2016</v>
          </cell>
          <cell r="C679" t="str">
            <v>H</v>
          </cell>
          <cell r="D679">
            <v>35</v>
          </cell>
          <cell r="E679">
            <v>0</v>
          </cell>
        </row>
        <row r="680">
          <cell r="A680">
            <v>53797</v>
          </cell>
          <cell r="B680" t="str">
            <v>CAMINHÃO TOCO, PBT 16.000 KG, CARGA ÚTIL MÁX. 10.685 KG, DIST. ENTRE EIXOS 4,8 M, POTÊNCIA 189 CV, INCLUSIVE CARROCERIA FIXA ABERTA DE MADEIRA P/ TRANSPORTE GERAL DE CARGA SECA, DIMEN. APROX. 2,5 X 7,00 X 0,50 M - MATERIAIS NA OPERAÇÃO. AF_06/2014</v>
          </cell>
          <cell r="C680" t="str">
            <v>H</v>
          </cell>
          <cell r="D680">
            <v>83.13</v>
          </cell>
          <cell r="E680">
            <v>0</v>
          </cell>
        </row>
        <row r="681">
          <cell r="A681">
            <v>53804</v>
          </cell>
          <cell r="B681" t="str">
            <v>VASSOURA MECÂNICA REBOCÁVEL COM ESCOVA CILÍNDRICA, LARGURA ÚTIL DE VARRIMENTO DE 2,44 M - MANUTENÇÃO. AF_06/2014</v>
          </cell>
          <cell r="C681" t="str">
            <v>H</v>
          </cell>
          <cell r="D681">
            <v>2.64</v>
          </cell>
          <cell r="E681">
            <v>0</v>
          </cell>
        </row>
        <row r="682">
          <cell r="A682">
            <v>53806</v>
          </cell>
          <cell r="B682" t="str">
            <v>TRATOR DE ESTEIRAS, POTÊNCIA 170 HP, PESO OPERACIONAL 19 T, CAÇAMBA 5,2 M3 - MANUTENÇÃO. AF_06/2014</v>
          </cell>
          <cell r="C682" t="str">
            <v>H</v>
          </cell>
          <cell r="D682">
            <v>37.43</v>
          </cell>
          <cell r="E682">
            <v>0</v>
          </cell>
        </row>
        <row r="683">
          <cell r="A683">
            <v>53810</v>
          </cell>
          <cell r="B683" t="str">
            <v>TRATOR DE ESTEIRAS, POTÊNCIA 150 HP, PESO OPERACIONAL 16,7 T, COM RODA MOTRIZ ELEVADA E LÂMINA 3,18 M3 - MANUTENÇÃO. AF_06/2014</v>
          </cell>
          <cell r="C683" t="str">
            <v>H</v>
          </cell>
          <cell r="D683">
            <v>37.659999999999997</v>
          </cell>
          <cell r="E683">
            <v>0</v>
          </cell>
        </row>
        <row r="684">
          <cell r="A684">
            <v>53814</v>
          </cell>
          <cell r="B684" t="str">
            <v>TRATOR DE ESTEIRAS, POTÊNCIA 347 HP, PESO OPERACIONAL 38,5 T, COM LÂMINA 8,70 M3 - MANUTENÇÃO. AF_06/2014</v>
          </cell>
          <cell r="C684" t="str">
            <v>H</v>
          </cell>
          <cell r="D684">
            <v>123.38</v>
          </cell>
          <cell r="E684">
            <v>0</v>
          </cell>
        </row>
        <row r="685">
          <cell r="A685">
            <v>53817</v>
          </cell>
          <cell r="B685" t="str">
            <v>TRATOR DE ESTEIRAS, POTÊNCIA 100 HP, PESO OPERACIONAL 9,4 T, COM LÂMINA 2,19 M3 - MATERIAIS NA OPERAÇÃO. AF_06/2014</v>
          </cell>
          <cell r="C685" t="str">
            <v>H</v>
          </cell>
          <cell r="D685">
            <v>44.58</v>
          </cell>
          <cell r="E685">
            <v>0</v>
          </cell>
        </row>
        <row r="686">
          <cell r="A686">
            <v>53818</v>
          </cell>
          <cell r="B686" t="str">
            <v>ROLO COMPACTADOR VIBRATÓRIO REBOCÁVEL, CILINDRO DE AÇO LISO, POTÊNCIA DE TRAÇÃO DE 65 CV, PESO 4,7 T, IMPACTO DINÂMICO 18,3 T, LARGURA DE TRABALHO 1,67 M - DEPRECIAÇÃO. AF_02/2016</v>
          </cell>
          <cell r="C686" t="str">
            <v>H</v>
          </cell>
          <cell r="D686">
            <v>4.55</v>
          </cell>
          <cell r="E686">
            <v>0</v>
          </cell>
        </row>
        <row r="687">
          <cell r="A687">
            <v>53827</v>
          </cell>
          <cell r="B687" t="str">
            <v>CAMINHÃO TOCO, PESO BRUTO TOTAL 14.300 KG, CARGA ÚTIL MÁXIMA 9590 KG, DISTÂNCIA ENTRE EIXOS 4,76 M, POTÊNCIA 185 CV (NÃO INCLUI CARROCERIA) - MATERIAIS NA OPERAÇÃO. AF_06/2014</v>
          </cell>
          <cell r="C687" t="str">
            <v>H</v>
          </cell>
          <cell r="D687">
            <v>81.37</v>
          </cell>
          <cell r="E687">
            <v>0</v>
          </cell>
        </row>
        <row r="688">
          <cell r="A688">
            <v>53829</v>
          </cell>
          <cell r="B688" t="str">
            <v>CAMINHÃO TOCO, PESO BRUTO TOTAL 16.000 KG, CARGA ÚTIL MÁXIMA DE 10.685 KG, DISTÂNCIA ENTRE EIXOS 4,80 M, POTÊNCIA 189 CV EXCLUSIVE CARROCERIA - MATERIAIS NA OPERAÇÃO. AF_06/2014</v>
          </cell>
          <cell r="C688" t="str">
            <v>H</v>
          </cell>
          <cell r="D688">
            <v>83.13</v>
          </cell>
          <cell r="E688">
            <v>0</v>
          </cell>
        </row>
        <row r="689">
          <cell r="A689">
            <v>53831</v>
          </cell>
          <cell r="B689" t="str">
            <v>CAMINHÃO PIPA 10.000 L TRUCADO, PESO BRUTO TOTAL 23.000 KG, CARGA ÚTIL MÁXIMA 15.935 KG, DISTÂNCIA ENTRE EIXOS 4,8 M, POTÊNCIA 230 CV, INCLUSIVE TANQUE DE AÇO PARA TRANSPORTE DE ÁGUA - MATERIAIS NA OPERAÇÃO. AF_06/2014</v>
          </cell>
          <cell r="C689" t="str">
            <v>H</v>
          </cell>
          <cell r="D689">
            <v>101.16</v>
          </cell>
          <cell r="E689">
            <v>0</v>
          </cell>
        </row>
        <row r="690">
          <cell r="A690">
            <v>53840</v>
          </cell>
          <cell r="B690" t="str">
            <v>GRADE DE DISCO REBOCÁVEL COM 20 DISCOS 24" X 6 MM COM PNEUS PARA TRANSPORTE - DEPRECIAÇÃO. AF_06/2014</v>
          </cell>
          <cell r="C690" t="str">
            <v>H</v>
          </cell>
          <cell r="D690">
            <v>1.43</v>
          </cell>
          <cell r="E690">
            <v>0</v>
          </cell>
        </row>
        <row r="691">
          <cell r="A691">
            <v>53841</v>
          </cell>
          <cell r="B691" t="str">
            <v>GRADE DE DISCO REBOCÁVEL COM 20 DISCOS 24" X 6 MM COM PNEUS PARA TRANSPORTE - MANUTENÇÃO. AF_06/2014</v>
          </cell>
          <cell r="C691" t="str">
            <v>H</v>
          </cell>
          <cell r="D691">
            <v>0.99</v>
          </cell>
          <cell r="E691">
            <v>0</v>
          </cell>
        </row>
        <row r="692">
          <cell r="A692">
            <v>53849</v>
          </cell>
          <cell r="B692" t="str">
            <v>MOTONIVELADORA POTÊNCIA BÁSICA LÍQUIDA (PRIMEIRA MARCHA) 125 HP, PESO BRUTO 13032 KG, LARGURA DA LÂMINA DE 3,7 M - MATERIAIS NA OPERAÇÃO. AF_06/2014</v>
          </cell>
          <cell r="C692" t="str">
            <v>H</v>
          </cell>
          <cell r="D692">
            <v>55.74</v>
          </cell>
          <cell r="E692">
            <v>0</v>
          </cell>
        </row>
        <row r="693">
          <cell r="A693">
            <v>53857</v>
          </cell>
          <cell r="B693" t="str">
            <v>PÁ CARREGADEIRA SOBRE RODAS, POTÊNCIA LÍQUIDA 128 HP, CAPACIDADE DA CAÇAMBA 1,7 A 2,8 M3, PESO OPERACIONAL 11632 KG - MANUTENÇÃO. AF_06/2014</v>
          </cell>
          <cell r="C693" t="str">
            <v>H</v>
          </cell>
          <cell r="D693">
            <v>23.8</v>
          </cell>
          <cell r="E693">
            <v>0</v>
          </cell>
        </row>
        <row r="694">
          <cell r="A694">
            <v>53858</v>
          </cell>
          <cell r="B694" t="str">
            <v>PÁ CARREGADEIRA SOBRE RODAS, POTÊNCIA LÍQUIDA 128 HP, CAPACIDADE DA CAÇAMBA 1,7 A 2,8 M3, PESO OPERACIONAL 11632 KG - MATERIAIS NA OPERAÇÃO. AF_06/2014</v>
          </cell>
          <cell r="C694" t="str">
            <v>H</v>
          </cell>
          <cell r="D694">
            <v>57.07</v>
          </cell>
          <cell r="E694">
            <v>0</v>
          </cell>
        </row>
        <row r="695">
          <cell r="A695">
            <v>53861</v>
          </cell>
          <cell r="B695" t="str">
            <v>PÁ CARREGADEIRA SOBRE RODAS, POTÊNCIA 197 HP, CAPACIDADE DA CAÇAMBA 2,5 A 3,5 M3, PESO OPERACIONAL 18338 KG - MANUTENÇÃO. AF_06/2014</v>
          </cell>
          <cell r="C695" t="str">
            <v>H</v>
          </cell>
          <cell r="D695">
            <v>33</v>
          </cell>
          <cell r="E695">
            <v>0</v>
          </cell>
        </row>
        <row r="696">
          <cell r="A696">
            <v>53863</v>
          </cell>
          <cell r="B696" t="str">
            <v>MARTELETE OU ROMPEDOR PNEUMÁTICO MANUAL, 28 KG, COM SILENCIADOR - MANUTENÇÃO. AF_07/2016</v>
          </cell>
          <cell r="C696" t="str">
            <v>H</v>
          </cell>
          <cell r="D696">
            <v>1.74</v>
          </cell>
          <cell r="E696">
            <v>0</v>
          </cell>
        </row>
        <row r="697">
          <cell r="A697">
            <v>53865</v>
          </cell>
          <cell r="B697" t="str">
            <v>COMPRESSOR DE AR REBOCÁVEL, VAZÃO 189 PCM, PRESSÃO EFETIVA DE TRABALHO 102 PSI, MOTOR DIESEL, POTÊNCIA 63 CV - MATERIAIS NA OPERAÇÃO. AF_06/2015</v>
          </cell>
          <cell r="C697" t="str">
            <v>H</v>
          </cell>
          <cell r="D697">
            <v>27.72</v>
          </cell>
          <cell r="E697">
            <v>0</v>
          </cell>
        </row>
        <row r="698">
          <cell r="A698">
            <v>53866</v>
          </cell>
          <cell r="B698" t="str">
            <v>BOMBA SUBMERSÍVEL ELÉTRICA TRIFÁSICA, POTÊNCIA 2,96 HP, Ø ROTOR 144 MM SEMI-ABERTO, BOCAL DE SAÍDA Ø 2, HM/Q = 2 MCA / 38,8 M3/H A 28 MCA / 5 M3/H - MATERIAIS NA OPERAÇÃO. AF_06/2014</v>
          </cell>
          <cell r="C698" t="str">
            <v>H</v>
          </cell>
          <cell r="D698">
            <v>1.37</v>
          </cell>
          <cell r="E698">
            <v>0</v>
          </cell>
        </row>
        <row r="699">
          <cell r="A699">
            <v>53882</v>
          </cell>
          <cell r="B699" t="str">
            <v>CAMINHÃO PIPA 6.000 L, PESO BRUTO TOTAL 13.000 KG, DISTÂNCIA ENTRE EIXOS 4,80 M, POTÊNCIA 189 CV INCLUSIVE TANQUE DE AÇO PARA TRANSPORTE DE ÁGUA, CAPACIDADE 6 M3 - MANUTENÇÃO. AF_06/2014</v>
          </cell>
          <cell r="C699" t="str">
            <v>H</v>
          </cell>
          <cell r="D699">
            <v>16.350000000000001</v>
          </cell>
          <cell r="E699">
            <v>0</v>
          </cell>
        </row>
        <row r="700">
          <cell r="A700">
            <v>55263</v>
          </cell>
          <cell r="B700" t="str">
            <v>ROLO COMPACTADOR DE PNEUS ESTÁTICO, PRESSÃO VARIÁVEL, POTÊNCIA 111 HP, PESO SEM/COM LASTRO 9,5 / 26 T, LARGURA DE TRABALHO 1,90 M - MATERIAIS NA OPERAÇÃO. AF_07/2014</v>
          </cell>
          <cell r="C700" t="str">
            <v>H</v>
          </cell>
          <cell r="D700">
            <v>49.5</v>
          </cell>
          <cell r="E700">
            <v>0</v>
          </cell>
        </row>
        <row r="701">
          <cell r="A701">
            <v>73303</v>
          </cell>
          <cell r="B701" t="str">
            <v>GRUPO GERADOR ESTACIONÁRIO, MOTOR DIESEL POTÊNCIA 170 KVA - DEPRECIAÇÃO. AF_02/2016</v>
          </cell>
          <cell r="C701" t="str">
            <v>H</v>
          </cell>
          <cell r="D701">
            <v>3.12</v>
          </cell>
          <cell r="E701">
            <v>0</v>
          </cell>
        </row>
        <row r="702">
          <cell r="A702">
            <v>73307</v>
          </cell>
          <cell r="B702" t="str">
            <v>GRUPO GERADOR ESTACIONÁRIO, MOTOR DIESEL POTÊNCIA 170 KVA - MANUTENÇÃO. AF_02/2016</v>
          </cell>
          <cell r="C702" t="str">
            <v>H</v>
          </cell>
          <cell r="D702">
            <v>2.79</v>
          </cell>
          <cell r="E702">
            <v>0</v>
          </cell>
        </row>
        <row r="703">
          <cell r="A703">
            <v>73309</v>
          </cell>
          <cell r="B703" t="str">
            <v>ROLO COMPACTADOR VIBRATÓRIO PÉ DE CARNEIRO PARA SOLOS, POTÊNCIA 80 HP, PESO OPERACIONAL SEM/COM LASTRO 7,4 / 8,8 T, LARGURA DE TRABALHO 1,68 M - DEPRECIAÇÃO. AF_02/2016</v>
          </cell>
          <cell r="C703" t="str">
            <v>H</v>
          </cell>
          <cell r="D703">
            <v>15.67</v>
          </cell>
          <cell r="E703">
            <v>0</v>
          </cell>
        </row>
        <row r="704">
          <cell r="A704">
            <v>73311</v>
          </cell>
          <cell r="B704" t="str">
            <v>GRUPO GERADOR ESTACIONÁRIO, MOTOR DIESEL POTÊNCIA 170 KVA - MATERIAIS NA OPERAÇÃO. AF_02/2016</v>
          </cell>
          <cell r="C704" t="str">
            <v>H</v>
          </cell>
          <cell r="D704">
            <v>93.62</v>
          </cell>
          <cell r="E704">
            <v>0</v>
          </cell>
        </row>
        <row r="705">
          <cell r="A705">
            <v>73313</v>
          </cell>
          <cell r="B705" t="str">
            <v>ROLO COMPACTADOR VIBRATÓRIO PÉ DE CARNEIRO PARA SOLOS, POTÊNCIA 80 HP, PESO OPERACIONAL SEM/COM LASTRO 7,4 / 8,8 T, LARGURA DE TRABALHO 1,68 M - JUROS. AF_02/2016</v>
          </cell>
          <cell r="C705" t="str">
            <v>H</v>
          </cell>
          <cell r="D705">
            <v>4.1100000000000003</v>
          </cell>
          <cell r="E705">
            <v>0</v>
          </cell>
        </row>
        <row r="706">
          <cell r="A706">
            <v>73315</v>
          </cell>
          <cell r="B706" t="str">
            <v>ROLO COMPACTADOR VIBRATÓRIO PÉ DE CARNEIRO PARA SOLOS, POTÊNCIA 80 HP, PESO OPERACIONAL SEM/COM LASTRO 7,4 / 8,8 T, LARGURA DE TRABALHO 1,68 M - MATERIAIS NA OPERAÇÃO. AF_02/2016</v>
          </cell>
          <cell r="C706" t="str">
            <v>H</v>
          </cell>
          <cell r="D706">
            <v>35.65</v>
          </cell>
          <cell r="E706">
            <v>0</v>
          </cell>
        </row>
        <row r="707">
          <cell r="A707">
            <v>73335</v>
          </cell>
          <cell r="B707" t="str">
            <v>CAMINHÃO TOCO, PBT 14.300 KG, CARGA ÚTIL MÁX. 9.710 KG, DIST. ENTRE EIXOS 3,56 M, POTÊNCIA 185 CV, INCLUSIVE CARROCERIA FIXA ABERTA DE MADEIRA P/ TRANSPORTE GERAL DE CARGA SECA, DIMEN. APROX. 2,50 X 6,50 X 0,50 M - MANUTENÇÃO. AF_06/2014</v>
          </cell>
          <cell r="C707" t="str">
            <v>H</v>
          </cell>
          <cell r="D707">
            <v>16.079999999999998</v>
          </cell>
          <cell r="E707">
            <v>0</v>
          </cell>
        </row>
        <row r="708">
          <cell r="A708">
            <v>73340</v>
          </cell>
          <cell r="B708" t="str">
            <v>CAMINHÃO TOCO, PBT 14.300 KG, CARGA ÚTIL MÁX. 9.710 KG, DIST. ENTRE EIXOS 3,56 M, POTÊNCIA 185 CV, INCLUSIVE CARROCERIA FIXA ABERTA DE MADEIRA P/ TRANSPORTE GERAL DE CARGA SECA, DIMEN. APROX. 2,50 X 6,50 X 0,50 M - MATERIAIS NA OPERAÇÃO. AF_06/2014</v>
          </cell>
          <cell r="C708" t="str">
            <v>H</v>
          </cell>
          <cell r="D708">
            <v>81.37</v>
          </cell>
          <cell r="E708">
            <v>0</v>
          </cell>
        </row>
        <row r="709">
          <cell r="A709">
            <v>83361</v>
          </cell>
          <cell r="B709" t="str">
            <v>ESPARGIDOR DE ASFALTO PRESSURIZADO, TANQUE 6 M3 COM ISOLAÇÃO TÉRMICA, AQUECIDO COM 2 MAÇARICOS, COM BARRA ESPARGIDORA 3,60 M, MONTADO SOBRE CAMINHÃO  TOCO, PBT 14.300 KG, POTÊNCIA 185 CV - MANUTENÇÃO. AF_08/2015</v>
          </cell>
          <cell r="C709" t="str">
            <v>H</v>
          </cell>
          <cell r="D709">
            <v>9.6</v>
          </cell>
          <cell r="E709">
            <v>0</v>
          </cell>
        </row>
        <row r="710">
          <cell r="A710">
            <v>83761</v>
          </cell>
          <cell r="B710" t="str">
            <v>GRUPO DE SOLDAGEM COM GERADOR A DIESEL 60 CV PARA SOLDA ELÉTRICA, SOBRE 04 RODAS, COM MOTOR 4 CILINDROS 600 A - DEPRECIAÇÃO. AF_02/2016</v>
          </cell>
          <cell r="C710" t="str">
            <v>H</v>
          </cell>
          <cell r="D710">
            <v>6.66</v>
          </cell>
          <cell r="E710">
            <v>0</v>
          </cell>
        </row>
        <row r="711">
          <cell r="A711">
            <v>83762</v>
          </cell>
          <cell r="B711" t="str">
            <v>GRUPO DE SOLDAGEM COM GERADOR A DIESEL 60 CV PARA SOLDA ELÉTRICA, SOBRE 04 RODAS, COM MOTOR 4 CILINDROS 600 A - MANUTENÇÃO. AF_02/2016</v>
          </cell>
          <cell r="C711" t="str">
            <v>H</v>
          </cell>
          <cell r="D711">
            <v>8.33</v>
          </cell>
          <cell r="E711">
            <v>0</v>
          </cell>
        </row>
        <row r="712">
          <cell r="A712">
            <v>83763</v>
          </cell>
          <cell r="B712" t="str">
            <v>GRUPO DE SOLDAGEM COM GERADOR A DIESEL 60 CV PARA SOLDA ELÉTRICA, SOBRE 04 RODAS, COM MOTOR 4 CILINDROS 600 A - MATERIAIS NA OPERAÇÃO. AF_02/2016</v>
          </cell>
          <cell r="C712" t="str">
            <v>H</v>
          </cell>
          <cell r="D712">
            <v>26.39</v>
          </cell>
          <cell r="E712">
            <v>0</v>
          </cell>
        </row>
        <row r="713">
          <cell r="A713">
            <v>83764</v>
          </cell>
          <cell r="B713" t="str">
            <v>GRUPO DE SOLDAGEM COM GERADOR A DIESEL 60 CV PARA SOLDA ELÉTRICA, SOBRE 04 RODAS, COM MOTOR 4 CILINDROS 600 A - JUROS. AF_02/2016</v>
          </cell>
          <cell r="C713" t="str">
            <v>H</v>
          </cell>
          <cell r="D713">
            <v>1.5</v>
          </cell>
          <cell r="E713">
            <v>0</v>
          </cell>
        </row>
        <row r="714">
          <cell r="A714">
            <v>87026</v>
          </cell>
          <cell r="B714" t="str">
            <v>GRADE DE DISCO REBOCÁVEL COM 20 DISCOS 24" X 6 MM COM PNEUS PARA TRANSPORTE - JUROS. AF_06/2014</v>
          </cell>
          <cell r="C714" t="str">
            <v>H</v>
          </cell>
          <cell r="D714">
            <v>0.38</v>
          </cell>
          <cell r="E714">
            <v>0</v>
          </cell>
        </row>
        <row r="715">
          <cell r="A715">
            <v>87441</v>
          </cell>
          <cell r="B715" t="str">
            <v>BETONEIRA CAPACIDADE NOMINAL 400 L, CAPACIDADE DE MISTURA 310 L, MOTOR A DIESEL POTÊNCIA 5,0 HP, SEM CARREGADOR - DEPRECIAÇÃO. AF_06/2014</v>
          </cell>
          <cell r="C715" t="str">
            <v>H</v>
          </cell>
          <cell r="D715">
            <v>0.27</v>
          </cell>
          <cell r="E715">
            <v>0</v>
          </cell>
        </row>
        <row r="716">
          <cell r="A716">
            <v>87442</v>
          </cell>
          <cell r="B716" t="str">
            <v>BETONEIRA CAPACIDADE NOMINAL 400 L, CAPACIDADE DE MISTURA 310 L, MOTOR A DIESEL POTÊNCIA 5,0 HP, SEM CARREGADOR - JUROS. AF_06/2014</v>
          </cell>
          <cell r="C716" t="str">
            <v>H</v>
          </cell>
          <cell r="D716">
            <v>0.06</v>
          </cell>
          <cell r="E716">
            <v>0</v>
          </cell>
        </row>
        <row r="717">
          <cell r="A717">
            <v>87443</v>
          </cell>
          <cell r="B717" t="str">
            <v>BETONEIRA CAPACIDADE NOMINAL 400 L, CAPACIDADE DE MISTURA 310 L, MOTOR A DIESEL POTÊNCIA 5,0 HP, SEM CARREGADOR - MANUTENÇÃO. AF_06/2014</v>
          </cell>
          <cell r="C717" t="str">
            <v>H</v>
          </cell>
          <cell r="D717">
            <v>0.26</v>
          </cell>
          <cell r="E717">
            <v>0</v>
          </cell>
        </row>
        <row r="718">
          <cell r="A718">
            <v>87444</v>
          </cell>
          <cell r="B718" t="str">
            <v>BETONEIRA CAPACIDADE NOMINAL 400 L, CAPACIDADE DE MISTURA 310 L, MOTOR A DIESEL POTÊNCIA 5,0 HP, SEM CARREGADOR - MATERIAIS NA OPERAÇÃO. AF_06/2014</v>
          </cell>
          <cell r="C718" t="str">
            <v>H</v>
          </cell>
          <cell r="D718">
            <v>2.2200000000000002</v>
          </cell>
          <cell r="E718">
            <v>0</v>
          </cell>
        </row>
        <row r="719">
          <cell r="A719">
            <v>88387</v>
          </cell>
          <cell r="B719" t="str">
            <v>MISTURADOR DE ARGAMASSA, EIXO HORIZONTAL, CAPACIDADE DE MISTURA 300 KG, MOTOR ELÉTRICO POTÊNCIA 5 CV - DEPRECIAÇÃO. AF_06/2014</v>
          </cell>
          <cell r="C719" t="str">
            <v>H</v>
          </cell>
          <cell r="D719">
            <v>0.53</v>
          </cell>
          <cell r="E719">
            <v>0</v>
          </cell>
        </row>
        <row r="720">
          <cell r="A720">
            <v>88389</v>
          </cell>
          <cell r="B720" t="str">
            <v>MISTURADOR DE ARGAMASSA, EIXO HORIZONTAL, CAPACIDADE DE MISTURA 300 KG, MOTOR ELÉTRICO POTÊNCIA 5 CV - JUROS. AF_06/2014</v>
          </cell>
          <cell r="C720" t="str">
            <v>H</v>
          </cell>
          <cell r="D720">
            <v>0.12</v>
          </cell>
          <cell r="E720">
            <v>0</v>
          </cell>
        </row>
        <row r="721">
          <cell r="A721">
            <v>88390</v>
          </cell>
          <cell r="B721" t="str">
            <v>MISTURADOR DE ARGAMASSA, EIXO HORIZONTAL, CAPACIDADE DE MISTURA 300 KG, MOTOR ELÉTRICO POTÊNCIA 5 CV - MANUTENÇÃO. AF_06/2014</v>
          </cell>
          <cell r="C721" t="str">
            <v>H</v>
          </cell>
          <cell r="D721">
            <v>0.67</v>
          </cell>
          <cell r="E721">
            <v>0</v>
          </cell>
        </row>
        <row r="722">
          <cell r="A722">
            <v>88391</v>
          </cell>
          <cell r="B722" t="str">
            <v>MISTURADOR DE ARGAMASSA, EIXO HORIZONTAL, CAPACIDADE DE MISTURA 300 KG, MOTOR ELÉTRICO POTÊNCIA 5 CV - MATERIAIS NA OPERAÇÃO. AF_06/2014</v>
          </cell>
          <cell r="C722" t="str">
            <v>H</v>
          </cell>
          <cell r="D722">
            <v>2.2200000000000002</v>
          </cell>
          <cell r="E722">
            <v>0</v>
          </cell>
        </row>
        <row r="723">
          <cell r="A723">
            <v>88394</v>
          </cell>
          <cell r="B723" t="str">
            <v>MISTURADOR DE ARGAMASSA, EIXO HORIZONTAL, CAPACIDADE DE MISTURA 600 KG, MOTOR ELÉTRICO POTÊNCIA 7,5 CV - DEPRECIAÇÃO. AF_06/2014</v>
          </cell>
          <cell r="C723" t="str">
            <v>H</v>
          </cell>
          <cell r="D723">
            <v>0.64</v>
          </cell>
          <cell r="E723">
            <v>0</v>
          </cell>
        </row>
        <row r="724">
          <cell r="A724">
            <v>88395</v>
          </cell>
          <cell r="B724" t="str">
            <v>MISTURADOR DE ARGAMASSA, EIXO HORIZONTAL, CAPACIDADE DE MISTURA 600 KG, MOTOR ELÉTRICO POTÊNCIA 7,5 CV - JUROS. AF_06/2014</v>
          </cell>
          <cell r="C724" t="str">
            <v>H</v>
          </cell>
          <cell r="D724">
            <v>0.14000000000000001</v>
          </cell>
          <cell r="E724">
            <v>0</v>
          </cell>
        </row>
        <row r="725">
          <cell r="A725">
            <v>88396</v>
          </cell>
          <cell r="B725" t="str">
            <v>MISTURADOR DE ARGAMASSA, EIXO HORIZONTAL, CAPACIDADE DE MISTURA 600 KG, MOTOR ELÉTRICO POTÊNCIA 7,5 CV - MANUTENÇÃO. AF_06/2014</v>
          </cell>
          <cell r="C725" t="str">
            <v>H</v>
          </cell>
          <cell r="D725">
            <v>0.8</v>
          </cell>
          <cell r="E725">
            <v>0</v>
          </cell>
        </row>
        <row r="726">
          <cell r="A726">
            <v>88397</v>
          </cell>
          <cell r="B726" t="str">
            <v>MISTURADOR DE ARGAMASSA, EIXO HORIZONTAL, CAPACIDADE DE MISTURA 600 KG, MOTOR ELÉTRICO POTÊNCIA 7,5 CV - MATERIAIS NA OPERAÇÃO. AF_06/2014</v>
          </cell>
          <cell r="C726" t="str">
            <v>H</v>
          </cell>
          <cell r="D726">
            <v>3.32</v>
          </cell>
          <cell r="E726">
            <v>0</v>
          </cell>
        </row>
        <row r="727">
          <cell r="A727">
            <v>88400</v>
          </cell>
          <cell r="B727" t="str">
            <v>MISTURADOR DE ARGAMASSA, EIXO HORIZONTAL, CAPACIDADE DE MISTURA 160 KG, MOTOR ELÉTRICO POTÊNCIA 3 CV - DEPRECIAÇÃO. AF_06/2014</v>
          </cell>
          <cell r="C727" t="str">
            <v>H</v>
          </cell>
          <cell r="D727">
            <v>0.5</v>
          </cell>
          <cell r="E727">
            <v>0</v>
          </cell>
        </row>
        <row r="728">
          <cell r="A728">
            <v>88401</v>
          </cell>
          <cell r="B728" t="str">
            <v>MISTURADOR DE ARGAMASSA, EIXO HORIZONTAL, CAPACIDADE DE MISTURA 160 KG, MOTOR ELÉTRICO POTÊNCIA 3 CV - JUROS. AF_06/2014</v>
          </cell>
          <cell r="C728" t="str">
            <v>H</v>
          </cell>
          <cell r="D728">
            <v>0.11</v>
          </cell>
          <cell r="E728">
            <v>0</v>
          </cell>
        </row>
        <row r="729">
          <cell r="A729">
            <v>88402</v>
          </cell>
          <cell r="B729" t="str">
            <v>MISTURADOR DE ARGAMASSA, EIXO HORIZONTAL, CAPACIDADE DE MISTURA 160 KG, MOTOR ELÉTRICO POTÊNCIA 3 CV - MANUTENÇÃO. AF_06/2014</v>
          </cell>
          <cell r="C729" t="str">
            <v>H</v>
          </cell>
          <cell r="D729">
            <v>0.63</v>
          </cell>
          <cell r="E729">
            <v>0</v>
          </cell>
        </row>
        <row r="730">
          <cell r="A730">
            <v>88403</v>
          </cell>
          <cell r="B730" t="str">
            <v>MISTURADOR DE ARGAMASSA, EIXO HORIZONTAL, CAPACIDADE DE MISTURA 160 KG, MOTOR ELÉTRICO POTÊNCIA 3 CV - MATERIAIS NA OPERAÇÃO. AF_06/2014</v>
          </cell>
          <cell r="C730" t="str">
            <v>H</v>
          </cell>
          <cell r="D730">
            <v>1.33</v>
          </cell>
          <cell r="E730">
            <v>0</v>
          </cell>
        </row>
        <row r="731">
          <cell r="A731">
            <v>88419</v>
          </cell>
          <cell r="B731" t="str">
            <v>PROJETOR DE ARGAMASSA, CAPACIDADE DE PROJEÇÃO 1,5 M3/H, ALCANCE DE 30 ATÉ 60 M, MOTOR ELÉTRICO POTÊNCIA 7,5 HP - DEPRECIAÇÃO. AF_06/2014</v>
          </cell>
          <cell r="C731" t="str">
            <v>H</v>
          </cell>
          <cell r="D731">
            <v>3.31</v>
          </cell>
          <cell r="E731">
            <v>0</v>
          </cell>
        </row>
        <row r="732">
          <cell r="A732">
            <v>88422</v>
          </cell>
          <cell r="B732" t="str">
            <v>PROJETOR DE ARGAMASSA, CAPACIDADE DE PROJEÇÃO 1,5 M3/H, ALCANCE DE 30 ATÉ 60 M, MOTOR ELÉTRICO POTÊNCIA 7,5 HP - JUROS. AF_06/2014</v>
          </cell>
          <cell r="C732" t="str">
            <v>H</v>
          </cell>
          <cell r="D732">
            <v>0.74</v>
          </cell>
          <cell r="E732">
            <v>0</v>
          </cell>
        </row>
        <row r="733">
          <cell r="A733">
            <v>88425</v>
          </cell>
          <cell r="B733" t="str">
            <v>PROJETOR DE ARGAMASSA, CAPACIDADE DE PROJEÇÃO 1,5 M3/H, ALCANCE DE 30 ATÉ 60 M, MOTOR ELÉTRICO POTÊNCIA 7,5 HP - MANUTENÇÃO. AF_06/2014</v>
          </cell>
          <cell r="C733" t="str">
            <v>H</v>
          </cell>
          <cell r="D733">
            <v>3.62</v>
          </cell>
          <cell r="E733">
            <v>0</v>
          </cell>
        </row>
        <row r="734">
          <cell r="A734">
            <v>88427</v>
          </cell>
          <cell r="B734" t="str">
            <v>PROJETOR DE ARGAMASSA, CAPACIDADE DE PROJEÇÃO 1,5 M3/H, ALCANCE DE 30 ATÉ 60 M, MOTOR ELÉTRICO POTÊNCIA 7,5 HP - MATERIAIS NA OPERAÇÃO. AF_06/2014</v>
          </cell>
          <cell r="C734" t="str">
            <v>H</v>
          </cell>
          <cell r="D734">
            <v>3.37</v>
          </cell>
          <cell r="E734">
            <v>0</v>
          </cell>
        </row>
        <row r="735">
          <cell r="A735">
            <v>88434</v>
          </cell>
          <cell r="B735" t="str">
            <v>PROJETOR DE ARGAMASSA, CAPACIDADE DE PROJEÇÃO 2 M3/H, ALCANCE ATÉ 50 M, MOTOR ELÉTRICO POTÊNCIA 7,5 HP - DEPRECIAÇÃO. AF_06/2014</v>
          </cell>
          <cell r="C735" t="str">
            <v>H</v>
          </cell>
          <cell r="D735">
            <v>4.3899999999999997</v>
          </cell>
          <cell r="E735">
            <v>0</v>
          </cell>
        </row>
        <row r="736">
          <cell r="A736">
            <v>88435</v>
          </cell>
          <cell r="B736" t="str">
            <v>PROJETOR DE ARGAMASSA, CAPACIDADE DE PROJEÇÃO 2 M3/H, ALCANCE ATÉ 50 M, MOTOR ELÉTRICO POTÊNCIA 7,5 HP - JUROS. AF_06/2014</v>
          </cell>
          <cell r="C736" t="str">
            <v>H</v>
          </cell>
          <cell r="D736">
            <v>0.98</v>
          </cell>
          <cell r="E736">
            <v>0</v>
          </cell>
        </row>
        <row r="737">
          <cell r="A737">
            <v>88436</v>
          </cell>
          <cell r="B737" t="str">
            <v>PROJETOR DE ARGAMASSA, CAPACIDADE DE PROJEÇÃO 2 M3/H, ALCANCE ATÉ 50 M, MOTOR ELÉTRICO POTÊNCIA 7,5 HP - MANUTENÇÃO. AF_06/2014</v>
          </cell>
          <cell r="C737" t="str">
            <v>H</v>
          </cell>
          <cell r="D737">
            <v>4.8</v>
          </cell>
          <cell r="E737">
            <v>0</v>
          </cell>
        </row>
        <row r="738">
          <cell r="A738">
            <v>88437</v>
          </cell>
          <cell r="B738" t="str">
            <v>PROJETOR DE ARGAMASSA, CAPACIDADE DE PROJEÇÃO 2 M3/H, ALCANCE ATÉ 50 M, MOTOR ELÉTRICO POTÊNCIA 7,5 HP - MATERIAIS NA OPERAÇÃO. AF_06/2014</v>
          </cell>
          <cell r="C738" t="str">
            <v>H</v>
          </cell>
          <cell r="D738">
            <v>3.37</v>
          </cell>
          <cell r="E738">
            <v>0</v>
          </cell>
        </row>
        <row r="739">
          <cell r="A739">
            <v>88569</v>
          </cell>
          <cell r="B739" t="str">
            <v>ESPARGIDOR DE ASFALTO PRESSURIZADO COM TANQUE DE 2500 L, REBOCÁVEL COM MOTOR A GASOLINA POTÊNCIA 3,4 HP - DEPRECIAÇÃO. AF_07/2014</v>
          </cell>
          <cell r="C739" t="str">
            <v>H</v>
          </cell>
          <cell r="D739">
            <v>2.16</v>
          </cell>
          <cell r="E739">
            <v>0</v>
          </cell>
        </row>
        <row r="740">
          <cell r="A740">
            <v>88570</v>
          </cell>
          <cell r="B740" t="str">
            <v>ESPARGIDOR DE ASFALTO PRESSURIZADO COM TANQUE DE 2500 L, REBOCÁVEL COM MOTOR A GASOLINA POTÊNCIA 3,4 HP - JUROS. AF_07/2014</v>
          </cell>
          <cell r="C740" t="str">
            <v>H</v>
          </cell>
          <cell r="D740">
            <v>0.73</v>
          </cell>
          <cell r="E740">
            <v>0</v>
          </cell>
        </row>
        <row r="741">
          <cell r="A741">
            <v>88826</v>
          </cell>
          <cell r="B741" t="str">
            <v>BETONEIRA CAPACIDADE NOMINAL DE 400 L, CAPACIDADE DE MISTURA 280 L, MOTOR ELÉTRICO TRIFÁSICO POTÊNCIA DE 2 CV, SEM CARREGADOR - DEPRECIAÇÃO. AF_10/2014</v>
          </cell>
          <cell r="C741" t="str">
            <v>H</v>
          </cell>
          <cell r="D741">
            <v>0.2</v>
          </cell>
          <cell r="E741">
            <v>0</v>
          </cell>
        </row>
        <row r="742">
          <cell r="A742">
            <v>88827</v>
          </cell>
          <cell r="B742" t="str">
            <v>BETONEIRA CAPACIDADE NOMINAL DE 400 L, CAPACIDADE DE MISTURA 280 L, MOTOR ELÉTRICO TRIFÁSICO POTÊNCIA DE 2 CV, SEM CARREGADOR - JUROS. AF_10/2014</v>
          </cell>
          <cell r="C742" t="str">
            <v>H</v>
          </cell>
          <cell r="D742">
            <v>0.04</v>
          </cell>
          <cell r="E742">
            <v>0</v>
          </cell>
        </row>
        <row r="743">
          <cell r="A743">
            <v>88828</v>
          </cell>
          <cell r="B743" t="str">
            <v>BETONEIRA CAPACIDADE NOMINAL DE 400 L, CAPACIDADE DE MISTURA 280 L, MOTOR ELÉTRICO TRIFÁSICO POTÊNCIA DE 2 CV, SEM CARREGADOR - MANUTENÇÃO. AF_10/2014</v>
          </cell>
          <cell r="C743" t="str">
            <v>H</v>
          </cell>
          <cell r="D743">
            <v>0.19</v>
          </cell>
          <cell r="E743">
            <v>0</v>
          </cell>
        </row>
        <row r="744">
          <cell r="A744">
            <v>88829</v>
          </cell>
          <cell r="B744" t="str">
            <v>BETONEIRA CAPACIDADE NOMINAL DE 400 L, CAPACIDADE DE MISTURA 280 L, MOTOR ELÉTRICO TRIFÁSICO POTÊNCIA DE 2 CV, SEM CARREGADOR - MATERIAIS NA OPERAÇÃO. AF_10/2014</v>
          </cell>
          <cell r="C744" t="str">
            <v>H</v>
          </cell>
          <cell r="D744">
            <v>0.88</v>
          </cell>
          <cell r="E744">
            <v>0</v>
          </cell>
        </row>
        <row r="745">
          <cell r="A745">
            <v>88832</v>
          </cell>
          <cell r="B745" t="str">
            <v>ESCAVADEIRA HIDRÁULICA SOBRE ESTEIRAS, CAÇAMBA 0,80 M3, PESO OPERACIONAL 17,8 T, POTÊNCIA LÍQUIDA 110 HP - DEPRECIAÇÃO. AF_10/2014</v>
          </cell>
          <cell r="C745" t="str">
            <v>H</v>
          </cell>
          <cell r="D745">
            <v>23.24</v>
          </cell>
          <cell r="E745">
            <v>0</v>
          </cell>
        </row>
        <row r="746">
          <cell r="A746">
            <v>88834</v>
          </cell>
          <cell r="B746" t="str">
            <v>ESCAVADEIRA HIDRÁULICA SOBRE ESTEIRAS, CAÇAMBA 0,80 M3, PESO OPERACIONAL 17,8 T, POTÊNCIA LÍQUIDA 110 HP - JUROS. AF_10/2014</v>
          </cell>
          <cell r="C746" t="str">
            <v>H</v>
          </cell>
          <cell r="D746">
            <v>5.97</v>
          </cell>
          <cell r="E746">
            <v>0</v>
          </cell>
        </row>
        <row r="747">
          <cell r="A747">
            <v>88835</v>
          </cell>
          <cell r="B747" t="str">
            <v>ESCAVADEIRA HIDRÁULICA SOBRE ESTEIRAS, CAÇAMBA 0,80 M3, PESO OPERACIONAL 17,8 T, POTÊNCIA LÍQUIDA 110 HP - MANUTENÇÃO. AF_10/2014</v>
          </cell>
          <cell r="C747" t="str">
            <v>H</v>
          </cell>
          <cell r="D747">
            <v>29.05</v>
          </cell>
          <cell r="E747">
            <v>0</v>
          </cell>
        </row>
        <row r="748">
          <cell r="A748">
            <v>88836</v>
          </cell>
          <cell r="B748" t="str">
            <v>ESCAVADEIRA HIDRÁULICA SOBRE ESTEIRAS, CAÇAMBA 0,80 M3, PESO OPERACIONAL 17,8 T, POTÊNCIA LÍQUIDA 110 HP - MATERIAIS NA OPERAÇÃO. AF_10/2014</v>
          </cell>
          <cell r="C748" t="str">
            <v>H</v>
          </cell>
          <cell r="D748">
            <v>49.03</v>
          </cell>
          <cell r="E748">
            <v>0</v>
          </cell>
        </row>
        <row r="749">
          <cell r="A749">
            <v>88839</v>
          </cell>
          <cell r="B749" t="str">
            <v>TRATOR DE ESTEIRAS, POTÊNCIA 125 HP, PESO OPERACIONAL 12,9 T, COM LÂMINA 2,7 M3 - DEPRECIAÇÃO. AF_10/2014</v>
          </cell>
          <cell r="C749" t="str">
            <v>H</v>
          </cell>
          <cell r="D749">
            <v>17.010000000000002</v>
          </cell>
          <cell r="E749">
            <v>0</v>
          </cell>
        </row>
        <row r="750">
          <cell r="A750">
            <v>88840</v>
          </cell>
          <cell r="B750" t="str">
            <v>TRATOR DE ESTEIRAS, POTÊNCIA 125 HP, PESO OPERACIONAL 12,9 T, COM LÂMINA 2,7 M3 - JUROS. AF_10/2014</v>
          </cell>
          <cell r="C750" t="str">
            <v>H</v>
          </cell>
          <cell r="D750">
            <v>7.27</v>
          </cell>
          <cell r="E750">
            <v>0</v>
          </cell>
        </row>
        <row r="751">
          <cell r="A751">
            <v>88841</v>
          </cell>
          <cell r="B751" t="str">
            <v>TRATOR DE ESTEIRAS, POTÊNCIA 125 HP, PESO OPERACIONAL 12,9 T, COM LÂMINA 2,7 M3 - MANUTENÇÃO. AF_10/2014</v>
          </cell>
          <cell r="C751" t="str">
            <v>H</v>
          </cell>
          <cell r="D751">
            <v>30.41</v>
          </cell>
          <cell r="E751">
            <v>0</v>
          </cell>
        </row>
        <row r="752">
          <cell r="A752">
            <v>88842</v>
          </cell>
          <cell r="B752" t="str">
            <v>TRATOR DE ESTEIRAS, POTÊNCIA 125 HP, PESO OPERACIONAL 12,9 T, COM LÂMINA 2,7 M3 - MATERIAIS NA OPERAÇÃO. AF_10/2014</v>
          </cell>
          <cell r="C752" t="str">
            <v>H</v>
          </cell>
          <cell r="D752">
            <v>55.74</v>
          </cell>
          <cell r="E752">
            <v>0</v>
          </cell>
        </row>
        <row r="753">
          <cell r="A753">
            <v>88847</v>
          </cell>
          <cell r="B753" t="str">
            <v>USINA DE LAMA ASFÁLTICA, PROD 30 A 50 T/H, SILO DE AGREGADO 7 M3, RESERVATÓRIOS PARA EMULSÃO E ÁGUA DE 2,3 M3 CADA, MISTURADOR TIPO PUG MILL A SER MONTADO SOBRE CAMINHÃO - DEPRECIAÇÃO. AF_10/2014</v>
          </cell>
          <cell r="C753" t="str">
            <v>H</v>
          </cell>
          <cell r="D753">
            <v>12.78</v>
          </cell>
          <cell r="E753">
            <v>0</v>
          </cell>
        </row>
        <row r="754">
          <cell r="A754">
            <v>88848</v>
          </cell>
          <cell r="B754" t="str">
            <v>USINA DE LAMA ASFÁLTICA, PROD 30 A 50 T/H, SILO DE AGREGADO 7 M3, RESERVATÓRIOS PARA EMULSÃO E ÁGUA DE 2,3 M3 CADA, MISTURADOR TIPO PUG MILL A SER MONTADO SOBRE CAMINHÃO - JUROS. AF_10/2014</v>
          </cell>
          <cell r="C754" t="str">
            <v>H</v>
          </cell>
          <cell r="D754">
            <v>5.0999999999999996</v>
          </cell>
          <cell r="E754">
            <v>0</v>
          </cell>
        </row>
        <row r="755">
          <cell r="A755">
            <v>88853</v>
          </cell>
          <cell r="B755" t="str">
            <v>MOTOBOMBA CENTRÍFUGA, MOTOR A GASOLINA, POTÊNCIA 5,42 HP, BOCAIS 1 1/2" X 1", DIÂMETRO ROTOR 143 MM HM/Q = 6 MCA / 16,8 M3/H A 38 MCA / 6,6 M3/H - DEPRECIAÇÃO. AF_06/2014</v>
          </cell>
          <cell r="C755" t="str">
            <v>H</v>
          </cell>
          <cell r="D755">
            <v>0.14000000000000001</v>
          </cell>
          <cell r="E755">
            <v>0</v>
          </cell>
        </row>
        <row r="756">
          <cell r="A756">
            <v>88854</v>
          </cell>
          <cell r="B756" t="str">
            <v>MOTOBOMBA CENTRÍFUGA, MOTOR A GASOLINA, POTÊNCIA 5,42 HP, BOCAIS 1 1/2" X 1", DIÂMETRO ROTOR 143 MM HM/Q = 6 MCA / 16,8 M3/H A 38 MCA / 6,6 M3/H - JUROS. AF_06/2014</v>
          </cell>
          <cell r="C756" t="str">
            <v>H</v>
          </cell>
          <cell r="D756">
            <v>0.03</v>
          </cell>
          <cell r="E756">
            <v>0</v>
          </cell>
        </row>
        <row r="757">
          <cell r="A757">
            <v>88855</v>
          </cell>
          <cell r="B757" t="str">
            <v>GRADE DE DISCO CONTROLE REMOTO REBOCÁVEL, COM 24 DISCOS 24 X 6 MM COM PNEUS PARA TRANSPORTE - DEPRECIAÇÃO. AF_06/2014</v>
          </cell>
          <cell r="C757" t="str">
            <v>H</v>
          </cell>
          <cell r="D757">
            <v>1.83</v>
          </cell>
          <cell r="E757">
            <v>0</v>
          </cell>
        </row>
        <row r="758">
          <cell r="A758">
            <v>88856</v>
          </cell>
          <cell r="B758" t="str">
            <v>GRADE DE DISCO CONTROLE REMOTO REBOCÁVEL, COM 24 DISCOS 24 X 6 MM COM PNEUS PARA TRANSPORTE - JUROS. AF_06/2014</v>
          </cell>
          <cell r="C758" t="str">
            <v>H</v>
          </cell>
          <cell r="D758">
            <v>0.48</v>
          </cell>
          <cell r="E758">
            <v>0</v>
          </cell>
        </row>
        <row r="759">
          <cell r="A759">
            <v>88857</v>
          </cell>
          <cell r="B759" t="str">
            <v>RETROESCAVADEIRA SOBRE RODAS COM CARREGADEIRA, TRAÇÃO 4X4, POTÊNCIA LÍQ. 88 HP, CAÇAMBA CARREG. CAP. MÍN. 1 M3, CAÇAMBA RETRO CAP. 0,26 M3, PESO OPERACIONAL MÍN. 6.674 KG, PROFUNDIDADE ESCAVAÇÃO MÁX. 4,37 M - DEPRECIAÇÃO. AF_06/2014</v>
          </cell>
          <cell r="C759" t="str">
            <v>H</v>
          </cell>
          <cell r="D759">
            <v>13.64</v>
          </cell>
          <cell r="E759">
            <v>0</v>
          </cell>
        </row>
        <row r="760">
          <cell r="A760">
            <v>88858</v>
          </cell>
          <cell r="B760" t="str">
            <v>RETROESCAVADEIRA SOBRE RODAS COM CARREGADEIRA, TRAÇÃO 4X4, POTÊNCIA LÍQ. 88 HP, CAÇAMBA CARREG. CAP. MÍN. 1 M3, CAÇAMBA RETRO CAP. 0,26 M3, PESO OPERACIONAL MÍN. 6.674 KG, PROFUNDIDADE ESCAVAÇÃO MÁX. 4,37 M - JUROS. AF_06/2014</v>
          </cell>
          <cell r="C760" t="str">
            <v>H</v>
          </cell>
          <cell r="D760">
            <v>3.5</v>
          </cell>
          <cell r="E760">
            <v>0</v>
          </cell>
        </row>
        <row r="761">
          <cell r="A761">
            <v>88859</v>
          </cell>
          <cell r="B761" t="str">
            <v>RETROESCAVADEIRA SOBRE RODAS COM CARREGADEIRA, TRAÇÃO 4X2, POTÊNCIA LÍQ. 79 HP, CAÇAMBA CARREG. CAP. MÍN. 1 M3, CAÇAMBA RETRO CAP. 0,20 M3, PESO OPERACIONAL MÍN. 6.570 KG, PROFUNDIDADE ESCAVAÇÃO MÁX. 4,37 M - DEPRECIAÇÃO. AF_06/2014</v>
          </cell>
          <cell r="C761" t="str">
            <v>H</v>
          </cell>
          <cell r="D761">
            <v>12.13</v>
          </cell>
          <cell r="E761">
            <v>0</v>
          </cell>
        </row>
        <row r="762">
          <cell r="A762">
            <v>88860</v>
          </cell>
          <cell r="B762" t="str">
            <v>RETROESCAVADEIRA SOBRE RODAS COM CARREGADEIRA, TRAÇÃO 4X2, POTÊNCIA LÍQ. 79 HP, CAÇAMBA CARREG. CAP. MÍN. 1 M3, CAÇAMBA RETRO CAP. 0,20 M3, PESO OPERACIONAL MÍN. 6.570 KG, PROFUNDIDADE ESCAVAÇÃO MÁX. 4,37 M - JUROS. AF_06/2014</v>
          </cell>
          <cell r="C762" t="str">
            <v>H</v>
          </cell>
          <cell r="D762">
            <v>3.11</v>
          </cell>
          <cell r="E762">
            <v>0</v>
          </cell>
        </row>
        <row r="763">
          <cell r="A763">
            <v>88900</v>
          </cell>
          <cell r="B763" t="str">
            <v>ESCAVADEIRA HIDRÁULICA SOBRE ESTEIRAS, CAÇAMBA 1,20 M3, PESO OPERACIONAL 21 T, POTÊNCIA BRUTA 155 HP - DEPRECIAÇÃO. AF_06/2014</v>
          </cell>
          <cell r="C763" t="str">
            <v>H</v>
          </cell>
          <cell r="D763">
            <v>27.1</v>
          </cell>
          <cell r="E763">
            <v>0</v>
          </cell>
        </row>
        <row r="764">
          <cell r="A764">
            <v>88902</v>
          </cell>
          <cell r="B764" t="str">
            <v>ESCAVADEIRA HIDRÁULICA SOBRE ESTEIRAS, CAÇAMBA 1,20 M3, PESO OPERACIONAL 21 T, POTÊNCIA BRUTA 155 HP - JUROS. AF_06/2014</v>
          </cell>
          <cell r="C764" t="str">
            <v>H</v>
          </cell>
          <cell r="D764">
            <v>6.96</v>
          </cell>
          <cell r="E764">
            <v>0</v>
          </cell>
        </row>
        <row r="765">
          <cell r="A765">
            <v>88903</v>
          </cell>
          <cell r="B765" t="str">
            <v>ESCAVADEIRA HIDRÁULICA SOBRE ESTEIRAS, CAÇAMBA 1,20 M3, PESO OPERACIONAL 21 T, POTÊNCIA BRUTA 155 HP - MANUTENÇÃO. AF_06/2014</v>
          </cell>
          <cell r="C765" t="str">
            <v>H</v>
          </cell>
          <cell r="D765">
            <v>33.869999999999997</v>
          </cell>
          <cell r="E765">
            <v>0</v>
          </cell>
        </row>
        <row r="766">
          <cell r="A766">
            <v>88904</v>
          </cell>
          <cell r="B766" t="str">
            <v>ESCAVADEIRA HIDRÁULICA SOBRE ESTEIRAS, CAÇAMBA 1,20 M3, PESO OPERACIONAL 21 T, POTÊNCIA BRUTA 155 HP - MATERIAIS NA OPERAÇÃO. AF_06/2014</v>
          </cell>
          <cell r="C766" t="str">
            <v>H</v>
          </cell>
          <cell r="D766">
            <v>69.08</v>
          </cell>
          <cell r="E766">
            <v>0</v>
          </cell>
        </row>
        <row r="767">
          <cell r="A767">
            <v>89009</v>
          </cell>
          <cell r="B767" t="str">
            <v>TRATOR DE ESTEIRAS, POTÊNCIA 150 HP, PESO OPERACIONAL 16,7 T, COM RODA MOTRIZ ELEVADA E LÂMINA 3,18 M3 - DEPRECIAÇÃO. AF_06/2014</v>
          </cell>
          <cell r="C767" t="str">
            <v>H</v>
          </cell>
          <cell r="D767">
            <v>21.07</v>
          </cell>
          <cell r="E767">
            <v>0</v>
          </cell>
        </row>
        <row r="768">
          <cell r="A768">
            <v>89010</v>
          </cell>
          <cell r="B768" t="str">
            <v>TRATOR DE ESTEIRAS, POTÊNCIA 150 HP, PESO OPERACIONAL 16,7 T, COM RODA MOTRIZ ELEVADA E LÂMINA 3,18 M3 - JUROS. AF_06/2014</v>
          </cell>
          <cell r="C768" t="str">
            <v>H</v>
          </cell>
          <cell r="D768">
            <v>9.01</v>
          </cell>
          <cell r="E768">
            <v>0</v>
          </cell>
        </row>
        <row r="769">
          <cell r="A769">
            <v>89011</v>
          </cell>
          <cell r="B769" t="str">
            <v>RETROESCAVADEIRA SOBRE RODAS COM CARREGADEIRA, TRAÇÃO 4X4, POTÊNCIA LÍQ. 72 HP, CAÇAMBA CARREG. CAP. MÍN. 0,79 M3, CAÇAMBA RETRO CAP. 0,18 M3, PESO OPERACIONAL MÍN. 7.140 KG, PROFUNDIDADE ESCAVAÇÃO MÁX. 4,50 M - DEPRECIAÇÃO. AF_06/2014</v>
          </cell>
          <cell r="C769" t="str">
            <v>H</v>
          </cell>
          <cell r="D769">
            <v>13.16</v>
          </cell>
          <cell r="E769">
            <v>0</v>
          </cell>
        </row>
        <row r="770">
          <cell r="A770">
            <v>89012</v>
          </cell>
          <cell r="B770" t="str">
            <v>RETROESCAVADEIRA SOBRE RODAS COM CARREGADEIRA, TRAÇÃO 4X4, POTÊNCIA LÍQ. 72 HP, CAÇAMBA CARREG. CAP. MÍN. 0,79 M3, CAÇAMBA RETRO CAP. 0,18 M3, PESO OPERACIONAL MÍN. 7.140 KG, PROFUNDIDADE ESCAVAÇÃO MÁX. 4,50 M - JUROS. AF_06/2014</v>
          </cell>
          <cell r="C770" t="str">
            <v>H</v>
          </cell>
          <cell r="D770">
            <v>3.38</v>
          </cell>
          <cell r="E770">
            <v>0</v>
          </cell>
        </row>
        <row r="771">
          <cell r="A771">
            <v>89013</v>
          </cell>
          <cell r="B771" t="str">
            <v>TRATOR DE ESTEIRAS, POTÊNCIA 347 HP, PESO OPERACIONAL 38,5 T, COM LÂMINA 8,70 M3 - DEPRECIAÇÃO. AF_06/2014</v>
          </cell>
          <cell r="C771" t="str">
            <v>H</v>
          </cell>
          <cell r="D771">
            <v>69.010000000000005</v>
          </cell>
          <cell r="E771">
            <v>0</v>
          </cell>
        </row>
        <row r="772">
          <cell r="A772">
            <v>89014</v>
          </cell>
          <cell r="B772" t="str">
            <v>TRATOR DE ESTEIRAS, POTÊNCIA 347 HP, PESO OPERACIONAL 38,5 T, COM LÂMINA 8,70 M3 - JUROS. AF_06/2014</v>
          </cell>
          <cell r="C772" t="str">
            <v>H</v>
          </cell>
          <cell r="D772">
            <v>29.51</v>
          </cell>
          <cell r="E772">
            <v>0</v>
          </cell>
        </row>
        <row r="773">
          <cell r="A773">
            <v>89015</v>
          </cell>
          <cell r="B773" t="str">
            <v>VASSOURA MECÂNICA REBOCÁVEL COM ESCOVA CILÍNDRICA, LARGURA ÚTIL DE VARRIMENTO DE 2,44 M - DEPRECIAÇÃO. AF_06/2014</v>
          </cell>
          <cell r="C773" t="str">
            <v>H</v>
          </cell>
          <cell r="D773">
            <v>2.11</v>
          </cell>
          <cell r="E773">
            <v>0</v>
          </cell>
        </row>
        <row r="774">
          <cell r="A774">
            <v>89016</v>
          </cell>
          <cell r="B774" t="str">
            <v>VASSOURA MECÂNICA REBOCÁVEL COM ESCOVA CILÍNDRICA, LARGURA ÚTIL DE VARRIMENTO DE 2,44 M - JUROS. AF_06/2014</v>
          </cell>
          <cell r="C774" t="str">
            <v>H</v>
          </cell>
          <cell r="D774">
            <v>0.54</v>
          </cell>
          <cell r="E774">
            <v>0</v>
          </cell>
        </row>
        <row r="775">
          <cell r="A775">
            <v>89017</v>
          </cell>
          <cell r="B775" t="str">
            <v>TRATOR DE ESTEIRAS, POTÊNCIA 170 HP, PESO OPERACIONAL 19 T, CAÇAMBA 5,2 M3 - DEPRECIAÇÃO. AF_06/2014</v>
          </cell>
          <cell r="C775" t="str">
            <v>H</v>
          </cell>
          <cell r="D775">
            <v>20.94</v>
          </cell>
          <cell r="E775">
            <v>0</v>
          </cell>
        </row>
        <row r="776">
          <cell r="A776">
            <v>89018</v>
          </cell>
          <cell r="B776" t="str">
            <v>TRATOR DE ESTEIRAS, POTÊNCIA 170 HP, PESO OPERACIONAL 19 T, CAÇAMBA 5,2 M3 - JUROS. AF_06/2014</v>
          </cell>
          <cell r="C776" t="str">
            <v>H</v>
          </cell>
          <cell r="D776">
            <v>8.9499999999999993</v>
          </cell>
          <cell r="E776">
            <v>0</v>
          </cell>
        </row>
        <row r="777">
          <cell r="A777">
            <v>89019</v>
          </cell>
          <cell r="B777" t="str">
            <v>BOMBA SUBMERSÍVEL ELÉTRICA TRIFÁSICA, POTÊNCIA 2,96 HP, Ø ROTOR 144 MM SEMI-ABERTO, BOCAL DE SAÍDA Ø 2, HM/Q = 2 MCA / 38,8 M3/H A 28 MCA / 5 M3/H - DEPRECIAÇÃO. AF_06/2014</v>
          </cell>
          <cell r="C777" t="str">
            <v>H</v>
          </cell>
          <cell r="D777">
            <v>0.23</v>
          </cell>
          <cell r="E777">
            <v>0</v>
          </cell>
        </row>
        <row r="778">
          <cell r="A778">
            <v>89020</v>
          </cell>
          <cell r="B778" t="str">
            <v>BOMBA SUBMERSÍVEL ELÉTRICA TRIFÁSICA, POTÊNCIA 2,96 HP, Ø ROTOR 144 MM SEMI-ABERTO, BOCAL DE SAÍDA Ø 2, HM/Q = 2 MCA / 38,8 M3/H A 28 MCA / 5 M3/H - JUROS. AF_06/2014</v>
          </cell>
          <cell r="C778" t="str">
            <v>H</v>
          </cell>
          <cell r="D778">
            <v>0.05</v>
          </cell>
          <cell r="E778">
            <v>0</v>
          </cell>
        </row>
        <row r="779">
          <cell r="A779">
            <v>89023</v>
          </cell>
          <cell r="B779" t="str">
            <v>TANQUE DE ASFALTO ESTACIONÁRIO COM MAÇARICO, CAPACIDADE 20.000 L - DEPRECIAÇÃO. AF_06/2014</v>
          </cell>
          <cell r="C779" t="str">
            <v>H</v>
          </cell>
          <cell r="D779">
            <v>1.86</v>
          </cell>
          <cell r="E779">
            <v>0</v>
          </cell>
        </row>
        <row r="780">
          <cell r="A780">
            <v>89024</v>
          </cell>
          <cell r="B780" t="str">
            <v>TANQUE DE ASFALTO ESTACIONÁRIO COM MAÇARICO, CAPACIDADE 20.000 L - JUROS. AF_06/2014</v>
          </cell>
          <cell r="C780" t="str">
            <v>H</v>
          </cell>
          <cell r="D780">
            <v>0.74</v>
          </cell>
          <cell r="E780">
            <v>0</v>
          </cell>
        </row>
        <row r="781">
          <cell r="A781">
            <v>89025</v>
          </cell>
          <cell r="B781" t="str">
            <v>TANQUE DE ASFALTO ESTACIONÁRIO COM MAÇARICO, CAPACIDADE 20.000 L - MANUTENÇÃO. AF_06/2014</v>
          </cell>
          <cell r="C781" t="str">
            <v>H</v>
          </cell>
          <cell r="D781">
            <v>3.48</v>
          </cell>
          <cell r="E781">
            <v>0</v>
          </cell>
        </row>
        <row r="782">
          <cell r="A782">
            <v>89026</v>
          </cell>
          <cell r="B782" t="str">
            <v>TANQUE DE ASFALTO ESTACIONÁRIO COM MAÇARICO, CAPACIDADE 20.000 L - MATERIAIS NA OPERAÇÃO. AF_06/2014</v>
          </cell>
          <cell r="C782" t="str">
            <v>H</v>
          </cell>
          <cell r="D782">
            <v>132.6</v>
          </cell>
          <cell r="E782">
            <v>0</v>
          </cell>
        </row>
        <row r="783">
          <cell r="A783">
            <v>89029</v>
          </cell>
          <cell r="B783" t="str">
            <v>TRATOR DE ESTEIRAS, POTÊNCIA 100 HP, PESO OPERACIONAL 9,4 T, COM LÂMINA 2,19 M3 - DEPRECIAÇÃO. AF_06/2014</v>
          </cell>
          <cell r="C783" t="str">
            <v>H</v>
          </cell>
          <cell r="D783">
            <v>16.25</v>
          </cell>
          <cell r="E783">
            <v>0</v>
          </cell>
        </row>
        <row r="784">
          <cell r="A784">
            <v>89030</v>
          </cell>
          <cell r="B784" t="str">
            <v>TRATOR DE ESTEIRAS, POTÊNCIA 100 HP, PESO OPERACIONAL 9,4 T, COM LÂMINA 2,19 M3 - JUROS. AF_06/2014</v>
          </cell>
          <cell r="C784" t="str">
            <v>H</v>
          </cell>
          <cell r="D784">
            <v>6.95</v>
          </cell>
          <cell r="E784">
            <v>0</v>
          </cell>
        </row>
        <row r="785">
          <cell r="A785">
            <v>89033</v>
          </cell>
          <cell r="B785" t="str">
            <v>TRATOR DE PNEUS, POTÊNCIA 85 CV, TRAÇÃO 4X4, PESO COM LASTRO DE 4.675 KG - DEPRECIAÇÃO. AF_06/2014</v>
          </cell>
          <cell r="C785" t="str">
            <v>H</v>
          </cell>
          <cell r="D785">
            <v>6.98</v>
          </cell>
          <cell r="E785">
            <v>0</v>
          </cell>
        </row>
        <row r="786">
          <cell r="A786">
            <v>89034</v>
          </cell>
          <cell r="B786" t="str">
            <v>TRATOR DE PNEUS, POTÊNCIA 85 CV, TRAÇÃO 4X4, PESO COM LASTRO DE 4.675 KG - JUROS. AF_06/2014</v>
          </cell>
          <cell r="C786" t="str">
            <v>H</v>
          </cell>
          <cell r="D786">
            <v>1.83</v>
          </cell>
          <cell r="E786">
            <v>0</v>
          </cell>
        </row>
        <row r="787">
          <cell r="A787">
            <v>89128</v>
          </cell>
          <cell r="B787" t="str">
            <v>PÁ CARREGADEIRA SOBRE RODAS, POTÊNCIA LÍQUIDA 128 HP, CAPACIDADE DA CAÇAMBA 1,7 A 2,8 M3, PESO OPERACIONAL 11632 KG - DEPRECIAÇÃO. AF_06/2014</v>
          </cell>
          <cell r="C787" t="str">
            <v>H</v>
          </cell>
          <cell r="D787">
            <v>19.04</v>
          </cell>
          <cell r="E787">
            <v>0</v>
          </cell>
        </row>
        <row r="788">
          <cell r="A788">
            <v>89129</v>
          </cell>
          <cell r="B788" t="str">
            <v>PÁ CARREGADEIRA SOBRE RODAS, POTÊNCIA LÍQUIDA 128 HP, CAPACIDADE DA CAÇAMBA 1,7 A 2,8 M3, PESO OPERACIONAL 11632 KG - JUROS. AF_06/2014</v>
          </cell>
          <cell r="C788" t="str">
            <v>H</v>
          </cell>
          <cell r="D788">
            <v>4.8899999999999997</v>
          </cell>
          <cell r="E788">
            <v>0</v>
          </cell>
        </row>
        <row r="789">
          <cell r="A789">
            <v>89130</v>
          </cell>
          <cell r="B789" t="str">
            <v>PÁ CARREGADEIRA SOBRE RODAS, POTÊNCIA 197 HP, CAPACIDADE DA CAÇAMBA 2,5 A 3,5 M3, PESO OPERACIONAL 18338 KG - DEPRECIAÇÃO. AF_06/2014</v>
          </cell>
          <cell r="C789" t="str">
            <v>H</v>
          </cell>
          <cell r="D789">
            <v>26.4</v>
          </cell>
          <cell r="E789">
            <v>0</v>
          </cell>
        </row>
        <row r="790">
          <cell r="A790">
            <v>89131</v>
          </cell>
          <cell r="B790" t="str">
            <v>PÁ CARREGADEIRA SOBRE RODAS, POTÊNCIA 197 HP, CAPACIDADE DA CAÇAMBA 2,5 A 3,5 M3, PESO OPERACIONAL 18338 KG - JUROS. AF_06/2014</v>
          </cell>
          <cell r="C790" t="str">
            <v>H</v>
          </cell>
          <cell r="D790">
            <v>6.78</v>
          </cell>
          <cell r="E790">
            <v>0</v>
          </cell>
        </row>
        <row r="791">
          <cell r="A791">
            <v>89210</v>
          </cell>
          <cell r="B791" t="str">
            <v>ROLO COMPACTADOR VIBRATÓRIO DE UM CILINDRO AÇO LISO, POTÊNCIA 80 HP, PESO OPERACIONAL MÁXIMO 8,1 T, IMPACTO DINÂMICO 16,15 / 9,5 T, LARGURA DE TRABALHO 1,68 M - DEPRECIAÇÃO. AF_06/2014</v>
          </cell>
          <cell r="C791" t="str">
            <v>H</v>
          </cell>
          <cell r="D791">
            <v>15.07</v>
          </cell>
          <cell r="E791">
            <v>0</v>
          </cell>
        </row>
        <row r="792">
          <cell r="A792">
            <v>89211</v>
          </cell>
          <cell r="B792" t="str">
            <v>ROLO COMPACTADOR VIBRATÓRIO DE UM CILINDRO AÇO LISO, POTÊNCIA 80 HP, PESO OPERACIONAL MÁXIMO 8,1 T, IMPACTO DINÂMICO 16,15 / 9,5 T, LARGURA DE TRABALHO 1,68 M - JUROS. AF_06/2014</v>
          </cell>
          <cell r="C792" t="str">
            <v>H</v>
          </cell>
          <cell r="D792">
            <v>3.95</v>
          </cell>
          <cell r="E792">
            <v>0</v>
          </cell>
        </row>
        <row r="793">
          <cell r="A793">
            <v>89212</v>
          </cell>
          <cell r="B793" t="str">
            <v>BATE-ESTACAS POR GRAVIDADE, POTÊNCIA DE 160 HP, PESO DO MARTELO ATÉ 3 TONELADAS - DEPRECIAÇÃO. AF_11/2014</v>
          </cell>
          <cell r="C793" t="str">
            <v>H</v>
          </cell>
          <cell r="D793">
            <v>13.04</v>
          </cell>
          <cell r="E793">
            <v>0</v>
          </cell>
        </row>
        <row r="794">
          <cell r="A794">
            <v>89213</v>
          </cell>
          <cell r="B794" t="str">
            <v>BATE-ESTACAS POR GRAVIDADE, POTÊNCIA DE 160 HP, PESO DO MARTELO ATÉ 3 TONELADAS - JUROS. AF_11/2014</v>
          </cell>
          <cell r="C794" t="str">
            <v>H</v>
          </cell>
          <cell r="D794">
            <v>3.91</v>
          </cell>
          <cell r="E794">
            <v>0</v>
          </cell>
        </row>
        <row r="795">
          <cell r="A795">
            <v>89214</v>
          </cell>
          <cell r="B795" t="str">
            <v>BATE-ESTACAS POR GRAVIDADE, POTÊNCIA DE 160 HP, PESO DO MARTELO ATÉ 3 TONELADAS - MANUTENÇÃO. AF_11/2014</v>
          </cell>
          <cell r="C795" t="str">
            <v>H</v>
          </cell>
          <cell r="D795">
            <v>12.24</v>
          </cell>
          <cell r="E795">
            <v>0</v>
          </cell>
        </row>
        <row r="796">
          <cell r="A796">
            <v>89215</v>
          </cell>
          <cell r="B796" t="str">
            <v>BATE-ESTACAS POR GRAVIDADE, POTÊNCIA DE 160 HP, PESO DO MARTELO ATÉ 3 TONELADAS - MATERIAIS NA OPERAÇÃO. AF_11/2014</v>
          </cell>
          <cell r="C796" t="str">
            <v>H</v>
          </cell>
          <cell r="D796">
            <v>71.34</v>
          </cell>
          <cell r="E796">
            <v>0</v>
          </cell>
        </row>
        <row r="797">
          <cell r="A797">
            <v>89221</v>
          </cell>
          <cell r="B797" t="str">
            <v>BETONEIRA CAPACIDADE NOMINAL DE 600 L, CAPACIDADE DE MISTURA 360 L, MOTOR ELÉTRICO TRIFÁSICO POTÊNCIA DE 4 CV, SEM CARREGADOR - DEPRECIAÇÃO. AF_11/2014</v>
          </cell>
          <cell r="C797" t="str">
            <v>H</v>
          </cell>
          <cell r="D797">
            <v>0.82</v>
          </cell>
          <cell r="E797">
            <v>0</v>
          </cell>
        </row>
        <row r="798">
          <cell r="A798">
            <v>89222</v>
          </cell>
          <cell r="B798" t="str">
            <v>BETONEIRA CAPACIDADE NOMINAL DE 600 L, CAPACIDADE DE MISTURA 360 L, MOTOR ELÉTRICO TRIFÁSICO POTÊNCIA DE 4 CV, SEM CARREGADOR - JUROS. AF_11/2014</v>
          </cell>
          <cell r="C798" t="str">
            <v>H</v>
          </cell>
          <cell r="D798">
            <v>0.18</v>
          </cell>
          <cell r="E798">
            <v>0</v>
          </cell>
        </row>
        <row r="799">
          <cell r="A799">
            <v>89223</v>
          </cell>
          <cell r="B799" t="str">
            <v>BETONEIRA CAPACIDADE NOMINAL DE 600 L, CAPACIDADE DE MISTURA 360 L, MOTOR ELÉTRICO TRIFÁSICO POTÊNCIA DE 4 CV, SEM CARREGADOR - MANUTENÇÃO. AF_11/2014</v>
          </cell>
          <cell r="C799" t="str">
            <v>H</v>
          </cell>
          <cell r="D799">
            <v>0.77</v>
          </cell>
          <cell r="E799">
            <v>0</v>
          </cell>
        </row>
        <row r="800">
          <cell r="A800">
            <v>89224</v>
          </cell>
          <cell r="B800" t="str">
            <v>BETONEIRA CAPACIDADE NOMINAL DE 600 L, CAPACIDADE DE MISTURA 360 L, MOTOR ELÉTRICO TRIFÁSICO POTÊNCIA DE 4 CV, SEM CARREGADOR - MATERIAIS NA OPERAÇÃO. AF_11/2014</v>
          </cell>
          <cell r="C800" t="str">
            <v>H</v>
          </cell>
          <cell r="D800">
            <v>1.77</v>
          </cell>
          <cell r="E800">
            <v>0</v>
          </cell>
        </row>
        <row r="801">
          <cell r="A801">
            <v>89228</v>
          </cell>
          <cell r="B801" t="str">
            <v>MOTONIVELADORA POTÊNCIA BÁSICA LÍQUIDA (PRIMEIRA MARCHA) 125 HP, PESO BRUTO 13032 KG, LARGURA DA LÂMINA DE 3,7 M - DEPRECIAÇÃO. AF_06/2014</v>
          </cell>
          <cell r="C801" t="str">
            <v>H</v>
          </cell>
          <cell r="D801">
            <v>22.56</v>
          </cell>
          <cell r="E801">
            <v>0</v>
          </cell>
        </row>
        <row r="802">
          <cell r="A802">
            <v>89229</v>
          </cell>
          <cell r="B802" t="str">
            <v>MOTONIVELADORA POTÊNCIA BÁSICA LÍQUIDA (PRIMEIRA MARCHA) 125 HP, PESO BRUTO 13032 KG, LARGURA DA LÂMINA DE 3,7 M - JUROS. AF_06/2014</v>
          </cell>
          <cell r="C802" t="str">
            <v>H</v>
          </cell>
          <cell r="D802">
            <v>7.72</v>
          </cell>
          <cell r="E802">
            <v>0</v>
          </cell>
        </row>
        <row r="803">
          <cell r="A803">
            <v>89230</v>
          </cell>
          <cell r="B803" t="str">
            <v>FRESADORA DE ASFALTO A FRIO SOBRE RODAS, LARGURA FRESAGEM DE 1,0 M, POTÊNCIA 208 HP - DEPRECIAÇÃO. AF_11/2014</v>
          </cell>
          <cell r="C803" t="str">
            <v>H</v>
          </cell>
          <cell r="D803">
            <v>58.05</v>
          </cell>
          <cell r="E803">
            <v>0</v>
          </cell>
        </row>
        <row r="804">
          <cell r="A804">
            <v>89231</v>
          </cell>
          <cell r="B804" t="str">
            <v>FRESADORA DE ASFALTO A FRIO SOBRE RODAS, LARGURA FRESAGEM DE 1,0 M, POTÊNCIA 208 HP - JUROS. AF_11/2014</v>
          </cell>
          <cell r="C804" t="str">
            <v>H</v>
          </cell>
          <cell r="D804">
            <v>17.399999999999999</v>
          </cell>
          <cell r="E804">
            <v>0</v>
          </cell>
        </row>
        <row r="805">
          <cell r="A805">
            <v>89232</v>
          </cell>
          <cell r="B805" t="str">
            <v>FRESADORA DE ASFALTO A FRIO SOBRE RODAS, LARGURA FRESAGEM DE 1,0 M, POTÊNCIA 208 HP - MANUTENÇÃO. AF_11/2014</v>
          </cell>
          <cell r="C805" t="str">
            <v>H</v>
          </cell>
          <cell r="D805">
            <v>103.54</v>
          </cell>
          <cell r="E805">
            <v>0</v>
          </cell>
        </row>
        <row r="806">
          <cell r="A806">
            <v>89233</v>
          </cell>
          <cell r="B806" t="str">
            <v>FRESADORA DE ASFALTO A FRIO SOBRE RODAS, LARGURA FRESAGEM DE 1,0 M, POTÊNCIA 208 HP - MATERIAIS NA OPERAÇÃO. AF_11/2014</v>
          </cell>
          <cell r="C806" t="str">
            <v>H</v>
          </cell>
          <cell r="D806">
            <v>92.72</v>
          </cell>
          <cell r="E806">
            <v>0</v>
          </cell>
        </row>
        <row r="807">
          <cell r="A807">
            <v>89236</v>
          </cell>
          <cell r="B807" t="str">
            <v>FRESADORA DE ASFALTO A FRIO SOBRE RODAS, LARGURA FRESAGEM DE 2,0 M, POTÊNCIA 550 HP - DEPRECIAÇÃO. AF_11/2014</v>
          </cell>
          <cell r="C807" t="str">
            <v>H</v>
          </cell>
          <cell r="D807">
            <v>135.6</v>
          </cell>
          <cell r="E807">
            <v>0</v>
          </cell>
        </row>
        <row r="808">
          <cell r="A808">
            <v>89237</v>
          </cell>
          <cell r="B808" t="str">
            <v>FRESADORA DE ASFALTO A FRIO SOBRE RODAS, LARGURA FRESAGEM DE 2,0 M, POTÊNCIA 550 HP - JUROS. AF_11/2014</v>
          </cell>
          <cell r="C808" t="str">
            <v>H</v>
          </cell>
          <cell r="D808">
            <v>40.65</v>
          </cell>
          <cell r="E808">
            <v>0</v>
          </cell>
        </row>
        <row r="809">
          <cell r="A809">
            <v>89238</v>
          </cell>
          <cell r="B809" t="str">
            <v>FRESADORA DE ASFALTO A FRIO SOBRE RODAS, LARGURA FRESAGEM DE 2,0 M, POTÊNCIA 550 HP - MANUTENÇÃO. AF_11/2014</v>
          </cell>
          <cell r="C809" t="str">
            <v>H</v>
          </cell>
          <cell r="D809">
            <v>241.88</v>
          </cell>
          <cell r="E809">
            <v>0</v>
          </cell>
        </row>
        <row r="810">
          <cell r="A810">
            <v>89239</v>
          </cell>
          <cell r="B810" t="str">
            <v>FRESADORA DE ASFALTO A FRIO SOBRE RODAS, LARGURA FRESAGEM DE 2,0 M, POTÊNCIA 550 HP - MATERIAIS NA OPERAÇÃO. AF_11/2014</v>
          </cell>
          <cell r="C810" t="str">
            <v>H</v>
          </cell>
          <cell r="D810">
            <v>245.21</v>
          </cell>
          <cell r="E810">
            <v>0</v>
          </cell>
        </row>
        <row r="811">
          <cell r="A811">
            <v>89240</v>
          </cell>
          <cell r="B811" t="str">
            <v>VIBROACABADORA DE ASFALTO SOBRE ESTEIRAS, LARGURA DE PAVIMENTAÇÃO 1,90 M A 5,30 M, POTÊNCIA 105 HP CAPACIDADE 450 T/H - DEPRECIAÇÃO. AF_11/2014</v>
          </cell>
          <cell r="C811" t="str">
            <v>H</v>
          </cell>
          <cell r="D811">
            <v>41.61</v>
          </cell>
          <cell r="E811">
            <v>0</v>
          </cell>
        </row>
        <row r="812">
          <cell r="A812">
            <v>89241</v>
          </cell>
          <cell r="B812" t="str">
            <v>VIBROACABADORA DE ASFALTO SOBRE ESTEIRAS, LARGURA DE PAVIMENTAÇÃO 1,90 M A 5,30 M, POTÊNCIA 105 HP CAPACIDADE 450 T/H - JUROS. AF_11/2014</v>
          </cell>
          <cell r="C812" t="str">
            <v>H</v>
          </cell>
          <cell r="D812">
            <v>14.25</v>
          </cell>
          <cell r="E812">
            <v>0</v>
          </cell>
        </row>
        <row r="813">
          <cell r="A813">
            <v>89246</v>
          </cell>
          <cell r="B813" t="str">
            <v>RECICLADORA DE ASFALTO A FRIO SOBRE RODAS, LARGURA FRESAGEM DE 2,0 M, POTÊNCIA 422 HP - DEPRECIAÇÃO. AF_11/2014</v>
          </cell>
          <cell r="C813" t="str">
            <v>H</v>
          </cell>
          <cell r="D813">
            <v>117.83</v>
          </cell>
          <cell r="E813">
            <v>0</v>
          </cell>
        </row>
        <row r="814">
          <cell r="A814">
            <v>89247</v>
          </cell>
          <cell r="B814" t="str">
            <v>RECICLADORA DE ASFALTO A FRIO SOBRE RODAS, LARGURA FRESAGEM DE 2,0 M, POTÊNCIA 422 HP - JUROS. AF_11/2014</v>
          </cell>
          <cell r="C814" t="str">
            <v>H</v>
          </cell>
          <cell r="D814">
            <v>35.32</v>
          </cell>
          <cell r="E814">
            <v>0</v>
          </cell>
        </row>
        <row r="815">
          <cell r="A815">
            <v>89248</v>
          </cell>
          <cell r="B815" t="str">
            <v>RECICLADORA DE ASFALTO A FRIO SOBRE RODAS, LARGURA FRESAGEM DE 2,0 M, POTÊNCIA 422 HP - MANUTENÇÃO. AF_11/2014</v>
          </cell>
          <cell r="C815" t="str">
            <v>H</v>
          </cell>
          <cell r="D815">
            <v>210.17</v>
          </cell>
          <cell r="E815">
            <v>0</v>
          </cell>
        </row>
        <row r="816">
          <cell r="A816">
            <v>89249</v>
          </cell>
          <cell r="B816" t="str">
            <v>RECICLADORA DE ASFALTO A FRIO SOBRE RODAS, LARGURA FRESAGEM DE 2,0 M, POTÊNCIA 422 HP - MATERIAIS NA OPERAÇÃO. AF_11/2014</v>
          </cell>
          <cell r="C816" t="str">
            <v>H</v>
          </cell>
          <cell r="D816">
            <v>188.14</v>
          </cell>
          <cell r="E816">
            <v>0</v>
          </cell>
        </row>
        <row r="817">
          <cell r="A817">
            <v>89253</v>
          </cell>
          <cell r="B817" t="str">
            <v>VIBROACABADORA DE ASFALTO SOBRE ESTEIRAS, LARGURA DE PAVIMENTAÇÃO 2,13 M A 4,55 M, POTÊNCIA 100 HP, CAPACIDADE 400 T/H - DEPRECIAÇÃO. AF_11/2014</v>
          </cell>
          <cell r="C817" t="str">
            <v>H</v>
          </cell>
          <cell r="D817">
            <v>34.1</v>
          </cell>
          <cell r="E817">
            <v>0</v>
          </cell>
        </row>
        <row r="818">
          <cell r="A818">
            <v>89254</v>
          </cell>
          <cell r="B818" t="str">
            <v>VIBROACABADORA DE ASFALTO SOBRE ESTEIRAS, LARGURA DE PAVIMENTAÇÃO 2,13 M A 4,55 M, POTÊNCIA 100 HP, CAPACIDADE 400 T/H - JUROS. AF_11/2014</v>
          </cell>
          <cell r="C818" t="str">
            <v>H</v>
          </cell>
          <cell r="D818">
            <v>11.68</v>
          </cell>
          <cell r="E818">
            <v>0</v>
          </cell>
        </row>
        <row r="819">
          <cell r="A819">
            <v>89255</v>
          </cell>
          <cell r="B819" t="str">
            <v>VIBROACABADORA DE ASFALTO SOBRE ESTEIRAS, LARGURA DE PAVIMENTAÇÃO 2,13 M A 4,55 M, POTÊNCIA 100 HP, CAPACIDADE 400 T/H - MANUTENÇÃO. AF_11/2014</v>
          </cell>
          <cell r="C819" t="str">
            <v>H</v>
          </cell>
          <cell r="D819">
            <v>54.82</v>
          </cell>
          <cell r="E819">
            <v>0</v>
          </cell>
        </row>
        <row r="820">
          <cell r="A820">
            <v>89256</v>
          </cell>
          <cell r="B820" t="str">
            <v>VIBROACABADORA DE ASFALTO SOBRE ESTEIRAS, LARGURA DE PAVIMENTAÇÃO 2,13 M A 4,55 M, POTÊNCIA 100 HP, CAPACIDADE 400 T/H - MATERIAIS NA OPERAÇÃO. AF_11/2014</v>
          </cell>
          <cell r="C820" t="str">
            <v>H</v>
          </cell>
          <cell r="D820">
            <v>44.58</v>
          </cell>
          <cell r="E820">
            <v>0</v>
          </cell>
        </row>
        <row r="821">
          <cell r="A821">
            <v>89259</v>
          </cell>
          <cell r="B821" t="str">
            <v>GUINDAUTO HIDRÁULICO, CAPACIDADE MÁXIMA DE CARGA 6200 KG, MOMENTO MÁXIMO DE CARGA 11,7 TM, ALCANCE MÁXIMO HORIZONTAL 9,70 M, INCLUSIVE CAMINHÃO TOCO PBT 16.000 KG, POTÊNCIA DE 189 CV - DEPRECIAÇÃO. AF_06/2014</v>
          </cell>
          <cell r="C821" t="str">
            <v>H</v>
          </cell>
          <cell r="D821">
            <v>8.85</v>
          </cell>
          <cell r="E821">
            <v>0</v>
          </cell>
        </row>
        <row r="822">
          <cell r="A822">
            <v>89260</v>
          </cell>
          <cell r="B822" t="str">
            <v>GUINDAUTO HIDRÁULICO, CAPACIDADE MÁXIMA DE CARGA 6200 KG, MOMENTO MÁXIMO DE CARGA 11,7 TM, ALCANCE MÁXIMO HORIZONTAL 9,70 M, INCLUSIVE CAMINHÃO TOCO PBT 16.000 KG, POTÊNCIA DE 189 CV - JUROS. AF_06/2014</v>
          </cell>
          <cell r="C822" t="str">
            <v>H</v>
          </cell>
          <cell r="D822">
            <v>3.53</v>
          </cell>
          <cell r="E822">
            <v>0</v>
          </cell>
        </row>
        <row r="823">
          <cell r="A823">
            <v>89262</v>
          </cell>
          <cell r="B823" t="str">
            <v>GUINDAUTO HIDRÁULICO, CAPACIDADE MÁXIMA DE CARGA 6200 KG, MOMENTO MÁXIMO DE CARGA 11,7 TM, ALCANCE MÁXIMO HORIZONTAL 9,70 M, INCLUSIVE CAMINHÃO TOCO PBT 16.000 KG, POTÊNCIA DE 189 CV - MANUTENÇÃO. AF_06/2014</v>
          </cell>
          <cell r="C823" t="str">
            <v>H</v>
          </cell>
          <cell r="D823">
            <v>16.59</v>
          </cell>
          <cell r="E823">
            <v>0</v>
          </cell>
        </row>
        <row r="824">
          <cell r="A824">
            <v>89264</v>
          </cell>
          <cell r="B824" t="str">
            <v>CAMINHÃO TOCO, PBT 16.000 KG, CARGA ÚTIL MÁX. 10.685 KG, DIST. ENTRE EIXOS 4,8 M, POTÊNCIA 189 CV, INCLUSIVE CARROCERIA FIXA ABERTA DE MADEIRA P/ TRANSPORTE GERAL DE CARGA SECA, DIMEN. APROX. 2,5 X 7,00 X 0,50 M - DEPRECIAÇÃO. AF_06/2014</v>
          </cell>
          <cell r="C824" t="str">
            <v>H</v>
          </cell>
          <cell r="D824">
            <v>7.21</v>
          </cell>
          <cell r="E824">
            <v>0</v>
          </cell>
        </row>
        <row r="825">
          <cell r="A825">
            <v>89265</v>
          </cell>
          <cell r="B825" t="str">
            <v>CAMINHÃO TOCO, PBT 16.000 KG, CARGA ÚTIL MÁX. 10.685 KG, DIST. ENTRE EIXOS 4,8 M, POTÊNCIA 189 CV, INCLUSIVE CARROCERIA FIXA ABERTA DE MADEIRA P/ TRANSPORTE GERAL DE CARGA SECA, DIMEN. APROX. 2,5 X 7,00 X 0,50 M - JUROS. AF_06/2014</v>
          </cell>
          <cell r="C825" t="str">
            <v>H</v>
          </cell>
          <cell r="D825">
            <v>2.88</v>
          </cell>
          <cell r="E825">
            <v>0</v>
          </cell>
        </row>
        <row r="826">
          <cell r="A826">
            <v>89266</v>
          </cell>
          <cell r="B826" t="str">
            <v>CAMINHÃO TOCO, PBT 16.000 KG, CARGA ÚTIL MÁX. 10.685 KG, DIST. ENTRE EIXOS 4,8 M, POTÊNCIA 189 CV, INCLUSIVE CARROCERIA FIXA ABERTA DE MADEIRA P/ TRANSPORTE GERAL DE CARGA SECA, DIMEN. APROX. 2,5 X 7,00 X 0,50 M - IMPOSTOS E SEGUROS. AF_06/2014</v>
          </cell>
          <cell r="C826" t="str">
            <v>H</v>
          </cell>
          <cell r="D826">
            <v>0.57999999999999996</v>
          </cell>
          <cell r="E826">
            <v>0</v>
          </cell>
        </row>
        <row r="827">
          <cell r="A827">
            <v>89267</v>
          </cell>
          <cell r="B827" t="str">
            <v>GUINDASTE HIDRÁULICO AUTOPROPELIDO, COM LANÇA TELESCÓPICA 28,80 M, CAPACIDADE MÁXIMA 30 T, POTÊNCIA 97 KW, TRAÇÃO 4 X 4 - DEPRECIAÇÃO. AF_11/2014</v>
          </cell>
          <cell r="C827" t="str">
            <v>H</v>
          </cell>
          <cell r="D827">
            <v>22.7</v>
          </cell>
          <cell r="E827">
            <v>0</v>
          </cell>
        </row>
        <row r="828">
          <cell r="A828">
            <v>89268</v>
          </cell>
          <cell r="B828" t="str">
            <v>GUINDASTE HIDRÁULICO AUTOPROPELIDO, COM LANÇA TELESCÓPICA 28,80 M, CAPACIDADE MÁXIMA 30 T, POTÊNCIA 97 KW, TRAÇÃO 4 X 4 - JUROS. AF_11/2014</v>
          </cell>
          <cell r="C828" t="str">
            <v>H</v>
          </cell>
          <cell r="D828">
            <v>7.77</v>
          </cell>
          <cell r="E828">
            <v>0</v>
          </cell>
        </row>
        <row r="829">
          <cell r="A829">
            <v>89269</v>
          </cell>
          <cell r="B829" t="str">
            <v>GUINDASTE HIDRÁULICO AUTOPROPELIDO, COM LANÇA TELESCÓPICA 28,80 M, CAPACIDADE MÁXIMA 30 T, POTÊNCIA 97 KW, TRAÇÃO 4 X 4 - IMPOSTOS E SEGUROS. AF_11/2014</v>
          </cell>
          <cell r="C829" t="str">
            <v>H</v>
          </cell>
          <cell r="D829">
            <v>1.58</v>
          </cell>
          <cell r="E829">
            <v>0</v>
          </cell>
        </row>
        <row r="830">
          <cell r="A830">
            <v>89270</v>
          </cell>
          <cell r="B830" t="str">
            <v>GUINDASTE HIDRÁULICO AUTOPROPELIDO, COM LANÇA TELESCÓPICA 28,80 M, CAPACIDADE MÁXIMA 30 T, POTÊNCIA 97 KW, TRAÇÃO 4 X 4 - MANUTENÇÃO. AF_11/2014</v>
          </cell>
          <cell r="C830" t="str">
            <v>H</v>
          </cell>
          <cell r="D830">
            <v>36.5</v>
          </cell>
          <cell r="E830">
            <v>0</v>
          </cell>
        </row>
        <row r="831">
          <cell r="A831">
            <v>89271</v>
          </cell>
          <cell r="B831" t="str">
            <v>GUINDASTE HIDRÁULICO AUTOPROPELIDO, COM LANÇA TELESCÓPICA 28,80 M, CAPACIDADE MÁXIMA 30 T, POTÊNCIA 97 KW, TRAÇÃO 4 X 4 - MATERIAIS NA OPERAÇÃO. AF_11/2014</v>
          </cell>
          <cell r="C831" t="str">
            <v>H</v>
          </cell>
          <cell r="D831">
            <v>57.96</v>
          </cell>
          <cell r="E831">
            <v>0</v>
          </cell>
        </row>
        <row r="832">
          <cell r="A832">
            <v>89274</v>
          </cell>
          <cell r="B832" t="str">
            <v>BETONEIRA CAPACIDADE NOMINAL DE 600 L, CAPACIDADE DE MISTURA 440 L, MOTOR A DIESEL POTÊNCIA 10 HP, COM CARREGADOR - DEPRECIAÇÃO. AF_11/2014</v>
          </cell>
          <cell r="C832" t="str">
            <v>H</v>
          </cell>
          <cell r="D832">
            <v>1</v>
          </cell>
          <cell r="E832">
            <v>0</v>
          </cell>
        </row>
        <row r="833">
          <cell r="A833">
            <v>89275</v>
          </cell>
          <cell r="B833" t="str">
            <v>BETONEIRA CAPACIDADE NOMINAL DE 600 L, CAPACIDADE DE MISTURA 440 L, MOTOR A DIESEL POTÊNCIA 10 HP, COM CARREGADOR - JUROS. AF_11/2014</v>
          </cell>
          <cell r="C833" t="str">
            <v>H</v>
          </cell>
          <cell r="D833">
            <v>0.22</v>
          </cell>
          <cell r="E833">
            <v>0</v>
          </cell>
        </row>
        <row r="834">
          <cell r="A834">
            <v>89276</v>
          </cell>
          <cell r="B834" t="str">
            <v>BETONEIRA CAPACIDADE NOMINAL DE 600 L, CAPACIDADE DE MISTURA 440 L, MOTOR A DIESEL POTÊNCIA 10 HP, COM CARREGADOR - MANUTENÇÃO. AF_11/2014</v>
          </cell>
          <cell r="C834" t="str">
            <v>H</v>
          </cell>
          <cell r="D834">
            <v>0.94</v>
          </cell>
          <cell r="E834">
            <v>0</v>
          </cell>
        </row>
        <row r="835">
          <cell r="A835">
            <v>89277</v>
          </cell>
          <cell r="B835" t="str">
            <v>BETONEIRA CAPACIDADE NOMINAL DE 600 L, CAPACIDADE DE MISTURA 440 L, MOTOR A DIESEL POTÊNCIA 10 HP, COM CARREGADOR - MATERIAIS NA OPERAÇÃO. AF_11/2014</v>
          </cell>
          <cell r="C835" t="str">
            <v>H</v>
          </cell>
          <cell r="D835">
            <v>4.4400000000000004</v>
          </cell>
          <cell r="E835">
            <v>0</v>
          </cell>
        </row>
        <row r="836">
          <cell r="A836">
            <v>89280</v>
          </cell>
          <cell r="B836" t="str">
            <v>ROLO COMPACTADOR VIBRATÓRIO TANDEM AÇO LISO, POTÊNCIA 58 HP, PESO SEM/COM LASTRO 6,5 / 9,4 T, LARGURA DE TRABALHO 1,2 M - DEPRECIAÇÃO. AF_06/2014</v>
          </cell>
          <cell r="C836" t="str">
            <v>H</v>
          </cell>
          <cell r="D836">
            <v>18.510000000000002</v>
          </cell>
          <cell r="E836">
            <v>0</v>
          </cell>
        </row>
        <row r="837">
          <cell r="A837">
            <v>89281</v>
          </cell>
          <cell r="B837" t="str">
            <v>ROLO COMPACTADOR VIBRATÓRIO TANDEM AÇO LISO, POTÊNCIA 58 HP, PESO SEM/COM LASTRO 6,5 / 9,4 T, LARGURA DE TRABALHO 1,2 M - JUROS. AF_06/2014</v>
          </cell>
          <cell r="C837" t="str">
            <v>H</v>
          </cell>
          <cell r="D837">
            <v>4.8600000000000003</v>
          </cell>
          <cell r="E837">
            <v>0</v>
          </cell>
        </row>
        <row r="838">
          <cell r="A838">
            <v>89870</v>
          </cell>
          <cell r="B838" t="str">
            <v>CAMINHÃO BASCULANTE 14 M3, COM CAVALO MECÂNICO DE CAPACIDADE MÁXIMA DE TRAÇÃO COMBINADO DE 36000 KG, POTÊNCIA 286 CV, INCLUSIVE SEMIREBOQUE COM CAÇAMBA METÁLICA - DEPRECIAÇÃO. AF_12/2014</v>
          </cell>
          <cell r="C838" t="str">
            <v>H</v>
          </cell>
          <cell r="D838">
            <v>16.239999999999998</v>
          </cell>
          <cell r="E838">
            <v>0</v>
          </cell>
        </row>
        <row r="839">
          <cell r="A839">
            <v>89871</v>
          </cell>
          <cell r="B839" t="str">
            <v>CAMINHÃO BASCULANTE 14 M3, COM CAVALO MECÂNICO DE CAPACIDADE MÁXIMA DE TRAÇÃO COMBINADO DE 36000 KG, POTÊNCIA 286 CV, INCLUSIVE SEMIREBOQUE COM CAÇAMBA METÁLICA - JUROS. AF_12/2014</v>
          </cell>
          <cell r="C839" t="str">
            <v>H</v>
          </cell>
          <cell r="D839">
            <v>5.67</v>
          </cell>
          <cell r="E839">
            <v>0</v>
          </cell>
        </row>
        <row r="840">
          <cell r="A840">
            <v>89872</v>
          </cell>
          <cell r="B840" t="str">
            <v>CAMINHÃO BASCULANTE 14 M3, COM CAVALO MECÂNICO DE CAPACIDADE MÁXIMA DE TRAÇÃO COMBINADO DE 36000 KG, POTÊNCIA 286 CV, INCLUSIVE SEMIREBOQUE COM CAÇAMBA METÁLICA - IMPOSTOS E SEGUROS. AF_12/2014</v>
          </cell>
          <cell r="C840" t="str">
            <v>H</v>
          </cell>
          <cell r="D840">
            <v>1.1599999999999999</v>
          </cell>
          <cell r="E840">
            <v>0</v>
          </cell>
        </row>
        <row r="841">
          <cell r="A841">
            <v>89873</v>
          </cell>
          <cell r="B841" t="str">
            <v>CAMINHÃO BASCULANTE 14 M3, COM CAVALO MECÂNICO DE CAPACIDADE MÁXIMA DE TRAÇÃO COMBINADO DE 36000 KG, POTÊNCIA 286 CV, INCLUSIVE SEMIREBOQUE COM CAÇAMBA METÁLICA - MANUTENÇÃO. AF_12/2014</v>
          </cell>
          <cell r="C841" t="str">
            <v>H</v>
          </cell>
          <cell r="D841">
            <v>30.46</v>
          </cell>
          <cell r="E841">
            <v>0</v>
          </cell>
        </row>
        <row r="842">
          <cell r="A842">
            <v>89874</v>
          </cell>
          <cell r="B842" t="str">
            <v>CAMINHÃO BASCULANTE 14 M3, COM CAVALO MECÂNICO DE CAPACIDADE MÁXIMA DE TRAÇÃO COMBINADO DE 36000 KG, POTÊNCIA 286 CV, INCLUSIVE SEMIREBOQUE COM CAÇAMBA METÁLICA - MATERIAIS NA OPERAÇÃO. AF_12/2014</v>
          </cell>
          <cell r="C842" t="str">
            <v>H</v>
          </cell>
          <cell r="D842">
            <v>125.79</v>
          </cell>
          <cell r="E842">
            <v>0</v>
          </cell>
        </row>
        <row r="843">
          <cell r="A843">
            <v>89878</v>
          </cell>
          <cell r="B843" t="str">
            <v>CAMINHÃO BASCULANTE 18 M3, COM CAVALO MECÂNICO DE CAPACIDADE MÁXIMA DE TRAÇÃO COMBINADO DE 45000 KG, POTÊNCIA 330 CV, INCLUSIVE SEMIREBOQUE COM CAÇAMBA METÁLICA - DEPRECIAÇÃO. AF_12/2014</v>
          </cell>
          <cell r="C843" t="str">
            <v>H</v>
          </cell>
          <cell r="D843">
            <v>17.18</v>
          </cell>
          <cell r="E843">
            <v>0</v>
          </cell>
        </row>
        <row r="844">
          <cell r="A844">
            <v>89879</v>
          </cell>
          <cell r="B844" t="str">
            <v>CAMINHÃO BASCULANTE 18 M3, COM CAVALO MECÂNICO DE CAPACIDADE MÁXIMA DE TRAÇÃO COMBINADO DE 45000 KG, POTÊNCIA 330 CV, INCLUSIVE SEMIREBOQUE COM CAÇAMBA METÁLICA - JUROS. AF_12/2014</v>
          </cell>
          <cell r="C844" t="str">
            <v>H</v>
          </cell>
          <cell r="D844">
            <v>6</v>
          </cell>
          <cell r="E844">
            <v>0</v>
          </cell>
        </row>
        <row r="845">
          <cell r="A845">
            <v>89880</v>
          </cell>
          <cell r="B845" t="str">
            <v>CAMINHÃO BASCULANTE 18 M3, COM CAVALO MECÂNICO DE CAPACIDADE MÁXIMA DE TRAÇÃO COMBINADO DE 45000 KG, POTÊNCIA 330 CV, INCLUSIVE SEMIREBOQUE COM CAÇAMBA METÁLICA - IMPOSTOS E SEGUROS. AF_12/2014</v>
          </cell>
          <cell r="C845" t="str">
            <v>H</v>
          </cell>
          <cell r="D845">
            <v>1.23</v>
          </cell>
          <cell r="E845">
            <v>0</v>
          </cell>
        </row>
        <row r="846">
          <cell r="A846">
            <v>89881</v>
          </cell>
          <cell r="B846" t="str">
            <v>CAMINHÃO BASCULANTE 18 M3, COM CAVALO MECÂNICO DE CAPACIDADE MÁXIMA DE TRAÇÃO COMBINADO DE 45000 KG, POTÊNCIA 330 CV, INCLUSIVE SEMIREBOQUE COM CAÇAMBA METÁLICA - MANUTENÇÃO. AF_12/2014</v>
          </cell>
          <cell r="C846" t="str">
            <v>H</v>
          </cell>
          <cell r="D846">
            <v>32.22</v>
          </cell>
          <cell r="E846">
            <v>0</v>
          </cell>
        </row>
        <row r="847">
          <cell r="A847">
            <v>89882</v>
          </cell>
          <cell r="B847" t="str">
            <v>CAMINHÃO BASCULANTE 18 M3, COM CAVALO MECÂNICO DE CAPACIDADE MÁXIMA DE TRAÇÃO COMBINADO DE 45000 KG, POTÊNCIA 330 CV, INCLUSIVE SEMIREBOQUE COM CAÇAMBA METÁLICA - MATERIAIS NA OPERAÇÃO. AF_12/2014</v>
          </cell>
          <cell r="C847" t="str">
            <v>H</v>
          </cell>
          <cell r="D847">
            <v>145.15</v>
          </cell>
          <cell r="E847">
            <v>0</v>
          </cell>
        </row>
        <row r="848">
          <cell r="A848">
            <v>90582</v>
          </cell>
          <cell r="B848" t="str">
            <v>VIBRADOR DE IMERSÃO, DIÂMETRO DE PONTEIRA 45MM, MOTOR ELÉTRICO TRIFÁSICO POTÊNCIA DE 2 CV - DEPRECIAÇÃO. AF_06/2015</v>
          </cell>
          <cell r="C848" t="str">
            <v>H</v>
          </cell>
          <cell r="D848">
            <v>0.26</v>
          </cell>
          <cell r="E848">
            <v>0</v>
          </cell>
        </row>
        <row r="849">
          <cell r="A849">
            <v>90583</v>
          </cell>
          <cell r="B849" t="str">
            <v>VIBRADOR DE IMERSÃO, DIÂMETRO DE PONTEIRA 45MM, MOTOR ELÉTRICO TRIFÁSICO POTÊNCIA DE 2 CV - JUROS. AF_06/2015</v>
          </cell>
          <cell r="C849" t="str">
            <v>H</v>
          </cell>
          <cell r="D849">
            <v>0.05</v>
          </cell>
          <cell r="E849">
            <v>0</v>
          </cell>
        </row>
        <row r="850">
          <cell r="A850">
            <v>90584</v>
          </cell>
          <cell r="B850" t="str">
            <v>VIBRADOR DE IMERSÃO, DIÂMETRO DE PONTEIRA 45MM, MOTOR ELÉTRICO TRIFÁSICO POTÊNCIA DE 2 CV - MANUTENÇÃO. AF_06/2015</v>
          </cell>
          <cell r="C850" t="str">
            <v>H</v>
          </cell>
          <cell r="D850">
            <v>0.2</v>
          </cell>
          <cell r="E850">
            <v>0</v>
          </cell>
        </row>
        <row r="851">
          <cell r="A851">
            <v>90585</v>
          </cell>
          <cell r="B851" t="str">
            <v>VIBRADOR DE IMERSÃO, DIÂMETRO DE PONTEIRA 45MM, MOTOR ELÉTRICO TRIFÁSICO POTÊNCIA DE 2 CV - MATERIAIS NA OPERAÇÃO. AF_06/2015</v>
          </cell>
          <cell r="C851" t="str">
            <v>H</v>
          </cell>
          <cell r="D851">
            <v>0.88</v>
          </cell>
          <cell r="E851">
            <v>0</v>
          </cell>
        </row>
        <row r="852">
          <cell r="A852">
            <v>90621</v>
          </cell>
          <cell r="B852" t="str">
            <v>PERFURATRIZ MANUAL, TORQUE MÁXIMO 83 N.M, POTÊNCIA 5 CV, COM DIÂMETRO MÁXIMO 4" - DEPRECIAÇÃO. AF_06/2015</v>
          </cell>
          <cell r="C852" t="str">
            <v>H</v>
          </cell>
          <cell r="D852">
            <v>1.85</v>
          </cell>
          <cell r="E852">
            <v>0</v>
          </cell>
        </row>
        <row r="853">
          <cell r="A853">
            <v>90622</v>
          </cell>
          <cell r="B853" t="str">
            <v>PERFURATRIZ MANUAL, TORQUE MÁXIMO 83 N.M, POTÊNCIA 5 CV, COM DIÂMETRO MÁXIMO 4" - JUROS. AF_06/2015</v>
          </cell>
          <cell r="C853" t="str">
            <v>H</v>
          </cell>
          <cell r="D853">
            <v>0.41</v>
          </cell>
          <cell r="E853">
            <v>0</v>
          </cell>
        </row>
        <row r="854">
          <cell r="A854">
            <v>90623</v>
          </cell>
          <cell r="B854" t="str">
            <v>PERFURATRIZ MANUAL, TORQUE MÁXIMO 83 N.M, POTÊNCIA 5 CV, COM DIÂMETRO MÁXIMO 4" - MANUTENÇÃO. AF_06/2015</v>
          </cell>
          <cell r="C854" t="str">
            <v>H</v>
          </cell>
          <cell r="D854">
            <v>2.3199999999999998</v>
          </cell>
          <cell r="E854">
            <v>0</v>
          </cell>
        </row>
        <row r="855">
          <cell r="A855">
            <v>90624</v>
          </cell>
          <cell r="B855" t="str">
            <v>PERFURATRIZ MANUAL, TORQUE MÁXIMO 83 N.M, POTÊNCIA 5 CV, COM DIÂMETRO MÁXIMO 4" - MATERIAIS NA OPERAÇÃO. AF_06/2015</v>
          </cell>
          <cell r="C855" t="str">
            <v>H</v>
          </cell>
          <cell r="D855">
            <v>2.2200000000000002</v>
          </cell>
          <cell r="E855">
            <v>0</v>
          </cell>
        </row>
        <row r="856">
          <cell r="A856">
            <v>90627</v>
          </cell>
          <cell r="B856" t="str">
            <v>PERFURATRIZ SOBRE ESTEIRA, TORQUE MÁXIMO 600 KGF, PESO MÉDIO 1000 KG, POTÊNCIA 20 HP, DIÂMETRO MÁXIMO 10" - DEPRECIAÇÃO. AF_06/2015</v>
          </cell>
          <cell r="C856" t="str">
            <v>H</v>
          </cell>
          <cell r="D856">
            <v>24.79</v>
          </cell>
          <cell r="E856">
            <v>0</v>
          </cell>
        </row>
        <row r="857">
          <cell r="A857">
            <v>90628</v>
          </cell>
          <cell r="B857" t="str">
            <v>PERFURATRIZ SOBRE ESTEIRA, TORQUE MÁXIMO 600 KGF, PESO MÉDIO 1000 KG, POTÊNCIA 20 HP, DIÂMETRO MÁXIMO 10" - JUROS. AF_06/2015</v>
          </cell>
          <cell r="C857" t="str">
            <v>H</v>
          </cell>
          <cell r="D857">
            <v>6.51</v>
          </cell>
          <cell r="E857">
            <v>0</v>
          </cell>
        </row>
        <row r="858">
          <cell r="A858">
            <v>90629</v>
          </cell>
          <cell r="B858" t="str">
            <v>PERFURATRIZ SOBRE ESTEIRA, TORQUE MÁXIMO 600 KGF, PESO MÉDIO 1000 KG, POTÊNCIA 20 HP, DIÂMETRO MÁXIMO 10" - MANUTENÇÃO. AF_06/2015</v>
          </cell>
          <cell r="C858" t="str">
            <v>H</v>
          </cell>
          <cell r="D858">
            <v>31.02</v>
          </cell>
          <cell r="E858">
            <v>0</v>
          </cell>
        </row>
        <row r="859">
          <cell r="A859">
            <v>90630</v>
          </cell>
          <cell r="B859" t="str">
            <v>PERFURATRIZ SOBRE ESTEIRA, TORQUE MÁXIMO 600 KGF, PESO MÉDIO 1000 KG, POTÊNCIA 20 HP, DIÂMETRO MÁXIMO 10" - MATERIAIS NA OPERAÇÃO. AF_06/2015</v>
          </cell>
          <cell r="C859" t="str">
            <v>H</v>
          </cell>
          <cell r="D859">
            <v>9</v>
          </cell>
          <cell r="E859">
            <v>0</v>
          </cell>
        </row>
        <row r="860">
          <cell r="A860">
            <v>90633</v>
          </cell>
          <cell r="B860" t="str">
            <v>MISTURADOR DUPLO HORIZONTAL DE ALTA TURBULÊNCIA, CAPACIDADE / VOLUME 2 X 500 LITROS, MOTORES ELÉTRICOS MÍNIMO 5 CV CADA, PARA NATA CIMENTO, ARGAMASSA E OUTROS - DEPRECIAÇÃO. AF_06/2015</v>
          </cell>
          <cell r="C860" t="str">
            <v>H</v>
          </cell>
          <cell r="D860">
            <v>2.5499999999999998</v>
          </cell>
          <cell r="E860">
            <v>0</v>
          </cell>
        </row>
        <row r="861">
          <cell r="A861">
            <v>90634</v>
          </cell>
          <cell r="B861" t="str">
            <v>MISTURADOR DUPLO HORIZONTAL DE ALTA TURBULÊNCIA, CAPACIDADE / VOLUME 2 X 500 LITROS, MOTORES ELÉTRICOS MÍNIMO 5 CV CADA, PARA NATA CIMENTO, ARGAMASSA E OUTROS - JUROS. AF_06/2015</v>
          </cell>
          <cell r="C861" t="str">
            <v>H</v>
          </cell>
          <cell r="D861">
            <v>0.56999999999999995</v>
          </cell>
          <cell r="E861">
            <v>0</v>
          </cell>
        </row>
        <row r="862">
          <cell r="A862">
            <v>90635</v>
          </cell>
          <cell r="B862" t="str">
            <v>MISTURADOR DUPLO HORIZONTAL DE ALTA TURBULÊNCIA, CAPACIDADE / VOLUME 2 X 500 LITROS, MOTORES ELÉTRICOS MÍNIMO 5 CV CADA, PARA NATA CIMENTO, ARGAMASSA E OUTROS - MANUTENÇÃO. AF_06/2015</v>
          </cell>
          <cell r="C862" t="str">
            <v>H</v>
          </cell>
          <cell r="D862">
            <v>2.79</v>
          </cell>
          <cell r="E862">
            <v>0</v>
          </cell>
        </row>
        <row r="863">
          <cell r="A863">
            <v>90636</v>
          </cell>
          <cell r="B863" t="str">
            <v>MISTURADOR DUPLO HORIZONTAL DE ALTA TURBULÊNCIA, CAPACIDADE / VOLUME 2 X 500 LITROS, MOTORES ELÉTRICOS MÍNIMO 5 CV CADA, PARA NATA CIMENTO, ARGAMASSA E OUTROS - MATERIAIS NA OPERAÇÃO. AF_06/2015</v>
          </cell>
          <cell r="C863" t="str">
            <v>H</v>
          </cell>
          <cell r="D863">
            <v>4.4400000000000004</v>
          </cell>
          <cell r="E863">
            <v>0</v>
          </cell>
        </row>
        <row r="864">
          <cell r="A864">
            <v>90639</v>
          </cell>
          <cell r="B864" t="str">
            <v>BOMBA TRIPLEX, PARA INJEÇÃO DE NATA DE CIMENTO, VAZÃO MÁXIMA DE 100 LITROS/MINUTO, PRESSÃO MÁXIMA DE 70 BAR - DEPRECIAÇÃO. AF_06/2015</v>
          </cell>
          <cell r="C864" t="str">
            <v>H</v>
          </cell>
          <cell r="D864">
            <v>3.8</v>
          </cell>
          <cell r="E864">
            <v>0</v>
          </cell>
        </row>
        <row r="865">
          <cell r="A865">
            <v>90640</v>
          </cell>
          <cell r="B865" t="str">
            <v>BOMBA TRIPLEX, PARA INJEÇÃO DE NATA DE CIMENTO, VAZÃO MÁXIMA DE 100 LITROS/MINUTO, PRESSÃO MÁXIMA DE 70 BAR - JUROS. AF_06/2015</v>
          </cell>
          <cell r="C865" t="str">
            <v>H</v>
          </cell>
          <cell r="D865">
            <v>0.85</v>
          </cell>
          <cell r="E865">
            <v>0</v>
          </cell>
        </row>
        <row r="866">
          <cell r="A866">
            <v>90641</v>
          </cell>
          <cell r="B866" t="str">
            <v>BOMBA TRIPLEX, PARA INJEÇÃO DE NATA DE CIMENTO, VAZÃO MÁXIMA DE 100 LITROS/MINUTO, PRESSÃO MÁXIMA DE 70 BAR - MANUTENÇÃO. AF_06/2015</v>
          </cell>
          <cell r="C866" t="str">
            <v>H</v>
          </cell>
          <cell r="D866">
            <v>4.16</v>
          </cell>
          <cell r="E866">
            <v>0</v>
          </cell>
        </row>
        <row r="867">
          <cell r="A867">
            <v>90642</v>
          </cell>
          <cell r="B867" t="str">
            <v>BOMBA TRIPLEX, PARA INJEÇÃO DE NATA DE CIMENTO, VAZÃO MÁXIMA DE 100 LITROS/MINUTO, PRESSÃO MÁXIMA DE 70 BAR - MATERIAIS NA OPERAÇÃO. AF_06/2015</v>
          </cell>
          <cell r="C867" t="str">
            <v>H</v>
          </cell>
          <cell r="D867">
            <v>4.84</v>
          </cell>
          <cell r="E867">
            <v>0</v>
          </cell>
        </row>
        <row r="868">
          <cell r="A868">
            <v>90646</v>
          </cell>
          <cell r="B868" t="str">
            <v>BOMBA CENTRÍFUGA MONOESTÁGIO COM MOTOR ELÉTRICO MONOFÁSICO, POTÊNCIA 15 HP, DIÂMETRO DO ROTOR 173 MM, HM/Q = 30 MCA / 90 M3/H A 45 MCA / 55 M3/H - DEPRECIAÇÃO. AF_06/2015</v>
          </cell>
          <cell r="C868" t="str">
            <v>H</v>
          </cell>
          <cell r="D868">
            <v>0.49</v>
          </cell>
          <cell r="E868">
            <v>0</v>
          </cell>
        </row>
        <row r="869">
          <cell r="A869">
            <v>90647</v>
          </cell>
          <cell r="B869" t="str">
            <v>BOMBA CENTRÍFUGA MONOESTÁGIO COM MOTOR ELÉTRICO MONOFÁSICO, POTÊNCIA 15 HP, DIÂMETRO DO ROTOR 173 MM, HM/Q = 30 MCA / 90 M3/H A 45 MCA / 55 M3/H - JUROS. AF_06/2015</v>
          </cell>
          <cell r="C869" t="str">
            <v>H</v>
          </cell>
          <cell r="D869">
            <v>0.11</v>
          </cell>
          <cell r="E869">
            <v>0</v>
          </cell>
        </row>
        <row r="870">
          <cell r="A870">
            <v>90648</v>
          </cell>
          <cell r="B870" t="str">
            <v>BOMBA CENTRÍFUGA MONOESTÁGIO COM MOTOR ELÉTRICO MONOFÁSICO, POTÊNCIA 15 HP, DIÂMETRO DO ROTOR 173 MM, HM/Q = 30 MCA / 90 M3/H A 45 MCA / 55 M3/H - MANUTENÇÃO. AF_06/2015</v>
          </cell>
          <cell r="C870" t="str">
            <v>H</v>
          </cell>
          <cell r="D870">
            <v>0.53</v>
          </cell>
          <cell r="E870">
            <v>0</v>
          </cell>
        </row>
        <row r="871">
          <cell r="A871">
            <v>90649</v>
          </cell>
          <cell r="B871" t="str">
            <v>BOMBA CENTRÍFUGA MONOESTÁGIO COM MOTOR ELÉTRICO MONOFÁSICO, POTÊNCIA 15 HP, DIÂMETRO DO ROTOR 173 MM, HM/Q = 30 MCA / 90 M3/H A 45 MCA / 55 M3/H - MATERIAIS NA OPERAÇÃO. AF_06/2015</v>
          </cell>
          <cell r="C871" t="str">
            <v>H</v>
          </cell>
          <cell r="D871">
            <v>6.94</v>
          </cell>
          <cell r="E871">
            <v>0</v>
          </cell>
        </row>
        <row r="872">
          <cell r="A872">
            <v>90652</v>
          </cell>
          <cell r="B872" t="str">
            <v>BOMBA DE PROJEÇÃO DE CONCRETO SECO, POTÊNCIA 10 CV, VAZÃO 3 M3/H - DEPRECIAÇÃO. AF_06/2015</v>
          </cell>
          <cell r="C872" t="str">
            <v>H</v>
          </cell>
          <cell r="D872">
            <v>2.48</v>
          </cell>
          <cell r="E872">
            <v>0</v>
          </cell>
        </row>
        <row r="873">
          <cell r="A873">
            <v>90653</v>
          </cell>
          <cell r="B873" t="str">
            <v>BOMBA DE PROJEÇÃO DE CONCRETO SECO, POTÊNCIA 10 CV, VAZÃO 3 M3/H - JUROS. AF_06/2015</v>
          </cell>
          <cell r="C873" t="str">
            <v>H</v>
          </cell>
          <cell r="D873">
            <v>0.55000000000000004</v>
          </cell>
          <cell r="E873">
            <v>0</v>
          </cell>
        </row>
        <row r="874">
          <cell r="A874">
            <v>90654</v>
          </cell>
          <cell r="B874" t="str">
            <v>BOMBA DE PROJEÇÃO DE CONCRETO SECO, POTÊNCIA 10 CV, VAZÃO 3 M3/H - MANUTENÇÃO. AF_06/2015</v>
          </cell>
          <cell r="C874" t="str">
            <v>H</v>
          </cell>
          <cell r="D874">
            <v>2.71</v>
          </cell>
          <cell r="E874">
            <v>0</v>
          </cell>
        </row>
        <row r="875">
          <cell r="A875">
            <v>90655</v>
          </cell>
          <cell r="B875" t="str">
            <v>BOMBA DE PROJEÇÃO DE CONCRETO SECO, POTÊNCIA 10 CV, VAZÃO 3 M3/H - MATERIAIS NA OPERAÇÃO. AF_06/2015</v>
          </cell>
          <cell r="C875" t="str">
            <v>H</v>
          </cell>
          <cell r="D875">
            <v>4.5599999999999996</v>
          </cell>
          <cell r="E875">
            <v>0</v>
          </cell>
        </row>
        <row r="876">
          <cell r="A876">
            <v>90658</v>
          </cell>
          <cell r="B876" t="str">
            <v>BOMBA DE PROJEÇÃO DE CONCRETO SECO, POTÊNCIA 10 CV, VAZÃO 6 M3/H - DEPRECIAÇÃO. AF_06/2015</v>
          </cell>
          <cell r="C876" t="str">
            <v>H</v>
          </cell>
          <cell r="D876">
            <v>2.65</v>
          </cell>
          <cell r="E876">
            <v>0</v>
          </cell>
        </row>
        <row r="877">
          <cell r="A877">
            <v>90659</v>
          </cell>
          <cell r="B877" t="str">
            <v>BOMBA DE PROJEÇÃO DE CONCRETO SECO, POTÊNCIA 10 CV, VAZÃO 6 M3/H - JUROS. AF_06/2015</v>
          </cell>
          <cell r="C877" t="str">
            <v>H</v>
          </cell>
          <cell r="D877">
            <v>0.59</v>
          </cell>
          <cell r="E877">
            <v>0</v>
          </cell>
        </row>
        <row r="878">
          <cell r="A878">
            <v>90660</v>
          </cell>
          <cell r="B878" t="str">
            <v>BOMBA DE PROJEÇÃO DE CONCRETO SECO, POTÊNCIA 10 CV, VAZÃO 6 M3/H - MANUTENÇÃO. AF_06/2015</v>
          </cell>
          <cell r="C878" t="str">
            <v>H</v>
          </cell>
          <cell r="D878">
            <v>2.9</v>
          </cell>
          <cell r="E878">
            <v>0</v>
          </cell>
        </row>
        <row r="879">
          <cell r="A879">
            <v>90661</v>
          </cell>
          <cell r="B879" t="str">
            <v>BOMBA DE PROJEÇÃO DE CONCRETO SECO, POTÊNCIA 10 CV, VAZÃO 6 M3/H - MATERIAIS NA OPERAÇÃO. AF_06/2015</v>
          </cell>
          <cell r="C879" t="str">
            <v>H</v>
          </cell>
          <cell r="D879">
            <v>4.5599999999999996</v>
          </cell>
          <cell r="E879">
            <v>0</v>
          </cell>
        </row>
        <row r="880">
          <cell r="A880">
            <v>90664</v>
          </cell>
          <cell r="B880" t="str">
            <v>PROJETOR PNEUMÁTICO DE ARGAMASSA PARA CHAPISCO E REBOCO COM RECIPIENTE ACOPLADO, TIPO CANEQUINHA, COM COMPRESSOR DE AR REBOCÁVEL VAZÃO 89 PCM E MOTOR DIESEL DE 20 CV - DEPRECIAÇÃO. AF_06/2015</v>
          </cell>
          <cell r="C880" t="str">
            <v>H</v>
          </cell>
          <cell r="D880">
            <v>3.1</v>
          </cell>
          <cell r="E880">
            <v>0</v>
          </cell>
        </row>
        <row r="881">
          <cell r="A881">
            <v>90665</v>
          </cell>
          <cell r="B881" t="str">
            <v>PROJETOR PNEUMÁTICO DE ARGAMASSA PARA CHAPISCO E REBOCO COM RECIPIENTE ACOPLADO, TIPO CANEQUINHA, COM COMPRESSOR DE AR REBOCÁVEL VAZÃO 89 PCM E MOTOR DIESEL DE 20 CV - JUROS. AF_06/2015</v>
          </cell>
          <cell r="C881" t="str">
            <v>H</v>
          </cell>
          <cell r="D881">
            <v>0.69</v>
          </cell>
          <cell r="E881">
            <v>0</v>
          </cell>
        </row>
        <row r="882">
          <cell r="A882">
            <v>90666</v>
          </cell>
          <cell r="B882" t="str">
            <v>PROJETOR PNEUMÁTICO DE ARGAMASSA PARA CHAPISCO E REBOCO COM RECIPIENTE ACOPLADO, TIPO CANEQUINHA, COM COMPRESSOR DE AR REBOCÁVEL VAZÃO 89 PCM E MOTOR DIESEL DE 20 CV - MANUTENÇÃO. AF_06/2015</v>
          </cell>
          <cell r="C882" t="str">
            <v>H</v>
          </cell>
          <cell r="D882">
            <v>3.39</v>
          </cell>
          <cell r="E882">
            <v>0</v>
          </cell>
        </row>
        <row r="883">
          <cell r="A883">
            <v>90667</v>
          </cell>
          <cell r="B883" t="str">
            <v>PROJETOR PNEUMÁTICO DE ARGAMASSA PARA CHAPISCO E REBOCO COM RECIPIENTE ACOPLADO, TIPO CANEQUINHA, COM COMPRESSOR DE AR REBOCÁVEL VAZÃO 89 PCM E MOTOR DIESEL DE 20 CV - MATERIAIS NA OPERAÇÃO. AF_06/2015</v>
          </cell>
          <cell r="C883" t="str">
            <v>H</v>
          </cell>
          <cell r="D883">
            <v>8.7899999999999991</v>
          </cell>
          <cell r="E883">
            <v>0</v>
          </cell>
        </row>
        <row r="884">
          <cell r="A884">
            <v>90670</v>
          </cell>
          <cell r="B884" t="str">
            <v>PERFURATRIZ COM TORRE METÁLICA PARA EXECUÇÃO DE ESTACA HÉLICE CONTÍNUA, PROFUNDIDADE MÁXIMA DE 30 M, DIÂMETRO MÁXIMO DE 800 MM, POTÊNCIA INSTALADA DE 268 HP, MESA ROTATIVA COM TORQUE MÁXIMO DE 170 KNM - DEPRECIAÇÃO. AF_06/2015</v>
          </cell>
          <cell r="C884" t="str">
            <v>H</v>
          </cell>
          <cell r="D884">
            <v>113.79</v>
          </cell>
          <cell r="E884">
            <v>0</v>
          </cell>
        </row>
        <row r="885">
          <cell r="A885">
            <v>90671</v>
          </cell>
          <cell r="B885" t="str">
            <v>PERFURATRIZ COM TORRE METÁLICA PARA EXECUÇÃO DE ESTACA HÉLICE CONTÍNUA, PROFUNDIDADE MÁXIMA DE 30 M, DIÂMETRO MÁXIMO DE 800 MM, POTÊNCIA INSTALADA DE 268 HP, MESA ROTATIVA COM TORQUE MÁXIMO DE 170 KNM - JUROS. AF_06/2015</v>
          </cell>
          <cell r="C885" t="str">
            <v>H</v>
          </cell>
          <cell r="D885">
            <v>29.88</v>
          </cell>
          <cell r="E885">
            <v>0</v>
          </cell>
        </row>
        <row r="886">
          <cell r="A886">
            <v>90672</v>
          </cell>
          <cell r="B886" t="str">
            <v>PERFURATRIZ COM TORRE METÁLICA PARA EXECUÇÃO DE ESTACA HÉLICE CONTÍNUA, PROFUNDIDADE MÁXIMA DE 30 M, DIÂMETRO MÁXIMO DE 800 MM, POTÊNCIA INSTALADA DE 268 HP, MESA ROTATIVA COM TORQUE MÁXIMO DE 170 KNM - MANUTENÇÃO. AF_06/2015</v>
          </cell>
          <cell r="C886" t="str">
            <v>H</v>
          </cell>
          <cell r="D886">
            <v>142.4</v>
          </cell>
          <cell r="E886">
            <v>0</v>
          </cell>
        </row>
        <row r="887">
          <cell r="A887">
            <v>90673</v>
          </cell>
          <cell r="B887" t="str">
            <v>PERFURATRIZ COM TORRE METÁLICA PARA EXECUÇÃO DE ESTACA HÉLICE CONTÍNUA, PROFUNDIDADE MÁXIMA DE 30 M, DIÂMETRO MÁXIMO DE 800 MM, POTÊNCIA INSTALADA DE 268 HP, MESA ROTATIVA COM TORQUE MÁXIMO DE 170 KNM - MATERIAIS NA OPERAÇÃO. AF_06/2015</v>
          </cell>
          <cell r="C887" t="str">
            <v>H</v>
          </cell>
          <cell r="D887">
            <v>119.48</v>
          </cell>
          <cell r="E887">
            <v>0</v>
          </cell>
        </row>
        <row r="888">
          <cell r="A888">
            <v>90676</v>
          </cell>
          <cell r="B888" t="str">
            <v>PERFURATRIZ HIDRÁULICA SOBRE CAMINHÃO COM TRADO CURTO ACOPLADO, PROFUNDIDADE MÁXIMA DE 20 M, DIÂMETRO MÁXIMO DE 1500 MM, POTÊNCIA INSTALADA DE 137 HP, MESA ROTATIVA COM TORQUE MÁXIMO DE 30 KNM - DEPRECIAÇÃO. AF_06/2015</v>
          </cell>
          <cell r="C888" t="str">
            <v>H</v>
          </cell>
          <cell r="D888">
            <v>58.43</v>
          </cell>
          <cell r="E888">
            <v>0</v>
          </cell>
        </row>
        <row r="889">
          <cell r="A889">
            <v>90677</v>
          </cell>
          <cell r="B889" t="str">
            <v>PERFURATRIZ HIDRÁULICA SOBRE CAMINHÃO COM TRADO CURTO ACOPLADO, PROFUNDIDADE MÁXIMA DE 20 M, DIÂMETRO MÁXIMO DE 1500 MM, POTÊNCIA INSTALADA DE 137 HP, MESA ROTATIVA COM TORQUE MÁXIMO DE 30 KNM - JUROS. AF_06/2015</v>
          </cell>
          <cell r="C889" t="str">
            <v>H</v>
          </cell>
          <cell r="D889">
            <v>15.34</v>
          </cell>
          <cell r="E889">
            <v>0</v>
          </cell>
        </row>
        <row r="890">
          <cell r="A890">
            <v>90678</v>
          </cell>
          <cell r="B890" t="str">
            <v>PERFURATRIZ HIDRÁULICA SOBRE CAMINHÃO COM TRADO CURTO ACOPLADO, PROFUNDIDADE MÁXIMA DE 20 M, DIÂMETRO MÁXIMO DE 1500 MM, POTÊNCIA INSTALADA DE 137 HP, MESA ROTATIVA COM TORQUE MÁXIMO DE 30 KNM - MANUTENÇÃO. AF_06/2015</v>
          </cell>
          <cell r="C890" t="str">
            <v>H</v>
          </cell>
          <cell r="D890">
            <v>73.12</v>
          </cell>
          <cell r="E890">
            <v>0</v>
          </cell>
        </row>
        <row r="891">
          <cell r="A891">
            <v>90679</v>
          </cell>
          <cell r="B891" t="str">
            <v>PERFURATRIZ HIDRÁULICA SOBRE CAMINHÃO COM TRADO CURTO ACOPLADO, PROFUNDIDADE MÁXIMA DE 20 M, DIÂMETRO MÁXIMO DE 1500 MM, POTÊNCIA INSTALADA DE 137 HP, MESA ROTATIVA COM TORQUE MÁXIMO DE 30 KNM - MATERIAIS NA OPERAÇÃO. AF_06/2015</v>
          </cell>
          <cell r="C891" t="str">
            <v>H</v>
          </cell>
          <cell r="D891">
            <v>61.08</v>
          </cell>
          <cell r="E891">
            <v>0</v>
          </cell>
        </row>
        <row r="892">
          <cell r="A892">
            <v>90682</v>
          </cell>
          <cell r="B892" t="str">
            <v>MANIPULADOR TELESCÓPICO, POTÊNCIA DE 85 HP, CAPACIDADE DE CARGA DE 3.500 KG, ALTURA MÁXIMA DE ELEVAÇÃO DE 12,3 M - DEPRECIAÇÃO. AF_06/2015</v>
          </cell>
          <cell r="C892" t="str">
            <v>H</v>
          </cell>
          <cell r="D892">
            <v>24.46</v>
          </cell>
          <cell r="E892">
            <v>0</v>
          </cell>
        </row>
        <row r="893">
          <cell r="A893">
            <v>90683</v>
          </cell>
          <cell r="B893" t="str">
            <v>MANIPULADOR TELESCÓPICO, POTÊNCIA DE 85 HP, CAPACIDADE DE CARGA DE 3.500 KG, ALTURA MÁXIMA DE ELEVAÇÃO DE 12,3 M - JUROS. AF_06/2015</v>
          </cell>
          <cell r="C893" t="str">
            <v>H</v>
          </cell>
          <cell r="D893">
            <v>5.5</v>
          </cell>
          <cell r="E893">
            <v>0</v>
          </cell>
        </row>
        <row r="894">
          <cell r="A894">
            <v>90684</v>
          </cell>
          <cell r="B894" t="str">
            <v>MANIPULADOR TELESCÓPICO, POTÊNCIA DE 85 HP, CAPACIDADE DE CARGA DE 3.500 KG, ALTURA MÁXIMA DE ELEVAÇÃO DE 12,3 M - MANUTENÇÃO. AF_06/2015</v>
          </cell>
          <cell r="C894" t="str">
            <v>H</v>
          </cell>
          <cell r="D894">
            <v>26.76</v>
          </cell>
          <cell r="E894">
            <v>0</v>
          </cell>
        </row>
        <row r="895">
          <cell r="A895">
            <v>90685</v>
          </cell>
          <cell r="B895" t="str">
            <v>MANIPULADOR TELESCÓPICO, POTÊNCIA DE 85 HP, CAPACIDADE DE CARGA DE 3.500 KG, ALTURA MÁXIMA DE ELEVAÇÃO DE 12,3 M - MATERIAIS NA OPERAÇÃO. AF_06/2015</v>
          </cell>
          <cell r="C895" t="str">
            <v>H</v>
          </cell>
          <cell r="D895">
            <v>37.880000000000003</v>
          </cell>
          <cell r="E895">
            <v>0</v>
          </cell>
        </row>
        <row r="896">
          <cell r="A896">
            <v>90688</v>
          </cell>
          <cell r="B896" t="str">
            <v>MINICARREGADEIRA SOBRE RODAS, POTÊNCIA LÍQUIDA DE 47 HP, CAPACIDADE NOMINAL DE OPERAÇÃO DE 646 KG - DEPRECIAÇÃO. AF_06/2015</v>
          </cell>
          <cell r="C896" t="str">
            <v>H</v>
          </cell>
          <cell r="D896">
            <v>10.32</v>
          </cell>
          <cell r="E896">
            <v>0</v>
          </cell>
        </row>
        <row r="897">
          <cell r="A897">
            <v>90689</v>
          </cell>
          <cell r="B897" t="str">
            <v>MINICARREGADEIRA SOBRE RODAS, POTÊNCIA LÍQUIDA DE 47 HP, CAPACIDADE NOMINAL DE OPERAÇÃO DE 646 KG - JUROS. AF_06/2015</v>
          </cell>
          <cell r="C897" t="str">
            <v>H</v>
          </cell>
          <cell r="D897">
            <v>1.98</v>
          </cell>
          <cell r="E897">
            <v>0</v>
          </cell>
        </row>
        <row r="898">
          <cell r="A898">
            <v>90690</v>
          </cell>
          <cell r="B898" t="str">
            <v>MINICARREGADEIRA SOBRE RODAS, POTÊNCIA LÍQUIDA DE 47 HP, CAPACIDADE NOMINAL DE OPERAÇÃO DE 646 KG - MANUTENÇÃO. AF_06/2015</v>
          </cell>
          <cell r="C898" t="str">
            <v>H</v>
          </cell>
          <cell r="D898">
            <v>12.9</v>
          </cell>
          <cell r="E898">
            <v>0</v>
          </cell>
        </row>
        <row r="899">
          <cell r="A899">
            <v>90691</v>
          </cell>
          <cell r="B899" t="str">
            <v>MINICARREGADEIRA SOBRE RODAS, POTÊNCIA LÍQUIDA DE 47 HP, CAPACIDADE NOMINAL DE OPERAÇÃO DE 646 KG - MATERIAIS NA OPERAÇÃO. AF_06/2015</v>
          </cell>
          <cell r="C899" t="str">
            <v>H</v>
          </cell>
          <cell r="D899">
            <v>20.94</v>
          </cell>
          <cell r="E899">
            <v>0</v>
          </cell>
        </row>
        <row r="900">
          <cell r="A900">
            <v>90957</v>
          </cell>
          <cell r="B900" t="str">
            <v>COMPRESSOR DE AR REBOCÁVEL, VAZÃO 189 PCM, PRESSÃO EFETIVA DE TRABALHO 102 PSI, MOTOR DIESEL, POTÊNCIA 63 CV - DEPRECIAÇÃO. AF_06/2015</v>
          </cell>
          <cell r="C900" t="str">
            <v>H</v>
          </cell>
          <cell r="D900">
            <v>1.92</v>
          </cell>
          <cell r="E900">
            <v>0</v>
          </cell>
        </row>
        <row r="901">
          <cell r="A901">
            <v>90958</v>
          </cell>
          <cell r="B901" t="str">
            <v>COMPRESSOR DE AR REBOCÁVEL, VAZÃO 189 PCM, PRESSÃO EFETIVA DE TRABALHO 102 PSI, MOTOR DIESEL, POTÊNCIA 63 CV - JUROS. AF_06/2015</v>
          </cell>
          <cell r="C901" t="str">
            <v>H</v>
          </cell>
          <cell r="D901">
            <v>0.5</v>
          </cell>
          <cell r="E901">
            <v>0</v>
          </cell>
        </row>
        <row r="902">
          <cell r="A902">
            <v>90960</v>
          </cell>
          <cell r="B902" t="str">
            <v>COMPRESSOR DE AR REBOCÁVEL, VAZÃO 89 PCM, PRESSÃO EFETIVA DE TRABALHO 102 PSI, MOTOR DIESEL, POTÊNCIA 20 CV - DEPRECIAÇÃO. AF_06/2015</v>
          </cell>
          <cell r="C902" t="str">
            <v>H</v>
          </cell>
          <cell r="D902">
            <v>2.56</v>
          </cell>
          <cell r="E902">
            <v>0</v>
          </cell>
        </row>
        <row r="903">
          <cell r="A903">
            <v>90961</v>
          </cell>
          <cell r="B903" t="str">
            <v>COMPRESSOR DE AR REBOCÁVEL, VAZÃO 89 PCM, PRESSÃO EFETIVA DE TRABALHO 102 PSI, MOTOR DIESEL, POTÊNCIA 20 CV - JUROS. AF_06/2015</v>
          </cell>
          <cell r="C903" t="str">
            <v>H</v>
          </cell>
          <cell r="D903">
            <v>0.67</v>
          </cell>
          <cell r="E903">
            <v>0</v>
          </cell>
        </row>
        <row r="904">
          <cell r="A904">
            <v>90962</v>
          </cell>
          <cell r="B904" t="str">
            <v>COMPRESSOR DE AR REBOCÁVEL, VAZÃO 89 PCM, PRESSÃO EFETIVA DE TRABALHO 102 PSI, MOTOR DIESEL, POTÊNCIA 20 CV - MANUTENÇÃO. AF_06/2015</v>
          </cell>
          <cell r="C904" t="str">
            <v>H</v>
          </cell>
          <cell r="D904">
            <v>3.21</v>
          </cell>
          <cell r="E904">
            <v>0</v>
          </cell>
        </row>
        <row r="905">
          <cell r="A905">
            <v>90963</v>
          </cell>
          <cell r="B905" t="str">
            <v>COMPRESSOR DE AR REBOCÁVEL, VAZÃO 89 PCM, PRESSÃO EFETIVA DE TRABALHO 102 PSI, MOTOR DIESEL, POTÊNCIA 20 CV - MATERIAIS NA OPERAÇÃO. AF_06/2015</v>
          </cell>
          <cell r="C905" t="str">
            <v>H</v>
          </cell>
          <cell r="D905">
            <v>8.7899999999999991</v>
          </cell>
          <cell r="E905">
            <v>0</v>
          </cell>
        </row>
        <row r="906">
          <cell r="A906">
            <v>90968</v>
          </cell>
          <cell r="B906" t="str">
            <v>COMPRESSOR DE AR REBOCAVEL, VAZÃO 250 PCM, PRESSAO DE TRABALHO 102 PSI, MOTOR A DIESEL POTÊNCIA 81 CV - DEPRECIAÇÃO. AF_06/2015</v>
          </cell>
          <cell r="C906" t="str">
            <v>H</v>
          </cell>
          <cell r="D906">
            <v>2.57</v>
          </cell>
          <cell r="E906">
            <v>0</v>
          </cell>
        </row>
        <row r="907">
          <cell r="A907">
            <v>90969</v>
          </cell>
          <cell r="B907" t="str">
            <v>COMPRESSOR DE AR REBOCAVEL, VAZÃO 250 PCM, PRESSAO DE TRABALHO 102 PSI, MOTOR A DIESEL POTÊNCIA 81 CV - JUROS. AF_06/2015</v>
          </cell>
          <cell r="C907" t="str">
            <v>H</v>
          </cell>
          <cell r="D907">
            <v>0.67</v>
          </cell>
          <cell r="E907">
            <v>0</v>
          </cell>
        </row>
        <row r="908">
          <cell r="A908">
            <v>90970</v>
          </cell>
          <cell r="B908" t="str">
            <v>COMPRESSOR DE AR REBOCAVEL, VAZÃO 250 PCM, PRESSAO DE TRABALHO 102 PSI, MOTOR A DIESEL POTÊNCIA 81 CV - MANUTENÇÃO. AF_06/2015</v>
          </cell>
          <cell r="C908" t="str">
            <v>H</v>
          </cell>
          <cell r="D908">
            <v>3.22</v>
          </cell>
          <cell r="E908">
            <v>0</v>
          </cell>
        </row>
        <row r="909">
          <cell r="A909">
            <v>90971</v>
          </cell>
          <cell r="B909" t="str">
            <v>COMPRESSOR DE AR REBOCAVEL, VAZÃO 250 PCM, PRESSAO DE TRABALHO 102 PSI, MOTOR A DIESEL POTÊNCIA 81 CV - MATERIAIS NA OPERAÇÃO. AF_06/2015</v>
          </cell>
          <cell r="C909" t="str">
            <v>H</v>
          </cell>
          <cell r="D909">
            <v>35.619999999999997</v>
          </cell>
          <cell r="E909">
            <v>0</v>
          </cell>
        </row>
        <row r="910">
          <cell r="A910">
            <v>90975</v>
          </cell>
          <cell r="B910" t="str">
            <v>COMPRESSOR DE AR REBOCÁVEL, VAZÃO 748 PCM, PRESSÃO EFETIVA DE TRABALHO 102 PSI, MOTOR DIESEL, POTÊNCIA 210 CV - DEPRECIAÇÃO. AF_06/2015</v>
          </cell>
          <cell r="C910" t="str">
            <v>H</v>
          </cell>
          <cell r="D910">
            <v>6.54</v>
          </cell>
          <cell r="E910">
            <v>0</v>
          </cell>
        </row>
        <row r="911">
          <cell r="A911">
            <v>90976</v>
          </cell>
          <cell r="B911" t="str">
            <v>COMPRESSOR DE AR REBOCÁVEL, VAZÃO 748 PCM, PRESSÃO EFETIVA DE TRABALHO 102 PSI, MOTOR DIESEL, POTÊNCIA 210 CV - JUROS. AF_06/2015</v>
          </cell>
          <cell r="C911" t="str">
            <v>H</v>
          </cell>
          <cell r="D911">
            <v>1.71</v>
          </cell>
          <cell r="E911">
            <v>0</v>
          </cell>
        </row>
        <row r="912">
          <cell r="A912">
            <v>90977</v>
          </cell>
          <cell r="B912" t="str">
            <v>COMPRESSOR DE AR REBOCÁVEL, VAZÃO 748 PCM, PRESSÃO EFETIVA DE TRABALHO 102 PSI, MOTOR DIESEL, POTÊNCIA 210 CV - MANUTENÇÃO. AF_06/2015</v>
          </cell>
          <cell r="C912" t="str">
            <v>H</v>
          </cell>
          <cell r="D912">
            <v>8.18</v>
          </cell>
          <cell r="E912">
            <v>0</v>
          </cell>
        </row>
        <row r="913">
          <cell r="A913">
            <v>90978</v>
          </cell>
          <cell r="B913" t="str">
            <v>COMPRESSOR DE AR REBOCÁVEL, VAZÃO 748 PCM, PRESSÃO EFETIVA DE TRABALHO 102 PSI, MOTOR DIESEL, POTÊNCIA 210 CV - MATERIAIS NA OPERAÇÃO. AF_06/2015</v>
          </cell>
          <cell r="C913" t="str">
            <v>H</v>
          </cell>
          <cell r="D913">
            <v>92.36</v>
          </cell>
          <cell r="E913">
            <v>0</v>
          </cell>
        </row>
        <row r="914">
          <cell r="A914">
            <v>90992</v>
          </cell>
          <cell r="B914" t="str">
            <v>COMPRESSOR DE AR REBOCAVEL, VAZÃO 400 PCM, PRESSAO DE TRABALHO 102 PSI, MOTOR A DIESEL POTÊNCIA 110 CV - DEPRECIAÇÃO. AF_06/2015</v>
          </cell>
          <cell r="C914" t="str">
            <v>H</v>
          </cell>
          <cell r="D914">
            <v>3.05</v>
          </cell>
          <cell r="E914">
            <v>0</v>
          </cell>
        </row>
        <row r="915">
          <cell r="A915">
            <v>90993</v>
          </cell>
          <cell r="B915" t="str">
            <v>COMPRESSOR DE AR REBOCAVEL, VAZÃO 400 PCM, PRESSAO DE TRABALHO 102 PSI, MOTOR A DIESEL POTÊNCIA 110 CV - JUROS. AF_06/2015</v>
          </cell>
          <cell r="C915" t="str">
            <v>H</v>
          </cell>
          <cell r="D915">
            <v>0.8</v>
          </cell>
          <cell r="E915">
            <v>0</v>
          </cell>
        </row>
        <row r="916">
          <cell r="A916">
            <v>90994</v>
          </cell>
          <cell r="B916" t="str">
            <v>COMPRESSOR DE AR REBOCAVEL, VAZÃO 400 PCM, PRESSAO DE TRABALHO 102 PSI, MOTOR A DIESEL POTÊNCIA 110 CV - MANUTENÇÃO. AF_06/2015</v>
          </cell>
          <cell r="C916" t="str">
            <v>H</v>
          </cell>
          <cell r="D916">
            <v>3.82</v>
          </cell>
          <cell r="E916">
            <v>0</v>
          </cell>
        </row>
        <row r="917">
          <cell r="A917">
            <v>90995</v>
          </cell>
          <cell r="B917" t="str">
            <v>COMPRESSOR DE AR REBOCAVEL, VAZÃO 400 PCM, PRESSAO DE TRABALHO 102 PSI, MOTOR A DIESEL POTÊNCIA 110 CV - MATERIAIS NA OPERAÇÃO. AF_06/2015</v>
          </cell>
          <cell r="C917" t="str">
            <v>H</v>
          </cell>
          <cell r="D917">
            <v>48.37</v>
          </cell>
          <cell r="E917">
            <v>0</v>
          </cell>
        </row>
        <row r="918">
          <cell r="A918">
            <v>91021</v>
          </cell>
          <cell r="B918" t="str">
            <v>PERFURATRIZ HIDRÁULICA SOBRE CAMINHÃO COM TRADO CURTO ACOPLADO, PROFUNDIDADE MÁXIMA DE 20 M, DIÂMETRO MÁXIMO DE 1500 MM, POTÊNCIA INSTALADA DE 137 HP, MESA ROTATIVA COM TORQUE MÁXIMO DE 30 KNM - IMPOSTOS E SEGUROS. AF_06/2015</v>
          </cell>
          <cell r="C918" t="str">
            <v>H</v>
          </cell>
          <cell r="D918">
            <v>3.17</v>
          </cell>
          <cell r="E918">
            <v>0</v>
          </cell>
        </row>
        <row r="919">
          <cell r="A919">
            <v>91026</v>
          </cell>
          <cell r="B919" t="str">
            <v>CAMINHÃO TRUCADO (C/ TERCEIRO EIXO) ELETRÔNICO - POTÊNCIA 231CV - PBT = 22000KG - DIST. ENTRE EIXOS 5170 MM - INCLUI CARROCERIA FIXA ABERTA DE MADEIRA - DEPRECIAÇÃO. AF_06/2015</v>
          </cell>
          <cell r="C919" t="str">
            <v>H</v>
          </cell>
          <cell r="D919">
            <v>10.210000000000001</v>
          </cell>
          <cell r="E919">
            <v>0</v>
          </cell>
        </row>
        <row r="920">
          <cell r="A920">
            <v>91027</v>
          </cell>
          <cell r="B920" t="str">
            <v>CAMINHÃO TRUCADO (C/ TERCEIRO EIXO) ELETRÔNICO - POTÊNCIA 231CV - PBT = 22000KG - DIST. ENTRE EIXOS 5170 MM - INCLUI CARROCERIA FIXA ABERTA DE MADEIRA - JUROS. AF_06/2015</v>
          </cell>
          <cell r="C920" t="str">
            <v>H</v>
          </cell>
          <cell r="D920">
            <v>4.07</v>
          </cell>
          <cell r="E920">
            <v>0</v>
          </cell>
        </row>
        <row r="921">
          <cell r="A921">
            <v>91028</v>
          </cell>
          <cell r="B921" t="str">
            <v>CAMINHÃO TRUCADO (C/ TERCEIRO EIXO) ELETRÔNICO - POTÊNCIA 231CV - PBT = 22000KG - DIST. ENTRE EIXOS 5170 MM - INCLUI CARROCERIA FIXA ABERTA DE MADEIRA - IMPOSTOS E SEGUROS. AF_06/2015</v>
          </cell>
          <cell r="C921" t="str">
            <v>H</v>
          </cell>
          <cell r="D921">
            <v>0.83</v>
          </cell>
          <cell r="E921">
            <v>0</v>
          </cell>
        </row>
        <row r="922">
          <cell r="A922">
            <v>91029</v>
          </cell>
          <cell r="B922" t="str">
            <v>CAMINHÃO TRUCADO (C/ TERCEIRO EIXO) ELETRÔNICO - POTÊNCIA 231CV - PBT = 22000KG - DIST. ENTRE EIXOS 5170 MM - INCLUI CARROCERIA FIXA ABERTA DE MADEIRA - MANUTENÇÃO. AF_06/2015</v>
          </cell>
          <cell r="C922" t="str">
            <v>H</v>
          </cell>
          <cell r="D922">
            <v>19.149999999999999</v>
          </cell>
          <cell r="E922">
            <v>0</v>
          </cell>
        </row>
        <row r="923">
          <cell r="A923">
            <v>91030</v>
          </cell>
          <cell r="B923" t="str">
            <v>CAMINHÃO TRUCADO (C/ TERCEIRO EIXO) ELETRÔNICO - POTÊNCIA 231CV - PBT = 22000KG - DIST. ENTRE EIXOS 5170 MM - INCLUI CARROCERIA FIXA ABERTA DE MADEIRA - MATERIAIS NA OPERAÇÃO. AF_06/2015</v>
          </cell>
          <cell r="C923" t="str">
            <v>H</v>
          </cell>
          <cell r="D923">
            <v>101.59</v>
          </cell>
          <cell r="E923">
            <v>0</v>
          </cell>
        </row>
        <row r="924">
          <cell r="A924">
            <v>91273</v>
          </cell>
          <cell r="B924" t="str">
            <v>PLACA VIBRATÓRIA REVERSÍVEL COM MOTOR 4 TEMPOS A GASOLINA, FORÇA CENTRÍFUGA DE 25 KN (2500 KGF), POTÊNCIA 5,5 CV - DEPRECIAÇÃO. AF_08/2015</v>
          </cell>
          <cell r="C924" t="str">
            <v>H</v>
          </cell>
          <cell r="D924">
            <v>0.41</v>
          </cell>
          <cell r="E924">
            <v>0</v>
          </cell>
        </row>
        <row r="925">
          <cell r="A925">
            <v>91274</v>
          </cell>
          <cell r="B925" t="str">
            <v>PLACA VIBRATÓRIA REVERSÍVEL COM MOTOR 4 TEMPOS A GASOLINA, FORÇA CENTRÍFUGA DE 25 KN (2500 KGF), POTÊNCIA 5,5 CV - JUROS. AF_08/2015</v>
          </cell>
          <cell r="C925" t="str">
            <v>H</v>
          </cell>
          <cell r="D925">
            <v>0.1</v>
          </cell>
          <cell r="E925">
            <v>0</v>
          </cell>
        </row>
        <row r="926">
          <cell r="A926">
            <v>91275</v>
          </cell>
          <cell r="B926" t="str">
            <v>PLACA VIBRATÓRIA REVERSÍVEL COM MOTOR 4 TEMPOS A GASOLINA, FORÇA CENTRÍFUGA DE 25 KN (2500 KGF), POTÊNCIA 5,5 CV - MANUTENÇÃO. AF_08/2015</v>
          </cell>
          <cell r="C926" t="str">
            <v>H</v>
          </cell>
          <cell r="D926">
            <v>0.51</v>
          </cell>
          <cell r="E926">
            <v>0</v>
          </cell>
        </row>
        <row r="927">
          <cell r="A927">
            <v>91276</v>
          </cell>
          <cell r="B927" t="str">
            <v>PLACA VIBRATÓRIA REVERSÍVEL COM MOTOR 4 TEMPOS A GASOLINA, FORÇA CENTRÍFUGA DE 25 KN (2500 KGF), POTÊNCIA 5,5 CV - MATERIAIS NA OPERAÇÃO. AF_08/2015</v>
          </cell>
          <cell r="C927" t="str">
            <v>H</v>
          </cell>
          <cell r="D927">
            <v>3.5</v>
          </cell>
          <cell r="E927">
            <v>0</v>
          </cell>
        </row>
        <row r="928">
          <cell r="A928">
            <v>91279</v>
          </cell>
          <cell r="B928" t="str">
            <v>CORTADORA DE PISO COM MOTOR 4 TEMPOS A GASOLINA, POTÊNCIA DE 13 HP, COM DISCO DE CORTE DIAMANTADO SEGMENTADO PARA CONCRETO, DIÂMETRO DE 350 MM, FURO DE 1" (14 X 1") - DEPRECIAÇÃO. AF_08/2015</v>
          </cell>
          <cell r="C928" t="str">
            <v>H</v>
          </cell>
          <cell r="D928">
            <v>0.56000000000000005</v>
          </cell>
          <cell r="E928">
            <v>0</v>
          </cell>
        </row>
        <row r="929">
          <cell r="A929">
            <v>91280</v>
          </cell>
          <cell r="B929" t="str">
            <v>CORTADORA DE PISO COM MOTOR 4 TEMPOS A GASOLINA, POTÊNCIA DE 13 HP, COM DISCO DE CORTE DIAMANTADO SEGMENTADO PARA CONCRETO, DIÂMETRO DE 350 MM, FURO DE 1" (14 X 1") - JUROS. AF_08/2015</v>
          </cell>
          <cell r="C929" t="str">
            <v>H</v>
          </cell>
          <cell r="D929">
            <v>0.12</v>
          </cell>
          <cell r="E929">
            <v>0</v>
          </cell>
        </row>
        <row r="930">
          <cell r="A930">
            <v>91281</v>
          </cell>
          <cell r="B930" t="str">
            <v>CORTADORA DE PISO COM MOTOR 4 TEMPOS A GASOLINA, POTÊNCIA DE 13 HP, COM DISCO DE CORTE DIAMANTADO SEGMENTADO PARA CONCRETO, DIÂMETRO DE 350 MM, FURO DE 1" (14 X 1") - MANUTENÇÃO. AF_08/2015</v>
          </cell>
          <cell r="C930" t="str">
            <v>H</v>
          </cell>
          <cell r="D930">
            <v>0.7</v>
          </cell>
          <cell r="E930">
            <v>0</v>
          </cell>
        </row>
        <row r="931">
          <cell r="A931">
            <v>91282</v>
          </cell>
          <cell r="B931" t="str">
            <v>CORTADORA DE PISO COM MOTOR 4 TEMPOS A GASOLINA, POTÊNCIA DE 13 HP, COM DISCO DE CORTE DIAMANTADO SEGMENTADO PARA CONCRETO, DIÂMETRO DE 350 MM, FURO DE 1" (14 X 1") - MATERIAIS NA OPERAÇÃO. AF_08/2015</v>
          </cell>
          <cell r="C931" t="str">
            <v>H</v>
          </cell>
          <cell r="D931">
            <v>8.4</v>
          </cell>
          <cell r="E931">
            <v>0</v>
          </cell>
        </row>
        <row r="932">
          <cell r="A932">
            <v>91354</v>
          </cell>
          <cell r="B932" t="str">
            <v>CAMINHÃO TOCO, PESO BRUTO TOTAL 14.300 KG, CARGA ÚTIL MÁXIMA 9590 KG, DISTÂNCIA ENTRE EIXOS 4,76 M, POTÊNCIA 185 CV (NÃO INCLUI CARROCERIA) - DEPRECIAÇÃO. AF_06/2014</v>
          </cell>
          <cell r="C932" t="str">
            <v>H</v>
          </cell>
          <cell r="D932">
            <v>7.94</v>
          </cell>
          <cell r="E932">
            <v>0</v>
          </cell>
        </row>
        <row r="933">
          <cell r="A933">
            <v>91355</v>
          </cell>
          <cell r="B933" t="str">
            <v>CAMINHÃO TOCO, PESO BRUTO TOTAL 14.300 KG, CARGA ÚTIL MÁXIMA 9590 KG, DISTÂNCIA ENTRE EIXOS 4,76 M, POTÊNCIA 185 CV (NÃO INCLUI CARROCERIA) - JUROS. AF_06/2014</v>
          </cell>
          <cell r="C933" t="str">
            <v>H</v>
          </cell>
          <cell r="D933">
            <v>3.17</v>
          </cell>
          <cell r="E933">
            <v>0</v>
          </cell>
        </row>
        <row r="934">
          <cell r="A934">
            <v>91356</v>
          </cell>
          <cell r="B934" t="str">
            <v>CAMINHÃO TOCO, PESO BRUTO TOTAL 14.300 KG, CARGA ÚTIL MÁXIMA 9590 KG, DISTÂNCIA ENTRE EIXOS 4,76 M, POTÊNCIA 185 CV (NÃO INCLUI CARROCERIA) - IMPOSTOS E SEGUROS. AF_06/2014</v>
          </cell>
          <cell r="C934" t="str">
            <v>H</v>
          </cell>
          <cell r="D934">
            <v>0.64</v>
          </cell>
          <cell r="E934">
            <v>0</v>
          </cell>
        </row>
        <row r="935">
          <cell r="A935">
            <v>91359</v>
          </cell>
          <cell r="B935" t="str">
            <v>CAMINHÃO PIPA 6.000 L, PESO BRUTO TOTAL 13.000 KG, DISTÂNCIA ENTRE EIXOS 4,80 M, POTÊNCIA 189 CV INCLUSIVE TANQUE DE AÇO PARA TRANSPORTE DE ÁGUA, CAPACIDADE 6 M3 - DEPRECIAÇÃO. AF_06/2014</v>
          </cell>
          <cell r="C935" t="str">
            <v>H</v>
          </cell>
          <cell r="D935">
            <v>8.7100000000000009</v>
          </cell>
          <cell r="E935">
            <v>0</v>
          </cell>
        </row>
        <row r="936">
          <cell r="A936">
            <v>91360</v>
          </cell>
          <cell r="B936" t="str">
            <v>CAMINHÃO PIPA 6.000 L, PESO BRUTO TOTAL 13.000 KG, DISTÂNCIA ENTRE EIXOS 4,80 M, POTÊNCIA 189 CV INCLUSIVE TANQUE DE AÇO PARA TRANSPORTE DE ÁGUA, CAPACIDADE 6 M3 - JUROS. AF_06/2014</v>
          </cell>
          <cell r="C936" t="str">
            <v>H</v>
          </cell>
          <cell r="D936">
            <v>3.47</v>
          </cell>
          <cell r="E936">
            <v>0</v>
          </cell>
        </row>
        <row r="937">
          <cell r="A937">
            <v>91361</v>
          </cell>
          <cell r="B937" t="str">
            <v>CAMINHÃO PIPA 6.000 L, PESO BRUTO TOTAL 13.000 KG, DISTÂNCIA ENTRE EIXOS 4,80 M, POTÊNCIA 189 CV INCLUSIVE TANQUE DE AÇO PARA TRANSPORTE DE ÁGUA, CAPACIDADE 6 M3 - IMPOSTOS E SEGUROS. AF_06/2014</v>
          </cell>
          <cell r="C937" t="str">
            <v>H</v>
          </cell>
          <cell r="D937">
            <v>0.71</v>
          </cell>
          <cell r="E937">
            <v>0</v>
          </cell>
        </row>
        <row r="938">
          <cell r="A938">
            <v>91367</v>
          </cell>
          <cell r="B938" t="str">
            <v>CAMINHÃO BASCULANTE 6 M3, PESO BRUTO TOTAL 16.000 KG, CARGA ÚTIL MÁXIMA 13.071 KG, DISTÂNCIA ENTRE EIXOS 4,80 M, POTÊNCIA 230 CV INCLUSIVE CAÇAMBA METÁLICA - DEPRECIAÇÃO. AF_06/2014</v>
          </cell>
          <cell r="C938" t="str">
            <v>H</v>
          </cell>
          <cell r="D938">
            <v>11.57</v>
          </cell>
          <cell r="E938">
            <v>0</v>
          </cell>
        </row>
        <row r="939">
          <cell r="A939">
            <v>91368</v>
          </cell>
          <cell r="B939" t="str">
            <v>CAMINHÃO BASCULANTE 6 M3, PESO BRUTO TOTAL 16.000 KG, CARGA ÚTIL MÁXIMA 13.071 KG, DISTÂNCIA ENTRE EIXOS 4,80 M, POTÊNCIA 230 CV INCLUSIVE CAÇAMBA METÁLICA - JUROS. AF_06/2014</v>
          </cell>
          <cell r="C939" t="str">
            <v>H</v>
          </cell>
          <cell r="D939">
            <v>4.04</v>
          </cell>
          <cell r="E939">
            <v>0</v>
          </cell>
        </row>
        <row r="940">
          <cell r="A940">
            <v>91369</v>
          </cell>
          <cell r="B940" t="str">
            <v>CAMINHÃO BASCULANTE 6 M3, PESO BRUTO TOTAL 16.000 KG, CARGA ÚTIL MÁXIMA 13.071 KG, DISTÂNCIA ENTRE EIXOS 4,80 M, POTÊNCIA 230 CV INCLUSIVE CAÇAMBA METÁLICA - IMPOSTOS E SEGUROS. AF_06/2014</v>
          </cell>
          <cell r="C940" t="str">
            <v>H</v>
          </cell>
          <cell r="D940">
            <v>0.83</v>
          </cell>
          <cell r="E940">
            <v>0</v>
          </cell>
        </row>
        <row r="941">
          <cell r="A941">
            <v>91375</v>
          </cell>
          <cell r="B941" t="str">
            <v>CAMINHÃO TOCO, PESO BRUTO TOTAL 16.000 KG, CARGA ÚTIL MÁXIMA DE 10.685 KG, DISTÂNCIA ENTRE EIXOS 4,80 M, POTÊNCIA 189 CV EXCLUSIVE CARROCERIA - DEPRECIAÇÃO. AF_06/2014</v>
          </cell>
          <cell r="C941" t="str">
            <v>H</v>
          </cell>
          <cell r="D941">
            <v>6.69</v>
          </cell>
          <cell r="E941">
            <v>0</v>
          </cell>
        </row>
        <row r="942">
          <cell r="A942">
            <v>91376</v>
          </cell>
          <cell r="B942" t="str">
            <v>CAMINHÃO TOCO, PESO BRUTO TOTAL 16.000 KG, CARGA ÚTIL MÁXIMA DE 10.685 KG, DISTÂNCIA ENTRE EIXOS 4,80 M, POTÊNCIA 189 CV EXCLUSIVE CARROCERIA - JUROS. AF_06/2014</v>
          </cell>
          <cell r="C942" t="str">
            <v>H</v>
          </cell>
          <cell r="D942">
            <v>2.67</v>
          </cell>
          <cell r="E942">
            <v>0</v>
          </cell>
        </row>
        <row r="943">
          <cell r="A943">
            <v>91377</v>
          </cell>
          <cell r="B943" t="str">
            <v>CAMINHÃO TOCO, PESO BRUTO TOTAL 16.000 KG, CARGA ÚTIL MÁXIMA DE 10.685 KG, DISTÂNCIA ENTRE EIXOS 4,80 M, POTÊNCIA 189 CV EXCLUSIVE CARROCERIA - IMPOSTOS E SEGUROS. AF_06/2014</v>
          </cell>
          <cell r="C943" t="str">
            <v>H</v>
          </cell>
          <cell r="D943">
            <v>0.54</v>
          </cell>
          <cell r="E943">
            <v>0</v>
          </cell>
        </row>
        <row r="944">
          <cell r="A944">
            <v>91380</v>
          </cell>
          <cell r="B944" t="str">
            <v>CAMINHÃO BASCULANTE 10 M3, TRUCADO CABINE SIMPLES, PESO BRUTO TOTAL 23.000 KG, CARGA ÚTIL MÁXIMA 15.935 KG, DISTÂNCIA ENTRE EIXOS 4,80 M, POTÊNCIA 230 CV INCLUSIVE CAÇAMBA METÁLICA - DEPRECIAÇÃO. AF_06/2014</v>
          </cell>
          <cell r="C944" t="str">
            <v>H</v>
          </cell>
          <cell r="D944">
            <v>13.08</v>
          </cell>
          <cell r="E944">
            <v>0</v>
          </cell>
        </row>
        <row r="945">
          <cell r="A945">
            <v>91381</v>
          </cell>
          <cell r="B945" t="str">
            <v>CAMINHÃO BASCULANTE 10 M3, TRUCADO CABINE SIMPLES, PESO BRUTO TOTAL 23.000 KG, CARGA ÚTIL MÁXIMA 15.935 KG, DISTÂNCIA ENTRE EIXOS 4,80 M, POTÊNCIA 230 CV INCLUSIVE CAÇAMBA METÁLICA - JUROS. AF_06/2014</v>
          </cell>
          <cell r="C945" t="str">
            <v>H</v>
          </cell>
          <cell r="D945">
            <v>4.57</v>
          </cell>
          <cell r="E945">
            <v>0</v>
          </cell>
        </row>
        <row r="946">
          <cell r="A946">
            <v>91382</v>
          </cell>
          <cell r="B946" t="str">
            <v>CAMINHÃO BASCULANTE 10 M3, TRUCADO CABINE SIMPLES, PESO BRUTO TOTAL 23.000 KG, CARGA ÚTIL MÁXIMA 15.935 KG, DISTÂNCIA ENTRE EIXOS 4,80 M, POTÊNCIA 230 CV INCLUSIVE CAÇAMBA METÁLICA - IMPOSTOS E SEGUROS. AF_06/2014</v>
          </cell>
          <cell r="C946" t="str">
            <v>H</v>
          </cell>
          <cell r="D946">
            <v>0.94</v>
          </cell>
          <cell r="E946">
            <v>0</v>
          </cell>
        </row>
        <row r="947">
          <cell r="A947">
            <v>91383</v>
          </cell>
          <cell r="B947" t="str">
            <v>CAMINHÃO BASCULANTE 10 M3, TRUCADO CABINE SIMPLES, PESO BRUTO TOTAL 23.000 KG, CARGA ÚTIL MÁXIMA 15.935 KG, DISTÂNCIA ENTRE EIXOS 4,80 M, POTÊNCIA 230 CV INCLUSIVE CAÇAMBA METÁLICA - MANUTENÇÃO. AF_06/2014</v>
          </cell>
          <cell r="C947" t="str">
            <v>H</v>
          </cell>
          <cell r="D947">
            <v>24.52</v>
          </cell>
          <cell r="E947">
            <v>0</v>
          </cell>
        </row>
        <row r="948">
          <cell r="A948">
            <v>91384</v>
          </cell>
          <cell r="B948" t="str">
            <v>CAMINHÃO BASCULANTE 10 M3, TRUCADO CABINE SIMPLES, PESO BRUTO TOTAL 23.000 KG, CARGA ÚTIL MÁXIMA 15.935 KG, DISTÂNCIA ENTRE EIXOS 4,80 M, POTÊNCIA 230 CV INCLUSIVE CAÇAMBA METÁLICA - MATERIAIS NA OPERAÇÃO. AF_06/2014</v>
          </cell>
          <cell r="C948" t="str">
            <v>H</v>
          </cell>
          <cell r="D948">
            <v>101.16</v>
          </cell>
          <cell r="E948">
            <v>0</v>
          </cell>
        </row>
        <row r="949">
          <cell r="A949">
            <v>91390</v>
          </cell>
          <cell r="B949" t="str">
            <v>CAMINHÃO TOCO, PBT 14.300 KG, CARGA ÚTIL MÁX. 9.710 KG, DIST. ENTRE EIXOS 3,56 M, POTÊNCIA 185 CV, INCLUSIVE CARROCERIA FIXA ABERTA DE MADEIRA P/ TRANSPORTE GERAL DE CARGA SECA, DIMEN. APROX. 2,50 X 6,50 X 0,50 M - DEPRECIAÇÃO. AF_06/2014</v>
          </cell>
          <cell r="C949" t="str">
            <v>H</v>
          </cell>
          <cell r="D949">
            <v>8.57</v>
          </cell>
          <cell r="E949">
            <v>0</v>
          </cell>
        </row>
        <row r="950">
          <cell r="A950">
            <v>91391</v>
          </cell>
          <cell r="B950" t="str">
            <v>CAMINHÃO TOCO, PBT 14.300 KG, CARGA ÚTIL MÁX. 9.710 KG, DIST. ENTRE EIXOS 3,56 M, POTÊNCIA 185 CV, INCLUSIVE CARROCERIA FIXA ABERTA DE MADEIRA P/ TRANSPORTE GERAL DE CARGA SECA, DIMEN. APROX. 2,50 X 6,50 X 0,50 M - JUROS. AF_06/2014</v>
          </cell>
          <cell r="C950" t="str">
            <v>H</v>
          </cell>
          <cell r="D950">
            <v>3.42</v>
          </cell>
          <cell r="E950">
            <v>0</v>
          </cell>
        </row>
        <row r="951">
          <cell r="A951">
            <v>91392</v>
          </cell>
          <cell r="B951" t="str">
            <v>CAMINHÃO TOCO, PBT 14.300 KG, CARGA ÚTIL MÁX. 9.710 KG, DIST. ENTRE EIXOS 3,56 M, POTÊNCIA 185 CV, INCLUSIVE CARROCERIA FIXA ABERTA DE MADEIRA P/ TRANSPORTE GERAL DE CARGA SECA, DIMEN. APROX. 2,50 X 6,50 X 0,50 M - IMPOSTOS E SEGUROS. AF_06/2014</v>
          </cell>
          <cell r="C951" t="str">
            <v>H</v>
          </cell>
          <cell r="D951">
            <v>0.7</v>
          </cell>
          <cell r="E951">
            <v>0</v>
          </cell>
        </row>
        <row r="952">
          <cell r="A952">
            <v>91396</v>
          </cell>
          <cell r="B952" t="str">
            <v>CAMINHÃO PIPA 10.000 L TRUCADO, PESO BRUTO TOTAL 23.000 KG, CARGA ÚTIL MÁXIMA 15.935 KG, DISTÂNCIA ENTRE EIXOS 4,8 M, POTÊNCIA 230 CV, INCLUSIVE TANQUE DE AÇO PARA TRANSPORTE DE ÁGUA - DEPRECIAÇÃO. AF_06/2014</v>
          </cell>
          <cell r="C952" t="str">
            <v>H</v>
          </cell>
          <cell r="D952">
            <v>11.2</v>
          </cell>
          <cell r="E952">
            <v>0</v>
          </cell>
        </row>
        <row r="953">
          <cell r="A953">
            <v>91397</v>
          </cell>
          <cell r="B953" t="str">
            <v>CAMINHÃO PIPA 10.000 L TRUCADO, PESO BRUTO TOTAL 23.000 KG, CARGA ÚTIL MÁXIMA 15.935 KG, DISTÂNCIA ENTRE EIXOS 4,8 M, POTÊNCIA 230 CV, INCLUSIVE TANQUE DE AÇO PARA TRANSPORTE DE ÁGUA - JUROS. AF_06/2014</v>
          </cell>
          <cell r="C953" t="str">
            <v>H</v>
          </cell>
          <cell r="D953">
            <v>4.47</v>
          </cell>
          <cell r="E953">
            <v>0</v>
          </cell>
        </row>
        <row r="954">
          <cell r="A954">
            <v>91398</v>
          </cell>
          <cell r="B954" t="str">
            <v>CAMINHÃO PIPA 10.000 L TRUCADO, PESO BRUTO TOTAL 23.000 KG, CARGA ÚTIL MÁXIMA 15.935 KG, DISTÂNCIA ENTRE EIXOS 4,8 M, POTÊNCIA 230 CV, INCLUSIVE TANQUE DE AÇO PARA TRANSPORTE DE ÁGUA - IMPOSTOS E SEGUROS. AF_06/2014</v>
          </cell>
          <cell r="C954" t="str">
            <v>H</v>
          </cell>
          <cell r="D954">
            <v>0.9</v>
          </cell>
          <cell r="E954">
            <v>0</v>
          </cell>
        </row>
        <row r="955">
          <cell r="A955">
            <v>91402</v>
          </cell>
          <cell r="B955" t="str">
            <v>CAMINHÃO BASCULANTE 6 M3 TOCO, PESO BRUTO TOTAL 16.000 KG, CARGA ÚTIL MÁXIMA 11.130 KG, DISTÂNCIA ENTRE EIXOS 5,36 M, POTÊNCIA 185 CV, INCLUSIVE CAÇAMBA METÁLICA - IMPOSTOS E SEGUROS. AF_06/2014</v>
          </cell>
          <cell r="C955" t="str">
            <v>H</v>
          </cell>
          <cell r="D955">
            <v>0.79</v>
          </cell>
          <cell r="E955">
            <v>0</v>
          </cell>
        </row>
        <row r="956">
          <cell r="A956">
            <v>91466</v>
          </cell>
          <cell r="B956" t="str">
            <v>GUINDAUTO HIDRÁULICO, CAPACIDADE MÁXIMA DE CARGA 6200 KG, MOMENTO MÁXIMO DE CARGA 11,7 TM, ALCANCE MÁXIMO HORIZONTAL 9,70 M, INCLUSIVE CAMINHÃO TOCO PBT 16.000 KG, POTÊNCIA DE 189 CV - IMPOSTOS E SEGUROS. AF_08/2015</v>
          </cell>
          <cell r="C956" t="str">
            <v>H</v>
          </cell>
          <cell r="D956">
            <v>0.71</v>
          </cell>
          <cell r="E956">
            <v>0</v>
          </cell>
        </row>
        <row r="957">
          <cell r="A957">
            <v>91467</v>
          </cell>
          <cell r="B957" t="str">
            <v>GUINDAUTO HIDRÁULICO, CAPACIDADE MÁXIMA DE CARGA 6200 KG, MOMENTO MÁXIMO DE CARGA 11,7 TM, ALCANCE MÁXIMO HORIZONTAL 9,70 M, INCLUSIVE CAMINHÃO TOCO PBT 16.000 KG, POTÊNCIA DE 189 CV - MATERIAIS NA OPERAÇÃO. AF_08/2015</v>
          </cell>
          <cell r="C957" t="str">
            <v>H</v>
          </cell>
          <cell r="D957">
            <v>83.13</v>
          </cell>
          <cell r="E957">
            <v>0</v>
          </cell>
        </row>
        <row r="958">
          <cell r="A958">
            <v>91468</v>
          </cell>
          <cell r="B958" t="str">
            <v>ESPARGIDOR DE ASFALTO PRESSURIZADO, TANQUE 6 M3 COM ISOLAÇÃO TÉRMICA, AQUECIDO COM 2 MAÇARICOS, COM BARRA ESPARGIDORA 3,60 M, MONTADO SOBRE CAMINHÃO  TOCO, PBT 14.300 KG, POTÊNCIA 185 CV - DEPRECIAÇÃO. AF_08/2015</v>
          </cell>
          <cell r="C958" t="str">
            <v>H</v>
          </cell>
          <cell r="D958">
            <v>12.3</v>
          </cell>
          <cell r="E958">
            <v>0</v>
          </cell>
        </row>
        <row r="959">
          <cell r="A959">
            <v>91469</v>
          </cell>
          <cell r="B959" t="str">
            <v>ESPARGIDOR DE ASFALTO PRESSURIZADO, TANQUE 6 M3 COM ISOLAÇÃO TÉRMICA, AQUECIDO COM 2 MAÇARICOS, COM BARRA ESPARGIDORA 3,60 M, MONTADO SOBRE CAMINHÃO  TOCO, PBT 14.300 KG, POTÊNCIA 185 CV - JUROS. AF_08/2015</v>
          </cell>
          <cell r="C959" t="str">
            <v>H</v>
          </cell>
          <cell r="D959">
            <v>4.16</v>
          </cell>
          <cell r="E959">
            <v>0</v>
          </cell>
        </row>
        <row r="960">
          <cell r="A960">
            <v>91484</v>
          </cell>
          <cell r="B960" t="str">
            <v>ESPARGIDOR DE ASFALTO PRESSURIZADO, TANQUE 6 M3 COM ISOLAÇÃO TÉRMICA, AQUECIDO COM 2 MAÇARICOS, COM BARRA ESPARGIDORA 3,60 M, MONTADO SOBRE CAMINHÃO  TOCO, PBT 14.300 KG, POTÊNCIA 185 CV - IMPOSTOS E SEGUROS. AF_08/2015</v>
          </cell>
          <cell r="C960" t="str">
            <v>H</v>
          </cell>
          <cell r="D960">
            <v>0.84</v>
          </cell>
          <cell r="E960">
            <v>0</v>
          </cell>
        </row>
        <row r="961">
          <cell r="A961">
            <v>91485</v>
          </cell>
          <cell r="B961" t="str">
            <v>ESPARGIDOR DE ASFALTO PRESSURIZADO, TANQUE 6 M3 COM ISOLAÇÃO TÉRMICA, AQUECIDO COM 2 MAÇARICOS, COM BARRA ESPARGIDORA 3,60 M, MONTADO SOBRE CAMINHÃO  TOCO, PBT 14.300 KG, POTÊNCIA 185 CV - MATERIAIS NA OPERAÇÃO. AF_08/2015</v>
          </cell>
          <cell r="C961" t="str">
            <v>H</v>
          </cell>
          <cell r="D961">
            <v>114.57</v>
          </cell>
          <cell r="E961">
            <v>0</v>
          </cell>
        </row>
        <row r="962">
          <cell r="A962">
            <v>91529</v>
          </cell>
          <cell r="B962" t="str">
            <v>COMPACTADOR DE SOLOS DE PERCUSSÃO (SOQUETE) COM MOTOR A GASOLINA 4 TEMPOS, POTÊNCIA 4 CV - DEPRECIAÇÃO. AF_08/2015</v>
          </cell>
          <cell r="C962" t="str">
            <v>H</v>
          </cell>
          <cell r="D962">
            <v>0.61</v>
          </cell>
          <cell r="E962">
            <v>0</v>
          </cell>
        </row>
        <row r="963">
          <cell r="A963">
            <v>91530</v>
          </cell>
          <cell r="B963" t="str">
            <v>COMPACTADOR DE SOLOS DE PERCUSSÃO (SOQUETE) COM MOTOR A GASOLINA 4 TEMPOS, POTÊNCIA 4 CV - JUROS. AF_08/2015</v>
          </cell>
          <cell r="C963" t="str">
            <v>H</v>
          </cell>
          <cell r="D963">
            <v>0.16</v>
          </cell>
          <cell r="E963">
            <v>0</v>
          </cell>
        </row>
        <row r="964">
          <cell r="A964">
            <v>91531</v>
          </cell>
          <cell r="B964" t="str">
            <v>COMPACTADOR DE SOLOS DE PERCUSSÃO (SOQUETE) COM MOTOR A GASOLINA 4 TEMPOS, POTÊNCIA 4 CV - MANUTENÇÃO. AF_08/2015</v>
          </cell>
          <cell r="C964" t="str">
            <v>H</v>
          </cell>
          <cell r="D964">
            <v>0.76</v>
          </cell>
          <cell r="E964">
            <v>0</v>
          </cell>
        </row>
        <row r="965">
          <cell r="A965">
            <v>91532</v>
          </cell>
          <cell r="B965" t="str">
            <v>COMPACTADOR DE SOLOS DE PERCUSSÃO (SOQUETE) COM MOTOR A GASOLINA 4 TEMPOS, POTÊNCIA 4 CV - MATERIAIS NA OPERAÇÃO. AF_08/2015</v>
          </cell>
          <cell r="C965" t="str">
            <v>H</v>
          </cell>
          <cell r="D965">
            <v>2.5499999999999998</v>
          </cell>
          <cell r="E965">
            <v>0</v>
          </cell>
        </row>
        <row r="966">
          <cell r="A966">
            <v>91629</v>
          </cell>
          <cell r="B966" t="str">
            <v>GUINDAUTO HIDRÁULICO, CAPACIDADE MÁXIMA DE CARGA 6500 KG, MOMENTO MÁXIMO DE CARGA 5,8 TM, ALCANCE MÁXIMO HORIZONTAL 7,60 M, INCLUSIVE CAMINHÃO TOCO PBT 9.700 KG, POTÊNCIA DE 160 CV - DEPRECIAÇÃO. AF_08/2015</v>
          </cell>
          <cell r="C966" t="str">
            <v>H</v>
          </cell>
          <cell r="D966">
            <v>8.2200000000000006</v>
          </cell>
          <cell r="E966">
            <v>0</v>
          </cell>
        </row>
        <row r="967">
          <cell r="A967">
            <v>91630</v>
          </cell>
          <cell r="B967" t="str">
            <v>GUINDAUTO HIDRÁULICO, CAPACIDADE MÁXIMA DE CARGA 6500 KG, MOMENTO MÁXIMO DE CARGA 5,8 TM, ALCANCE MÁXIMO HORIZONTAL 7,60 M, INCLUSIVE CAMINHÃO TOCO PBT 9.700 KG, POTÊNCIA DE 160 CV - JUROS. AF_08/2015</v>
          </cell>
          <cell r="C967" t="str">
            <v>H</v>
          </cell>
          <cell r="D967">
            <v>3.28</v>
          </cell>
          <cell r="E967">
            <v>0</v>
          </cell>
        </row>
        <row r="968">
          <cell r="A968">
            <v>91631</v>
          </cell>
          <cell r="B968" t="str">
            <v>GUINDAUTO HIDRÁULICO, CAPACIDADE MÁXIMA DE CARGA 6500 KG, MOMENTO MÁXIMO DE CARGA 5,8 TM, ALCANCE MÁXIMO HORIZONTAL 7,60 M, INCLUSIVE CAMINHÃO TOCO PBT 9.700 KG, POTÊNCIA DE 160 CV - IMPOSTOS E SEGUROS. AF_08/2015</v>
          </cell>
          <cell r="C968" t="str">
            <v>H</v>
          </cell>
          <cell r="D968">
            <v>0.66</v>
          </cell>
          <cell r="E968">
            <v>0</v>
          </cell>
        </row>
        <row r="969">
          <cell r="A969">
            <v>91632</v>
          </cell>
          <cell r="B969" t="str">
            <v>GUINDAUTO HIDRÁULICO, CAPACIDADE MÁXIMA DE CARGA 6500 KG, MOMENTO MÁXIMO DE CARGA 5,8 TM, ALCANCE MÁXIMO HORIZONTAL 7,60 M, INCLUSIVE CAMINHÃO TOCO PBT 9.700 KG, POTÊNCIA DE 160 CV - MANUTENÇÃO. AF_08/2015</v>
          </cell>
          <cell r="C969" t="str">
            <v>H</v>
          </cell>
          <cell r="D969">
            <v>15.41</v>
          </cell>
          <cell r="E969">
            <v>0</v>
          </cell>
        </row>
        <row r="970">
          <cell r="A970">
            <v>91633</v>
          </cell>
          <cell r="B970" t="str">
            <v>GUINDAUTO HIDRÁULICO, CAPACIDADE MÁXIMA DE CARGA 6500 KG, MOMENTO MÁXIMO DE CARGA 5,8 TM, ALCANCE MÁXIMO HORIZONTAL 7,60 M, INCLUSIVE CAMINHÃO TOCO PBT 9.700 KG, POTÊNCIA DE 160 CV - MATERIAIS NA OPERAÇÃO. AF_08/2015</v>
          </cell>
          <cell r="C970" t="str">
            <v>H</v>
          </cell>
          <cell r="D970">
            <v>70.38</v>
          </cell>
          <cell r="E970">
            <v>0</v>
          </cell>
        </row>
        <row r="971">
          <cell r="A971">
            <v>91640</v>
          </cell>
          <cell r="B971" t="str">
            <v>CAMINHÃO DE TRANSPORTE DE MATERIAL ASFÁLTICO 30.000 L, COM CAVALO MECÂNICO DE CAPACIDADE MÁXIMA DE TRAÇÃO COMBINADO DE 66.000 KG, POTÊNCIA 360 CV, INCLUSIVE TANQUE DE ASFALTO COM SERPENTINA - DEPRECIAÇÃO. AF_08/2015</v>
          </cell>
          <cell r="C971" t="str">
            <v>H</v>
          </cell>
          <cell r="D971">
            <v>16.440000000000001</v>
          </cell>
          <cell r="E971">
            <v>0</v>
          </cell>
        </row>
        <row r="972">
          <cell r="A972">
            <v>91641</v>
          </cell>
          <cell r="B972" t="str">
            <v>CAMINHÃO DE TRANSPORTE DE MATERIAL ASFÁLTICO 30.000 L, COM CAVALO MECÂNICO DE CAPACIDADE MÁXIMA DE TRAÇÃO COMBINADO DE 66.000 KG, POTÊNCIA 360 CV, INCLUSIVE TANQUE DE ASFALTO COM SERPENTINA - JUROS. AF_08/2015</v>
          </cell>
          <cell r="C972" t="str">
            <v>H</v>
          </cell>
          <cell r="D972">
            <v>6.56</v>
          </cell>
          <cell r="E972">
            <v>0</v>
          </cell>
        </row>
        <row r="973">
          <cell r="A973">
            <v>91642</v>
          </cell>
          <cell r="B973" t="str">
            <v>CAMINHÃO DE TRANSPORTE DE MATERIAL ASFÁLTICO 30.000 L, COM CAVALO MECÂNICO DE CAPACIDADE MÁXIMA DE TRAÇÃO COMBINADO DE 66.000 KG, POTÊNCIA 360 CV, INCLUSIVE TANQUE DE ASFALTO COM SERPENTINA - IMPOSTOS E SEGUROS. AF_08/2015</v>
          </cell>
          <cell r="C973" t="str">
            <v>H</v>
          </cell>
          <cell r="D973">
            <v>1.33</v>
          </cell>
          <cell r="E973">
            <v>0</v>
          </cell>
        </row>
        <row r="974">
          <cell r="A974">
            <v>91643</v>
          </cell>
          <cell r="B974" t="str">
            <v>CAMINHÃO DE TRANSPORTE DE MATERIAL ASFÁLTICO 30.000 L, COM CAVALO MECÂNICO DE CAPACIDADE MÁXIMA DE TRAÇÃO COMBINADO DE 66.000 KG, POTÊNCIA 360 CV, INCLUSIVE TANQUE DE ASFALTO COM SERPENTINA - MANUTENÇÃO. AF_08/2015</v>
          </cell>
          <cell r="C974" t="str">
            <v>H</v>
          </cell>
          <cell r="D974">
            <v>30.83</v>
          </cell>
          <cell r="E974">
            <v>0</v>
          </cell>
        </row>
        <row r="975">
          <cell r="A975">
            <v>91644</v>
          </cell>
          <cell r="B975" t="str">
            <v>CAMINHÃO DE TRANSPORTE DE MATERIAL ASFÁLTICO 30.000 L, COM CAVALO MECÂNICO DE CAPACIDADE MÁXIMA DE TRAÇÃO COMBINADO DE 66.000 KG, POTÊNCIA 360 CV, INCLUSIVE TANQUE DE ASFALTO COM SERPENTINA - MATERIAIS NA OPERAÇÃO. AF_08/2015</v>
          </cell>
          <cell r="C975" t="str">
            <v>H</v>
          </cell>
          <cell r="D975">
            <v>158.33000000000001</v>
          </cell>
          <cell r="E975">
            <v>0</v>
          </cell>
        </row>
        <row r="976">
          <cell r="A976">
            <v>91688</v>
          </cell>
          <cell r="B976" t="str">
            <v>SERRA CIRCULAR DE BANCADA COM MOTOR ELÉTRICO POTÊNCIA DE 5HP, COM COIFA PARA DISCO 10" - DEPRECIAÇÃO. AF_08/2015</v>
          </cell>
          <cell r="C976" t="str">
            <v>H</v>
          </cell>
          <cell r="D976">
            <v>0.06</v>
          </cell>
          <cell r="E976">
            <v>0</v>
          </cell>
        </row>
        <row r="977">
          <cell r="A977">
            <v>91689</v>
          </cell>
          <cell r="B977" t="str">
            <v>SERRA CIRCULAR DE BANCADA COM MOTOR ELÉTRICO POTÊNCIA DE 5HP, COM COIFA PARA DISCO 10" - JUROS. AF_08/2015</v>
          </cell>
          <cell r="C977" t="str">
            <v>H</v>
          </cell>
          <cell r="D977">
            <v>0.01</v>
          </cell>
          <cell r="E977">
            <v>0</v>
          </cell>
        </row>
        <row r="978">
          <cell r="A978">
            <v>91690</v>
          </cell>
          <cell r="B978" t="str">
            <v>SERRA CIRCULAR DE BANCADA COM MOTOR ELÉTRICO POTÊNCIA DE 5HP, COM COIFA PARA DISCO 10" - MANUTENÇÃO. AF_08/2015</v>
          </cell>
          <cell r="C978" t="str">
            <v>H</v>
          </cell>
          <cell r="D978">
            <v>0.04</v>
          </cell>
          <cell r="E978">
            <v>0</v>
          </cell>
        </row>
        <row r="979">
          <cell r="A979">
            <v>91691</v>
          </cell>
          <cell r="B979" t="str">
            <v>SERRA CIRCULAR DE BANCADA COM MOTOR ELÉTRICO POTÊNCIA DE 5HP, COM COIFA PARA DISCO 10" - MATERIAIS NA OPERAÇÃO. AF_08/2015</v>
          </cell>
          <cell r="C979" t="str">
            <v>H</v>
          </cell>
          <cell r="D979">
            <v>2.25</v>
          </cell>
          <cell r="E979">
            <v>0</v>
          </cell>
        </row>
        <row r="980">
          <cell r="A980">
            <v>92040</v>
          </cell>
          <cell r="B980" t="str">
            <v>DISTRIBUIDOR DE AGREGADOS REBOCAVEL, CAPACIDADE 1,9 M³, LARGURA DE TRABALHO 3,66 M - DEPRECIAÇÃO. AF_11/2015</v>
          </cell>
          <cell r="C980" t="str">
            <v>H</v>
          </cell>
          <cell r="D980">
            <v>3.63</v>
          </cell>
          <cell r="E980">
            <v>0</v>
          </cell>
        </row>
        <row r="981">
          <cell r="A981">
            <v>92041</v>
          </cell>
          <cell r="B981" t="str">
            <v>DISTRIBUIDOR DE AGREGADOS REBOCAVEL, CAPACIDADE 1,9 M³, LARGURA DE TRABALHO 3,66 M - JUROS. AF_11/2015</v>
          </cell>
          <cell r="C981" t="str">
            <v>H</v>
          </cell>
          <cell r="D981">
            <v>0.72</v>
          </cell>
          <cell r="E981">
            <v>0</v>
          </cell>
        </row>
        <row r="982">
          <cell r="A982">
            <v>92042</v>
          </cell>
          <cell r="B982" t="str">
            <v>DISTRIBUIDOR DE AGREGADOS REBOCAVEL, CAPACIDADE 1,9 M³, LARGURA DE TRABALHO 3,66 M - MANUTENÇÃO. AF_11/2015</v>
          </cell>
          <cell r="C982" t="str">
            <v>H</v>
          </cell>
          <cell r="D982">
            <v>3.02</v>
          </cell>
          <cell r="E982">
            <v>0</v>
          </cell>
        </row>
        <row r="983">
          <cell r="A983">
            <v>92101</v>
          </cell>
          <cell r="B983" t="str">
            <v>CAMINHÃO PARA EQUIPAMENTO DE LIMPEZA A SUCÇÃO COM CAMINHÃO TRUCADO DE PESO BRUTO TOTAL 23000 KG, CARGA ÚTIL MÁXIMA 15935 KG, DISTÂNCIA ENTRE EIXOS 4,80 M, POTÊNCIA 230 CV, INCLUSIVE LIMPADORA A SUCÇÃO, TANQUE 12000 L - DEPRECIAÇÃO. AF_11/2015</v>
          </cell>
          <cell r="C983" t="str">
            <v>H</v>
          </cell>
          <cell r="D983">
            <v>12.27</v>
          </cell>
          <cell r="E983">
            <v>0</v>
          </cell>
        </row>
        <row r="984">
          <cell r="A984">
            <v>92102</v>
          </cell>
          <cell r="B984" t="str">
            <v>CAMINHÃO PARA EQUIPAMENTO DE LIMPEZA A SUCÇÃO COM CAMINHÃO TRUCADO DE PESO BRUTO TOTAL 23000 KG, CARGA ÚTIL MÁXIMA 15935 KG, DISTÂNCIA ENTRE EIXOS 4,80 M, POTÊNCIA 230 CV, INCLUSIVE LIMPADORA A SUCÇÃO, TANQUE 12000 L - JUROS. AF_11/2015</v>
          </cell>
          <cell r="C984" t="str">
            <v>H</v>
          </cell>
          <cell r="D984">
            <v>4.8899999999999997</v>
          </cell>
          <cell r="E984">
            <v>0</v>
          </cell>
        </row>
        <row r="985">
          <cell r="A985">
            <v>92103</v>
          </cell>
          <cell r="B985" t="str">
            <v>CAMINHÃO PARA EQUIPAMENTO DE LIMPEZA A SUCÇÃO COM CAMINHÃO TRUCADO DE PESO BRUTO TOTAL 23000 KG, CARGA ÚTIL MÁXIMA 15935 KG, DISTÂNCIA ENTRE EIXOS 4,80 M, POTÊNCIA 230 CV, INCLUSIVE LIMPADORA A SUCÇÃO, TANQUE 12000 L - IMPOSTOS E SEGUROS. AF_11/2015</v>
          </cell>
          <cell r="C985" t="str">
            <v>H</v>
          </cell>
          <cell r="D985">
            <v>0.99</v>
          </cell>
          <cell r="E985">
            <v>0</v>
          </cell>
        </row>
        <row r="986">
          <cell r="A986">
            <v>92104</v>
          </cell>
          <cell r="B986" t="str">
            <v>CAMINHÃO PARA EQUIPAMENTO DE LIMPEZA A SUCÇÃO COM CAMINHÃO TRUCADO DE PESO BRUTO TOTAL 23000 KG, CARGA ÚTIL MÁXIMA 15935 KG, DISTÂNCIA ENTRE EIXOS 4,80 M, POTÊNCIA 230 CV, INCLUSIVE LIMPADORA A SUCÇÃO, TANQUE 12000 L - MANUTENÇÃO. AF_11/2015</v>
          </cell>
          <cell r="C986" t="str">
            <v>H</v>
          </cell>
          <cell r="D986">
            <v>23.01</v>
          </cell>
          <cell r="E986">
            <v>0</v>
          </cell>
        </row>
        <row r="987">
          <cell r="A987">
            <v>92105</v>
          </cell>
          <cell r="B987" t="str">
            <v>CAMINHÃO PARA EQUIPAMENTO DE LIMPEZA A SUCÇÃO COM CAMINHÃO TRUCADO DE PESO BRUTO TOTAL 23000 KG, CARGA ÚTIL MÁXIMA 15935 KG, DISTÂNCIA ENTRE EIXOS 4,80 M, POTÊNCIA 230 CV, INCLUSIVE LIMPADORA A SUCÇÃO, TANQUE 12000 L - MATERIAIS NA OPERAÇÃO. AF_11/2015</v>
          </cell>
          <cell r="C987" t="str">
            <v>H</v>
          </cell>
          <cell r="D987">
            <v>101.16</v>
          </cell>
          <cell r="E987">
            <v>0</v>
          </cell>
        </row>
        <row r="988">
          <cell r="A988">
            <v>92108</v>
          </cell>
          <cell r="B988" t="str">
            <v>PENEIRA ROTATIVA COM MOTOR ELÉTRICO TRIFÁSICO DE 2 CV, CILINDRO DE 1 M X 0,60 M, COM FUROS DE 3,17 MM - DEPRECIAÇÃO. AF_11/2015</v>
          </cell>
          <cell r="C988" t="str">
            <v>H</v>
          </cell>
          <cell r="D988">
            <v>0.59</v>
          </cell>
          <cell r="E988">
            <v>0</v>
          </cell>
        </row>
        <row r="989">
          <cell r="A989">
            <v>92109</v>
          </cell>
          <cell r="B989" t="str">
            <v>PENEIRA ROTATIVA COM MOTOR ELÉTRICO TRIFÁSICO DE 2 CV, CILINDRO DE 1 M X 0,60 M, COM FUROS DE 3,17 MM - JUROS. AF_11/2015</v>
          </cell>
          <cell r="C989" t="str">
            <v>H</v>
          </cell>
          <cell r="D989">
            <v>0.13</v>
          </cell>
          <cell r="E989">
            <v>0</v>
          </cell>
        </row>
        <row r="990">
          <cell r="A990">
            <v>92110</v>
          </cell>
          <cell r="B990" t="str">
            <v>PENEIRA ROTATIVA COM MOTOR ELÉTRICO TRIFÁSICO DE 2 CV, CILINDRO DE 1 M X 0,60 M, COM FUROS DE 3,17 MM - MANUTENÇÃO. AF_11/2015</v>
          </cell>
          <cell r="C990" t="str">
            <v>H</v>
          </cell>
          <cell r="D990">
            <v>0.46</v>
          </cell>
          <cell r="E990">
            <v>0</v>
          </cell>
        </row>
        <row r="991">
          <cell r="A991">
            <v>92111</v>
          </cell>
          <cell r="B991" t="str">
            <v>PENEIRA ROTATIVA COM MOTOR ELÉTRICO TRIFÁSICO DE 2 CV, CILINDRO DE 1 M X 0,60 M, COM FUROS DE 3,17 MM - MATERIAIS NA OPERAÇÃO. AF_11/2015</v>
          </cell>
          <cell r="C991" t="str">
            <v>H</v>
          </cell>
          <cell r="D991">
            <v>0.88</v>
          </cell>
          <cell r="E991">
            <v>0</v>
          </cell>
        </row>
        <row r="992">
          <cell r="A992">
            <v>92114</v>
          </cell>
          <cell r="B992" t="str">
            <v>DOSADOR DE AREIA, CAPACIDADE DE 26 LITROS - DEPRECIAÇÃO. AF_11/2015</v>
          </cell>
          <cell r="C992" t="str">
            <v>H</v>
          </cell>
          <cell r="D992">
            <v>0.06</v>
          </cell>
          <cell r="E992">
            <v>0</v>
          </cell>
        </row>
        <row r="993">
          <cell r="A993">
            <v>92115</v>
          </cell>
          <cell r="B993" t="str">
            <v>DOSADOR DE AREIA, CAPACIDADE DE 26 LITROS - JUROS. AF_11/2015</v>
          </cell>
          <cell r="C993" t="str">
            <v>H</v>
          </cell>
          <cell r="D993">
            <v>0.01</v>
          </cell>
          <cell r="E993">
            <v>0</v>
          </cell>
        </row>
        <row r="994">
          <cell r="A994">
            <v>92116</v>
          </cell>
          <cell r="B994" t="str">
            <v>DOSADOR DE AREIA, CAPACIDADE DE 26 LITROS - MANUTENÇÃO. AF_11/2015</v>
          </cell>
          <cell r="C994" t="str">
            <v>H</v>
          </cell>
          <cell r="D994">
            <v>0.08</v>
          </cell>
          <cell r="E994">
            <v>0</v>
          </cell>
        </row>
        <row r="995">
          <cell r="A995">
            <v>92133</v>
          </cell>
          <cell r="B995" t="str">
            <v>CAMINHONETE COM MOTOR A DIESEL, POTÊNCIA 180 CV, CABINE DUPLA, 4X4 - DEPRECIAÇÃO. AF_11/2015</v>
          </cell>
          <cell r="C995" t="str">
            <v>H</v>
          </cell>
          <cell r="D995">
            <v>7.27</v>
          </cell>
          <cell r="E995">
            <v>0</v>
          </cell>
        </row>
        <row r="996">
          <cell r="A996">
            <v>92134</v>
          </cell>
          <cell r="B996" t="str">
            <v>CAMINHONETE COM MOTOR A DIESEL, POTÊNCIA 180 CV, CABINE DUPLA, 4X4 - JUROS. AF_11/2015</v>
          </cell>
          <cell r="C996" t="str">
            <v>H</v>
          </cell>
          <cell r="D996">
            <v>2.1800000000000002</v>
          </cell>
          <cell r="E996">
            <v>0</v>
          </cell>
        </row>
        <row r="997">
          <cell r="A997">
            <v>92135</v>
          </cell>
          <cell r="B997" t="str">
            <v>CAMINHONETE COM MOTOR A DIESEL, POTÊNCIA 180 CV, CABINE DUPLA, 4X4 - IMPOSTOS E SEGUROS. AF_11/2015</v>
          </cell>
          <cell r="C997" t="str">
            <v>H</v>
          </cell>
          <cell r="D997">
            <v>0.45</v>
          </cell>
          <cell r="E997">
            <v>0</v>
          </cell>
        </row>
        <row r="998">
          <cell r="A998">
            <v>92136</v>
          </cell>
          <cell r="B998" t="str">
            <v>CAMINHONETE COM MOTOR A DIESEL, POTÊNCIA 180 CV, CABINE DUPLA, 4X4 - MANUTENÇÃO. AF_11/2015</v>
          </cell>
          <cell r="C998" t="str">
            <v>H</v>
          </cell>
          <cell r="D998">
            <v>9.08</v>
          </cell>
          <cell r="E998">
            <v>0</v>
          </cell>
        </row>
        <row r="999">
          <cell r="A999">
            <v>92137</v>
          </cell>
          <cell r="B999" t="str">
            <v>CAMINHONETE COM MOTOR A DIESEL, POTÊNCIA 180 CV, CABINE DUPLA, 4X4 - MATERIAIS NA OPERAÇÃO. AF_11/2015</v>
          </cell>
          <cell r="C999" t="str">
            <v>H</v>
          </cell>
          <cell r="D999">
            <v>79.180000000000007</v>
          </cell>
          <cell r="E999">
            <v>0</v>
          </cell>
        </row>
        <row r="1000">
          <cell r="A1000">
            <v>92140</v>
          </cell>
          <cell r="B1000" t="str">
            <v>CAMINHONETE CABINE SIMPLES COM MOTOR 1.6 FLEX, CÂMBIO MANUAL, POTÊNCIA 101/104 CV, 2 PORTAS - DEPRECIAÇÃO. AF_11/2015</v>
          </cell>
          <cell r="C1000" t="str">
            <v>H</v>
          </cell>
          <cell r="D1000">
            <v>2.21</v>
          </cell>
          <cell r="E1000">
            <v>0</v>
          </cell>
        </row>
        <row r="1001">
          <cell r="A1001">
            <v>92141</v>
          </cell>
          <cell r="B1001" t="str">
            <v>CAMINHONETE CABINE SIMPLES COM MOTOR 1.6 FLEX, CÂMBIO MANUAL, POTÊNCIA 101/104 CV, 2 PORTAS - JUROS. AF_11/2015</v>
          </cell>
          <cell r="C1001" t="str">
            <v>H</v>
          </cell>
          <cell r="D1001">
            <v>0.66</v>
          </cell>
          <cell r="E1001">
            <v>0</v>
          </cell>
        </row>
        <row r="1002">
          <cell r="A1002">
            <v>92142</v>
          </cell>
          <cell r="B1002" t="str">
            <v>CAMINHONETE CABINE SIMPLES COM MOTOR 1.6 FLEX, CÂMBIO MANUAL, POTÊNCIA 101/104 CV, 2 PORTAS - IMPOSTOS E SEGUROS. AF_11/2015</v>
          </cell>
          <cell r="C1002" t="str">
            <v>H</v>
          </cell>
          <cell r="D1002">
            <v>0.13</v>
          </cell>
          <cell r="E1002">
            <v>0</v>
          </cell>
        </row>
        <row r="1003">
          <cell r="A1003">
            <v>92143</v>
          </cell>
          <cell r="B1003" t="str">
            <v>CAMINHONETE CABINE SIMPLES COM MOTOR 1.6 FLEX, CÂMBIO MANUAL, POTÊNCIA 101/104 CV, 2 PORTAS - MANUTENÇÃO. AF_11/2015</v>
          </cell>
          <cell r="C1003" t="str">
            <v>H</v>
          </cell>
          <cell r="D1003">
            <v>2.77</v>
          </cell>
          <cell r="E1003">
            <v>0</v>
          </cell>
        </row>
        <row r="1004">
          <cell r="A1004">
            <v>92144</v>
          </cell>
          <cell r="B1004" t="str">
            <v>CAMINHONETE CABINE SIMPLES COM MOTOR 1.6 FLEX, CÂMBIO MANUAL, POTÊNCIA 101/104 CV, 2 PORTAS - MATERIAIS NA OPERAÇÃO. AF_11/2015</v>
          </cell>
          <cell r="C1004" t="str">
            <v>H</v>
          </cell>
          <cell r="D1004">
            <v>64.38</v>
          </cell>
          <cell r="E1004">
            <v>0</v>
          </cell>
        </row>
        <row r="1005">
          <cell r="A1005">
            <v>92237</v>
          </cell>
          <cell r="B1005" t="str">
            <v>CAMINHÃO DE TRANSPORTE DE MATERIAL ASFÁLTICO 20.000 L, COM CAVALO MECÂNICO DE CAPACIDADE MÁXIMA DE TRAÇÃO COMBINADO DE 45.000 KG, POTÊNCIA 330 CV, INCLUSIVE TANQUE DE ASFALTO COM MAÇARICO - DEPRECIAÇÃO. AF_12/2015</v>
          </cell>
          <cell r="C1005" t="str">
            <v>H</v>
          </cell>
          <cell r="D1005">
            <v>12.02</v>
          </cell>
          <cell r="E1005">
            <v>0</v>
          </cell>
        </row>
        <row r="1006">
          <cell r="A1006">
            <v>92238</v>
          </cell>
          <cell r="B1006" t="str">
            <v>CAMINHÃO DE TRANSPORTE DE MATERIAL ASFÁLTICO 20.000 L, COM CAVALO MECÂNICO DE CAPACIDADE MÁXIMA DE TRAÇÃO COMBINADO DE 45.000 KG, POTÊNCIA 330 CV, INCLUSIVE TANQUE DE ASFALTO COM MAÇARICO - JUROS. AF_12/2015</v>
          </cell>
          <cell r="C1006" t="str">
            <v>H</v>
          </cell>
          <cell r="D1006">
            <v>4.79</v>
          </cell>
          <cell r="E1006">
            <v>0</v>
          </cell>
        </row>
        <row r="1007">
          <cell r="A1007">
            <v>92239</v>
          </cell>
          <cell r="B1007" t="str">
            <v>CAMINHÃO DE TRANSPORTE DE MATERIAL ASFÁLTICO 20.000 L, COM CAVALO MECÂNICO DE CAPACIDADE MÁXIMA DE TRAÇÃO COMBINADO DE 45.000 KG, POTÊNCIA 330 CV, INCLUSIVE TANQUE DE ASFALTO COM MAÇARICO - IMPOSTOS E SEGUROS. AF_12/2015</v>
          </cell>
          <cell r="C1007" t="str">
            <v>H</v>
          </cell>
          <cell r="D1007">
            <v>0.97</v>
          </cell>
          <cell r="E1007">
            <v>0</v>
          </cell>
        </row>
        <row r="1008">
          <cell r="A1008">
            <v>92240</v>
          </cell>
          <cell r="B1008" t="str">
            <v>CAMINHÃO DE TRANSPORTE DE MATERIAL ASFÁLTICO 20.000 L, COM CAVALO MECÂNICO DE CAPACIDADE MÁXIMA DE TRAÇÃO COMBINADO DE 45.000 KG, POTÊNCIA 330 CV, INCLUSIVE TANQUE DE ASFALTO COM MAÇARICO - MANUTENÇÃO. AF_12/2015</v>
          </cell>
          <cell r="C1008" t="str">
            <v>H</v>
          </cell>
          <cell r="D1008">
            <v>22.52</v>
          </cell>
          <cell r="E1008">
            <v>0</v>
          </cell>
        </row>
        <row r="1009">
          <cell r="A1009">
            <v>92241</v>
          </cell>
          <cell r="B1009" t="str">
            <v>CAMINHÃO DE TRANSPORTE DE MATERIAL ASFÁLTICO 20.000 L, COM CAVALO MECÂNICO DE CAPACIDADE MÁXIMA DE TRAÇÃO COMBINADO DE 45.000 KG, POTÊNCIA 330 CV, INCLUSIVE TANQUE DE ASFALTO COM MAÇARICO - MATERIAIS NA OPERAÇÃO. AF_12/2015</v>
          </cell>
          <cell r="C1009" t="str">
            <v>H</v>
          </cell>
          <cell r="D1009">
            <v>145.15</v>
          </cell>
          <cell r="E1009">
            <v>0</v>
          </cell>
        </row>
        <row r="1010">
          <cell r="A1010">
            <v>92712</v>
          </cell>
          <cell r="B1010" t="str">
            <v>APARELHO PARA CORTE E SOLDA OXI-ACETILENO SOBRE RODAS, INCLUSIVE CILINDROS E MAÇARICOS - DEPRECIAÇÃO. AF_12/2015</v>
          </cell>
          <cell r="C1010" t="str">
            <v>H</v>
          </cell>
          <cell r="D1010">
            <v>0.15</v>
          </cell>
          <cell r="E1010">
            <v>0</v>
          </cell>
        </row>
        <row r="1011">
          <cell r="A1011">
            <v>92713</v>
          </cell>
          <cell r="B1011" t="str">
            <v>APARELHO PARA CORTE E SOLDA OXI-ACETILENO SOBRE RODAS, INCLUSIVE CILINDROS E MAÇARICOS - JUROS. AF_12/2015</v>
          </cell>
          <cell r="C1011" t="str">
            <v>H</v>
          </cell>
          <cell r="D1011">
            <v>0.03</v>
          </cell>
          <cell r="E1011">
            <v>0</v>
          </cell>
        </row>
        <row r="1012">
          <cell r="A1012">
            <v>92714</v>
          </cell>
          <cell r="B1012" t="str">
            <v>APARELHO PARA CORTE E SOLDA OXI-ACETILENO SOBRE RODAS, INCLUSIVE CILINDROS E MAÇARICOS - MANUTENÇÃO. AF_12/2015</v>
          </cell>
          <cell r="C1012" t="str">
            <v>H</v>
          </cell>
          <cell r="D1012">
            <v>0.18</v>
          </cell>
          <cell r="E1012">
            <v>0</v>
          </cell>
        </row>
        <row r="1013">
          <cell r="A1013">
            <v>92715</v>
          </cell>
          <cell r="B1013" t="str">
            <v>APARELHO PARA CORTE E SOLDA OXI-ACETILENO SOBRE RODAS, INCLUSIVE CILINDROS E MAÇARICOS - MATERIAIS NA OPERAÇÃO. AF_12/2015</v>
          </cell>
          <cell r="C1013" t="str">
            <v>H</v>
          </cell>
          <cell r="D1013">
            <v>17.12</v>
          </cell>
          <cell r="E1013">
            <v>0</v>
          </cell>
        </row>
        <row r="1014">
          <cell r="A1014">
            <v>92956</v>
          </cell>
          <cell r="B1014" t="str">
            <v>MÁQUINA EXTRUSORA DE CONCRETO PARA GUIAS E SARJETAS, MOTOR A DIESEL, POTÊNCIA 14 CV - DEPRECIAÇÃO. AF_12/2015</v>
          </cell>
          <cell r="C1014" t="str">
            <v>H</v>
          </cell>
          <cell r="D1014">
            <v>3.59</v>
          </cell>
          <cell r="E1014">
            <v>0</v>
          </cell>
        </row>
        <row r="1015">
          <cell r="A1015">
            <v>92957</v>
          </cell>
          <cell r="B1015" t="str">
            <v>MÁQUINA EXTRUSORA DE CONCRETO PARA GUIAS E SARJETAS, MOTOR A DIESEL, POTÊNCIA 14 CV - JUROS. AF_12/2015</v>
          </cell>
          <cell r="C1015" t="str">
            <v>H</v>
          </cell>
          <cell r="D1015">
            <v>0.8</v>
          </cell>
          <cell r="E1015">
            <v>0</v>
          </cell>
        </row>
        <row r="1016">
          <cell r="A1016">
            <v>92958</v>
          </cell>
          <cell r="B1016" t="str">
            <v>MÁQUINA EXTRUSORA DE CONCRETO PARA GUIAS E SARJETAS, MOTOR A DIESEL, POTÊNCIA 14 CV - MANUTENÇÃO. AF_12/2015</v>
          </cell>
          <cell r="C1016" t="str">
            <v>H</v>
          </cell>
          <cell r="D1016">
            <v>3.93</v>
          </cell>
          <cell r="E1016">
            <v>0</v>
          </cell>
        </row>
        <row r="1017">
          <cell r="A1017">
            <v>92959</v>
          </cell>
          <cell r="B1017" t="str">
            <v>MÁQUINA EXTRUSORA DE CONCRETO PARA GUIAS E SARJETAS, MOTOR A DIESEL, POTÊNCIA 14 CV - MATERIAIS NA OPERAÇÃO. AF_12/2015</v>
          </cell>
          <cell r="C1017" t="str">
            <v>H</v>
          </cell>
          <cell r="D1017">
            <v>6.14</v>
          </cell>
          <cell r="E1017">
            <v>0</v>
          </cell>
        </row>
        <row r="1018">
          <cell r="A1018">
            <v>92963</v>
          </cell>
          <cell r="B1018" t="str">
            <v>MARTELO PERFURADOR PNEUMÁTICO MANUAL, HASTE 25 X 75 MM, 21 KG - DEPRECIAÇÃO. AF_12/2015</v>
          </cell>
          <cell r="C1018" t="str">
            <v>H</v>
          </cell>
          <cell r="D1018">
            <v>1.43</v>
          </cell>
          <cell r="E1018">
            <v>0</v>
          </cell>
        </row>
        <row r="1019">
          <cell r="A1019">
            <v>92964</v>
          </cell>
          <cell r="B1019" t="str">
            <v>MARTELO PERFURADOR PNEUMÁTICO MANUAL, HASTE 25 X 75 MM, 21 KG - JUROS. AF_12/2015</v>
          </cell>
          <cell r="C1019" t="str">
            <v>H</v>
          </cell>
          <cell r="D1019">
            <v>0.32</v>
          </cell>
          <cell r="E1019">
            <v>0</v>
          </cell>
        </row>
        <row r="1020">
          <cell r="A1020">
            <v>92965</v>
          </cell>
          <cell r="B1020" t="str">
            <v>MARTELO PERFURADOR PNEUMÁTICO MANUAL, HASTE 25 X 75 MM, 21 KG - MANUTENÇÃO. AF_12/2015</v>
          </cell>
          <cell r="C1020" t="str">
            <v>H</v>
          </cell>
          <cell r="D1020">
            <v>1.79</v>
          </cell>
          <cell r="E1020">
            <v>0</v>
          </cell>
        </row>
        <row r="1021">
          <cell r="A1021">
            <v>93220</v>
          </cell>
          <cell r="B1021" t="str">
            <v>PERFURATRIZ COM TORRE METÁLICA PARA EXECUÇÃO DE ESTACA HÉLICE CONTÍNUA, PROFUNDIDADE MÁXIMA DE 32 M, DIÂMETRO MÁXIMO DE 1000 MM, POTÊNCIA INSTALADA DE 350 HP, MESA ROTATIVA COM TORQUE MÁXIMO DE 263 KNM - DEPRECIAÇÃO. AF_01/2016</v>
          </cell>
          <cell r="C1021" t="str">
            <v>H</v>
          </cell>
          <cell r="D1021">
            <v>176.94</v>
          </cell>
          <cell r="E1021">
            <v>0</v>
          </cell>
        </row>
        <row r="1022">
          <cell r="A1022">
            <v>93221</v>
          </cell>
          <cell r="B1022" t="str">
            <v>PERFURATRIZ COM TORRE METÁLICA PARA EXECUÇÃO DE ESTACA HÉLICE CONTÍNUA, PROFUNDIDADE MÁXIMA DE 32 M, DIÂMETRO MÁXIMO DE 1000 MM, POTÊNCIA INSTALADA DE 350 HP, MESA ROTATIVA COM TORQUE MÁXIMO DE 263 KNM - JUROS. AF_01/2016</v>
          </cell>
          <cell r="C1022" t="str">
            <v>H</v>
          </cell>
          <cell r="D1022">
            <v>46.47</v>
          </cell>
          <cell r="E1022">
            <v>0</v>
          </cell>
        </row>
        <row r="1023">
          <cell r="A1023">
            <v>93222</v>
          </cell>
          <cell r="B1023" t="str">
            <v>PERFURATRIZ COM TORRE METÁLICA PARA EXECUÇÃO DE ESTACA HÉLICE CONTÍNUA, PROFUNDIDADE MÁXIMA DE 32 M, DIÂMETRO MÁXIMO DE 1000 MM, POTÊNCIA INSTALADA DE 350 HP, MESA ROTATIVA COM TORQUE MÁXIMO DE 263 KNM - MANUTENÇÃO. AF_01/2016</v>
          </cell>
          <cell r="C1023" t="str">
            <v>H</v>
          </cell>
          <cell r="D1023">
            <v>221.42</v>
          </cell>
          <cell r="E1023">
            <v>0</v>
          </cell>
        </row>
        <row r="1024">
          <cell r="A1024">
            <v>93223</v>
          </cell>
          <cell r="B1024" t="str">
            <v>PERFURATRIZ COM TORRE METÁLICA PARA EXECUÇÃO DE ESTACA HÉLICE CONTÍNUA, PROFUNDIDADE MÁXIMA DE 32 M, DIÂMETRO MÁXIMO DE 1000 MM, POTÊNCIA INSTALADA DE 350 HP, MESA ROTATIVA COM TORQUE MÁXIMO DE 263 KNM  MATERIAIS NA OPERAÇÃO. AF_01/2016</v>
          </cell>
          <cell r="C1024" t="str">
            <v>H</v>
          </cell>
          <cell r="D1024">
            <v>156.04</v>
          </cell>
          <cell r="E1024">
            <v>0</v>
          </cell>
        </row>
        <row r="1025">
          <cell r="A1025">
            <v>93229</v>
          </cell>
          <cell r="B1025" t="str">
            <v>BETONEIRA CAPACIDADE NOMINAL 400 L, CAPACIDADE DE MISTURA 310 L, MOTOR A GASOLINA POTÊNCIA 5,5 HP, SEM CARREGADOR - DEPRECIAÇÃO. AF_02/2016</v>
          </cell>
          <cell r="C1025" t="str">
            <v>H</v>
          </cell>
          <cell r="D1025">
            <v>0.25</v>
          </cell>
          <cell r="E1025">
            <v>0</v>
          </cell>
        </row>
        <row r="1026">
          <cell r="A1026">
            <v>93230</v>
          </cell>
          <cell r="B1026" t="str">
            <v>BETONEIRA CAPACIDADE NOMINAL 400 L, CAPACIDADE DE MISTURA 310 L, MOTOR A GASOLINA POTÊNCIA 5,5 HP, SEM CARREGADOR - JUROS. AF_02/2016</v>
          </cell>
          <cell r="C1026" t="str">
            <v>H</v>
          </cell>
          <cell r="D1026">
            <v>0.05</v>
          </cell>
          <cell r="E1026">
            <v>0</v>
          </cell>
        </row>
        <row r="1027">
          <cell r="A1027">
            <v>93231</v>
          </cell>
          <cell r="B1027" t="str">
            <v>BETONEIRA CAPACIDADE NOMINAL 400 L, CAPACIDADE DE MISTURA 310 L, MOTOR A GASOLINA POTÊNCIA 5,5 HP, SEM CARREGADOR - MANUTENÇÃO. AF_02/2016</v>
          </cell>
          <cell r="C1027" t="str">
            <v>H</v>
          </cell>
          <cell r="D1027">
            <v>0.23</v>
          </cell>
          <cell r="E1027">
            <v>0</v>
          </cell>
        </row>
        <row r="1028">
          <cell r="A1028">
            <v>93232</v>
          </cell>
          <cell r="B1028" t="str">
            <v>BETONEIRA CAPACIDADE NOMINAL 400 L, CAPACIDADE DE MISTURA 310 L, MOTOR A GASOLINA POTÊNCIA 5,5 HP, SEM CARREGADOR - MATERIAIS NA OPERAÇÃO. AF_02/2016</v>
          </cell>
          <cell r="C1028" t="str">
            <v>H</v>
          </cell>
          <cell r="D1028">
            <v>3.55</v>
          </cell>
          <cell r="E1028">
            <v>0</v>
          </cell>
        </row>
        <row r="1029">
          <cell r="A1029">
            <v>93235</v>
          </cell>
          <cell r="B1029" t="str">
            <v>GRUPO GERADOR ESTACIONÁRIO, MOTOR DIESEL POTÊNCIA 170 KVA - JUROS. AF_02/2016</v>
          </cell>
          <cell r="C1029" t="str">
            <v>H</v>
          </cell>
          <cell r="D1029">
            <v>1.07</v>
          </cell>
          <cell r="E1029">
            <v>0</v>
          </cell>
        </row>
        <row r="1030">
          <cell r="A1030">
            <v>93238</v>
          </cell>
          <cell r="B1030" t="str">
            <v>ROLO COMPACTADOR VIBRATÓRIO REBOCÁVEL, CILINDRO DE AÇO LISO, POTÊNCIA DE TRAÇÃO DE 65 CV, PESO 4,7 T, IMPACTO DINÂMICO 18,3 T, LARGURA DE TRABALHO 1,67 M - JUROS. AF_02/2016</v>
          </cell>
          <cell r="C1030" t="str">
            <v>H</v>
          </cell>
          <cell r="D1030">
            <v>1.19</v>
          </cell>
          <cell r="E1030">
            <v>0</v>
          </cell>
        </row>
        <row r="1031">
          <cell r="A1031">
            <v>93239</v>
          </cell>
          <cell r="B1031" t="str">
            <v>ROLO COMPACTADOR VIBRATÓRIO PÉ DE CARNEIRO, OPERADO POR CONTROLE REMOTO, POTÊNCIA 12,5 KW, PESO OPERACIONAL 1,675 T, LARGURA DE TRABALHO 0,85 M - JUROS. AF_02/2016</v>
          </cell>
          <cell r="C1031" t="str">
            <v>H</v>
          </cell>
          <cell r="D1031">
            <v>5.41</v>
          </cell>
          <cell r="E1031">
            <v>0</v>
          </cell>
        </row>
        <row r="1032">
          <cell r="A1032">
            <v>93240</v>
          </cell>
          <cell r="B1032" t="str">
            <v>ROLO COMPACTADOR VIBRATÓRIO PÉ DE CARNEIRO, OPERADO POR CONTROLE REMOTO, POTÊNCIA 12,5 KW, PESO OPERACIONAL 1,675 T, LARGURA DE TRABALHO 0,85 M - MATERIAIS NA OPERAÇÃO. AF_02/2016</v>
          </cell>
          <cell r="C1032" t="str">
            <v>H</v>
          </cell>
          <cell r="D1032">
            <v>7.47</v>
          </cell>
          <cell r="E1032">
            <v>0</v>
          </cell>
        </row>
        <row r="1033">
          <cell r="A1033">
            <v>93267</v>
          </cell>
          <cell r="B1033" t="str">
            <v>GRUA ASCENCIONAL, LANÇA DE 30 M, CAPACIDADE DE 1,0 T A 30 M, ALTURA ATÉ 39 M  DEPRECIAÇÃO. AF_03/2016</v>
          </cell>
          <cell r="C1033" t="str">
            <v>H</v>
          </cell>
          <cell r="D1033">
            <v>20.77</v>
          </cell>
          <cell r="E1033">
            <v>0</v>
          </cell>
        </row>
        <row r="1034">
          <cell r="A1034">
            <v>93269</v>
          </cell>
          <cell r="B1034" t="str">
            <v>GRUA ASCENCIONAL, LANÇA DE 30 M, CAPACIDADE DE 1,0 T A 30 M, ALTURA ATÉ 39 M   JUROS. AF_03/2016</v>
          </cell>
          <cell r="C1034" t="str">
            <v>H</v>
          </cell>
          <cell r="D1034">
            <v>4.67</v>
          </cell>
          <cell r="E1034">
            <v>0</v>
          </cell>
        </row>
        <row r="1035">
          <cell r="A1035">
            <v>93270</v>
          </cell>
          <cell r="B1035" t="str">
            <v>GRUA ASCENCIONAL, LANÇA DE 30 M, CAPACIDADE DE 1,0 T A 30 M, ALTURA ATÉ 39 M   MANUTENÇÃO. AF_03/2016</v>
          </cell>
          <cell r="C1035" t="str">
            <v>H</v>
          </cell>
          <cell r="D1035">
            <v>22.72</v>
          </cell>
          <cell r="E1035">
            <v>0</v>
          </cell>
        </row>
        <row r="1036">
          <cell r="A1036">
            <v>93271</v>
          </cell>
          <cell r="B1036" t="str">
            <v>GRUA ASCENCIONAL, LANÇA DE 30 M, CAPACIDADE DE 1,0 T A 30 M, ALTURA ATÉ 39 M   MATERIAIS NA OPERAÇÃO. AF_03/2016</v>
          </cell>
          <cell r="C1036" t="str">
            <v>H</v>
          </cell>
          <cell r="D1036">
            <v>6.63</v>
          </cell>
          <cell r="E1036">
            <v>0</v>
          </cell>
        </row>
        <row r="1037">
          <cell r="A1037">
            <v>93277</v>
          </cell>
          <cell r="B1037" t="str">
            <v>GUINCHO ELÉTRICO DE COLUNA, CAPACIDADE 400 KG, COM MOTO FREIO, MOTOR TRIFÁSICO DE 1,25 CV - DEPRECIAÇÃO. AF_03/2016</v>
          </cell>
          <cell r="C1037" t="str">
            <v>H</v>
          </cell>
          <cell r="D1037">
            <v>0.26</v>
          </cell>
          <cell r="E1037">
            <v>0</v>
          </cell>
        </row>
        <row r="1038">
          <cell r="A1038">
            <v>93278</v>
          </cell>
          <cell r="B1038" t="str">
            <v>GUINCHO ELÉTRICO DE COLUNA, CAPACIDADE 400 KG, COM MOTO FREIO, MOTOR TRIFÁSICO DE 1,25 CV - JUROS. AF_03/2016</v>
          </cell>
          <cell r="C1038" t="str">
            <v>H</v>
          </cell>
          <cell r="D1038">
            <v>0.05</v>
          </cell>
          <cell r="E1038">
            <v>0</v>
          </cell>
        </row>
        <row r="1039">
          <cell r="A1039">
            <v>93279</v>
          </cell>
          <cell r="B1039" t="str">
            <v>GUINCHO ELÉTRICO DE COLUNA, CAPACIDADE 400 KG, COM MOTO FREIO, MOTOR TRIFÁSICO DE 1,25 CV - MANUTENÇÃO. AF_03/2016</v>
          </cell>
          <cell r="C1039" t="str">
            <v>H</v>
          </cell>
          <cell r="D1039">
            <v>0.24</v>
          </cell>
          <cell r="E1039">
            <v>0</v>
          </cell>
        </row>
        <row r="1040">
          <cell r="A1040">
            <v>93280</v>
          </cell>
          <cell r="B1040" t="str">
            <v>GUINCHO ELÉTRICO DE COLUNA, CAPACIDADE 400 KG, COM MOTO FREIO, MOTOR TRIFÁSICO DE 1,25 CV - MATERIAIS NA OPERAÇÃO. AF_03/2016</v>
          </cell>
          <cell r="C1040" t="str">
            <v>H</v>
          </cell>
          <cell r="D1040">
            <v>0.55000000000000004</v>
          </cell>
          <cell r="E1040">
            <v>0</v>
          </cell>
        </row>
        <row r="1041">
          <cell r="A1041">
            <v>93283</v>
          </cell>
          <cell r="B1041" t="str">
            <v>GUINDASTE HIDRÁULICO AUTOPROPELIDO, COM LANÇA TELESCÓPICA 40 M, CAPACIDADE MÁXIMA 60 T, POTÊNCIA 260 KW - DEPRECIAÇÃO. AF_03/2016</v>
          </cell>
          <cell r="C1041" t="str">
            <v>H</v>
          </cell>
          <cell r="D1041">
            <v>43.66</v>
          </cell>
          <cell r="E1041">
            <v>0</v>
          </cell>
        </row>
        <row r="1042">
          <cell r="A1042">
            <v>93284</v>
          </cell>
          <cell r="B1042" t="str">
            <v>GUINDASTE HIDRÁULICO AUTOPROPELIDO, COM LANÇA TELESCÓPICA 40 M, CAPACIDADE MÁXIMA 60 T, POTÊNCIA 260 KW - JUROS. AF_03/2016</v>
          </cell>
          <cell r="C1042" t="str">
            <v>H</v>
          </cell>
          <cell r="D1042">
            <v>14.95</v>
          </cell>
          <cell r="E1042">
            <v>0</v>
          </cell>
        </row>
        <row r="1043">
          <cell r="A1043">
            <v>93285</v>
          </cell>
          <cell r="B1043" t="str">
            <v>GUINDASTE HIDRÁULICO AUTOPROPELIDO, COM LANÇA TELESCÓPICA 40 M, CAPACIDADE MÁXIMA 60 T, POTÊNCIA 260 KW - MANUTENÇÃO. AF_03/2016</v>
          </cell>
          <cell r="C1043" t="str">
            <v>H</v>
          </cell>
          <cell r="D1043">
            <v>70.19</v>
          </cell>
          <cell r="E1043">
            <v>0</v>
          </cell>
        </row>
        <row r="1044">
          <cell r="A1044">
            <v>93286</v>
          </cell>
          <cell r="B1044" t="str">
            <v>GUINDASTE HIDRÁULICO AUTOPROPELIDO, COM LANÇA TELESCÓPICA 40 M, CAPACIDADE MÁXIMA 60 T, POTÊNCIA 260 KW - MATERIAIS NA OPERAÇÃO. AF_03/2016</v>
          </cell>
          <cell r="C1044" t="str">
            <v>H</v>
          </cell>
          <cell r="D1044">
            <v>156.91</v>
          </cell>
          <cell r="E1044">
            <v>0</v>
          </cell>
        </row>
        <row r="1045">
          <cell r="A1045">
            <v>93296</v>
          </cell>
          <cell r="B1045" t="str">
            <v>GUINDASTE HIDRÁULICO AUTOPROPELIDO, COM LANÇA TELESCÓPICA 40 M, CAPACIDADE MÁXIMA 60 T, POTÊNCIA 260 KW - IMPOSTOS E SEGUROS. AF_03/2016</v>
          </cell>
          <cell r="C1045" t="str">
            <v>H</v>
          </cell>
          <cell r="D1045">
            <v>3.05</v>
          </cell>
          <cell r="E1045">
            <v>0</v>
          </cell>
        </row>
        <row r="1046">
          <cell r="A1046">
            <v>93397</v>
          </cell>
          <cell r="B1046" t="str">
            <v>GUINDAUTO HIDRÁULICO, CAPACIDADE MÁXIMA DE CARGA 3300 KG, MOMENTO MÁXIMO DE CARGA 5,8 TM, ALCANCE MÁXIMO HORIZONTAL 7,60 M, INCLUSIVE CAMINHÃO TOCO PBT 16.000 KG, POTÊNCIA DE 189 CV - DEPRECIAÇÃO. AF_03/2016</v>
          </cell>
          <cell r="C1046" t="str">
            <v>H</v>
          </cell>
          <cell r="D1046">
            <v>8.2200000000000006</v>
          </cell>
          <cell r="E1046">
            <v>0</v>
          </cell>
        </row>
        <row r="1047">
          <cell r="A1047">
            <v>93398</v>
          </cell>
          <cell r="B1047" t="str">
            <v>GUINDAUTO HIDRÁULICO, CAPACIDADE MÁXIMA DE CARGA 3300 KG, MOMENTO MÁXIMO DE CARGA 5,8 TM, ALCANCE MÁXIMO HORIZONTAL 7,60 M, INCLUSIVE CAMINHÃO TOCO PBT 16.000 KG, POTÊNCIA DE 189 CV - JUROS. AF_03/2016</v>
          </cell>
          <cell r="C1047" t="str">
            <v>H</v>
          </cell>
          <cell r="D1047">
            <v>3.28</v>
          </cell>
          <cell r="E1047">
            <v>0</v>
          </cell>
        </row>
        <row r="1048">
          <cell r="A1048">
            <v>93399</v>
          </cell>
          <cell r="B1048" t="str">
            <v>GUINDAUTO HIDRÁULICO, CAPACIDADE MÁXIMA DE CARGA 3300 KG, MOMENTO MÁXIMO DE CARGA 5,8 TM, ALCANCE MÁXIMO HORIZONTAL 7,60 M, INCLUSIVE CAMINHÃO TOCO PBT 16.000 KG, POTÊNCIA DE 189 CV  IMPOSTOS E SEGUROS. AF_03/2016</v>
          </cell>
          <cell r="C1048" t="str">
            <v>H</v>
          </cell>
          <cell r="D1048">
            <v>0.66</v>
          </cell>
          <cell r="E1048">
            <v>0</v>
          </cell>
        </row>
        <row r="1049">
          <cell r="A1049">
            <v>93400</v>
          </cell>
          <cell r="B1049" t="str">
            <v>GUINDAUTO HIDRÁULICO, CAPACIDADE MÁXIMA DE CARGA 3300 KG, MOMENTO MÁXIMO DE CARGA 5,8 TM, ALCANCE MÁXIMO HORIZONTAL 7,60 M, INCLUSIVE CAMINHÃO TOCO PBT 16.000 KG, POTÊNCIA DE 189 CV - MANUTENÇÃO. AF_03/2016</v>
          </cell>
          <cell r="C1049" t="str">
            <v>H</v>
          </cell>
          <cell r="D1049">
            <v>15.41</v>
          </cell>
          <cell r="E1049">
            <v>0</v>
          </cell>
        </row>
        <row r="1050">
          <cell r="A1050">
            <v>93401</v>
          </cell>
          <cell r="B1050" t="str">
            <v>GUINDAUTO HIDRÁULICO, CAPACIDADE MÁXIMA DE CARGA 3300 KG, MOMENTO MÁXIMO DE CARGA 5,8 TM, ALCANCE MÁXIMO HORIZONTAL 7,60 M, INCLUSIVE CAMINHÃO TOCO PBT 16.000 KG, POTÊNCIA DE 189 CV - MATERIAIS NA OPERAÇÃO. AF_03/2016</v>
          </cell>
          <cell r="C1050" t="str">
            <v>H</v>
          </cell>
          <cell r="D1050">
            <v>83.13</v>
          </cell>
          <cell r="E1050">
            <v>0</v>
          </cell>
        </row>
        <row r="1051">
          <cell r="A1051">
            <v>93404</v>
          </cell>
          <cell r="B1051" t="str">
            <v>MÁQUINA JATO DE PRESSAO PORTÁTIL PARA JATEAMENTO, CONTROLE AUTOMATICO REMOTO, CAMARA DE 1 SAIDA, CAPACIDADE 280 L, DIAMETRO 670 MM, BICO DE JATO CURTO VENTURI DE 5/16, MANGUEIRA DE 1 COM COMPRESSOR DE AR REBOCÁVEL VAZÃO 189 PCM E MOTOR DIESEL DE 63 CV- DEPRECIAÇÃO. AF_03/2016</v>
          </cell>
          <cell r="C1051" t="str">
            <v>H</v>
          </cell>
          <cell r="D1051">
            <v>3.61</v>
          </cell>
          <cell r="E1051">
            <v>0</v>
          </cell>
        </row>
        <row r="1052">
          <cell r="A1052">
            <v>93405</v>
          </cell>
          <cell r="B1052" t="str">
            <v>MÁQUINA JATO DE PRESSAO PORTÁTIL PARA JATEAMENTO, CONTROLE AUTOMATICO REMOTO, CAMARA DE 1 SAIDA, CAPACIDADE 280 L, DIAMETRO 670 MM, BICO DE JATO CURTO VENTURI DE 5/16, MANGUEIRA DE 1 COM COMPRESSOR DE AR REBOCÁVEL VAZÃO 189 PCM E MOTOR DIESEL DE 63 CV- JUROS. AF_03/2016</v>
          </cell>
          <cell r="C1052" t="str">
            <v>H</v>
          </cell>
          <cell r="D1052">
            <v>0.71</v>
          </cell>
          <cell r="E1052">
            <v>0</v>
          </cell>
        </row>
        <row r="1053">
          <cell r="A1053">
            <v>93406</v>
          </cell>
          <cell r="B1053" t="str">
            <v>MÁQUINA JATO DE PRESSAO PORTÁTIL PARA JATEAMENTO, CONTROLE AUTOMATICO REMOTO, CAMARA DE 1 SAIDA, CAPACIDADE 280 L, DIAMETRO 670 MM, BICO DE JATO CURTO VENTURI DE 5/16, MANGUEIRA DE 1 COM COMPRESSOR DE AR REBOCÁVEL VAZÃO 189 PCM E MOTOR DIESEL DE 63 CV- MANUTENÇÃO. AF_03/2016</v>
          </cell>
          <cell r="C1053" t="str">
            <v>H</v>
          </cell>
          <cell r="D1053">
            <v>4.5199999999999996</v>
          </cell>
          <cell r="E1053">
            <v>0</v>
          </cell>
        </row>
        <row r="1054">
          <cell r="A1054">
            <v>93407</v>
          </cell>
          <cell r="B1054" t="str">
            <v>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v>
          </cell>
          <cell r="C1054" t="str">
            <v>H</v>
          </cell>
          <cell r="D1054">
            <v>27.72</v>
          </cell>
          <cell r="E1054">
            <v>0</v>
          </cell>
        </row>
        <row r="1055">
          <cell r="A1055">
            <v>93411</v>
          </cell>
          <cell r="B1055" t="str">
            <v>GERADOR PORTÁTIL MONOFÁSICO, POTÊNCIA 5500 VA, MOTOR A GASOLINA, POTÊNCIA DO MOTOR 13 CV - DEPRECIAÇÃO. AF_03/2016</v>
          </cell>
          <cell r="C1055" t="str">
            <v>H</v>
          </cell>
          <cell r="D1055">
            <v>0.15</v>
          </cell>
          <cell r="E1055">
            <v>0</v>
          </cell>
        </row>
        <row r="1056">
          <cell r="A1056">
            <v>93412</v>
          </cell>
          <cell r="B1056" t="str">
            <v>GERADOR PORTÁTIL MONOFÁSICO, POTÊNCIA 5500 VA, MOTOR A GASOLINA, POTÊNCIA DO MOTOR 13 CV - JUROS. AF_03/2016</v>
          </cell>
          <cell r="C1056" t="str">
            <v>H</v>
          </cell>
          <cell r="D1056">
            <v>0.05</v>
          </cell>
          <cell r="E1056">
            <v>0</v>
          </cell>
        </row>
        <row r="1057">
          <cell r="A1057">
            <v>93413</v>
          </cell>
          <cell r="B1057" t="str">
            <v>GERADOR PORTÁTIL MONOFÁSICO, POTÊNCIA 5500 VA, MOTOR A GASOLINA, POTÊNCIA DO MOTOR 13 CV - MANUTENÇÃO. AF_03/2016</v>
          </cell>
          <cell r="C1057" t="str">
            <v>H</v>
          </cell>
          <cell r="D1057">
            <v>0.13</v>
          </cell>
          <cell r="E1057">
            <v>0</v>
          </cell>
        </row>
        <row r="1058">
          <cell r="A1058">
            <v>93414</v>
          </cell>
          <cell r="B1058" t="str">
            <v>GERADOR PORTÁTIL MONOFÁSICO, POTÊNCIA 5500 VA, MOTOR A GASOLINA, POTÊNCIA DO MOTOR 13 CV - MATERIAIS NA OPERAÇÃO. AF_03/2016</v>
          </cell>
          <cell r="C1058" t="str">
            <v>H</v>
          </cell>
          <cell r="D1058">
            <v>8.27</v>
          </cell>
          <cell r="E1058">
            <v>0</v>
          </cell>
        </row>
        <row r="1059">
          <cell r="A1059">
            <v>93417</v>
          </cell>
          <cell r="B1059" t="str">
            <v>GRUPO GERADOR REBOCÁVEL, POTÊNCIA 66 KVA, MOTOR A DIESEL - DEPRECIAÇÃO. AF_03/2016</v>
          </cell>
          <cell r="C1059" t="str">
            <v>H</v>
          </cell>
          <cell r="D1059">
            <v>1.96</v>
          </cell>
          <cell r="E1059">
            <v>0</v>
          </cell>
        </row>
        <row r="1060">
          <cell r="A1060">
            <v>93418</v>
          </cell>
          <cell r="B1060" t="str">
            <v>GRUPO GERADOR REBOCÁVEL, POTÊNCIA 66 KVA, MOTOR A DIESEL - JUROS. AF_03/2016</v>
          </cell>
          <cell r="C1060" t="str">
            <v>H</v>
          </cell>
          <cell r="D1060">
            <v>0.67</v>
          </cell>
          <cell r="E1060">
            <v>0</v>
          </cell>
        </row>
        <row r="1061">
          <cell r="A1061">
            <v>93419</v>
          </cell>
          <cell r="B1061" t="str">
            <v>GRUPO GERADOR REBOCÁVEL, POTÊNCIA 66 KVA, MOTOR A DIESEL - MANUTENÇÃO. AF_03/2016</v>
          </cell>
          <cell r="C1061" t="str">
            <v>H</v>
          </cell>
          <cell r="D1061">
            <v>1.75</v>
          </cell>
          <cell r="E1061">
            <v>0</v>
          </cell>
        </row>
        <row r="1062">
          <cell r="A1062">
            <v>93420</v>
          </cell>
          <cell r="B1062" t="str">
            <v>GRUPO GERADOR REBOCÁVEL, POTÊNCIA 66 KVA, MOTOR A DIESEL - MATERIAIS NA OPERAÇÃO. AF_03/2016</v>
          </cell>
          <cell r="C1062" t="str">
            <v>H</v>
          </cell>
          <cell r="D1062">
            <v>35.25</v>
          </cell>
          <cell r="E1062">
            <v>0</v>
          </cell>
        </row>
        <row r="1063">
          <cell r="A1063">
            <v>93423</v>
          </cell>
          <cell r="B1063" t="str">
            <v>GRUPO GERADOR ESTACIONÁRIO, POTÊNCIA 150 KVA, MOTOR A DIESEL- DEPRECIAÇÃO. AF_03/2016</v>
          </cell>
          <cell r="C1063" t="str">
            <v>H</v>
          </cell>
          <cell r="D1063">
            <v>2.78</v>
          </cell>
          <cell r="E1063">
            <v>0</v>
          </cell>
        </row>
        <row r="1064">
          <cell r="A1064">
            <v>93424</v>
          </cell>
          <cell r="B1064" t="str">
            <v>GRUPO GERADOR ESTACIONÁRIO, POTÊNCIA 150 KVA, MOTOR A DIESEL- JUROS. AF_03/2016</v>
          </cell>
          <cell r="C1064" t="str">
            <v>H</v>
          </cell>
          <cell r="D1064">
            <v>0.95</v>
          </cell>
          <cell r="E1064">
            <v>0</v>
          </cell>
        </row>
        <row r="1065">
          <cell r="A1065">
            <v>93425</v>
          </cell>
          <cell r="B1065" t="str">
            <v>GRUPO GERADOR ESTACIONÁRIO, POTÊNCIA 150 KVA, MOTOR A DIESEL- MANUTENÇÃO. AF_03/2016</v>
          </cell>
          <cell r="C1065" t="str">
            <v>H</v>
          </cell>
          <cell r="D1065">
            <v>2.48</v>
          </cell>
          <cell r="E1065">
            <v>0</v>
          </cell>
        </row>
        <row r="1066">
          <cell r="A1066">
            <v>93426</v>
          </cell>
          <cell r="B1066" t="str">
            <v>GRUPO GERADOR ESTACIONÁRIO, POTÊNCIA 150 KVA, MOTOR A DIESEL- MATERIAIS NA OPERAÇÃO. AF_03/2016</v>
          </cell>
          <cell r="C1066" t="str">
            <v>H</v>
          </cell>
          <cell r="D1066">
            <v>84.26</v>
          </cell>
          <cell r="E1066">
            <v>0</v>
          </cell>
        </row>
        <row r="1067">
          <cell r="A1067">
            <v>93429</v>
          </cell>
          <cell r="B1067" t="str">
            <v>USINA DE MISTURA ASFÁLTICA À QUENTE, TIPO CONTRA FLUXO, PROD 40 A 80 TON/HORA - DEPRECIAÇÃO. AF_03/2016</v>
          </cell>
          <cell r="C1067" t="str">
            <v>H</v>
          </cell>
          <cell r="D1067">
            <v>49.8</v>
          </cell>
          <cell r="E1067">
            <v>0</v>
          </cell>
        </row>
        <row r="1068">
          <cell r="A1068">
            <v>93430</v>
          </cell>
          <cell r="B1068" t="str">
            <v>USINA DE MISTURA ASFÁLTICA À QUENTE, TIPO CONTRA FLUXO, PROD 40 A 80 TON/HORA - JUROS. AF_03/2016</v>
          </cell>
          <cell r="C1068" t="str">
            <v>H</v>
          </cell>
          <cell r="D1068">
            <v>17.05</v>
          </cell>
          <cell r="E1068">
            <v>0</v>
          </cell>
        </row>
        <row r="1069">
          <cell r="A1069">
            <v>93431</v>
          </cell>
          <cell r="B1069" t="str">
            <v>USINA DE MISTURA ASFÁLTICA À QUENTE, TIPO CONTRA FLUXO, PROD 40 A 80 TON/HORA - MANUTENÇÃO. AF_03/2016</v>
          </cell>
          <cell r="C1069" t="str">
            <v>H</v>
          </cell>
          <cell r="D1069">
            <v>80.05</v>
          </cell>
          <cell r="E1069">
            <v>0</v>
          </cell>
        </row>
        <row r="1070">
          <cell r="A1070">
            <v>93432</v>
          </cell>
          <cell r="B1070" t="str">
            <v>USINA DE MISTURA ASFÁLTICA À QUENTE, TIPO CONTRA FLUXO, PROD 40 A 80 TON/HORA - MATERIAIS NA OPERAÇÃO. AF_03/2016</v>
          </cell>
          <cell r="C1070" t="str">
            <v>H</v>
          </cell>
          <cell r="D1070">
            <v>1593.6</v>
          </cell>
          <cell r="E1070">
            <v>0</v>
          </cell>
        </row>
        <row r="1071">
          <cell r="A1071">
            <v>93435</v>
          </cell>
          <cell r="B1071" t="str">
            <v>USINA DE ASFALTO À FRIO, CAPACIDADE DE 40 A 60 TON/HORA, ELÉTRICA POTÊNCIA 30 CV - DEPRECIAÇÃO. AF_03/2016</v>
          </cell>
          <cell r="C1071" t="str">
            <v>H</v>
          </cell>
          <cell r="D1071">
            <v>2.69</v>
          </cell>
          <cell r="E1071">
            <v>0</v>
          </cell>
        </row>
        <row r="1072">
          <cell r="A1072">
            <v>93436</v>
          </cell>
          <cell r="B1072" t="str">
            <v>USINA DE ASFALTO À FRIO, CAPACIDADE DE 40 A 60 TON/HORA, ELÉTRICA POTÊNCIA 30 CV - JUROS. AF_03/2016</v>
          </cell>
          <cell r="C1072" t="str">
            <v>H</v>
          </cell>
          <cell r="D1072">
            <v>1.07</v>
          </cell>
          <cell r="E1072">
            <v>0</v>
          </cell>
        </row>
        <row r="1073">
          <cell r="A1073">
            <v>93437</v>
          </cell>
          <cell r="B1073" t="str">
            <v>USINA DE ASFALTO À FRIO, CAPACIDADE DE 40 A 60 TON/HORA, ELÉTRICA POTÊNCIA 30 CV - MANUTENÇÃO. AF_03/2016</v>
          </cell>
          <cell r="C1073" t="str">
            <v>H</v>
          </cell>
          <cell r="D1073">
            <v>5.05</v>
          </cell>
          <cell r="E1073">
            <v>0</v>
          </cell>
        </row>
        <row r="1074">
          <cell r="A1074">
            <v>93438</v>
          </cell>
          <cell r="B1074" t="str">
            <v>USINA DE ASFALTO À FRIO, CAPACIDADE DE 40 A 60 TON/HORA, ELÉTRICA POTÊNCIA 30 CV - MATERIAIS NA OPERAÇÃO. AF_03/2016</v>
          </cell>
          <cell r="C1074" t="str">
            <v>H</v>
          </cell>
          <cell r="D1074">
            <v>15.63</v>
          </cell>
          <cell r="E1074">
            <v>0</v>
          </cell>
        </row>
        <row r="1075">
          <cell r="A1075">
            <v>95114</v>
          </cell>
          <cell r="B1075" t="str">
            <v>MARTELETE OU ROMPEDOR PNEUMÁTICO MANUAL, 28 KG, COM SILENCIADOR - DEPRECIAÇÃO. AF_07/2016</v>
          </cell>
          <cell r="C1075" t="str">
            <v>H</v>
          </cell>
          <cell r="D1075">
            <v>1.39</v>
          </cell>
          <cell r="E1075">
            <v>0</v>
          </cell>
        </row>
        <row r="1076">
          <cell r="A1076">
            <v>95115</v>
          </cell>
          <cell r="B1076" t="str">
            <v>MARTELETE OU ROMPEDOR PNEUMÁTICO MANUAL, 28 KG, COM SILENCIADOR - JUROS. AF_07/2016</v>
          </cell>
          <cell r="C1076" t="str">
            <v>H</v>
          </cell>
          <cell r="D1076">
            <v>0.31</v>
          </cell>
          <cell r="E1076">
            <v>0</v>
          </cell>
        </row>
        <row r="1077">
          <cell r="A1077">
            <v>95116</v>
          </cell>
          <cell r="B1077" t="str">
            <v>USINA DE CONCRETO FIXA, CAPACIDADE NOMINAL DE 90 A 120 M3/H, SEM SILO - DEPRECIAÇÃO. AF_07/2016</v>
          </cell>
          <cell r="C1077" t="str">
            <v>H</v>
          </cell>
          <cell r="D1077">
            <v>31.99</v>
          </cell>
          <cell r="E1077">
            <v>0</v>
          </cell>
        </row>
        <row r="1078">
          <cell r="A1078">
            <v>95117</v>
          </cell>
          <cell r="B1078" t="str">
            <v>USINA DE CONCRETO FIXA, CAPACIDADE NOMINAL DE 90 A 120 M3/H, SEM SILO - JUROS. AF_07/2016</v>
          </cell>
          <cell r="C1078" t="str">
            <v>H</v>
          </cell>
          <cell r="D1078">
            <v>9.59</v>
          </cell>
          <cell r="E1078">
            <v>0</v>
          </cell>
        </row>
        <row r="1079">
          <cell r="A1079">
            <v>95118</v>
          </cell>
          <cell r="B1079" t="str">
            <v>USINA MISTURADORA DE SOLOS, CAPACIDADE DE 200 A 500 TON/H, POTENCIA 75KW - DEPRECIAÇÃO. AF_07/2016</v>
          </cell>
          <cell r="C1079" t="str">
            <v>H</v>
          </cell>
          <cell r="D1079">
            <v>25.68</v>
          </cell>
          <cell r="E1079">
            <v>0</v>
          </cell>
        </row>
        <row r="1080">
          <cell r="A1080">
            <v>95119</v>
          </cell>
          <cell r="B1080" t="str">
            <v>USINA MISTURADORA DE SOLOS, CAPACIDADE DE 200 A 500 TON/H, POTENCIA 75KW - JUROS. AF_07/2016</v>
          </cell>
          <cell r="C1080" t="str">
            <v>H</v>
          </cell>
          <cell r="D1080">
            <v>8.7899999999999991</v>
          </cell>
          <cell r="E1080">
            <v>0</v>
          </cell>
        </row>
        <row r="1081">
          <cell r="A1081">
            <v>95120</v>
          </cell>
          <cell r="B1081" t="str">
            <v>USINA MISTURADORA DE SOLOS, CAPACIDADE DE 200 A 500 TON/H, POTENCIA 75KW - MATERIAIS NA OPERAÇÃO. AF_07/2016</v>
          </cell>
          <cell r="C1081" t="str">
            <v>H</v>
          </cell>
          <cell r="D1081">
            <v>45.26</v>
          </cell>
          <cell r="E1081">
            <v>0</v>
          </cell>
        </row>
        <row r="1082">
          <cell r="A1082">
            <v>95123</v>
          </cell>
          <cell r="B1082" t="str">
            <v>DISTRIBUIDOR DE AGREGADOS AUTOPROPELIDO, CAP 3 M3, A DIESEL, POTÊNCIA 176CV - DEPRECIAÇÃO. AF_07/2016</v>
          </cell>
          <cell r="C1082" t="str">
            <v>H</v>
          </cell>
          <cell r="D1082">
            <v>10.01</v>
          </cell>
          <cell r="E1082">
            <v>0</v>
          </cell>
        </row>
        <row r="1083">
          <cell r="A1083">
            <v>95124</v>
          </cell>
          <cell r="B1083" t="str">
            <v>DISTRIBUIDOR DE AGREGADOS AUTOPROPELIDO, C/AP 3 M3, A DIESEL, POTÊNCIA 176CV - JUROS. AF_07/2016</v>
          </cell>
          <cell r="C1083" t="str">
            <v>H</v>
          </cell>
          <cell r="D1083">
            <v>3</v>
          </cell>
          <cell r="E1083">
            <v>0</v>
          </cell>
        </row>
        <row r="1084">
          <cell r="A1084">
            <v>95125</v>
          </cell>
          <cell r="B1084" t="str">
            <v>DISTRIBUIDOR DE AGREGADOS AUTOPROPELIDO, CAP 3 M3, A DIESEL, POTÊNCIA 176CV - MANUTENÇÃO. AF_07/2016</v>
          </cell>
          <cell r="C1084" t="str">
            <v>H</v>
          </cell>
          <cell r="D1084">
            <v>10.96</v>
          </cell>
          <cell r="E1084">
            <v>0</v>
          </cell>
        </row>
        <row r="1085">
          <cell r="A1085">
            <v>95126</v>
          </cell>
          <cell r="B1085" t="str">
            <v>DISTRIBUIDOR DE AGREGADOS AUTOPROPELIDO, CAP 3 M3, A DIESEL, POTÊNCIA 176CV  MATERIAIS NA OPERAÇÃO. AF_07/2016</v>
          </cell>
          <cell r="C1085" t="str">
            <v>H</v>
          </cell>
          <cell r="D1085">
            <v>77.42</v>
          </cell>
          <cell r="E1085">
            <v>0</v>
          </cell>
        </row>
        <row r="1086">
          <cell r="A1086">
            <v>95129</v>
          </cell>
          <cell r="B1086" t="str">
            <v>MÁQUINA DEMARCADORA DE FAIXA DE TRÁFEGO À FRIO, AUTOPROPELIDA, POTÊNCIA 38 HP - DEPRECIAÇÃO. AF_07/2016</v>
          </cell>
          <cell r="C1086" t="str">
            <v>H</v>
          </cell>
          <cell r="D1086">
            <v>17.77</v>
          </cell>
          <cell r="E1086">
            <v>0</v>
          </cell>
        </row>
        <row r="1087">
          <cell r="A1087">
            <v>95130</v>
          </cell>
          <cell r="B1087" t="str">
            <v>MÁQUINA DEMARCADORA DE FAIXA DE TRÁFEGO À FRIO, AUTOPROPELIDA, POTÊNCIA 38 HP - JUROS. AF_07/2016</v>
          </cell>
          <cell r="C1087" t="str">
            <v>H</v>
          </cell>
          <cell r="D1087">
            <v>6.22</v>
          </cell>
          <cell r="E1087">
            <v>0</v>
          </cell>
        </row>
        <row r="1088">
          <cell r="A1088">
            <v>95131</v>
          </cell>
          <cell r="B1088" t="str">
            <v>MÁQUINA DEMARCADORA DE FAIXA DE TRÁFEGO À FRIO, AUTOPROPELIDA, POTÊNCIA 38 HP - MANUTENÇÃO. AF_07/2016</v>
          </cell>
          <cell r="C1088" t="str">
            <v>H</v>
          </cell>
          <cell r="D1088">
            <v>33.32</v>
          </cell>
          <cell r="E1088">
            <v>0</v>
          </cell>
        </row>
        <row r="1089">
          <cell r="A1089">
            <v>95132</v>
          </cell>
          <cell r="B1089" t="str">
            <v>MÁQUINA DEMARCADORA DE FAIXA DE TRÁFEGO À FRIO, AUTOPROPELIDA, POTÊNCIA 38 HP - MATERIAIS NA OPERAÇÃO. AF_07/2016</v>
          </cell>
          <cell r="C1089" t="str">
            <v>H</v>
          </cell>
          <cell r="D1089">
            <v>16.93</v>
          </cell>
          <cell r="E1089">
            <v>0</v>
          </cell>
        </row>
        <row r="1090">
          <cell r="A1090">
            <v>95136</v>
          </cell>
          <cell r="B1090" t="str">
            <v>TALHA MANUAL DE CORRENTE, CAPACIDADE DE 2 TON. COM ELEVAÇÃO DE 3 M - DEPRECIAÇÃO. AF_07/2016</v>
          </cell>
          <cell r="C1090" t="str">
            <v>H</v>
          </cell>
          <cell r="D1090">
            <v>0.03</v>
          </cell>
          <cell r="E1090">
            <v>0</v>
          </cell>
        </row>
        <row r="1091">
          <cell r="A1091">
            <v>95137</v>
          </cell>
          <cell r="B1091" t="str">
            <v>TALHA MANUAL DE CORRENTE, CAPACIDADE DE 2 TON. COM ELEVAÇÃO DE 3 M - JUROS. AF_07/2016</v>
          </cell>
          <cell r="C1091" t="str">
            <v>H</v>
          </cell>
          <cell r="D1091">
            <v>0.01</v>
          </cell>
          <cell r="E1091">
            <v>0</v>
          </cell>
        </row>
        <row r="1092">
          <cell r="A1092">
            <v>95138</v>
          </cell>
          <cell r="B1092" t="str">
            <v>TALHA MANUAL DE CORRENTE, CAPACIDADE DE 2 TON. COM ELEVAÇÃO DE 3 M - MANUTENÇÃO. AF_07/2016</v>
          </cell>
          <cell r="C1092" t="str">
            <v>H</v>
          </cell>
          <cell r="D1092">
            <v>0.02</v>
          </cell>
          <cell r="E1092">
            <v>0</v>
          </cell>
        </row>
        <row r="1093">
          <cell r="A1093">
            <v>95208</v>
          </cell>
          <cell r="B1093" t="str">
            <v>GRUA ASCENCIONAL, LANÇA DE 42 M, CAPACIDADE DE 1,5 T A 30 M, ALTURA ATÉ 39 M  DEPRECIAÇÃO. AF_08/2016</v>
          </cell>
          <cell r="C1093" t="str">
            <v>H</v>
          </cell>
          <cell r="D1093">
            <v>23.53</v>
          </cell>
          <cell r="E1093">
            <v>0</v>
          </cell>
        </row>
        <row r="1094">
          <cell r="A1094">
            <v>95209</v>
          </cell>
          <cell r="B1094" t="str">
            <v>GRUA ASCENCIONAL, LANCA DE 42 M, CAPACIDADE DE 1,5 T A 30 M, ALTURA ATE 39 M  JUROS. AF_08/2016</v>
          </cell>
          <cell r="C1094" t="str">
            <v>H</v>
          </cell>
          <cell r="D1094">
            <v>5.29</v>
          </cell>
          <cell r="E1094">
            <v>0</v>
          </cell>
        </row>
        <row r="1095">
          <cell r="A1095">
            <v>95210</v>
          </cell>
          <cell r="B1095" t="str">
            <v>GRUA ASCENCIONAL, LANCA DE 42 M, CAPACIDADE DE 1,5 T A 30 M, ALTURA ATE 39 M  MANUTENÇÃO. AF_08/2016</v>
          </cell>
          <cell r="C1095" t="str">
            <v>H</v>
          </cell>
          <cell r="D1095">
            <v>25.74</v>
          </cell>
          <cell r="E1095">
            <v>0</v>
          </cell>
        </row>
        <row r="1096">
          <cell r="A1096">
            <v>95211</v>
          </cell>
          <cell r="B1096" t="str">
            <v>GRUA ASCENCIONAL, LANCA DE 42 M, CAPACIDADE DE 1,5 T A 30 M, ALTURA ATE 39 M  MATERIAIS NA OPERAÇÃO. AF_08/2016</v>
          </cell>
          <cell r="C1096" t="str">
            <v>H</v>
          </cell>
          <cell r="D1096">
            <v>6.63</v>
          </cell>
          <cell r="E1096">
            <v>0</v>
          </cell>
        </row>
        <row r="1097">
          <cell r="A1097">
            <v>95214</v>
          </cell>
          <cell r="B1097" t="str">
            <v>PULVERIZADOR DE TINTA ELÉTRICO/MÁQUINA DE PINTURA AIRLESS, VAZÃO 2 L/MIN - DEPRECIAÇÃO. AF_08/2016</v>
          </cell>
          <cell r="C1097" t="str">
            <v>H</v>
          </cell>
          <cell r="D1097">
            <v>0.65</v>
          </cell>
          <cell r="E1097">
            <v>0</v>
          </cell>
        </row>
        <row r="1098">
          <cell r="A1098">
            <v>95215</v>
          </cell>
          <cell r="B1098" t="str">
            <v>PULVERIZADOR DE TINTA ELÉTRICO/MÁQUINA DE PINTURA AIRLESS, VAZÃO 2 L/MIN - JUROS. AF_08/2016</v>
          </cell>
          <cell r="C1098" t="str">
            <v>H</v>
          </cell>
          <cell r="D1098">
            <v>0.13</v>
          </cell>
          <cell r="E1098">
            <v>0</v>
          </cell>
        </row>
        <row r="1099">
          <cell r="A1099">
            <v>95216</v>
          </cell>
          <cell r="B1099" t="str">
            <v>PULVERIZADOR DE TINTA ELÉTRICO/MÁQUINA DE PINTURA AIRLESS, VAZÃO 2 L/MIN - MANUTENÇÃO. AF_08/2016</v>
          </cell>
          <cell r="C1099" t="str">
            <v>H</v>
          </cell>
          <cell r="D1099">
            <v>0.45</v>
          </cell>
          <cell r="E1099">
            <v>0</v>
          </cell>
        </row>
        <row r="1100">
          <cell r="A1100">
            <v>95217</v>
          </cell>
          <cell r="B1100" t="str">
            <v>PULVERIZADOR DE TINTA ELÉTRICO/MÁQUINA DE PINTURA AIRLESS, VAZÃO 2 L/MIN - MATERIAIS NA OPERAÇÃO. AF_08/2016</v>
          </cell>
          <cell r="C1100" t="str">
            <v>H</v>
          </cell>
          <cell r="D1100">
            <v>0.44</v>
          </cell>
          <cell r="E1100">
            <v>0</v>
          </cell>
        </row>
        <row r="1101">
          <cell r="A1101">
            <v>95255</v>
          </cell>
          <cell r="B1101" t="str">
            <v>MARTELO DEMOLIDOR PNEUMÁTICO MANUAL, 32 KG - DEPRECIAÇÃO. AF_09/2016</v>
          </cell>
          <cell r="C1101" t="str">
            <v>H</v>
          </cell>
          <cell r="D1101">
            <v>1.23</v>
          </cell>
          <cell r="E1101">
            <v>0</v>
          </cell>
        </row>
        <row r="1102">
          <cell r="A1102">
            <v>95256</v>
          </cell>
          <cell r="B1102" t="str">
            <v>MARTELO DEMOLIDOR PNEUMÁTICO MANUAL, 32 KG - JUROS. AF_09/2016</v>
          </cell>
          <cell r="C1102" t="str">
            <v>H</v>
          </cell>
          <cell r="D1102">
            <v>0.27</v>
          </cell>
          <cell r="E1102">
            <v>0</v>
          </cell>
        </row>
        <row r="1103">
          <cell r="A1103">
            <v>95257</v>
          </cell>
          <cell r="B1103" t="str">
            <v>MARTELO DEMOLIDOR PNEUMÁTICO MANUAL, 32 KG - MANUTENÇÃO. AF_09/2016</v>
          </cell>
          <cell r="C1103" t="str">
            <v>H</v>
          </cell>
          <cell r="D1103">
            <v>1.54</v>
          </cell>
          <cell r="E1103">
            <v>0</v>
          </cell>
        </row>
        <row r="1104">
          <cell r="A1104">
            <v>95260</v>
          </cell>
          <cell r="B1104" t="str">
            <v>COMPACTADOR DE SOLOS DE PERCUSÃO (SOQUETE) COM MOTOR A GASOLINA, POTÊNCIA 3 CV - DEPRECIAÇÃO. AF_09/2016</v>
          </cell>
          <cell r="C1104" t="str">
            <v>H</v>
          </cell>
          <cell r="D1104">
            <v>0.49</v>
          </cell>
          <cell r="E1104">
            <v>0</v>
          </cell>
        </row>
        <row r="1105">
          <cell r="A1105">
            <v>95261</v>
          </cell>
          <cell r="B1105" t="str">
            <v>COMPACTADOR DE SOLOS DE PERCUSÃO (SOQUETE) COM MOTOR A GASOLINA, POTÊNCIA 3 CV - JUROS. AF_09/2016</v>
          </cell>
          <cell r="C1105" t="str">
            <v>H</v>
          </cell>
          <cell r="D1105">
            <v>0.27</v>
          </cell>
          <cell r="E1105">
            <v>0</v>
          </cell>
        </row>
        <row r="1106">
          <cell r="A1106">
            <v>95262</v>
          </cell>
          <cell r="B1106" t="str">
            <v>COMPACTADOR DE SOLOS DE PERCUSÃO (SOQUETE) COM MOTOR A GASOLINA, POTÊNCIA 3 CV - MANUTENÇÃO. AF_09/2016</v>
          </cell>
          <cell r="C1106" t="str">
            <v>H</v>
          </cell>
          <cell r="D1106">
            <v>1.29</v>
          </cell>
          <cell r="E1106">
            <v>0</v>
          </cell>
        </row>
        <row r="1107">
          <cell r="A1107">
            <v>95263</v>
          </cell>
          <cell r="B1107" t="str">
            <v>COMPACTADOR DE SOLOS DE PERCUSÃO (SOQUETE) COM MOTOR A GASOLINA, POTÊNCIA 3 CV - MATERIAIS NA OPERAÇÃO. AF_09/2016</v>
          </cell>
          <cell r="C1107" t="str">
            <v>H</v>
          </cell>
          <cell r="D1107">
            <v>1.9</v>
          </cell>
          <cell r="E1107">
            <v>0</v>
          </cell>
        </row>
        <row r="1108">
          <cell r="A1108">
            <v>95266</v>
          </cell>
          <cell r="B1108" t="str">
            <v>RÉGUA VIBRATÓRIA DUPLA PARA CONCRETO, PESO DE 60KG, COMPRIMENTO 4 M, COM MOTOR A GASOLINA, POTÊNCIA 5,5 HP - DEPRECIAÇÃO. AF_09/2016</v>
          </cell>
          <cell r="C1108" t="str">
            <v>H</v>
          </cell>
          <cell r="D1108">
            <v>0.53</v>
          </cell>
          <cell r="E1108">
            <v>0</v>
          </cell>
        </row>
        <row r="1109">
          <cell r="A1109">
            <v>95267</v>
          </cell>
          <cell r="B1109" t="str">
            <v>RÉGUA VIBRATÓRIA DUPLA PARA CONCRETO, PESO DE 60KG, COMPRIMENTO 4 M, COM MOTOR A GASOLINA, POTÊNCIA 5,5 HP - JUROS. AF_09/2016</v>
          </cell>
          <cell r="C1109" t="str">
            <v>H</v>
          </cell>
          <cell r="D1109">
            <v>0.1</v>
          </cell>
          <cell r="E1109">
            <v>0</v>
          </cell>
        </row>
        <row r="1110">
          <cell r="A1110">
            <v>95268</v>
          </cell>
          <cell r="B1110" t="str">
            <v>RÉGUA VIBRATÓRIA DUPLA PARA CONCRETO, PESO DE 60KG, COMPRIMENTO 4 M, COM MOTOR A GASOLINA, POTÊNCIA 5,5 HP - MANUTENÇÃO. AF_09/2016</v>
          </cell>
          <cell r="C1110" t="str">
            <v>H</v>
          </cell>
          <cell r="D1110">
            <v>0.52</v>
          </cell>
          <cell r="E1110">
            <v>0</v>
          </cell>
        </row>
        <row r="1111">
          <cell r="A1111">
            <v>95269</v>
          </cell>
          <cell r="B1111" t="str">
            <v>RÉGUA VIBRATÓRIA DUPLA PARA CONCRETO, PESO DE 60KG, COMPRIMENTO 4 M, COM MOTOR A GASOLINA, POTÊNCIA 5,5 HP  MATERIAIS NA OPERAÇÃO. AF_09/2016</v>
          </cell>
          <cell r="C1111" t="str">
            <v>H</v>
          </cell>
          <cell r="D1111">
            <v>3.55</v>
          </cell>
          <cell r="E1111">
            <v>0</v>
          </cell>
        </row>
        <row r="1112">
          <cell r="A1112">
            <v>95272</v>
          </cell>
          <cell r="B1112" t="str">
            <v>POLIDORA DE PISO (POLITRIZ), PESO DE 100KG, DIÂMETRO 450 MM, MOTOR ELÉTRICO, POTÊNCIA 4 HP - DEPRECIAÇÃO. AF_09/2016</v>
          </cell>
          <cell r="C1112" t="str">
            <v>H</v>
          </cell>
          <cell r="D1112">
            <v>0.52</v>
          </cell>
          <cell r="E1112">
            <v>0</v>
          </cell>
        </row>
        <row r="1113">
          <cell r="A1113">
            <v>95273</v>
          </cell>
          <cell r="B1113" t="str">
            <v>POLIDORA DE PISO (POLITRIZ), PESO DE 100KG, DIÂMETRO 450 MM, MOTOR ELÉTRICO, POTÊNCIA 4 HP - JUROS. AF_09/2016</v>
          </cell>
          <cell r="C1113" t="str">
            <v>H</v>
          </cell>
          <cell r="D1113">
            <v>0.11</v>
          </cell>
          <cell r="E1113">
            <v>0</v>
          </cell>
        </row>
        <row r="1114">
          <cell r="A1114">
            <v>95274</v>
          </cell>
          <cell r="B1114" t="str">
            <v>POLIDORA DE PISO (POLITRIZ), PESO DE 100KG, DIÂMETRO 450 MM, MOTOR ELÉTRICO, POTÊNCIA 4 HP - MANUTENÇÃO. AF_09/2016</v>
          </cell>
          <cell r="C1114" t="str">
            <v>H</v>
          </cell>
          <cell r="D1114">
            <v>0.41</v>
          </cell>
          <cell r="E1114">
            <v>0</v>
          </cell>
        </row>
        <row r="1115">
          <cell r="A1115">
            <v>95275</v>
          </cell>
          <cell r="B1115" t="str">
            <v>POLIDORA DE PISO (POLITRIZ), PESO DE 100KG, DIÂMETRO 450 MM, MOTOR ELÉTRICO, POTÊNCIA 4 HP  MATERIAIS NA OPERAÇÃO. AF_09/2016</v>
          </cell>
          <cell r="C1115" t="str">
            <v>H</v>
          </cell>
          <cell r="D1115">
            <v>1.8</v>
          </cell>
          <cell r="E1115">
            <v>0</v>
          </cell>
        </row>
        <row r="1116">
          <cell r="A1116">
            <v>95278</v>
          </cell>
          <cell r="B1116" t="str">
            <v>DESEMPENADEIRA DE CONCRETO, PESO DE 75KG, 4 PÁS, MOTOR A GASOLINA, POTÊNCIA 5,5 HP - DEPRECIAÇÃO. AF_09/2016</v>
          </cell>
          <cell r="C1116" t="str">
            <v>H</v>
          </cell>
          <cell r="D1116">
            <v>0.56999999999999995</v>
          </cell>
          <cell r="E1116">
            <v>0</v>
          </cell>
        </row>
        <row r="1117">
          <cell r="A1117">
            <v>95279</v>
          </cell>
          <cell r="B1117" t="str">
            <v>DESEMPENADEIRA DE CONCRETO, PESO DE 75KG, 4 PÁS, MOTOR A GASOLINA, POTÊNCIA 5,5 HP - JUROS. AF_09/2016</v>
          </cell>
          <cell r="C1117" t="str">
            <v>H</v>
          </cell>
          <cell r="D1117">
            <v>0.12</v>
          </cell>
          <cell r="E1117">
            <v>0</v>
          </cell>
        </row>
        <row r="1118">
          <cell r="A1118">
            <v>95280</v>
          </cell>
          <cell r="B1118" t="str">
            <v>DESEMPENADEIRA DE CONCRETO, PESO DE 75KG, 4 PÁS, MOTOR A GASOLINA, POTÊNCIA 5,5 HP - MANUTENÇÃO. AF_09/2016</v>
          </cell>
          <cell r="C1118" t="str">
            <v>H</v>
          </cell>
          <cell r="D1118">
            <v>0.44</v>
          </cell>
          <cell r="E1118">
            <v>0</v>
          </cell>
        </row>
        <row r="1119">
          <cell r="A1119">
            <v>95281</v>
          </cell>
          <cell r="B1119" t="str">
            <v>DESEMPENADEIRA DE CONCRETO, PESO DE 75KG, 4 PÁS, MOTOR A GASOLINA, POTÊNCIA 5,5 HP  MATERIAIS NA OPERAÇÃO. AF_09/2016</v>
          </cell>
          <cell r="C1119" t="str">
            <v>H</v>
          </cell>
          <cell r="D1119">
            <v>3.55</v>
          </cell>
          <cell r="E1119">
            <v>0</v>
          </cell>
        </row>
        <row r="1120">
          <cell r="A1120">
            <v>95617</v>
          </cell>
          <cell r="B1120" t="str">
            <v>PERFURATRIZ PNEUMATICA MANUAL DE PESO MEDIO, MARTELETE, 18KG, COMPRIMENTO MÁXIMO DE CURSO DE 6 M, DIAMETRO DO PISTAO DE 5,5 CM - DEPRECIAÇÃO. AF_11/2016</v>
          </cell>
          <cell r="C1120" t="str">
            <v>H</v>
          </cell>
          <cell r="D1120">
            <v>1.01</v>
          </cell>
          <cell r="E1120">
            <v>0</v>
          </cell>
        </row>
        <row r="1121">
          <cell r="A1121">
            <v>95618</v>
          </cell>
          <cell r="B1121" t="str">
            <v>PERFURATRIZ PNEUMATICA MANUAL DE PESO MEDIO, MARTELETE, 18KG, COMPRIMENTO MÁXIMO DE CURSO DE 6 M, DIAMETRO DO PISTAO DE 5,5 CM - JUROS. AF_11/2016</v>
          </cell>
          <cell r="C1121" t="str">
            <v>H</v>
          </cell>
          <cell r="D1121">
            <v>0.22</v>
          </cell>
          <cell r="E1121">
            <v>0</v>
          </cell>
        </row>
        <row r="1122">
          <cell r="A1122">
            <v>95619</v>
          </cell>
          <cell r="B1122" t="str">
            <v>PERFURATRIZ PNEUMATICA MANUAL DE PESO MEDIO, MARTELETE, 18KG, COMPRIMENTO MÁXIMO DE CURSO DE 6 M, DIAMETRO DO PISTAO DE 5,5 CM - MANUTENÇÃO. AF_11/2016</v>
          </cell>
          <cell r="C1122" t="str">
            <v>H</v>
          </cell>
          <cell r="D1122">
            <v>1.27</v>
          </cell>
          <cell r="E1122">
            <v>0</v>
          </cell>
        </row>
        <row r="1123">
          <cell r="A1123">
            <v>95627</v>
          </cell>
          <cell r="B1123" t="str">
            <v>ROLO COMPACTADOR VIBRATORIO TANDEM, ACO LISO, POTENCIA 125 HP, PESO SEM/COM LASTRO 10,20/11,65 T, LARGURA DE TRABALHO 1,73 M - DEPRECIAÇÃO. AF_11/2016</v>
          </cell>
          <cell r="C1123" t="str">
            <v>H</v>
          </cell>
          <cell r="D1123">
            <v>22.54</v>
          </cell>
          <cell r="E1123">
            <v>0</v>
          </cell>
        </row>
        <row r="1124">
          <cell r="A1124">
            <v>95628</v>
          </cell>
          <cell r="B1124" t="str">
            <v>ROLO COMPACTADOR VIBRATORIO TANDEM, ACO LISO, POTENCIA 125 HP, PESO SEM/COM LASTRO 10,20/11,65 T, LARGURA DE TRABALHO 1,73 M - JUROS. AF_11/2016</v>
          </cell>
          <cell r="C1124" t="str">
            <v>H</v>
          </cell>
          <cell r="D1124">
            <v>5.92</v>
          </cell>
          <cell r="E1124">
            <v>0</v>
          </cell>
        </row>
        <row r="1125">
          <cell r="A1125">
            <v>95629</v>
          </cell>
          <cell r="B1125" t="str">
            <v>ROLO COMPACTADOR VIBRATORIO TANDEM, ACO LISO, POTENCIA 125 HP, PESO SEM/COM LASTRO 10,20/11,65 T, LARGURA DE TRABALHO 1,73 M - MANUTENÇÃO. AF_11/2016</v>
          </cell>
          <cell r="C1125" t="str">
            <v>H</v>
          </cell>
          <cell r="D1125">
            <v>28.21</v>
          </cell>
          <cell r="E1125">
            <v>0</v>
          </cell>
        </row>
        <row r="1126">
          <cell r="A1126">
            <v>95630</v>
          </cell>
          <cell r="B1126" t="str">
            <v>ROLO COMPACTADOR VIBRATORIO TANDEM, ACO LISO, POTENCIA 125 HP, PESO SEM/COM LASTRO 10,20/11,65 T, LARGURA DE TRABALHO 1,73 M - MATERIAIS NA OPERAÇÃO. AF_11/2016</v>
          </cell>
          <cell r="C1126" t="str">
            <v>H</v>
          </cell>
          <cell r="D1126">
            <v>55.74</v>
          </cell>
          <cell r="E1126">
            <v>0</v>
          </cell>
        </row>
        <row r="1127">
          <cell r="A1127">
            <v>95698</v>
          </cell>
          <cell r="B1127" t="str">
            <v>PERFURATRIZ MANUAL, TORQUE MAXIMO 55 KGF.M, POTENCIA 5 CV, COM DIAMETRO MAXIMO 8 1/2" - DEPRECIAÇÃO. AF_11/2016</v>
          </cell>
          <cell r="C1127" t="str">
            <v>H</v>
          </cell>
          <cell r="D1127">
            <v>4.12</v>
          </cell>
          <cell r="E1127">
            <v>0</v>
          </cell>
        </row>
        <row r="1128">
          <cell r="A1128">
            <v>95699</v>
          </cell>
          <cell r="B1128" t="str">
            <v>PERFURATRIZ MANUAL, TORQUE MAXIMO 55 KGF.M, POTENCIA 5 CV, COM DIAMETRO MAXIMO 8 1/2" - JUROS. AF_11/2016</v>
          </cell>
          <cell r="C1128" t="str">
            <v>H</v>
          </cell>
          <cell r="D1128">
            <v>0.92</v>
          </cell>
          <cell r="E1128">
            <v>0</v>
          </cell>
        </row>
        <row r="1129">
          <cell r="A1129">
            <v>95700</v>
          </cell>
          <cell r="B1129" t="str">
            <v>PERFURATRIZ MANUAL, TORQUE MAXIMO 55 KGF.M, POTENCIA 5 CV, COM DIAMETRO MAXIMO 8 1/2" - MANUTENÇÃO. AF_11/2016</v>
          </cell>
          <cell r="C1129" t="str">
            <v>H</v>
          </cell>
          <cell r="D1129">
            <v>5.15</v>
          </cell>
          <cell r="E1129">
            <v>0</v>
          </cell>
        </row>
        <row r="1130">
          <cell r="A1130">
            <v>95701</v>
          </cell>
          <cell r="B1130" t="str">
            <v>PERFURATRIZ MANUAL, TORQUE MAXIMO 55 KGF.M, POTENCIA 5 CV, COM DIAMETRO MAXIMO 8 1/2" - MATERIAIS NA OPERAÇÃO. AF_11/2016</v>
          </cell>
          <cell r="C1130" t="str">
            <v>H</v>
          </cell>
          <cell r="D1130">
            <v>2.2200000000000002</v>
          </cell>
          <cell r="E1130">
            <v>0</v>
          </cell>
        </row>
        <row r="1131">
          <cell r="A1131">
            <v>95704</v>
          </cell>
          <cell r="B1131" t="str">
            <v>PERFURATRIZ SOBRE ESTEIRA, TORQUE MÁXIMO 600 KGF, POTÊNCIA ENTRE 50 E 60 HP, DIÂMETRO MÁXIMO 10 - DEPRECIAÇÃO. AF_11/2016</v>
          </cell>
          <cell r="C1131" t="str">
            <v>H</v>
          </cell>
          <cell r="D1131">
            <v>23.76</v>
          </cell>
          <cell r="E1131">
            <v>0</v>
          </cell>
        </row>
        <row r="1132">
          <cell r="A1132">
            <v>95705</v>
          </cell>
          <cell r="B1132" t="str">
            <v>PERFURATRIZ SOBRE ESTEIRA, TORQUE MÁXIMO 600 KGF, POTÊNCIA ENTRE 50 E 60 HP, DIÂMETRO MÁXIMO 10 - JUROS. AF_11/2016</v>
          </cell>
          <cell r="C1132" t="str">
            <v>H</v>
          </cell>
          <cell r="D1132">
            <v>6.24</v>
          </cell>
          <cell r="E1132">
            <v>0</v>
          </cell>
        </row>
        <row r="1133">
          <cell r="A1133">
            <v>95706</v>
          </cell>
          <cell r="B1133" t="str">
            <v>PERFURATRIZ SOBRE ESTEIRA, TORQUE MÁXIMO 600 KGF, POTÊNCIA ENTRE 50 E 60 HP, DIÂMETRO MÁXIMO 10 - MANUTENÇÃO. AF_11/2016</v>
          </cell>
          <cell r="C1133" t="str">
            <v>H</v>
          </cell>
          <cell r="D1133">
            <v>29.73</v>
          </cell>
          <cell r="E1133">
            <v>0</v>
          </cell>
        </row>
        <row r="1134">
          <cell r="A1134">
            <v>95707</v>
          </cell>
          <cell r="B1134" t="str">
            <v>PERFURATRIZ SOBRE ESTEIRA, TORQUE MÁXIMO 600 KGF, POTÊNCIA ENTRE 50 E 60 HP, DIÂMETRO MÁXIMO 10 - MATERIAIS NA OPERAÇÃO. AF_11/2016</v>
          </cell>
          <cell r="C1134" t="str">
            <v>H</v>
          </cell>
          <cell r="D1134">
            <v>24.76</v>
          </cell>
          <cell r="E1134">
            <v>0</v>
          </cell>
        </row>
        <row r="1135">
          <cell r="A1135">
            <v>95710</v>
          </cell>
          <cell r="B1135" t="str">
            <v>ESCAVADEIRA HIDRAULICA SOBRE ESTEIRA, COM GARRA GIRATORIA DE MANDIBULAS, PESO OPERACIONAL ENTRE 22,00 E 25,50 TON, POTENCIA LIQUIDA ENTRE 150 E 160 HP - DEPRECIAÇÃO. AF_11/2016</v>
          </cell>
          <cell r="C1135" t="str">
            <v>H</v>
          </cell>
          <cell r="D1135">
            <v>28.56</v>
          </cell>
          <cell r="E1135">
            <v>0</v>
          </cell>
        </row>
        <row r="1136">
          <cell r="A1136">
            <v>95711</v>
          </cell>
          <cell r="B1136" t="str">
            <v>ESCAVADEIRA HIDRAULICA SOBRE ESTEIRA, COM GARRA GIRATORIA DE MANDIBULAS, PESO OPERACIONAL ENTRE 22,00 E 25,50 TON, POTENCIA LIQUIDA ENTRE 150 E 160 HP - JUROS. AF_11/2016</v>
          </cell>
          <cell r="C1136" t="str">
            <v>H</v>
          </cell>
          <cell r="D1136">
            <v>7.34</v>
          </cell>
          <cell r="E1136">
            <v>0</v>
          </cell>
        </row>
        <row r="1137">
          <cell r="A1137">
            <v>95712</v>
          </cell>
          <cell r="B1137" t="str">
            <v>ESCAVADEIRA HIDRAULICA SOBRE ESTEIRA, COM GARRA GIRATORIA DE MANDIBULAS, PESO OPERACIONAL ENTRE 22,00 E 25,50 TON, POTENCIA LIQUIDA ENTRE 150 E 160 HP - MANUTENÇÃO. AF_11/2016</v>
          </cell>
          <cell r="C1137" t="str">
            <v>H</v>
          </cell>
          <cell r="D1137">
            <v>35.700000000000003</v>
          </cell>
          <cell r="E1137">
            <v>0</v>
          </cell>
        </row>
        <row r="1138">
          <cell r="A1138">
            <v>95713</v>
          </cell>
          <cell r="B1138" t="str">
            <v>ESCAVADEIRA HIDRAULICA SOBRE ESTEIRA, COM GARRA GIRATORIA DE MANDIBULAS, PESO OPERACIONAL ENTRE 22,00 E 25,50 TON, POTENCIA LIQUIDA ENTRE 150 E 160 HP - MATERIAIS NA OPERAÇÃO. AF_11/2016</v>
          </cell>
          <cell r="C1138" t="str">
            <v>H</v>
          </cell>
          <cell r="D1138">
            <v>69.08</v>
          </cell>
          <cell r="E1138">
            <v>0</v>
          </cell>
        </row>
        <row r="1139">
          <cell r="A1139">
            <v>95716</v>
          </cell>
          <cell r="B1139" t="str">
            <v>ESCAVADEIRA HIDRAULICA SOBRE ESTEIRA, EQUIPADA COM CLAMSHELL, COM CAPACIDADE DA CAÇAMBA ENTRE 1,20 E 1,50 M3, PESO OPERACIONAL ENTRE 20,00 E 22,00 TON, POTENCIA LIQUIDA ENTRE 150 E 160 HP - DEPRECIAÇÃO. AF_11/2016</v>
          </cell>
          <cell r="C1139" t="str">
            <v>H</v>
          </cell>
          <cell r="D1139">
            <v>27.49</v>
          </cell>
          <cell r="E1139">
            <v>0</v>
          </cell>
        </row>
        <row r="1140">
          <cell r="A1140">
            <v>95717</v>
          </cell>
          <cell r="B1140" t="str">
            <v>ESCAVADEIRA HIDRAULICA SOBRE ESTEIRA, EQUIPADA COM CLAMSHELL, COM CAPACIDADE DA CAÇAMBA ENTRE 1,20 E 1,50 M3, PESO OPERACIONAL ENTRE 20,00 E 22,00 TON, POTENCIA LIQUIDA ENTRE 150 E 160 HP - JUROS. AF_11/2016</v>
          </cell>
          <cell r="C1140" t="str">
            <v>H</v>
          </cell>
          <cell r="D1140">
            <v>7.07</v>
          </cell>
          <cell r="E1140">
            <v>0</v>
          </cell>
        </row>
        <row r="1141">
          <cell r="A1141">
            <v>95718</v>
          </cell>
          <cell r="B1141" t="str">
            <v>ESCAVADEIRA HIDRAULICA SOBRE ESTEIRA, EQUIPADA COM CLAMSHELL, COM CAPACIDADE DA CAÇAMBA ENTRE 1,20 E 1,50 M3, PESO OPERACIONAL ENTRE 20,00 E 22,00 TON, POTENCIA LIQUIDA ENTRE 150 E 160 HP - MANUTENÇÃO. AF_11/2016</v>
          </cell>
          <cell r="C1141" t="str">
            <v>H</v>
          </cell>
          <cell r="D1141">
            <v>34.369999999999997</v>
          </cell>
          <cell r="E1141">
            <v>0</v>
          </cell>
        </row>
        <row r="1142">
          <cell r="A1142">
            <v>95719</v>
          </cell>
          <cell r="B1142" t="str">
            <v>ESCAVADEIRA HIDRAULICA SOBRE ESTEIRA, EQUIPADA COM CLAMSHELL, COM CAPACIDADE DA CAÇAMBA ENTRE 1,20 E 1,50 M3, PESO OPERACIONAL ENTRE 20,00 E 22,00 TON, POTENCIA LIQUIDA ENTRE 150 E 160 HP - MATERIAIS NA OPERAÇÃO. AF_11/2016</v>
          </cell>
          <cell r="C1142" t="str">
            <v>H</v>
          </cell>
          <cell r="D1142">
            <v>69.08</v>
          </cell>
          <cell r="E1142">
            <v>0</v>
          </cell>
        </row>
        <row r="1143">
          <cell r="A1143">
            <v>95869</v>
          </cell>
          <cell r="B1143" t="str">
            <v>GRUPO GERADOR COM CARENAGEM, MOTOR DIESEL POTÊNCIA STANDART ENTRE 250 E 260 KVA - JUROS. AF_12/2016</v>
          </cell>
          <cell r="C1143" t="str">
            <v>H</v>
          </cell>
          <cell r="D1143">
            <v>1.52</v>
          </cell>
          <cell r="E1143">
            <v>0</v>
          </cell>
        </row>
        <row r="1144">
          <cell r="A1144">
            <v>95870</v>
          </cell>
          <cell r="B1144" t="str">
            <v>GRUPO GERADOR COM CARENAGEM, MOTOR DIESEL POTÊNCIA STANDART ENTRE 250 E 260 KVA - MANUTENÇÃO. AF_12/2016</v>
          </cell>
          <cell r="C1144" t="str">
            <v>H</v>
          </cell>
          <cell r="D1144">
            <v>3.97</v>
          </cell>
          <cell r="E1144">
            <v>0</v>
          </cell>
        </row>
        <row r="1145">
          <cell r="A1145">
            <v>95871</v>
          </cell>
          <cell r="B1145" t="str">
            <v>GRUPO GERADOR COM CARENAGEM, MOTOR DIESEL POTÊNCIA STANDART ENTRE 250 E 260 KVA - MATERIAIS NA OPERAÇÃO. AF_12/2016</v>
          </cell>
          <cell r="C1145" t="str">
            <v>H</v>
          </cell>
          <cell r="D1145">
            <v>143.55000000000001</v>
          </cell>
          <cell r="E1145">
            <v>0</v>
          </cell>
        </row>
        <row r="1146">
          <cell r="A1146">
            <v>95874</v>
          </cell>
          <cell r="B1146" t="str">
            <v>GRUPO GERADOR COM CARENAGEM, MOTOR DIESEL POTÊNCIA STANDART ENTRE 250 E 260 KVA - DEPRECIAÇÃO. AF_12/2016</v>
          </cell>
          <cell r="C1146" t="str">
            <v>H</v>
          </cell>
          <cell r="D1146">
            <v>4.45</v>
          </cell>
          <cell r="E1146">
            <v>0</v>
          </cell>
        </row>
        <row r="1147">
          <cell r="A1147">
            <v>96008</v>
          </cell>
          <cell r="B1147" t="str">
            <v>TRATOR DE PNEUS COM POTÊNCIA DE 122 CV, TRAÇÃO 4X4, COM VASSOURA MECÂNICA ACOPLADA - DEPRECIAÇÃO. AF_02/2017</v>
          </cell>
          <cell r="C1147" t="str">
            <v>H</v>
          </cell>
          <cell r="D1147">
            <v>11.53</v>
          </cell>
          <cell r="E1147">
            <v>0</v>
          </cell>
        </row>
        <row r="1148">
          <cell r="A1148">
            <v>96009</v>
          </cell>
          <cell r="B1148" t="str">
            <v>TRATOR DE PNEUS COM POTÊNCIA DE 122 CV, TRAÇÃO 4X4, COM VASSOURA MECÂNICA ACOPLADA - JUROS. AF_02/2017</v>
          </cell>
          <cell r="C1148" t="str">
            <v>H</v>
          </cell>
          <cell r="D1148">
            <v>3.02</v>
          </cell>
          <cell r="E1148">
            <v>0</v>
          </cell>
        </row>
        <row r="1149">
          <cell r="A1149">
            <v>96011</v>
          </cell>
          <cell r="B1149" t="str">
            <v>TRATOR DE PNEUS COM POTÊNCIA DE 122 CV, TRAÇÃO 4X4, COM VASSOURA MECÂNICA ACOPLADA - MANUTENÇÃO. AF_02/2017</v>
          </cell>
          <cell r="C1149" t="str">
            <v>H</v>
          </cell>
          <cell r="D1149">
            <v>12.62</v>
          </cell>
          <cell r="E1149">
            <v>0</v>
          </cell>
        </row>
        <row r="1150">
          <cell r="A1150">
            <v>96012</v>
          </cell>
          <cell r="B1150" t="str">
            <v>TRATOR DE PNEUS COM POTÊNCIA DE 122 CV, TRAÇÃO 4X4, COM VASSOURA MECÂNICA ACOPLADA - MATERIAIS NA OPERAÇÃO. AF_02/2017</v>
          </cell>
          <cell r="C1150" t="str">
            <v>H</v>
          </cell>
          <cell r="D1150">
            <v>53.65</v>
          </cell>
          <cell r="E1150">
            <v>0</v>
          </cell>
        </row>
        <row r="1151">
          <cell r="A1151">
            <v>96015</v>
          </cell>
          <cell r="B1151" t="str">
            <v>TRATOR DE PNEUS COM POTÊNCIA DE 122 CV, TRAÇÃO 4X4, COM GRADE DE DISCOS ACOPLADA - DEPRECIAÇÃO. AF_02/2017</v>
          </cell>
          <cell r="C1151" t="str">
            <v>H</v>
          </cell>
          <cell r="D1151">
            <v>11.42</v>
          </cell>
          <cell r="E1151">
            <v>0</v>
          </cell>
        </row>
        <row r="1152">
          <cell r="A1152">
            <v>96016</v>
          </cell>
          <cell r="B1152" t="str">
            <v>TRATOR DE PNEUS COM POTÊNCIA DE 122 CV, TRAÇÃO 4X4, COM GRADE DE DISCOS ACOPLADA - JUROS. AF_02/2017</v>
          </cell>
          <cell r="C1152" t="str">
            <v>H</v>
          </cell>
          <cell r="D1152">
            <v>2.99</v>
          </cell>
          <cell r="E1152">
            <v>0</v>
          </cell>
        </row>
        <row r="1153">
          <cell r="A1153">
            <v>96018</v>
          </cell>
          <cell r="B1153" t="str">
            <v>TRATOR DE PNEUS COM POTÊNCIA DE 122 CV, TRAÇÃO 4X4, COM GRADE DE DISCOS ACOPLADA - MANUTENÇÃO. AF_02/2017</v>
          </cell>
          <cell r="C1153" t="str">
            <v>H</v>
          </cell>
          <cell r="D1153">
            <v>12.5</v>
          </cell>
          <cell r="E1153">
            <v>0</v>
          </cell>
        </row>
        <row r="1154">
          <cell r="A1154">
            <v>96019</v>
          </cell>
          <cell r="B1154" t="str">
            <v>TRATOR DE PNEUS COM POTÊNCIA DE 122 CV, TRAÇÃO 4X4, COM GRADE DE DISCOS ACOPLADA - MATERIAIS NA OPERAÇÃO. AF_02/2017</v>
          </cell>
          <cell r="C1154" t="str">
            <v>H</v>
          </cell>
          <cell r="D1154">
            <v>53.65</v>
          </cell>
          <cell r="E1154">
            <v>0</v>
          </cell>
        </row>
        <row r="1155">
          <cell r="A1155">
            <v>96023</v>
          </cell>
          <cell r="B1155" t="str">
            <v>TRATOR DE PNEUS COM POTÊNCIA DE 85 CV, TRAÇÃO 4X4, COM GRADE DE DISCOS ACOPLADA - DEPRECIAÇÃO. AF_02/2017</v>
          </cell>
          <cell r="C1155" t="str">
            <v>H</v>
          </cell>
          <cell r="D1155">
            <v>8.8800000000000008</v>
          </cell>
          <cell r="E1155">
            <v>0</v>
          </cell>
        </row>
        <row r="1156">
          <cell r="A1156">
            <v>96024</v>
          </cell>
          <cell r="B1156" t="str">
            <v>TRATOR DE PNEUS COM POTÊNCIA DE 85 CV, TRAÇÃO 4X4, COM GRADE DE DISCOS ACOPLADA - JUROS. AF_02/2017</v>
          </cell>
          <cell r="C1156" t="str">
            <v>H</v>
          </cell>
          <cell r="D1156">
            <v>2.3199999999999998</v>
          </cell>
          <cell r="E1156">
            <v>0</v>
          </cell>
        </row>
        <row r="1157">
          <cell r="A1157">
            <v>96026</v>
          </cell>
          <cell r="B1157" t="str">
            <v>TRATOR DE PNEUS COM POTÊNCIA DE 85 CV, TRAÇÃO 4X4, COM GRADE DE DISCOS ACOPLADA - MANUTENÇÃO. AF_02/2017</v>
          </cell>
          <cell r="C1157" t="str">
            <v>H</v>
          </cell>
          <cell r="D1157">
            <v>9.7100000000000009</v>
          </cell>
          <cell r="E1157">
            <v>0</v>
          </cell>
        </row>
        <row r="1158">
          <cell r="A1158">
            <v>96027</v>
          </cell>
          <cell r="B1158" t="str">
            <v>TRATOR DE PNEUS COM POTÊNCIA DE 85 CV, TRAÇÃO 4X4, COM GRADE DE DISCOS ACOPLADA - MATERIAIS NA OPERAÇÃO. AF_02/2017</v>
          </cell>
          <cell r="C1158" t="str">
            <v>H</v>
          </cell>
          <cell r="D1158">
            <v>37.380000000000003</v>
          </cell>
          <cell r="E1158">
            <v>0</v>
          </cell>
        </row>
        <row r="1159">
          <cell r="A1159">
            <v>96030</v>
          </cell>
          <cell r="B1159" t="str">
            <v>CAMINHÃO BASCULANTE 10 M3, TRUCADO, POTÊNCIA 230 CV, INCLUSIVE CAÇAMBA METÁLICA, COM DISTRIBUIDOR DE AGREGADOS ACOPLADO - DEPRECIAÇÃO. AF_02/2017</v>
          </cell>
          <cell r="C1159" t="str">
            <v>H</v>
          </cell>
          <cell r="D1159">
            <v>15.09</v>
          </cell>
          <cell r="E1159">
            <v>0</v>
          </cell>
        </row>
        <row r="1160">
          <cell r="A1160">
            <v>96031</v>
          </cell>
          <cell r="B1160" t="str">
            <v>CAMINHÃO BASCULANTE 10 M3, TRUCADO, POTÊNCIA 230 CV, INCLUSIVE CAÇAMBA METÁLICA, COM DISTRIBUIDOR DE AGREGADOS ACOPLADO - JUROS. AF_02/2017</v>
          </cell>
          <cell r="C1160" t="str">
            <v>H</v>
          </cell>
          <cell r="D1160">
            <v>5.27</v>
          </cell>
          <cell r="E1160">
            <v>0</v>
          </cell>
        </row>
        <row r="1161">
          <cell r="A1161">
            <v>96032</v>
          </cell>
          <cell r="B1161" t="str">
            <v>CAMINHÃO BASCULANTE 10 M3, TRUCADO, POTÊNCIA 230 CV, INCLUSIVE CAÇAMBA METÁLICA, COM DISTRIBUIDOR DE AGREGADOS ACOPLADO - IMPOSTOS E SEGUROS. AF_02/2017</v>
          </cell>
          <cell r="C1161" t="str">
            <v>H</v>
          </cell>
          <cell r="D1161">
            <v>1.08</v>
          </cell>
          <cell r="E1161">
            <v>0</v>
          </cell>
        </row>
        <row r="1162">
          <cell r="A1162">
            <v>96033</v>
          </cell>
          <cell r="B1162" t="str">
            <v>CAMINHÃO BASCULANTE 10 M3, TRUCADO, POTÊNCIA 230 CV, INCLUSIVE CAÇAMBA METÁLICA, COM DISTRIBUIDOR DE AGREGADOS ACOPLADO - MANUTENÇÃO. AF_02/2017</v>
          </cell>
          <cell r="C1162" t="str">
            <v>H</v>
          </cell>
          <cell r="D1162">
            <v>28.3</v>
          </cell>
          <cell r="E1162">
            <v>0</v>
          </cell>
        </row>
        <row r="1163">
          <cell r="A1163">
            <v>96034</v>
          </cell>
          <cell r="B1163" t="str">
            <v>CAMINHÃO BASCULANTE 10 M3, TRUCADO, POTÊNCIA 230 CV, INCLUSIVE CAÇAMBA METÁLICA, COM DISTRIBUIDOR DE AGREGADOS ACOPLADO - MATERIAIS NA OPERAÇÃO. AF_02/2017</v>
          </cell>
          <cell r="C1163" t="str">
            <v>H</v>
          </cell>
          <cell r="D1163">
            <v>101.16</v>
          </cell>
          <cell r="E1163">
            <v>0</v>
          </cell>
        </row>
        <row r="1164">
          <cell r="A1164">
            <v>96053</v>
          </cell>
          <cell r="B1164" t="str">
            <v>TRATOR DE PNEUS COM POTÊNCIA DE 85 CV, TRAÇÃO 4X4, COM VASSOURA MECÂNICA ACOPLADA - DEPRECIAÇÃO. AF_03/2017</v>
          </cell>
          <cell r="C1164" t="str">
            <v>H</v>
          </cell>
          <cell r="D1164">
            <v>8.99</v>
          </cell>
          <cell r="E1164">
            <v>0</v>
          </cell>
        </row>
        <row r="1165">
          <cell r="A1165">
            <v>96054</v>
          </cell>
          <cell r="B1165" t="str">
            <v>MINICARREGADEIRA SOBRE RODAS POTENCIA 47HP CAPACIDADE OPERACAO 646 KG, COM VASSOURA MECÂNICA ACOPLADA - DEPRECIAÇÃO. AF_03/2017</v>
          </cell>
          <cell r="C1165" t="str">
            <v>H</v>
          </cell>
          <cell r="D1165">
            <v>13.34</v>
          </cell>
          <cell r="E1165">
            <v>0</v>
          </cell>
        </row>
        <row r="1166">
          <cell r="A1166">
            <v>96055</v>
          </cell>
          <cell r="B1166" t="str">
            <v>TRATOR DE PNEUS COM POTÊNCIA DE 85 CV, TRAÇÃO 4X4, COM VASSOURA MECÂNICA ACOPLADA - JUROS. AF_03/2017</v>
          </cell>
          <cell r="C1166" t="str">
            <v>H</v>
          </cell>
          <cell r="D1166">
            <v>2.35</v>
          </cell>
          <cell r="E1166">
            <v>0</v>
          </cell>
        </row>
        <row r="1167">
          <cell r="A1167">
            <v>96056</v>
          </cell>
          <cell r="B1167" t="str">
            <v>TRATOR DE PNEUS COM POTÊNCIA DE 85 CV, TRAÇÃO 4X4, COM VASSOURA MECÂNICA ACOPLADA - MANUTENÇÃO. AF_03/2017</v>
          </cell>
          <cell r="C1167" t="str">
            <v>H</v>
          </cell>
          <cell r="D1167">
            <v>9.83</v>
          </cell>
          <cell r="E1167">
            <v>0</v>
          </cell>
        </row>
        <row r="1168">
          <cell r="A1168">
            <v>96057</v>
          </cell>
          <cell r="B1168" t="str">
            <v>TRATOR DE PNEUS COM POTÊNCIA DE 85 CV, TRAÇÃO 4X4, COM VASSOURA MECÂNICA ACOPLADA - MATERIAIS NA OPERAÇÃO. AF_03/2017</v>
          </cell>
          <cell r="C1168" t="str">
            <v>H</v>
          </cell>
          <cell r="D1168">
            <v>37.380000000000003</v>
          </cell>
          <cell r="E1168">
            <v>0</v>
          </cell>
        </row>
        <row r="1169">
          <cell r="A1169">
            <v>96060</v>
          </cell>
          <cell r="B1169" t="str">
            <v>MINICARREGADEIRA SOBRE RODAS POTENCIA 47HP CAPACIDADE OPERACAO 646 KG, COM VASSOURA MECÂNICA ACOPLADA - JUROS. AF_03/2017</v>
          </cell>
          <cell r="C1169" t="str">
            <v>H</v>
          </cell>
          <cell r="D1169">
            <v>2.56</v>
          </cell>
          <cell r="E1169">
            <v>0</v>
          </cell>
        </row>
        <row r="1170">
          <cell r="A1170">
            <v>96061</v>
          </cell>
          <cell r="B1170" t="str">
            <v>MINICARREGADEIRA SOBRE RODAS POTENCIA 47HP CAPACIDADE OPERACAO 646 KG, COM VASSOURA MECÂNICA ACOPLADA - MANUTENÇÃO. AF_03/2017</v>
          </cell>
          <cell r="C1170" t="str">
            <v>H</v>
          </cell>
          <cell r="D1170">
            <v>16.68</v>
          </cell>
          <cell r="E1170">
            <v>0</v>
          </cell>
        </row>
        <row r="1171">
          <cell r="A1171">
            <v>96062</v>
          </cell>
          <cell r="B1171" t="str">
            <v>MINICARREGADEIRA SOBRE RODAS POTENCIA 47HP CAPACIDADE OPERACAO 646 KG, COM VASSOURA MECÂNICA ACOPLADA - MATERIAIS NA OPERAÇÃO. AF_03/2017</v>
          </cell>
          <cell r="C1171" t="str">
            <v>H</v>
          </cell>
          <cell r="D1171">
            <v>20.94</v>
          </cell>
          <cell r="E1171">
            <v>0</v>
          </cell>
        </row>
        <row r="1172">
          <cell r="A1172">
            <v>96241</v>
          </cell>
          <cell r="B1172" t="str">
            <v>MINIESCAVADEIRA SOBRE ESTEIRAS, POTENCIA LIQUIDA DE *30* HP, PESO OPERACIONAL DE *3.500* KG - DEPRECIACAO. AF_04/2017</v>
          </cell>
          <cell r="C1172" t="str">
            <v>H</v>
          </cell>
          <cell r="D1172">
            <v>10.96</v>
          </cell>
          <cell r="E1172">
            <v>0</v>
          </cell>
        </row>
        <row r="1173">
          <cell r="A1173">
            <v>96242</v>
          </cell>
          <cell r="B1173" t="str">
            <v>MINIESCAVADEIRA SOBRE ESTEIRAS, POTENCIA LIQUIDA DE *30* HP, PESO OPERACIONAL DE *3.500* KG - JUROS. AF_04/2017</v>
          </cell>
          <cell r="C1173" t="str">
            <v>H</v>
          </cell>
          <cell r="D1173">
            <v>2.81</v>
          </cell>
          <cell r="E1173">
            <v>0</v>
          </cell>
        </row>
        <row r="1174">
          <cell r="A1174">
            <v>96243</v>
          </cell>
          <cell r="B1174" t="str">
            <v>MINIESCAVADEIRA SOBRE ESTEIRAS, POTENCIA LIQUIDA DE *30* HP, PESO OPERACIONAL DE *3.500* KG - MANUTENCAO. AF_04/2017</v>
          </cell>
          <cell r="C1174" t="str">
            <v>H</v>
          </cell>
          <cell r="D1174">
            <v>13.7</v>
          </cell>
          <cell r="E1174">
            <v>0</v>
          </cell>
        </row>
        <row r="1175">
          <cell r="A1175">
            <v>96244</v>
          </cell>
          <cell r="B1175" t="str">
            <v>MINIESCAVADEIRA SOBRE ESTEIRAS, POTENCIA LIQUIDA DE *30* HP, PESO OPERACIONAL DE *3.500* KG - MATERIAIS NA OPERACAO. AF_04/2017</v>
          </cell>
          <cell r="C1175" t="str">
            <v>H</v>
          </cell>
          <cell r="D1175">
            <v>13.37</v>
          </cell>
          <cell r="E1175">
            <v>0</v>
          </cell>
        </row>
        <row r="1176">
          <cell r="A1176">
            <v>96298</v>
          </cell>
          <cell r="B1176" t="str">
            <v>PERFURATRIZ ROTATIVA SOBRE ESTEIRA, TORQUE MAXIMO 2500 KGM, POTENCIA 110 HP, MOTOR DIESEL - DEPRECIAÇÃO. AF_05/2017</v>
          </cell>
          <cell r="C1176" t="str">
            <v>H</v>
          </cell>
          <cell r="D1176">
            <v>37.1</v>
          </cell>
          <cell r="E1176">
            <v>0</v>
          </cell>
        </row>
        <row r="1177">
          <cell r="A1177">
            <v>96299</v>
          </cell>
          <cell r="B1177" t="str">
            <v>PERFURATRIZ ROTATIVA SOBRE ESTEIRA, TORQUE MAXIMO 2500 KGM, POTENCIA 110 HP, MOTOR DIESEL - JUROS. AF_05/2017</v>
          </cell>
          <cell r="C1177" t="str">
            <v>H</v>
          </cell>
          <cell r="D1177">
            <v>9.74</v>
          </cell>
          <cell r="E1177">
            <v>0</v>
          </cell>
        </row>
        <row r="1178">
          <cell r="A1178">
            <v>96300</v>
          </cell>
          <cell r="B1178" t="str">
            <v>PERFURATRIZ ROTATIVA SOBRE ESTEIRA, TORQUE MAXIMO 2500 KGM, POTENCIA 110 HP, MOTOR DIESEL - MANUTENÇÃO. AF_05/2017</v>
          </cell>
          <cell r="C1178" t="str">
            <v>H</v>
          </cell>
          <cell r="D1178">
            <v>46.43</v>
          </cell>
          <cell r="E1178">
            <v>0</v>
          </cell>
        </row>
        <row r="1179">
          <cell r="A1179">
            <v>96301</v>
          </cell>
          <cell r="B1179" t="str">
            <v>PERFURATRIZ ROTATIVA SOBRE ESTEIRA, TORQUE MAXIMO 2500 KGM, POTENCIA 110 HP, MOTOR DIESEL - MATERIAIS NA OPERAÇÃO. AF_05/2017</v>
          </cell>
          <cell r="C1179" t="str">
            <v>H</v>
          </cell>
          <cell r="D1179">
            <v>49.03</v>
          </cell>
          <cell r="E1179">
            <v>0</v>
          </cell>
        </row>
        <row r="1180">
          <cell r="A1180">
            <v>96304</v>
          </cell>
          <cell r="B1180" t="str">
            <v>COMPRESSOR DE AR, VAZAO DE 10 PCM, RESERVATORIO 100 L, PRESSAO DE TRABALHO ENTRE 6,9 E 9,7 BAR,  POTENCIA 2 HP, TENSAO 110/220 V - DEPRECIAÇÃO. AF_05/2017</v>
          </cell>
          <cell r="C1180" t="str">
            <v>H</v>
          </cell>
          <cell r="D1180">
            <v>0.09</v>
          </cell>
          <cell r="E1180">
            <v>0</v>
          </cell>
        </row>
        <row r="1181">
          <cell r="A1181">
            <v>96305</v>
          </cell>
          <cell r="B1181" t="str">
            <v>COMPRESSOR DE AR, VAZAO DE 10 PCM, RESERVATORIO 100 L, PRESSAO DE TRABALHO ENTRE 6,9 E 9,7 BAR,  POTENCIA 2 HP, TENSAO 110/220 V - JUROS. AF_05/2017</v>
          </cell>
          <cell r="C1181" t="str">
            <v>H</v>
          </cell>
          <cell r="D1181">
            <v>0.02</v>
          </cell>
          <cell r="E1181">
            <v>0</v>
          </cell>
        </row>
        <row r="1182">
          <cell r="A1182">
            <v>96306</v>
          </cell>
          <cell r="B1182" t="str">
            <v>COMPRESSOR DE AR, VAZAO DE 10 PCM, RESERVATORIO 100 L, PRESSAO DE TRABALHO ENTRE 6,9 E 9,7 BAR,  POTENCIA 2 HP, TENSAO 110/220 V - MANUTENÇÃO. AF_05/2017</v>
          </cell>
          <cell r="C1182" t="str">
            <v>H</v>
          </cell>
          <cell r="D1182">
            <v>0.11</v>
          </cell>
          <cell r="E1182">
            <v>0</v>
          </cell>
        </row>
        <row r="1183">
          <cell r="A1183">
            <v>96307</v>
          </cell>
          <cell r="B1183" t="str">
            <v>COMPRESSOR DE AR, VAZAO DE 10 PCM, RESERVATORIO 100 L, PRESSAO DE TRABALHO ENTRE 6,9 E 9,7 BAR, POTENCIA 2 HP, TENSAO 110/220 V - MATERIAIS NA OPERAÇÃO. AF_05/2017</v>
          </cell>
          <cell r="C1183" t="str">
            <v>H</v>
          </cell>
          <cell r="D1183">
            <v>0.9</v>
          </cell>
          <cell r="E1183">
            <v>0</v>
          </cell>
        </row>
        <row r="1184">
          <cell r="A1184">
            <v>96457</v>
          </cell>
          <cell r="B1184" t="str">
            <v>ROLO COMPACTADOR DE PNEUS, ESTATICO, PRESSAO VARIAVEL, POTENCIA 110 HP, PESO SEM/COM LASTRO 10,8/27 T, LARGURA DE ROLAGEM 2,30 M - MATERIAIS NA OPERACAO. AF_06/2017</v>
          </cell>
          <cell r="C1184" t="str">
            <v>H</v>
          </cell>
          <cell r="D1184">
            <v>49.03</v>
          </cell>
          <cell r="E1184">
            <v>0</v>
          </cell>
        </row>
        <row r="1185">
          <cell r="A1185">
            <v>96458</v>
          </cell>
          <cell r="B1185" t="str">
            <v>ROLO COMPACTADOR DE PNEUS, ESTATICO, PRESSAO VARIAVEL, POTENCIA 110 HP, PESO SEM/COM LASTRO 10,8/27 T, LARGURA DE ROLAGEM 2,30 M - MANUTENCAO. AF_06/2017</v>
          </cell>
          <cell r="C1185" t="str">
            <v>H</v>
          </cell>
          <cell r="D1185">
            <v>31.29</v>
          </cell>
          <cell r="E1185">
            <v>0</v>
          </cell>
        </row>
        <row r="1186">
          <cell r="A1186">
            <v>96459</v>
          </cell>
          <cell r="B1186" t="str">
            <v>ROLO COMPACTADOR DE PNEUS, ESTATICO, PRESSAO VARIAVEL, POTENCIA 110 HP, PESO SEM/COM LASTRO 10,8/27 T, LARGURA DE ROLAGEM 2,30 M - JUROS. AF_06/2017</v>
          </cell>
          <cell r="C1186" t="str">
            <v>H</v>
          </cell>
          <cell r="D1186">
            <v>6.56</v>
          </cell>
          <cell r="E1186">
            <v>0</v>
          </cell>
        </row>
        <row r="1187">
          <cell r="A1187">
            <v>96460</v>
          </cell>
          <cell r="B1187" t="str">
            <v>ROLO COMPACTADOR DE PNEUS, ESTATICO, PRESSAO VARIAVEL, POTENCIA 110 HP, PESO SEM/COM LASTRO 10,8/27 T, LARGURA DE ROLAGEM 2,30 M - DEPRECIAÇÃO. AF_06/2017</v>
          </cell>
          <cell r="C1187" t="str">
            <v>H</v>
          </cell>
          <cell r="D1187">
            <v>25</v>
          </cell>
          <cell r="E1187">
            <v>0</v>
          </cell>
        </row>
        <row r="1188">
          <cell r="A1188">
            <v>55960</v>
          </cell>
          <cell r="B1188" t="str">
            <v>IMUNIZACAO DE MADEIRAMENTO PARA COBERTURA UTILIZANDO CUPINICIDA INCOLOR</v>
          </cell>
          <cell r="C1188" t="str">
            <v>M2</v>
          </cell>
          <cell r="D1188">
            <v>4.4800000000000004</v>
          </cell>
          <cell r="E1188">
            <v>0.53318077900000005</v>
          </cell>
        </row>
        <row r="1189">
          <cell r="A1189">
            <v>72085</v>
          </cell>
          <cell r="B1189" t="str">
            <v>RECOLOCACAO DE RIPAS EM MADEIRAMENTO DE TELHADO, CONSIDERANDO REAPROVEITAMENTO DE MATERIAL</v>
          </cell>
          <cell r="C1189" t="str">
            <v>M</v>
          </cell>
          <cell r="D1189">
            <v>1.66</v>
          </cell>
          <cell r="E1189">
            <v>0.853333334</v>
          </cell>
        </row>
        <row r="1190">
          <cell r="A1190">
            <v>72086</v>
          </cell>
          <cell r="B1190" t="str">
            <v>RECOLOCACAO DE MADEIRAMENTO DO TELHADO - CAIBROS, CONSIDERANDO REAPROVEITAMENTO DE MATERIAL</v>
          </cell>
          <cell r="C1190" t="str">
            <v>M</v>
          </cell>
          <cell r="D1190">
            <v>5.08</v>
          </cell>
          <cell r="E1190">
            <v>0.8</v>
          </cell>
        </row>
        <row r="1191">
          <cell r="A1191">
            <v>92259</v>
          </cell>
          <cell r="B1191" t="str">
            <v>INSTALAÇÃO DE TESOURA (INTEIRA OU MEIA), BIAPOIADA, EM MADEIRA NÃO APARELHADA, PARA VÃOS MAIORES OU IGUAIS A 3,0 M E MENORES QUE 6,0 M, INCLUSO IÇAMENTO. AF_12/2015</v>
          </cell>
          <cell r="C1191" t="str">
            <v>UN</v>
          </cell>
          <cell r="D1191">
            <v>254.07</v>
          </cell>
          <cell r="E1191">
            <v>0.29344740499999999</v>
          </cell>
        </row>
        <row r="1192">
          <cell r="A1192">
            <v>92260</v>
          </cell>
          <cell r="B1192" t="str">
            <v>INSTALAÇÃO DE TESOURA (INTEIRA OU MEIA), BIAPOIADA, EM MADEIRA NÃO APARELHADA, PARA VÃOS MAIORES OU IGUAIS A 6,0 M E MENORES QUE 8,0 M, INCLUSO IÇAMENTO. AF_12/2015</v>
          </cell>
          <cell r="C1192" t="str">
            <v>UN</v>
          </cell>
          <cell r="D1192">
            <v>297.83999999999997</v>
          </cell>
          <cell r="E1192">
            <v>0.36747797999999998</v>
          </cell>
        </row>
        <row r="1193">
          <cell r="A1193">
            <v>92261</v>
          </cell>
          <cell r="B1193" t="str">
            <v>INSTALAÇÃO DE TESOURA (INTEIRA OU MEIA), BIAPOIADA, EM MADEIRA NÃO APARELHADA, PARA VÃOS MAIORES OU IGUAIS A 8,0 M E MENORES QUE 10,0 M, INCLUSO IÇAMENTO. AF_12/2015</v>
          </cell>
          <cell r="C1193" t="str">
            <v>UN</v>
          </cell>
          <cell r="D1193">
            <v>340.27</v>
          </cell>
          <cell r="E1193">
            <v>0.42122300000000001</v>
          </cell>
        </row>
        <row r="1194">
          <cell r="A1194">
            <v>92262</v>
          </cell>
          <cell r="B1194" t="str">
            <v>INSTALAÇÃO DE TESOURA (INTEIRA OU MEIA), BIAPOIADA, EM MADEIRA NÃO APARELHADA, PARA VÃOS MAIORES OU IGUAIS A 10,0 M E MENORES QUE 12,0 M, INCLUSO IÇAMENTO. AF_12/2015</v>
          </cell>
          <cell r="C1194" t="str">
            <v>UN</v>
          </cell>
          <cell r="D1194">
            <v>408.59</v>
          </cell>
          <cell r="E1194">
            <v>0.484087514</v>
          </cell>
        </row>
        <row r="1195">
          <cell r="A1195">
            <v>92539</v>
          </cell>
          <cell r="B1195" t="str">
            <v>TRAMA DE MADEIRA COMPOSTA POR RIPAS, CAIBROS E TERÇAS PARA TELHADOS DE ATÉ 2 ÁGUAS PARA TELHA DE ENCAIXE DE CERÂMICA OU DE CONCRETO, INCLUSO TRANSPORTE VERTICAL. AF_12/2015</v>
          </cell>
          <cell r="C1195" t="str">
            <v>M2</v>
          </cell>
          <cell r="D1195">
            <v>38.700000000000003</v>
          </cell>
          <cell r="E1195">
            <v>0.28089887600000002</v>
          </cell>
        </row>
        <row r="1196">
          <cell r="A1196">
            <v>92540</v>
          </cell>
          <cell r="B1196" t="str">
            <v>TRAMA DE MADEIRA COMPOSTA POR RIPAS, CAIBROS E TERÇAS PARA TELHADOS DE MAIS QUE 2 ÁGUAS PARA TELHA DE ENCAIXE DE CERÂMICA OU DE CONCRETO, INCLUSO TRANSPORTE VERTICAL. AF_12/2015</v>
          </cell>
          <cell r="C1196" t="str">
            <v>M2</v>
          </cell>
          <cell r="D1196">
            <v>45.1</v>
          </cell>
          <cell r="E1196">
            <v>0.35108525299999999</v>
          </cell>
        </row>
        <row r="1197">
          <cell r="A1197">
            <v>92541</v>
          </cell>
          <cell r="B1197" t="str">
            <v>TRAMA DE MADEIRA COMPOSTA POR RIPAS, CAIBROS E TERÇAS PARA TELHADOS DE ATÉ 2 ÁGUAS PARA TELHA CERÂMICA CAPA-CANAL, INCLUSO TRANSPORTE VERTICAL. AF_12/2015</v>
          </cell>
          <cell r="C1197" t="str">
            <v>M2</v>
          </cell>
          <cell r="D1197">
            <v>42.11</v>
          </cell>
          <cell r="E1197">
            <v>0.27013422799999998</v>
          </cell>
        </row>
        <row r="1198">
          <cell r="A1198">
            <v>92542</v>
          </cell>
          <cell r="B1198" t="str">
            <v>TRAMA DE MADEIRA COMPOSTA POR RIPAS, CAIBROS E TERÇAS PARA TELHADOS DE MAIS QUE 2 ÁGUAS PARA TELHA CERÂMICA CAPA-CANAL, INCLUSO TRANSPORTE VERTICAL. AF_12/2015</v>
          </cell>
          <cell r="C1198" t="str">
            <v>M2</v>
          </cell>
          <cell r="D1198">
            <v>52.35</v>
          </cell>
          <cell r="E1198">
            <v>0.31658001099999999</v>
          </cell>
        </row>
        <row r="1199">
          <cell r="A1199">
            <v>92543</v>
          </cell>
          <cell r="B1199" t="str">
            <v>TRAMA DE MADEIRA COMPOSTA POR TERÇAS PARA TELHADOS DE ATÉ 2 ÁGUAS PARA TELHA ONDULADA DE FIBROCIMENTO, METÁLICA, PLÁSTICA OU TERMOACÚSTICA, INCLUSO TRANSPORTE VERTICAL. AF_12/2015</v>
          </cell>
          <cell r="C1199" t="str">
            <v>M2</v>
          </cell>
          <cell r="D1199">
            <v>11.09</v>
          </cell>
          <cell r="E1199">
            <v>0.23518518499999999</v>
          </cell>
        </row>
        <row r="1200">
          <cell r="A1200">
            <v>92544</v>
          </cell>
          <cell r="B1200" t="str">
            <v>TRAMA DE MADEIRA COMPOSTA POR TERÇAS PARA TELHADOS DE ATÉ 2 ÁGUAS PARA TELHA ESTRUTURAL DE FIBROCIMENTO, INCLUSO TRANSPORTE VERTICAL. AF_12/2015</v>
          </cell>
          <cell r="C1200" t="str">
            <v>M2</v>
          </cell>
          <cell r="D1200">
            <v>9.35</v>
          </cell>
          <cell r="E1200">
            <v>0.223194748</v>
          </cell>
        </row>
        <row r="1201">
          <cell r="A1201">
            <v>92545</v>
          </cell>
          <cell r="B1201" t="str">
            <v>FABRICAÇÃO E INSTALAÇÃO DE TESOURA INTEIRA EM MADEIRA NÃO APARELHADA, VÃO DE 3 M, PARA TELHA CERÂMICA OU DE CONCRETO, INCLUSO IÇAMENTO. AF_12/2015</v>
          </cell>
          <cell r="C1201" t="str">
            <v>UN</v>
          </cell>
          <cell r="D1201">
            <v>555.27</v>
          </cell>
          <cell r="E1201">
            <v>0.370049772</v>
          </cell>
        </row>
        <row r="1202">
          <cell r="A1202">
            <v>92546</v>
          </cell>
          <cell r="B1202" t="str">
            <v>FABRICAÇÃO E INSTALAÇÃO DE TESOURA INTEIRA EM MADEIRA NÃO APARELHADA, VÃO DE 4 M, PARA TELHA CERÂMICA OU DE CONCRETO, INCLUSO IÇAMENTO. AF_12/2015</v>
          </cell>
          <cell r="C1202" t="str">
            <v>UN</v>
          </cell>
          <cell r="D1202">
            <v>683.23</v>
          </cell>
          <cell r="E1202">
            <v>0.39645724599999999</v>
          </cell>
        </row>
        <row r="1203">
          <cell r="A1203">
            <v>92547</v>
          </cell>
          <cell r="B1203" t="str">
            <v>FABRICAÇÃO E INSTALAÇÃO DE TESOURA INTEIRA EM MADEIRA NÃO APARELHADA, VÃO DE 5 M, PARA TELHA CERÂMICA OU DE CONCRETO, INCLUSO IÇAMENTO. AF_12/2015</v>
          </cell>
          <cell r="C1203" t="str">
            <v>UN</v>
          </cell>
          <cell r="D1203">
            <v>713.56</v>
          </cell>
          <cell r="E1203">
            <v>0.379588973</v>
          </cell>
        </row>
        <row r="1204">
          <cell r="A1204">
            <v>92548</v>
          </cell>
          <cell r="B1204" t="str">
            <v>FABRICAÇÃO E INSTALAÇÃO DE TESOURA INTEIRA EM MADEIRA NÃO APARELHADA, VÃO DE 6 M, PARA TELHA CERÂMICA OU DE CONCRETO, INCLUSO IÇAMENTO. AF_12/2015</v>
          </cell>
          <cell r="C1204" t="str">
            <v>UN</v>
          </cell>
          <cell r="D1204">
            <v>791.1</v>
          </cell>
          <cell r="E1204">
            <v>0.38645564399999999</v>
          </cell>
        </row>
        <row r="1205">
          <cell r="A1205">
            <v>92549</v>
          </cell>
          <cell r="B1205" t="str">
            <v>FABRICAÇÃO E INSTALAÇÃO DE TESOURA INTEIRA EM MADEIRA NÃO APARELHADA, VÃO DE 7 M, PARA TELHA CERÂMICA OU DE CONCRETO, INCLUSO IÇAMENTO. AF_12/2015</v>
          </cell>
          <cell r="C1205" t="str">
            <v>UN</v>
          </cell>
          <cell r="D1205">
            <v>1013.14</v>
          </cell>
          <cell r="E1205">
            <v>0.430878329</v>
          </cell>
        </row>
        <row r="1206">
          <cell r="A1206">
            <v>92550</v>
          </cell>
          <cell r="B1206" t="str">
            <v>FABRICAÇÃO E INSTALAÇÃO DE TESOURA INTEIRA EM MADEIRA NÃO APARELHADA, VÃO DE 8 M, PARA TELHA CERÂMICA OU DE CONCRETO, INCLUSO IÇAMENTO. AF_12/2015</v>
          </cell>
          <cell r="C1206" t="str">
            <v>UN</v>
          </cell>
          <cell r="D1206">
            <v>1194.9000000000001</v>
          </cell>
          <cell r="E1206">
            <v>0.39365087300000001</v>
          </cell>
        </row>
        <row r="1207">
          <cell r="A1207">
            <v>92551</v>
          </cell>
          <cell r="B1207" t="str">
            <v>FABRICAÇÃO E INSTALAÇÃO DE TESOURA INTEIRA EM MADEIRA NÃO APARELHADA, VÃO DE 9 M, PARA TELHA CERÂMICA OU DE CONCRETO, INCLUSO IÇAMENTO. AF_12/2015</v>
          </cell>
          <cell r="C1207" t="str">
            <v>UN</v>
          </cell>
          <cell r="D1207">
            <v>1235.02</v>
          </cell>
          <cell r="E1207">
            <v>0.38085554500000002</v>
          </cell>
        </row>
        <row r="1208">
          <cell r="A1208">
            <v>92552</v>
          </cell>
          <cell r="B1208" t="str">
            <v>FABRICAÇÃO E INSTALAÇÃO DE TESOURA INTEIRA EM MADEIRA NÃO APARELHADA, VÃO DE 10 M, PARA TELHA CERÂMICA OU DE CONCRETO, INCLUSO IÇAMENTO. AF_12/2015</v>
          </cell>
          <cell r="C1208" t="str">
            <v>UN</v>
          </cell>
          <cell r="D1208">
            <v>1349.43</v>
          </cell>
          <cell r="E1208">
            <v>0.38891113100000002</v>
          </cell>
        </row>
        <row r="1209">
          <cell r="A1209">
            <v>92553</v>
          </cell>
          <cell r="B1209" t="str">
            <v>FABRICAÇÃO E INSTALAÇÃO DE TESOURA INTEIRA EM MADEIRA NÃO APARELHADA, VÃO DE 11 M, PARA TELHA CERÂMICA OU DE CONCRETO, INCLUSO IÇAMENTO. AF_12/2015</v>
          </cell>
          <cell r="C1209" t="str">
            <v>UN</v>
          </cell>
          <cell r="D1209">
            <v>1576.2</v>
          </cell>
          <cell r="E1209">
            <v>0.41593094400000002</v>
          </cell>
        </row>
        <row r="1210">
          <cell r="A1210">
            <v>92554</v>
          </cell>
          <cell r="B1210" t="str">
            <v>FABRICAÇÃO E INSTALAÇÃO DE TESOURA INTEIRA EM MADEIRA NÃO APARELHADA, VÃO DE 12 M, PARA TELHA CERÂMICA OU DE CONCRETO, INCLUSO IÇAMENTO. AF_12/2015</v>
          </cell>
          <cell r="C1210" t="str">
            <v>UN</v>
          </cell>
          <cell r="D1210">
            <v>1621.8</v>
          </cell>
          <cell r="E1210">
            <v>0.40423156399999999</v>
          </cell>
        </row>
        <row r="1211">
          <cell r="A1211">
            <v>92555</v>
          </cell>
          <cell r="B1211" t="str">
            <v>FABRICAÇÃO E INSTALAÇÃO DE TESOURA INTEIRA EM MADEIRA NÃO APARELHADA, VÃO DE 3 M, PARA TELHA ONDULADA DE FIBROCIMENTO, METÁLICA, PLÁSTICA OU TERMOACÚSTICA, INCLUSO IÇAMENTO. AF_12/2015</v>
          </cell>
          <cell r="C1211" t="str">
            <v>UN</v>
          </cell>
          <cell r="D1211">
            <v>549.29999999999995</v>
          </cell>
          <cell r="E1211">
            <v>0.37407711199999999</v>
          </cell>
        </row>
        <row r="1212">
          <cell r="A1212">
            <v>92556</v>
          </cell>
          <cell r="B1212" t="str">
            <v>FABRICAÇÃO E INSTALAÇÃO DE TESOURA INTEIRA EM MADEIRA NÃO APARELHADA, VÃO DE 4 M, PARA TELHA ONDULADA DE FIBROCIMENTO, METÁLICA, PLÁSTICA OU TERMOACÚSTICA, INCLUSO IÇAMENTO. AF_12/2015</v>
          </cell>
          <cell r="C1212" t="str">
            <v>UN</v>
          </cell>
          <cell r="D1212">
            <v>673.37</v>
          </cell>
          <cell r="E1212">
            <v>0.402268605</v>
          </cell>
        </row>
        <row r="1213">
          <cell r="A1213">
            <v>92557</v>
          </cell>
          <cell r="B1213" t="str">
            <v>FABRICAÇÃO E INSTALAÇÃO DE TESOURA INTEIRA EM MADEIRA NÃO APARELHADA, VÃO DE 5 M, PARA TELHA ONDULADA DE FIBROCIMENTO, METÁLICA, PLÁSTICA OU TERMOACÚSTICA, INCLUSO IÇAMENTO. AF_12/2015</v>
          </cell>
          <cell r="C1213" t="str">
            <v>UN</v>
          </cell>
          <cell r="D1213">
            <v>703.69</v>
          </cell>
          <cell r="E1213">
            <v>0.38491848899999997</v>
          </cell>
        </row>
        <row r="1214">
          <cell r="A1214">
            <v>92558</v>
          </cell>
          <cell r="B1214" t="str">
            <v>FABRICAÇÃO E INSTALAÇÃO DE TESOURA INTEIRA EM MADEIRA NÃO APARELHADA, VÃO DE 6 M, PARA TELHA ONDULADA DE FIBROCIMENTO, METÁLICA, PLÁSTICA OU TERMOACÚSTICA, INCLUSO IÇAMENTO. AF_12/2015</v>
          </cell>
          <cell r="C1214" t="str">
            <v>UN</v>
          </cell>
          <cell r="D1214">
            <v>787.65</v>
          </cell>
          <cell r="E1214">
            <v>0.38814978500000002</v>
          </cell>
        </row>
        <row r="1215">
          <cell r="A1215">
            <v>92559</v>
          </cell>
          <cell r="B1215" t="str">
            <v>FABRICAÇÃO E INSTALAÇÃO DE TESOURA INTEIRA EM MADEIRA NÃO APARELHADA, VÃO DE 7 M, PARA TELHA ONDULADA DE FIBROCIMENTO, METÁLICA, PLÁSTICA OU TERMOACÚSTICA, INCLUSO IÇAMENTO. AF_12/2015</v>
          </cell>
          <cell r="C1215" t="str">
            <v>UN</v>
          </cell>
          <cell r="D1215">
            <v>1002.63</v>
          </cell>
          <cell r="E1215">
            <v>0.435397912</v>
          </cell>
        </row>
        <row r="1216">
          <cell r="A1216">
            <v>92560</v>
          </cell>
          <cell r="B1216" t="str">
            <v>FABRICAÇÃO E INSTALAÇÃO DE TESOURA INTEIRA EM MADEIRA NÃO APARELHADA, VÃO DE 8 M, PARA TELHA ONDULADA DE FIBROCIMENTO, METÁLICA, PLÁSTICA OU TERMOACÚSTICA, INCLUSO IÇAMENTO. AF_12/2015</v>
          </cell>
          <cell r="C1216" t="str">
            <v>UN</v>
          </cell>
          <cell r="D1216">
            <v>1178.8699999999999</v>
          </cell>
          <cell r="E1216">
            <v>0.39900691700000002</v>
          </cell>
        </row>
        <row r="1217">
          <cell r="A1217">
            <v>92561</v>
          </cell>
          <cell r="B1217" t="str">
            <v>FABRICAÇÃO E INSTALAÇÃO DE TESOURA INTEIRA EM MADEIRA NÃO APARELHADA, VÃO DE 9 M, PARA TELHA ONDULADA DE FIBROCIMENTO, METÁLICA, PLÁSTICA OU TERMOACÚSTICA, INCLUSO IÇAMENTO. AF_12/2015</v>
          </cell>
          <cell r="C1217" t="str">
            <v>UN</v>
          </cell>
          <cell r="D1217">
            <v>1219.7</v>
          </cell>
          <cell r="E1217">
            <v>0.38564209399999999</v>
          </cell>
        </row>
        <row r="1218">
          <cell r="A1218">
            <v>92562</v>
          </cell>
          <cell r="B1218" t="str">
            <v>FABRICAÇÃO E INSTALAÇÃO DE TESOURA INTEIRA EM MADEIRA NÃO APARELHADA, VÃO DE 10 M, PARA TELHA ONDULADA DE FIBROCIMENTO, METÁLICA, PLÁSTICA OU TERMOACÚSTICA, INCLUSO IÇAMENTO. AF_12/2015</v>
          </cell>
          <cell r="C1218" t="str">
            <v>UN</v>
          </cell>
          <cell r="D1218">
            <v>1324.25</v>
          </cell>
          <cell r="E1218">
            <v>0.39630995099999999</v>
          </cell>
        </row>
        <row r="1219">
          <cell r="A1219">
            <v>92563</v>
          </cell>
          <cell r="B1219" t="str">
            <v>FABRICAÇÃO E INSTALAÇÃO DE TESOURA INTEIRA EM MADEIRA NÃO APARELHADA, VÃO DE 11 M, PARA TELHA ONDULADA DE FIBROCIMENTO, METÁLICA, PLÁSTICA OU TERMOACÚSTICA, INCLUSO IÇAMENTO. AF_12/2015</v>
          </cell>
          <cell r="C1219" t="str">
            <v>UN</v>
          </cell>
          <cell r="D1219">
            <v>1545.58</v>
          </cell>
          <cell r="E1219">
            <v>0.42417455799999998</v>
          </cell>
        </row>
        <row r="1220">
          <cell r="A1220">
            <v>92564</v>
          </cell>
          <cell r="B1220" t="str">
            <v>FABRICAÇÃO E INSTALAÇÃO DE TESOURA INTEIRA EM MADEIRA NÃO APARELHADA, VÃO DE 12 M, PARA TELHA ONDULADA DE FIBROCIMENTO, METÁLICA, PLÁSTICA OU TERMOACÚSTICA, INCLUSO IÇAMENTO. AF_12/2015</v>
          </cell>
          <cell r="C1220" t="str">
            <v>UN</v>
          </cell>
          <cell r="D1220">
            <v>1584.57</v>
          </cell>
          <cell r="E1220">
            <v>0.41373301600000001</v>
          </cell>
        </row>
        <row r="1221">
          <cell r="A1221">
            <v>92565</v>
          </cell>
          <cell r="B1221" t="str">
            <v>FABRICAÇÃO E INSTALAÇÃO DE ESTRUTURA PONTALETADA DE MADEIRA NÃO APARELHADA PARA TELHADOS COM ATÉ 2 ÁGUAS E PARA TELHA CERÂMICA OU DE CONCRETO, INCLUSO TRANSPORTE VERTICAL. AF_12/2015</v>
          </cell>
          <cell r="C1221" t="str">
            <v>M2</v>
          </cell>
          <cell r="D1221">
            <v>20.43</v>
          </cell>
          <cell r="E1221">
            <v>0.35888501699999997</v>
          </cell>
        </row>
        <row r="1222">
          <cell r="A1222">
            <v>92566</v>
          </cell>
          <cell r="B1222" t="str">
            <v>FABRICAÇÃO E INSTALAÇÃO DE ESTRUTURA PONTALETADA DE MADEIRA NÃO APARELHADA PARA TELHADOS COM ATÉ 2 ÁGUAS E PARA TELHA ONDULADA DE FIBROCIMENTO, METÁLICA, PLÁSTICA OU TERMOACÚSTICA, INCLUSO TRANSPORTE VERTICAL. AF_12/2015</v>
          </cell>
          <cell r="C1222" t="str">
            <v>M2</v>
          </cell>
          <cell r="D1222">
            <v>11.78</v>
          </cell>
          <cell r="E1222">
            <v>0.229965156</v>
          </cell>
        </row>
        <row r="1223">
          <cell r="A1223">
            <v>92567</v>
          </cell>
          <cell r="B1223" t="str">
            <v>FABRICAÇÃO E INSTALAÇÃO DE ESTRUTURA PONTALETADA DE MADEIRA NÃO APARELHADA PARA TELHADOS COM MAIS QUE 2 ÁGUAS E PARA TELHA CERÂMICA OU DE CONCRETO, INCLUSO TRANSPORTE VERTICAL. AF_12/2015</v>
          </cell>
          <cell r="C1223" t="str">
            <v>M2</v>
          </cell>
          <cell r="D1223">
            <v>17.88</v>
          </cell>
          <cell r="E1223">
            <v>0.30358158000000002</v>
          </cell>
        </row>
        <row r="1224">
          <cell r="A1224">
            <v>72089</v>
          </cell>
          <cell r="B1224" t="str">
            <v>RECOLOCACAO DE TELHAS CERAMICAS TIPO FRANCESA, CONSIDERANDO REAPROVEITAMENTO DE MATERIAL</v>
          </cell>
          <cell r="C1224" t="str">
            <v>M2</v>
          </cell>
          <cell r="D1224">
            <v>9.76</v>
          </cell>
          <cell r="E1224">
            <v>0.78958333400000003</v>
          </cell>
        </row>
        <row r="1225">
          <cell r="A1225">
            <v>72091</v>
          </cell>
          <cell r="B1225" t="str">
            <v>RECOLOCACAO DE TELHAS CERAMICAS TIPO PLAN, CONSIDERANDO REAPROVEITAMENTO DE MATERIAL</v>
          </cell>
          <cell r="C1225" t="str">
            <v>M2</v>
          </cell>
          <cell r="D1225">
            <v>35.33</v>
          </cell>
          <cell r="E1225">
            <v>0.773386409</v>
          </cell>
        </row>
        <row r="1226">
          <cell r="A1226">
            <v>94189</v>
          </cell>
          <cell r="B1226" t="str">
            <v>TELHAMENTO COM TELHA DE CONCRETO DE ENCAIXE, COM ATÉ 2 ÁGUAS, INCLUSO TRANSPORTE VERTICAL. AF_06/2016</v>
          </cell>
          <cell r="C1226" t="str">
            <v>M2</v>
          </cell>
          <cell r="D1226">
            <v>27.39</v>
          </cell>
          <cell r="E1226">
            <v>9.7416974000000003E-2</v>
          </cell>
        </row>
        <row r="1227">
          <cell r="A1227">
            <v>94192</v>
          </cell>
          <cell r="B1227" t="str">
            <v>TELHAMENTO COM TELHA DE CONCRETO DE ENCAIXE, COM MAIS DE 2 ÁGUAS, INCLUSO TRANSPORTE VERTICAL. AF_06/2016</v>
          </cell>
          <cell r="C1227" t="str">
            <v>M2</v>
          </cell>
          <cell r="D1227">
            <v>29.11</v>
          </cell>
          <cell r="E1227">
            <v>0.137943015</v>
          </cell>
        </row>
        <row r="1228">
          <cell r="A1228">
            <v>94195</v>
          </cell>
          <cell r="B1228" t="str">
            <v>TELHAMENTO COM TELHA CERÂMICA DE ENCAIXE, TIPO PORTUGUESA, COM ATÉ 2 ÁGUAS, INCLUSO TRANSPORTE VERTICAL. AF_06/2016</v>
          </cell>
          <cell r="C1228" t="str">
            <v>M2</v>
          </cell>
          <cell r="D1228">
            <v>27.24</v>
          </cell>
          <cell r="E1228">
            <v>0.167346938</v>
          </cell>
        </row>
        <row r="1229">
          <cell r="A1229">
            <v>94198</v>
          </cell>
          <cell r="B1229" t="str">
            <v>TELHAMENTO COM TELHA CERÂMICA DE ENCAIXE, TIPO PORTUGUESA, COM MAIS DE 2 ÁGUAS, INCLUSO TRANSPORTE VERTICAL. AF_06/2016</v>
          </cell>
          <cell r="C1229" t="str">
            <v>M2</v>
          </cell>
          <cell r="D1229">
            <v>29.52</v>
          </cell>
          <cell r="E1229">
            <v>0.21494686299999999</v>
          </cell>
        </row>
        <row r="1230">
          <cell r="A1230">
            <v>94201</v>
          </cell>
          <cell r="B1230" t="str">
            <v>TELHAMENTO COM TELHA CERÂMICA CAPA-CANAL, TIPO COLONIAL, COM ATÉ 2 ÁGUAS, INCLUSO TRANSPORTE VERTICAL. AF_06/2016</v>
          </cell>
          <cell r="C1230" t="str">
            <v>M2</v>
          </cell>
          <cell r="D1230">
            <v>41.39</v>
          </cell>
          <cell r="E1230">
            <v>0.175121951</v>
          </cell>
        </row>
        <row r="1231">
          <cell r="A1231">
            <v>94204</v>
          </cell>
          <cell r="B1231" t="str">
            <v>TELHAMENTO COM TELHA CERÂMICA CAPA-CANAL, TIPO COLONIAL, COM MAIS DE 2 ÁGUAS, INCLUSO TRANSPORTE VERTICAL. AF_06/2016</v>
          </cell>
          <cell r="C1231" t="str">
            <v>M2</v>
          </cell>
          <cell r="D1231">
            <v>45.26</v>
          </cell>
          <cell r="E1231">
            <v>0.22595725699999999</v>
          </cell>
        </row>
        <row r="1232">
          <cell r="A1232">
            <v>94224</v>
          </cell>
          <cell r="B1232" t="str">
            <v>EMBOÇAMENTO COM ARGAMASSA TRAÇO 1:2:9 (CIMENTO, CAL E AREIA). AF_06/2016</v>
          </cell>
          <cell r="C1232" t="str">
            <v>M</v>
          </cell>
          <cell r="D1232">
            <v>17.12</v>
          </cell>
          <cell r="E1232">
            <v>0.67084078899999999</v>
          </cell>
        </row>
        <row r="1233">
          <cell r="A1233">
            <v>94225</v>
          </cell>
          <cell r="B1233" t="str">
            <v>ISOLAMENTO TERMOACÚSTICO COM LÃ MINERAL NA SUBCOBERTURA, INCLUSO TRANSPORTE VERTICAL. AF_06/2016</v>
          </cell>
          <cell r="C1233" t="str">
            <v>M2</v>
          </cell>
          <cell r="D1233">
            <v>31</v>
          </cell>
          <cell r="E1233">
            <v>4.1558441000000002E-2</v>
          </cell>
        </row>
        <row r="1234">
          <cell r="A1234">
            <v>94226</v>
          </cell>
          <cell r="B1234" t="str">
            <v>SUBCOBERTURA COM MANTA PLÁSTICA REVESTIDA POR PELÍCULA DE ALUMÍNO, INCLUSO TRANSPORTE VERTICAL. AF_06/2016</v>
          </cell>
          <cell r="C1234" t="str">
            <v>M2</v>
          </cell>
          <cell r="D1234">
            <v>6.33</v>
          </cell>
          <cell r="E1234">
            <v>0.73770491900000001</v>
          </cell>
        </row>
        <row r="1235">
          <cell r="A1235">
            <v>94232</v>
          </cell>
          <cell r="B1235" t="str">
            <v>AMARRAÇÃO DE TELHAS CERÂMICAS OU DE CONCRETO. AF_06/2016</v>
          </cell>
          <cell r="C1235" t="str">
            <v>UN</v>
          </cell>
          <cell r="D1235">
            <v>1.73</v>
          </cell>
          <cell r="E1235">
            <v>0.80981595100000003</v>
          </cell>
        </row>
        <row r="1236">
          <cell r="A1236">
            <v>94440</v>
          </cell>
          <cell r="B1236" t="str">
            <v>TELHAMENTO COM TELHA CERÂMICA DE ENCAIXE, TIPO FRANCESA, COM ATÉ 2 ÁGUAS, INCLUSO TRANSPORTE VERTICAL. AF_06/2016</v>
          </cell>
          <cell r="C1236" t="str">
            <v>M2</v>
          </cell>
          <cell r="D1236">
            <v>39.31</v>
          </cell>
          <cell r="E1236">
            <v>0.115581752</v>
          </cell>
        </row>
        <row r="1237">
          <cell r="A1237">
            <v>94441</v>
          </cell>
          <cell r="B1237" t="str">
            <v>TELHAMENTO COM TELHA CERÂMICA DE ENCAIXE, TIPO FRANCESA, COM MAIS DE 2 ÁGUAS, INCLUSO TRANSPORTE VERTICAL. AF_06/2016</v>
          </cell>
          <cell r="C1237" t="str">
            <v>M2</v>
          </cell>
          <cell r="D1237">
            <v>41.59</v>
          </cell>
          <cell r="E1237">
            <v>0.152036857</v>
          </cell>
        </row>
        <row r="1238">
          <cell r="A1238">
            <v>94442</v>
          </cell>
          <cell r="B1238" t="str">
            <v>TELHAMENTO COM TELHA CERÂMICA DE ENCAIXE, TIPO ROMANA, COM ATÉ 2 ÁGUAS, INCLUSO TRANSPORTE VERTICAL. AF_06/2016</v>
          </cell>
          <cell r="C1238" t="str">
            <v>M2</v>
          </cell>
          <cell r="D1238">
            <v>29.37</v>
          </cell>
          <cell r="E1238">
            <v>0.15508940800000001</v>
          </cell>
        </row>
        <row r="1239">
          <cell r="A1239">
            <v>94443</v>
          </cell>
          <cell r="B1239" t="str">
            <v>TELHAMENTO COM TELHA CERÂMICA DE ENCAIXE, TIPO ROMANA, COM MAIS DE 2 ÁGUAS, INCLUSO TRANSPORTE VERTICAL. AF_06/2016</v>
          </cell>
          <cell r="C1239" t="str">
            <v>M2</v>
          </cell>
          <cell r="D1239">
            <v>31.65</v>
          </cell>
          <cell r="E1239">
            <v>0.20031948799999999</v>
          </cell>
        </row>
        <row r="1240">
          <cell r="A1240">
            <v>94445</v>
          </cell>
          <cell r="B1240" t="str">
            <v>TELHAMENTO COM TELHA CERÂMICA CAPA-CANAL, TIPO PLAN, COM ATÉ 2 ÁGUAS, INCLUSO TRANSPORTE VERTICAL. AF_06/2016</v>
          </cell>
          <cell r="C1240" t="str">
            <v>M2</v>
          </cell>
          <cell r="D1240">
            <v>38.36</v>
          </cell>
          <cell r="E1240">
            <v>0.189096655</v>
          </cell>
        </row>
        <row r="1241">
          <cell r="A1241">
            <v>94446</v>
          </cell>
          <cell r="B1241" t="str">
            <v>TELHAMENTO COM TELHA CERÂMICA CAPA-CANAL, TIPO PLAN, COM MAIS DE 2 ÁGUAS, INCLUSO TRANSPORTE VERTICAL. AF_06/2016</v>
          </cell>
          <cell r="C1241" t="str">
            <v>M2</v>
          </cell>
          <cell r="D1241">
            <v>42.23</v>
          </cell>
          <cell r="E1241">
            <v>0.24230126499999999</v>
          </cell>
        </row>
        <row r="1242">
          <cell r="A1242">
            <v>94447</v>
          </cell>
          <cell r="B1242" t="str">
            <v>TELHAMENTO COM TELHA CERÂMICA CAPA-CANAL, TIPO PAULISTA, COM ATÉ 2 ÁGUAS, INCLUSO TRANSPORTE VERTICAL. AF_06/2016</v>
          </cell>
          <cell r="C1242" t="str">
            <v>M2</v>
          </cell>
          <cell r="D1242">
            <v>40.01</v>
          </cell>
          <cell r="E1242">
            <v>0.18122160500000001</v>
          </cell>
        </row>
        <row r="1243">
          <cell r="A1243">
            <v>94448</v>
          </cell>
          <cell r="B1243" t="str">
            <v>TELHAMENTO COM TELHA CERÂMICA CAPA-CANAL, TIPO PAULISTA, COM MAIS DE 2 ÁGUAS, INCLUSO TRANSPORTE VERTICAL. AF_06/2016</v>
          </cell>
          <cell r="C1243" t="str">
            <v>M2</v>
          </cell>
          <cell r="D1243">
            <v>43.88</v>
          </cell>
          <cell r="E1243">
            <v>0.23311897100000001</v>
          </cell>
        </row>
        <row r="1244">
          <cell r="A1244">
            <v>94207</v>
          </cell>
          <cell r="B1244" t="str">
            <v>TELHAMENTO COM TELHA ONDULADA DE FIBROCIMENTO E = 6 MM, COM RECOBRIMENTO LATERAL DE 1/4 DE ONDA PARA TELHADO COM INCLINAÇÃO MAIOR QUE 10°, COM ATÉ 2 ÁGUAS, INCLUSO IÇAMENTO. AF_06/2016</v>
          </cell>
          <cell r="C1244" t="str">
            <v>M2</v>
          </cell>
          <cell r="D1244">
            <v>32.86</v>
          </cell>
          <cell r="E1244">
            <v>9.2052776000000003E-2</v>
          </cell>
        </row>
        <row r="1245">
          <cell r="A1245">
            <v>94210</v>
          </cell>
          <cell r="B1245" t="str">
            <v>TELHAMENTO COM TELHA ONDULADA DE FIBROCIMENTO E = 6 MM, COM RECOBRIMENTO LATERAL DE 1 1/4 DE ONDA PARA TELHADO COM INCLINAÇÃO MÁXIMA DE 10°, COM ATÉ 2 ÁGUAS, INCLUSO IÇAMENTO. AF_06/2016</v>
          </cell>
          <cell r="C1245" t="str">
            <v>M2</v>
          </cell>
          <cell r="D1245">
            <v>35.049999999999997</v>
          </cell>
          <cell r="E1245">
            <v>9.7210238000000004E-2</v>
          </cell>
        </row>
        <row r="1246">
          <cell r="A1246">
            <v>94218</v>
          </cell>
          <cell r="B1246" t="str">
            <v>TELHAMENTO COM TELHA ESTRUTURAL DE FIBROCIMENTO E= 6 MM, COM ATÉ 2 ÁGUAS, INCLUSO IÇAMENTO. AF_06/2016</v>
          </cell>
          <cell r="C1246" t="str">
            <v>M2</v>
          </cell>
          <cell r="D1246">
            <v>81.2</v>
          </cell>
          <cell r="E1246">
            <v>6.8777831999999997E-2</v>
          </cell>
        </row>
        <row r="1247">
          <cell r="A1247" t="str">
            <v>73866/4</v>
          </cell>
          <cell r="B1247" t="str">
            <v>ESTRUTURA PARA COBERTURA EM ARCO, EM ALUMINIO ANODIZADO, VAO DE 20M, ESPACAMENTO DE 5M ATE 6,5M</v>
          </cell>
          <cell r="C1247" t="str">
            <v>M2</v>
          </cell>
          <cell r="D1247">
            <v>434.45</v>
          </cell>
          <cell r="E1247">
            <v>8.2348877000000001E-2</v>
          </cell>
        </row>
        <row r="1248">
          <cell r="A1248" t="str">
            <v>73866/5</v>
          </cell>
          <cell r="B1248" t="str">
            <v>ESTRUTURA PARA COBERTURA EM ARCO, EM ALUMINIO ANODIZADO, VAO DE 30M, ESPACAMENTO DE 5M ATE 6,5M</v>
          </cell>
          <cell r="C1248" t="str">
            <v>M2</v>
          </cell>
          <cell r="D1248">
            <v>462.19</v>
          </cell>
          <cell r="E1248">
            <v>8.2891347000000004E-2</v>
          </cell>
        </row>
        <row r="1249">
          <cell r="A1249" t="str">
            <v>73866/6</v>
          </cell>
          <cell r="B1249" t="str">
            <v>ESTRUTURA PARA COBERTURA EM ARCO, EM ALUMINIO ANODIZADO, VAO DE 40M, ESPACAMENTO DE 5M ATE 6,5M</v>
          </cell>
          <cell r="C1249" t="str">
            <v>M2</v>
          </cell>
          <cell r="D1249">
            <v>484.45</v>
          </cell>
          <cell r="E1249">
            <v>8.1120700000000004E-2</v>
          </cell>
        </row>
        <row r="1250">
          <cell r="A1250" t="str">
            <v>73866/7</v>
          </cell>
          <cell r="B1250" t="str">
            <v>ESTRUTURA PARA COBERTURA TIPO SHED, EM ALUMINIO ANODIZADO, VAO DE 20M, ESPACAMENTO DAS TESOURAS DE 5M ATE 6,5M</v>
          </cell>
          <cell r="C1250" t="str">
            <v>M2</v>
          </cell>
          <cell r="D1250">
            <v>519.96</v>
          </cell>
          <cell r="E1250">
            <v>9.6673655999999997E-2</v>
          </cell>
        </row>
        <row r="1251">
          <cell r="A1251" t="str">
            <v>73866/8</v>
          </cell>
          <cell r="B1251" t="str">
            <v>ESTRUTURA PARA COBERTURA TIPO SHED, EM ALUMINIO ANODIZADO, VAO DE 30M, ESPACAMENTO DAS TESOURAS DE 5M ATE 6,5M</v>
          </cell>
          <cell r="C1251" t="str">
            <v>M2</v>
          </cell>
          <cell r="D1251">
            <v>627.05999999999995</v>
          </cell>
          <cell r="E1251">
            <v>8.3245587999999995E-2</v>
          </cell>
        </row>
        <row r="1252">
          <cell r="A1252" t="str">
            <v>73866/9</v>
          </cell>
          <cell r="B1252" t="str">
            <v>ESTRUTURA PARA COBERTURA TIPO SHED, EM ALUMINIO ANODIZADO, VAO DE 40M, ESPACAMENTO DAS TESOURAS DE 5M ATE 6,5M</v>
          </cell>
          <cell r="C1252" t="str">
            <v>M2</v>
          </cell>
          <cell r="D1252">
            <v>650.42999999999995</v>
          </cell>
          <cell r="E1252">
            <v>8.3115443999999997E-2</v>
          </cell>
        </row>
        <row r="1253">
          <cell r="A1253" t="str">
            <v>73867/1</v>
          </cell>
          <cell r="B1253" t="str">
            <v>ESTRUTURA TIPO ESPACIAL EM ALUMINIO ANODIZADO, VAO DE 20M</v>
          </cell>
          <cell r="C1253" t="str">
            <v>M2</v>
          </cell>
          <cell r="D1253">
            <v>199.62</v>
          </cell>
          <cell r="E1253">
            <v>0.14998497099999999</v>
          </cell>
        </row>
        <row r="1254">
          <cell r="A1254" t="str">
            <v>73867/2</v>
          </cell>
          <cell r="B1254" t="str">
            <v>ESTRUTURA TIPO ESPACIAL EM ALUMINIO ANODIZADO, VAO DE 30M</v>
          </cell>
          <cell r="C1254" t="str">
            <v>M2</v>
          </cell>
          <cell r="D1254">
            <v>224.71</v>
          </cell>
          <cell r="E1254">
            <v>0.13323839600000001</v>
          </cell>
        </row>
        <row r="1255">
          <cell r="A1255" t="str">
            <v>73867/3</v>
          </cell>
          <cell r="B1255" t="str">
            <v>ESTRUTURA TIPO ESPACIAL EM ALUMINIO ANODIZADO, VAO DE 40M</v>
          </cell>
          <cell r="C1255" t="str">
            <v>M2</v>
          </cell>
          <cell r="D1255">
            <v>280.45</v>
          </cell>
          <cell r="E1255">
            <v>0.10675699700000001</v>
          </cell>
        </row>
        <row r="1256">
          <cell r="A1256" t="str">
            <v>73867/4</v>
          </cell>
          <cell r="B1256" t="str">
            <v>ESTRUTURA TIPO ESPACIAL EM ALUMINIO ANODIZADO, VAO DE 50M</v>
          </cell>
          <cell r="C1256" t="str">
            <v>M2</v>
          </cell>
          <cell r="D1256">
            <v>291.60000000000002</v>
          </cell>
          <cell r="E1256">
            <v>0.102674897</v>
          </cell>
        </row>
        <row r="1257">
          <cell r="A1257">
            <v>75220</v>
          </cell>
          <cell r="B1257" t="str">
            <v>CUMEEIRA EM PERFIL ONDULADO DE ALUMÍNIO</v>
          </cell>
          <cell r="C1257" t="str">
            <v>M</v>
          </cell>
          <cell r="D1257">
            <v>32.79</v>
          </cell>
          <cell r="E1257">
            <v>8.9987713999999996E-2</v>
          </cell>
        </row>
        <row r="1258">
          <cell r="A1258">
            <v>94213</v>
          </cell>
          <cell r="B1258" t="str">
            <v>TELHAMENTO COM TELHA DE AÇO/ALUMÍNIO E = 0,5 MM, COM ATÉ 2 ÁGUAS, INCLUSO IÇAMENTO. AF_06/2016</v>
          </cell>
          <cell r="C1258" t="str">
            <v>M2</v>
          </cell>
          <cell r="D1258">
            <v>36.32</v>
          </cell>
          <cell r="E1258">
            <v>6.3747228000000003E-2</v>
          </cell>
        </row>
        <row r="1259">
          <cell r="A1259">
            <v>94216</v>
          </cell>
          <cell r="B1259" t="str">
            <v>TELHAMENTO COM TELHA METÁLICA TERMOACÚSTICA E = 30 MM, COM ATÉ 2 ÁGUAS, INCLUSO IÇAMENTO. AF_06/2016</v>
          </cell>
          <cell r="C1259" t="str">
            <v>M2</v>
          </cell>
          <cell r="D1259">
            <v>102.4</v>
          </cell>
          <cell r="E1259">
            <v>1.4189255E-2</v>
          </cell>
        </row>
        <row r="1260">
          <cell r="A1260">
            <v>94219</v>
          </cell>
          <cell r="B1260" t="str">
            <v>CUMEEIRA E ESPIGÃO PARA TELHA CERÂMICA EMBOÇADA COM ARGAMASSA TRAÇO 1:2:9 (CIMENTO, CAL E AREIA), PARA TELHADOS COM MAIS DE 2 ÁGUAS, INCLUSO TRANSPORTE VERTICAL. AF_06/2016</v>
          </cell>
          <cell r="C1260" t="str">
            <v>M</v>
          </cell>
          <cell r="D1260">
            <v>23.79</v>
          </cell>
          <cell r="E1260">
            <v>0.38174807100000002</v>
          </cell>
        </row>
        <row r="1261">
          <cell r="A1261">
            <v>94220</v>
          </cell>
          <cell r="B1261" t="str">
            <v>CUMEEIRA E ESPIGÃO PARA TELHA DE CONCRETO EMBOÇADA COM ARGAMASSA TRAÇO 1:2:9 (CIMENTO, CAL E AREIA), PARA TELHADOS COM MAIS DE 2 ÁGUAS, INCLUSO TRANSPORTE VERTICAL. AF_06/2016</v>
          </cell>
          <cell r="C1261" t="str">
            <v>M</v>
          </cell>
          <cell r="D1261">
            <v>44.28</v>
          </cell>
          <cell r="E1261">
            <v>0.20328541999999999</v>
          </cell>
        </row>
        <row r="1262">
          <cell r="A1262">
            <v>94221</v>
          </cell>
          <cell r="B1262" t="str">
            <v>CUMEEIRA PARA TELHA CERÂMICA EMBOÇADA COM ARGAMASSA TRAÇO 1:2:9 (CIMENTO, CAL E AREIA) PARA TELHADOS COM ATÉ 2 ÁGUAS, INCLUSO TRANSPORTE VERTICAL. AF_06/2016</v>
          </cell>
          <cell r="C1262" t="str">
            <v>M</v>
          </cell>
          <cell r="D1262">
            <v>19.3</v>
          </cell>
          <cell r="E1262">
            <v>0.28745367900000002</v>
          </cell>
        </row>
        <row r="1263">
          <cell r="A1263">
            <v>94222</v>
          </cell>
          <cell r="B1263" t="str">
            <v>CUMEEIRA PARA TELHA DE CONCRETO EMBOÇADA COM ARGAMASSA TRAÇO 1:2:9 (CIMENTO, CAL E AREIA) PARA TELHADOS COM ATÉ 2 ÁGUAS, INCLUSO TRANSPORTE VERTICAL. AF_06/2016</v>
          </cell>
          <cell r="C1263" t="str">
            <v>M</v>
          </cell>
          <cell r="D1263">
            <v>39.79</v>
          </cell>
          <cell r="E1263">
            <v>0.13788725199999999</v>
          </cell>
        </row>
        <row r="1264">
          <cell r="A1264" t="str">
            <v>74045/2</v>
          </cell>
          <cell r="B1264" t="str">
            <v>CUMEEIRA TIPO SHED PARA TELHA DE FIBROCIMENTO ONDULADA, INCLUSO JUNTAS DE VEDACAO E ACESSORIOS DE FIXACAO</v>
          </cell>
          <cell r="C1264" t="str">
            <v>M</v>
          </cell>
          <cell r="D1264">
            <v>42.86</v>
          </cell>
          <cell r="E1264">
            <v>6.8730940000000004E-2</v>
          </cell>
        </row>
        <row r="1265">
          <cell r="A1265">
            <v>94223</v>
          </cell>
          <cell r="B1265" t="str">
            <v>CUMEEIRA PARA TELHA DE FIBROCIMENTO ONDULADA E = 6 MM, INCLUSO ACESSÓRIOS DE FIXAÇÃO E IÇAMENTO. AF_06/2016</v>
          </cell>
          <cell r="C1265" t="str">
            <v>M</v>
          </cell>
          <cell r="D1265">
            <v>41.25</v>
          </cell>
          <cell r="E1265">
            <v>5.9468681000000002E-2</v>
          </cell>
        </row>
        <row r="1266">
          <cell r="A1266">
            <v>94451</v>
          </cell>
          <cell r="B1266" t="str">
            <v>CUMEEIRA PARA TELHA DE FIBROCIMENTO ESTRUTURAL E = 6 MM, INCLUSO ACESSÓRIOS DE FIXAÇÃO E IÇAMENTO. AF_06/2016</v>
          </cell>
          <cell r="C1266" t="str">
            <v>M</v>
          </cell>
          <cell r="D1266">
            <v>95.35</v>
          </cell>
          <cell r="E1266">
            <v>2.5649110999999999E-2</v>
          </cell>
        </row>
        <row r="1267">
          <cell r="A1267">
            <v>94230</v>
          </cell>
          <cell r="B1267" t="str">
            <v>CALHA DE BEIRAL, SEMICIRCULAR DE PVC, DIAMETRO 125 MM, INCLUINDO CABECEIRAS, EMENDAS, BOCAIS, SUPORTES E VEDAÇÕES, EXCLUINDO CONDUTORES, INCLUSO TRANSPORTE VERTICAL. AF_06/2016</v>
          </cell>
          <cell r="C1267" t="str">
            <v>M</v>
          </cell>
          <cell r="D1267">
            <v>53.51</v>
          </cell>
          <cell r="E1267">
            <v>0.28958254900000002</v>
          </cell>
        </row>
        <row r="1268">
          <cell r="A1268">
            <v>94227</v>
          </cell>
          <cell r="B1268" t="str">
            <v>CALHA EM CHAPA DE AÇO GALVANIZADO NÚMERO 24, DESENVOLVIMENTO DE 33 CM, INCLUSO TRANSPORTE VERTICAL. AF_06/2016</v>
          </cell>
          <cell r="C1268" t="str">
            <v>M</v>
          </cell>
          <cell r="D1268">
            <v>37.71</v>
          </cell>
          <cell r="E1268">
            <v>0.16047071399999999</v>
          </cell>
        </row>
        <row r="1269">
          <cell r="A1269">
            <v>94228</v>
          </cell>
          <cell r="B1269" t="str">
            <v>CALHA EM CHAPA DE AÇO GALVANIZADO NÚMERO 24, DESENVOLVIMENTO DE 50 CM, INCLUSO TRANSPORTE VERTICAL. AF_06/2016</v>
          </cell>
          <cell r="C1269" t="str">
            <v>M</v>
          </cell>
          <cell r="D1269">
            <v>57.51</v>
          </cell>
          <cell r="E1269">
            <v>0.143082036</v>
          </cell>
        </row>
        <row r="1270">
          <cell r="A1270">
            <v>94229</v>
          </cell>
          <cell r="B1270" t="str">
            <v>CALHA EM CHAPA DE AÇO GALVANIZADO NÚMERO 24, DESENVOLVIMENTO DE 100 CM, INCLUSO TRANSPORTE VERTICAL. AF_06/2016</v>
          </cell>
          <cell r="C1270" t="str">
            <v>M</v>
          </cell>
          <cell r="D1270">
            <v>112.72</v>
          </cell>
          <cell r="E1270">
            <v>0.12994752200000001</v>
          </cell>
        </row>
        <row r="1271">
          <cell r="A1271">
            <v>94231</v>
          </cell>
          <cell r="B1271" t="str">
            <v>RUFO EM CHAPA DE AÇO GALVANIZADO NÚMERO 24, CORTE DE 25 CM, INCLUSO TRANSPORTE VERTICAL. AF_06/2016</v>
          </cell>
          <cell r="C1271" t="str">
            <v>M</v>
          </cell>
          <cell r="D1271">
            <v>30.92</v>
          </cell>
          <cell r="E1271">
            <v>0.13496732</v>
          </cell>
        </row>
        <row r="1272">
          <cell r="A1272">
            <v>94450</v>
          </cell>
          <cell r="B1272" t="str">
            <v>RUFO EM FIBROCIMENTO PARA TELHA ONDULADA E = 6 MM, ABA DE 26 CM, INCLUSO TRANSPORTE VERTICAL. AF_06/2016</v>
          </cell>
          <cell r="C1272" t="str">
            <v>M</v>
          </cell>
          <cell r="D1272">
            <v>44.41</v>
          </cell>
          <cell r="E1272">
            <v>5.0521069000000002E-2</v>
          </cell>
        </row>
        <row r="1273">
          <cell r="A1273">
            <v>94449</v>
          </cell>
          <cell r="B1273" t="str">
            <v>TELHAMENTO COM TELHA ONDULADA DE FIBRA DE VIDRO E = 0,6 MM, PARA TELHADO COM INCLINAÇÃO MAIOR QUE 10°, COM ATÉ 2 ÁGUAS, INCLUSO IÇAMENTO. AF_06/2016</v>
          </cell>
          <cell r="C1273" t="str">
            <v>M2</v>
          </cell>
          <cell r="D1273">
            <v>36.659999999999997</v>
          </cell>
          <cell r="E1273">
            <v>8.2440230000000003E-2</v>
          </cell>
        </row>
        <row r="1274">
          <cell r="A1274">
            <v>72110</v>
          </cell>
          <cell r="B1274" t="str">
            <v>ESTRUTURA METALICA EM TESOURAS OU TRELICAS, VAO LIVRE DE 12M, FORNECIMENTO E MONTAGEM, NAO SENDO CONSIDERADOS OS FECHAMENTOS METALICOS, AS COLUNAS, OS SERVICOS GERAIS EM ALVENARIA E CONCRETO, AS TELHAS DE COBERTURA E A PINTURA DE ACABAMENTO</v>
          </cell>
          <cell r="C1274" t="str">
            <v>M2</v>
          </cell>
          <cell r="D1274">
            <v>63.24</v>
          </cell>
          <cell r="E1274">
            <v>0.24095237999999999</v>
          </cell>
        </row>
        <row r="1275">
          <cell r="A1275">
            <v>72111</v>
          </cell>
          <cell r="B1275" t="str">
            <v>ESTRUTURA METALICA EM TESOURAS OU TRELICAS, VAO LIVRE DE 15M, FORNECIMENTO E MONTAGEM, NAO SENDO CONSIDERADOS OS FECHAMENTOS METALICOS, AS COLUNAS, OS SERVICOS GERAIS EM ALVENARIA E CONCRETO, AS TELHAS DE COBERTURA E A PINTURA DE ACABAMENTO</v>
          </cell>
          <cell r="C1275" t="str">
            <v>M2</v>
          </cell>
          <cell r="D1275">
            <v>68.98</v>
          </cell>
          <cell r="E1275">
            <v>0.236294896</v>
          </cell>
        </row>
        <row r="1276">
          <cell r="A1276">
            <v>72112</v>
          </cell>
          <cell r="B1276" t="str">
            <v>ESTRUTURA METALICA EM TESOURAS OU TRELICAS, VAO LIVRE DE 20M, FORNECIMENTO E MONTAGEM, NAO SENDO CONSIDERADOS OS FECHAMENTOS METALICOS, AS COLUNAS, OS SERVICOS GERAIS EM ALVENARIA E CONCRETO, AS TELHAS DE COBERTURA E A PINTURA DE ACABAMENTO</v>
          </cell>
          <cell r="C1276" t="str">
            <v>M2</v>
          </cell>
          <cell r="D1276">
            <v>74.73</v>
          </cell>
          <cell r="E1276">
            <v>0.23285465</v>
          </cell>
        </row>
        <row r="1277">
          <cell r="A1277">
            <v>72113</v>
          </cell>
          <cell r="B1277" t="str">
            <v>ESTRUTURA METALICA EM TESOURAS OU TRELICAS, VAO LIVRE DE 25M, FORNECIMENTO E MONTAGEM, NAO SENDO CONSIDERADOS OS FECHAMENTOS METALICOS, AS COLUNAS, OS SERVICOS GERAIS EM ALVENARIA E CONCRETO, AS TELHAS DE COBERTURA E A PINTURA DE ACABAMENTO</v>
          </cell>
          <cell r="C1277" t="str">
            <v>M2</v>
          </cell>
          <cell r="D1277">
            <v>84.07</v>
          </cell>
          <cell r="E1277">
            <v>0.23301897999999999</v>
          </cell>
        </row>
        <row r="1278">
          <cell r="A1278">
            <v>72114</v>
          </cell>
          <cell r="B1278" t="str">
            <v>ESTRUTURA METALICA EM TESOURAS OU TRELICAS, VAO LIVRE DE 30M, FORNECIMENTO E MONTAGEM, NAO SENDO CONSIDERADOS OS FECHAMENTOS METALICOS, AS COLUNAS, OS SERVICOS GERAIS EM ALVENARIA E CONCRETO, AS TELHAS DE COBERTURA E A PINTURA DE ACABAMENTO</v>
          </cell>
          <cell r="C1278" t="str">
            <v>M2</v>
          </cell>
          <cell r="D1278">
            <v>93.42</v>
          </cell>
          <cell r="E1278">
            <v>0.232284307</v>
          </cell>
        </row>
        <row r="1279">
          <cell r="A1279" t="str">
            <v>73970/1</v>
          </cell>
          <cell r="B1279" t="str">
            <v>ESTRUTURA METALICA EM ACO ESTRUTURAL PERFIL I 12 X 5 1/4</v>
          </cell>
          <cell r="C1279" t="str">
            <v>KG</v>
          </cell>
          <cell r="D1279">
            <v>9.2899999999999991</v>
          </cell>
          <cell r="E1279">
            <v>0.39573990999999997</v>
          </cell>
        </row>
        <row r="1280">
          <cell r="A1280" t="str">
            <v>73970/2</v>
          </cell>
          <cell r="B1280" t="str">
            <v>ESTRUTURA METALICA EM ACO ESTRUTURAL PERFIL I 6 X 3 3/8</v>
          </cell>
          <cell r="C1280" t="str">
            <v>KG</v>
          </cell>
          <cell r="D1280">
            <v>6.66</v>
          </cell>
          <cell r="E1280">
            <v>0.230407523</v>
          </cell>
        </row>
        <row r="1281">
          <cell r="A1281">
            <v>92255</v>
          </cell>
          <cell r="B1281" t="str">
            <v>INSTALAÇÃO DE TESOURA (INTEIRA OU MEIA), EM AÇO, PARA VÃOS MAIORES OU IGUAIS A 3,0 M E MENORES QUE 6,0 M, INCLUSO IÇAMENTO. AF_12/2015</v>
          </cell>
          <cell r="C1281" t="str">
            <v>UN</v>
          </cell>
          <cell r="D1281">
            <v>117.36</v>
          </cell>
          <cell r="E1281">
            <v>0.421925775</v>
          </cell>
        </row>
        <row r="1282">
          <cell r="A1282">
            <v>92256</v>
          </cell>
          <cell r="B1282" t="str">
            <v>INSTALAÇÃO DE TESOURA (INTEIRA OU MEIA), EM AÇO, PARA VÃOS MAIORES OU IGUAIS A 6,0 M E MENORES QUE 8,0 M, INCLUSO IÇAMENTO. AF_12/2015</v>
          </cell>
          <cell r="C1282" t="str">
            <v>UN</v>
          </cell>
          <cell r="D1282">
            <v>142.88</v>
          </cell>
          <cell r="E1282">
            <v>0.47884359199999998</v>
          </cell>
        </row>
        <row r="1283">
          <cell r="A1283">
            <v>92257</v>
          </cell>
          <cell r="B1283" t="str">
            <v>INSTALAÇÃO DE TESOURA (INTEIRA OU MEIA), EM AÇO, PARA VÃOS MAIORES OU IGUAIS A 8,0 M E MENORES QUE 10,0 M, INCLUSO IÇAMENTO. AF_12/2015</v>
          </cell>
          <cell r="C1283" t="str">
            <v>UN</v>
          </cell>
          <cell r="D1283">
            <v>168.24</v>
          </cell>
          <cell r="E1283">
            <v>0.51834862599999998</v>
          </cell>
        </row>
        <row r="1284">
          <cell r="A1284">
            <v>92258</v>
          </cell>
          <cell r="B1284" t="str">
            <v>INSTALAÇÃO DE TESOURA (INTEIRA OU MEIA), EM AÇO, PARA VÃOS MAIORES OU IGUAIS A 10,0 M E MENORES QUE 12,0 M, INCLUSO IÇAMENTO. AF_12/2015</v>
          </cell>
          <cell r="C1284" t="str">
            <v>UN</v>
          </cell>
          <cell r="D1284">
            <v>209.01</v>
          </cell>
          <cell r="E1284">
            <v>0.56199655000000004</v>
          </cell>
        </row>
        <row r="1285">
          <cell r="A1285">
            <v>92568</v>
          </cell>
          <cell r="B1285" t="str">
            <v>TRAMA DE AÇO COMPOSTA POR RIPAS, CAIBROS E TERÇAS PARA TELHADOS DE ATÉ 2 ÁGUAS PARA TELHA DE ENCAIXE DE CERÂMICA OU DE CONCRETO, INCLUSO TRANSPORTE VERTICAL. AF_12/2015</v>
          </cell>
          <cell r="C1285" t="str">
            <v>M2</v>
          </cell>
          <cell r="D1285">
            <v>53.06</v>
          </cell>
          <cell r="E1285">
            <v>0.111890764</v>
          </cell>
        </row>
        <row r="1286">
          <cell r="A1286">
            <v>92569</v>
          </cell>
          <cell r="B1286" t="str">
            <v>TRAMA DE AÇO COMPOSTA POR RIPAS E CAIBROS PARA TELHADOS DE ATÉ 2 ÁGUAS PARA TELHA DE ENCAIXE DE CERÂMICA OU DE CONCRETO, INCLUSO TRANSPORTE VERTICAL. AF_12/2015</v>
          </cell>
          <cell r="C1286" t="str">
            <v>M2</v>
          </cell>
          <cell r="D1286">
            <v>23.94</v>
          </cell>
          <cell r="E1286">
            <v>0.10806247300000001</v>
          </cell>
        </row>
        <row r="1287">
          <cell r="A1287">
            <v>92570</v>
          </cell>
          <cell r="B1287" t="str">
            <v>TRAMA DE AÇO COMPOSTA POR RIPAS PARA TELHADOS DE ATÉ 2 ÁGUAS PARA TELHA DE ENCAIXE DE CERÂMICA OU DE CONCRETO, INCLUSO TRANSPORTE VERTICAL. AF_12/2015</v>
          </cell>
          <cell r="C1287" t="str">
            <v>M2</v>
          </cell>
          <cell r="D1287">
            <v>10.75</v>
          </cell>
          <cell r="E1287">
            <v>0.114583333</v>
          </cell>
        </row>
        <row r="1288">
          <cell r="A1288">
            <v>92571</v>
          </cell>
          <cell r="B1288" t="str">
            <v>TRAMA DE AÇO COMPOSTA POR RIPAS, CAIBROS E TERÇAS PARA TELHADOS DE MAIS DE 2 ÁGUAS PARA TELHA DE ENCAIXE DE CERÂMICA OU DE CONCRETO, INCLUSO TRANSPORTE VERTICAL. AF_12/2015</v>
          </cell>
          <cell r="C1288" t="str">
            <v>M2</v>
          </cell>
          <cell r="D1288">
            <v>57.92</v>
          </cell>
          <cell r="E1288">
            <v>0.159576315</v>
          </cell>
        </row>
        <row r="1289">
          <cell r="A1289">
            <v>92572</v>
          </cell>
          <cell r="B1289" t="str">
            <v>TRAMA DE AÇO COMPOSTA POR RIPAS E CAIBROS PARA TELHADOS DE MAIS DE 2 ÁGUAS PARA TELHA DE ENCAIXE DE CERÂMICA OU DE CONCRETO, INCLUSO TRANSPORTE VERTICAL. AF_12/2015</v>
          </cell>
          <cell r="C1289" t="str">
            <v>M2</v>
          </cell>
          <cell r="D1289">
            <v>26.88</v>
          </cell>
          <cell r="E1289">
            <v>0.175009409</v>
          </cell>
        </row>
        <row r="1290">
          <cell r="A1290">
            <v>92573</v>
          </cell>
          <cell r="B1290" t="str">
            <v>TRAMA DE AÇO COMPOSTA POR RIPAS PARA TELHADOS DE MAIS DE 2 ÁGUAS PARA TELHA DE ENCAIXE DE CERÂMICA OU DE CONCRETO, INCLUSO TRANSPORTE VERTICAL, INCLUSO TRANSPORTE VERTICAL. AF_12/2015</v>
          </cell>
          <cell r="C1290" t="str">
            <v>M2</v>
          </cell>
          <cell r="D1290">
            <v>12.78</v>
          </cell>
          <cell r="E1290">
            <v>0.21434262900000001</v>
          </cell>
        </row>
        <row r="1291">
          <cell r="A1291">
            <v>92574</v>
          </cell>
          <cell r="B1291" t="str">
            <v>TRAMA DE AÇO COMPOSTA POR RIPAS, CAIBROS E TERÇAS PARA TELHADOS DE ATÉ 2 ÁGUAS PARA TELHA CERÂMICA CAPA-CANAL, INCLUSO TRANSPORTE VERTICAL. AF_12/2015</v>
          </cell>
          <cell r="C1291" t="str">
            <v>M2</v>
          </cell>
          <cell r="D1291">
            <v>57.89</v>
          </cell>
          <cell r="E1291">
            <v>0.111767773</v>
          </cell>
        </row>
        <row r="1292">
          <cell r="A1292">
            <v>92575</v>
          </cell>
          <cell r="B1292" t="str">
            <v>TRAMA DE AÇO COMPOSTA POR RIPAS E CAIBROS PARA TELHADOS DE ATÉ 2 ÁGUAS PARA TELHA CERÂMICA CAPA-CANAL, INCLUSO TRANSPORTE VERTICAL. AF_12/2015</v>
          </cell>
          <cell r="C1292" t="str">
            <v>M2</v>
          </cell>
          <cell r="D1292">
            <v>23.96</v>
          </cell>
          <cell r="E1292">
            <v>0.107504215</v>
          </cell>
        </row>
        <row r="1293">
          <cell r="A1293">
            <v>92576</v>
          </cell>
          <cell r="B1293" t="str">
            <v>TRAMA DE AÇO COMPOSTA POR RIPAS PARA TELHADOS DE ATÉ 2 ÁGUAS PARA TELHA CERÂMICA CAPA-CANAL, INCLUSO TRANSPORTE VERTICAL. AF_12/2015</v>
          </cell>
          <cell r="C1293" t="str">
            <v>M2</v>
          </cell>
          <cell r="D1293">
            <v>8.69</v>
          </cell>
          <cell r="E1293">
            <v>0.111371629</v>
          </cell>
        </row>
        <row r="1294">
          <cell r="A1294">
            <v>92577</v>
          </cell>
          <cell r="B1294" t="str">
            <v>TRAMA DE AÇO COMPOSTA POR RIPAS, CAIBROS E TERÇAS PARA TELHADOS DE MAIS DE 2 ÁGUAS PARA TELHA CERÂMICA CAPA-CANAL, INCLUSO TRANSPORTE VERTICAL. AF_12/2015</v>
          </cell>
          <cell r="C1294" t="str">
            <v>M2</v>
          </cell>
          <cell r="D1294">
            <v>63</v>
          </cell>
          <cell r="E1294">
            <v>0.15459476699999999</v>
          </cell>
        </row>
        <row r="1295">
          <cell r="A1295">
            <v>92578</v>
          </cell>
          <cell r="B1295" t="str">
            <v>TRAMA DE AÇO COMPOSTA POR RIPAS E CAIBROS PARA TELHADOS DE MAIS DE 2 ÁGUAS PARA TELHA CERÂMICA CAPA-CANAL, INCLUSO TRANSPORTE VERTICAL. AF_12/2015</v>
          </cell>
          <cell r="C1295" t="str">
            <v>M2</v>
          </cell>
          <cell r="D1295">
            <v>26.8</v>
          </cell>
          <cell r="E1295">
            <v>0.16584812900000001</v>
          </cell>
        </row>
        <row r="1296">
          <cell r="A1296">
            <v>92579</v>
          </cell>
          <cell r="B1296" t="str">
            <v>TRAMA DE AÇO COMPOSTA POR RIPAS PARA TELHADOS DE MAIS DE 2 ÁGUAS PARA TELHA CERÂMICA CAPA-CANAL, INCLUSO TRANSPORTE VERTICAL. AF_12/2015</v>
          </cell>
          <cell r="C1296" t="str">
            <v>M2</v>
          </cell>
          <cell r="D1296">
            <v>10.32</v>
          </cell>
          <cell r="E1296">
            <v>0.210266535</v>
          </cell>
        </row>
        <row r="1297">
          <cell r="A1297">
            <v>92580</v>
          </cell>
          <cell r="B1297" t="str">
            <v>TRAMA DE AÇO COMPOSTA POR TERÇAS PARA TELHADOS DE ATÉ 2 ÁGUAS PARA TELHA ONDULADA DE FIBROCIMENTO, METÁLICA, PLÁSTICA OU TERMOACÚSTICA, INCLUSO TRANSPORTE VERTICAL. AF_12/2015</v>
          </cell>
          <cell r="C1297" t="str">
            <v>M2</v>
          </cell>
          <cell r="D1297">
            <v>25.42</v>
          </cell>
          <cell r="E1297">
            <v>0.138247011</v>
          </cell>
        </row>
        <row r="1298">
          <cell r="A1298">
            <v>92581</v>
          </cell>
          <cell r="B1298" t="str">
            <v>TRAMA DE AÇO COMPOSTA POR TERÇAS PARA TELHADOS DE ATÉ 2 ÁGUAS PARA TELHA ESTRUTURAL DE FIBROCIMENTO, INCLUSO TRANSPORTE VERTICAL. AF_12/2015</v>
          </cell>
          <cell r="C1298" t="str">
            <v>M2</v>
          </cell>
          <cell r="D1298">
            <v>26.43</v>
          </cell>
          <cell r="E1298">
            <v>0.12241775000000001</v>
          </cell>
        </row>
        <row r="1299">
          <cell r="A1299">
            <v>92582</v>
          </cell>
          <cell r="B1299" t="str">
            <v>FABRICAÇÃO E INSTALAÇÃO DE TESOURA INTEIRA EM AÇO, VÃO DE 3 M, PARA TELHA CERÂMICA OU DE CONCRETO, INCLUSO IÇAMENTO. AF_12/2015</v>
          </cell>
          <cell r="C1299" t="str">
            <v>UN</v>
          </cell>
          <cell r="D1299">
            <v>382.55</v>
          </cell>
          <cell r="E1299">
            <v>0.17639510799999999</v>
          </cell>
        </row>
        <row r="1300">
          <cell r="A1300">
            <v>92584</v>
          </cell>
          <cell r="B1300" t="str">
            <v>FABRICAÇÃO E INSTALAÇÃO DE TESOURA INTEIRA EM AÇO, VÃO DE 4 M, PARA TELHA CERÂMICA OU DE CONCRETO, INCLUSO IÇAMENTO. AF_12/2015</v>
          </cell>
          <cell r="C1300" t="str">
            <v>UN</v>
          </cell>
          <cell r="D1300">
            <v>442.46</v>
          </cell>
          <cell r="E1300">
            <v>0.15247408200000001</v>
          </cell>
        </row>
        <row r="1301">
          <cell r="A1301">
            <v>92586</v>
          </cell>
          <cell r="B1301" t="str">
            <v>FABRICAÇÃO E INSTALAÇÃO DE TESOURA INTEIRA EM AÇO, VÃO DE 5 M, PARA TELHA CERÂMICA OU DE CONCRETO, INCLUSO IÇAMENTO. AF_12/2015</v>
          </cell>
          <cell r="C1301" t="str">
            <v>UN</v>
          </cell>
          <cell r="D1301">
            <v>502.35</v>
          </cell>
          <cell r="E1301">
            <v>0.134271533</v>
          </cell>
        </row>
        <row r="1302">
          <cell r="A1302">
            <v>92588</v>
          </cell>
          <cell r="B1302" t="str">
            <v>FABRICAÇÃO E INSTALAÇÃO DE TESOURA INTEIRA EM AÇO, VÃO DE 6 M, PARA TELHA CERÂMICA OU DE CONCRETO, INCLUSO IÇAMENTO. AF_12/2015</v>
          </cell>
          <cell r="C1302" t="str">
            <v>UN</v>
          </cell>
          <cell r="D1302">
            <v>627.35</v>
          </cell>
          <cell r="E1302">
            <v>0.15203689200000001</v>
          </cell>
        </row>
        <row r="1303">
          <cell r="A1303">
            <v>92590</v>
          </cell>
          <cell r="B1303" t="str">
            <v>FABRICAÇÃO E INSTALAÇÃO DE TESOURA INTEIRA EM AÇO, VÃO DE 7 M, PARA TELHA CERÂMICA OU DE CONCRETO, INCLUSO IÇAMENTO. AF_12/2015</v>
          </cell>
          <cell r="C1303" t="str">
            <v>UN</v>
          </cell>
          <cell r="D1303">
            <v>687.24</v>
          </cell>
          <cell r="E1303">
            <v>0.13877479600000001</v>
          </cell>
        </row>
        <row r="1304">
          <cell r="A1304">
            <v>92592</v>
          </cell>
          <cell r="B1304" t="str">
            <v>FABRICAÇÃO E INSTALAÇÃO DE TESOURA INTEIRA EM AÇO, VÃO DE 8 M, PARA TELHA CERÂMICA OU DE CONCRETO, INCLUSO IÇAMENTO. AF_12/2015</v>
          </cell>
          <cell r="C1304" t="str">
            <v>UN</v>
          </cell>
          <cell r="D1304">
            <v>772.5</v>
          </cell>
          <cell r="E1304">
            <v>0.147765699</v>
          </cell>
        </row>
        <row r="1305">
          <cell r="A1305">
            <v>92593</v>
          </cell>
          <cell r="B1305" t="str">
            <v>(COMPOSIÇÃO REPRESENTATIVA) FABRICAÇÃO E INSTALAÇÃO DE TESOURA INTEIRA EM AÇO, PARA VÃOS DE 3 A 12 M E PARA QUALQUER TIPO DE TELHA, INCLUSO IÇAMENTO. AF_12/2015</v>
          </cell>
          <cell r="C1305" t="str">
            <v>KG</v>
          </cell>
          <cell r="D1305">
            <v>5.83</v>
          </cell>
          <cell r="E1305">
            <v>0.14867256600000001</v>
          </cell>
        </row>
        <row r="1306">
          <cell r="A1306">
            <v>92594</v>
          </cell>
          <cell r="B1306" t="str">
            <v>FABRICAÇÃO E INSTALAÇÃO DE TESOURA INTEIRA EM AÇO, VÃO DE 9 M, PARA TELHA CERÂMICA OU DE CONCRETO, INCLUSO IÇAMENTO. AF_12/2015</v>
          </cell>
          <cell r="C1306" t="str">
            <v>UN</v>
          </cell>
          <cell r="D1306">
            <v>883.64</v>
          </cell>
          <cell r="E1306">
            <v>0.13936422000000001</v>
          </cell>
        </row>
        <row r="1307">
          <cell r="A1307">
            <v>92596</v>
          </cell>
          <cell r="B1307" t="str">
            <v>FABRICAÇÃO E INSTALAÇÃO DE TESOURA INTEIRA EM AÇO, VÃO DE 10 M, PARA TELHA CERÂMICA OU DE CONCRETO, INCLUSO IÇAMENTO. AF_12/2015</v>
          </cell>
          <cell r="C1307" t="str">
            <v>UN</v>
          </cell>
          <cell r="D1307">
            <v>986.28</v>
          </cell>
          <cell r="E1307">
            <v>0.15550234299999999</v>
          </cell>
        </row>
        <row r="1308">
          <cell r="A1308">
            <v>92598</v>
          </cell>
          <cell r="B1308" t="str">
            <v>FABRICAÇÃO E INSTALAÇÃO DE TESOURA INTEIRA EM AÇO, VÃO DE 11 M, PARA TELHA CERÂMICA OU DE CONCRETO, INCLUSO IÇAMENTO. AF_12/2015</v>
          </cell>
          <cell r="C1308" t="str">
            <v>UN</v>
          </cell>
          <cell r="D1308">
            <v>1046.18</v>
          </cell>
          <cell r="E1308">
            <v>0.146592952</v>
          </cell>
        </row>
        <row r="1309">
          <cell r="A1309">
            <v>92600</v>
          </cell>
          <cell r="B1309" t="str">
            <v>FABRICAÇÃO E INSTALAÇÃO DE TESOURA INTEIRA EM AÇO, VÃO DE 12 M, PARA TELHA CERÂMICA OU DE CONCRETO, INCLUSO IÇAMENTO. AF_12/2015</v>
          </cell>
          <cell r="C1309" t="str">
            <v>UN</v>
          </cell>
          <cell r="D1309">
            <v>1117.75</v>
          </cell>
          <cell r="E1309">
            <v>0.137200662</v>
          </cell>
        </row>
        <row r="1310">
          <cell r="A1310">
            <v>92602</v>
          </cell>
          <cell r="B1310" t="str">
            <v>FABRICAÇÃO E INSTALAÇÃO DE TESOURA INTEIRA EM AÇO, VÃO DE 3 M, PARA TELHA ONDULADA DE FIBROCIMENTO, METÁLICA, PLÁSTICA OU TERMOACÚSTICA, INCLUSO IÇAMENTO.. AF_12/2015</v>
          </cell>
          <cell r="C1310" t="str">
            <v>UN</v>
          </cell>
          <cell r="D1310">
            <v>382.55</v>
          </cell>
          <cell r="E1310">
            <v>0.17639510799999999</v>
          </cell>
        </row>
        <row r="1311">
          <cell r="A1311">
            <v>92604</v>
          </cell>
          <cell r="B1311" t="str">
            <v>FABRICAÇÃO E INSTALAÇÃO DE TESOURA INTEIRA EM AÇO, VÃO DE 4 M, PARA TELHA ONDULADA DE FIBROCIMENTO, METÁLICA, PLÁSTICA OU TERMOACÚSTICA, INCLUSO IÇAMENTO. AF_12/2015</v>
          </cell>
          <cell r="C1311" t="str">
            <v>UN</v>
          </cell>
          <cell r="D1311">
            <v>430.78</v>
          </cell>
          <cell r="E1311">
            <v>0.15661474</v>
          </cell>
        </row>
        <row r="1312">
          <cell r="A1312">
            <v>92606</v>
          </cell>
          <cell r="B1312" t="str">
            <v>FABRICAÇÃO E INSTALAÇÃO DE TESOURA INTEIRA EM AÇO, VÃO DE 5 M, PARA TELHA ONDULADA DE FIBROCIMENTO, METÁLICA, PLÁSTICA OU TERMOACÚSTICA, INCLUSO IÇAMENTO. AF_12/2015</v>
          </cell>
          <cell r="C1312" t="str">
            <v>UN</v>
          </cell>
          <cell r="D1312">
            <v>490.68</v>
          </cell>
          <cell r="E1312">
            <v>0.137469387</v>
          </cell>
        </row>
        <row r="1313">
          <cell r="A1313">
            <v>92608</v>
          </cell>
          <cell r="B1313" t="str">
            <v>FABRICAÇÃO E INSTALAÇÃO DE TESOURA INTEIRA EM AÇO, VÃO DE 6 M, PARA TELHA ONDULADA DE FIBROCIMENTO, METÁLICA, PLÁSTICA OU TERMOACÚSTICA, INCLUSO IÇAMENTO. AF_12/2015</v>
          </cell>
          <cell r="C1313" t="str">
            <v>UN</v>
          </cell>
          <cell r="D1313">
            <v>604</v>
          </cell>
          <cell r="E1313">
            <v>0.157920906</v>
          </cell>
        </row>
        <row r="1314">
          <cell r="A1314">
            <v>92610</v>
          </cell>
          <cell r="B1314" t="str">
            <v>FABRICAÇÃO E INSTALAÇÃO DE TESOURA INTEIRA EM AÇO, VÃO DE 7 M, PARA TELHA ONDULADA DE FIBROCIMENTO, METÁLICA, PLÁSTICA OU TERMOACÚSTICA, INCLUSO IÇAMENTO. AF_12/2015</v>
          </cell>
          <cell r="C1314" t="str">
            <v>UN</v>
          </cell>
          <cell r="D1314">
            <v>663.89</v>
          </cell>
          <cell r="E1314">
            <v>0.14366056999999999</v>
          </cell>
        </row>
        <row r="1315">
          <cell r="A1315">
            <v>92612</v>
          </cell>
          <cell r="B1315" t="str">
            <v>FABRICAÇÃO E INSTALAÇÃO DE TESOURA INTEIRA EM AÇO, VÃO DE 8 M, PARA TELHA ONDULADA DE FIBROCIMENTO, METÁLICA, PLÁSTICA OU TERMOACÚSTICA, INCLUSO IÇAMENTO, INCLUSO IÇAMENTO. AF_12/2015</v>
          </cell>
          <cell r="C1315" t="str">
            <v>UN</v>
          </cell>
          <cell r="D1315">
            <v>749.15</v>
          </cell>
          <cell r="E1315">
            <v>0.15237548000000001</v>
          </cell>
        </row>
        <row r="1316">
          <cell r="A1316">
            <v>92614</v>
          </cell>
          <cell r="B1316" t="str">
            <v>FABRICAÇÃO E INSTALAÇÃO DE TESOURA INTEIRA EM AÇO, VÃO DE 9 M, PARA TELHA ONDULADA DE FIBROCIMENTO, METÁLICA, PLÁSTICA OU TERMOACÚSTICA, INCLUSO IÇAMENTO. AF_12/2015</v>
          </cell>
          <cell r="C1316" t="str">
            <v>UN</v>
          </cell>
          <cell r="D1316">
            <v>836.94</v>
          </cell>
          <cell r="E1316">
            <v>0.14714639299999999</v>
          </cell>
        </row>
        <row r="1317">
          <cell r="A1317">
            <v>92616</v>
          </cell>
          <cell r="B1317" t="str">
            <v>FABRICAÇÃO E INSTALAÇÃO DE TESOURA INTEIRA EM AÇO, VÃO DE 10 M, PARA TELHA ONDULADA DE FIBROCIMENTO, METÁLICA, PLÁSTICA OU TERMOACÚSTICA, INCLUSO IÇAMENTO. AF_12/2015</v>
          </cell>
          <cell r="C1317" t="str">
            <v>UN</v>
          </cell>
          <cell r="D1317">
            <v>951.26</v>
          </cell>
          <cell r="E1317">
            <v>0.16123127400000001</v>
          </cell>
        </row>
        <row r="1318">
          <cell r="A1318">
            <v>92618</v>
          </cell>
          <cell r="B1318" t="str">
            <v>FABRICAÇÃO E INSTALAÇÃO DE TESOURA INTEIRA EM AÇO, VÃO DE 11 M, PARA TELHA ONDULADA DE FIBROCIMENTO, METÁLICA, PLÁSTICA OU TERMOACÚSTICA, INCLUSO IÇAMENTO. AF_12/2015</v>
          </cell>
          <cell r="C1318" t="str">
            <v>UN</v>
          </cell>
          <cell r="D1318">
            <v>1011.15</v>
          </cell>
          <cell r="E1318">
            <v>0.15167499600000001</v>
          </cell>
        </row>
        <row r="1319">
          <cell r="A1319">
            <v>92620</v>
          </cell>
          <cell r="B1319" t="str">
            <v>FABRICAÇÃO E INSTALAÇÃO DE TESOURA INTEIRA EM AÇO, VÃO DE 12 M, PARA TELHA ONDULADA DE FIBROCIMENTO, METÁLICA, PLÁSTICA OU TERMOACÚSTICA, INCLUSO IÇAMENTO. AF_12/2015</v>
          </cell>
          <cell r="C1319" t="str">
            <v>UN</v>
          </cell>
          <cell r="D1319">
            <v>1071.05</v>
          </cell>
          <cell r="E1319">
            <v>0.143186808</v>
          </cell>
        </row>
        <row r="1320">
          <cell r="A1320">
            <v>94444</v>
          </cell>
          <cell r="B1320" t="str">
            <v>TELHAMENTO COM TELHA DE ENCAIXE, TIPO FRANCESA DE VIDRO, COM ATÉ 2 ÁGUAS, INCLUSO TRANSPORTE VERTICAL. AF_06/2016</v>
          </cell>
          <cell r="C1320" t="str">
            <v>M2</v>
          </cell>
          <cell r="D1320">
            <v>414.35</v>
          </cell>
          <cell r="E1320">
            <v>1.0892140999999999E-2</v>
          </cell>
        </row>
        <row r="1321">
          <cell r="A1321" t="str">
            <v>73891/1</v>
          </cell>
          <cell r="B1321" t="str">
            <v>ESGOTAMENTO COM MOTO-BOMBA AUTOESCOVANTE</v>
          </cell>
          <cell r="C1321" t="str">
            <v>H</v>
          </cell>
          <cell r="D1321">
            <v>5.35</v>
          </cell>
          <cell r="E1321">
            <v>0.22095238</v>
          </cell>
        </row>
        <row r="1322">
          <cell r="A1322" t="str">
            <v>73882/1</v>
          </cell>
          <cell r="B1322" t="str">
            <v>CALHA EM CONCRETO SIMPLES, EM MEIA CANA, DIAMETRO 200 MM</v>
          </cell>
          <cell r="C1322" t="str">
            <v>M</v>
          </cell>
          <cell r="D1322">
            <v>23.87</v>
          </cell>
          <cell r="E1322">
            <v>0.32445008400000003</v>
          </cell>
        </row>
        <row r="1323">
          <cell r="A1323" t="str">
            <v>73882/5</v>
          </cell>
          <cell r="B1323" t="str">
            <v>CALHA EM CONCRETO SIMPLES, EM MEIA CANA DE CONCRETO, DIAMETRO 600 MM</v>
          </cell>
          <cell r="C1323" t="str">
            <v>M</v>
          </cell>
          <cell r="D1323">
            <v>67.680000000000007</v>
          </cell>
          <cell r="E1323">
            <v>0.34718100800000001</v>
          </cell>
        </row>
        <row r="1324">
          <cell r="A1324" t="str">
            <v>73816/1</v>
          </cell>
          <cell r="B1324" t="str">
            <v>EXECUCAO DE DRENO COM TUBOS DE PVC CORRUGADO FLEXIVEL PERFURADO - DN 100</v>
          </cell>
          <cell r="C1324" t="str">
            <v>M</v>
          </cell>
          <cell r="D1324">
            <v>24.26</v>
          </cell>
          <cell r="E1324">
            <v>0.40282979600000002</v>
          </cell>
        </row>
        <row r="1325">
          <cell r="A1325" t="str">
            <v>73816/2</v>
          </cell>
          <cell r="B1325" t="str">
            <v>EXECUCAO DE DRENO VERTICAL COM PEDRISCO, DIAMETRO 200MM</v>
          </cell>
          <cell r="C1325" t="str">
            <v>M</v>
          </cell>
          <cell r="D1325">
            <v>24.44</v>
          </cell>
          <cell r="E1325">
            <v>0.51127511400000003</v>
          </cell>
        </row>
        <row r="1326">
          <cell r="A1326" t="str">
            <v>73881/1</v>
          </cell>
          <cell r="B1326" t="str">
            <v>EXECUCAO DE DRENO COM MANTA GEOTEXTIL 200 G/M2</v>
          </cell>
          <cell r="C1326" t="str">
            <v>M2</v>
          </cell>
          <cell r="D1326">
            <v>5.0999999999999996</v>
          </cell>
          <cell r="E1326">
            <v>4.5454544999999999E-2</v>
          </cell>
        </row>
        <row r="1327">
          <cell r="A1327" t="str">
            <v>73881/3</v>
          </cell>
          <cell r="B1327" t="str">
            <v>EXECUCAO DE DRENO COM MANTA GEOTEXTIL 400 G/M2</v>
          </cell>
          <cell r="C1327" t="str">
            <v>M2</v>
          </cell>
          <cell r="D1327">
            <v>9.94</v>
          </cell>
          <cell r="E1327">
            <v>2.3232322999999999E-2</v>
          </cell>
        </row>
        <row r="1328">
          <cell r="A1328" t="str">
            <v>73883/1</v>
          </cell>
          <cell r="B1328" t="str">
            <v>EXECUCAO DE DRENO FRANCES COM AREIA MEDIA</v>
          </cell>
          <cell r="C1328" t="str">
            <v>M3</v>
          </cell>
          <cell r="D1328">
            <v>93.72</v>
          </cell>
          <cell r="E1328">
            <v>0.16262421099999999</v>
          </cell>
        </row>
        <row r="1329">
          <cell r="A1329" t="str">
            <v>73883/2</v>
          </cell>
          <cell r="B1329" t="str">
            <v>EXECUCAO DE DRENO FRANCES COM BRITA NUM 2</v>
          </cell>
          <cell r="C1329" t="str">
            <v>M3</v>
          </cell>
          <cell r="D1329">
            <v>84.29</v>
          </cell>
          <cell r="E1329">
            <v>0.27808755400000001</v>
          </cell>
        </row>
        <row r="1330">
          <cell r="A1330" t="str">
            <v>73883/3</v>
          </cell>
          <cell r="B1330" t="str">
            <v>EXECUCAO DE DRENO FRANCES COM CASCALHO</v>
          </cell>
          <cell r="C1330" t="str">
            <v>M3</v>
          </cell>
          <cell r="D1330">
            <v>52.41</v>
          </cell>
          <cell r="E1330">
            <v>0.29112471299999998</v>
          </cell>
        </row>
        <row r="1331">
          <cell r="A1331" t="str">
            <v>73902/1</v>
          </cell>
          <cell r="B1331" t="str">
            <v>CAMADA DRENANTE COM BRITA NUM 3</v>
          </cell>
          <cell r="C1331" t="str">
            <v>M3</v>
          </cell>
          <cell r="D1331">
            <v>89.62</v>
          </cell>
          <cell r="E1331">
            <v>0.32704332200000003</v>
          </cell>
        </row>
        <row r="1332">
          <cell r="A1332" t="str">
            <v>73968/1</v>
          </cell>
          <cell r="B1332" t="str">
            <v>MANTA IMPERMEABILIZANTE A BASE DE ASFALTO - FORNECIMENTO E INSTALACAO</v>
          </cell>
          <cell r="C1332" t="str">
            <v>M2</v>
          </cell>
          <cell r="D1332">
            <v>39.409999999999997</v>
          </cell>
          <cell r="E1332">
            <v>4.1454730000000002E-2</v>
          </cell>
        </row>
        <row r="1333">
          <cell r="A1333" t="str">
            <v>73969/1</v>
          </cell>
          <cell r="B1333" t="str">
            <v>EXECUCAO DE DRENOS DE CHORUME EM TUBOS DRENANTES DE CONCRETO, DIAM=200MM, ENVOLTOS EM BRITA E GEOTEXTIL</v>
          </cell>
          <cell r="C1333" t="str">
            <v>M</v>
          </cell>
          <cell r="D1333">
            <v>56.44</v>
          </cell>
          <cell r="E1333">
            <v>0.17099182299999999</v>
          </cell>
        </row>
        <row r="1334">
          <cell r="A1334" t="str">
            <v>74017/1</v>
          </cell>
          <cell r="B1334" t="str">
            <v>EXECUCAO DE DRENOS DE CHORUME EM TUBOS DRENANTES, PVC, DIAM=100 MM, ENVOLTOS EM BRITA E GEOTEXTIL</v>
          </cell>
          <cell r="C1334" t="str">
            <v>M</v>
          </cell>
          <cell r="D1334">
            <v>39.46</v>
          </cell>
          <cell r="E1334">
            <v>0.24490835</v>
          </cell>
        </row>
        <row r="1335">
          <cell r="A1335" t="str">
            <v>74017/2</v>
          </cell>
          <cell r="B1335" t="str">
            <v>EXECUCAO DE DRENOS DE CHORUME EM TUBOS DRENANTES, PVC, DIAM=150 MM, ENVOLTOS EM BRITA E GEOTEXTIL</v>
          </cell>
          <cell r="C1335" t="str">
            <v>M</v>
          </cell>
          <cell r="D1335">
            <v>52.53</v>
          </cell>
          <cell r="E1335">
            <v>0.183763132</v>
          </cell>
        </row>
        <row r="1336">
          <cell r="A1336" t="str">
            <v>75029/1</v>
          </cell>
          <cell r="B1336" t="str">
            <v>TUBO PVC CORRUGADO RIGIDO PERFURADO DN 150 PARA DRENAGEM - FORNECIMENTO E INSTALACAO</v>
          </cell>
          <cell r="C1336" t="str">
            <v>M</v>
          </cell>
          <cell r="D1336">
            <v>36.4</v>
          </cell>
          <cell r="E1336">
            <v>0.342454394</v>
          </cell>
        </row>
        <row r="1337">
          <cell r="A1337">
            <v>83651</v>
          </cell>
          <cell r="B1337" t="str">
            <v>TUBO PVC CORRUGADO PERFURADO 100 MM C/ JUNTA ELASTICA PARA DRENAGEM.</v>
          </cell>
          <cell r="C1337" t="str">
            <v>M</v>
          </cell>
          <cell r="D1337">
            <v>27.39</v>
          </cell>
          <cell r="E1337">
            <v>0.50551065500000003</v>
          </cell>
        </row>
        <row r="1338">
          <cell r="A1338">
            <v>83656</v>
          </cell>
          <cell r="B1338" t="str">
            <v>COLCHAO DRENANTE C/ 30CM PEDRA BRITADA N.3/FILTRO TRANSICAO MANTA GEOTEXTIL 100% POLIPROPILENO OU POLIESTER INCL FORNEC/COLOCMAT</v>
          </cell>
          <cell r="C1338" t="str">
            <v>M2</v>
          </cell>
          <cell r="D1338">
            <v>31.24</v>
          </cell>
          <cell r="E1338">
            <v>5.5894634999999998E-2</v>
          </cell>
        </row>
        <row r="1339">
          <cell r="A1339">
            <v>83658</v>
          </cell>
          <cell r="B1339" t="str">
            <v>EXECUCAO DRENO PROFUNDO, COM CORTE TRAPEZOIDAL EM SOLO, DE 70X80X150CM EXCL TUBO INCL MATERIAL EXECUCAO, COM SELO ENCHIMENTO MATERIAL DRENANTE E ESCAVACAO</v>
          </cell>
          <cell r="C1339" t="str">
            <v>M</v>
          </cell>
          <cell r="D1339">
            <v>147.97</v>
          </cell>
          <cell r="E1339">
            <v>0.478363759</v>
          </cell>
        </row>
        <row r="1340">
          <cell r="A1340">
            <v>83661</v>
          </cell>
          <cell r="B1340" t="str">
            <v>EXECUCAO DE DRENO PROFUNDO, CORTE EM SOLO, COM TUBO POROSO D=0,20M</v>
          </cell>
          <cell r="C1340" t="str">
            <v>M</v>
          </cell>
          <cell r="D1340">
            <v>96.06</v>
          </cell>
          <cell r="E1340">
            <v>0.32519899400000002</v>
          </cell>
        </row>
        <row r="1341">
          <cell r="A1341">
            <v>83662</v>
          </cell>
          <cell r="B1341" t="str">
            <v>EXECUCAO DE DRENO CEGO</v>
          </cell>
          <cell r="C1341" t="str">
            <v>M3</v>
          </cell>
          <cell r="D1341">
            <v>82.51</v>
          </cell>
          <cell r="E1341">
            <v>0.33908814500000001</v>
          </cell>
        </row>
        <row r="1342">
          <cell r="A1342">
            <v>83664</v>
          </cell>
          <cell r="B1342" t="str">
            <v>EXECUCAO DE DRENO DE TUBO DE CONRETO SIMPLES POROSO D=0,20 M (0,5MX0,5M) PARA GALERIAS DE AGUAS PLUVIAIS</v>
          </cell>
          <cell r="C1342" t="str">
            <v>M</v>
          </cell>
          <cell r="D1342">
            <v>56.11</v>
          </cell>
          <cell r="E1342">
            <v>0.274075397</v>
          </cell>
        </row>
        <row r="1343">
          <cell r="A1343">
            <v>83665</v>
          </cell>
          <cell r="B1343" t="str">
            <v>FORNECIMENTO E INSTALACAO DE MANTA BIDIM RT - 14</v>
          </cell>
          <cell r="C1343" t="str">
            <v>M2</v>
          </cell>
          <cell r="D1343">
            <v>6.61</v>
          </cell>
          <cell r="E1343">
            <v>5.1829267999999998E-2</v>
          </cell>
        </row>
        <row r="1344">
          <cell r="A1344">
            <v>83667</v>
          </cell>
          <cell r="B1344" t="str">
            <v>CAMADA DRENANTE COM AREIA MEDIA</v>
          </cell>
          <cell r="C1344" t="str">
            <v>M3</v>
          </cell>
          <cell r="D1344">
            <v>105.2</v>
          </cell>
          <cell r="E1344">
            <v>0.27322924599999998</v>
          </cell>
        </row>
        <row r="1345">
          <cell r="A1345">
            <v>83668</v>
          </cell>
          <cell r="B1345" t="str">
            <v>CAMADA DRENANTE COM BRITA NUM 2</v>
          </cell>
          <cell r="C1345" t="str">
            <v>M3</v>
          </cell>
          <cell r="D1345">
            <v>88.85</v>
          </cell>
          <cell r="E1345">
            <v>0.323599052</v>
          </cell>
        </row>
        <row r="1346">
          <cell r="A1346">
            <v>83669</v>
          </cell>
          <cell r="B1346" t="str">
            <v>FORNECIMENTO/INSTALACAO MANTA BIDIM RT-16</v>
          </cell>
          <cell r="C1346" t="str">
            <v>M2</v>
          </cell>
          <cell r="D1346">
            <v>7.85</v>
          </cell>
          <cell r="E1346">
            <v>4.3589743E-2</v>
          </cell>
        </row>
        <row r="1347">
          <cell r="A1347">
            <v>83670</v>
          </cell>
          <cell r="B1347" t="str">
            <v>TUBO PVC DN 75 MM PARA DRENAGEM - FORNECIMENTO E INSTALACAO</v>
          </cell>
          <cell r="C1347" t="str">
            <v>M</v>
          </cell>
          <cell r="D1347">
            <v>45.75</v>
          </cell>
          <cell r="E1347">
            <v>0.647342996</v>
          </cell>
        </row>
        <row r="1348">
          <cell r="A1348">
            <v>83671</v>
          </cell>
          <cell r="B1348" t="str">
            <v>TUBO PVC DN 100 MM PARA DRENAGEM - FORNECIMENTO E INSTALACAO</v>
          </cell>
          <cell r="C1348" t="str">
            <v>M</v>
          </cell>
          <cell r="D1348">
            <v>49.08</v>
          </cell>
          <cell r="E1348">
            <v>0.63972995200000005</v>
          </cell>
        </row>
        <row r="1349">
          <cell r="A1349">
            <v>83675</v>
          </cell>
          <cell r="B1349" t="str">
            <v>TUBO CONCRETO SIMPLES DN 200 MM PARA DRENAGEM - FORNECIMENTO E INSTALACAO, INCLUSIVE ESCAVACAO MANUAL 1M3/M.</v>
          </cell>
          <cell r="C1349" t="str">
            <v>M</v>
          </cell>
          <cell r="D1349">
            <v>81.95</v>
          </cell>
          <cell r="E1349">
            <v>0.57232011800000004</v>
          </cell>
        </row>
        <row r="1350">
          <cell r="A1350">
            <v>83676</v>
          </cell>
          <cell r="B1350" t="str">
            <v>TUBO CONCRETO SIMPLES DN 300 MM PARA DRENAGEM - FORNECIMENTO E INSTALACAO INCLUSIVE ESCAVACAO MANUAL 1M3/M</v>
          </cell>
          <cell r="C1350" t="str">
            <v>M</v>
          </cell>
          <cell r="D1350">
            <v>101.03</v>
          </cell>
          <cell r="E1350">
            <v>0.57594999599999996</v>
          </cell>
        </row>
        <row r="1351">
          <cell r="A1351">
            <v>83677</v>
          </cell>
          <cell r="B1351" t="str">
            <v>TUBO CONCRETO SIMPLES DN 400 MM PARA DRENAGEM - FORNECIMENTO E INSTALACAO INCLUSIVE ESCAVACAO MANUAL 1,5M3/M</v>
          </cell>
          <cell r="C1351" t="str">
            <v>M</v>
          </cell>
          <cell r="D1351">
            <v>126.11</v>
          </cell>
          <cell r="E1351">
            <v>0.56326952200000002</v>
          </cell>
        </row>
        <row r="1352">
          <cell r="A1352">
            <v>83678</v>
          </cell>
          <cell r="B1352" t="str">
            <v>TUBO CONCRETO SIMPLES DN 500 MM PARA DRENAGEM - FORNECIMENTO E INSTALACAO INCLUSIVE ESCAVACAO MANUAL 2M3/M</v>
          </cell>
          <cell r="C1352" t="str">
            <v>M</v>
          </cell>
          <cell r="D1352">
            <v>160.80000000000001</v>
          </cell>
          <cell r="E1352">
            <v>0.53529815000000003</v>
          </cell>
        </row>
        <row r="1353">
          <cell r="A1353">
            <v>83679</v>
          </cell>
          <cell r="B1353" t="str">
            <v>TUBO PVC D=2 COM MATERIAL DRENANTE PARA DRENO/BARBACA - FORNECIMENTO E INSTALACAO</v>
          </cell>
          <cell r="C1353" t="str">
            <v>M</v>
          </cell>
          <cell r="D1353">
            <v>13.38</v>
          </cell>
          <cell r="E1353">
            <v>0.43918918899999998</v>
          </cell>
        </row>
        <row r="1354">
          <cell r="A1354">
            <v>83680</v>
          </cell>
          <cell r="B1354" t="str">
            <v>TUBO PVC D=3" COM MATERIAL DRENANTE PARA DRENO/BARBACA - FORNECIMENTO E INSTALACAO</v>
          </cell>
          <cell r="C1354" t="str">
            <v>M</v>
          </cell>
          <cell r="D1354">
            <v>15.45</v>
          </cell>
          <cell r="E1354">
            <v>0.38011695899999998</v>
          </cell>
        </row>
        <row r="1355">
          <cell r="A1355">
            <v>83681</v>
          </cell>
          <cell r="B1355" t="str">
            <v>TUBO PVC D=4" COM MATERIAL DRENANTE PARA DRENO/BARBACA - FORNECIMENTO E INSTALACAO</v>
          </cell>
          <cell r="C1355" t="str">
            <v>M</v>
          </cell>
          <cell r="D1355">
            <v>16.57</v>
          </cell>
          <cell r="E1355">
            <v>0.35433070799999999</v>
          </cell>
        </row>
        <row r="1356">
          <cell r="A1356">
            <v>83682</v>
          </cell>
          <cell r="B1356" t="str">
            <v>CAMADA VERTICAL DRENANTE C/ PEDRA BRITADA NUMS 1 E 2</v>
          </cell>
          <cell r="C1356" t="str">
            <v>M3</v>
          </cell>
          <cell r="D1356">
            <v>89.62</v>
          </cell>
          <cell r="E1356">
            <v>0.32704332200000003</v>
          </cell>
        </row>
        <row r="1357">
          <cell r="A1357">
            <v>83683</v>
          </cell>
          <cell r="B1357" t="str">
            <v>CAMADA HORIZONTAL DRENANTE C/ PEDRA BRITADA 1 E 2</v>
          </cell>
          <cell r="C1357" t="str">
            <v>M3</v>
          </cell>
          <cell r="D1357">
            <v>99.15</v>
          </cell>
          <cell r="E1357">
            <v>0.35461421999999998</v>
          </cell>
        </row>
        <row r="1358">
          <cell r="A1358">
            <v>83729</v>
          </cell>
          <cell r="B1358" t="str">
            <v>FORNECIMENTO/INSTALACAO DE MANTA BIDIM RT-31</v>
          </cell>
          <cell r="C1358" t="str">
            <v>M2</v>
          </cell>
          <cell r="D1358">
            <v>15.34</v>
          </cell>
          <cell r="E1358">
            <v>2.2236756E-2</v>
          </cell>
        </row>
        <row r="1359">
          <cell r="A1359">
            <v>83739</v>
          </cell>
          <cell r="B1359" t="str">
            <v>FORNECIMENTO/INSTALACAO DE MANTA BIDIM RT-10</v>
          </cell>
          <cell r="C1359" t="str">
            <v>M2</v>
          </cell>
          <cell r="D1359">
            <v>5.39</v>
          </cell>
          <cell r="E1359">
            <v>6.3670410999999996E-2</v>
          </cell>
        </row>
        <row r="1360">
          <cell r="A1360">
            <v>6454</v>
          </cell>
          <cell r="B1360" t="str">
            <v>FORNECIMENTO E LANCAMENTO DE PEDRA DE MAO</v>
          </cell>
          <cell r="C1360" t="str">
            <v>M3</v>
          </cell>
          <cell r="D1360">
            <v>145.61000000000001</v>
          </cell>
          <cell r="E1360">
            <v>0.48293386399999999</v>
          </cell>
        </row>
        <row r="1361">
          <cell r="A1361">
            <v>73611</v>
          </cell>
          <cell r="B1361" t="str">
            <v>ENROCAMENTO COM PEDRA ARGAMASSADA TRAÇO 1:4 COM PEDRA DE MÃO</v>
          </cell>
          <cell r="C1361" t="str">
            <v>M3</v>
          </cell>
          <cell r="D1361">
            <v>341.66</v>
          </cell>
          <cell r="E1361">
            <v>0.470335012</v>
          </cell>
        </row>
        <row r="1362">
          <cell r="A1362">
            <v>73697</v>
          </cell>
          <cell r="B1362" t="str">
            <v>ENROCAMENTO MANUAL, SEM ARRUMACAO DO MATERIAL</v>
          </cell>
          <cell r="C1362" t="str">
            <v>M3</v>
          </cell>
          <cell r="D1362">
            <v>139.33000000000001</v>
          </cell>
          <cell r="E1362">
            <v>0.47275077100000001</v>
          </cell>
        </row>
        <row r="1363">
          <cell r="A1363">
            <v>73698</v>
          </cell>
          <cell r="B1363" t="str">
            <v>ENROCAMENTO MANUAL, COM ARRUMACAO DO MATERIAL</v>
          </cell>
          <cell r="C1363" t="str">
            <v>M3</v>
          </cell>
          <cell r="D1363">
            <v>188.9</v>
          </cell>
          <cell r="E1363">
            <v>0.55382578900000001</v>
          </cell>
        </row>
        <row r="1364">
          <cell r="A1364" t="str">
            <v>73890/1</v>
          </cell>
          <cell r="B1364" t="str">
            <v>ENSECADEIRA DE MADEIRA COM PAREDE SIMPLES</v>
          </cell>
          <cell r="C1364" t="str">
            <v>M2</v>
          </cell>
          <cell r="D1364">
            <v>109.75</v>
          </cell>
          <cell r="E1364">
            <v>0.48455580799999998</v>
          </cell>
        </row>
        <row r="1365">
          <cell r="A1365" t="str">
            <v>73890/2</v>
          </cell>
          <cell r="B1365" t="str">
            <v>ENSECADEIRA DE MADEIRA COM PAREDE DUPLA</v>
          </cell>
          <cell r="C1365" t="str">
            <v>M2</v>
          </cell>
          <cell r="D1365">
            <v>276.45999999999998</v>
          </cell>
          <cell r="E1365">
            <v>0.48090139599999998</v>
          </cell>
        </row>
        <row r="1366">
          <cell r="A1366">
            <v>92743</v>
          </cell>
          <cell r="B1366" t="str">
            <v>MURO DE GABIÃO, ENCHIMENTO COM PEDRA DE MÃO TIPO RACHÃO, DE GRAVIDADE, COM GAIOLAS DE COMPRIMENTO IGUAL A 2 METROS, ALTURA DO MURO DE ATÉ 4 METROS - FORNECIMENTO E EXECUÇÃO. AF_12/2015</v>
          </cell>
          <cell r="C1366" t="str">
            <v>M3</v>
          </cell>
          <cell r="D1366">
            <v>419.74</v>
          </cell>
          <cell r="E1366">
            <v>0.20593705200000001</v>
          </cell>
        </row>
        <row r="1367">
          <cell r="A1367">
            <v>92744</v>
          </cell>
          <cell r="B1367" t="str">
            <v>MURO DE GABIÃO, ENCHIMENTO COM PEDRA DE MÃO TIPO RACHÃO, DE GRAVIDADE, COM GAIOLAS DE COMPRIMENTO IGUAL A 5 METROS, ALTURA DO MURO DE ATÉ 4 METROS - FORNECIMENTO E EXECUÇÃO. AF_12/2015</v>
          </cell>
          <cell r="C1367" t="str">
            <v>M3</v>
          </cell>
          <cell r="D1367">
            <v>394.09</v>
          </cell>
          <cell r="E1367">
            <v>0.10587547899999999</v>
          </cell>
        </row>
        <row r="1368">
          <cell r="A1368">
            <v>92745</v>
          </cell>
          <cell r="B1368" t="str">
            <v>MURO DE GABIÃO, ENCHIMENTO COM PEDRA DE MÃO TIPO RACHÃO, DE GRAVIDADE, COM GAIOLAS DE COMPRIMENTO IGUAL A 2 METROS, ALTURA DO MURO ACIMA DE 4 E ATÉ 6 METROS - FORNECIMENTO E EXECUÇÃO. AF_12/2015</v>
          </cell>
          <cell r="C1368" t="str">
            <v>M3</v>
          </cell>
          <cell r="D1368">
            <v>523.47</v>
          </cell>
          <cell r="E1368">
            <v>0.19868828599999999</v>
          </cell>
        </row>
        <row r="1369">
          <cell r="A1369">
            <v>92746</v>
          </cell>
          <cell r="B1369" t="str">
            <v>MURO DE GABIÃO, ENCHIMENTO COM PEDRA DE MÃO TIPO RACHÃO, DE GRAVIDADE, COM GAIOLAS DE COMPRIMENTO IGUAL A 5 METROS, ALTURA DO MURO ACIMA DE 4 E ATÉ 6 METROS - FORNECIMENTO E EXECUÇÃO. AF_12/2015</v>
          </cell>
          <cell r="C1369" t="str">
            <v>M3</v>
          </cell>
          <cell r="D1369">
            <v>471.74</v>
          </cell>
          <cell r="E1369">
            <v>0.124437749</v>
          </cell>
        </row>
        <row r="1370">
          <cell r="A1370">
            <v>92747</v>
          </cell>
          <cell r="B1370" t="str">
            <v>MURO DE GABIÃO, ENCHIMENTO COM PEDRA DE MÃO TIPO RACHÃO, DE GRAVIDADE, COM GAIOLAS DE COMPRIMENTO IGUAL A 2 METROS, ALTURA DO MURO ACIMA DE 6 E ATÉ 10 METROS - FORNECIMENTO E EXECUÇÃO. AF_12/2015</v>
          </cell>
          <cell r="C1370" t="str">
            <v>M3</v>
          </cell>
          <cell r="D1370">
            <v>582.73</v>
          </cell>
          <cell r="E1370">
            <v>0.195919488</v>
          </cell>
        </row>
        <row r="1371">
          <cell r="A1371">
            <v>92748</v>
          </cell>
          <cell r="B1371" t="str">
            <v>MURO DE GABIÃO, ENCHIMENTO COM PEDRA DE MÃO TIPO RACHÃO, DE GRAVIDADE, COM GAIOLAS DE COMPRIMENTO IGUAL A 5 METROS, ALTURA DO MURO MAIOR QUE 6 ATÉ 10 METROS - FORNECIMENTO E EXECUÇÃO. AF_12/2015</v>
          </cell>
          <cell r="C1371" t="str">
            <v>M3</v>
          </cell>
          <cell r="D1371">
            <v>516.42999999999995</v>
          </cell>
          <cell r="E1371">
            <v>0.13317960700000001</v>
          </cell>
        </row>
        <row r="1372">
          <cell r="A1372">
            <v>92749</v>
          </cell>
          <cell r="B1372" t="str">
            <v>MURO DE GABIÃO, ENCHIMENTO COM PEDRA DE MÃO TIPO RACHÃO, COM SOLO REFORÇADO, ALTURA DO MURO DE ATÉ 4 METROS - FORNECIMENTO E EXECUÇÃO. AF_12/2015</v>
          </cell>
          <cell r="C1372" t="str">
            <v>M3</v>
          </cell>
          <cell r="D1372">
            <v>598.49</v>
          </cell>
          <cell r="E1372">
            <v>0.14272578299999999</v>
          </cell>
        </row>
        <row r="1373">
          <cell r="A1373">
            <v>92750</v>
          </cell>
          <cell r="B1373" t="str">
            <v>MURO DE GABIÃO, ENCHIMENTO COM PEDRA DE MÃO TIPO RACHÃO, COM SOLO REFORÇADO, ALTURA DO MURO ACIMA DE 4 E ATÉ 12 METROS - FORNECIMENTO E EXECUÇÃO. AF_12/2015</v>
          </cell>
          <cell r="C1373" t="str">
            <v>M3</v>
          </cell>
          <cell r="D1373">
            <v>1033.73</v>
          </cell>
          <cell r="E1373">
            <v>0.113622947</v>
          </cell>
        </row>
        <row r="1374">
          <cell r="A1374">
            <v>92751</v>
          </cell>
          <cell r="B1374" t="str">
            <v>MURO DE GABIÃO, ENCHIMENTO COM PEDRA DE MÃO TIPO RACHÃO, COM SOLO REFORÇADO, ALTURA DO MURO ACIMA DE 12 E ATÉ 20 METROS - FORNECIMENTO E EXECUÇÃO. AF_12/2015</v>
          </cell>
          <cell r="C1374" t="str">
            <v>M3</v>
          </cell>
          <cell r="D1374">
            <v>1286.6600000000001</v>
          </cell>
          <cell r="E1374">
            <v>0.10527502399999999</v>
          </cell>
        </row>
        <row r="1375">
          <cell r="A1375">
            <v>92752</v>
          </cell>
          <cell r="B1375" t="str">
            <v>MURO DE GABIÃO, ENCHIMENTO COM PEDRA DE MÃO TIPO RACHÃO, COM SOLO REFORÇADO, ALTURA DO MURO ACIMA DE 20 E ATÉ 28 METROS - FORNECIMENTO E EXECUÇÃO. AF_12/2015</v>
          </cell>
          <cell r="C1375" t="str">
            <v>M3</v>
          </cell>
          <cell r="D1375">
            <v>1538.5</v>
          </cell>
          <cell r="E1375">
            <v>9.9358931999999997E-2</v>
          </cell>
        </row>
        <row r="1376">
          <cell r="A1376">
            <v>92753</v>
          </cell>
          <cell r="B1376" t="str">
            <v>MURO DE GABIÃO, ENCHIMENTO COM RESÍDUO DE CONSTRUÇÃO E DEMOLIÇÃO, DE GRAVIDADE, COM GAIOLA TRAPEZOIDAL DE COMPRIMENTO IGUAL A 2 METROS, ALTURA DO MURO DE ATÉ 2 METROS - FORNECIMENTO E EXECUÇÃO. AF_12/2015</v>
          </cell>
          <cell r="C1376" t="str">
            <v>M3</v>
          </cell>
          <cell r="D1376">
            <v>406.46</v>
          </cell>
          <cell r="E1376">
            <v>0.148274927</v>
          </cell>
        </row>
        <row r="1377">
          <cell r="A1377">
            <v>92754</v>
          </cell>
          <cell r="B1377" t="str">
            <v>MURO DE GABIÃO, ENCHIMENTO COM RESÍDUO DE CONSTRUÇÃO E DEMOLIÇÃO, DE GRAVIDADE, COM GAIOLA TRAPEZOIDAL DE COMPRIMENTO IGUAL A 2 METROS, ALTURA DO MURO ACIMA DE 2 E ATÉ 4 METROS - FORNECIMENTO E EXECUÇÃO. AF_12/2015</v>
          </cell>
          <cell r="C1377" t="str">
            <v>M3</v>
          </cell>
          <cell r="D1377">
            <v>371.73</v>
          </cell>
          <cell r="E1377">
            <v>0.14930396600000001</v>
          </cell>
        </row>
        <row r="1378">
          <cell r="A1378">
            <v>92755</v>
          </cell>
          <cell r="B1378" t="str">
            <v>PROTEÇÃO SUPERFICIAL DE CANAL EM GABIÃO TIPO COLCHÃO, ALTURA DE 17 CENTÍMETROS, ENCHIMENTO COM PEDRA DE MÃO TIPO RACHÃO - FORNECIMENTO E EXECUÇÃO. AF_12/2015</v>
          </cell>
          <cell r="C1378" t="str">
            <v>M2</v>
          </cell>
          <cell r="D1378">
            <v>155.5</v>
          </cell>
          <cell r="E1378">
            <v>0.18342356200000001</v>
          </cell>
        </row>
        <row r="1379">
          <cell r="A1379">
            <v>92756</v>
          </cell>
          <cell r="B1379" t="str">
            <v>PROTEÇÃO SUPERFICIAL DE CANAL EM GABIÃO TIPO COLCHÃO, ALTURA DE 23 CENTÍMETROS, ENCHIMENTO COM PEDRA DE MÃO TIPO RACHÃO - FORNECIMENTO E EXECUÇÃO. AF_12/2015</v>
          </cell>
          <cell r="C1379" t="str">
            <v>M2</v>
          </cell>
          <cell r="D1379">
            <v>176.37</v>
          </cell>
          <cell r="E1379">
            <v>0.19178315700000001</v>
          </cell>
        </row>
        <row r="1380">
          <cell r="A1380">
            <v>92757</v>
          </cell>
          <cell r="B1380" t="str">
            <v>PROTEÇÃO SUPERFICIAL DE CANAL EM GABIÃO TIPO COLCHÃO, ALTURA DE 30 CENTÍMETROS, ENCHIMENTO COM PEDRA DE MÃO TIPO RACHÃO - FORNECIMENTO E EXECUÇÃO. AF_12/2015</v>
          </cell>
          <cell r="C1380" t="str">
            <v>M2</v>
          </cell>
          <cell r="D1380">
            <v>201.74</v>
          </cell>
          <cell r="E1380">
            <v>0.19842136599999999</v>
          </cell>
        </row>
        <row r="1381">
          <cell r="A1381">
            <v>92758</v>
          </cell>
          <cell r="B1381" t="str">
            <v>PROTEÇÃO SUPERFICIAL DE CANAL EM GABIÃO TIPO SACO, DIÂMETRO DE 65 CENTÍMETROS, ENCHIMENTO MANUAL COM PEDRA DE MÃO TIPO RACHÃO - FORNECIMENTO E EXECUÇÃO. AF_12/2015</v>
          </cell>
          <cell r="C1381" t="str">
            <v>M3</v>
          </cell>
          <cell r="D1381">
            <v>467.82</v>
          </cell>
          <cell r="E1381">
            <v>0.12947039599999999</v>
          </cell>
        </row>
        <row r="1382">
          <cell r="A1382" t="str">
            <v>73843/1</v>
          </cell>
          <cell r="B1382" t="str">
            <v>MURO DE ARRIMO DE CONCRETO CICLOPICO COM 30% DE PEDRA DE MAO</v>
          </cell>
          <cell r="C1382" t="str">
            <v>M3</v>
          </cell>
          <cell r="D1382">
            <v>329.63</v>
          </cell>
          <cell r="E1382">
            <v>0.375390589</v>
          </cell>
        </row>
        <row r="1383">
          <cell r="A1383" t="str">
            <v>73844/1</v>
          </cell>
          <cell r="B1383" t="str">
            <v>MURO DE ARRIMO DE ALVENARIA DE PEDRA ARGAMASSADA</v>
          </cell>
          <cell r="C1383" t="str">
            <v>M3</v>
          </cell>
          <cell r="D1383">
            <v>473.51</v>
          </cell>
          <cell r="E1383">
            <v>0.548625637</v>
          </cell>
        </row>
        <row r="1384">
          <cell r="A1384" t="str">
            <v>73844/2</v>
          </cell>
          <cell r="B1384" t="str">
            <v>MURO DE ARRIMO DE ALVENARIA DE TIJOLOS</v>
          </cell>
          <cell r="C1384" t="str">
            <v>M3</v>
          </cell>
          <cell r="D1384">
            <v>450.61</v>
          </cell>
          <cell r="E1384">
            <v>0.41625774300000001</v>
          </cell>
        </row>
        <row r="1385">
          <cell r="A1385" t="str">
            <v>73846/1</v>
          </cell>
          <cell r="B1385" t="str">
            <v>MURO DE ARRIMO CELULAR PECAS PRE-MOLDADAS CONCRETO EXCL FORMAS INCL   CONFECCAO DAS PECAS MONTAGEM E COMPACTACAO DO SOLO DE ENCHIMENTO.</v>
          </cell>
          <cell r="C1385" t="str">
            <v>M3</v>
          </cell>
          <cell r="D1385">
            <v>251.03</v>
          </cell>
          <cell r="E1385">
            <v>0.39193129599999998</v>
          </cell>
        </row>
        <row r="1386">
          <cell r="A1386" t="str">
            <v>73846/2</v>
          </cell>
          <cell r="B1386" t="str">
            <v>MURO DE ARRIMO CELULAR PECAS PRE-MOLDADAS CONCRETO EXCL MATERIAIS E   FORMAS INCL CONFECCAO PECAS MONTAGEM E COMPACTACAO DO SOLO(ENCHIMENTO)</v>
          </cell>
          <cell r="C1386" t="str">
            <v>M3</v>
          </cell>
          <cell r="D1386">
            <v>118.94</v>
          </cell>
          <cell r="E1386">
            <v>0.78569018000000002</v>
          </cell>
        </row>
        <row r="1387">
          <cell r="A1387">
            <v>91069</v>
          </cell>
          <cell r="B1387" t="str">
            <v>EXECUÇÃO DE REVESTIMENTO DE CONCRETO PROJETADO COM ESPESSURA DE 7 CM, ARMADO COM TELA, INCLINAÇÃO MENOR QUE 90°, APLICAÇÃO CONTÍNUA, UTILIZANDO EQUIPAMENTO DE PROJEÇÃO COM 6 M³/H DE CAPACIDADE. AF_01/2016</v>
          </cell>
          <cell r="C1387" t="str">
            <v>M2</v>
          </cell>
          <cell r="D1387">
            <v>80.760000000000005</v>
          </cell>
          <cell r="E1387">
            <v>0.22534860500000001</v>
          </cell>
        </row>
        <row r="1388">
          <cell r="A1388">
            <v>91070</v>
          </cell>
          <cell r="B1388" t="str">
            <v>EXECUÇÃO DE REVESTIMENTO DE CONCRETO PROJETADO COM ESPESSURA DE 10 CM, ARMADO COM TELA, INCLINAÇÃO MENOR QUE 90°, APLICAÇÃO CONTÍNUA, UTILIZANDO EQUIPAMENTO DE PROJEÇÃO COM 6 M³/H DE CAPACIDADE. AF_01/2016</v>
          </cell>
          <cell r="C1388" t="str">
            <v>M2</v>
          </cell>
          <cell r="D1388">
            <v>89.65</v>
          </cell>
          <cell r="E1388">
            <v>0.21528633799999999</v>
          </cell>
        </row>
        <row r="1389">
          <cell r="A1389">
            <v>91071</v>
          </cell>
          <cell r="B1389" t="str">
            <v>EXECUÇÃO DE REVESTIMENTO DE CONCRETO PROJETADO COM ESPESSURA DE 7 CM, ARMADO COM TELA, INCLINAÇÃO DE 90°, APLICAÇÃO CONTÍNUA, UTILIZANDO EQUIPAMENTO DE PROJEÇÃO COM 6 M³/H DE CAPACIDADE. AF_01/2016</v>
          </cell>
          <cell r="C1389" t="str">
            <v>M2</v>
          </cell>
          <cell r="D1389">
            <v>113.33</v>
          </cell>
          <cell r="E1389">
            <v>0.37321507700000001</v>
          </cell>
        </row>
        <row r="1390">
          <cell r="A1390">
            <v>91072</v>
          </cell>
          <cell r="B1390" t="str">
            <v>EXECUÇÃO DE REVESTIMENTO DE CONCRETO PROJETADO COM ESPESSURA DE 10 CM, ARMADO COM TELA, INCLINAÇÃO DE 90°, APLICAÇÃO CONTÍNUA, UTILIZANDO EQUIPAMENTO DE PROJEÇÃO COM 6 M³/H DE CAPACIDADE. AF_01/2016</v>
          </cell>
          <cell r="C1390" t="str">
            <v>M2</v>
          </cell>
          <cell r="D1390">
            <v>122.18</v>
          </cell>
          <cell r="E1390">
            <v>0.35528695900000001</v>
          </cell>
        </row>
        <row r="1391">
          <cell r="A1391">
            <v>91073</v>
          </cell>
          <cell r="B1391" t="str">
            <v>EXECUÇÃO DE REVESTIMENTO DE CONCRETO PROJETADO COM ESPESSURA DE 7 CM, ARMADO COM TELA, INCLINAÇÃO MENOR QUE 90°, APLICAÇÃO CONTÍNUA, UTILIZANDO EQUIPAMENTO DE PROJEÇÃO COM 3 M³/H DE CAPACIDADE. AF_01/2016</v>
          </cell>
          <cell r="C1391" t="str">
            <v>M2</v>
          </cell>
          <cell r="D1391">
            <v>92.96</v>
          </cell>
          <cell r="E1391">
            <v>0.29943747199999998</v>
          </cell>
        </row>
        <row r="1392">
          <cell r="A1392">
            <v>91074</v>
          </cell>
          <cell r="B1392" t="str">
            <v>EXECUÇÃO DE REVESTIMENTO DE CONCRETO PROJETADO COM ESPESSURA DE 10 CM, ARMADO COM TELA, INCLINAÇÃO MENOR QUE 90°, APLICAÇÃO CONTÍNUA, UTILIZANDO EQUIPAMENTO DE PROJEÇÃO COM 3 M³/H DE CAPACIDADE. AF_01/2016</v>
          </cell>
          <cell r="C1392" t="str">
            <v>M2</v>
          </cell>
          <cell r="D1392">
            <v>103.09</v>
          </cell>
          <cell r="E1392">
            <v>0.28939688699999999</v>
          </cell>
        </row>
        <row r="1393">
          <cell r="A1393">
            <v>91075</v>
          </cell>
          <cell r="B1393" t="str">
            <v>EXECUÇÃO DE REVESTIMENTO DE CONCRETO PROJETADO COM ESPESSURA DE 7 CM, ARMADO COM TELA, INCLINAÇÃO DE 90°, APLICAÇÃO CONTÍNUA, UTILIZANDO EQUIPAMENTO DE PROJEÇÃO COM 3 M³/H DE CAPACIDADE. AF_01/2016</v>
          </cell>
          <cell r="C1393" t="str">
            <v>M2</v>
          </cell>
          <cell r="D1393">
            <v>127.73</v>
          </cell>
          <cell r="E1393">
            <v>0.425560361</v>
          </cell>
        </row>
        <row r="1394">
          <cell r="A1394">
            <v>91076</v>
          </cell>
          <cell r="B1394" t="str">
            <v>EXECUÇÃO DE REVESTIMENTO DE CONCRETO PROJETADO COM ESPESSURA DE 10 CM, ARMADO COM TELA, INCLINAÇÃO DE 90°, APLICAÇÃO CONTÍNUA, UTILIZANDO EQUIPAMENTO DE PROJEÇÃO COM 3 M³/H DE CAPACIDADE. AF_01/2016</v>
          </cell>
          <cell r="C1394" t="str">
            <v>M2</v>
          </cell>
          <cell r="D1394">
            <v>137.86000000000001</v>
          </cell>
          <cell r="E1394">
            <v>0.40944824499999999</v>
          </cell>
        </row>
        <row r="1395">
          <cell r="A1395">
            <v>91077</v>
          </cell>
          <cell r="B1395" t="str">
            <v>EXECUÇÃO DE REVESTIMENTO DE CONCRETO PROJETADO COM ESPESSURA DE 7 CM, ARMADO COM FIBRAS DE AÇO, INCLINAÇÃO MENOR QUE 90°, APLICAÇÃO CONTÍNUA, UTILIZANDO EQUIPAMENTO DE PROJEÇÃO COM 6 M³/H DE CAPACIDADE. AF_01/2016</v>
          </cell>
          <cell r="C1395" t="str">
            <v>M2</v>
          </cell>
          <cell r="D1395">
            <v>99.77</v>
          </cell>
          <cell r="E1395">
            <v>0.125314544</v>
          </cell>
        </row>
        <row r="1396">
          <cell r="A1396">
            <v>91078</v>
          </cell>
          <cell r="B1396" t="str">
            <v>EXECUÇÃO DE REVESTIMENTO DE CONCRETO PROJETADO COM ESPESSURA DE 10 CM, ARMADO COM FIBRAS DE AÇO, INCLINAÇÃO MENOR QUE 90°, APLICAÇÃO CONTÍNUA, UTILIZANDO EQUIPAMENTO DE PROJEÇÃO COM 6 M³/H DE CAPACIDADE. AF_01/2016</v>
          </cell>
          <cell r="C1396" t="str">
            <v>M2</v>
          </cell>
          <cell r="D1396">
            <v>117.37</v>
          </cell>
          <cell r="E1396">
            <v>0.114733059</v>
          </cell>
        </row>
        <row r="1397">
          <cell r="A1397">
            <v>91079</v>
          </cell>
          <cell r="B1397" t="str">
            <v>EXECUÇÃO DE REVESTIMENTO DE CONCRETO PROJETADO COM ESPESSURA DE 7 CM, ARMADO COM FIBRAS DE AÇO, INCLINAÇÃO DE 90°, APLICAÇÃO CONTÍNUA, UTILIZANDO EQUIPAMENTO DE PROJEÇÃO COM 6 M³/H DE CAPACIDADE. AF_01/2016</v>
          </cell>
          <cell r="C1397" t="str">
            <v>M2</v>
          </cell>
          <cell r="D1397">
            <v>104.17</v>
          </cell>
          <cell r="E1397">
            <v>0.14998552200000001</v>
          </cell>
        </row>
        <row r="1398">
          <cell r="A1398">
            <v>91080</v>
          </cell>
          <cell r="B1398" t="str">
            <v>EXECUÇÃO DE REVESTIMENTO DE CONCRETO PROJETADO COM ESPESSURA DE 10 CM, ARMADO COM FIBRAS DE AÇO, INCLINAÇÃO DE 90°, APLICAÇÃO CONTÍNUA, UTILIZANDO EQUIPAMENTO DE PROJEÇÃO COM 6 M³/H DE CAPACIDADE. AF_01/2016</v>
          </cell>
          <cell r="C1398" t="str">
            <v>M2</v>
          </cell>
          <cell r="D1398">
            <v>121.61</v>
          </cell>
          <cell r="E1398">
            <v>0.13615333700000001</v>
          </cell>
        </row>
        <row r="1399">
          <cell r="A1399">
            <v>91081</v>
          </cell>
          <cell r="B1399" t="str">
            <v>EXECUÇÃO DE REVESTIMENTO DE CONCRETO PROJETADO COM ESPESSURA DE 7 CM, ARMADO COM FIBRAS DE AÇO, INCLINAÇÃO MENOR QUE 90°, APLICAÇÃO CONTÍNUA, UTILIZANDO EQUIPAMENTO DE PROJEÇÃO COM 3 M³/H DE CAPACIDADE. AF_01/2016</v>
          </cell>
          <cell r="C1399" t="str">
            <v>M2</v>
          </cell>
          <cell r="D1399">
            <v>113.24</v>
          </cell>
          <cell r="E1399">
            <v>0.20156000700000001</v>
          </cell>
        </row>
        <row r="1400">
          <cell r="A1400">
            <v>91082</v>
          </cell>
          <cell r="B1400" t="str">
            <v>EXECUÇÃO DE REVESTIMENTO DE CONCRETO PROJETADO COM ESPESSURA DE 10 CM, ARMADO COM FIBRAS DE AÇO, INCLINAÇÃO MENOR QUE 90°, APLICAÇÃO CONTÍNUA, UTILIZANDO EQUIPAMENTO DE PROJEÇÃO COM 3 M³/H DE CAPACIDADE. AF_01/2016</v>
          </cell>
          <cell r="C1400" t="str">
            <v>M2</v>
          </cell>
          <cell r="D1400">
            <v>131.91999999999999</v>
          </cell>
          <cell r="E1400">
            <v>0.18664435600000001</v>
          </cell>
        </row>
        <row r="1401">
          <cell r="A1401">
            <v>91083</v>
          </cell>
          <cell r="B1401" t="str">
            <v>EXECUÇÃO DE REVESTIMENTO DE CONCRETO PROJETADO COM ESPESSURA DE 7 CM, ARMADO COM FIBRAS DE AÇO, INCLINAÇÃO DE 90°, APLICAÇÃO CONTÍNUA, UTILIZANDO EQUIPAMENTO DE PROJEÇÃO COM 3 M³/H DE CAPACIDADE. AF_01/2016</v>
          </cell>
          <cell r="C1401" t="str">
            <v>M2</v>
          </cell>
          <cell r="D1401">
            <v>121.08</v>
          </cell>
          <cell r="E1401">
            <v>0.23689449200000001</v>
          </cell>
        </row>
        <row r="1402">
          <cell r="A1402">
            <v>91084</v>
          </cell>
          <cell r="B1402" t="str">
            <v>EXECUÇÃO DE REVESTIMENTO DE CONCRETO PROJETADO COM ESPESSURA DE 10 CM, ARMADO COM FIBRAS DE AÇO, INCLINAÇÃO DE 90°, APLICAÇÃO CONTÍNUA, UTILIZANDO EQUIPAMENTO DE PROJEÇÃO COM 3 M³/H DE CAPACIDADE. AF_01/2016</v>
          </cell>
          <cell r="C1402" t="str">
            <v>M2</v>
          </cell>
          <cell r="D1402">
            <v>139.54</v>
          </cell>
          <cell r="E1402">
            <v>0.217920115</v>
          </cell>
        </row>
        <row r="1403">
          <cell r="A1403">
            <v>91086</v>
          </cell>
          <cell r="B1403" t="str">
            <v>EXECUÇÃO DE REVESTIMENTO DE CONCRETO PROJETADO COM ESPESSURA DE 7 CM, ARMADO COM TELA, INCLINAÇÃO MENOR QUE 90°, APLICAÇÃO DESCONTÍNUA, UTILIZANDO EQUIPAMENTO DE PROJEÇÃO COM 6 M³/H DE CAPACIDADE. AF_01/2016</v>
          </cell>
          <cell r="C1403" t="str">
            <v>M2</v>
          </cell>
          <cell r="D1403">
            <v>89.45</v>
          </cell>
          <cell r="E1403">
            <v>0.27423884900000001</v>
          </cell>
        </row>
        <row r="1404">
          <cell r="A1404">
            <v>91087</v>
          </cell>
          <cell r="B1404" t="str">
            <v>EXECUÇÃO DE REVESTIMENTO DE CONCRETO PROJETADO COM ESPESSURA DE 10 CM, ARMADO COM TELA, INCLINAÇÃO MENOR QUE 90°, APLICAÇÃO DESCONTÍNUA, UTILIZANDO EQUIPAMENTO DE PROJEÇÃO COM 6 M³/H DE CAPACIDADE. AF_01/2016</v>
          </cell>
          <cell r="C1404" t="str">
            <v>M2</v>
          </cell>
          <cell r="D1404">
            <v>98.59</v>
          </cell>
          <cell r="E1404">
            <v>0.26136132000000001</v>
          </cell>
        </row>
        <row r="1405">
          <cell r="A1405">
            <v>91088</v>
          </cell>
          <cell r="B1405" t="str">
            <v>EXECUÇÃO DE REVESTIMENTO DE CONCRETO PROJETADO COM ESPESSURA DE 7 CM, ARMADO COM TELA, INCLINAÇÃO DE 90°, APLICAÇÃO DESCONTÍNUA, UTILIZANDO EQUIPAMENTO DE PROJEÇÃO COM 6 M³/H DE CAPACIDADE. AF_01/2016</v>
          </cell>
          <cell r="C1405" t="str">
            <v>M2</v>
          </cell>
          <cell r="D1405">
            <v>123.09</v>
          </cell>
          <cell r="E1405">
            <v>0.402711975</v>
          </cell>
        </row>
        <row r="1406">
          <cell r="A1406">
            <v>91089</v>
          </cell>
          <cell r="B1406" t="str">
            <v>EXECUÇÃO DE REVESTIMENTO DE CONCRETO PROJETADO COM ESPESSURA DE 10 CM, ARMADO COM TELA, INCLINAÇÃO DE 90°, APLICAÇÃO DESCONTÍNUA, UTILIZANDO EQUIPAMENTO DE PROJEÇÃO COM 6 M³/H DE CAPACIDADE. AF_01/2016</v>
          </cell>
          <cell r="C1406" t="str">
            <v>M2</v>
          </cell>
          <cell r="D1406">
            <v>132.32</v>
          </cell>
          <cell r="E1406">
            <v>0.38489591200000001</v>
          </cell>
        </row>
        <row r="1407">
          <cell r="A1407">
            <v>91090</v>
          </cell>
          <cell r="B1407" t="str">
            <v>EXECUÇÃO DE REVESTIMENTO DE CONCRETO PROJETADO COM ESPESSURA DE 7 CM, ARMADO COM TELA, INCLINAÇÃO MENOR QUE 90°, APLICAÇÃO DESCONTÍNUA, UTILIZANDO EQUIPAMENTO DE PROJEÇÃO COM 3 M³/H DE CAPACIDADE. AF_01/2016</v>
          </cell>
          <cell r="C1407" t="str">
            <v>M2</v>
          </cell>
          <cell r="D1407">
            <v>100.11</v>
          </cell>
          <cell r="E1407">
            <v>0.33253036200000002</v>
          </cell>
        </row>
        <row r="1408">
          <cell r="A1408">
            <v>91091</v>
          </cell>
          <cell r="B1408" t="str">
            <v>EXECUÇÃO DE REVESTIMENTO DE CONCRETO PROJETADO COM ESPESSURA DE 10 CM, ARMADO COM TELA, INCLINAÇÃO MENOR QUE 90°, APLICAÇÃO DESCONTÍNUA, UTILIZANDO EQUIPAMENTO DE PROJEÇÃO COM 3 M³/H DE CAPACIDADE. AF_01/2016</v>
          </cell>
          <cell r="C1408" t="str">
            <v>M2</v>
          </cell>
          <cell r="D1408">
            <v>110.67</v>
          </cell>
          <cell r="E1408">
            <v>0.32141885100000001</v>
          </cell>
        </row>
        <row r="1409">
          <cell r="A1409">
            <v>91092</v>
          </cell>
          <cell r="B1409" t="str">
            <v>EXECUÇÃO DE REVESTIMENTO DE CONCRETO PROJETADO COM ESPESSURA DE 7 CM, ARMADO COM TELA, INCLINAÇÃO DE 90°, APLICAÇÃO DESCONTÍNUA, UTILIZANDO EQUIPAMENTO DE PROJEÇÃO COM 3 M³/H DE CAPACIDADE. AF_01/2016</v>
          </cell>
          <cell r="C1409" t="str">
            <v>M2</v>
          </cell>
          <cell r="D1409">
            <v>135.59</v>
          </cell>
          <cell r="E1409">
            <v>0.44575279499999998</v>
          </cell>
        </row>
        <row r="1410">
          <cell r="A1410">
            <v>91093</v>
          </cell>
          <cell r="B1410" t="str">
            <v>EXECUÇÃO DE REVESTIMENTO DE CONCRETO PROJETADO COM ESPESSURA DE 10 CM, ARMADO COM TELA, INCLINAÇÃO DE 90°, APLICAÇÃO DESCONTÍNUA, UTILIZANDO EQUIPAMENTO DE PROJEÇÃO COM 3 M³/H DE CAPACIDADE. AF_01/2016</v>
          </cell>
          <cell r="C1410" t="str">
            <v>M2</v>
          </cell>
          <cell r="D1410">
            <v>146.37</v>
          </cell>
          <cell r="E1410">
            <v>0.43025728899999999</v>
          </cell>
        </row>
        <row r="1411">
          <cell r="A1411">
            <v>91094</v>
          </cell>
          <cell r="B1411" t="str">
            <v>EXECUÇÃO DE REVESTIMENTO DE CONCRETO PROJETADO COM ESPESSURA DE 7 CM, ARMADO COM FIBRAS DE AÇO, INCLINAÇÃO MENOR QUE 90°, APLICAÇÃO DESCONTÍNUA, UTILIZANDO EQUIPAMENTO DE PROJEÇÃO COM 6 M³/H DE CAPACIDADE. AF_01/2016</v>
          </cell>
          <cell r="C1411" t="str">
            <v>M2</v>
          </cell>
          <cell r="D1411">
            <v>105.09</v>
          </cell>
          <cell r="E1411">
            <v>0.15983567400000001</v>
          </cell>
        </row>
        <row r="1412">
          <cell r="A1412">
            <v>91095</v>
          </cell>
          <cell r="B1412" t="str">
            <v>EXECUÇÃO DE REVESTIMENTO DE CONCRETO PROJETADO COM ESPESSURA DE 10 CM, ARMADO COM FIBRAS DE AÇO, INCLINAÇÃO MENOR QUE 90°, APLICAÇÃO DESCONTÍNUA, UTILIZANDO EQUIPAMENTO DE PROJEÇÃO COM 6 M³/H DE CAPACIDADE. AF_01/2016</v>
          </cell>
          <cell r="C1412" t="str">
            <v>M2</v>
          </cell>
          <cell r="D1412">
            <v>123</v>
          </cell>
          <cell r="E1412">
            <v>0.14564294999999999</v>
          </cell>
        </row>
        <row r="1413">
          <cell r="A1413">
            <v>91096</v>
          </cell>
          <cell r="B1413" t="str">
            <v>EXECUÇÃO DE REVESTIMENTO DE CONCRETO PROJETADO COM ESPESSURA DE 7 CM, ARMADO COM FIBRAS DE AÇO, INCLINAÇÃO DE 90°, APLICAÇÃO DESCONTÍNUA, UTILIZANDO EQUIPAMENTO DE PROJEÇÃO COM 6 M³/H DE CAPACIDADE. AF_01/2016</v>
          </cell>
          <cell r="C1413" t="str">
            <v>M2</v>
          </cell>
          <cell r="D1413">
            <v>107.11</v>
          </cell>
          <cell r="E1413">
            <v>0.17021476099999999</v>
          </cell>
        </row>
        <row r="1414">
          <cell r="A1414">
            <v>91097</v>
          </cell>
          <cell r="B1414" t="str">
            <v>EXECUÇÃO DE REVESTIMENTO DE CONCRETO PROJETADO COM ESPESSURA DE 10 CM, ARMADO COM FIBRAS DE AÇO, INCLINAÇÃO DE 90°, APLICAÇÃO DESCONTÍNUA, UTILIZANDO EQUIPAMENTO DE PROJEÇÃO COM 6 M³/H DE CAPACIDADE. AF_01/2016</v>
          </cell>
          <cell r="C1414" t="str">
            <v>M2</v>
          </cell>
          <cell r="D1414">
            <v>124.86</v>
          </cell>
          <cell r="E1414">
            <v>0.154829888</v>
          </cell>
        </row>
        <row r="1415">
          <cell r="A1415">
            <v>91098</v>
          </cell>
          <cell r="B1415" t="str">
            <v>EXECUÇÃO DE REVESTIMENTO DE CONCRETO PROJETADO COM ESPESSURA DE 7 CM, ARMADO COM FIBRAS DE AÇO, INCLINAÇÃO MENOR QUE 90°, APLICAÇÃO DESCONTÍNUA, UTILIZANDO EQUIPAMENTO DE PROJEÇÃO COM 3 M³/H DE CAPACIDADE. AF_01/2016</v>
          </cell>
          <cell r="C1415" t="str">
            <v>M2</v>
          </cell>
          <cell r="D1415">
            <v>118.53</v>
          </cell>
          <cell r="E1415">
            <v>0.230319464</v>
          </cell>
        </row>
        <row r="1416">
          <cell r="A1416">
            <v>91099</v>
          </cell>
          <cell r="B1416" t="str">
            <v>EXECUÇÃO DE REVESTIMENTO DE CONCRETO PROJETADO COM ESPESSURA DE 10 CM, ARMADO COM FIBRAS DE AÇO, INCLINAÇÃO MENOR QUE 90°, APLICAÇÃO DESCONTÍNUA, UTILIZANDO EQUIPAMENTO DE PROJEÇÃO COM 3 M³/H DE CAPACIDADE. AF_01/2016</v>
          </cell>
          <cell r="C1416" t="str">
            <v>M2</v>
          </cell>
          <cell r="D1416">
            <v>137.63</v>
          </cell>
          <cell r="E1416">
            <v>0.21314944499999999</v>
          </cell>
        </row>
        <row r="1417">
          <cell r="A1417">
            <v>91100</v>
          </cell>
          <cell r="B1417" t="str">
            <v>EXECUÇÃO DE REVESTIMENTO DE CONCRETO PROJETADO COM ESPESSURA DE 7 CM, ARMADO COM FIBRAS DE AÇO, INCLINAÇÃO DE 90°, APLICAÇÃO DESCONTÍNUA, UTILIZANDO EQUIPAMENTO DE PROJEÇÃO COM 3 M³/H DE CAPACIDADE. AF_01/2016</v>
          </cell>
          <cell r="C1417" t="str">
            <v>M2</v>
          </cell>
          <cell r="D1417">
            <v>124.54</v>
          </cell>
          <cell r="E1417">
            <v>0.25605424599999999</v>
          </cell>
        </row>
        <row r="1418">
          <cell r="A1418">
            <v>91101</v>
          </cell>
          <cell r="B1418" t="str">
            <v>EXECUÇÃO DE REVESTIMENTO DE CONCRETO PROJETADO COM ESPESSURA DE 10 CM, ARMADO COM FIBRAS DE AÇO, INCLINAÇÃO DE 90°, APLICAÇÃO DESCONTÍNUA, UTILIZANDO EQUIPAMENTO DE PROJEÇÃO COM 3 M³/H DE CAPACIDADE. AF_01/2016</v>
          </cell>
          <cell r="C1418" t="str">
            <v>M2</v>
          </cell>
          <cell r="D1418">
            <v>143.52000000000001</v>
          </cell>
          <cell r="E1418">
            <v>0.236105277</v>
          </cell>
        </row>
        <row r="1419">
          <cell r="A1419">
            <v>93952</v>
          </cell>
          <cell r="B1419" t="str">
            <v>EXECUÇÃO DE GRAMPO PARA SOLO GRAMPEADO COM COMPRIMENTO MENOR OU IGUAL A 4 M, DIÂMETRO DE 10 CM, PERFURAÇÃO COM EQUIPAMENTO MANUAL E ARMADURA COM DIÂMETRO DE 16 MM. AF_05/2016</v>
          </cell>
          <cell r="C1419" t="str">
            <v>M</v>
          </cell>
          <cell r="D1419">
            <v>168.36</v>
          </cell>
          <cell r="E1419">
            <v>0.49593981500000001</v>
          </cell>
        </row>
        <row r="1420">
          <cell r="A1420">
            <v>93953</v>
          </cell>
          <cell r="B1420" t="str">
            <v>EXECUÇÃO DE GRAMPO PARA SOLO GRAMPEADO COM COMPRIMENTO MAIOR QUE 4 M E MENOR OU IGUAL A 6 M, DIÂMETRO DE 10 CM, PERFURAÇÃO COM EQUIPAMENTO MANUAL E ARMADURA COM DIÂMETRO DE 16 MM. AF_05/2016</v>
          </cell>
          <cell r="C1420" t="str">
            <v>M</v>
          </cell>
          <cell r="D1420">
            <v>155.87</v>
          </cell>
          <cell r="E1420">
            <v>0.47793548499999999</v>
          </cell>
        </row>
        <row r="1421">
          <cell r="A1421">
            <v>93954</v>
          </cell>
          <cell r="B1421" t="str">
            <v>EXECUÇÃO DE GRAMPO PARA SOLO GRAMPEADO COM COMPRIMENTO MAIOR QUE 6 M E MENOR OU IGUAL A 8 M, DIÂMETRO DE 10 CM, PERFURAÇÃO COM EQUIPAMENTO MANUAL E ARMADURA COM DIÂMETRO DE 16 MM. AF_05/2016</v>
          </cell>
          <cell r="C1421" t="str">
            <v>M</v>
          </cell>
          <cell r="D1421">
            <v>148.41</v>
          </cell>
          <cell r="E1421">
            <v>0.46625101800000002</v>
          </cell>
        </row>
        <row r="1422">
          <cell r="A1422">
            <v>93955</v>
          </cell>
          <cell r="B1422" t="str">
            <v>EXECUÇÃO DE GRAMPO PARA SOLO GRAMPEADO COM COMPRIMENTO MAIOR QUE 8 M E MENOR OU IGUAL A 10 M, DIÂMETRO DE 10 CM, PERFURAÇÃO COM EQUIPAMENTO MANUAL E ARMADURA COM DIÂMETRO DE 16 MM. AF_05/2016</v>
          </cell>
          <cell r="C1422" t="str">
            <v>M</v>
          </cell>
          <cell r="D1422">
            <v>143.19</v>
          </cell>
          <cell r="E1422">
            <v>0.45756042899999999</v>
          </cell>
        </row>
        <row r="1423">
          <cell r="A1423">
            <v>93956</v>
          </cell>
          <cell r="B1423" t="str">
            <v>EXECUÇÃO DE GRAMPO PARA SOLO GRAMPEADO COM COMPRIMENTO MAIOR QUE 10 M, DIÂMETRO DE 10 CM, PERFURAÇÃO COM EQUIPAMENTO MANUAL E ARMADURA COM DIÂMETRO DE 16 MM. AF_05/2016</v>
          </cell>
          <cell r="C1423" t="str">
            <v>M</v>
          </cell>
          <cell r="D1423">
            <v>139.03</v>
          </cell>
          <cell r="E1423">
            <v>0.45053195499999998</v>
          </cell>
        </row>
        <row r="1424">
          <cell r="A1424">
            <v>93957</v>
          </cell>
          <cell r="B1424" t="str">
            <v>EXECUÇÃO DE GRAMPO PARA SOLO GRAMPEADO COM COMPRIMENTO MENOR OU IGUAL A 4 M, DIÂMETRO DE 10 CM, PERFURAÇÃO COM EQUIPAMENTO MANUAL E ARMADURA COM DIÂMETRO DE 20 MM. AF_05/2016</v>
          </cell>
          <cell r="C1424" t="str">
            <v>M</v>
          </cell>
          <cell r="D1424">
            <v>173.87</v>
          </cell>
          <cell r="E1424">
            <v>0.489878545</v>
          </cell>
        </row>
        <row r="1425">
          <cell r="A1425">
            <v>93958</v>
          </cell>
          <cell r="B1425" t="str">
            <v>EXECUÇÃO DE GRAMPO PARA SOLO GRAMPEADO COM COMPRIMENTO MAIOR QUE 4 M E MENOR OU IGUAL A 6 M, DIÂMETRO DE 10 CM, PERFURAÇÃO COM EQUIPAMENTO MANUAL E ARMADURA COM DIÂMETRO DE 20 MM. AF_05/2016</v>
          </cell>
          <cell r="C1425" t="str">
            <v>M</v>
          </cell>
          <cell r="D1425">
            <v>160.72999999999999</v>
          </cell>
          <cell r="E1425">
            <v>0.47093787300000001</v>
          </cell>
        </row>
        <row r="1426">
          <cell r="A1426">
            <v>93959</v>
          </cell>
          <cell r="B1426" t="str">
            <v>EXECUÇÃO DE GRAMPO PARA SOLO GRAMPEADO COM COMPRIMENTO MAIOR QUE 6 M E MENOR OU IGUAL A 8 M, DIÂMETRO DE 10 CM, PERFURAÇÃO COM EQUIPAMENTO MANUAL E ARMADURA COM DIÂMETRO DE 20 MM. AF_05/2016</v>
          </cell>
          <cell r="C1426" t="str">
            <v>M</v>
          </cell>
          <cell r="D1426">
            <v>152.93</v>
          </cell>
          <cell r="E1426">
            <v>0.45892798600000001</v>
          </cell>
        </row>
        <row r="1427">
          <cell r="A1427">
            <v>93960</v>
          </cell>
          <cell r="B1427" t="str">
            <v>EXECUÇÃO DE GRAMPO PARA SOLO GRAMPEADO COM COMPRIMENTO MAIOR QUE 8 M E MENOR OU IGUAL A 10 M, DIÂMETRO DE 10 CM, PERFURAÇÃO COM EQUIPAMENTO MANUAL E ARMADURA COM DIÂMETRO DE 20 MM. AF_05/2016</v>
          </cell>
          <cell r="C1427" t="str">
            <v>M</v>
          </cell>
          <cell r="D1427">
            <v>147.47999999999999</v>
          </cell>
          <cell r="E1427">
            <v>0.44965893699999998</v>
          </cell>
        </row>
        <row r="1428">
          <cell r="A1428">
            <v>93961</v>
          </cell>
          <cell r="B1428" t="str">
            <v>EXECUÇÃO DE GRAMPO PARA SOLO GRAMPEADO COM COMPRIMENTO MAIOR QUE 10 M, DIÂMETRO DE 10 CM, PERFURAÇÃO COM EQUIPAMENTO MANUAL E ARMADURA COM DIÂMETRO DE 20 MM. AF_05/2016</v>
          </cell>
          <cell r="C1428" t="str">
            <v>M</v>
          </cell>
          <cell r="D1428">
            <v>143.22999999999999</v>
          </cell>
          <cell r="E1428">
            <v>0.442484716</v>
          </cell>
        </row>
        <row r="1429">
          <cell r="A1429">
            <v>93962</v>
          </cell>
          <cell r="B1429" t="str">
            <v>EXECUÇÃO DE GRAMPO PARA SOLO GRAMPEADO COM COMPRIMENTO MENOR OU IGUAL A 4 M, DIÂMETRO DE 7 CM, PERFURAÇÃO COM EQUIPAMENTO MANUAL E ARMADURA COM DIÂMETRO DE 16 MM. AF_05/2016</v>
          </cell>
          <cell r="C1429" t="str">
            <v>M</v>
          </cell>
          <cell r="D1429">
            <v>158.12</v>
          </cell>
          <cell r="E1429">
            <v>0.50979394700000003</v>
          </cell>
        </row>
        <row r="1430">
          <cell r="A1430">
            <v>93963</v>
          </cell>
          <cell r="B1430" t="str">
            <v>EXECUÇÃO DE GRAMPO PARA SOLO GRAMPEADO COM COMPRIMENTO MAIOR QUE 4 E MENOR OU IGUAL A 6 M, DIÂMETRO DE 7 CM, PERFURAÇÃO COM EQUIPAMENTO MANUAL E ARMADURA COM DIÂMETRO DE 16 MM. AF_05/2016</v>
          </cell>
          <cell r="C1430" t="str">
            <v>M</v>
          </cell>
          <cell r="D1430">
            <v>145.63999999999999</v>
          </cell>
          <cell r="E1430">
            <v>0.49201741799999998</v>
          </cell>
        </row>
        <row r="1431">
          <cell r="A1431">
            <v>93964</v>
          </cell>
          <cell r="B1431" t="str">
            <v>EXECUÇÃO DE GRAMPO PARA SOLO GRAMPEADO COM COMPRIMENTO MAIOR QUE 6 M E MENOR OU IGUAL A 8 M, DIÂMETRO DE 7 CM, PERFURAÇÃO COM EQUIPAMENTO MANUAL E ARMADURA COM DIÂMETRO DE 16 MM. AF_05/2016</v>
          </cell>
          <cell r="C1431" t="str">
            <v>M</v>
          </cell>
          <cell r="D1431">
            <v>138.24</v>
          </cell>
          <cell r="E1431">
            <v>0.48005532200000001</v>
          </cell>
        </row>
        <row r="1432">
          <cell r="A1432">
            <v>93965</v>
          </cell>
          <cell r="B1432" t="str">
            <v>EXECUÇÃO DE GRAMPO PARA SOLO GRAMPEADO COM COMPRIMENTO MAIOR QUE 8 M E MENOR OU IGUAL A 10 M, DIÂMETRO DE 7 CM, PERFURAÇÃO COM EQUIPAMENTO MANUAL E ARMADURA COM DIÂMETRO DE 16 MM. AF_05/2016</v>
          </cell>
          <cell r="C1432" t="str">
            <v>M</v>
          </cell>
          <cell r="D1432">
            <v>130.81</v>
          </cell>
          <cell r="E1432">
            <v>0.4647172</v>
          </cell>
        </row>
        <row r="1433">
          <cell r="A1433">
            <v>93966</v>
          </cell>
          <cell r="B1433" t="str">
            <v>EXECUÇÃO DE GRAMPO PARA SOLO GRAMPEADO COM COMPRIMENTO MAIOR QUE 10 M, DIÂMETRO DE 7 CM, PERFURAÇÃO COM EQUIPAMENTO MANUAL E ARMADURA COM DIÂMETRO DE 16 MM. AF_05/2016</v>
          </cell>
          <cell r="C1433" t="str">
            <v>M</v>
          </cell>
          <cell r="D1433">
            <v>128.88999999999999</v>
          </cell>
          <cell r="E1433">
            <v>0.464137986</v>
          </cell>
        </row>
        <row r="1434">
          <cell r="A1434">
            <v>93967</v>
          </cell>
          <cell r="B1434" t="str">
            <v>EXECUÇÃO DE GRAMPO PARA SOLO GRAMPEADO COM COMPRIMENTO MENOR OU IGUAL A 4 M, DIÂMETRO DE 7 CM, PERFURAÇÃO COM EQUIPAMENTO MANUAL E ARMADURA COM DIÂMETRO DE 20 MM. AF_05/2016</v>
          </cell>
          <cell r="C1434" t="str">
            <v>M</v>
          </cell>
          <cell r="D1434">
            <v>163.6</v>
          </cell>
          <cell r="E1434">
            <v>0.50282729100000001</v>
          </cell>
        </row>
        <row r="1435">
          <cell r="A1435">
            <v>93968</v>
          </cell>
          <cell r="B1435" t="str">
            <v>EXECUÇÃO DE GRAMPO PARA SOLO GRAMPEADO COM COMPRIMENTO MAIOR QUE 4 E MENOR OU IGUAL A 6 M, DIÂMETRO DE 7 CM, PERFURAÇÃO COM EQUIPAMENTO MANUAL E ARMADURA COM DIÂMETRO DE 20 MM. AF_05/2016</v>
          </cell>
          <cell r="C1435" t="str">
            <v>M</v>
          </cell>
          <cell r="D1435">
            <v>150.5</v>
          </cell>
          <cell r="E1435">
            <v>0.48402192900000002</v>
          </cell>
        </row>
        <row r="1436">
          <cell r="A1436">
            <v>93969</v>
          </cell>
          <cell r="B1436" t="str">
            <v>EXECUÇÃO DE GRAMPO PARA SOLO GRAMPEADO COM COMPRIMENTO MAIOR QUE 6 M E MENOR OU IGUAL A 8 M, DIÂMETRO DE 7 CM, PERFURAÇÃO COM EQUIPAMENTO MANUAL E ARMADURA COM DIÂMETRO DE 20 MM. AF_05/2016</v>
          </cell>
          <cell r="C1436" t="str">
            <v>M</v>
          </cell>
          <cell r="D1436">
            <v>142.74</v>
          </cell>
          <cell r="E1436">
            <v>0.47152523400000002</v>
          </cell>
        </row>
        <row r="1437">
          <cell r="A1437">
            <v>93970</v>
          </cell>
          <cell r="B1437" t="str">
            <v>EXECUÇÃO DE GRAMPO PARA SOLO GRAMPEADO COM COMPRIMENTO MAIOR QUE 8 MENOR OU IGUAL A 10 M, DIÂMETRO DE 7 CM, PERFURAÇÃO COM EQUIPAMENTO MANUAL E ARMADURA COM DIÂMETRO DE 20 MM. AF_05/2016</v>
          </cell>
          <cell r="C1437" t="str">
            <v>M</v>
          </cell>
          <cell r="D1437">
            <v>137.33000000000001</v>
          </cell>
          <cell r="E1437">
            <v>0.46248534800000002</v>
          </cell>
        </row>
        <row r="1438">
          <cell r="A1438">
            <v>93971</v>
          </cell>
          <cell r="B1438" t="str">
            <v>EXECUÇÃO DE GRAMPO PARA SOLO GRAMPEADO COM COMPRIMENTO MAIOR QUE 10 M, DIÂMETRO DE 7 CM, PERFURAÇÃO COM EQUIPAMENTO MANUAL E ARMADURA COM DIÂMETRO DE 20 MM. AF_05/2016</v>
          </cell>
          <cell r="C1438" t="str">
            <v>M</v>
          </cell>
          <cell r="D1438">
            <v>129.08000000000001</v>
          </cell>
          <cell r="E1438">
            <v>0.45828785399999999</v>
          </cell>
        </row>
        <row r="1439">
          <cell r="A1439">
            <v>95108</v>
          </cell>
          <cell r="B1439" t="str">
            <v>EXECUÇÃO DE PROTEÇÃO DA CABEÇA DO TIRANTE COM USO DE FÔRMAS EM CHAPA COMPENSADA PLASTIFICADA DE MADEIRA E CONCRETO FCK =15 MPA. AF_07/2016</v>
          </cell>
          <cell r="C1439" t="str">
            <v>UN</v>
          </cell>
          <cell r="D1439">
            <v>21.58</v>
          </cell>
          <cell r="E1439">
            <v>0.66984278399999997</v>
          </cell>
        </row>
        <row r="1440">
          <cell r="A1440">
            <v>83690</v>
          </cell>
          <cell r="B1440" t="str">
            <v>DISSIPADOR DE ENERGIA EM PEDRA ARGAMASSADA ESPESSURA 6CM INCL MATERIAIS E COLOCACAO MEDIDO P/ VOLUME DE PEDRA ARGAMASSADA</v>
          </cell>
          <cell r="C1440" t="str">
            <v>M3</v>
          </cell>
          <cell r="D1440">
            <v>465.07</v>
          </cell>
          <cell r="E1440">
            <v>0.62229255699999997</v>
          </cell>
        </row>
        <row r="1441">
          <cell r="A1441" t="str">
            <v>73799/1</v>
          </cell>
          <cell r="B1441" t="str">
            <v>GRELHA EM FERRO FUNDIDO SIMPLES COM REQUADRO, CARGA MÁXIMA 12,5 T,  300 X 1000 MM, E = 15 MM, FORNECIDA E ASSENTADA COM ARGAMASSA 1:4 CIMENTO:AREIA.</v>
          </cell>
          <cell r="C1441" t="str">
            <v>UN</v>
          </cell>
          <cell r="D1441">
            <v>310.39999999999998</v>
          </cell>
          <cell r="E1441">
            <v>0.22746767200000001</v>
          </cell>
        </row>
        <row r="1442">
          <cell r="A1442" t="str">
            <v>73856/1</v>
          </cell>
          <cell r="B1442" t="str">
            <v>BOCA P/BUEIRO SIMPLES TUBULAR D=0,40M EM CONCRETO CICLOPICO, INCLINDO FORMAS, ESCAVACAO, REATERRO E MATERIAIS, EXCLUINDO MATERIAL REATERRO JAZIDA E TRANSPORTE</v>
          </cell>
          <cell r="C1442" t="str">
            <v>UN</v>
          </cell>
          <cell r="D1442">
            <v>534.97</v>
          </cell>
          <cell r="E1442">
            <v>0.52705051300000005</v>
          </cell>
        </row>
        <row r="1443">
          <cell r="A1443" t="str">
            <v>73856/2</v>
          </cell>
          <cell r="B1443" t="str">
            <v>BOCA PARA BUEIRO SIMPLES TUBULAR, DIAMETRO =0,60M, EM CONCRETO CICLOPICO, INCLUINDO FORMAS, ESCAVACAO, REATERRO E MATERIAIS, EXCLUINDO MATERIAL REATERRO JAZIDA E TRANSPORTE.</v>
          </cell>
          <cell r="C1443" t="str">
            <v>UN</v>
          </cell>
          <cell r="D1443">
            <v>875.82</v>
          </cell>
          <cell r="E1443">
            <v>0.52103959099999997</v>
          </cell>
        </row>
        <row r="1444">
          <cell r="A1444" t="str">
            <v>73856/3</v>
          </cell>
          <cell r="B1444" t="str">
            <v>BOCA PARA BUEIRO SIMPLES TUBULAR, DIAMETRO =0,80M, EM CONCRETO CICLOPICO, INCLUINDO FORMAS, ESCAVACAO, REATERRO E MATERIAIS, EXCLUINDO MATERIAL REATERRO JAZIDA E TRANSPORTE.</v>
          </cell>
          <cell r="C1444" t="str">
            <v>UN</v>
          </cell>
          <cell r="D1444">
            <v>1311.54</v>
          </cell>
          <cell r="E1444">
            <v>0.51651996200000005</v>
          </cell>
        </row>
        <row r="1445">
          <cell r="A1445" t="str">
            <v>73856/4</v>
          </cell>
          <cell r="B1445" t="str">
            <v>BOCA PARA BUEIRO SIMPLES TUBULAR, DIAMETRO =1,00M, EM CONCRETO CICLOPICO, INCLUINDO FORMAS, ESCAVACAO, REATERRO E MATERIAIS, EXCLUINDO MATERIAL REATERRO JAZIDA E TRANSPORTE.</v>
          </cell>
          <cell r="C1445" t="str">
            <v>UN</v>
          </cell>
          <cell r="D1445">
            <v>1848.4</v>
          </cell>
          <cell r="E1445">
            <v>0.51250184300000001</v>
          </cell>
        </row>
        <row r="1446">
          <cell r="A1446" t="str">
            <v>73856/5</v>
          </cell>
          <cell r="B1446" t="str">
            <v>BOCA PARA BUEIRO SIMPLES TUBULAR, DIAMETRO =1,20M, EM CONCRETO CICLOPICO, INCLUINDO FORMAS, ESCAVACAO, REATERRO E MATERIAIS, EXCLUINDO MATERIAL REATERRO JAZIDA E TRANSPORTE.</v>
          </cell>
          <cell r="C1446" t="str">
            <v>UN</v>
          </cell>
          <cell r="D1446">
            <v>2491.34</v>
          </cell>
          <cell r="E1446">
            <v>0.50919567799999998</v>
          </cell>
        </row>
        <row r="1447">
          <cell r="A1447" t="str">
            <v>73856/6</v>
          </cell>
          <cell r="B1447" t="str">
            <v>BOCA PARA BUEIRO DUPLO TUBULAR, DIAMETRO =0,40M, EM CONCRETO CICLOPICO, INCLUINDO FORMAS, ESCAVACAO, REATERRO E MATERIAIS, EXCLUINDO MATERIAL REATERRO JAZIDA E TRANSPORTE.</v>
          </cell>
          <cell r="C1447" t="str">
            <v>UN</v>
          </cell>
          <cell r="D1447">
            <v>755.09</v>
          </cell>
          <cell r="E1447">
            <v>0.52419290200000002</v>
          </cell>
        </row>
        <row r="1448">
          <cell r="A1448" t="str">
            <v>73856/7</v>
          </cell>
          <cell r="B1448" t="str">
            <v>BOCA PARA BUEIRO DUPLO TUBULAR, DIAMETRO =0,60M, EM CONCRETO CICLOPICO, INCLUINDO FORMAS, ESCAVACAO, REATERRO E MATERIAIS, EXCLUINDO MATERIAL REATERRO JAZIDA E TRANSPORTE.</v>
          </cell>
          <cell r="C1448" t="str">
            <v>UN</v>
          </cell>
          <cell r="D1448">
            <v>1243.57</v>
          </cell>
          <cell r="E1448">
            <v>0.518783573</v>
          </cell>
        </row>
        <row r="1449">
          <cell r="A1449" t="str">
            <v>73856/8</v>
          </cell>
          <cell r="B1449" t="str">
            <v>BOCA PARA BUEIRO DUPLO TUBULAR, DIAMETRO =0,80M, EM CONCRETO CICLOPICO, INCLUINDO FORMAS, ESCAVACAO, REATERRO E MATERIAIS, EXCLUINDO MATERIAL REATERRO JAZIDA E TRANSPORTE.</v>
          </cell>
          <cell r="C1449" t="str">
            <v>UN</v>
          </cell>
          <cell r="D1449">
            <v>1865.65</v>
          </cell>
          <cell r="E1449">
            <v>0.51457927000000003</v>
          </cell>
        </row>
        <row r="1450">
          <cell r="A1450" t="str">
            <v>73856/9</v>
          </cell>
          <cell r="B1450" t="str">
            <v>BOCA PARA BUEIRO DUPLO TUBULAR, DIAMETRO =1,00M, EM CONCRETO CICLOPICO, INCLUINDO FORMAS, ESCAVACAO, REATERRO E MATERIAIS, EXCLUINDO MATERIAL REATERRO JAZIDA E TRANSPORTE.</v>
          </cell>
          <cell r="C1450" t="str">
            <v>UN</v>
          </cell>
          <cell r="D1450">
            <v>2338.0500000000002</v>
          </cell>
          <cell r="E1450">
            <v>0.51308064600000003</v>
          </cell>
        </row>
        <row r="1451">
          <cell r="A1451" t="str">
            <v>73856/10</v>
          </cell>
          <cell r="B1451" t="str">
            <v>BOCA PARA BUEIRO DUPLOTUBULAR, DIAMETRO =1,20M, EM CONCRETO CICLOPICO, INCLUINDO FORMAS, ESCAVACAO, REATERRO E MATERIAIS, EXCLUINDO MATERIAL REATERRO JAZIDA E TRANSPORTE.</v>
          </cell>
          <cell r="C1451" t="str">
            <v>UN</v>
          </cell>
          <cell r="D1451">
            <v>3538.08</v>
          </cell>
          <cell r="E1451">
            <v>0.50839626500000001</v>
          </cell>
        </row>
        <row r="1452">
          <cell r="A1452" t="str">
            <v>73856/11</v>
          </cell>
          <cell r="B1452" t="str">
            <v>BOCA PARA BUEIRO TRIPLO TUBULAR, DIAMETRO =0,40M, EM CONCRETO CICLOPICO, INCLUINDO FORMAS, ESCAVACAO, REATERRO E MATERIAIS, EXCLUINDO MATERIAL REATERRO JAZIDA E TRANSPORTE.</v>
          </cell>
          <cell r="C1452" t="str">
            <v>UN</v>
          </cell>
          <cell r="D1452">
            <v>974.8</v>
          </cell>
          <cell r="E1452">
            <v>0.52249808600000003</v>
          </cell>
        </row>
        <row r="1453">
          <cell r="A1453" t="str">
            <v>73856/12</v>
          </cell>
          <cell r="B1453" t="str">
            <v>BOCA PARA BUEIRO TRIPLO TUBULAR, DIAMETRO =0,60M, EM CONCRETO CICLOPICO, INCLUINDO FORMAS, ESCAVACAO, REATERRO E MATERIAIS, EXCLUINDO MATERIAL REATERRO JAZIDA E TRANSPORTE.</v>
          </cell>
          <cell r="C1453" t="str">
            <v>UN</v>
          </cell>
          <cell r="D1453">
            <v>1610.85</v>
          </cell>
          <cell r="E1453">
            <v>0.51744473700000004</v>
          </cell>
        </row>
        <row r="1454">
          <cell r="A1454" t="str">
            <v>73856/13</v>
          </cell>
          <cell r="B1454" t="str">
            <v>BOCA PARA BUEIRO TRIPLO TUBULAR, DIAMETRO =0,80M, EM CONCRETO CICLOPICO, INCLUINDO FORMAS, ESCAVACAO, REATERRO E MATERIAIS, EXCLUINDO MATERIAL REATERRO JAZIDA E TRANSPORTE.</v>
          </cell>
          <cell r="C1454" t="str">
            <v>UN</v>
          </cell>
          <cell r="D1454">
            <v>2419.4</v>
          </cell>
          <cell r="E1454">
            <v>0.51358220300000001</v>
          </cell>
        </row>
        <row r="1455">
          <cell r="A1455" t="str">
            <v>73856/14</v>
          </cell>
          <cell r="B1455" t="str">
            <v>BOCA PARA BUEIRO TRIPLO TUBULAR, DIAMETRO =1,00M, EM CONCRETO CICLOPICO, INCLUINDO FORMAS, ESCAVACAO, REATERRO E MATERIAIS, EXCLUINDO MATERIAL REATERRO JAZIDA E TRANSPORTE.</v>
          </cell>
          <cell r="C1455" t="str">
            <v>UN</v>
          </cell>
          <cell r="D1455">
            <v>3408.23</v>
          </cell>
          <cell r="E1455">
            <v>0.51055556199999996</v>
          </cell>
        </row>
        <row r="1456">
          <cell r="A1456" t="str">
            <v>73856/15</v>
          </cell>
          <cell r="B1456" t="str">
            <v>BOCA PARA BUEIRO TRIPLO TUBULAR, DIAMETRO =1,20M, EM CONCRETO CICLOPICO, INCLUINDO FORMAS, ESCAVACAO, REATERRO E MATERIAIS, EXCLUINDO MATERIAL REATERRO JAZIDA E TRANSPORTE.</v>
          </cell>
          <cell r="C1456" t="str">
            <v>UN</v>
          </cell>
          <cell r="D1456">
            <v>4584.91</v>
          </cell>
          <cell r="E1456">
            <v>0.50794404500000001</v>
          </cell>
        </row>
        <row r="1457">
          <cell r="A1457" t="str">
            <v>73963/1</v>
          </cell>
          <cell r="B1457" t="str">
            <v>POCO DE VISITA PARA REDE DE ESG. SANIT., EM ANEIS DE CONCRETO, DIÂMETRO = 60CM, PROF=80CM, INCLUINDO DEGRAU,  EXCLUINDO TAMPAO FERRO FUNDIDO.</v>
          </cell>
          <cell r="C1457" t="str">
            <v>UN</v>
          </cell>
          <cell r="D1457">
            <v>351.94</v>
          </cell>
          <cell r="E1457">
            <v>0.30039863300000003</v>
          </cell>
        </row>
        <row r="1458">
          <cell r="A1458" t="str">
            <v>73963/2</v>
          </cell>
          <cell r="B1458" t="str">
            <v>POCO DE VISITA PARA REDE DE ESG. SANIT., EM ANEIS DE CONCRETO, DIÂMETRO = 60CM, PROF = 100CM, EXCLUINDO TAMPAO FERRO FUNDIDO.</v>
          </cell>
          <cell r="C1458" t="str">
            <v>UN</v>
          </cell>
          <cell r="D1458">
            <v>373.25</v>
          </cell>
          <cell r="E1458">
            <v>0.28997260800000002</v>
          </cell>
        </row>
        <row r="1459">
          <cell r="A1459" t="str">
            <v>73963/3</v>
          </cell>
          <cell r="B1459" t="str">
            <v>POCO DE VISITA PARA REDE DE ESG. SANIT., EM ANEIS DE CONCRETO, DIÂMETRO = 60CM, PROF = 60CM, INCLUINDO DEGRAU, EXCLUINDO TAMPAO FERRO FUNDIDO.</v>
          </cell>
          <cell r="C1459" t="str">
            <v>UN</v>
          </cell>
          <cell r="D1459">
            <v>343.3</v>
          </cell>
          <cell r="E1459">
            <v>0.24403423099999999</v>
          </cell>
        </row>
        <row r="1460">
          <cell r="A1460" t="str">
            <v>73963/5</v>
          </cell>
          <cell r="B1460" t="str">
            <v>POCO DE VISITA PARA REDE DE ESG. SANIT., EM ANEIS DE CONCRETO, DIÂMETRO = 60CM E 110CM, PROF = 120CM, EXCLUINDO TAMPAO FERRO FUNDIDO.</v>
          </cell>
          <cell r="C1460" t="str">
            <v>UN</v>
          </cell>
          <cell r="D1460">
            <v>1071.3800000000001</v>
          </cell>
          <cell r="E1460">
            <v>0.27132775599999998</v>
          </cell>
        </row>
        <row r="1461">
          <cell r="A1461" t="str">
            <v>73963/6</v>
          </cell>
          <cell r="B1461" t="str">
            <v>POCO DE VISITA PARA REDE DE ESG. SANIT., EM ANEIS DE CONCRETO, DIÂMETRO = 60CM E 110CM, PROF = 140CM, EXCLUINDO TAMPAO FERRO FUNDIDO.</v>
          </cell>
          <cell r="C1461" t="str">
            <v>UN</v>
          </cell>
          <cell r="D1461">
            <v>1149.4000000000001</v>
          </cell>
          <cell r="E1461">
            <v>0.269271659</v>
          </cell>
        </row>
        <row r="1462">
          <cell r="A1462" t="str">
            <v>73963/7</v>
          </cell>
          <cell r="B1462" t="str">
            <v>POCO DE VISITA PARA REDE DE ESG. SANIT., EM ANEIS DE CONCRETO, DIÂMETRO = 60CM E 110CM, PROF = 150CM, EXCLUINDO TAMPAO FERRO FUNDIDO.</v>
          </cell>
          <cell r="C1462" t="str">
            <v>UN</v>
          </cell>
          <cell r="D1462">
            <v>1214.73</v>
          </cell>
          <cell r="E1462">
            <v>0.27275200700000002</v>
          </cell>
        </row>
        <row r="1463">
          <cell r="A1463" t="str">
            <v>73963/8</v>
          </cell>
          <cell r="B1463" t="str">
            <v>POCO DE VISITA PARA REDE DE ESG. SANIT., EM ANEIS DE CONCRETO, DIÂMETRO = 60CM E 110CM, PROF = 160CM, EXCLUINDO TAMPAO FERRO FUNDIDO.</v>
          </cell>
          <cell r="C1463" t="str">
            <v>UN</v>
          </cell>
          <cell r="D1463">
            <v>1223.93</v>
          </cell>
          <cell r="E1463">
            <v>0.27135715300000002</v>
          </cell>
        </row>
        <row r="1464">
          <cell r="A1464" t="str">
            <v>73963/9</v>
          </cell>
          <cell r="B1464" t="str">
            <v>POCO DE VISITA PARA REDE DE ESG. SANIT., EM ANEIS DE CONCRETO, DIÂMETRO = 110CM, PROF = 170CM, EXCLUINDO TAMPAO FERRO FUNDIDO.</v>
          </cell>
          <cell r="C1464" t="str">
            <v>UN</v>
          </cell>
          <cell r="D1464">
            <v>1285.44</v>
          </cell>
          <cell r="E1464">
            <v>0.263476553</v>
          </cell>
        </row>
        <row r="1465">
          <cell r="A1465" t="str">
            <v>73963/10</v>
          </cell>
          <cell r="B1465" t="str">
            <v>POCO DE VISITA PARA REDE DE ESG. SANIT., EM ANEIS DE CONCRETO, DIÂMETRO = 60CM E 110CM, PROF = 200CM, EXCLUINDO TAMPAO FERRO FUNDIDO.</v>
          </cell>
          <cell r="C1465" t="str">
            <v>UN</v>
          </cell>
          <cell r="D1465">
            <v>1396.41</v>
          </cell>
          <cell r="E1465">
            <v>0.26215869200000003</v>
          </cell>
        </row>
        <row r="1466">
          <cell r="A1466" t="str">
            <v>73963/11</v>
          </cell>
          <cell r="B1466" t="str">
            <v>POCO DE VISITA PARA REDE DE ESG. SANIT., EM ANEIS DE CONCRETO, DIÂMETRO = 60CM E 110CM, PROF = 230CM, EXCLUINDO TAMPAO FERRO FUNDIDO.</v>
          </cell>
          <cell r="C1466" t="str">
            <v>UN</v>
          </cell>
          <cell r="D1466">
            <v>1459.78</v>
          </cell>
          <cell r="E1466">
            <v>0.26455229699999999</v>
          </cell>
        </row>
        <row r="1467">
          <cell r="A1467" t="str">
            <v>73963/12</v>
          </cell>
          <cell r="B1467" t="str">
            <v>POCO DE VISITA PARA REDE DE ESG. SANIT., EM ANEIS DE CONCRETO, DIÂMETRO = 60CM E 110CM, PROF = 260CM, EXCLUINDO TAMPAO FERRO FUNDIDO.</v>
          </cell>
          <cell r="C1467" t="str">
            <v>UN</v>
          </cell>
          <cell r="D1467">
            <v>1632.59</v>
          </cell>
          <cell r="E1467">
            <v>0.25735898499999998</v>
          </cell>
        </row>
        <row r="1468">
          <cell r="A1468" t="str">
            <v>73963/13</v>
          </cell>
          <cell r="B1468" t="str">
            <v>POCO DE VISITA PARA REDE DE ESG. SANIT., EM ANEIS DE CONCRETO, DIÂMETRO = 60CM E 110CM, PROF = 290CM, EXCLUINDO TAMPAO FERRO FUNDIDO.</v>
          </cell>
          <cell r="C1468" t="str">
            <v>UN</v>
          </cell>
          <cell r="D1468">
            <v>1766.32</v>
          </cell>
          <cell r="E1468">
            <v>0.25659084799999998</v>
          </cell>
        </row>
        <row r="1469">
          <cell r="A1469" t="str">
            <v>73963/14</v>
          </cell>
          <cell r="B1469" t="str">
            <v>POCO DE VISITA PARA REDE DE ESG. SANIT., EM ANEIS DE CONCRETO, DIÂMETRO = 60CM E 110CM, PROF = 320CM, EXCLUINDO TAMPAO FERRO FUNDIDO.</v>
          </cell>
          <cell r="C1469" t="str">
            <v>UN</v>
          </cell>
          <cell r="D1469">
            <v>1858.91</v>
          </cell>
          <cell r="E1469">
            <v>0.26024710499999998</v>
          </cell>
        </row>
        <row r="1470">
          <cell r="A1470" t="str">
            <v>73963/15</v>
          </cell>
          <cell r="B1470" t="str">
            <v>POCO DE VISITA PARA REDE DE ESG. SANIT., EM ANEIS DE CONCRETO, DIÂMETRO = 60CM E 110CM, PROF = 350CM, EXCLUINDO TAMPAO FERRO FUNDIDO.</v>
          </cell>
          <cell r="C1470" t="str">
            <v>UN</v>
          </cell>
          <cell r="D1470">
            <v>2011.02</v>
          </cell>
          <cell r="E1470">
            <v>0.26438052499999998</v>
          </cell>
        </row>
        <row r="1471">
          <cell r="A1471" t="str">
            <v>73963/16</v>
          </cell>
          <cell r="B1471" t="str">
            <v>POCO DE VISITA PARA REDE DE ESG. SANIT., EM ANEIS DE CONCRETO, DIÂMETRO = 60CM E 110CM, PROF = 380CM, EXCLUINDO TAMPAO FERRO FUNDIDO.</v>
          </cell>
          <cell r="C1471" t="str">
            <v>UN</v>
          </cell>
          <cell r="D1471">
            <v>2126.61</v>
          </cell>
          <cell r="E1471">
            <v>0.25866072499999998</v>
          </cell>
        </row>
        <row r="1472">
          <cell r="A1472" t="str">
            <v>73963/17</v>
          </cell>
          <cell r="B1472" t="str">
            <v>POCO DE VISITA PARA REDE DE ESG. SANIT., EM ANEIS DE CONCRETO, DIÂMETRO = 60CM E 110CM, PROF = 410CM, EXCLUINDO TAMPAO FERRO FUNDIDO.</v>
          </cell>
          <cell r="C1472" t="str">
            <v>UN</v>
          </cell>
          <cell r="D1472">
            <v>2270.75</v>
          </cell>
          <cell r="E1472">
            <v>0.25760035199999998</v>
          </cell>
        </row>
        <row r="1473">
          <cell r="A1473" t="str">
            <v>73963/18</v>
          </cell>
          <cell r="B1473" t="str">
            <v>POCO DE VISITA PARA REDE DE ESG. SANIT., EM ANEIS DE CONCRETO, DIÂMETRO = 60CM E 110CM, PROF = 440CM, EXCLUINDO TAMPAO FERRO FUNDIDO.</v>
          </cell>
          <cell r="C1473" t="str">
            <v>UN</v>
          </cell>
          <cell r="D1473">
            <v>2404.1799999999998</v>
          </cell>
          <cell r="E1473">
            <v>0.25695263200000001</v>
          </cell>
        </row>
        <row r="1474">
          <cell r="A1474" t="str">
            <v>73963/19</v>
          </cell>
          <cell r="B1474" t="str">
            <v>POCO DE VISITA PARA REDE DE ESG. SANIT., EM ANEIS DE CONCRETO, DIÂMETRO = 60CM E 110CM, PROF = 470CM, EXCLUINDO TAMPAO FERRO FUNDIDO.</v>
          </cell>
          <cell r="C1474" t="str">
            <v>UN</v>
          </cell>
          <cell r="D1474">
            <v>2538.37</v>
          </cell>
          <cell r="E1474">
            <v>0.25653501899999998</v>
          </cell>
        </row>
        <row r="1475">
          <cell r="A1475" t="str">
            <v>73963/20</v>
          </cell>
          <cell r="B1475" t="str">
            <v>POCO DE VISITA PARA REDE DE ESG. SANIT., EM ANEIS DE CONCRETO, DIÂMETRO = 60CM E 110CM, PROF = 500CM, EXCLUINDO TAMPAO FERRO FUNDIDO.</v>
          </cell>
          <cell r="C1475" t="str">
            <v>UN</v>
          </cell>
          <cell r="D1475">
            <v>2671.79</v>
          </cell>
          <cell r="E1475">
            <v>0.25600254900000002</v>
          </cell>
        </row>
        <row r="1476">
          <cell r="A1476" t="str">
            <v>73963/21</v>
          </cell>
          <cell r="B1476" t="str">
            <v>POCO DE VISITA PARA REDE DE ESG. SANIT., EM ANEIS DE CONCRETO, DIÂMETRO = 60CM E 110CM, PROF = 530CM, EXCLUINDO TAMPAO FERRO FUNDIDO.</v>
          </cell>
          <cell r="C1476" t="str">
            <v>UN</v>
          </cell>
          <cell r="D1476">
            <v>2814.12</v>
          </cell>
          <cell r="E1476">
            <v>0.25549084700000002</v>
          </cell>
        </row>
        <row r="1477">
          <cell r="A1477" t="str">
            <v>73963/22</v>
          </cell>
          <cell r="B1477" t="str">
            <v>POCO DE VISITA PARA REDE DE ESG. SANIT., EM ANEIS DE CONCRETO, DIÂMETRO = 60CM E 110CM, PROF = 560CM, EXCLUINDO TAMPAO FERRO FUNDIDO.</v>
          </cell>
          <cell r="C1477" t="str">
            <v>UN</v>
          </cell>
          <cell r="D1477">
            <v>2947.54</v>
          </cell>
          <cell r="E1477">
            <v>0.255057963</v>
          </cell>
        </row>
        <row r="1478">
          <cell r="A1478" t="str">
            <v>73963/23</v>
          </cell>
          <cell r="B1478" t="str">
            <v>POCO DE VISITA PARA REDE DE ESG. SANIT., EM ANEIS DE CONCRETO, DIÂMETRO = 60CM E 110CM, PROF = 590CM, EXCLUINDO TAMPAO FERRO FUNDIDO.</v>
          </cell>
          <cell r="C1478" t="str">
            <v>UN</v>
          </cell>
          <cell r="D1478">
            <v>3080.96</v>
          </cell>
          <cell r="E1478">
            <v>0.25465931400000003</v>
          </cell>
        </row>
        <row r="1479">
          <cell r="A1479" t="str">
            <v>73963/24</v>
          </cell>
          <cell r="B1479" t="str">
            <v>POCO DE VISITA PARA REDE DE ESG. SANIT., EM ANEIS DE CONCRETO, DIÂMETRO = 60CM E 110CM, PROF = 690CM, EXCLUINDO TAMPAO FERRO FUNDIDO.</v>
          </cell>
          <cell r="C1479" t="str">
            <v>UN</v>
          </cell>
          <cell r="D1479">
            <v>3397.72</v>
          </cell>
          <cell r="E1479">
            <v>0.240751877</v>
          </cell>
        </row>
        <row r="1480">
          <cell r="A1480" t="str">
            <v>73963/25</v>
          </cell>
          <cell r="B1480" t="str">
            <v>POCO DE VISITA PARA REDE DE ESG. SANIT., EM ANEIS DE CONCRETO, DIÂMETRO = 60CM E 110CM, PROF = 650CM, EXCLUINDO TAMPAO FERRO FUNDIDO.</v>
          </cell>
          <cell r="C1480" t="str">
            <v>UN</v>
          </cell>
          <cell r="D1480">
            <v>3348.9</v>
          </cell>
          <cell r="E1480">
            <v>0.25407945599999998</v>
          </cell>
        </row>
        <row r="1481">
          <cell r="A1481" t="str">
            <v>73963/26</v>
          </cell>
          <cell r="B1481" t="str">
            <v>POCO DE VISITA PARA REDE DE ESG. SANIT., EM ANEIS DE CONCRETO, DIÂMETRO = 60CM E 110CM, PROF = 680CM, EXCLUINDO TAMPAO FERRO FUNDIDO.</v>
          </cell>
          <cell r="C1481" t="str">
            <v>UN</v>
          </cell>
          <cell r="D1481">
            <v>3483.1</v>
          </cell>
          <cell r="E1481">
            <v>0.253882791</v>
          </cell>
        </row>
        <row r="1482">
          <cell r="A1482" t="str">
            <v>73963/27</v>
          </cell>
          <cell r="B1482" t="str">
            <v>POCO DE VISITA PARA REDE DE ESG. SANIT., EM ANEIS DE CONCRETO, DIÂMETRO = 60CM E 110CM, PROF = 710CM, EXCLUINDO TAMPAO FERRO FUNDIDO.</v>
          </cell>
          <cell r="C1482" t="str">
            <v>UN</v>
          </cell>
          <cell r="D1482">
            <v>3616.52</v>
          </cell>
          <cell r="E1482">
            <v>0.25359069000000001</v>
          </cell>
        </row>
        <row r="1483">
          <cell r="A1483" t="str">
            <v>73963/28</v>
          </cell>
          <cell r="B1483" t="str">
            <v>POCO VISITA ESG SANIT ANEL CONC PRE-MOLD PROF=1,20M C/ TAMPAO FOFO ARTICULADO, CLASSE B125 CARGA MAX 12,5 T, REDONDO TAMPA 600 MM, REDE PLUVIAL /ESGOTO / REJUNTAMENTO ANEIS / REVEST LISO CALHA INTERNA C/ARG CIM/AREIA 1:4. BASE/BANQUETA EM CONCR FCK=10MPA</v>
          </cell>
          <cell r="C1483" t="str">
            <v>UN</v>
          </cell>
          <cell r="D1483">
            <v>1328.03</v>
          </cell>
          <cell r="E1483">
            <v>0.22046982900000001</v>
          </cell>
        </row>
        <row r="1484">
          <cell r="A1484" t="str">
            <v>73963/29</v>
          </cell>
          <cell r="B1484" t="str">
            <v>POCO VISITA ESG SANIT ANEL CONC PRE-MOLD PROF=1,40M C/ TAMPAO FOFO ARTICULADO, CLASSE B125 CARGA MAX 12,5 T, REDONDO TAMPA 600 MM, REDE PLUVIAL/ESGOTO / REJUNTAMENTO ANEIS / REVEST LISO CALHA INTERNA C/ARG CIM/AREIA 1:4. BASE/BANQUETA EM CONCR FCK=10MPA</v>
          </cell>
          <cell r="C1484" t="str">
            <v>UN</v>
          </cell>
          <cell r="D1484">
            <v>1389.35</v>
          </cell>
          <cell r="E1484">
            <v>0.22360682600000001</v>
          </cell>
        </row>
        <row r="1485">
          <cell r="A1485" t="str">
            <v>73963/30</v>
          </cell>
          <cell r="B1485" t="str">
            <v>POCO VISITA ESG SANIT ANEL CONC PRE-MOLD PROF=1,50M C/ TAMPAO FOFO ARTICULADO, CLASSE B125 CARGA MAX 12,5 T, REDONDO TAMPA 600 MM, REDE PLUVIAL/ESGOTO / REJUNTAMENTO ANEIS / REVEST LISO CALHA INTERNA C/ARG CIM/AREIA 1:4. BASE/BANQUETA EM CONCRFCK=10MPA</v>
          </cell>
          <cell r="C1485" t="str">
            <v>UN</v>
          </cell>
          <cell r="D1485">
            <v>1513.82</v>
          </cell>
          <cell r="E1485">
            <v>0.221379246</v>
          </cell>
        </row>
        <row r="1486">
          <cell r="A1486" t="str">
            <v>73963/31</v>
          </cell>
          <cell r="B1486" t="str">
            <v>POCO VISITA ESG SANIT ANEL CONC PRE-MOLD PROF=1,60M C/ TAMPAO FOFO ARTICULADO, CLASSE B125 CARGA MAX 12,5 T, REDONDO TAMPA 600 MM, REDE PLUVIAL / REJUNTAMENTO ANEIS / REVEST LISO CALHA INTERNA C/ARG CIM/AREIA 1:4. BASE/BANQUETA EM CONCR FCK=10MPA</v>
          </cell>
          <cell r="C1486" t="str">
            <v>UN</v>
          </cell>
          <cell r="D1486">
            <v>1524.26</v>
          </cell>
          <cell r="E1486">
            <v>0.22103327</v>
          </cell>
        </row>
        <row r="1487">
          <cell r="A1487" t="str">
            <v>73963/32</v>
          </cell>
          <cell r="B1487" t="str">
            <v>POCO VISITA ESG SANIT ANEL CONC PRE-MOLD PROF=1,70M C/ TAMPAO FOFO ARTICULADO, CLASSE B125 CARGA MAX 12,5 T, REDONDO TAMPA 600 MM, REDE PLUVIAL/ESGOTO /  REJUNTAMENTO ANEIS / REVEST LISO CALHA INTERNA C/ARG CIM/AREIA 1:4. BASE/BANQUETA EM CONCR FCK=10MPA</v>
          </cell>
          <cell r="C1487" t="str">
            <v>UN</v>
          </cell>
          <cell r="D1487">
            <v>1537.29</v>
          </cell>
          <cell r="E1487">
            <v>0.220721102</v>
          </cell>
        </row>
        <row r="1488">
          <cell r="A1488" t="str">
            <v>73963/33</v>
          </cell>
          <cell r="B1488" t="str">
            <v>POCO VISITA ESG SANIT ANEL CONC PRE-MOLD PROF=2,00M C/ TAMPAO FOFO ARTICULADO, CLASSE B125 CARGA MAX 12,5 T, REDONDO TAMPA 600 MM, REDE PLUVIAL/ESGOTO / REJUNTAMENTO ANEIS / REVEST LISO CALHA INTERNA C/ARG CIM/AREIA 1:4. BASE/BANQUETA EM CONCR FCK=10MPA</v>
          </cell>
          <cell r="C1488" t="str">
            <v>UN</v>
          </cell>
          <cell r="D1488">
            <v>1672.45</v>
          </cell>
          <cell r="E1488">
            <v>0.222965366</v>
          </cell>
        </row>
        <row r="1489">
          <cell r="A1489" t="str">
            <v>73963/34</v>
          </cell>
          <cell r="B1489" t="str">
            <v>POCO VISITA ESG SANIT ANEL CONC PRE MOLD PROF=2,30M C/ TAMPAO FOFO ARTICULADO, CLASSE B125 CARGA MAX 12,5 T, REDONDO TAMPA 600 MM, REDE PLUVIAL/ESGOTO / REJUNTAMENTO ANEIS / REVEST LISO CALHA INTERNA C/ARG CIM/AREIA 1:4. BASE/BANQUETA EM CONCRFCK=10MPA</v>
          </cell>
          <cell r="C1489" t="str">
            <v>UN</v>
          </cell>
          <cell r="D1489">
            <v>1754.09</v>
          </cell>
          <cell r="E1489">
            <v>0.22428284300000001</v>
          </cell>
        </row>
        <row r="1490">
          <cell r="A1490" t="str">
            <v>73963/35</v>
          </cell>
          <cell r="B1490" t="str">
            <v>POCO VISITA ESG SANIT ANEL CONC PRE-MOLD PROF=2,60M C/ TAMPAO FOFO SIMPLES COM BASE, CLASSE B125 CARGA MAX 12,5 T, REDONDO TAMPA 600 MM, REDE PLUVIAL/ESGOTO / REJUNTAMENTO ANEIS / REVEST LISO CALHA INTERNA C/ARG CIM/AREIA 1:4. BASE/BANQUETAEM CONCR FCK=10MPA</v>
          </cell>
          <cell r="C1490" t="str">
            <v>UN</v>
          </cell>
          <cell r="D1490">
            <v>1889.25</v>
          </cell>
          <cell r="E1490">
            <v>0.22602997499999999</v>
          </cell>
        </row>
        <row r="1491">
          <cell r="A1491" t="str">
            <v>73963/36</v>
          </cell>
          <cell r="B1491" t="str">
            <v>POCO VISITA ESG SANIT ANEL CONC PRE-MOLD PROF=2,90M C/ TAMPAO FOFO ARTICULADO, CLASSE B125 CARGA MAX 12,5 T, REDONDO TAMPA 600 MM, REDE PLUVIAL / REJUNTAMENTO ANEIS / REVEST LISO CALHA INTERNA C/ARG CIM/AREIA 1:4. BASE/BANQUETA EM CONCR FCK=10MPA</v>
          </cell>
          <cell r="C1491" t="str">
            <v>UN</v>
          </cell>
          <cell r="D1491">
            <v>2024.41</v>
          </cell>
          <cell r="E1491">
            <v>0.22753563600000001</v>
          </cell>
        </row>
        <row r="1492">
          <cell r="A1492" t="str">
            <v>73963/37</v>
          </cell>
          <cell r="B1492" t="str">
            <v>POCO VISITA ESG SANIT ANEL CONC PRE-MOLD PROF=3,20M C/ TAMPAO FOFO ARTICULADO, CLASSE B125 CARGA MAX 12,5 T, REDONDO TAMPA 600 MM, REDE PLUVIAL /  REJUNTAMENTOANEIS / REVEST LISO CALHA INTERNA C/ARG CIM/AREIA 1:4. BASE / BANQUETA EM CONCR FCK=10MPA</v>
          </cell>
          <cell r="C1492" t="str">
            <v>UN</v>
          </cell>
          <cell r="D1492">
            <v>2159.5700000000002</v>
          </cell>
          <cell r="E1492">
            <v>0.22884771400000001</v>
          </cell>
        </row>
        <row r="1493">
          <cell r="A1493" t="str">
            <v>73963/38</v>
          </cell>
          <cell r="B1493" t="str">
            <v>POCO VISITA ESG SANIT ANEL CONC PRE-MOLD PROF=3,50M C/ TAMPAO FOFO ARTICULADO, CLASSE B125 CARGA MAX 12,5 T, REDONDO TAMPA 600 MM, REDE PLUVIAL/ESGOTO /  REJUNTAMENTO / ANEIS / REVEST LISO CALHA INTERNA C/ARG CIM/AREIA 1:4. BASE/BANQUETA EM CONCR FCK=10MPA</v>
          </cell>
          <cell r="C1493" t="str">
            <v>UN</v>
          </cell>
          <cell r="D1493">
            <v>2295.42</v>
          </cell>
          <cell r="E1493">
            <v>0.23017944100000001</v>
          </cell>
        </row>
        <row r="1494">
          <cell r="A1494" t="str">
            <v>73963/39</v>
          </cell>
          <cell r="B1494" t="str">
            <v>POCO VISITA ESG SANIT ANEL CONC PRE-MOLD PROF=3,80M C/ TAMPAO FOFO ARTICULADO, CLASSE B125 CARGA MAX 12,5 T, REDONDO TAMPA 600 MM, REDE PLUVIAL / REJUNTAMENTO ANEIS / REVEST LISO CALHA INTERNA C/ARG CIM/AREIA 1:4. BASE/BANQUETA EM CONCR FCK=10MPA</v>
          </cell>
          <cell r="C1494" t="str">
            <v>UN</v>
          </cell>
          <cell r="D1494">
            <v>2431.0500000000002</v>
          </cell>
          <cell r="E1494">
            <v>0.23130456899999999</v>
          </cell>
        </row>
        <row r="1495">
          <cell r="A1495" t="str">
            <v>73963/40</v>
          </cell>
          <cell r="B1495" t="str">
            <v>POCO VISITA ESG SANIT ANEL CONC PRE-MOLD PROF=4,10M C/ TAMPAO FOFO ARTICULADO, CLASSE B125 CARGA MAX 12,5 T, REDONDO TAMPA 600 MM, REDE PLUVIAL / REJUNTAMENTO ANEIS / REVEST LISO CALHA INTERNA C/ARG CIM/AREIA 1:4. BASE/BANQUETA EM CONCR FCK=10MPA</v>
          </cell>
          <cell r="C1495" t="str">
            <v>UN</v>
          </cell>
          <cell r="D1495">
            <v>2563.0700000000002</v>
          </cell>
          <cell r="E1495">
            <v>0.23227846299999999</v>
          </cell>
        </row>
        <row r="1496">
          <cell r="A1496" t="str">
            <v>73963/41</v>
          </cell>
          <cell r="B1496" t="str">
            <v>POCO VISITA ESG SANIT ANEL CONC PRE MOLD PROF=4,40M C/ TAMPAO FOFO ARTICULADO, CLASSE B125 CARGA MAX 12,5 T, REDONDO TAMPA 600 MM, REDE PLUVIAL / REJUNTAMENTO ANEIS / REVEST LISO CALHA INTERNA C/ARG CIM/AREIA 1:4. BASE/BANQUETA EM CONCR FCK=10MPA</v>
          </cell>
          <cell r="C1496" t="str">
            <v>UN</v>
          </cell>
          <cell r="D1496">
            <v>2693.96</v>
          </cell>
          <cell r="E1496">
            <v>0.23155147200000001</v>
          </cell>
        </row>
        <row r="1497">
          <cell r="A1497" t="str">
            <v>73963/42</v>
          </cell>
          <cell r="B1497" t="str">
            <v>POCO VISITA ESG SANIT ANEL CONC PRE-MOLD PROF=4,70M C/ TAMPAO FOFO ARTICULADO, CLASSE B125 CARGA MAX 12,5 T, REDONDO TAMPA 600 MM, REDE PLUVIAL/ESGOTO /  REJUNTAMENTO ANEIS / REVEST LISO CALHA INTERNA C/ARG CIM/AREIA 1:4. BASE/BANQUETA EM CONCRFCK=10MPA</v>
          </cell>
          <cell r="C1497" t="str">
            <v>UN</v>
          </cell>
          <cell r="D1497">
            <v>2837.07</v>
          </cell>
          <cell r="E1497">
            <v>0.23388899199999999</v>
          </cell>
        </row>
        <row r="1498">
          <cell r="A1498" t="str">
            <v>73963/43</v>
          </cell>
          <cell r="B1498" t="str">
            <v>POCO VISITA ESG SANIT ANEL CONC PRE-MOLD PROF=5,00M C/ TAMPAO FOFO ARTICULADO, CLASSE B125 CARGA MAX 12,5 T, REDONDO TAMPA 600 MM, REDE PLUVIAL / ESGOTO / REJUNTAMENTO ANEIS/ REVEST LISO CALHA INTERNA C/ARG CIM/AREIA 1:4. BASE/BANQUETA EM CONCR FCK=10MPA</v>
          </cell>
          <cell r="C1498" t="str">
            <v>UN</v>
          </cell>
          <cell r="D1498">
            <v>2932.95</v>
          </cell>
          <cell r="E1498">
            <v>0.22691144999999999</v>
          </cell>
        </row>
        <row r="1499">
          <cell r="A1499" t="str">
            <v>73963/44</v>
          </cell>
          <cell r="B1499" t="str">
            <v>POCO VISITA ESG SANIT ANEL CONC PRE-MOLD PROF=0,80M C/ TAMPAO FOFO ARTICULADO, CLASSE B125 CARGA MAX 12,5 T, REDONDO TAMPA 600 MM, REDE PLUVIAL/ESGOTO / DEGRAUS FF / REJUNTAMENTO ANEIS / REVEST LISO CALHA INTERNA C/ARG CIM/AREIA 1:4. BASE / BANQUETA EM CONCR FCK=10MPA</v>
          </cell>
          <cell r="C1499" t="str">
            <v>UN</v>
          </cell>
          <cell r="D1499">
            <v>689.83</v>
          </cell>
          <cell r="E1499">
            <v>0.16898648699999999</v>
          </cell>
        </row>
        <row r="1500">
          <cell r="A1500" t="str">
            <v>73963/45</v>
          </cell>
          <cell r="B1500" t="str">
            <v>POCO DE VISITA PARA REDE DE ESG. SANIT., EM ANEIS DE CONCRETO, DIÂMETRO = 60CM E 110CM, PROF = 240CM, EXCLUINDO TAMPAO FERRO FUNDIDO.</v>
          </cell>
          <cell r="C1500" t="str">
            <v>UN</v>
          </cell>
          <cell r="D1500">
            <v>1554.71</v>
          </cell>
          <cell r="E1500">
            <v>0.25570396699999998</v>
          </cell>
        </row>
        <row r="1501">
          <cell r="A1501" t="str">
            <v>73963/46</v>
          </cell>
          <cell r="B1501" t="str">
            <v>POCO DE VISITA PARA REDE DE ESG. SANIT., EM ANEIS DE CONCRETO, DIÂMETRO = 60CM E 110CM, PROF = 250CM, EXCLUINDO TAMPAO FERRO FUNDIDO.</v>
          </cell>
          <cell r="C1501" t="str">
            <v>UN</v>
          </cell>
          <cell r="D1501">
            <v>1574.97</v>
          </cell>
          <cell r="E1501">
            <v>0.25961569000000001</v>
          </cell>
        </row>
        <row r="1502">
          <cell r="A1502" t="str">
            <v>73963/47</v>
          </cell>
          <cell r="B1502" t="str">
            <v>POCO DE VISITA PARA REDE DE ESG. SANIT., EM ANEIS DE CONCRETO, DIÂMETRO = 60CM E 110CM, PROF = 280CM, EXCLUINDO TAMPAO FERRO FUNDIDO.</v>
          </cell>
          <cell r="C1502" t="str">
            <v>UN</v>
          </cell>
          <cell r="D1502">
            <v>1721.72</v>
          </cell>
          <cell r="E1502">
            <v>0.25686872300000002</v>
          </cell>
        </row>
        <row r="1503">
          <cell r="A1503" t="str">
            <v>73963/48</v>
          </cell>
          <cell r="B1503" t="str">
            <v>POCO DE VISITA PARA REDE DE ESG. SANIT., EM ANEIS DE CONCRETO, DIÂMETRO = 60CM E 110CM, PROF = 310CM, EXCLUINDO TAMPAO FERRO FUNDIDO.</v>
          </cell>
          <cell r="C1503" t="str">
            <v>UN</v>
          </cell>
          <cell r="D1503">
            <v>1828.03</v>
          </cell>
          <cell r="E1503">
            <v>0.25909262700000002</v>
          </cell>
        </row>
        <row r="1504">
          <cell r="A1504" t="str">
            <v>74124/1</v>
          </cell>
          <cell r="B1504" t="str">
            <v>POCO VISITA AG PLUV:CONC ARM 1X1X1,40M COLETOR D=40 A 50CM PAREDE E=15CM BASE CONC FCK=10MPA REVEST C/ARG CIM/AREIA 1:4 INCL FORN TODOS MATERIAIS</v>
          </cell>
          <cell r="C1504" t="str">
            <v>UN</v>
          </cell>
          <cell r="D1504">
            <v>2067.2800000000002</v>
          </cell>
          <cell r="E1504">
            <v>0.46258237899999999</v>
          </cell>
        </row>
        <row r="1505">
          <cell r="A1505" t="str">
            <v>74124/2</v>
          </cell>
          <cell r="B1505" t="str">
            <v>POCO VISITA AG PLUV:CONC ARM 1,10X1,10X1,40M COLETOR D=60CM PAREDE E=15CM BASE CONC FCK=10MPA REVEST C/ARG CIM/AREIA 1:4 INCL FORN TODOS MATERIAIS</v>
          </cell>
          <cell r="C1505" t="str">
            <v>UN</v>
          </cell>
          <cell r="D1505">
            <v>2364.2800000000002</v>
          </cell>
          <cell r="E1505">
            <v>0.45462261199999998</v>
          </cell>
        </row>
        <row r="1506">
          <cell r="A1506" t="str">
            <v>74124/3</v>
          </cell>
          <cell r="B1506" t="str">
            <v>POCO VISITA AG PLUV:CONC ARM 1,20X1,20X1,40M COLETOR D=70CM PAREDE E=15CM BASE CONC FCK=10MPA REVEST C/ARG CIM/AREIA 1:4 INCL FORN TODOS MATERIAIS</v>
          </cell>
          <cell r="C1506" t="str">
            <v>UN</v>
          </cell>
          <cell r="D1506">
            <v>2553.2800000000002</v>
          </cell>
          <cell r="E1506">
            <v>0.45285627299999998</v>
          </cell>
        </row>
        <row r="1507">
          <cell r="A1507" t="str">
            <v>74124/4</v>
          </cell>
          <cell r="B1507" t="str">
            <v>POCO VISITA AG PLUV:CONC ARM 1,30X1,30X1,40M COLETOR D=80CM PAREDE E=15CM BASE CONC FCK=10MPA REVEST C/ARG CIM/AREIA 1:4 INCL FORN TODOS MATERIAIS</v>
          </cell>
          <cell r="C1507" t="str">
            <v>UN</v>
          </cell>
          <cell r="D1507">
            <v>2924.42</v>
          </cell>
          <cell r="E1507">
            <v>0.45752657299999999</v>
          </cell>
        </row>
        <row r="1508">
          <cell r="A1508" t="str">
            <v>74124/5</v>
          </cell>
          <cell r="B1508" t="str">
            <v>POCO VISITA CONCRETO ARMADO P/AG PLUV 1,40X1,40X1,50M COLETOR D=90CM  PAREDE E=15CM BASE CONCRETO FCK=10MPA REVESTIDO C/ARG CIM/AREIA 1:4 INCL FORN TODOS MATERIAIS</v>
          </cell>
          <cell r="C1508" t="str">
            <v>UN</v>
          </cell>
          <cell r="D1508">
            <v>3395.45</v>
          </cell>
          <cell r="E1508">
            <v>0.45761558899999999</v>
          </cell>
        </row>
        <row r="1509">
          <cell r="A1509" t="str">
            <v>74124/6</v>
          </cell>
          <cell r="B1509" t="str">
            <v>POCO VISITA AG PLUV:CONC ARM 1,50X1,50X1,60M COLETOR D=1M PA REDE E=15CM BASE CONC FCK=10MPA REVEST C/ARG CIM/AREIA 1:4 INCL FORN TODOS MATERIAIS</v>
          </cell>
          <cell r="C1509" t="str">
            <v>UN</v>
          </cell>
          <cell r="D1509">
            <v>3794.31</v>
          </cell>
          <cell r="E1509">
            <v>0.46210010899999998</v>
          </cell>
        </row>
        <row r="1510">
          <cell r="A1510" t="str">
            <v>74124/7</v>
          </cell>
          <cell r="B1510" t="str">
            <v>POCO VISITA AG PLUV:CONC ARM 1,60X1,60X1,70M COLETOR D=1,10M PAREDE E=15CM BASE CONC FCK=10MPA REVEST C/ARG CIM/AREIA 1:4 INCL FORN TODOS MATERIAIS</v>
          </cell>
          <cell r="C1510" t="str">
            <v>UN</v>
          </cell>
          <cell r="D1510">
            <v>4131.47</v>
          </cell>
          <cell r="E1510">
            <v>0.46083549899999998</v>
          </cell>
        </row>
        <row r="1511">
          <cell r="A1511" t="str">
            <v>74124/8</v>
          </cell>
          <cell r="B1511" t="str">
            <v>POCO VISITA AG PLUV:CONC ARM 1,70X1,70X1,80M COLETOR D=1,20M          PAREDE E=15CM BASE CONC FCK=10MPA REVEST C/ARG CIM/AREIA 1:4          DEGRAUS FF INCL FORN TODOS MATERIAIS</v>
          </cell>
          <cell r="C1511" t="str">
            <v>UN</v>
          </cell>
          <cell r="D1511">
            <v>4426.72</v>
          </cell>
          <cell r="E1511">
            <v>0.46186070899999998</v>
          </cell>
        </row>
        <row r="1512">
          <cell r="A1512" t="str">
            <v>74162/1</v>
          </cell>
          <cell r="B1512" t="str">
            <v>CAIXA DE CONCRETO, ALTURA = 1,00 METRO, DIAMETRO REGISTRO &lt; 150 MM</v>
          </cell>
          <cell r="C1512" t="str">
            <v>UN</v>
          </cell>
          <cell r="D1512">
            <v>107.12</v>
          </cell>
          <cell r="E1512">
            <v>0.35766213800000002</v>
          </cell>
        </row>
        <row r="1513">
          <cell r="A1513" t="str">
            <v>74206/1</v>
          </cell>
          <cell r="B1513" t="str">
            <v>CAIXA COLETORA, 1,20X1,20X1,50M, COM FUNDO E TAMPA DE CONCRETO E PAREDES EM ALVENARIA</v>
          </cell>
          <cell r="C1513" t="str">
            <v>UN</v>
          </cell>
          <cell r="D1513">
            <v>1308.82</v>
          </cell>
          <cell r="E1513">
            <v>0.46524636200000002</v>
          </cell>
        </row>
        <row r="1514">
          <cell r="A1514" t="str">
            <v>74206/2</v>
          </cell>
          <cell r="B1514" t="str">
            <v>CAIXA COLETORA, 0,25 X 0,85 X 1,00 M, COM FUNDO E PAREDES EM ALVENARIA</v>
          </cell>
          <cell r="C1514" t="str">
            <v>UN</v>
          </cell>
          <cell r="D1514">
            <v>746.11</v>
          </cell>
          <cell r="E1514">
            <v>0.59400139600000001</v>
          </cell>
        </row>
        <row r="1515">
          <cell r="A1515" t="str">
            <v>74212/1</v>
          </cell>
          <cell r="B1515" t="str">
            <v>POCO DE VISITA PARA REDE DE ESGOTO SANITARIO, EM ALVENARIA, DIAMETRO = 60 CM, PROF 160 CM, INCLUINDO TAMPAO FERRO FUNDIDO</v>
          </cell>
          <cell r="C1515" t="str">
            <v>UN</v>
          </cell>
          <cell r="D1515">
            <v>3299.62</v>
          </cell>
          <cell r="E1515">
            <v>0.50178999800000001</v>
          </cell>
        </row>
        <row r="1516">
          <cell r="A1516" t="str">
            <v>74214/1</v>
          </cell>
          <cell r="B1516" t="str">
            <v>POCO DE VISITA PARA REDE DE ESGOTO SANITÁRIO, EM ALVENARIA, DIAMETRO 120 CM, PROF ATE 200 CM, INCLUINDO TAMPAO FERRO FUNDIDO</v>
          </cell>
          <cell r="C1516" t="str">
            <v>UN</v>
          </cell>
          <cell r="D1516">
            <v>5130.33</v>
          </cell>
          <cell r="E1516">
            <v>0.408196964</v>
          </cell>
        </row>
        <row r="1517">
          <cell r="A1517" t="str">
            <v>74214/2</v>
          </cell>
          <cell r="B1517" t="str">
            <v>POCO DE VISITA PARA REDE DE ESGOTO SANITÁRIO, EM ALVENARIA, DIAMETRO 120 CM, PROF ATE 400 CM, INCLUINDO TAMPAO FERRO FUNDIDO</v>
          </cell>
          <cell r="C1517" t="str">
            <v>UN</v>
          </cell>
          <cell r="D1517">
            <v>7607.65</v>
          </cell>
          <cell r="E1517">
            <v>0.440303785</v>
          </cell>
        </row>
        <row r="1518">
          <cell r="A1518" t="str">
            <v>74224/1</v>
          </cell>
          <cell r="B1518" t="str">
            <v>POCO DE VISITA PARA DRENAGEM PLUVIAL, EM CONCRETO ESTRUTURAL, DIMENSOES INTERNAS DE 90X150X80CM (LARGXCOMPXALT), PARA REDE DE 600 MM, EXCLUSOS TAMPAO E CHAMINE.</v>
          </cell>
          <cell r="C1518" t="str">
            <v>UN</v>
          </cell>
          <cell r="D1518">
            <v>1348.41</v>
          </cell>
          <cell r="E1518">
            <v>0.33003894700000003</v>
          </cell>
        </row>
        <row r="1519">
          <cell r="A1519">
            <v>83621</v>
          </cell>
          <cell r="B1519" t="str">
            <v>ASSENTAMENTO TAMPAO FERRO FUNDIDO (FOFO), 30 X 90 CM PARA CAIXA DE RALO, C/ ARG CIM/AREIA 1:4 EM VOLUME, EXCLUSIVE TAMPAO.</v>
          </cell>
          <cell r="C1519" t="str">
            <v>UN</v>
          </cell>
          <cell r="D1519">
            <v>90.78</v>
          </cell>
          <cell r="E1519">
            <v>0.77281767999999995</v>
          </cell>
        </row>
        <row r="1520">
          <cell r="A1520">
            <v>83659</v>
          </cell>
          <cell r="B1520" t="str">
            <v>BOCA DE LOBO EM ALVENARIA TIJOLO MACICO, REVESTIDA C/ ARGAMASSA DE CIMENTO E AREIA 1:3, SOBRE LASTRO DE CONCRETO 10CM E TAMPA DE CONCRETO ARMADO</v>
          </cell>
          <cell r="C1520" t="str">
            <v>UN</v>
          </cell>
          <cell r="D1520">
            <v>710.88</v>
          </cell>
          <cell r="E1520">
            <v>0.52339053800000002</v>
          </cell>
        </row>
        <row r="1521">
          <cell r="A1521">
            <v>83708</v>
          </cell>
          <cell r="B1521" t="str">
            <v>POCO DE VISITA EM ALVENARIA, PARA REDE D=0,40 M, PARTE FIXA C/ 1,00 M DE ALTURA</v>
          </cell>
          <cell r="C1521" t="str">
            <v>UN</v>
          </cell>
          <cell r="D1521">
            <v>1152.52</v>
          </cell>
          <cell r="E1521">
            <v>0.46975932399999998</v>
          </cell>
        </row>
        <row r="1522">
          <cell r="A1522">
            <v>83709</v>
          </cell>
          <cell r="B1522" t="str">
            <v>POCO DE VISITA EM ALVENARIA, PARA REDE D=0,60 M, PARTE FIXA C/ 1,00 M DE ALTURA</v>
          </cell>
          <cell r="C1522" t="str">
            <v>UN</v>
          </cell>
          <cell r="D1522">
            <v>1431.96</v>
          </cell>
          <cell r="E1522">
            <v>0.44986794400000002</v>
          </cell>
        </row>
        <row r="1523">
          <cell r="A1523">
            <v>83710</v>
          </cell>
          <cell r="B1523" t="str">
            <v>POCO DE VISITA EM ALVENARIA, PARA REDE D=0,80 M, PARTE FIXA C/ 1,00 M DE ALTURA</v>
          </cell>
          <cell r="C1523" t="str">
            <v>UN</v>
          </cell>
          <cell r="D1523">
            <v>2990.89</v>
          </cell>
          <cell r="E1523">
            <v>0.41887033499999998</v>
          </cell>
        </row>
        <row r="1524">
          <cell r="A1524">
            <v>83711</v>
          </cell>
          <cell r="B1524" t="str">
            <v>POÇO DE VISITA EM ALVENARIA, PARA REDE D=1,00 M, PARTE FIXA C/ 1,00 M DE ALTURA E USO DE RETROESCAVADEIRA</v>
          </cell>
          <cell r="C1524" t="str">
            <v>UN</v>
          </cell>
          <cell r="D1524">
            <v>3459.25</v>
          </cell>
          <cell r="E1524">
            <v>0.40425513400000002</v>
          </cell>
        </row>
        <row r="1525">
          <cell r="A1525">
            <v>83712</v>
          </cell>
          <cell r="B1525" t="str">
            <v>POCO DE VISITA EM ALVENARIA, PARA REDE D=1,20 M, PARTE FIXA C/ 1,00 M DE ALTURA E USO DE ESCAVADEIRA HIDRAULICA</v>
          </cell>
          <cell r="C1525" t="str">
            <v>UN</v>
          </cell>
          <cell r="D1525">
            <v>4531.96</v>
          </cell>
          <cell r="E1525">
            <v>0.406366483</v>
          </cell>
        </row>
        <row r="1526">
          <cell r="A1526">
            <v>83713</v>
          </cell>
          <cell r="B1526" t="str">
            <v>POCO DE VISITA EM ALVENARIA, PARA REDE D=1,50 M, PARTE FIXA C/ 1,00 M DE ALTURA E USO DE ESCAVADEIRA HIDRAULICA</v>
          </cell>
          <cell r="C1526" t="str">
            <v>UN</v>
          </cell>
          <cell r="D1526">
            <v>5550.68</v>
          </cell>
          <cell r="E1526">
            <v>0.39993224999999999</v>
          </cell>
        </row>
        <row r="1527">
          <cell r="A1527">
            <v>83714</v>
          </cell>
          <cell r="B1527" t="str">
            <v>ACRESCIMO NA ALTURA DO POCO DE VISITA EM ALVENARIA PARA REDE D=0,40 M</v>
          </cell>
          <cell r="C1527" t="str">
            <v>M</v>
          </cell>
          <cell r="D1527">
            <v>608.58000000000004</v>
          </cell>
          <cell r="E1527">
            <v>0.49360302499999997</v>
          </cell>
        </row>
        <row r="1528">
          <cell r="A1528">
            <v>83715</v>
          </cell>
          <cell r="B1528" t="str">
            <v>CHAMINE P/ POCO DE VISITA EM ALVENARIA, EXCLUSOS TAMPAO E ANEL</v>
          </cell>
          <cell r="C1528" t="str">
            <v>M</v>
          </cell>
          <cell r="D1528">
            <v>597.98</v>
          </cell>
          <cell r="E1528">
            <v>0.46168925799999999</v>
          </cell>
        </row>
        <row r="1529">
          <cell r="A1529">
            <v>83716</v>
          </cell>
          <cell r="B1529" t="str">
            <v>GRELHA FF 30X90CM, 135KG, P/ CX RALO COM ASSENTAMENTO DE ARGAMASSA CIMENTO/AREIA 1:4 - FORNECIMENTO E INSTALAÇÃO</v>
          </cell>
          <cell r="C1529" t="str">
            <v>UN</v>
          </cell>
          <cell r="D1529">
            <v>309.62</v>
          </cell>
          <cell r="E1529">
            <v>0.22609426499999999</v>
          </cell>
        </row>
        <row r="1530">
          <cell r="A1530">
            <v>94263</v>
          </cell>
          <cell r="B1530" t="str">
            <v>GUIA (MEIO-FIO) CONCRETO, MOLDADA  IN LOCO  EM TRECHO RETO COM EXTRUSORA, 11,5 CM BASE X 22 CM ALTURA. AF_06/2016</v>
          </cell>
          <cell r="C1530" t="str">
            <v>M</v>
          </cell>
          <cell r="D1530">
            <v>22.01</v>
          </cell>
          <cell r="E1530">
            <v>0.45201668900000003</v>
          </cell>
        </row>
        <row r="1531">
          <cell r="A1531">
            <v>94264</v>
          </cell>
          <cell r="B1531" t="str">
            <v>GUIA (MEIO-FIO) CONCRETO, MOLDADA  IN LOCO  EM TRECHO CURVO COM EXTRUSORA, 11,5 CM BASE X 22 CM ALTURA. AF_06/2016</v>
          </cell>
          <cell r="C1531" t="str">
            <v>M</v>
          </cell>
          <cell r="D1531">
            <v>24.67</v>
          </cell>
          <cell r="E1531">
            <v>0.47960444899999999</v>
          </cell>
        </row>
        <row r="1532">
          <cell r="A1532">
            <v>94265</v>
          </cell>
          <cell r="B1532" t="str">
            <v>GUIA (MEIO-FIO) CONCRETO, MOLDADA  IN LOCO  EM TRECHO RETO COM EXTRUSORA, 14 CM BASE X 30 CM ALTURA. AF_06/2016</v>
          </cell>
          <cell r="C1532" t="str">
            <v>M</v>
          </cell>
          <cell r="D1532">
            <v>28.24</v>
          </cell>
          <cell r="E1532">
            <v>0.37387549399999997</v>
          </cell>
        </row>
        <row r="1533">
          <cell r="A1533">
            <v>94266</v>
          </cell>
          <cell r="B1533" t="str">
            <v>GUIA (MEIO-FIO) CONCRETO, MOLDADA  IN LOCO  EM TRECHO CURVO COM EXTRUSORA, 14 CM BASE X 30 CM ALTURA. AF_06/2016</v>
          </cell>
          <cell r="C1533" t="str">
            <v>M</v>
          </cell>
          <cell r="D1533">
            <v>31.28</v>
          </cell>
          <cell r="E1533">
            <v>0.40628034899999999</v>
          </cell>
        </row>
        <row r="1534">
          <cell r="A1534">
            <v>94267</v>
          </cell>
          <cell r="B1534" t="str">
            <v>GUIA (MEIO-FIO) E SARJETA CONJUGADOS DE CONCRETO, MOLDADA IN LOCO EM TRECHO RETO COM EXTRUSORA, GUIA 13 CM BASE X 22 CM ALTURA, SARJETA 30 CM BASE X 8,5 CM ALTURA. AF_06/2016</v>
          </cell>
          <cell r="C1534" t="str">
            <v>M</v>
          </cell>
          <cell r="D1534">
            <v>33.299999999999997</v>
          </cell>
          <cell r="E1534">
            <v>0.33546617899999998</v>
          </cell>
        </row>
        <row r="1535">
          <cell r="A1535">
            <v>94268</v>
          </cell>
          <cell r="B1535" t="str">
            <v>GUIA (MEIO-FIO) E SARJETA CONJUGADOS DE CONCRETO, MOLDADA IN LOCO EM TRECHO CURVO COM EXTRUSORA, GUIA 12,5 CM BASE X 22 CM ALTURA, SARJETA 30 CM BASE X 8,5 CM ALTURA. AF_06/2016</v>
          </cell>
          <cell r="C1535" t="str">
            <v>M</v>
          </cell>
          <cell r="D1535">
            <v>36.65</v>
          </cell>
          <cell r="E1535">
            <v>0.36978735099999999</v>
          </cell>
        </row>
        <row r="1536">
          <cell r="A1536">
            <v>94269</v>
          </cell>
          <cell r="B1536" t="str">
            <v>GUIA (MEIO-FIO) E SARJETA CONJUGADOS DE CONCRETO, MOLDADA IN LOCO EM TRECHO RETO COM EXTRUSORA, GUIA 13,5 CM BASE X 26 CM ALTURA, SARJETA 45 CM BASE X 11 CM ALTURA. AF_06/2016</v>
          </cell>
          <cell r="C1536" t="str">
            <v>M</v>
          </cell>
          <cell r="D1536">
            <v>46.93</v>
          </cell>
          <cell r="E1536">
            <v>0.28559139700000002</v>
          </cell>
        </row>
        <row r="1537">
          <cell r="A1537">
            <v>94270</v>
          </cell>
          <cell r="B1537" t="str">
            <v>GUIA (MEIO-FIO) E SARJETA CONJUGADOS DE CONCRETO, MOLDADA IN LOCO EM TRECHO CURVO COM EXTRUSORA, GUIA 13,5 CM BASE X 26 CM ALTURA, SARJETA 45 CM BASE X 11 CM ALTURA. AF_06/2016</v>
          </cell>
          <cell r="C1537" t="str">
            <v>M</v>
          </cell>
          <cell r="D1537">
            <v>51.6</v>
          </cell>
          <cell r="E1537">
            <v>0.32492175200000001</v>
          </cell>
        </row>
        <row r="1538">
          <cell r="A1538">
            <v>94271</v>
          </cell>
          <cell r="B1538" t="str">
            <v>GUIA (MEIO-FIO) E SARJETA CONJUGADOS DE CONCRETO, MOLDADA IN LOCO EM TRECHO RETO COM EXTRUSORA, GUIA 13,5 CM BASE X 30 CM ALTURA, SARJETA 50 CM BASE X 12,5 CM ALTURA. AF_06/2016</v>
          </cell>
          <cell r="C1538" t="str">
            <v>M</v>
          </cell>
          <cell r="D1538">
            <v>57.17</v>
          </cell>
          <cell r="E1538">
            <v>0.28196085300000001</v>
          </cell>
        </row>
        <row r="1539">
          <cell r="A1539">
            <v>94272</v>
          </cell>
          <cell r="B1539" t="str">
            <v>GUIA (MEIO-FIO) E SARJETA CONJUGADOS DE CONCRETO, MOLDADA IN LOCO EM TRECHO CURVO COM EXTRUSORA, GUIA 13,5 CM BASE X 30 CM ALTURA, SARJETA 50 CM BASE X 12,5 CM ALTURA. AF_06/2016</v>
          </cell>
          <cell r="C1539" t="str">
            <v>M</v>
          </cell>
          <cell r="D1539">
            <v>63.4</v>
          </cell>
          <cell r="E1539">
            <v>0.32500795399999999</v>
          </cell>
        </row>
        <row r="1540">
          <cell r="A1540">
            <v>94273</v>
          </cell>
          <cell r="B1540" t="str">
            <v>ASSENTAMENTO DE GUIA (MEIO-FIO) EM TRECHO RETO, CONFECCIONADA EM CONCRETO PRÉ-FABRICADO, DIMENSÕES 100X15X13X30 CM (COMPRIMENTO X BASE INFERIOR X BASE SUPERIOR X ALTURA), PARA VIAS URBANAS (USO VIÁRIO). AF_06/2016</v>
          </cell>
          <cell r="C1540" t="str">
            <v>M</v>
          </cell>
          <cell r="D1540">
            <v>33.75</v>
          </cell>
          <cell r="E1540">
            <v>0.32005988000000002</v>
          </cell>
        </row>
        <row r="1541">
          <cell r="A1541">
            <v>94274</v>
          </cell>
          <cell r="B1541" t="str">
            <v>ASSENTAMENTO DE GUIA (MEIO-FIO) EM TRECHO CURVO, CONFECCIONADA EM CONCRETO PRÉ-FABRICADO, DIMENSÕES 100X15X13X30 CM (COMPRIMENTO X BASE INFERIOR X BASE SUPERIOR X ALTURA), PARA VIAS URBANAS (USO VIÁRIO). AF_06/2016</v>
          </cell>
          <cell r="C1541" t="str">
            <v>M</v>
          </cell>
          <cell r="D1541">
            <v>36.770000000000003</v>
          </cell>
          <cell r="E1541">
            <v>0.359460946</v>
          </cell>
        </row>
        <row r="1542">
          <cell r="A1542">
            <v>94275</v>
          </cell>
          <cell r="B1542" t="str">
            <v>ASSENTAMENTO DE GUIA (MEIO-FIO) EM TRECHO RETO, CONFECCIONADA EM CONCRETO PRÉ-FABRICADO, DIMENSÕES 100X15X13X20 CM (COMPRIMENTO X BASE INFERIOR X BASE SUPERIOR X ALTURA), PARA URBANIZAÇÃO INTERNA DE EMPREENDIMENTOS. AF_06/2016_P</v>
          </cell>
          <cell r="C1542" t="str">
            <v>M</v>
          </cell>
          <cell r="D1542">
            <v>32.15</v>
          </cell>
          <cell r="E1542">
            <v>0.30442978300000001</v>
          </cell>
        </row>
        <row r="1543">
          <cell r="A1543">
            <v>94276</v>
          </cell>
          <cell r="B1543" t="str">
            <v>ASSENTAMENTO DE GUIA (MEIO-FIO) EM TRECHO CURVO, CONFECCIONADA EM CONCRETO PRÉ-FABRICADO, DIMENSÕES 100X15X13X20 CM (COMPRIMENTO X BASE INFERIOR X BASE SUPERIOR X ALTURA), PARA URBANIZAÇÃO INTERNA DE EMPREENDIMENTOS. AF_06/2016_P</v>
          </cell>
          <cell r="C1543" t="str">
            <v>M</v>
          </cell>
          <cell r="D1543">
            <v>35.18</v>
          </cell>
          <cell r="E1543">
            <v>0.34635266999999997</v>
          </cell>
        </row>
        <row r="1544">
          <cell r="A1544">
            <v>94281</v>
          </cell>
          <cell r="B1544" t="str">
            <v>EXECUÇÃO DE SARJETA DE CONCRETO USINADO, MOLDADA  IN LOCO  EM TRECHO RETO, 30 CM BASE X 15 CM ALTURA. AF_06/2016</v>
          </cell>
          <cell r="C1544" t="str">
            <v>M</v>
          </cell>
          <cell r="D1544">
            <v>34.14</v>
          </cell>
          <cell r="E1544">
            <v>0.39342806299999999</v>
          </cell>
        </row>
        <row r="1545">
          <cell r="A1545">
            <v>94282</v>
          </cell>
          <cell r="B1545" t="str">
            <v>EXECUÇÃO DE SARJETA DE CONCRETO USINADO, MOLDADA  IN LOCO  EM TRECHO CURVO, 30 CM BASE X 15 CM ALTURA. AF_06/2016</v>
          </cell>
          <cell r="C1545" t="str">
            <v>M</v>
          </cell>
          <cell r="D1545">
            <v>43.33</v>
          </cell>
          <cell r="E1545">
            <v>0.476212578</v>
          </cell>
        </row>
        <row r="1546">
          <cell r="A1546">
            <v>94283</v>
          </cell>
          <cell r="B1546" t="str">
            <v>EXECUÇÃO DE SARJETA DE CONCRETO USINADO, MOLDADA  IN LOCO  EM TRECHO RETO, 45 CM BASE X 15 CM ALTURA. AF_06/2016</v>
          </cell>
          <cell r="C1546" t="str">
            <v>M</v>
          </cell>
          <cell r="D1546">
            <v>43.43</v>
          </cell>
          <cell r="E1546">
            <v>0.33502890099999999</v>
          </cell>
        </row>
        <row r="1547">
          <cell r="A1547">
            <v>94284</v>
          </cell>
          <cell r="B1547" t="str">
            <v>EXECUÇÃO DE SARJETA DE CONCRETO USINADO, MOLDADA  IN LOCO  EM TRECHO CURVO, 45 CM BASE X 15 CM ALTURA. AF_06/2016</v>
          </cell>
          <cell r="C1547" t="str">
            <v>M</v>
          </cell>
          <cell r="D1547">
            <v>52.63</v>
          </cell>
          <cell r="E1547">
            <v>0.41466208399999999</v>
          </cell>
        </row>
        <row r="1548">
          <cell r="A1548">
            <v>94285</v>
          </cell>
          <cell r="B1548" t="str">
            <v>EXECUÇÃO DE SARJETA DE CONCRETO USINADO, MOLDADA  IN LOCO  EM TRECHO RETO, 60 CM BASE X 15 CM ALTURA. AF_06/2016</v>
          </cell>
          <cell r="C1548" t="str">
            <v>M</v>
          </cell>
          <cell r="D1548">
            <v>52.29</v>
          </cell>
          <cell r="E1548">
            <v>0.29446792100000002</v>
          </cell>
        </row>
        <row r="1549">
          <cell r="A1549">
            <v>94286</v>
          </cell>
          <cell r="B1549" t="str">
            <v>EXECUÇÃO DE SARJETA DE CONCRETO USINADO, MOLDADA  IN LOCO  EM TRECHO CURVO, 60 CM BASE X 15 CM ALTURA. AF_06/2016</v>
          </cell>
          <cell r="C1549" t="str">
            <v>M</v>
          </cell>
          <cell r="D1549">
            <v>61.48</v>
          </cell>
          <cell r="E1549">
            <v>0.36911764699999999</v>
          </cell>
        </row>
        <row r="1550">
          <cell r="A1550">
            <v>94287</v>
          </cell>
          <cell r="B1550" t="str">
            <v>EXECUÇÃO DE SARJETA DE CONCRETO USINADO, MOLDADA  IN LOCO  EM TRECHO RETO, 30 CM BASE X 10 CM ALTURA. AF_06/2016</v>
          </cell>
          <cell r="C1550" t="str">
            <v>M</v>
          </cell>
          <cell r="D1550">
            <v>27.06</v>
          </cell>
          <cell r="E1550">
            <v>0.45287958099999998</v>
          </cell>
        </row>
        <row r="1551">
          <cell r="A1551">
            <v>94288</v>
          </cell>
          <cell r="B1551" t="str">
            <v>EXECUÇÃO DE SARJETA DE CONCRETO USINADO, MOLDADA  IN LOCO  EM TRECHO CURVO, 30 CM BASE X 10 CM ALTURA. AF_06/2016</v>
          </cell>
          <cell r="C1551" t="str">
            <v>M</v>
          </cell>
          <cell r="D1551">
            <v>35.11</v>
          </cell>
          <cell r="E1551">
            <v>0.52882133799999997</v>
          </cell>
        </row>
        <row r="1552">
          <cell r="A1552">
            <v>94289</v>
          </cell>
          <cell r="B1552" t="str">
            <v>EXECUÇÃO DE SARJETA DE CONCRETO USINADO, MOLDADA  IN LOCO  EM TRECHO RETO, 45 CM BASE X 10 CM ALTURA. AF_06/2016</v>
          </cell>
          <cell r="C1552" t="str">
            <v>M</v>
          </cell>
          <cell r="D1552">
            <v>33.79</v>
          </cell>
          <cell r="E1552">
            <v>0.39437462499999998</v>
          </cell>
        </row>
        <row r="1553">
          <cell r="A1553">
            <v>94290</v>
          </cell>
          <cell r="B1553" t="str">
            <v>EXECUÇÃO DE SARJETA DE CONCRETO USINADO, MOLDADA  IN LOCO  EM TRECHO CURVO, 45 CM BASE X 10 CM ALTURA. AF_06/2016</v>
          </cell>
          <cell r="C1553" t="str">
            <v>M</v>
          </cell>
          <cell r="D1553">
            <v>41.83</v>
          </cell>
          <cell r="E1553">
            <v>0.46942705800000001</v>
          </cell>
        </row>
        <row r="1554">
          <cell r="A1554">
            <v>94291</v>
          </cell>
          <cell r="B1554" t="str">
            <v>EXECUÇÃO DE SARJETA DE CONCRETO USINADO, MOLDADA  IN LOCO  EM TRECHO RETO, 60 CM BASE X 10 CM ALTURA. AF_06/2016</v>
          </cell>
          <cell r="C1554" t="str">
            <v>M</v>
          </cell>
          <cell r="D1554">
            <v>40.11</v>
          </cell>
          <cell r="E1554">
            <v>0.34861006700000002</v>
          </cell>
        </row>
        <row r="1555">
          <cell r="A1555">
            <v>94292</v>
          </cell>
          <cell r="B1555" t="str">
            <v>EXECUÇÃO DE SARJETA DE CONCRETO USINADO, MOLDADA  IN LOCO  EM TRECHO CURVO, 60 CM BASE X 10 CM ALTURA. AF_06/2016</v>
          </cell>
          <cell r="C1555" t="str">
            <v>M</v>
          </cell>
          <cell r="D1555">
            <v>48.15</v>
          </cell>
          <cell r="E1555">
            <v>0.422403003</v>
          </cell>
        </row>
        <row r="1556">
          <cell r="A1556">
            <v>94293</v>
          </cell>
          <cell r="B1556" t="str">
            <v>EXECUÇÃO DE SARJETÃO DE CONCRETO USINADO, MOLDADA  IN LOCO  EM TRECHO RETO, 100 CM BASE X 20 CM ALTURA. AF_06/2016</v>
          </cell>
          <cell r="C1556" t="str">
            <v>M</v>
          </cell>
          <cell r="D1556">
            <v>101.34</v>
          </cell>
          <cell r="E1556">
            <v>0.219671482</v>
          </cell>
        </row>
        <row r="1557">
          <cell r="A1557">
            <v>94294</v>
          </cell>
          <cell r="B1557" t="str">
            <v>EXECUÇÃO DE ESCORAS DE CONCRETO PARA CONTENÇÃO DE GUIAS PRÉ-FABRICADAS. AF_06/2016</v>
          </cell>
          <cell r="C1557" t="str">
            <v>M</v>
          </cell>
          <cell r="D1557">
            <v>6.14</v>
          </cell>
          <cell r="E1557">
            <v>0.32761578000000002</v>
          </cell>
        </row>
        <row r="1558">
          <cell r="A1558">
            <v>94037</v>
          </cell>
          <cell r="B1558" t="str">
            <v>ESCORAMENTO DE VALA, TIPO PONTALETEAMENTO, COM PROFUNDIDADE DE 0 A 1,5 M, LARGURA MENOR QUE 1,5 M, EM LOCAL COM NÍVEL ALTO DE INTERFERÊNCIA. AF_06/2016</v>
          </cell>
          <cell r="C1558" t="str">
            <v>M2</v>
          </cell>
          <cell r="D1558">
            <v>15.59</v>
          </cell>
          <cell r="E1558">
            <v>0.63963374799999995</v>
          </cell>
        </row>
        <row r="1559">
          <cell r="A1559">
            <v>94038</v>
          </cell>
          <cell r="B1559" t="str">
            <v>ESCORAMENTO DE VALA, TIPO PONTALETEAMENTO, COM PROFUNDIDADE DE 0 A 1,5 M, LARGURA MAIOR OU IGUAL A 1,5 M E MENOR QUE 2,5 M, EM LOCAL COM NÍVEL ALTO DE INTERFERÊNCIA. AF_06/2016</v>
          </cell>
          <cell r="C1559" t="str">
            <v>M2</v>
          </cell>
          <cell r="D1559">
            <v>21.52</v>
          </cell>
          <cell r="E1559">
            <v>0.66352941300000001</v>
          </cell>
        </row>
        <row r="1560">
          <cell r="A1560">
            <v>94039</v>
          </cell>
          <cell r="B1560" t="str">
            <v>ESCORAMENTO DE VALA, TIPO PONTALETEAMENTO, COM PROFUNDIDADE DE 1,5 A 3,0 M, LARGURA MENOR QUE 1,5 M, EM LOCAL COM NÍVEL ALTO DE INTERFERÊNCIA. AF_06/2016</v>
          </cell>
          <cell r="C1560" t="str">
            <v>M2</v>
          </cell>
          <cell r="D1560">
            <v>12.29</v>
          </cell>
          <cell r="E1560">
            <v>0.617818486</v>
          </cell>
        </row>
        <row r="1561">
          <cell r="A1561">
            <v>94040</v>
          </cell>
          <cell r="B1561" t="str">
            <v>ESCORAMENTO DE VALA, TIPO PONTALETEAMENTO, COM PROFUNDIDADE DE 1,5 A 3,0 M, LARGURA MAIOR OU IGUAL A 1,5 M E MENOR QUE 2,5 M, EM LOCAL COM NÍVEL ALTO DE INTERFERÊNCIA. AF_06/2016</v>
          </cell>
          <cell r="C1561" t="str">
            <v>M2</v>
          </cell>
          <cell r="D1561">
            <v>18.239999999999998</v>
          </cell>
          <cell r="E1561">
            <v>0.65352582000000004</v>
          </cell>
        </row>
        <row r="1562">
          <cell r="A1562">
            <v>94041</v>
          </cell>
          <cell r="B1562" t="str">
            <v>ESCORAMENTO DE VALA, TIPO PONTALETEAMENTO, COM PROFUNDIDADE DE 3,0 A 4,5 M, LARGURA MENOR QUE 1,5 M EM LOCAL COM NÍVEL ALTO DE INTERFERÊNCIA. AF_06/2016</v>
          </cell>
          <cell r="C1562" t="str">
            <v>M2</v>
          </cell>
          <cell r="D1562">
            <v>9.4</v>
          </cell>
          <cell r="E1562">
            <v>0.55386289499999997</v>
          </cell>
        </row>
        <row r="1563">
          <cell r="A1563">
            <v>94042</v>
          </cell>
          <cell r="B1563" t="str">
            <v>ESCORAMENTO DE VALA, TIPO PONTALETEAMENTO, COM PROFUNDIDADE DE 3,0 A 4,5 M, LARGURA MAIOR OU IGUAL A 1,5 M E MENOR QUE 2,5 M, EM LOCAL COM NÍVEL ALTO DE INTERFERÊNCIA. AF_06/2016</v>
          </cell>
          <cell r="C1563" t="str">
            <v>M2</v>
          </cell>
          <cell r="D1563">
            <v>15.52</v>
          </cell>
          <cell r="E1563">
            <v>0.61967213200000004</v>
          </cell>
        </row>
        <row r="1564">
          <cell r="A1564">
            <v>94043</v>
          </cell>
          <cell r="B1564" t="str">
            <v>ESCORAMENTO DE VALA, TIPO PONTALETEAMENTO, COM PROFUNDIDADE DE 0 A 1,5 M, LARGURA MENOR QUE 1,5 M, EM LOCAL COM NÍVEL BAIXO DE INTERFERÊNCIA. AF_06/2016</v>
          </cell>
          <cell r="C1564" t="str">
            <v>M2</v>
          </cell>
          <cell r="D1564">
            <v>14.65</v>
          </cell>
          <cell r="E1564">
            <v>0.62813370599999996</v>
          </cell>
        </row>
        <row r="1565">
          <cell r="A1565">
            <v>94044</v>
          </cell>
          <cell r="B1565" t="str">
            <v>ESCORAMENTO DE VALA, TIPO PONTALETEAMENTO, COM PROFUNDIDADE DE 0 A 1,5 M, LARGURA MAIOR OU IGUAL A 1,5 M E MENOR QUE 2,5 M, EM LOCAL COM NÍVEL BAIXO DE INTERFERÊNCIA. AF_06/2016</v>
          </cell>
          <cell r="C1565" t="str">
            <v>M2</v>
          </cell>
          <cell r="D1565">
            <v>20.62</v>
          </cell>
          <cell r="E1565">
            <v>0.65669445999999998</v>
          </cell>
        </row>
        <row r="1566">
          <cell r="A1566">
            <v>94045</v>
          </cell>
          <cell r="B1566" t="str">
            <v>ESCORAMENTO DE VALA, TIPO PONTALETEAMENTO, COM PROFUNDIDADE DE 1,5 A 3,0 M, LARGURA MENOR QUE 1,5 M, EM LOCAL COM NÍVEL BAIXO DE INTERFERÊNCIA. AF_06/2016</v>
          </cell>
          <cell r="C1566" t="str">
            <v>M2</v>
          </cell>
          <cell r="D1566">
            <v>11.39</v>
          </cell>
          <cell r="E1566">
            <v>0.60017889199999996</v>
          </cell>
        </row>
        <row r="1567">
          <cell r="A1567">
            <v>94046</v>
          </cell>
          <cell r="B1567" t="str">
            <v>ESCORAMENTO DE VALA, TIPO PONTALETEAMENTO, COM PROFUNDIDADE DE 1,5 A 3,0 M, LARGURA MAIOR OU IGUAL A 1,5 M E MENOR QUE 2,5 M, EM LOCAL COM NÍVEL BAIXO DE INTERFERÊNCIA. AF_06/2016</v>
          </cell>
          <cell r="C1567" t="str">
            <v>M2</v>
          </cell>
          <cell r="D1567">
            <v>17.309999999999999</v>
          </cell>
          <cell r="E1567">
            <v>0.64637002399999999</v>
          </cell>
        </row>
        <row r="1568">
          <cell r="A1568">
            <v>94047</v>
          </cell>
          <cell r="B1568" t="str">
            <v>ESCORAMENTO DE VALA, TIPO PONTALETEAMENTO, COM PROFUNDIDADE DE 3,0 A 4,5 M, LARGURA MENOR QUE 1,5 M EM LOCAL COM NÍVEL BAIXO DE INTERFERÊNCIA. AF_06/2016</v>
          </cell>
          <cell r="C1568" t="str">
            <v>M2</v>
          </cell>
          <cell r="D1568">
            <v>8.51</v>
          </cell>
          <cell r="E1568">
            <v>0.52841596199999996</v>
          </cell>
        </row>
        <row r="1569">
          <cell r="A1569">
            <v>94048</v>
          </cell>
          <cell r="B1569" t="str">
            <v>ESCORAMENTO DE VALA, TIPO PONTALETEAMENTO, COM PROFUNDIDADE DE 3,0 A 4,5 M, LARGURA MAIOR OU IGUAL A 1,5 M E MENOR QUE 2,5 M, EM LOCAL COM NÍVEL BAIXO DE INTERFERÊNCIA. AF_06/2016</v>
          </cell>
          <cell r="C1569" t="str">
            <v>M2</v>
          </cell>
          <cell r="D1569">
            <v>14.6</v>
          </cell>
          <cell r="E1569">
            <v>0.608240224</v>
          </cell>
        </row>
        <row r="1570">
          <cell r="A1570">
            <v>94049</v>
          </cell>
          <cell r="B1570" t="str">
            <v>ESCORAMENTO DE VALA, TIPO DESCONTÍNUO, COM PROFUNDIDADE DE 0 A 1,5 M, LARGURA MENOR QUE 1,5 M, EM LOCAL COM NÍVEL ALTO DE INTERFERÊNCIA. AF_06/2016</v>
          </cell>
          <cell r="C1570" t="str">
            <v>M2</v>
          </cell>
          <cell r="D1570">
            <v>25.19</v>
          </cell>
          <cell r="E1570">
            <v>0.50700280200000003</v>
          </cell>
        </row>
        <row r="1571">
          <cell r="A1571">
            <v>94050</v>
          </cell>
          <cell r="B1571" t="str">
            <v>ESCORAMENTO DE VALA, TIPO DESCONTÍNUO, COM PROFUNDIDADE DE 0 A 1,5 M, LARGURA MAIOR OU IGUAL A 1,5 M E MENOR QUE 2,5 M, EM LOCAL COM NÍVEL ALTO DE INTERFERÊNCIA. AF_06/2016</v>
          </cell>
          <cell r="C1571" t="str">
            <v>M2</v>
          </cell>
          <cell r="D1571">
            <v>32.869999999999997</v>
          </cell>
          <cell r="E1571">
            <v>0.56203931299999998</v>
          </cell>
        </row>
        <row r="1572">
          <cell r="A1572">
            <v>94051</v>
          </cell>
          <cell r="B1572" t="str">
            <v>ESCORAMENTO DE VALA, TIPO DESCONTÍNUO, COM PROFUNDIDADE DE 1,5 M A 3,0 M, LARGURA MENOR QUE 1,5 M, EM LOCAL COM NÍVEL ALTO DE INTERFERÊNCIA. AF_06/2016</v>
          </cell>
          <cell r="C1572" t="str">
            <v>M2</v>
          </cell>
          <cell r="D1572">
            <v>20.59</v>
          </cell>
          <cell r="E1572">
            <v>0.47487684699999999</v>
          </cell>
        </row>
        <row r="1573">
          <cell r="A1573">
            <v>94052</v>
          </cell>
          <cell r="B1573" t="str">
            <v>ESCORAMENTO DE VALA, TIPO DESCONTÍNUO, COM PROFUNDIDADE DE 1,5 A 3,0 M, LARGURA MAIOR OU IGUAL A 1,5 M E MENOR QUE 2,5 M, EM LOCAL COM NÍVEL ALTO DE INTERFERÊNCIA. AF_06/2016</v>
          </cell>
          <cell r="C1573" t="str">
            <v>M2</v>
          </cell>
          <cell r="D1573">
            <v>28.16</v>
          </cell>
          <cell r="E1573">
            <v>0.54786661999999997</v>
          </cell>
        </row>
        <row r="1574">
          <cell r="A1574">
            <v>94053</v>
          </cell>
          <cell r="B1574" t="str">
            <v>ESCORAMENTO DE VALA, TIPO DESCONTÍNUO, COM PROFUNDIDADE DE 3,0 A 4,5 M, LARGURA MENOR QUE 1,5 M, EM LOCAL COM NÍVEL ALTO DE INTERFERÊNCIA. AF_06/2016</v>
          </cell>
          <cell r="C1574" t="str">
            <v>M2</v>
          </cell>
          <cell r="D1574">
            <v>17.45</v>
          </cell>
          <cell r="E1574">
            <v>0.38399071899999998</v>
          </cell>
        </row>
        <row r="1575">
          <cell r="A1575">
            <v>94054</v>
          </cell>
          <cell r="B1575" t="str">
            <v>ESCORAMENTO DE VALA, TIPO DESCONTÍNUO, COM PROFUNDIDADE DE 3,0 A 4,5 M, LARGURA MAIOR OU IGUAL A 1,5 E MENOR QUE 2,5 M, EM LOCAL COM NÍVEL ALTO DE INTERFERÊNCIA. AF_06/2016</v>
          </cell>
          <cell r="C1575" t="str">
            <v>M2</v>
          </cell>
          <cell r="D1575">
            <v>25.18</v>
          </cell>
          <cell r="E1575">
            <v>0.49178356699999998</v>
          </cell>
        </row>
        <row r="1576">
          <cell r="A1576">
            <v>94055</v>
          </cell>
          <cell r="B1576" t="str">
            <v>ESCORAMENTO DE VALA, TIPO DESCONTÍNUO, COM PROFUNDIDADE DE 0 A 1,5 M, LARGURA MENOR QUE 1,5 M, EM LOCAL COM NÍVEL BAIXO DE INTERFERÊNCIA. AF_06/2016</v>
          </cell>
          <cell r="C1576" t="str">
            <v>M2</v>
          </cell>
          <cell r="D1576">
            <v>23.99</v>
          </cell>
          <cell r="E1576">
            <v>0.49305263100000002</v>
          </cell>
        </row>
        <row r="1577">
          <cell r="A1577">
            <v>94056</v>
          </cell>
          <cell r="B1577" t="str">
            <v>ESCORAMENTO DE VALA, TIPO DESCONTÍNUO, COM PROFUNDIDADE DE 0 A 1,5 M, LARGURA MAIOR OU IGUAL A 1,5 M E MENOR QUE 2,5 M, EM LOCAL COM NÍVEL BAIXO DE INTERFERÊNCIA. AF_06/2016</v>
          </cell>
          <cell r="C1577" t="str">
            <v>M2</v>
          </cell>
          <cell r="D1577">
            <v>31.69</v>
          </cell>
          <cell r="E1577">
            <v>0.55315086000000002</v>
          </cell>
        </row>
        <row r="1578">
          <cell r="A1578">
            <v>94057</v>
          </cell>
          <cell r="B1578" t="str">
            <v>ESCORAMENTO DE VALA, TIPO DESCONTÍNUO, COM PROFUNDIDADE DE 1,5 M A 3,0 M, LARGURA MENOR QUE 1,5 M, EM LOCAL COM NÍVEL BAIXO DE INTERFERÊNCIA. AF_06/2016</v>
          </cell>
          <cell r="C1578" t="str">
            <v>M2</v>
          </cell>
          <cell r="D1578">
            <v>19.420000000000002</v>
          </cell>
          <cell r="E1578">
            <v>0.45506792000000001</v>
          </cell>
        </row>
        <row r="1579">
          <cell r="A1579">
            <v>94058</v>
          </cell>
          <cell r="B1579" t="str">
            <v>ESCORAMENTO DE VALA, TIPO DESCONTÍNUO, COM PROFUNDIDADE DE 1,5 A 3,0 M, LARGURA MAIOR OU IGUAL A 1,5 M E MENOR QUE 2,5 M, EM LOCAL COM NÍVEL BAIXO DE INTERFERÊNCIA. AF_06/2016</v>
          </cell>
          <cell r="C1579" t="str">
            <v>M2</v>
          </cell>
          <cell r="D1579">
            <v>26.97</v>
          </cell>
          <cell r="E1579">
            <v>0.53707865300000002</v>
          </cell>
        </row>
        <row r="1580">
          <cell r="A1580">
            <v>94059</v>
          </cell>
          <cell r="B1580" t="str">
            <v>ESCORAMENTO DE VALA, TIPO DESCONTÍNUO, COM PROFUNDIDADE DE 3,0 A 4,5 M, LARGURA MENOR QUE 1,5 M, EM LOCAL COM NÍVEL BAIXO DE INTERFERÊNCIA. AF_06/2016</v>
          </cell>
          <cell r="C1580" t="str">
            <v>M2</v>
          </cell>
          <cell r="D1580">
            <v>16.27</v>
          </cell>
          <cell r="E1580">
            <v>0.35518102299999998</v>
          </cell>
        </row>
        <row r="1581">
          <cell r="A1581">
            <v>94060</v>
          </cell>
          <cell r="B1581" t="str">
            <v>ESCORAMENTO DE VALA, TIPO DESCONTÍNUO, COM PROFUNDIDADE DE 3,0 A 4,5 M, LARGURA MAIOR OU IGUAL A 1,5 E MENOR QUE 2,5 M, EM LOCAL COM NÍVEL BAIXO DE INTERFERÊNCIA. AF_06/2016</v>
          </cell>
          <cell r="C1581" t="str">
            <v>M2</v>
          </cell>
          <cell r="D1581">
            <v>23.99</v>
          </cell>
          <cell r="E1581">
            <v>0.47703329100000003</v>
          </cell>
        </row>
        <row r="1582">
          <cell r="A1582" t="str">
            <v>73877/1</v>
          </cell>
          <cell r="B1582" t="str">
            <v>ESCORAMENTO DE VALAS COM PRANCHOES METALICOS - AREA CRAVADA</v>
          </cell>
          <cell r="C1582" t="str">
            <v>M2</v>
          </cell>
          <cell r="D1582">
            <v>58.24</v>
          </cell>
          <cell r="E1582">
            <v>0.598335069</v>
          </cell>
        </row>
        <row r="1583">
          <cell r="A1583" t="str">
            <v>73877/2</v>
          </cell>
          <cell r="B1583" t="str">
            <v>ESCORAMENTO DE VALAS COM PRANCHOES METALICOS - AREA NAO CRAVADA</v>
          </cell>
          <cell r="C1583" t="str">
            <v>M2</v>
          </cell>
          <cell r="D1583">
            <v>39.51</v>
          </cell>
          <cell r="E1583">
            <v>0.69171974599999997</v>
          </cell>
        </row>
        <row r="1584">
          <cell r="A1584">
            <v>83770</v>
          </cell>
          <cell r="B1584" t="str">
            <v>ESCORAMENTO CONTINUO DE VALAS, MISTO, COM PERFIL I DE 8"</v>
          </cell>
          <cell r="C1584" t="str">
            <v>M2</v>
          </cell>
          <cell r="D1584">
            <v>122.56</v>
          </cell>
          <cell r="E1584">
            <v>0.417789093</v>
          </cell>
        </row>
        <row r="1585">
          <cell r="A1585">
            <v>73301</v>
          </cell>
          <cell r="B1585" t="str">
            <v>ESCORAMENTO FORMAS ATE H = 3,30M, COM MADEIRA DE 3A QUALIDADE, NAO APARELHADA, APROVEITAMENTO TABUAS 3X E PRUMOS 4X.</v>
          </cell>
          <cell r="C1585" t="str">
            <v>M3</v>
          </cell>
          <cell r="D1585">
            <v>9.2899999999999991</v>
          </cell>
          <cell r="E1585">
            <v>0.49669603499999998</v>
          </cell>
        </row>
        <row r="1586">
          <cell r="A1586">
            <v>83515</v>
          </cell>
          <cell r="B1586" t="str">
            <v>ESCORAMENTO FORMAS DE H=3,30 A 3,50 M, COM MADEIRA 3A QUALIDADE, NAO APARELHADA, APROVEITAMENTO TABUAS 3X E PRUMOS 4X</v>
          </cell>
          <cell r="C1586" t="str">
            <v>M3</v>
          </cell>
          <cell r="D1586">
            <v>12.64</v>
          </cell>
          <cell r="E1586">
            <v>0.39596774099999998</v>
          </cell>
        </row>
        <row r="1587">
          <cell r="A1587">
            <v>83516</v>
          </cell>
          <cell r="B1587" t="str">
            <v>ESCORAMENTO FORMAS H=3,50 A 4,00 M, COM MADEIRA DE 3A QUALIDADE, NAO APARELHADA, APROVEITAMENTO TABUAS 3X E PRUMOS 4X.</v>
          </cell>
          <cell r="C1587" t="str">
            <v>M3</v>
          </cell>
          <cell r="D1587">
            <v>14.6</v>
          </cell>
          <cell r="E1587">
            <v>0.395673412</v>
          </cell>
        </row>
        <row r="1588">
          <cell r="A1588">
            <v>72144</v>
          </cell>
          <cell r="B1588" t="str">
            <v>RECOLOCACAO DE FOLHAS DE PORTA DE PASSAGEM OU JANELA, CONSIDERANDO REAPROVEITAMENTO DO MATERIAL</v>
          </cell>
          <cell r="C1588" t="str">
            <v>UN</v>
          </cell>
          <cell r="D1588">
            <v>73.95</v>
          </cell>
          <cell r="E1588">
            <v>0.78736099900000001</v>
          </cell>
        </row>
        <row r="1589">
          <cell r="A1589" t="str">
            <v>73910/8</v>
          </cell>
          <cell r="B1589" t="str">
            <v>PORTA DE MADEIRA COMPENSADA LISA PARA PINTURA, 120X210X3,5CM, 2 FOLHAS, INCLUSO ADUELA 2A, ALIZAR 2A E DOBRADICAS</v>
          </cell>
          <cell r="C1589" t="str">
            <v>UN</v>
          </cell>
          <cell r="D1589">
            <v>751.03</v>
          </cell>
          <cell r="E1589">
            <v>0.132231074</v>
          </cell>
        </row>
        <row r="1590">
          <cell r="A1590" t="str">
            <v>73910/9</v>
          </cell>
          <cell r="B1590" t="str">
            <v>PORTA DE MADEIRA COMPENSADA LISA PARA CERA OU VERNIZ, 120X210X3,5CM, 2 FOLHAS, INCLUSO ADUELA 1A, ALIZAR 1A E DOBRADICAS COM ANEL</v>
          </cell>
          <cell r="C1590" t="str">
            <v>UN</v>
          </cell>
          <cell r="D1590">
            <v>989.09</v>
          </cell>
          <cell r="E1590">
            <v>0.100390435</v>
          </cell>
        </row>
        <row r="1591">
          <cell r="A1591">
            <v>84874</v>
          </cell>
          <cell r="B1591" t="str">
            <v>ALCAPAO EM COMPENSADO DE MADEIRA CEDRO/VIROLA, 60X60X2CM, COM MARCO 7X3CM, ALIZAR DE 2A, DOBRADICAS EM LATAO CROMADO E TARJETA CROMADA</v>
          </cell>
          <cell r="C1591" t="str">
            <v>UN</v>
          </cell>
          <cell r="D1591">
            <v>243.64</v>
          </cell>
          <cell r="E1591">
            <v>8.7448558999999995E-2</v>
          </cell>
        </row>
        <row r="1592">
          <cell r="A1592">
            <v>84876</v>
          </cell>
          <cell r="B1592" t="str">
            <v>PORTA MADEIRA 1A CORRER P/VIDRO 30MM/ GUARNICAO 15CM/ALIZAR</v>
          </cell>
          <cell r="C1592" t="str">
            <v>M2</v>
          </cell>
          <cell r="D1592">
            <v>767.23</v>
          </cell>
          <cell r="E1592">
            <v>5.8168494000000001E-2</v>
          </cell>
        </row>
        <row r="1593">
          <cell r="A1593">
            <v>90800</v>
          </cell>
          <cell r="B1593" t="str">
            <v>ADUELA / MARCO / BATENTE PARA PORTA DE 60X210CM, PADRÃO MÉDIO - FORNECIMENTO E MONTAGEM. AF_08/2015</v>
          </cell>
          <cell r="C1593" t="str">
            <v>UN</v>
          </cell>
          <cell r="D1593">
            <v>193.2</v>
          </cell>
          <cell r="E1593">
            <v>0.26189735600000003</v>
          </cell>
        </row>
        <row r="1594">
          <cell r="A1594">
            <v>90801</v>
          </cell>
          <cell r="B1594" t="str">
            <v>ADUELA / MARCO / BATENTE PARA PORTA DE 70X210CM, PADRÃO MÉDIO - FORNECIMENTO E MONTAGEM. AF_08/2015</v>
          </cell>
          <cell r="C1594" t="str">
            <v>UN</v>
          </cell>
          <cell r="D1594">
            <v>199.77</v>
          </cell>
          <cell r="E1594">
            <v>0.27933436900000003</v>
          </cell>
        </row>
        <row r="1595">
          <cell r="A1595">
            <v>90802</v>
          </cell>
          <cell r="B1595" t="str">
            <v>ADUELA / MARCO / BATENTE PARA PORTA DE 80X210CM, PADRÃO MÉDIO - FORNECIMENTO E MONTAGEM. AF_08/2015</v>
          </cell>
          <cell r="C1595" t="str">
            <v>UN</v>
          </cell>
          <cell r="D1595">
            <v>206.36</v>
          </cell>
          <cell r="E1595">
            <v>0.29585942399999998</v>
          </cell>
        </row>
        <row r="1596">
          <cell r="A1596">
            <v>90803</v>
          </cell>
          <cell r="B1596" t="str">
            <v>ADUELA / MARCO / BATENTE PARA PORTA DE 90X210CM, PADRÃO MÉDIO - FORNECIMENTO E MONTAGEM. AF_08/2015</v>
          </cell>
          <cell r="C1596" t="str">
            <v>UN</v>
          </cell>
          <cell r="D1596">
            <v>212.94</v>
          </cell>
          <cell r="E1596">
            <v>0.31098363699999998</v>
          </cell>
        </row>
        <row r="1597">
          <cell r="A1597">
            <v>90804</v>
          </cell>
          <cell r="B1597" t="str">
            <v>ADUELA / MARCO / BATENTE PARA PORTA DE 60X210CM, FIXAÇÃO COM ARGAMASSA, PADRÃO MÉDIO - FORNECIMENTO E INSTALAÇÃO. AF_08/2015_P</v>
          </cell>
          <cell r="C1597" t="str">
            <v>UN</v>
          </cell>
          <cell r="D1597">
            <v>251.05</v>
          </cell>
          <cell r="E1597">
            <v>0.35439143200000001</v>
          </cell>
        </row>
        <row r="1598">
          <cell r="A1598">
            <v>90805</v>
          </cell>
          <cell r="B1598" t="str">
            <v>ADUELA / MARCO / BATENTE PARA PORTA DE 60X210CM, FIXAÇÃO COM ARGAMASSA - SOMENTE INSTALAÇÃO. AF_08/2015_P</v>
          </cell>
          <cell r="C1598" t="str">
            <v>UN</v>
          </cell>
          <cell r="D1598">
            <v>57.85</v>
          </cell>
          <cell r="E1598">
            <v>0.66544630500000002</v>
          </cell>
        </row>
        <row r="1599">
          <cell r="A1599">
            <v>90806</v>
          </cell>
          <cell r="B1599" t="str">
            <v>ADUELA / MARCO / BATENTE PARA PORTA DE 70X210CM, FIXAÇÃO COM ARGAMASSA, PADRÃO MÉDIO - FORNECIMENTO E INSTALAÇÃO. AF_08/2015_P</v>
          </cell>
          <cell r="C1599" t="str">
            <v>UN</v>
          </cell>
          <cell r="D1599">
            <v>262.45</v>
          </cell>
          <cell r="E1599">
            <v>0.37323701399999998</v>
          </cell>
        </row>
        <row r="1600">
          <cell r="A1600">
            <v>90807</v>
          </cell>
          <cell r="B1600" t="str">
            <v>ADUELA / MARCO / BATENTE PARA PORTA DE 70X210CM, FIXAÇÃO COM ARGAMASSA - SOMENTE INSTALAÇÃO. AF_08/2015_P</v>
          </cell>
          <cell r="C1600" t="str">
            <v>UN</v>
          </cell>
          <cell r="D1600">
            <v>62.68</v>
          </cell>
          <cell r="E1600">
            <v>0.67482292399999999</v>
          </cell>
        </row>
        <row r="1601">
          <cell r="A1601">
            <v>90816</v>
          </cell>
          <cell r="B1601" t="str">
            <v>ADUELA / MARCO / BATENTE PARA PORTA DE 80X210CM, FIXAÇÃO COM ARGAMASSA, PADRÃO MÉDIO - FORNECIMENTO E INSTALAÇÃO. AF_08/2015_P</v>
          </cell>
          <cell r="C1601" t="str">
            <v>UN</v>
          </cell>
          <cell r="D1601">
            <v>273.83999999999997</v>
          </cell>
          <cell r="E1601">
            <v>0.39040292999999998</v>
          </cell>
        </row>
        <row r="1602">
          <cell r="A1602">
            <v>90817</v>
          </cell>
          <cell r="B1602" t="str">
            <v>ADUELA / MARCO / BATENTE PARA PORTA DE 80X210CM, FIXAÇÃO COM ARGAMASSA - SOMENTE INSTALAÇÃO. AF_08/2015_P</v>
          </cell>
          <cell r="C1602" t="str">
            <v>UN</v>
          </cell>
          <cell r="D1602">
            <v>67.48</v>
          </cell>
          <cell r="E1602">
            <v>0.68114644000000002</v>
          </cell>
        </row>
        <row r="1603">
          <cell r="A1603">
            <v>90818</v>
          </cell>
          <cell r="B1603" t="str">
            <v>ADUELA / MARCO / BATENTE PARA PORTA DE 90X210CM, FIXAÇÃO COM ARGAMASSA, PADRÃO MÉDIO - FORNECIMENTO E INSTALAÇÃO. AF_08/2015_P</v>
          </cell>
          <cell r="C1603" t="str">
            <v>UN</v>
          </cell>
          <cell r="D1603">
            <v>285.27999999999997</v>
          </cell>
          <cell r="E1603">
            <v>0.406058902</v>
          </cell>
        </row>
        <row r="1604">
          <cell r="A1604">
            <v>90819</v>
          </cell>
          <cell r="B1604" t="str">
            <v>ADUELA / MARCO / BATENTE PARA PORTA DE 90X210CM, FIXAÇÃO COM ARGAMASSA - SOMENTE INSTALAÇÃO. AF_08/2015_P</v>
          </cell>
          <cell r="C1604" t="str">
            <v>UN</v>
          </cell>
          <cell r="D1604">
            <v>72.34</v>
          </cell>
          <cell r="E1604">
            <v>0.68744781600000004</v>
          </cell>
        </row>
        <row r="1605">
          <cell r="A1605">
            <v>90820</v>
          </cell>
          <cell r="B1605" t="str">
            <v>PORTA DE MADEIRA PARA PINTURA, SEMI-OCA (LEVE OU MÉDIA), 60X210CM, ESPESSURA DE 3,5CM, INCLUSO DOBRADIÇAS - FORNECIMENTO E INSTALAÇÃO. AF_08/2015</v>
          </cell>
          <cell r="C1605" t="str">
            <v>UN</v>
          </cell>
          <cell r="D1605">
            <v>348.13</v>
          </cell>
          <cell r="E1605">
            <v>7.5649573999999997E-2</v>
          </cell>
        </row>
        <row r="1606">
          <cell r="A1606">
            <v>90821</v>
          </cell>
          <cell r="B1606" t="str">
            <v>PORTA DE MADEIRA PARA PINTURA, SEMI-OCA (LEVE OU MÉDIA), 70X210CM, ESPESSURA DE 3,5CM, INCLUSO DOBRADIÇAS - FORNECIMENTO E INSTALAÇÃO. AF_08/2015</v>
          </cell>
          <cell r="C1606" t="str">
            <v>UN</v>
          </cell>
          <cell r="D1606">
            <v>375.51</v>
          </cell>
          <cell r="E1606">
            <v>7.7359697000000005E-2</v>
          </cell>
        </row>
        <row r="1607">
          <cell r="A1607">
            <v>90822</v>
          </cell>
          <cell r="B1607" t="str">
            <v>PORTA DE MADEIRA PARA PINTURA, SEMI-OCA (LEVE OU MÉDIA), 80X210CM, ESPESSURA DE 3,5CM, INCLUSO DOBRADIÇAS - FORNECIMENTO E INSTALAÇÃO. AF_08/2015</v>
          </cell>
          <cell r="C1607" t="str">
            <v>UN</v>
          </cell>
          <cell r="D1607">
            <v>371</v>
          </cell>
          <cell r="E1607">
            <v>8.5596397000000005E-2</v>
          </cell>
        </row>
        <row r="1608">
          <cell r="A1608">
            <v>90823</v>
          </cell>
          <cell r="B1608" t="str">
            <v>PORTA DE MADEIRA PARA PINTURA, SEMI-OCA (LEVE OU MÉDIA), 90X210CM, ESPESSURA DE 3,5CM, INCLUSO DOBRADIÇAS - FORNECIMENTO E INSTALAÇÃO. AF_08/2015</v>
          </cell>
          <cell r="C1608" t="str">
            <v>UN</v>
          </cell>
          <cell r="D1608">
            <v>388.14</v>
          </cell>
          <cell r="E1608">
            <v>8.8788058000000003E-2</v>
          </cell>
        </row>
        <row r="1609">
          <cell r="A1609">
            <v>90826</v>
          </cell>
          <cell r="B1609" t="str">
            <v>ALIZAR / GUARNIÇÃO DE 5X1,5CM PARA PORTA DE 60X210CM FIXADO COM PREGOS, PADRÃO MÉDIO - FORNECIMENTO E INSTALAÇÃO. AF_08/2015</v>
          </cell>
          <cell r="C1609" t="str">
            <v>UN</v>
          </cell>
          <cell r="D1609">
            <v>29.77</v>
          </cell>
          <cell r="E1609">
            <v>0.20446851699999999</v>
          </cell>
        </row>
        <row r="1610">
          <cell r="A1610">
            <v>90827</v>
          </cell>
          <cell r="B1610" t="str">
            <v>ALIZAR / GUARNIÇÃO DE 5X1,5CM PARA PORTA DE 70X210CM FIXADO COM PREGOS, PADRÃO MÉDIO - FORNECIMENTO E INSTALAÇÃO. AF_08/2015</v>
          </cell>
          <cell r="C1610" t="str">
            <v>UN</v>
          </cell>
          <cell r="D1610">
            <v>31.14</v>
          </cell>
          <cell r="E1610">
            <v>0.220278587</v>
          </cell>
        </row>
        <row r="1611">
          <cell r="A1611">
            <v>90828</v>
          </cell>
          <cell r="B1611" t="str">
            <v>ALIZAR / GUARNIÇÃO DE 5X1,5CM PARA PORTA DE 80X210CM FIXADO COM PREGOS, PADRÃO MÉDIO - FORNECIMENTO E INSTALAÇÃO. AF_08/2015</v>
          </cell>
          <cell r="C1611" t="str">
            <v>UN</v>
          </cell>
          <cell r="D1611">
            <v>32.51</v>
          </cell>
          <cell r="E1611">
            <v>0.235111662</v>
          </cell>
        </row>
        <row r="1612">
          <cell r="A1612">
            <v>90829</v>
          </cell>
          <cell r="B1612" t="str">
            <v>ALIZAR / GUARNIÇÃO DE 5X1,5CM PARA PORTA DE 90X210CM FIXADO COM PREGOS, PADRÃO MÉDIO - FORNECIMENTO E INSTALAÇÃO. AF_08/2015</v>
          </cell>
          <cell r="C1612" t="str">
            <v>UN</v>
          </cell>
          <cell r="D1612">
            <v>33.92</v>
          </cell>
          <cell r="E1612">
            <v>0.24858924800000001</v>
          </cell>
        </row>
        <row r="1613">
          <cell r="A1613">
            <v>90830</v>
          </cell>
          <cell r="B1613" t="str">
            <v>FECHADURA DE EMBUTIR COM CILINDRO, EXTERNA, COMPLETA, ACABAMENTO PADRÃO MÉDIO, INCLUSO EXECUÇÃO DE FURO - FORNECIMENTO E INSTALAÇÃO. AF_08/2015</v>
          </cell>
          <cell r="C1613" t="str">
            <v>UN</v>
          </cell>
          <cell r="D1613">
            <v>94.39</v>
          </cell>
          <cell r="E1613">
            <v>0.21800445299999999</v>
          </cell>
        </row>
        <row r="1614">
          <cell r="A1614">
            <v>90831</v>
          </cell>
          <cell r="B1614" t="str">
            <v>FECHADURA DE EMBUTIR PARA PORTA DE BANHEIRO, COMPLETA, ACABAMENTO PADRÃO MÉDIO, INCLUSO EXECUÇÃO DE FURO - FORNECIMENTO E INSTALAÇÃO. AF_08/2015</v>
          </cell>
          <cell r="C1614" t="str">
            <v>UN</v>
          </cell>
          <cell r="D1614">
            <v>73.989999999999995</v>
          </cell>
          <cell r="E1614">
            <v>0.21345267100000001</v>
          </cell>
        </row>
        <row r="1615">
          <cell r="A1615">
            <v>90841</v>
          </cell>
          <cell r="B1615" t="str">
            <v>KIT DE PORTA DE MADEIRA PARA PINTURA, SEMI-OCA (LEVE OU MÉDIA), PADRÃO MÉDIO, 60X210CM, ESPESSURA DE 3,5CM, ITENS INCLUSOS: DOBRADIÇAS, MONTAGEM E INSTALAÇÃO DO BATENTE, FECHADURA COM EXECUÇÃO DO FURO - FORNECIMENTO E INSTALAÇÃO. AF_08/2015</v>
          </cell>
          <cell r="C1615" t="str">
            <v>UN</v>
          </cell>
          <cell r="D1615">
            <v>732.71</v>
          </cell>
          <cell r="E1615">
            <v>0.19538987599999999</v>
          </cell>
        </row>
        <row r="1616">
          <cell r="A1616">
            <v>90842</v>
          </cell>
          <cell r="B1616" t="str">
            <v>KIT DE PORTA DE MADEIRA PARA PINTURA, SEMI-OCA (LEVE OU MÉDIA), PADRÃO MÉDIO, 70X210CM, ESPESSURA DE 3,5CM, ITENS INCLUSOS: DOBRADIÇAS, MONTAGEM E INSTALAÇÃO DO BATENTE, FECHADURA COM EXECUÇÃO DO FURO - FORNECIMENTO E INSTALAÇÃO. AF_08/2015</v>
          </cell>
          <cell r="C1616" t="str">
            <v>UN</v>
          </cell>
          <cell r="D1616">
            <v>780.86</v>
          </cell>
          <cell r="E1616">
            <v>0.20028241299999999</v>
          </cell>
        </row>
        <row r="1617">
          <cell r="A1617">
            <v>90843</v>
          </cell>
          <cell r="B1617" t="str">
            <v>KIT DE PORTA DE MADEIRA PARA PINTURA, SEMI-OCA (LEVE OU MÉDIA), PADRÃO MÉDIO, 80X210CM, ESPESSURA DE 3,5CM, ITENS INCLUSOS: DOBRADIÇAS, MONTAGEM E INSTALAÇÃO DO BATENTE, FECHADURA COM EXECUÇÃO DO FURO - FORNECIMENTO E INSTALAÇÃO. AF_08/2015</v>
          </cell>
          <cell r="C1617" t="str">
            <v>UN</v>
          </cell>
          <cell r="D1617">
            <v>804.25</v>
          </cell>
          <cell r="E1617">
            <v>0.21684525199999999</v>
          </cell>
        </row>
        <row r="1618">
          <cell r="A1618">
            <v>90844</v>
          </cell>
          <cell r="B1618" t="str">
            <v>KIT DE PORTA DE MADEIRA PARA PINTURA, SEMI-OCA (LEVE OU MÉDIA), PADRÃO MÉDIO, 90X210CM, ESPESSURA DE 3,5CM, ITENS INCLUSOS: DOBRADIÇAS, MONTAGEM E INSTALAÇÃO DO BATENTE, FECHADURA COM EXECUÇÃO DO FURO - FORNECIMENTO E INSTALAÇÃO. AF_08/2015</v>
          </cell>
          <cell r="C1618" t="str">
            <v>UN</v>
          </cell>
          <cell r="D1618">
            <v>835.65</v>
          </cell>
          <cell r="E1618">
            <v>0.224534816</v>
          </cell>
        </row>
        <row r="1619">
          <cell r="A1619">
            <v>90847</v>
          </cell>
          <cell r="B1619" t="str">
            <v>KIT DE PORTA DE MADEIRA PARA PINTURA, SEMI-OCA (LEVE OU MÉDIA), PADRÃO MÉDIO, 60X210CM, ESPESSURA DE 3,5CM, ITENS INCLUSOS: DOBRADIÇAS, MONTAGEM E INSTALAÇÃO DO BATENTE, SEM FECHADURA - FORNECIMENTO E INSTALAÇÃO. AF_08/2015</v>
          </cell>
          <cell r="C1619" t="str">
            <v>UN</v>
          </cell>
          <cell r="D1619">
            <v>658.72</v>
          </cell>
          <cell r="E1619">
            <v>0.19336335599999999</v>
          </cell>
        </row>
        <row r="1620">
          <cell r="A1620">
            <v>90848</v>
          </cell>
          <cell r="B1620" t="str">
            <v>KIT DE PORTA DE MADEIRA PARA PINTURA, SEMI-OCA (LEVE OU MÉDIA), PADRÃO MÉDIO, 70X210CM, ESPESSURA DE 3,5CM, ITENS INCLUSOS: DOBRADIÇAS, MONTAGEM E INSTALAÇÃO DO BATENTE, SEM FECHADURA - FORNECIMENTO E INSTALAÇÃO. AF_08/2015</v>
          </cell>
          <cell r="C1620" t="str">
            <v>UN</v>
          </cell>
          <cell r="D1620">
            <v>700.24</v>
          </cell>
          <cell r="E1620">
            <v>0.20079298000000001</v>
          </cell>
        </row>
        <row r="1621">
          <cell r="A1621">
            <v>90849</v>
          </cell>
          <cell r="B1621" t="str">
            <v>KIT DE PORTA DE MADEIRA PARA PINTURA, SEMI-OCA (LEVE OU MÉDIA), PADRÃO MÉDIO, 80X210CM, ESPESSURA DE 3,5CM, ITENS INCLUSOS: DOBRADIÇAS, MONTAGEM E INSTALAÇÃO DO BATENTE, SEM FECHADURA - FORNECIMENTO E INSTALAÇÃO. AF_08/2015</v>
          </cell>
          <cell r="C1621" t="str">
            <v>UN</v>
          </cell>
          <cell r="D1621">
            <v>709.86</v>
          </cell>
          <cell r="E1621">
            <v>0.21669090299999999</v>
          </cell>
        </row>
        <row r="1622">
          <cell r="A1622">
            <v>90850</v>
          </cell>
          <cell r="B1622" t="str">
            <v>KIT DE PORTA DE MADEIRA PARA PINTURA, SEMI-OCA (LEVE OU MÉDIA), PADRÃO MÉDIO, 90X210CM, ESPESSURA DE 3,5CM, ITENS INCLUSOS: DOBRADIÇAS, MONTAGEM E INSTALAÇÃO DO BATENTE, SEM FECHADURA - FORNECIMENTO E INSTALAÇÃO. AF_08/2015</v>
          </cell>
          <cell r="C1622" t="str">
            <v>UN</v>
          </cell>
          <cell r="D1622">
            <v>741.26</v>
          </cell>
          <cell r="E1622">
            <v>0.225367343</v>
          </cell>
        </row>
        <row r="1623">
          <cell r="A1623">
            <v>91009</v>
          </cell>
          <cell r="B1623" t="str">
            <v>PORTA DE MADEIRA PARA VERNIZ, SEMI-OCA (LEVE OU MÉDIA), 60X210CM, ESPESSURA DE 3,5CM, INCLUSO DOBRADIÇAS - FORNECIMENTO E INSTALAÇÃO. AF_08/2015</v>
          </cell>
          <cell r="C1623" t="str">
            <v>UN</v>
          </cell>
          <cell r="D1623">
            <v>355.62</v>
          </cell>
          <cell r="E1623">
            <v>7.4055315999999996E-2</v>
          </cell>
        </row>
        <row r="1624">
          <cell r="A1624">
            <v>91010</v>
          </cell>
          <cell r="B1624" t="str">
            <v>PORTA DE MADEIRA PARA VERNIZ, SEMI-OCA (LEVE OU MÉDIA), 70X210CM, ESPESSURA DE 3,5CM, INCLUSO DOBRADIÇAS - FORNECIMENTO E INSTALAÇÃO. AF_08/2015</v>
          </cell>
          <cell r="C1624" t="str">
            <v>UN</v>
          </cell>
          <cell r="D1624">
            <v>293.36</v>
          </cell>
          <cell r="E1624">
            <v>9.9041315000000005E-2</v>
          </cell>
        </row>
        <row r="1625">
          <cell r="A1625">
            <v>91011</v>
          </cell>
          <cell r="B1625" t="str">
            <v>PORTA DE MADEIRA PARA VERNIZ, SEMI-OCA (LEVE OU MÉDIA), 80X210CM, ESPESSURA DE 3,5CM, INCLUSO DOBRADIÇAS - FORNECIMENTO E INSTALAÇÃO. AF_08/2015</v>
          </cell>
          <cell r="C1625" t="str">
            <v>UN</v>
          </cell>
          <cell r="D1625">
            <v>399.08</v>
          </cell>
          <cell r="E1625">
            <v>7.9570808000000007E-2</v>
          </cell>
        </row>
        <row r="1626">
          <cell r="A1626">
            <v>91012</v>
          </cell>
          <cell r="B1626" t="str">
            <v>PORTA DE MADEIRA PARA VERNIZ, SEMI-OCA (LEVE OU MÉDIA), 90X210CM, ESPESSURA DE 3,5CM, INCLUSO DOBRADIÇAS - FORNECIMENTO E INSTALAÇÃO. AF_08/2015</v>
          </cell>
          <cell r="C1626" t="str">
            <v>UN</v>
          </cell>
          <cell r="D1626">
            <v>382.37</v>
          </cell>
          <cell r="E1626">
            <v>9.0128755000000005E-2</v>
          </cell>
        </row>
        <row r="1627">
          <cell r="A1627">
            <v>91013</v>
          </cell>
          <cell r="B1627" t="str">
            <v>KIT DE PORTA DE MADEIRA PARA VERNIZ, SEMI-OCA (LEVE OU MÉDIA), PADRÃO MÉDIO, 60X210CM, ESPESSURA DE 3,5CM, ITENS INCLUSOS: DOBRADIÇAS, MONTAGEM E INSTALAÇÃO DO BATENTE, SEM FECHADURA - FORNECIMENTO E INSTALAÇÃO. AF_08/2015</v>
          </cell>
          <cell r="C1627" t="str">
            <v>UN</v>
          </cell>
          <cell r="D1627">
            <v>666.21</v>
          </cell>
          <cell r="E1627">
            <v>0.19118465500000001</v>
          </cell>
        </row>
        <row r="1628">
          <cell r="A1628">
            <v>91014</v>
          </cell>
          <cell r="B1628" t="str">
            <v>KIT DE PORTA DE MADEIRA PARA VERNIZ, SEMI-OCA (LEVE OU MÉDIA), PADRÃO MÉDIO, 70X210CM, ESPESSURA DE 3,5CM, ITENS INCLUSOS: DOBRADIÇAS, MONTAGEM E INSTALAÇÃO DO BATENTE, SEM FECHADURA - FORNECIMENTO E INSTALAÇÃO. AF_08/2015</v>
          </cell>
          <cell r="C1628" t="str">
            <v>UN</v>
          </cell>
          <cell r="D1628">
            <v>618.09</v>
          </cell>
          <cell r="E1628">
            <v>0.227549961</v>
          </cell>
        </row>
        <row r="1629">
          <cell r="A1629">
            <v>91015</v>
          </cell>
          <cell r="B1629" t="str">
            <v>KIT DE PORTA DE MADEIRA PARA VERNIZ, SEMI-OCA (LEVE OU MÉDIA), PADRÃO MÉDIO, 80X210CM, ESPESSURA DE 3,5CM, ITENS INCLUSOS: DOBRADIÇAS, MONTAGEM E INSTALAÇÃO DO BATENTE, SEM FECHADURA - FORNECIMENTO E INSTALAÇÃO. AF_08/2015</v>
          </cell>
          <cell r="C1629" t="str">
            <v>UN</v>
          </cell>
          <cell r="D1629">
            <v>737.94</v>
          </cell>
          <cell r="E1629">
            <v>0.20842782800000001</v>
          </cell>
        </row>
        <row r="1630">
          <cell r="A1630">
            <v>91016</v>
          </cell>
          <cell r="B1630" t="str">
            <v>KIT DE PORTA DE MADEIRA PARA VERNIZ, SEMI-OCA (LEVE OU MÉDIA), PADRÃO MÉDIO, 90X210CM, ESPESSURA DE 3,5CM, ITENS INCLUSOS: DOBRADIÇAS, MONTAGEM E INSTALAÇÃO DO BATENTE, SEM FECHADURA - FORNECIMENTO E INSTALAÇÃO. AF_08/2015</v>
          </cell>
          <cell r="C1630" t="str">
            <v>UN</v>
          </cell>
          <cell r="D1630">
            <v>735.49</v>
          </cell>
          <cell r="E1630">
            <v>0.227138964</v>
          </cell>
        </row>
        <row r="1631">
          <cell r="A1631">
            <v>91286</v>
          </cell>
          <cell r="B1631" t="str">
            <v>ADUELA / MARCO / BATENTE PARA PORTA DE 60X210CM, PADRÃO POPULAR - FORNECIMENTO E MONTAGEM. AF_08/2015</v>
          </cell>
          <cell r="C1631" t="str">
            <v>UN</v>
          </cell>
          <cell r="D1631">
            <v>149.46</v>
          </cell>
          <cell r="E1631">
            <v>0.33869670099999999</v>
          </cell>
        </row>
        <row r="1632">
          <cell r="A1632">
            <v>91287</v>
          </cell>
          <cell r="B1632" t="str">
            <v>ADUELA / MARCO / BATENTE PARA PORTA DE 70X210CM, PADRÃO POPULAR - FORNECIMENTO E MONTAGEM. AF_08/2015</v>
          </cell>
          <cell r="C1632" t="str">
            <v>UN</v>
          </cell>
          <cell r="D1632">
            <v>156.03</v>
          </cell>
          <cell r="E1632">
            <v>0.35777107200000002</v>
          </cell>
        </row>
        <row r="1633">
          <cell r="A1633">
            <v>91288</v>
          </cell>
          <cell r="B1633" t="str">
            <v>ADUELA / MARCO / BATENTE PARA PORTA DE 80X210CM, PADRÃO POPULAR - FORNECIMENTO E MONTAGEM. AF_08/2015</v>
          </cell>
          <cell r="C1633" t="str">
            <v>UN</v>
          </cell>
          <cell r="D1633">
            <v>162.62</v>
          </cell>
          <cell r="E1633">
            <v>0.37560855300000001</v>
          </cell>
        </row>
        <row r="1634">
          <cell r="A1634">
            <v>91290</v>
          </cell>
          <cell r="B1634" t="str">
            <v>ADUELA / MARCO / BATENTE PARA PORTA DE 90X210CM, PADRÃO POPULAR - FORNECIMENTO E MONTAGEM. AF_08/2015</v>
          </cell>
          <cell r="C1634" t="str">
            <v>UN</v>
          </cell>
          <cell r="D1634">
            <v>169.2</v>
          </cell>
          <cell r="E1634">
            <v>0.39149993999999999</v>
          </cell>
        </row>
        <row r="1635">
          <cell r="A1635">
            <v>91291</v>
          </cell>
          <cell r="B1635" t="str">
            <v>ADUELA / MARCO / BATENTE PARA PORTA DE 60X210CM, FIXAÇÃO COM ARGAMASSA, PADRÃO POPULAR - FORNECIMENTO E INSTALAÇÃO. AF_08/2015_P</v>
          </cell>
          <cell r="C1635" t="str">
            <v>UN</v>
          </cell>
          <cell r="D1635">
            <v>207.31</v>
          </cell>
          <cell r="E1635">
            <v>0.42944993199999998</v>
          </cell>
        </row>
        <row r="1636">
          <cell r="A1636">
            <v>91292</v>
          </cell>
          <cell r="B1636" t="str">
            <v>ADUELA / MARCO / BATENTE PARA PORTA DE 70X210CM, FIXAÇÃO COM ARGAMASSA, PADRÃO POPULAR - FORNECIMENTO E INSTALAÇÃO. AF_08/2015_P</v>
          </cell>
          <cell r="C1636" t="str">
            <v>UN</v>
          </cell>
          <cell r="D1636">
            <v>218.71</v>
          </cell>
          <cell r="E1636">
            <v>0.44816191599999999</v>
          </cell>
        </row>
        <row r="1637">
          <cell r="A1637">
            <v>91293</v>
          </cell>
          <cell r="B1637" t="str">
            <v>ADUELA / MARCO / BATENTE PARA PORTA DE 80X210CM, FIXAÇÃO COM ARGAMASSA, PADRÃO POPULAR - FORNECIMENTO E INSTALAÇÃO. AF_08/2015_P</v>
          </cell>
          <cell r="C1637" t="str">
            <v>UN</v>
          </cell>
          <cell r="D1637">
            <v>230.1</v>
          </cell>
          <cell r="E1637">
            <v>0.46488702700000001</v>
          </cell>
        </row>
        <row r="1638">
          <cell r="A1638">
            <v>91294</v>
          </cell>
          <cell r="B1638" t="str">
            <v>ADUELA / MARCO / BATENTE PARA PORTA DE 90X210CM, FIXAÇÃO COM ARGAMASSA, PADRÃO POPULAR - FORNECIMENTO E INSTALAÇÃO. AF_08/2015_P</v>
          </cell>
          <cell r="C1638" t="str">
            <v>UN</v>
          </cell>
          <cell r="D1638">
            <v>241.54</v>
          </cell>
          <cell r="E1638">
            <v>0.47981727499999999</v>
          </cell>
        </row>
        <row r="1639">
          <cell r="A1639">
            <v>91295</v>
          </cell>
          <cell r="B1639" t="str">
            <v>PORTA DE MADEIRA FRISADA, SEMI-OCA (LEVE OU MÉDIA), 60X210CM, ESPESSURA DE 3CM, INCLUSO DOBRADIÇAS - FORNECIMENTO E INSTALAÇÃO. AF_08/2015</v>
          </cell>
          <cell r="C1639" t="str">
            <v>UN</v>
          </cell>
          <cell r="D1639">
            <v>335.49</v>
          </cell>
          <cell r="E1639">
            <v>7.8501550000000003E-2</v>
          </cell>
        </row>
        <row r="1640">
          <cell r="A1640">
            <v>91296</v>
          </cell>
          <cell r="B1640" t="str">
            <v>PORTA DE MADEIRA FRISADA, SEMI-OCA (LEVE OU MÉDIA), 70X210CM, ESPESSURA DE 3CM, INCLUSO DOBRADIÇAS - FORNECIMENTO E INSTALAÇÃO. AF_08/2015</v>
          </cell>
          <cell r="C1640" t="str">
            <v>UN</v>
          </cell>
          <cell r="D1640">
            <v>353.61</v>
          </cell>
          <cell r="E1640">
            <v>8.2154176999999995E-2</v>
          </cell>
        </row>
        <row r="1641">
          <cell r="A1641">
            <v>91297</v>
          </cell>
          <cell r="B1641" t="str">
            <v>PORTA DE MADEIRA FRISADA, SEMI-OCA (LEVE OU MÉDIA), 80X210CM, ESPESSURA DE 3,5CM, INCLUSO DOBRADIÇAS - FORNECIMENTO E INSTALAÇÃO. AF_08/2015</v>
          </cell>
          <cell r="C1641" t="str">
            <v>UN</v>
          </cell>
          <cell r="D1641">
            <v>401.13</v>
          </cell>
          <cell r="E1641">
            <v>7.9163964000000003E-2</v>
          </cell>
        </row>
        <row r="1642">
          <cell r="A1642">
            <v>91298</v>
          </cell>
          <cell r="B1642" t="str">
            <v>PORTA DE MADEIRA TIPO VENEZIANA, 80X210CM, ESPESSURA DE 3CM, INCLUSO DOBRADIÇAS - FORNECIMENTO E INSTALAÇÃO. AF_08/2015</v>
          </cell>
          <cell r="C1642" t="str">
            <v>UN</v>
          </cell>
          <cell r="D1642">
            <v>714.74</v>
          </cell>
          <cell r="E1642">
            <v>4.4419564000000002E-2</v>
          </cell>
        </row>
        <row r="1643">
          <cell r="A1643">
            <v>91299</v>
          </cell>
          <cell r="B1643" t="str">
            <v>PORTA DE MADEIRA, TIPO MEXICANA, MACIÇA (PESADA OU SUPERPESADA), 80X210CM, ESPESSURA DE 3,5CM, INCLUSO DOBRADIÇAS - FORNECIMENTO E INSTALAÇÃO. AF_08/2015</v>
          </cell>
          <cell r="C1643" t="str">
            <v>UN</v>
          </cell>
          <cell r="D1643">
            <v>976.44</v>
          </cell>
          <cell r="E1643">
            <v>4.5121637999999999E-2</v>
          </cell>
        </row>
        <row r="1644">
          <cell r="A1644">
            <v>91300</v>
          </cell>
          <cell r="B1644" t="str">
            <v>ALIZAR / GUARNIÇÃO DE 5X1,5CM PARA PORTA DE 60X210CM FIXADO COM PREGOS, PADRÃO POPULAR - FORNECIMENTO E INSTALAÇÃO. AF_08/2015</v>
          </cell>
          <cell r="C1644" t="str">
            <v>UN</v>
          </cell>
          <cell r="D1644">
            <v>24.67</v>
          </cell>
          <cell r="E1644">
            <v>0.24713584199999999</v>
          </cell>
        </row>
        <row r="1645">
          <cell r="A1645">
            <v>91301</v>
          </cell>
          <cell r="B1645" t="str">
            <v>ALIZAR / GUARNIÇÃO DE 5X1,5CM PARA PORTA DE 70X210CM FIXADO COM PREGOS, PADRÃO POPULAR - FORNECIMENTO E INSTALAÇÃO. AF_08/2015</v>
          </cell>
          <cell r="C1645" t="str">
            <v>UN</v>
          </cell>
          <cell r="D1645">
            <v>25.95</v>
          </cell>
          <cell r="E1645">
            <v>0.26479750699999999</v>
          </cell>
        </row>
        <row r="1646">
          <cell r="A1646">
            <v>91302</v>
          </cell>
          <cell r="B1646" t="str">
            <v>ALIZAR / GUARNIÇÃO DE 5X1,5CM PARA PORTA DE 80X210CM FIXADO COM PREGOS, PADRÃO POPULAR - FORNECIMENTO E INSTALAÇÃO. AF_08/2015</v>
          </cell>
          <cell r="C1646" t="str">
            <v>UN</v>
          </cell>
          <cell r="D1646">
            <v>27.23</v>
          </cell>
          <cell r="E1646">
            <v>0.28115727000000001</v>
          </cell>
        </row>
        <row r="1647">
          <cell r="A1647">
            <v>91303</v>
          </cell>
          <cell r="B1647" t="str">
            <v>ALIZAR / GUARNIÇÃO DE 5X1,5CM PARA PORTA DE 90X210CM FIXADO COM PREGOS, PADRÃO POPULAR - FORNECIMENTO E INSTALAÇÃO. AF_08/2015</v>
          </cell>
          <cell r="C1647" t="str">
            <v>UN</v>
          </cell>
          <cell r="D1647">
            <v>28.55</v>
          </cell>
          <cell r="E1647">
            <v>0.29575971699999998</v>
          </cell>
        </row>
        <row r="1648">
          <cell r="A1648">
            <v>91304</v>
          </cell>
          <cell r="B1648" t="str">
            <v>FECHADURA DE EMBUTIR COM CILINDRO, EXTERNA, COMPLETA, ACABAMENTO PADRÃO POPULAR, INCLUSO EXECUÇÃO DE FURO - FORNECIMENTO E INSTALAÇÃO. AF_08/2015</v>
          </cell>
          <cell r="C1648" t="str">
            <v>UN</v>
          </cell>
          <cell r="D1648">
            <v>71.19</v>
          </cell>
          <cell r="E1648">
            <v>0.289129517</v>
          </cell>
        </row>
        <row r="1649">
          <cell r="A1649">
            <v>91305</v>
          </cell>
          <cell r="B1649" t="str">
            <v>FECHADURA DE EMBUTIR PARA PORTA DE BANHEIRO, COMPLETA, ACABAMENTO PADRÃO POPULAR, INCLUSO EXECUÇÃO DE FURO - FORNECIMENTO E INSTALAÇÃO. AF_08/2015</v>
          </cell>
          <cell r="C1649" t="str">
            <v>UN</v>
          </cell>
          <cell r="D1649">
            <v>53.71</v>
          </cell>
          <cell r="E1649">
            <v>0.29442573799999999</v>
          </cell>
        </row>
        <row r="1650">
          <cell r="A1650">
            <v>91306</v>
          </cell>
          <cell r="B1650" t="str">
            <v>FECHADURA DE EMBUTIR PARA PORTAS INTERNAS, COMPLETA, ACABAMENTO PADRÃO MÉDIO, COM EXECUÇÃO DE FURO - FORNECIMENTO E INSTALAÇÃO. AF_08/2015</v>
          </cell>
          <cell r="C1650" t="str">
            <v>UN</v>
          </cell>
          <cell r="D1650">
            <v>80.62</v>
          </cell>
          <cell r="E1650">
            <v>0.19584422000000001</v>
          </cell>
        </row>
        <row r="1651">
          <cell r="A1651">
            <v>91307</v>
          </cell>
          <cell r="B1651" t="str">
            <v>FECHADURA DE EMBUTIR PARA PORTAS INTERNAS, COMPLETA, ACABAMENTO PADRÃO POPULAR, COM EXECUÇÃO DE FURO - FORNECIMENTO E INSTALAÇÃO. AF_08/2015</v>
          </cell>
          <cell r="C1651" t="str">
            <v>UN</v>
          </cell>
          <cell r="D1651">
            <v>56.44</v>
          </cell>
          <cell r="E1651">
            <v>0.28012101700000003</v>
          </cell>
        </row>
        <row r="1652">
          <cell r="A1652">
            <v>91312</v>
          </cell>
          <cell r="B1652" t="str">
            <v>KIT DE PORTA DE MADEIRA PARA PINTURA, SEMI-OCA (LEVE OU MÉDIA), PADRÃO POPULAR, 60X210CM, ESPESSURA DE 3,5CM, ITENS INCLUSOS: DOBRADIÇAS, MONTAGEM E INSTALAÇÃO DO BATENTE, FECHADURA COM EXECUÇÃO DO FURO - FORNECIMENTO E INSTALAÇÃO. AF_08/2015</v>
          </cell>
          <cell r="C1652" t="str">
            <v>UN</v>
          </cell>
          <cell r="D1652">
            <v>658.49</v>
          </cell>
          <cell r="E1652">
            <v>0.21747008100000001</v>
          </cell>
        </row>
        <row r="1653">
          <cell r="A1653">
            <v>91313</v>
          </cell>
          <cell r="B1653" t="str">
            <v>KIT DE PORTA DE MADEIRA PARA PINTURA, SEMI-OCA (LEVE OU MÉDIA), PADRÃO POPULAR, 70X210CM, ESPESSURA DE 3,5CM, ITENS INCLUSOS: DOBRADIÇAS, MONTAGEM E INSTALAÇÃO DO BATENTE, FECHADURA COM EXECUÇÃO DO FURO - FORNECIMENTO E INSTALAÇÃO. AF_08/2015</v>
          </cell>
          <cell r="C1653" t="str">
            <v>UN</v>
          </cell>
          <cell r="D1653">
            <v>702.56</v>
          </cell>
          <cell r="E1653">
            <v>0.222663051</v>
          </cell>
        </row>
        <row r="1654">
          <cell r="A1654">
            <v>91314</v>
          </cell>
          <cell r="B1654" t="str">
            <v>KIT DE PORTA DE MADEIRA PARA PINTURA, SEMI-OCA (LEVE OU MÉDIA), PADRÃO POPULAR, 80X210CM, ESPESSURA DE 3,5CM, ITENS INCLUSOS: DOBRADIÇAS, MONTAGEM E INSTALAÇÃO DO BATENTE, FECHADURA COM EXECUÇÃO DO FURO - FORNECIMENTO E INSTALAÇÃO. AF_08/2015</v>
          </cell>
          <cell r="C1654" t="str">
            <v>UN</v>
          </cell>
          <cell r="D1654">
            <v>726.75</v>
          </cell>
          <cell r="E1654">
            <v>0.24002206500000001</v>
          </cell>
        </row>
        <row r="1655">
          <cell r="A1655">
            <v>91315</v>
          </cell>
          <cell r="B1655" t="str">
            <v>KIT DE PORTA DE MADEIRA PARA PINTURA, SEMI-OCA (LEVE OU MÉDIA), PADRÃO POPULAR, 90X210CM, ESPESSURA DE 3,5CM, ITENS INCLUSOS: DOBRADIÇAS, MONTAGEM E INSTALAÇÃO DO BATENTE, FECHADURA COM EXECUÇÃO DO FURO - FORNECIMENTO E INSTALAÇÃO. AF_08/2015</v>
          </cell>
          <cell r="C1655" t="str">
            <v>UN</v>
          </cell>
          <cell r="D1655">
            <v>757.97</v>
          </cell>
          <cell r="E1655">
            <v>0.247593865</v>
          </cell>
        </row>
        <row r="1656">
          <cell r="A1656">
            <v>91318</v>
          </cell>
          <cell r="B1656" t="str">
            <v>KIT DE PORTA DE MADEIRA PARA PINTURA, SEMI-OCA (LEVE OU MÉDIA), PADRÃO POPULAR, 60X210CM, ESPESSURA DE 3,5CM, ITENS INCLUSOS: DOBRADIÇAS, MONTAGEM E INSTALAÇÃO DO BATENTE, SEM FECHADURA - FORNECIMENTO E INSTALAÇÃO. AF_08/2015</v>
          </cell>
          <cell r="C1656" t="str">
            <v>UN</v>
          </cell>
          <cell r="D1656">
            <v>604.78</v>
          </cell>
          <cell r="E1656">
            <v>0.210651064</v>
          </cell>
        </row>
        <row r="1657">
          <cell r="A1657">
            <v>91319</v>
          </cell>
          <cell r="B1657" t="str">
            <v>KIT DE PORTA DE MADEIRA PARA PINTURA, SEMI-OCA (LEVE OU MÉDIA), PADRÃO POPULAR, 70X210CM, ESPESSURA DE 3,5CM, ITENS INCLUSOS: DOBRADIÇAS, MONTAGEM E INSTALAÇÃO DO BATENTE, SEM FECHADURA - FORNECIMENTO E INSTALAÇÃO. AF_08/2015</v>
          </cell>
          <cell r="C1657" t="str">
            <v>UN</v>
          </cell>
          <cell r="D1657">
            <v>646.12</v>
          </cell>
          <cell r="E1657">
            <v>0.21765372099999999</v>
          </cell>
        </row>
        <row r="1658">
          <cell r="A1658">
            <v>91320</v>
          </cell>
          <cell r="B1658" t="str">
            <v>KIT DE PORTA DE MADEIRA PARA PINTURA, SEMI-OCA (LEVE OU MÉDIA), PADRÃO POPULAR, 80X210CM, ESPESSURA DE 3,5CM, ITENS INCLUSOS: DOBRADIÇAS, MONTAGEM E INSTALAÇÃO DO BATENTE, SEM FECHADURA - FORNECIMENTO E INSTALAÇÃO. AF_08/2015</v>
          </cell>
          <cell r="C1658" t="str">
            <v>UN</v>
          </cell>
          <cell r="D1658">
            <v>655.56</v>
          </cell>
          <cell r="E1658">
            <v>0.234682487</v>
          </cell>
        </row>
        <row r="1659">
          <cell r="A1659">
            <v>91321</v>
          </cell>
          <cell r="B1659" t="str">
            <v>KIT DE PORTA DE MADEIRA PARA PINTURA, SEMI-OCA (LEVE OU MÉDIA), PADRÃO POPULAR, 90X210CM, ESPESSURA DE 3,5CM, ITENS INCLUSOS: DOBRADIÇAS, MONTAGEM E INSTALAÇÃO DO BATENTE, SEM FECHADURA - FORNECIMENTO E INSTALAÇÃO. AF_08/2015</v>
          </cell>
          <cell r="C1659" t="str">
            <v>UN</v>
          </cell>
          <cell r="D1659">
            <v>686.78</v>
          </cell>
          <cell r="E1659">
            <v>0.24328386499999999</v>
          </cell>
        </row>
        <row r="1660">
          <cell r="A1660">
            <v>91324</v>
          </cell>
          <cell r="B1660" t="str">
            <v>KIT DE PORTA DE MADEIRA PARA VERNIZ, SEMI-OCA (LEVE OU MÉDIA), PADRÃO POPULAR, 60X210CM, ESPESSURA DE 3,5CM, ITENS INCLUSOS: DOBRADIÇAS, MONTAGEM E INSTALAÇÃO DO BATENTE, SEM FECHADURA - FORNECIMENTO E INSTALAÇÃO. AF_08/2015</v>
          </cell>
          <cell r="C1660" t="str">
            <v>UN</v>
          </cell>
          <cell r="D1660">
            <v>612.27</v>
          </cell>
          <cell r="E1660">
            <v>0.20806797499999999</v>
          </cell>
        </row>
        <row r="1661">
          <cell r="A1661">
            <v>91325</v>
          </cell>
          <cell r="B1661" t="str">
            <v>KIT DE PORTA DE MADEIRA PARA VERNIZ, SEMI-OCA (LEVE OU MÉDIA), PADRÃO POPULAR, 70X210CM, ESPESSURA DE 3,5CM, ITENS INCLUSOS: DOBRADIÇAS, MONTAGEM E INSTALAÇÃO DO BATENTE, SEM FECHADURA - FORNECIMENTO E INSTALAÇÃO. AF_08/2015</v>
          </cell>
          <cell r="C1661" t="str">
            <v>UN</v>
          </cell>
          <cell r="D1661">
            <v>563.97</v>
          </cell>
          <cell r="E1661">
            <v>0.249448751</v>
          </cell>
        </row>
        <row r="1662">
          <cell r="A1662">
            <v>91326</v>
          </cell>
          <cell r="B1662" t="str">
            <v>KIT DE PORTA DE MADEIRA PARA VERNIZ, SEMI-OCA (LEVE OU MÉDIA), PADRÃO POPULAR, 80X210CM, ESPESSURA DE 3,5CM, ITENS INCLUSOS: DOBRADIÇAS, MONTAGEM E INSTALAÇÃO DO BATENTE, SEM FECHADURA - FORNECIMENTO E INSTALAÇÃO. AF_08/2015</v>
          </cell>
          <cell r="C1662" t="str">
            <v>UN</v>
          </cell>
          <cell r="D1662">
            <v>683.64</v>
          </cell>
          <cell r="E1662">
            <v>0.225020892</v>
          </cell>
        </row>
        <row r="1663">
          <cell r="A1663">
            <v>91327</v>
          </cell>
          <cell r="B1663" t="str">
            <v>KIT DE PORTA DE MADEIRA PARA VERNIZ, SEMI-OCA (LEVE OU MÉDIA), PADRÃO POPULAR, 90X210CM, ESPESSURA DE 3,5CM, ITENS INCLUSOS: DOBRADIÇAS, MONTAGEM E INSTALAÇÃO DO BATENTE, SEM FECHADURA - FORNECIMENTO E INSTALAÇÃO. AF_08/2015</v>
          </cell>
          <cell r="C1663" t="str">
            <v>UN</v>
          </cell>
          <cell r="D1663">
            <v>681.01</v>
          </cell>
          <cell r="E1663">
            <v>0.245349658</v>
          </cell>
        </row>
        <row r="1664">
          <cell r="A1664">
            <v>91328</v>
          </cell>
          <cell r="B1664" t="str">
            <v>KIT DE PORTA DE MADEIRA FRISADA, SEMI-OCA (LEVE OU MÉDIA), PADRÃO MÉDIO 60X210CM, ESPESSURA DE 3CM, ITENS INCLUSOS: DOBRADIÇAS, MONTAGEM E INSTALAÇÃO DO BATENTE, SEM FECHADURA - FORNECIMENTO E INSTALAÇÃO. AF_08/2015</v>
          </cell>
          <cell r="C1664" t="str">
            <v>UN</v>
          </cell>
          <cell r="D1664">
            <v>646.08000000000004</v>
          </cell>
          <cell r="E1664">
            <v>0.19715491199999999</v>
          </cell>
        </row>
        <row r="1665">
          <cell r="A1665">
            <v>91329</v>
          </cell>
          <cell r="B1665" t="str">
            <v>KIT DE PORTA DE MADEIRA FRISADA, SEMI-OCA (LEVE OU MÉDIA), PADRÃO POPULAR, 60X210CM, ESPESSURA DE 3CM, ITENS INCLUSOS: DOBRADIÇAS, MONTAGEM E INSTALAÇÃO DO BATENTE, SEM FECHADURA - FORNECIMENTO E INSTALAÇÃO. AF_08/2015</v>
          </cell>
          <cell r="C1665" t="str">
            <v>UN</v>
          </cell>
          <cell r="D1665">
            <v>592.14</v>
          </cell>
          <cell r="E1665">
            <v>0.21515880000000001</v>
          </cell>
        </row>
        <row r="1666">
          <cell r="A1666">
            <v>91330</v>
          </cell>
          <cell r="B1666" t="str">
            <v>KIT DE PORTA DE MADEIRA FRISADA, SEMI-OCA (LEVE OU MÉDIA), PADRÃO MÉDIO, 70X210CM, ESPESSURA DE 3CM, ITENS INCLUSOS: DOBRADIÇAS, MONTAGEM E INSTALAÇÃO DO BATENTE, SEM FECHADURA - FORNECIMENTO E INSTALAÇÃO. AF_08/2015</v>
          </cell>
          <cell r="C1666" t="str">
            <v>UN</v>
          </cell>
          <cell r="D1666">
            <v>678.34</v>
          </cell>
          <cell r="E1666">
            <v>0.20729094300000001</v>
          </cell>
        </row>
        <row r="1667">
          <cell r="A1667">
            <v>91331</v>
          </cell>
          <cell r="B1667" t="str">
            <v>KIT DE PORTA DE MADEIRA FRISADA, SEMI-OCA (LEVE OU MÉDIA), PADRÃO POPULAR, 70X210CM, ESPESSURA DE 3CM, ITENS INCLUSOS: DOBRADIÇAS, MONTAGEM E INSTALAÇÃO DO BATENTE, SEM FECHADURA - FORNECIMENTO E INSTALAÇÃO. AF_08/2015</v>
          </cell>
          <cell r="C1667" t="str">
            <v>UN</v>
          </cell>
          <cell r="D1667">
            <v>624.22</v>
          </cell>
          <cell r="E1667">
            <v>0.22530958300000001</v>
          </cell>
        </row>
        <row r="1668">
          <cell r="A1668">
            <v>91332</v>
          </cell>
          <cell r="B1668" t="str">
            <v>KIT DE PORTA DE MADEIRA FRISADA, SEMI-OCA (LEVE OU MÉDIA), PADRÃO MÉDIO, 80X210CM, ESPESSURA DE 3,5CM, ITENS INCLUSOS: DOBRADIÇAS, MONTAGEM E INSTALAÇÃO DO BATENTE, SEM FECHADURA - FORNECIMENTO E INSTALAÇÃO. AF_08/2015</v>
          </cell>
          <cell r="C1668" t="str">
            <v>UN</v>
          </cell>
          <cell r="D1668">
            <v>739.99</v>
          </cell>
          <cell r="E1668">
            <v>0.20784919099999999</v>
          </cell>
        </row>
        <row r="1669">
          <cell r="A1669">
            <v>91333</v>
          </cell>
          <cell r="B1669" t="str">
            <v>KIT DE PORTA DE MADEIRA FRISADA, SEMI-OCA (LEVE OU MÉDIA), PADRÃO POPULAR, 80X210CM, ESPESSURA DE 3,5CM, ITENS INCLUSOS: DOBRADIÇAS, MONTAGEM E INSTALAÇÃO DO BATENTE, SEM FECHADURA - FORNECIMENTO E INSTALAÇÃO. AF_08/2015</v>
          </cell>
          <cell r="C1669" t="str">
            <v>UN</v>
          </cell>
          <cell r="D1669">
            <v>685.69</v>
          </cell>
          <cell r="E1669">
            <v>0.224346605</v>
          </cell>
        </row>
        <row r="1670">
          <cell r="A1670">
            <v>91334</v>
          </cell>
          <cell r="B1670" t="str">
            <v>KIT DE PORTA DE MADEIRA TIPO VENEZIANA, PADRÃO MÉDIO, 80X210CM, ESPESSURA DE 3CM, ITENS INCLUSOS: DOBRADIÇAS, MONTAGEM E INSTALAÇÃO DO BATENTE, SEM FECHADURA - FORNECIMENTO E INSTALAÇÃO. AF_08/2015</v>
          </cell>
          <cell r="C1670" t="str">
            <v>UN</v>
          </cell>
          <cell r="D1670">
            <v>1053.5999999999999</v>
          </cell>
          <cell r="E1670">
            <v>0.14588937499999999</v>
          </cell>
        </row>
        <row r="1671">
          <cell r="A1671">
            <v>91335</v>
          </cell>
          <cell r="B1671" t="str">
            <v>KIT DE PORTA DE MADEIRA TIPO VENEZIANA, PADRÃO POPULAR, 80X210CM, ESPESSURA DE 3CM, ITENS INCLUSOS: DOBRADIÇAS, MONTAGEM E INSTALAÇÃO DO BATENTE, SEM FECHADURA - FORNECIMENTO E INSTALAÇÃO. AF_08/2015</v>
          </cell>
          <cell r="C1671" t="str">
            <v>UN</v>
          </cell>
          <cell r="D1671">
            <v>999.3</v>
          </cell>
          <cell r="E1671">
            <v>0.153829192</v>
          </cell>
        </row>
        <row r="1672">
          <cell r="A1672">
            <v>91336</v>
          </cell>
          <cell r="B1672" t="str">
            <v>KIT DE PORTA DE MADEIRA TIPO MEXICANA, MACIÇA (PESADA OU SUPERPESADA), PADRÃO MÉDIO, 80X210CM, ESPESSURA DE 3CM, ITENS INCLUSOS: DOBRADIÇAS, MONTAGEM E INSTALAÇÃO DO BATENTE, SEM FECHADURA - FORNECIMENTO E INSTALAÇÃO. AF_08/2015</v>
          </cell>
          <cell r="C1672" t="str">
            <v>UN</v>
          </cell>
          <cell r="D1672">
            <v>1315.3</v>
          </cell>
          <cell r="E1672">
            <v>0.12619792399999999</v>
          </cell>
        </row>
        <row r="1673">
          <cell r="A1673">
            <v>91337</v>
          </cell>
          <cell r="B1673" t="str">
            <v>KIT DE PORTA DE MADEIRA TIPO MEXICANA, MACIÇA (PESADA OU SUPERPESADA), PADRÃO POPULAR, 80X210CM, ESPESSURA DE 3CM, ITENS INCLUSOS: DOBRADIÇAS, MONTAGEM E INSTALAÇÃO DO BATENTE, SEM FECHADURA - FORNECIMENTO E INSTALAÇÃO. AF_08/2015</v>
          </cell>
          <cell r="C1673" t="str">
            <v>UN</v>
          </cell>
          <cell r="D1673">
            <v>1261</v>
          </cell>
          <cell r="E1673">
            <v>0.13163891599999999</v>
          </cell>
        </row>
        <row r="1674">
          <cell r="A1674" t="str">
            <v>73813/1</v>
          </cell>
          <cell r="B1674" t="str">
            <v>JANELA DE MADEIRA ALMOFADADA 1A, 1,5X1,5M, DE ABRIR, INCLUSO GUARNICOES E DOBRADICAS</v>
          </cell>
          <cell r="C1674" t="str">
            <v>UN</v>
          </cell>
          <cell r="D1674">
            <v>1868.17</v>
          </cell>
          <cell r="E1674">
            <v>7.5722529999999996E-2</v>
          </cell>
        </row>
        <row r="1675">
          <cell r="A1675">
            <v>84844</v>
          </cell>
          <cell r="B1675" t="str">
            <v>JANELA DE MADEIRA TIPO GUILHOTINA, DE ABRIR , INCLUSAS GUARNICOES SEM FERRAGENS</v>
          </cell>
          <cell r="C1675" t="str">
            <v>M2</v>
          </cell>
          <cell r="D1675">
            <v>504.56</v>
          </cell>
          <cell r="E1675">
            <v>0.13716814099999999</v>
          </cell>
        </row>
        <row r="1676">
          <cell r="A1676">
            <v>84845</v>
          </cell>
          <cell r="B1676" t="str">
            <v>JANELA DE MADEIRA TIPO VENEZIANA. DE ABRIR, INCLUSAS GUARNICOES E FERRAGENS</v>
          </cell>
          <cell r="C1676" t="str">
            <v>M2</v>
          </cell>
          <cell r="D1676">
            <v>786.85</v>
          </cell>
          <cell r="E1676">
            <v>8.7921450999999998E-2</v>
          </cell>
        </row>
        <row r="1677">
          <cell r="A1677">
            <v>84846</v>
          </cell>
          <cell r="B1677" t="str">
            <v>JANELA DE MADEIRA TIPO VENEZIANA/VIDRO, DE ABRIR, INCLUSAS GUARNICOES SEM FERRAGENS</v>
          </cell>
          <cell r="C1677" t="str">
            <v>M2</v>
          </cell>
          <cell r="D1677">
            <v>799.83</v>
          </cell>
          <cell r="E1677">
            <v>8.6493586999999997E-2</v>
          </cell>
        </row>
        <row r="1678">
          <cell r="A1678">
            <v>84847</v>
          </cell>
          <cell r="B1678" t="str">
            <v>JANELA DE MADEIRA ALMOFADADA, DE ABRIR, INCLUSAS GUARNICOES SEM FERRAGENS</v>
          </cell>
          <cell r="C1678" t="str">
            <v>M2</v>
          </cell>
          <cell r="D1678">
            <v>799.83</v>
          </cell>
          <cell r="E1678">
            <v>8.6493586999999997E-2</v>
          </cell>
        </row>
        <row r="1679">
          <cell r="A1679">
            <v>84848</v>
          </cell>
          <cell r="B1679" t="str">
            <v>JANELA DE MADEIRA TIPO VENEZIANA/GUILHOTINA, DE ABRIR, INCLUSAS GUARNICOES SEM FERRAGENS</v>
          </cell>
          <cell r="C1679" t="str">
            <v>M2</v>
          </cell>
          <cell r="D1679">
            <v>626.89</v>
          </cell>
          <cell r="E1679">
            <v>0.11037665000000001</v>
          </cell>
        </row>
        <row r="1680">
          <cell r="A1680">
            <v>84849</v>
          </cell>
          <cell r="B1680" t="str">
            <v>CAIXA MADEIRA 57X43CM COM GUARNICAO 13CM P/ FECHAMENTO DE AR CONDICIONAL</v>
          </cell>
          <cell r="C1680" t="str">
            <v>UN</v>
          </cell>
          <cell r="D1680">
            <v>91.76</v>
          </cell>
          <cell r="E1680">
            <v>0.24515705300000001</v>
          </cell>
        </row>
        <row r="1681">
          <cell r="A1681" t="str">
            <v>73933/1</v>
          </cell>
          <cell r="B1681" t="str">
            <v>PORTA DE FERRO, DE ABRIR, TIPO GRADE COM CHAPA, 87X210CM, COM GUARNICOES</v>
          </cell>
          <cell r="C1681" t="str">
            <v>M2</v>
          </cell>
          <cell r="D1681">
            <v>540.41</v>
          </cell>
          <cell r="E1681">
            <v>0.12561576299999999</v>
          </cell>
        </row>
        <row r="1682">
          <cell r="A1682" t="str">
            <v>73933/3</v>
          </cell>
          <cell r="B1682" t="str">
            <v>PORTA DE FERRO TIPO VENEZIANA, DE ABRIR, SEM BANDEIRA SEM FERRAGENS</v>
          </cell>
          <cell r="C1682" t="str">
            <v>M2</v>
          </cell>
          <cell r="D1682">
            <v>376.4</v>
          </cell>
          <cell r="E1682">
            <v>0.13238343299999999</v>
          </cell>
        </row>
        <row r="1683">
          <cell r="A1683" t="str">
            <v>73933/4</v>
          </cell>
          <cell r="B1683" t="str">
            <v>PORTA DE FERRO DE ABRIR TIPO BARRA CHATA, COM REQUADRO E GUARNICAO COMPLETA</v>
          </cell>
          <cell r="C1683" t="str">
            <v>M2</v>
          </cell>
          <cell r="D1683">
            <v>510.2</v>
          </cell>
          <cell r="E1683">
            <v>8.6530162999999993E-2</v>
          </cell>
        </row>
        <row r="1684">
          <cell r="A1684" t="str">
            <v>74073/1</v>
          </cell>
          <cell r="B1684" t="str">
            <v>ALCAPAO EM FERRO 60X60CM, INCLUSO FERRAGENS</v>
          </cell>
          <cell r="C1684" t="str">
            <v>UN</v>
          </cell>
          <cell r="D1684">
            <v>123.23</v>
          </cell>
          <cell r="E1684">
            <v>0.13990227999999999</v>
          </cell>
        </row>
        <row r="1685">
          <cell r="A1685" t="str">
            <v>74073/2</v>
          </cell>
          <cell r="B1685" t="str">
            <v>ALCAPAO EM FERRO 70X70CM, INCLUSO FERRAGENS</v>
          </cell>
          <cell r="C1685" t="str">
            <v>UN</v>
          </cell>
          <cell r="D1685">
            <v>134.66</v>
          </cell>
          <cell r="E1685">
            <v>0.175637393</v>
          </cell>
        </row>
        <row r="1686">
          <cell r="A1686" t="str">
            <v>74136/1</v>
          </cell>
          <cell r="B1686" t="str">
            <v>PORTA DE ACO DE ENROLAR TIPO GRADE, CHAPA 16</v>
          </cell>
          <cell r="C1686" t="str">
            <v>M2</v>
          </cell>
          <cell r="D1686">
            <v>805.61</v>
          </cell>
          <cell r="E1686">
            <v>9.0627988000000007E-2</v>
          </cell>
        </row>
        <row r="1687">
          <cell r="A1687" t="str">
            <v>74136/2</v>
          </cell>
          <cell r="B1687" t="str">
            <v>PORTA DE ACO CHAPA 24, DE ENROLAR, VAZADA TIJOLINHO OU EQUIVALENTE COM RETANGULO OU CIRCULO, ACABAMENTO GALVANIZADO NATURAL</v>
          </cell>
          <cell r="C1687" t="str">
            <v>M2</v>
          </cell>
          <cell r="D1687">
            <v>674.47</v>
          </cell>
          <cell r="E1687">
            <v>0.10825805099999999</v>
          </cell>
        </row>
        <row r="1688">
          <cell r="A1688" t="str">
            <v>74136/3</v>
          </cell>
          <cell r="B1688" t="str">
            <v>PORTA DE ACO CHAPA 24, DE ENROLAR, RAIADA, LARGA COM ACABAMENTO GALVANIZADO NATURAL</v>
          </cell>
          <cell r="C1688" t="str">
            <v>M2</v>
          </cell>
          <cell r="D1688">
            <v>460.13</v>
          </cell>
          <cell r="E1688">
            <v>0.158724635</v>
          </cell>
        </row>
        <row r="1689">
          <cell r="A1689">
            <v>84854</v>
          </cell>
          <cell r="B1689" t="str">
            <v>BATENTE FERRO 1X1/8"</v>
          </cell>
          <cell r="C1689" t="str">
            <v>M</v>
          </cell>
          <cell r="D1689">
            <v>29.64</v>
          </cell>
          <cell r="E1689">
            <v>0.69864406899999998</v>
          </cell>
        </row>
        <row r="1690">
          <cell r="A1690">
            <v>94559</v>
          </cell>
          <cell r="B1690" t="str">
            <v>JANELA DE AÇO BASCULANTE, FIXAÇÃO COM ARGAMASSA, SEM VIDROS, PADRONIZADA. AF_07/2016</v>
          </cell>
          <cell r="C1690" t="str">
            <v>M2</v>
          </cell>
          <cell r="D1690">
            <v>459.84</v>
          </cell>
          <cell r="E1690">
            <v>0.21237975000000001</v>
          </cell>
        </row>
        <row r="1691">
          <cell r="A1691">
            <v>94560</v>
          </cell>
          <cell r="B1691" t="str">
            <v>JANELA DE AÇO DE CORRER, 2 FOLHAS, FIXAÇÃO COM ARGAMASSA, COM VIDROS, PADRONIZADA. AF_07/2016</v>
          </cell>
          <cell r="C1691" t="str">
            <v>M2</v>
          </cell>
          <cell r="D1691">
            <v>401.79</v>
          </cell>
          <cell r="E1691">
            <v>9.0528623000000003E-2</v>
          </cell>
        </row>
        <row r="1692">
          <cell r="A1692">
            <v>94562</v>
          </cell>
          <cell r="B1692" t="str">
            <v>JANELA DE AÇO DE CORRER, 4 FOLHAS, FIXAÇÃO COM ARGAMASSA, SEM VIDROS, PADRONIZADA. AF_07/2016</v>
          </cell>
          <cell r="C1692" t="str">
            <v>M2</v>
          </cell>
          <cell r="D1692">
            <v>423.6</v>
          </cell>
          <cell r="E1692">
            <v>0.105173635</v>
          </cell>
        </row>
        <row r="1693">
          <cell r="A1693">
            <v>94563</v>
          </cell>
          <cell r="B1693" t="str">
            <v>JANELA DE AÇO DE CORRER, 6 FOLHAS, FIXAÇÃO COM ARGAMASSA, COM VIDROS, PADRONIZADA. AF_07/2016</v>
          </cell>
          <cell r="C1693" t="str">
            <v>M2</v>
          </cell>
          <cell r="D1693">
            <v>530.73</v>
          </cell>
          <cell r="E1693">
            <v>9.5749896000000001E-2</v>
          </cell>
        </row>
        <row r="1694">
          <cell r="A1694">
            <v>94564</v>
          </cell>
          <cell r="B1694" t="str">
            <v>JANELA DE AÇO BASCULANTE, FIXAÇÃO COM PARAFUSO SOBRE CONTRAMARCO (EXCLUSIVE CONTRAMARCO), SEM VIDROS, PADRONIZADA. AF_07/2016</v>
          </cell>
          <cell r="C1694" t="str">
            <v>M2</v>
          </cell>
          <cell r="D1694">
            <v>407.99</v>
          </cell>
          <cell r="E1694">
            <v>0.12341500499999999</v>
          </cell>
        </row>
        <row r="1695">
          <cell r="A1695">
            <v>94565</v>
          </cell>
          <cell r="B1695" t="str">
            <v>JANELA DE AÇO DE CORRER, 2 FOLHAS, FIXAÇÃO COM PARAFUSO SOBRE CONTRAMARCO (EXCLUSIVE CONTRAMARCO), COM VIDROS, PADRONIZADA. AF_07/2016</v>
          </cell>
          <cell r="C1695" t="str">
            <v>M2</v>
          </cell>
          <cell r="D1695">
            <v>384.04</v>
          </cell>
          <cell r="E1695">
            <v>4.8519908E-2</v>
          </cell>
        </row>
        <row r="1696">
          <cell r="A1696">
            <v>94567</v>
          </cell>
          <cell r="B1696" t="str">
            <v>JANELA DE AÇO DE CORRER, 4 FOLHAS, FIXAÇÃO COM PARAFUSO SOBRE CONTRAMARCO (EXCLUSIVE CONTRAMARCO), SEM VIDROS, PADRONIZADA. AF_07/2016</v>
          </cell>
          <cell r="C1696" t="str">
            <v>M2</v>
          </cell>
          <cell r="D1696">
            <v>400.94</v>
          </cell>
          <cell r="E1696">
            <v>5.7496506000000003E-2</v>
          </cell>
        </row>
        <row r="1697">
          <cell r="A1697">
            <v>94568</v>
          </cell>
          <cell r="B1697" t="str">
            <v>JANELA DE AÇO DE CORRER, 6 FOLHAS, FIXAÇÃO COM PARAFUSO SOBRE CONTRAMARCO (EXCLUSIVE CONTRAMARCO), COM VIDROS, PADRONIZADA. AF_07/2016</v>
          </cell>
          <cell r="C1697" t="str">
            <v>M2</v>
          </cell>
          <cell r="D1697">
            <v>504.34</v>
          </cell>
          <cell r="E1697">
            <v>5.2249464000000002E-2</v>
          </cell>
        </row>
        <row r="1698">
          <cell r="A1698" t="str">
            <v>73932/1</v>
          </cell>
          <cell r="B1698" t="str">
            <v>GRADE DE FERRO EM BARRA CHATA 3/16"</v>
          </cell>
          <cell r="C1698" t="str">
            <v>M2</v>
          </cell>
          <cell r="D1698">
            <v>252.53</v>
          </cell>
          <cell r="E1698">
            <v>0.15921521899999999</v>
          </cell>
        </row>
        <row r="1699">
          <cell r="A1699">
            <v>73631</v>
          </cell>
          <cell r="B1699" t="str">
            <v>GUARDA-CORPO EM TUBO DE ACO GALVANIZADO 1 1/2"</v>
          </cell>
          <cell r="C1699" t="str">
            <v>M2</v>
          </cell>
          <cell r="D1699">
            <v>305.33</v>
          </cell>
          <cell r="E1699">
            <v>0.46946940300000001</v>
          </cell>
        </row>
        <row r="1700">
          <cell r="A1700" t="str">
            <v>74195/1</v>
          </cell>
          <cell r="B1700" t="str">
            <v>GUARDA-CORPO  COM CORRIMAO EM FERRO BARRA CHATA 3/16"</v>
          </cell>
          <cell r="C1700" t="str">
            <v>M</v>
          </cell>
          <cell r="D1700">
            <v>300.33</v>
          </cell>
          <cell r="E1700">
            <v>0.13820569199999999</v>
          </cell>
        </row>
        <row r="1701">
          <cell r="A1701">
            <v>73665</v>
          </cell>
          <cell r="B1701" t="str">
            <v>ESCADA TIPO MARINHEIRO EM ACO CA-50 9,52MM INCLUSO PINTURA COM FUNDO ANTICORROSIVO TIPO ZARCAO</v>
          </cell>
          <cell r="C1701" t="str">
            <v>M</v>
          </cell>
          <cell r="D1701">
            <v>57.82</v>
          </cell>
          <cell r="E1701">
            <v>0.61376306700000005</v>
          </cell>
        </row>
        <row r="1702">
          <cell r="A1702">
            <v>73669</v>
          </cell>
          <cell r="B1702" t="str">
            <v>CORRIMAO EM MADEIRA 1A 2,5X30CM</v>
          </cell>
          <cell r="C1702" t="str">
            <v>M</v>
          </cell>
          <cell r="D1702">
            <v>88.67</v>
          </cell>
          <cell r="E1702">
            <v>0.32949282699999999</v>
          </cell>
        </row>
        <row r="1703">
          <cell r="A1703" t="str">
            <v>74072/1</v>
          </cell>
          <cell r="B1703" t="str">
            <v>CORRIMAO EM TUBO ACO GALVANIZADO 3/4" COM BRACADEIRA</v>
          </cell>
          <cell r="C1703" t="str">
            <v>M</v>
          </cell>
          <cell r="D1703">
            <v>68.180000000000007</v>
          </cell>
          <cell r="E1703">
            <v>0.57296263700000005</v>
          </cell>
        </row>
        <row r="1704">
          <cell r="A1704" t="str">
            <v>74072/2</v>
          </cell>
          <cell r="B1704" t="str">
            <v>CORRIMAO EM TUBO ACO GALVANIZADO 2 1/2" COM BRACADEIRA</v>
          </cell>
          <cell r="C1704" t="str">
            <v>M</v>
          </cell>
          <cell r="D1704">
            <v>108.98</v>
          </cell>
          <cell r="E1704">
            <v>0.358062143</v>
          </cell>
        </row>
        <row r="1705">
          <cell r="A1705" t="str">
            <v>74072/3</v>
          </cell>
          <cell r="B1705" t="str">
            <v>CORRIMAO EM TUBO ACO GALVANIZADO 1 1/4" COM BRACADEIRA</v>
          </cell>
          <cell r="C1705" t="str">
            <v>M</v>
          </cell>
          <cell r="D1705">
            <v>79.930000000000007</v>
          </cell>
          <cell r="E1705">
            <v>0.488523767</v>
          </cell>
        </row>
        <row r="1706">
          <cell r="A1706" t="str">
            <v>74194/1</v>
          </cell>
          <cell r="B1706" t="str">
            <v>ESCADA TIPO MARINHEIRO EM TUBO ACO GALVANIZADO 1 1/2" 5 DEGRAUS</v>
          </cell>
          <cell r="C1706" t="str">
            <v>M</v>
          </cell>
          <cell r="D1706">
            <v>235.71</v>
          </cell>
          <cell r="E1706">
            <v>0.36546713600000003</v>
          </cell>
        </row>
        <row r="1707">
          <cell r="A1707">
            <v>84862</v>
          </cell>
          <cell r="B1707" t="str">
            <v>GUARDA-CORPO COM CORRIMAO EM TUBO DE ACO GALVANIZADO 1 1/2"</v>
          </cell>
          <cell r="C1707" t="str">
            <v>M</v>
          </cell>
          <cell r="D1707">
            <v>204.96</v>
          </cell>
          <cell r="E1707">
            <v>0.16340986800000001</v>
          </cell>
        </row>
        <row r="1708">
          <cell r="A1708">
            <v>84863</v>
          </cell>
          <cell r="B1708" t="str">
            <v>GUARDA-CORPO COM CORRIMAO EM TUBO DE ACO GALVANIZADO 3/4"</v>
          </cell>
          <cell r="C1708" t="str">
            <v>M</v>
          </cell>
          <cell r="D1708">
            <v>102.82</v>
          </cell>
          <cell r="E1708">
            <v>0.25043765800000001</v>
          </cell>
        </row>
        <row r="1709">
          <cell r="A1709">
            <v>68050</v>
          </cell>
          <cell r="B1709" t="str">
            <v>PORTA DE CORRER EM ALUMINIO, COM DUAS FOLHAS PARA VIDRO, INCLUSO VIDRO LISO INCOLOR, FECHADURA E PUXADOR, SEM GUARNICAO/ALIZAR/VISTA</v>
          </cell>
          <cell r="C1709" t="str">
            <v>M2</v>
          </cell>
          <cell r="D1709">
            <v>612.6</v>
          </cell>
          <cell r="E1709">
            <v>5.6180508999999997E-2</v>
          </cell>
        </row>
        <row r="1710">
          <cell r="A1710">
            <v>90838</v>
          </cell>
          <cell r="B1710" t="str">
            <v>PORTA CORTA-FOGO 90X210X4CM - FORNECIMENTO E INSTALAÇÃO. AF_08/2015</v>
          </cell>
          <cell r="C1710" t="str">
            <v>UN</v>
          </cell>
          <cell r="D1710">
            <v>1044.3</v>
          </cell>
          <cell r="E1710">
            <v>7.3162553000000005E-2</v>
          </cell>
        </row>
        <row r="1711">
          <cell r="A1711">
            <v>91338</v>
          </cell>
          <cell r="B1711" t="str">
            <v>PORTA DE ALUMÍNIO DE ABRIR COM LAMBRI, COM GUARNIÇÃO, FIXAÇÃO COM PARAFUSOS - FORNECIMENTO E INSTALAÇÃO. AF_08/2015</v>
          </cell>
          <cell r="C1711" t="str">
            <v>M2</v>
          </cell>
          <cell r="D1711">
            <v>1041.03</v>
          </cell>
          <cell r="E1711">
            <v>7.1197279999999996E-3</v>
          </cell>
        </row>
        <row r="1712">
          <cell r="A1712">
            <v>91341</v>
          </cell>
          <cell r="B1712" t="str">
            <v>PORTA EM ALUMÍNIO DE ABRIR TIPO VENEZIANA COM GUARNIÇÃO, FIXAÇÃO COM PARAFUSOS - FORNECIMENTO E INSTALAÇÃO. AF_08/2015</v>
          </cell>
          <cell r="C1712" t="str">
            <v>M2</v>
          </cell>
          <cell r="D1712">
            <v>768.76</v>
          </cell>
          <cell r="E1712">
            <v>1.0344826999999999E-2</v>
          </cell>
        </row>
        <row r="1713">
          <cell r="A1713">
            <v>94805</v>
          </cell>
          <cell r="B1713" t="str">
            <v>PORTA DE ALUMÍNIO DE ABRIR PARA VIDRO SEM GUARNIÇÃO, 87X210CM, FIXAÇÃO COM PARAFUSOS, INCLUSIVE VIDROS - FORNECIMENTO E INSTALAÇÃO. AF_08/2015</v>
          </cell>
          <cell r="C1713" t="str">
            <v>UN</v>
          </cell>
          <cell r="D1713">
            <v>1163.8699999999999</v>
          </cell>
          <cell r="E1713">
            <v>1.1644695E-2</v>
          </cell>
        </row>
        <row r="1714">
          <cell r="A1714">
            <v>94806</v>
          </cell>
          <cell r="B1714" t="str">
            <v>PORTA EM AÇO DE ABRIR PARA VIDRO SEM GUARNIÇÃO, 87X210CM, FIXAÇÃO COM PARAFUSOS, EXCLUSIVE VIDROS - FORNECIMENTO E INSTALAÇÃO. AF_08/2015</v>
          </cell>
          <cell r="C1714" t="str">
            <v>UN</v>
          </cell>
          <cell r="D1714">
            <v>497.92</v>
          </cell>
          <cell r="E1714">
            <v>3.846463E-2</v>
          </cell>
        </row>
        <row r="1715">
          <cell r="A1715">
            <v>94807</v>
          </cell>
          <cell r="B1715" t="str">
            <v>PORTA EM AÇO DE ABRIR TIPO VENEZIANA SEM GUARNIÇÃO, 87X210CM, FIXAÇÃO COM PARAFUSOS - FORNECIMENTO E INSTALAÇÃO. AF_08/2015</v>
          </cell>
          <cell r="C1715" t="str">
            <v>UN</v>
          </cell>
          <cell r="D1715">
            <v>598.72</v>
          </cell>
          <cell r="E1715">
            <v>3.370824E-2</v>
          </cell>
        </row>
        <row r="1716">
          <cell r="A1716" t="str">
            <v>73737/1</v>
          </cell>
          <cell r="B1716" t="str">
            <v>GRADIL DE ALUMINIO ANODIZADO TIPO BARRA CHATA PARA VARANDAS, ALTURA 0,4M</v>
          </cell>
          <cell r="C1716" t="str">
            <v>M</v>
          </cell>
          <cell r="D1716">
            <v>149.96</v>
          </cell>
          <cell r="E1716">
            <v>0.202313298</v>
          </cell>
        </row>
        <row r="1717">
          <cell r="A1717" t="str">
            <v>73737/2</v>
          </cell>
          <cell r="B1717" t="str">
            <v>GRADIL DE ALUMINIO ANODIZADO TIPO BARRA CHATA PARA VARANDAS, ALTURA 1,0M</v>
          </cell>
          <cell r="C1717" t="str">
            <v>M</v>
          </cell>
          <cell r="D1717">
            <v>314.2</v>
          </cell>
          <cell r="E1717">
            <v>9.5485392000000002E-2</v>
          </cell>
        </row>
        <row r="1718">
          <cell r="A1718" t="str">
            <v>73737/3</v>
          </cell>
          <cell r="B1718" t="str">
            <v>GRADIL DE ALUMINIO ANODIZADO TIPO BARRA CHATA PARA VARANDAS, ALTURA 1,2M</v>
          </cell>
          <cell r="C1718" t="str">
            <v>M</v>
          </cell>
          <cell r="D1718">
            <v>367.15</v>
          </cell>
          <cell r="E1718">
            <v>8.1702197000000004E-2</v>
          </cell>
        </row>
        <row r="1719">
          <cell r="A1719">
            <v>85096</v>
          </cell>
          <cell r="B1719" t="str">
            <v>GRADIL DE ALUMINIO ANODIZADO TIPO BARRA CHATA</v>
          </cell>
          <cell r="C1719" t="str">
            <v>M2</v>
          </cell>
          <cell r="D1719">
            <v>317.17</v>
          </cell>
          <cell r="E1719">
            <v>9.6776230000000005E-2</v>
          </cell>
        </row>
        <row r="1720">
          <cell r="A1720" t="str">
            <v>73736/1</v>
          </cell>
          <cell r="B1720" t="str">
            <v>DOBRADICA TIPO VAI E VEM EM LATAO POLIDO 3"</v>
          </cell>
          <cell r="C1720" t="str">
            <v>UN</v>
          </cell>
          <cell r="D1720">
            <v>123.55</v>
          </cell>
          <cell r="E1720">
            <v>6.2778814000000002E-2</v>
          </cell>
        </row>
        <row r="1721">
          <cell r="A1721">
            <v>84885</v>
          </cell>
          <cell r="B1721" t="str">
            <v>JOGO DE FERRAGENS CROMADAS PARA PORTA DE VIDRO TEMPERADO, UMA FOLHA COMPOSTO DE DOBRADICAS SUPERIOR E INFERIOR, TRINCO, FECHADURA, CONTRA FECHADURA COM CAPUCHINHO SEM MOLA E PUXADOR</v>
          </cell>
          <cell r="C1721" t="str">
            <v>UN</v>
          </cell>
          <cell r="D1721">
            <v>612.47</v>
          </cell>
          <cell r="E1721">
            <v>0.29539290899999998</v>
          </cell>
        </row>
        <row r="1722">
          <cell r="A1722">
            <v>84886</v>
          </cell>
          <cell r="B1722" t="str">
            <v>MOLA HIDRAULICA DE PISO PARA PORTA DE VIDRO TEMPERADO</v>
          </cell>
          <cell r="C1722" t="str">
            <v>UN</v>
          </cell>
          <cell r="D1722">
            <v>1156.8</v>
          </cell>
          <cell r="E1722">
            <v>1.1352533E-2</v>
          </cell>
        </row>
        <row r="1723">
          <cell r="A1723">
            <v>84889</v>
          </cell>
          <cell r="B1723" t="str">
            <v>PUXADOR CENTRAL PARA ESQUADRIA DE ALUMINIO</v>
          </cell>
          <cell r="C1723" t="str">
            <v>UN</v>
          </cell>
          <cell r="D1723">
            <v>16.8</v>
          </cell>
          <cell r="E1723">
            <v>0.31705846799999998</v>
          </cell>
        </row>
        <row r="1724">
          <cell r="A1724">
            <v>84891</v>
          </cell>
          <cell r="B1724" t="str">
            <v>CREMONA EM LATAO CROMADO OU POLIDO, COMPLETA, COM VARA H=1,50M</v>
          </cell>
          <cell r="C1724" t="str">
            <v>UN</v>
          </cell>
          <cell r="D1724">
            <v>170.42</v>
          </cell>
          <cell r="E1724">
            <v>0.53159131000000004</v>
          </cell>
        </row>
        <row r="1725">
          <cell r="A1725" t="str">
            <v>74046/2</v>
          </cell>
          <cell r="B1725" t="str">
            <v>TARJETA TIPO LIVRE/OCUPADO PARA PORTA DE BANHEIRO</v>
          </cell>
          <cell r="C1725" t="str">
            <v>UN</v>
          </cell>
          <cell r="D1725">
            <v>31.34</v>
          </cell>
          <cell r="E1725">
            <v>0.20699614799999999</v>
          </cell>
        </row>
        <row r="1726">
          <cell r="A1726" t="str">
            <v>74047/2</v>
          </cell>
          <cell r="B1726" t="str">
            <v>DOBRADICA EM ACO/FERRO, 3" X 21/2", E=1,9 A 2 MM, SEM ANEL, CROMADO OU ZINCADO, TAMPA BOLA, COM PARAFUSOS</v>
          </cell>
          <cell r="C1726" t="str">
            <v>UN</v>
          </cell>
          <cell r="D1726">
            <v>31.37</v>
          </cell>
          <cell r="E1726">
            <v>0.24879459900000001</v>
          </cell>
        </row>
        <row r="1727">
          <cell r="A1727" t="str">
            <v>74084/1</v>
          </cell>
          <cell r="B1727" t="str">
            <v>PORTA CADEADO ZINCADO OXIDADO PRETO COM CADEADO DE ACO INOX, LARGURA DE *50* MM</v>
          </cell>
          <cell r="C1727" t="str">
            <v>UN</v>
          </cell>
          <cell r="D1727">
            <v>135.72</v>
          </cell>
          <cell r="E1727">
            <v>4.7587428000000001E-2</v>
          </cell>
        </row>
        <row r="1728">
          <cell r="A1728">
            <v>84950</v>
          </cell>
          <cell r="B1728" t="str">
            <v>FECHO EMBUTIR TIPO UNHA 40CM C/COLOCACAO</v>
          </cell>
          <cell r="C1728" t="str">
            <v>UN</v>
          </cell>
          <cell r="D1728">
            <v>44.22</v>
          </cell>
          <cell r="E1728">
            <v>0.242389822</v>
          </cell>
        </row>
        <row r="1729">
          <cell r="A1729">
            <v>84952</v>
          </cell>
          <cell r="B1729" t="str">
            <v>FECHO EMBUTIR TIPO UNHA 22CM C/COLOCACAO</v>
          </cell>
          <cell r="C1729" t="str">
            <v>UN</v>
          </cell>
          <cell r="D1729">
            <v>33.299999999999997</v>
          </cell>
          <cell r="E1729">
            <v>0.32235649500000002</v>
          </cell>
        </row>
        <row r="1730">
          <cell r="A1730">
            <v>72116</v>
          </cell>
          <cell r="B1730" t="str">
            <v>VIDRO LISO COMUM TRANSPARENTE, ESPESSURA 3MM</v>
          </cell>
          <cell r="C1730" t="str">
            <v>M2</v>
          </cell>
          <cell r="D1730">
            <v>76.95</v>
          </cell>
          <cell r="E1730">
            <v>0.12799791399999999</v>
          </cell>
        </row>
        <row r="1731">
          <cell r="A1731">
            <v>72117</v>
          </cell>
          <cell r="B1731" t="str">
            <v>VIDRO LISO COMUM TRANSPARENTE, ESPESSURA 4MM</v>
          </cell>
          <cell r="C1731" t="str">
            <v>M2</v>
          </cell>
          <cell r="D1731">
            <v>98</v>
          </cell>
          <cell r="E1731">
            <v>0.11291973700000001</v>
          </cell>
        </row>
        <row r="1732">
          <cell r="A1732">
            <v>72118</v>
          </cell>
          <cell r="B1732" t="str">
            <v>VIDRO TEMPERADO INCOLOR, ESPESSURA 6MM, FORNECIMENTO E INSTALACAO, INCLUSIVE MASSA PARA VEDACAO</v>
          </cell>
          <cell r="C1732" t="str">
            <v>M2</v>
          </cell>
          <cell r="D1732">
            <v>110.41</v>
          </cell>
          <cell r="E1732">
            <v>0.11125215300000001</v>
          </cell>
        </row>
        <row r="1733">
          <cell r="A1733">
            <v>72119</v>
          </cell>
          <cell r="B1733" t="str">
            <v>VIDRO TEMPERADO INCOLOR, ESPESSURA 8MM, FORNECIMENTO E INSTALACAO, INCLUSIVE MASSA PARA VEDACAO</v>
          </cell>
          <cell r="C1733" t="str">
            <v>M2</v>
          </cell>
          <cell r="D1733">
            <v>137.07</v>
          </cell>
          <cell r="E1733">
            <v>8.9594742000000005E-2</v>
          </cell>
        </row>
        <row r="1734">
          <cell r="A1734">
            <v>72120</v>
          </cell>
          <cell r="B1734" t="str">
            <v>VIDRO TEMPERADO INCOLOR, ESPESSURA 10MM, FORNECIMENTO E INSTALACAO, INCLUSIVE MASSA PARA VEDACAO</v>
          </cell>
          <cell r="C1734" t="str">
            <v>M2</v>
          </cell>
          <cell r="D1734">
            <v>171.05</v>
          </cell>
          <cell r="E1734">
            <v>7.1783770999999996E-2</v>
          </cell>
        </row>
        <row r="1735">
          <cell r="A1735">
            <v>72122</v>
          </cell>
          <cell r="B1735" t="str">
            <v>VIDRO FANTASIA TIPO CANELADO, ESPESSURA 4MM</v>
          </cell>
          <cell r="C1735" t="str">
            <v>M2</v>
          </cell>
          <cell r="D1735">
            <v>84.86</v>
          </cell>
          <cell r="E1735">
            <v>0.13047078300000001</v>
          </cell>
        </row>
        <row r="1736">
          <cell r="A1736">
            <v>72123</v>
          </cell>
          <cell r="B1736" t="str">
            <v>VIDRO ARAMADO, ESPESSURA 7MM</v>
          </cell>
          <cell r="C1736" t="str">
            <v>M2</v>
          </cell>
          <cell r="D1736">
            <v>217.86</v>
          </cell>
          <cell r="E1736">
            <v>5.0703317999999997E-2</v>
          </cell>
        </row>
        <row r="1737">
          <cell r="A1737" t="str">
            <v>73838/1</v>
          </cell>
          <cell r="B1737" t="str">
            <v>PORTA DE VIDRO TEMPERADO, 0,9X2,10M, ESPESSURA 10MM, INCLUSIVE ACESSORIOS</v>
          </cell>
          <cell r="C1737" t="str">
            <v>UN</v>
          </cell>
          <cell r="D1737">
            <v>1818.13</v>
          </cell>
          <cell r="E1737">
            <v>2.1177000000000001E-3</v>
          </cell>
        </row>
        <row r="1738">
          <cell r="A1738" t="str">
            <v>74125/1</v>
          </cell>
          <cell r="B1738" t="str">
            <v>ESPELHO CRISTAL ESPESSURA 4MM, COM MOLDURA DE MADEIRA</v>
          </cell>
          <cell r="C1738" t="str">
            <v>M2</v>
          </cell>
          <cell r="D1738">
            <v>302.66000000000003</v>
          </cell>
          <cell r="E1738">
            <v>0.17095090199999999</v>
          </cell>
        </row>
        <row r="1739">
          <cell r="A1739" t="str">
            <v>74125/2</v>
          </cell>
          <cell r="B1739" t="str">
            <v>ESPELHO CRISTAL ESPESSURA 4MM, COM MOLDURA EM ALUMINIO E COMPENSADO 6MM PLASTIFICADO COLADO</v>
          </cell>
          <cell r="C1739" t="str">
            <v>M2</v>
          </cell>
          <cell r="D1739">
            <v>331.01</v>
          </cell>
          <cell r="E1739">
            <v>0.13077783400000001</v>
          </cell>
        </row>
        <row r="1740">
          <cell r="A1740">
            <v>84957</v>
          </cell>
          <cell r="B1740" t="str">
            <v>VIDRO LISO COMUM TRANSPARENTE, ESPESSURA 5MM</v>
          </cell>
          <cell r="C1740" t="str">
            <v>M2</v>
          </cell>
          <cell r="D1740">
            <v>117.84</v>
          </cell>
          <cell r="E1740">
            <v>0.128939097</v>
          </cell>
        </row>
        <row r="1741">
          <cell r="A1741">
            <v>84959</v>
          </cell>
          <cell r="B1741" t="str">
            <v>VIDRO LISO COMUM TRANSPARENTE, ESPESSURA 6MM</v>
          </cell>
          <cell r="C1741" t="str">
            <v>M2</v>
          </cell>
          <cell r="D1741">
            <v>136.84</v>
          </cell>
          <cell r="E1741">
            <v>0.111021721</v>
          </cell>
        </row>
        <row r="1742">
          <cell r="A1742">
            <v>85001</v>
          </cell>
          <cell r="B1742" t="str">
            <v>VIDRO LISO FUME, ESPESSURA 4MM</v>
          </cell>
          <cell r="C1742" t="str">
            <v>M2</v>
          </cell>
          <cell r="D1742">
            <v>130.51</v>
          </cell>
          <cell r="E1742">
            <v>0.11641104200000001</v>
          </cell>
        </row>
        <row r="1743">
          <cell r="A1743">
            <v>85002</v>
          </cell>
          <cell r="B1743" t="str">
            <v>VIDRO LISO FUME, ESPESSURA 6MM</v>
          </cell>
          <cell r="C1743" t="str">
            <v>M2</v>
          </cell>
          <cell r="D1743">
            <v>181.18</v>
          </cell>
          <cell r="E1743">
            <v>8.3834980000000003E-2</v>
          </cell>
        </row>
        <row r="1744">
          <cell r="A1744">
            <v>85004</v>
          </cell>
          <cell r="B1744" t="str">
            <v>VIDRO FANTASIA MARTELADO 4MM</v>
          </cell>
          <cell r="C1744" t="str">
            <v>M2</v>
          </cell>
          <cell r="D1744">
            <v>92.51</v>
          </cell>
          <cell r="E1744">
            <v>0.164285714</v>
          </cell>
        </row>
        <row r="1745">
          <cell r="A1745">
            <v>85005</v>
          </cell>
          <cell r="B1745" t="str">
            <v>ESPELHO CRISTAL, ESPESSURA 4MM, COM PARAFUSOS DE FIXACAO, SEM MOLDURA</v>
          </cell>
          <cell r="C1745" t="str">
            <v>M2</v>
          </cell>
          <cell r="D1745">
            <v>267.47000000000003</v>
          </cell>
          <cell r="E1745">
            <v>0.113633813</v>
          </cell>
        </row>
        <row r="1746">
          <cell r="A1746">
            <v>68054</v>
          </cell>
          <cell r="B1746" t="str">
            <v>PORTAO DE FERRO EM CHAPA GALVANIZADA PLANA 14 GSG</v>
          </cell>
          <cell r="C1746" t="str">
            <v>M2</v>
          </cell>
          <cell r="D1746">
            <v>207.33</v>
          </cell>
          <cell r="E1746">
            <v>0.193282177</v>
          </cell>
        </row>
        <row r="1747">
          <cell r="A1747" t="str">
            <v>74100/1</v>
          </cell>
          <cell r="B1747" t="str">
            <v>PORTAO DE FERRO COM VARA 1/2", COM REQUADRO</v>
          </cell>
          <cell r="C1747" t="str">
            <v>M2</v>
          </cell>
          <cell r="D1747">
            <v>461.62</v>
          </cell>
          <cell r="E1747">
            <v>8.6782231000000001E-2</v>
          </cell>
        </row>
        <row r="1748">
          <cell r="A1748" t="str">
            <v>74238/2</v>
          </cell>
          <cell r="B1748" t="str">
            <v>PORTAO EM TELA ARAME GALVANIZADO N.12 MALHA 2" E MOLDURA EM TUBOS DE ACO COM DUAS FOLHAS DE ABRIR, INCLUSO FERRAGENS</v>
          </cell>
          <cell r="C1748" t="str">
            <v>M2</v>
          </cell>
          <cell r="D1748">
            <v>933.6</v>
          </cell>
          <cell r="E1748">
            <v>0.41801232199999999</v>
          </cell>
        </row>
        <row r="1749">
          <cell r="A1749">
            <v>85188</v>
          </cell>
          <cell r="B1749" t="str">
            <v>PORTAO EM TUBO DE ACO GALVANIZADO DIN 2440/NBR 5580, PAINEL UNICO, DIMENSOES 1,0X1,6M, INCLUSIVE CADEADO</v>
          </cell>
          <cell r="C1749" t="str">
            <v>UN</v>
          </cell>
          <cell r="D1749">
            <v>617.71</v>
          </cell>
          <cell r="E1749">
            <v>0.29314979699999999</v>
          </cell>
        </row>
        <row r="1750">
          <cell r="A1750">
            <v>85189</v>
          </cell>
          <cell r="B1750" t="str">
            <v>PORTAO EM TUBO DE ACO GALVANIZADO DIN 2440/NBR 5580, PAINEL UNICO, DIMENSOES 4,0X1,2M, INCLUSIVE CADEADO</v>
          </cell>
          <cell r="C1750" t="str">
            <v>UN</v>
          </cell>
          <cell r="D1750">
            <v>1256.93</v>
          </cell>
          <cell r="E1750">
            <v>0.23231206099999999</v>
          </cell>
        </row>
        <row r="1751">
          <cell r="A1751">
            <v>85010</v>
          </cell>
          <cell r="B1751" t="str">
            <v>CAIXILHO FIXO, DE ALUMINIO, PARA VIDRO</v>
          </cell>
          <cell r="C1751" t="str">
            <v>M2</v>
          </cell>
          <cell r="D1751">
            <v>619.37</v>
          </cell>
          <cell r="E1751">
            <v>4.9022458999999997E-2</v>
          </cell>
        </row>
        <row r="1752">
          <cell r="A1752">
            <v>85014</v>
          </cell>
          <cell r="B1752" t="str">
            <v>CAIXILHO FIXO, DE ALUMINIO, COM TELA DE METAL FIO 12 MALHA 3X3CM</v>
          </cell>
          <cell r="C1752" t="str">
            <v>M2</v>
          </cell>
          <cell r="D1752">
            <v>698.18</v>
          </cell>
          <cell r="E1752">
            <v>7.5731521999999996E-2</v>
          </cell>
        </row>
        <row r="1753">
          <cell r="A1753">
            <v>94569</v>
          </cell>
          <cell r="B1753" t="str">
            <v>JANELA DE ALUMÍNIO MAXIM-AR, FIXAÇÃO COM PARAFUSO SOBRE CONTRAMARCO (EXCLUSIVE CONTRAMARCO), COM VIDROS, PADRONIZADA. AF_07/2016</v>
          </cell>
          <cell r="C1753" t="str">
            <v>M2</v>
          </cell>
          <cell r="D1753">
            <v>839.94</v>
          </cell>
          <cell r="E1753">
            <v>4.2361879999999998E-2</v>
          </cell>
        </row>
        <row r="1754">
          <cell r="A1754">
            <v>94570</v>
          </cell>
          <cell r="B1754" t="str">
            <v>JANELA DE ALUMÍNIO DE CORRER, 2 FOLHAS, FIXAÇÃO COM PARAFUSO SOBRE CONTRAMARCO (EXCLUSIVE CONTRAMARCO), COM VIDROS PADRONIZADA. AF_07/2016</v>
          </cell>
          <cell r="C1754" t="str">
            <v>M2</v>
          </cell>
          <cell r="D1754">
            <v>548.02</v>
          </cell>
          <cell r="E1754">
            <v>1.9695891E-2</v>
          </cell>
        </row>
        <row r="1755">
          <cell r="A1755">
            <v>94572</v>
          </cell>
          <cell r="B1755" t="str">
            <v>JANELA DE ALUMÍNIO DE CORRER, 3 FOLHAS, FIXAÇÃO COM PARAFUSO SOBRE CONTRAMARCO (EXCLUSIVE CONTRAMARCO), COM VIDROS, PADRONIZADA. AF_07/2016</v>
          </cell>
          <cell r="C1755" t="str">
            <v>M2</v>
          </cell>
          <cell r="D1755">
            <v>832.48</v>
          </cell>
          <cell r="E1755">
            <v>1.7435084E-2</v>
          </cell>
        </row>
        <row r="1756">
          <cell r="A1756">
            <v>94573</v>
          </cell>
          <cell r="B1756" t="str">
            <v>JANELA DE ALUMÍNIO DE CORRER, 4 FOLHAS, FIXAÇÃO COM PARAFUSO SOBRE CONTRAMARCO (EXCLUSIVE CONTRAMARCO), COM VIDROS, PADRONIZADA. AF_07/2016</v>
          </cell>
          <cell r="C1756" t="str">
            <v>M2</v>
          </cell>
          <cell r="D1756">
            <v>627.05999999999995</v>
          </cell>
          <cell r="E1756">
            <v>3.1927624000000002E-2</v>
          </cell>
        </row>
        <row r="1757">
          <cell r="A1757">
            <v>94574</v>
          </cell>
          <cell r="B1757" t="str">
            <v>JANELA DE ALUMÍNIO DE CORRER, 6 FOLHAS, FIXAÇÃO COM PARAFUSO SOBRE CONTRAMARCO (EXCLUSIVE CONTRAMARCO), COM VIDROS, PADRONIZADA. AF_07/2016</v>
          </cell>
          <cell r="C1757" t="str">
            <v>M2</v>
          </cell>
          <cell r="D1757">
            <v>935.27</v>
          </cell>
          <cell r="E1757">
            <v>2.4950804E-2</v>
          </cell>
        </row>
        <row r="1758">
          <cell r="A1758">
            <v>94575</v>
          </cell>
          <cell r="B1758" t="str">
            <v>JANELA DE ALUMÍNIO MAXIM-AR, FIXAÇÃO COM PARAFUSO, VEDAÇÃO COM ESPUMA EXPANSIVA PU, COM VIDROS, PADRONIZADA. AF_07/2016</v>
          </cell>
          <cell r="C1758" t="str">
            <v>M2</v>
          </cell>
          <cell r="D1758">
            <v>881.59</v>
          </cell>
          <cell r="E1758">
            <v>6.9741051999999998E-2</v>
          </cell>
        </row>
        <row r="1759">
          <cell r="A1759">
            <v>94576</v>
          </cell>
          <cell r="B1759" t="str">
            <v>JANELA DE ALUMÍNIO DE CORRER, 2 FOLHAS, FIXAÇÃO COM PARAFUSO, VEDAÇÃO COM ESPUMA EXPANSIVA PU, COM VIDROS, PADRONIZADA. AF_07/2016</v>
          </cell>
          <cell r="C1759" t="str">
            <v>M2</v>
          </cell>
          <cell r="D1759">
            <v>559.97</v>
          </cell>
          <cell r="E1759">
            <v>3.0639771999999999E-2</v>
          </cell>
        </row>
        <row r="1760">
          <cell r="A1760">
            <v>94578</v>
          </cell>
          <cell r="B1760" t="str">
            <v>JANELA DE ALUMÍNIO DE CORRER, 3 FOLHAS, FIXAÇÃO COM PARAFUSO, VEDAÇÃO COM ESPUMA EXPANSIVA PU, COM VIDROS, PADRONIZADA. AF_07/2016</v>
          </cell>
          <cell r="C1760" t="str">
            <v>M2</v>
          </cell>
          <cell r="D1760">
            <v>844.61</v>
          </cell>
          <cell r="E1760">
            <v>2.4866490000000002E-2</v>
          </cell>
        </row>
        <row r="1761">
          <cell r="A1761">
            <v>94579</v>
          </cell>
          <cell r="B1761" t="str">
            <v>JANELA DE ALUMÍNIO DE CORRER, 4 FOLHAS, FIXAÇÃO COM PARAFUSO, VEDAÇÃO COM ESPUMA EXPANSIVA PU, COM VIDROS, PADRONIZADA. AF_07/2016</v>
          </cell>
          <cell r="C1761" t="str">
            <v>M2</v>
          </cell>
          <cell r="D1761">
            <v>639.67999999999995</v>
          </cell>
          <cell r="E1761">
            <v>4.2725552E-2</v>
          </cell>
        </row>
        <row r="1762">
          <cell r="A1762">
            <v>94580</v>
          </cell>
          <cell r="B1762" t="str">
            <v>JANELA DE ALUMÍNIO DE CORRER, 6 FOLHAS, FIXAÇÃO COM PARAFUSO, VEDAÇÃO COM ESPUMA EXPANSIVA PU, COM VIDROS, PADRONIZADA. AF_07/2016</v>
          </cell>
          <cell r="C1762" t="str">
            <v>M2</v>
          </cell>
          <cell r="D1762">
            <v>947.51</v>
          </cell>
          <cell r="E1762">
            <v>3.2041806999999999E-2</v>
          </cell>
        </row>
        <row r="1763">
          <cell r="A1763">
            <v>94581</v>
          </cell>
          <cell r="B1763" t="str">
            <v>JANELA DE ALUMÍNIO MAXIM-AR, FIXAÇÃO COM ARGAMASSA, COM VIDROS, PADRONIZADA. AF_07/2016</v>
          </cell>
          <cell r="C1763" t="str">
            <v>M2</v>
          </cell>
          <cell r="D1763">
            <v>879.28</v>
          </cell>
          <cell r="E1763">
            <v>8.2936042000000001E-2</v>
          </cell>
        </row>
        <row r="1764">
          <cell r="A1764">
            <v>94582</v>
          </cell>
          <cell r="B1764" t="str">
            <v>JANELA DE ALUMÍNIO DE CORRER, 2 FOLHAS, FIXAÇÃO COM ARGAMASSA, COM VIDROS, PADRONIZADA. AF_07/2016</v>
          </cell>
          <cell r="C1764" t="str">
            <v>M2</v>
          </cell>
          <cell r="D1764">
            <v>559.85</v>
          </cell>
          <cell r="E1764">
            <v>4.1926548000000001E-2</v>
          </cell>
        </row>
        <row r="1765">
          <cell r="A1765">
            <v>94584</v>
          </cell>
          <cell r="B1765" t="str">
            <v>JANELA DE ALUMÍNIO DE CORRER, 3 FOLHAS, FIXAÇÃO COM ARGAMASSA, COM VIDROS, PADRONIZADA. AF_07/2016</v>
          </cell>
          <cell r="C1765" t="str">
            <v>M2</v>
          </cell>
          <cell r="D1765">
            <v>850.34</v>
          </cell>
          <cell r="E1765">
            <v>3.7604423999999997E-2</v>
          </cell>
        </row>
        <row r="1766">
          <cell r="A1766">
            <v>94585</v>
          </cell>
          <cell r="B1766" t="str">
            <v>JANELA DE ALUMÍNIO DE CORRER, 4 FOLHAS, FIXAÇÃO COM ARGAMASSA, COM VIDROS, PADRONIZADA. AF_07/2016</v>
          </cell>
          <cell r="C1766" t="str">
            <v>M2</v>
          </cell>
          <cell r="D1766">
            <v>638.91</v>
          </cell>
          <cell r="E1766">
            <v>5.1016252999999998E-2</v>
          </cell>
        </row>
        <row r="1767">
          <cell r="A1767">
            <v>94586</v>
          </cell>
          <cell r="B1767" t="str">
            <v>JANELA DE ALUMÍNIO 6 FOLHAS, FIXAÇÃO COM ARGAMASSA, COM VIDROS, PADRONIZADA. AF_07/2016</v>
          </cell>
          <cell r="C1767" t="str">
            <v>M2</v>
          </cell>
          <cell r="D1767">
            <v>954.24</v>
          </cell>
          <cell r="E1767">
            <v>4.3584473999999998E-2</v>
          </cell>
        </row>
        <row r="1768">
          <cell r="A1768" t="str">
            <v>73908/1</v>
          </cell>
          <cell r="B1768" t="str">
            <v>CANTONEIRA DE ALUMINIO 2"X2", PARA PROTECAO DE QUINA DE PAREDE</v>
          </cell>
          <cell r="C1768" t="str">
            <v>M</v>
          </cell>
          <cell r="D1768">
            <v>40.49</v>
          </cell>
          <cell r="E1768">
            <v>0.31802383299999998</v>
          </cell>
        </row>
        <row r="1769">
          <cell r="A1769" t="str">
            <v>73908/2</v>
          </cell>
          <cell r="B1769" t="str">
            <v>CANTONEIRA DE ALUMINIO 1"X1, PARA PROTECAO DE QUINA DE PAREDE</v>
          </cell>
          <cell r="C1769" t="str">
            <v>M</v>
          </cell>
          <cell r="D1769">
            <v>30.67</v>
          </cell>
          <cell r="E1769">
            <v>0.42055154300000003</v>
          </cell>
        </row>
        <row r="1770">
          <cell r="A1770">
            <v>85015</v>
          </cell>
          <cell r="B1770" t="str">
            <v>CANTONEIRA DE MADEIRA 3,0X3,0X1,0CM</v>
          </cell>
          <cell r="C1770" t="str">
            <v>M</v>
          </cell>
          <cell r="D1770">
            <v>19.32</v>
          </cell>
          <cell r="E1770">
            <v>0.67291666699999997</v>
          </cell>
        </row>
        <row r="1771">
          <cell r="A1771">
            <v>85016</v>
          </cell>
          <cell r="B1771" t="str">
            <v>CANTONEIRA DE MADEIRA COM LAMINADO MELAMINICO FOSCO 3,0X3,0X1,0CM</v>
          </cell>
          <cell r="C1771" t="str">
            <v>M</v>
          </cell>
          <cell r="D1771">
            <v>23.91</v>
          </cell>
          <cell r="E1771">
            <v>0.563000422</v>
          </cell>
        </row>
        <row r="1772">
          <cell r="A1772">
            <v>79475</v>
          </cell>
          <cell r="B1772" t="str">
            <v>ESCAVACAO MANUAL CAMPO ABERTO P/TUBULAO - FUSTE E/OU BASE (PARA TODAS AS PROFUNDIDADES)</v>
          </cell>
          <cell r="C1772" t="str">
            <v>M3</v>
          </cell>
          <cell r="D1772">
            <v>349</v>
          </cell>
          <cell r="E1772">
            <v>0.79312320999999997</v>
          </cell>
        </row>
        <row r="1773">
          <cell r="A1773">
            <v>97751</v>
          </cell>
          <cell r="B1773" t="str">
            <v>TUBULÃO A CÉU ABERTO, DIÂMETRO DO FUSTE DE 70 CM, PROFUNDIDADE MENOR OU IGUAL A 5 M, ESCAVAÇÃO MANUAL, SEM ALARGAMENTO DE BASE, CONCRETO FEITO EM OBRA E LANÇADO COM JERICA. AF_01/2018</v>
          </cell>
          <cell r="C1773" t="str">
            <v>M3</v>
          </cell>
          <cell r="D1773">
            <v>661.82</v>
          </cell>
          <cell r="E1773">
            <v>0.40621262800000002</v>
          </cell>
        </row>
        <row r="1774">
          <cell r="A1774">
            <v>97752</v>
          </cell>
          <cell r="B1774" t="str">
            <v>TUBULÃO A CÉU ABERTO, DIÂMETRO DO FUSTE DE 80 CM, PROFUNDIDADE MENOR OU IGUAL A 5 M, ESCAVAÇÃO MANUAL, SEM ALARGAMENTO DE BASE, CONCRETO FEITO EM OBRA E LANÇADO COM JERICA. AF_01/2018</v>
          </cell>
          <cell r="C1774" t="str">
            <v>M3</v>
          </cell>
          <cell r="D1774">
            <v>626.73</v>
          </cell>
          <cell r="E1774">
            <v>0.39034491500000001</v>
          </cell>
        </row>
        <row r="1775">
          <cell r="A1775">
            <v>97753</v>
          </cell>
          <cell r="B1775" t="str">
            <v>TUBULÃO A CÉU ABERTO, DIÂMETRO DO FUSTE DE 100 CM, PROFUNDIDADE MENOR OU IGUAL A 5 M, ESCAVAÇÃO MANUAL, SEM ALARGAMENTO DE BASE, CONCRETO FEITO EM OBRA E LANÇADO COM JERICA. AF_01/2018</v>
          </cell>
          <cell r="C1775" t="str">
            <v>M3</v>
          </cell>
          <cell r="D1775">
            <v>577.79</v>
          </cell>
          <cell r="E1775">
            <v>0.36547166800000003</v>
          </cell>
        </row>
        <row r="1776">
          <cell r="A1776">
            <v>97754</v>
          </cell>
          <cell r="B1776" t="str">
            <v>TUBULÃO A CÉU ABERTO, DIÂMETRO DO FUSTE DE 120 CM, PROFUNDIDADE MENOR OU IGUAL A 5 M, ESCAVAÇÃO MANUAL, SEM ALARGAMENTO DE BASE, CONCRETO FEITO EM OBRA E LANÇADO COM JERICA. AF_01/2018</v>
          </cell>
          <cell r="C1776" t="str">
            <v>M3</v>
          </cell>
          <cell r="D1776">
            <v>545.65</v>
          </cell>
          <cell r="E1776">
            <v>0.34685818099999999</v>
          </cell>
        </row>
        <row r="1777">
          <cell r="A1777">
            <v>97755</v>
          </cell>
          <cell r="B1777" t="str">
            <v>TUBULÃO A CÉU ABERTO, DIÂMETRO DO FUSTE DE 70 CM, PROFUNDIDADE MAIOR QUE 5 M E MENOR OU IGUAL A 10 M, ESCAVAÇÃO MANUAL, SEM ALARGAMENTO DE BASE, CONCRETO FEITO EM OBRA E LANÇADO COM JERICA. AF_01/2018</v>
          </cell>
          <cell r="C1777" t="str">
            <v>M3</v>
          </cell>
          <cell r="D1777">
            <v>645.5</v>
          </cell>
          <cell r="E1777">
            <v>0.41273980199999999</v>
          </cell>
        </row>
        <row r="1778">
          <cell r="A1778">
            <v>97756</v>
          </cell>
          <cell r="B1778" t="str">
            <v>TUBULÃO A CÉU ABERTO, DIÂMETRO DO FUSTE DE 80 CM, PROFUNDIDADE MAIOR QUE 5 M E MENOR OU IGUAL A 10 M, ESCAVAÇÃO MANUAL, SEM ALARGAMENTO DE BASE, CONCRETO FEITO EM OBRA E LANÇADO COM JERICA. AF_01/2018</v>
          </cell>
          <cell r="C1778" t="str">
            <v>M3</v>
          </cell>
          <cell r="D1778">
            <v>612.87</v>
          </cell>
          <cell r="E1778">
            <v>0.39491154000000001</v>
          </cell>
        </row>
        <row r="1779">
          <cell r="A1779">
            <v>97757</v>
          </cell>
          <cell r="B1779" t="str">
            <v>TUBULÃO A CÉU ABERTO, DIÂMETRO DO FUSTE DE 100 CM, PROFUNDIDADE MAIOR QUE 5 M E MENOR OU IGUAL A 10 M, ESCAVAÇÃO MANUAL, SEM ALARGAMENTO DE BASE, CONCRETO FEITO EM OBRA E LANÇADO COM JERICA. AF_01/2018</v>
          </cell>
          <cell r="C1779" t="str">
            <v>M3</v>
          </cell>
          <cell r="D1779">
            <v>560.29999999999995</v>
          </cell>
          <cell r="E1779">
            <v>0.37053930699999998</v>
          </cell>
        </row>
        <row r="1780">
          <cell r="A1780">
            <v>97758</v>
          </cell>
          <cell r="B1780" t="str">
            <v>TUBULÃO A CÉU ABERTO, DIÂMETRO DO FUSTE DE 120 CM, PROFUNDIDADE MAIOR QUE 5 M E MENOR OU IGUAL A 10 M, ESCAVAÇÃO MANUAL, SEM ALARGAMENTO DE BASE, CONCRETO FEITO EM OBRA E LANÇADO COM JERICA. AF_01/2018</v>
          </cell>
          <cell r="C1780" t="str">
            <v>M3</v>
          </cell>
          <cell r="D1780">
            <v>521.79999999999995</v>
          </cell>
          <cell r="E1780">
            <v>0.35392211400000001</v>
          </cell>
        </row>
        <row r="1781">
          <cell r="A1781">
            <v>97759</v>
          </cell>
          <cell r="B1781" t="str">
            <v>TUBULÃO A CÉU ABERTO, DIÂMETRO DO FUSTE DE 70 CM, PROFUNDIDADE MAIOR QUE 10 M, ESCAVAÇÃO MANUAL, SEM ALARGAMENTO DE BASE, CONCRETO FEITO EM OBRA E LANÇADO COM JERICA. AF_01/2018</v>
          </cell>
          <cell r="C1781" t="str">
            <v>M3</v>
          </cell>
          <cell r="D1781">
            <v>646.17999999999995</v>
          </cell>
          <cell r="E1781">
            <v>0.41995409900000003</v>
          </cell>
        </row>
        <row r="1782">
          <cell r="A1782">
            <v>97760</v>
          </cell>
          <cell r="B1782" t="str">
            <v>TUBULÃO A CÉU ABERTO, DIÂMETRO DO FUSTE DE 80 CM, PROFUNDIDADE MAIOR QUE 10 M, ESCAVAÇÃO MANUAL, SEM ALARGAMENTO DE BASE, CONCRETO FEITO EM OBRA E LANÇADO COM JERICA. AF_01/2018</v>
          </cell>
          <cell r="C1782" t="str">
            <v>M3</v>
          </cell>
          <cell r="D1782">
            <v>605.16999999999996</v>
          </cell>
          <cell r="E1782">
            <v>0.403559897</v>
          </cell>
        </row>
        <row r="1783">
          <cell r="A1783">
            <v>97761</v>
          </cell>
          <cell r="B1783" t="str">
            <v>TUBULÃO A CÉU ABERTO, DIÂMETRO DO FUSTE DE 100 CM, PROFUNDIDADE MAIOR QUE 10 M, ESCAVAÇÃO MANUAL, SEM ALARGAMENTO DE BASE, CONCRETO FEITO EM OBRA E LANÇADO COM JERICA. AF_01/2018</v>
          </cell>
          <cell r="C1783" t="str">
            <v>M3</v>
          </cell>
          <cell r="D1783">
            <v>547.14</v>
          </cell>
          <cell r="E1783">
            <v>0.37917452800000001</v>
          </cell>
        </row>
        <row r="1784">
          <cell r="A1784">
            <v>97762</v>
          </cell>
          <cell r="B1784" t="str">
            <v>TUBULÃO A CÉU ABERTO, DIÂMETRO DO FUSTE DE 120 CM, PROFUNDIDADE MAIOR QUE 10 M, ESCAVAÇÃO MANUAL, SEM ALARGAMENTO DE BASE, CONCRETO FEITO EM OBRA E LANÇADO COM JERICA. AF_01/2018</v>
          </cell>
          <cell r="C1784" t="str">
            <v>M3</v>
          </cell>
          <cell r="D1784">
            <v>504.37</v>
          </cell>
          <cell r="E1784">
            <v>0.36307441499999998</v>
          </cell>
        </row>
        <row r="1785">
          <cell r="A1785">
            <v>97763</v>
          </cell>
          <cell r="B1785" t="str">
            <v>TUBULÃO A CÉU ABERTO, DIÂMETRO DO FUSTE DE 70 CM, PROFUNDIDADE MENOR OU IGUAL A 5 M, ESCAVAÇÃO MECÂNICA, SEM ALARGAMENTO DE BASE, CONCRETO FEITO EM OBRA E LANÇADO COM JERICA. AF_01/2018</v>
          </cell>
          <cell r="C1785" t="str">
            <v>M3</v>
          </cell>
          <cell r="D1785">
            <v>628.59</v>
          </cell>
          <cell r="E1785">
            <v>0.38708752200000002</v>
          </cell>
        </row>
        <row r="1786">
          <cell r="A1786">
            <v>97764</v>
          </cell>
          <cell r="B1786" t="str">
            <v>TUBULÃO A CÉU ABERTO, DIÂMETRO DO FUSTE DE 80 CM, PROFUNDIDADE MENOR OU IGUAL A 5 M, ESCAVAÇÃO MECÂNICA, SEM ALARGAMENTO DE BASE, CONCRETO FEITO EM OBRA E LANÇADO COM JERICA. AF_01/2018</v>
          </cell>
          <cell r="C1786" t="str">
            <v>M3</v>
          </cell>
          <cell r="D1786">
            <v>527.80999999999995</v>
          </cell>
          <cell r="E1786">
            <v>0.257904631</v>
          </cell>
        </row>
        <row r="1787">
          <cell r="A1787">
            <v>97765</v>
          </cell>
          <cell r="B1787" t="str">
            <v>TUBULÃO A CÉU ABERTO, DIÂMETRO DO FUSTE DE 100 CM, PROFUNDIDADE MENOR OU IGUAL A 5 M, ESCAVAÇÃO MECÂNICA, SEM ALARGAMENTO DE BASE, CONCRETO FEITO EM OBRA E LANÇADO COM JERICA. AF_01/2018</v>
          </cell>
          <cell r="C1787" t="str">
            <v>M3</v>
          </cell>
          <cell r="D1787">
            <v>498.88</v>
          </cell>
          <cell r="E1787">
            <v>0.24666010399999999</v>
          </cell>
        </row>
        <row r="1788">
          <cell r="A1788">
            <v>97766</v>
          </cell>
          <cell r="B1788" t="str">
            <v>TUBULÃO A CÉU ABERTO, DIÂMETRO DO FUSTE DE 120 CM, PROFUNDIDADE MENOR OU IGUAL A 5 M, ESCAVAÇÃO MECÂNICA, SEM ALARGAMENTO DE BASE, CONCRETO FEITO EM OBRA E LANÇADO COM JERICA. AF_01/2018</v>
          </cell>
          <cell r="C1788" t="str">
            <v>M3</v>
          </cell>
          <cell r="D1788">
            <v>480.7</v>
          </cell>
          <cell r="E1788">
            <v>0.23917168799999999</v>
          </cell>
        </row>
        <row r="1789">
          <cell r="A1789">
            <v>97767</v>
          </cell>
          <cell r="B1789" t="str">
            <v>TUBULÃO A CÉU ABERTO, DIÂMETRO DO FUSTE DE 70 CM, PROFUNDIDADE MAIOR QUE 5 M E MENOR OU IGUAL A 10 M, ESCAVAÇÃO MECÂNICA, SEM ALARGAMENTO DE BASE, CONCRETO FEITO EM OBRA E LANÇADO COM JERICA. AF_01/2018</v>
          </cell>
          <cell r="C1789" t="str">
            <v>M3</v>
          </cell>
          <cell r="D1789">
            <v>499.62</v>
          </cell>
          <cell r="E1789">
            <v>0.24708124300000001</v>
          </cell>
        </row>
        <row r="1790">
          <cell r="A1790">
            <v>97768</v>
          </cell>
          <cell r="B1790" t="str">
            <v>TUBULÃO A CÉU ABERTO, DIÂMETRO DO FUSTE DE 80 CM, PROFUNDIDADE MAIOR QUE 5 M E MENOR OU IGUAL A 10 M, ESCAVAÇÃO MECÂNICA, SEM ALARGAMENTO DE BASE, CONCRETO FEITO EM OBRA E LANÇADO COM JERICA. AF_01/2018</v>
          </cell>
          <cell r="C1790" t="str">
            <v>M3</v>
          </cell>
          <cell r="D1790">
            <v>487.37</v>
          </cell>
          <cell r="E1790">
            <v>0.24115590200000001</v>
          </cell>
        </row>
        <row r="1791">
          <cell r="A1791">
            <v>97769</v>
          </cell>
          <cell r="B1791" t="str">
            <v>TUBULÃO A CÉU ABERTO, DIÂMETRO DO FUSTE DE 100 CM, PROFUNDIDADE MAIOR QUE 5 M E MENOR OU IGUAL A 10 M, ESCAVAÇÃO MECÂNICA, SEM ALARGAMENTO DE BASE, CONCRETO FEITO EM OBRA E LANÇADO COM JERICA. AF_01/2018</v>
          </cell>
          <cell r="C1791" t="str">
            <v>M3</v>
          </cell>
          <cell r="D1791">
            <v>462.59</v>
          </cell>
          <cell r="E1791">
            <v>0.234239895</v>
          </cell>
        </row>
        <row r="1792">
          <cell r="A1792">
            <v>97770</v>
          </cell>
          <cell r="B1792" t="str">
            <v>TUBULÃO A CÉU ABERTO, DIÂMETRO DO FUSTE DE 120 CM, PROFUNDIDADE MAIOR QUE 5 M E MENOR OU IGUAL A 10 M, ESCAVAÇÃO MECÂNICA, SEM ALARGAMENTO DE BASE, CONCRETO FEITO EM OBRA E LANÇADO COM JERICA. AF_01/2018</v>
          </cell>
          <cell r="C1792" t="str">
            <v>M3</v>
          </cell>
          <cell r="D1792">
            <v>442.04</v>
          </cell>
          <cell r="E1792">
            <v>0.23022480300000001</v>
          </cell>
        </row>
        <row r="1793">
          <cell r="A1793">
            <v>97771</v>
          </cell>
          <cell r="B1793" t="str">
            <v>TUBULÃO A CÉU ABERTO, DIÂMETRO DO FUSTE DE 70 CM, PROFUNDIDADE MAIOR QUE 10 M, ESCAVAÇÃO MECÂNICA, SEM ALARGAMENTO DE BASE, CONCRETO FEITO EM OBRA E LANÇADO COM JERICA. AF_01/2018</v>
          </cell>
          <cell r="C1793" t="str">
            <v>M3</v>
          </cell>
          <cell r="D1793">
            <v>479.78</v>
          </cell>
          <cell r="E1793">
            <v>0.23849625899999999</v>
          </cell>
        </row>
        <row r="1794">
          <cell r="A1794">
            <v>97772</v>
          </cell>
          <cell r="B1794" t="str">
            <v>TUBULÃO A CÉU ABERTO, DIÂMETRO DO FUSTE DE 80 CM, PROFUNDIDADE MAIOR QUE 10 M, ESCAVAÇÃO MECÂNICA, SEM ALARGAMENTO DE BASE, CONCRETO FEITO EM OBRA E LANÇADO COM JERICA. AF_01/2018</v>
          </cell>
          <cell r="C1794" t="str">
            <v>M3</v>
          </cell>
          <cell r="D1794">
            <v>463.5</v>
          </cell>
          <cell r="E1794">
            <v>0.23494679399999999</v>
          </cell>
        </row>
        <row r="1795">
          <cell r="A1795">
            <v>97773</v>
          </cell>
          <cell r="B1795" t="str">
            <v>TUBULÃO A CÉU ABERTO, DIÂMETRO DO FUSTE DE 100 CM, PROFUNDIDADE MAIOR QUE 10 M, ESCAVAÇÃO MECÂNICA, SEM ALARGAMENTO DE BASE, CONCRETO FEITO EM OBRA E LANÇADO COM JERICA. AF_01/2018</v>
          </cell>
          <cell r="C1795" t="str">
            <v>M3</v>
          </cell>
          <cell r="D1795">
            <v>438.09</v>
          </cell>
          <cell r="E1795">
            <v>0.23012312900000001</v>
          </cell>
        </row>
        <row r="1796">
          <cell r="A1796">
            <v>97774</v>
          </cell>
          <cell r="B1796" t="str">
            <v>TUBULÃO A CÉU ABERTO, DIÂMETRO DO FUSTE DE 120 CM, PROFUNDIDADE MAIOR QUE 10 M, ESCAVAÇÃO MECÂNICA, SEM ALARGAMENTO DE BASE, CONCRETO FEITO EM OBRA E LANÇADO COM JERICA. AF_01/2018</v>
          </cell>
          <cell r="C1796" t="str">
            <v>M3</v>
          </cell>
          <cell r="D1796">
            <v>416.18</v>
          </cell>
          <cell r="E1796">
            <v>0.22775783499999999</v>
          </cell>
        </row>
        <row r="1797">
          <cell r="A1797">
            <v>97775</v>
          </cell>
          <cell r="B1797" t="str">
            <v>TUBULÃO A CÉU ABERTO, DIÂMETRO DO FUSTE DE 70 CM, PROFUNDIDADE MENOR OU IGUAL A 5 M, ESCAVAÇÃO MANUAL, SEM ALARGAMENTO DE BASE, CONCRETO USINADO E LANÇADO COM BOMBA OU DIRETAMENTE DO CAMINHÃO. AF_01/2018</v>
          </cell>
          <cell r="C1797" t="str">
            <v>M3</v>
          </cell>
          <cell r="D1797">
            <v>642.02</v>
          </cell>
          <cell r="E1797">
            <v>0.30933849099999999</v>
          </cell>
        </row>
        <row r="1798">
          <cell r="A1798">
            <v>97776</v>
          </cell>
          <cell r="B1798" t="str">
            <v>TUBULÃO A CÉU ABERTO, DIÂMETRO DO FUSTE DE 80 CM, PROFUNDIDADE MENOR OU IGUAL A 5 M, ESCAVAÇÃO MANUAL, SEM ALARGAMENTO DE BASE, CONCRETO USINADO E LANÇADO COM BOMBA OU DIRETAMENTE DO CAMINHÃO. AF_01/2018</v>
          </cell>
          <cell r="C1798" t="str">
            <v>M3</v>
          </cell>
          <cell r="D1798">
            <v>606.79999999999995</v>
          </cell>
          <cell r="E1798">
            <v>0.288536766</v>
          </cell>
        </row>
        <row r="1799">
          <cell r="A1799">
            <v>97777</v>
          </cell>
          <cell r="B1799" t="str">
            <v>TUBULÃO A CÉU ABERTO, DIÂMETRO DO FUSTE DE 100 CM, PROFUNDIDADE MENOR OU IGUAL A 5 M, ESCAVAÇÃO MANUAL, SEM ALARGAMENTO DE BASE, CONCRETO USINADO E LANÇADO COM BOMBA OU DIRETAMENTE DO CAMINHÃO. AF_01/2018</v>
          </cell>
          <cell r="C1799" t="str">
            <v>M3</v>
          </cell>
          <cell r="D1799">
            <v>558.21</v>
          </cell>
          <cell r="E1799">
            <v>0.25650364199999998</v>
          </cell>
        </row>
        <row r="1800">
          <cell r="A1800">
            <v>97778</v>
          </cell>
          <cell r="B1800" t="str">
            <v>TUBULÃO A CÉU ABERTO, DIÂMETRO DO FUSTE DE 120 CM, PROFUNDIDADE MENOR OU IGUAL A 5 M, ESCAVAÇÃO MANUAL, SEM ALARGAMENTO DE BASE, CONCRETO USINADO E LANÇADO COM BOMBA OU DIRETAMENTE DO CAMINHÃO. AF_01/2018</v>
          </cell>
          <cell r="C1800" t="str">
            <v>M3</v>
          </cell>
          <cell r="D1800">
            <v>526.75</v>
          </cell>
          <cell r="E1800">
            <v>0.232895987</v>
          </cell>
        </row>
        <row r="1801">
          <cell r="A1801">
            <v>97779</v>
          </cell>
          <cell r="B1801" t="str">
            <v>TUBULÃO A CÉU ABERTO, DIÂMETRO DO FUSTE DE 70 CM, PROFUNDIDADE MAIOR QUE 5 M E MENOR OU IGUAL A 10 M, ESCAVAÇÃO MANUAL, SEM ALARGAMENTO DE BASE, CONCRETO USINADO E LANÇADO COM BOMBA OU DIRETAMENTE DO CAMINHÃO. AF_01/2018</v>
          </cell>
          <cell r="C1801" t="str">
            <v>M3</v>
          </cell>
          <cell r="D1801">
            <v>619.25</v>
          </cell>
          <cell r="E1801">
            <v>0.32035962000000001</v>
          </cell>
        </row>
        <row r="1802">
          <cell r="A1802">
            <v>97780</v>
          </cell>
          <cell r="B1802" t="str">
            <v>TUBULÃO A CÉU ABERTO, DIÂMETRO DO FUSTE DE 80 CM, PROFUNDIDADE MAIOR QUE 5 M E MENOR OU IGUAL A 10 M, ESCAVAÇÃO MANUAL, SEM ALARGAMENTO DE BASE, CONCRETO USINADO E LANÇADO COM BOMBA OU DIRETAMENTE DO CAMINHÃO. AF_01/2018</v>
          </cell>
          <cell r="C1802" t="str">
            <v>M3</v>
          </cell>
          <cell r="D1802">
            <v>587.15</v>
          </cell>
          <cell r="E1802">
            <v>0.29765783499999998</v>
          </cell>
        </row>
        <row r="1803">
          <cell r="A1803">
            <v>97781</v>
          </cell>
          <cell r="B1803" t="str">
            <v>TUBULÃO A CÉU ABERTO, DIÂMETRO DO FUSTE DE 100 CM, PROFUNDIDADE MAIOR QUE 5 M E MENOR OU IGUAL A 10 M, ESCAVAÇÃO MANUAL, SEM ALARGAMENTO DE BASE, CONCRETO USINADO E LANÇADO COM BOMBA OU DIRETAMENTE DO CAMINHÃO. AF_01/2018</v>
          </cell>
          <cell r="C1803" t="str">
            <v>M3</v>
          </cell>
          <cell r="D1803">
            <v>535.79999999999995</v>
          </cell>
          <cell r="E1803">
            <v>0.26671029200000002</v>
          </cell>
        </row>
        <row r="1804">
          <cell r="A1804">
            <v>97782</v>
          </cell>
          <cell r="B1804" t="str">
            <v>TUBULÃO A CÉU ABERTO, DIÂMETRO DO FUSTE DE 120 CM, PROFUNDIDADE MAIOR QUE 5 M E MENOR OU IGUAL A 10 M, ESCAVAÇÃO MANUAL, SEM ALARGAMENTO DE BASE, CONCRETO USINADO E LANÇADO COM BOMBA OU DIRETAMENTE DO CAMINHÃO. AF_01/2018</v>
          </cell>
          <cell r="C1804" t="str">
            <v>M3</v>
          </cell>
          <cell r="D1804">
            <v>498.46</v>
          </cell>
          <cell r="E1804">
            <v>0.24554351899999999</v>
          </cell>
        </row>
        <row r="1805">
          <cell r="A1805">
            <v>97783</v>
          </cell>
          <cell r="B1805" t="str">
            <v>TUBULÃO A CÉU ABERTO, DIÂMETRO DO FUSTE DE 70 CM, PROFUNDIDADE MAIOR QUE 10 M, ESCAVAÇÃO MANUAL, SEM ALARGAMENTO DE BASE, CONCRETO USINADO E LANÇADO COM BOMBA OU DIRETAMENTE DO CAMINHÃO. AF_01/2018</v>
          </cell>
          <cell r="C1805" t="str">
            <v>M3</v>
          </cell>
          <cell r="D1805">
            <v>620.76</v>
          </cell>
          <cell r="E1805">
            <v>0.329805768</v>
          </cell>
        </row>
        <row r="1806">
          <cell r="A1806">
            <v>97784</v>
          </cell>
          <cell r="B1806" t="str">
            <v>TUBULÃO A CÉU ABERTO, DIÂMETRO DO FUSTE DE 80 CM, PROFUNDIDADE MAIOR QUE 10 M, ESCAVAÇÃO MANUAL, SEM ALARGAMENTO DE BASE, CONCRETO USINADO E LANÇADO COM BOMBA OU DIRETAMENTE DO CAMINHÃO. AF_01/2018</v>
          </cell>
          <cell r="C1806" t="str">
            <v>M3</v>
          </cell>
          <cell r="D1806">
            <v>580.54</v>
          </cell>
          <cell r="E1806">
            <v>0.30907647900000002</v>
          </cell>
        </row>
        <row r="1807">
          <cell r="A1807">
            <v>97785</v>
          </cell>
          <cell r="B1807" t="str">
            <v>TUBULÃO A CÉU ABERTO, DIÂMETRO DO FUSTE DE 100 CM, PROFUNDIDADE MAIOR QUE 10 M, ESCAVAÇÃO MANUAL, SEM ALARGAMENTO DE BASE, CONCRETO USINADO E LANÇADO COM BOMBA OU DIRETAMENTE DO CAMINHÃO. AF_01/2018</v>
          </cell>
          <cell r="C1807" t="str">
            <v>M3</v>
          </cell>
          <cell r="D1807">
            <v>523.92999999999995</v>
          </cell>
          <cell r="E1807">
            <v>0.27807415000000002</v>
          </cell>
        </row>
        <row r="1808">
          <cell r="A1808">
            <v>97786</v>
          </cell>
          <cell r="B1808" t="str">
            <v>TUBULÃO A CÉU ABERTO, DIÂMETRO DO FUSTE DE 120 CM, PROFUNDIDADE MAIOR QUE 10 M, ESCAVAÇÃO MANUAL, SEM ALARGAMENTO DE BASE, CONCRETO USINADO E LANÇADO COM BOMBA OU DIRETAMENTE DO CAMINHÃO. AF_01/2018</v>
          </cell>
          <cell r="C1808" t="str">
            <v>M3</v>
          </cell>
          <cell r="D1808">
            <v>482.4</v>
          </cell>
          <cell r="E1808">
            <v>0.25760156099999998</v>
          </cell>
        </row>
        <row r="1809">
          <cell r="A1809">
            <v>97787</v>
          </cell>
          <cell r="B1809" t="str">
            <v>TUBULÃO A CÉU ABERTO, DIÂMETRO DO FUSTE DE 70 CM, PROFUNDIDADE MENOR OU IGUAL A 5 M, ESCAVAÇÃO MECÂNICA, SEM ALARGAMENTO DE BASE, CONCRETO USINADO E LANÇADO COM BOMBA OU DIRETAMENTE DO CAMINHÃO. AF_01/2018</v>
          </cell>
          <cell r="C1809" t="str">
            <v>M3</v>
          </cell>
          <cell r="D1809">
            <v>529.54999999999995</v>
          </cell>
          <cell r="E1809">
            <v>0.143356973</v>
          </cell>
        </row>
        <row r="1810">
          <cell r="A1810">
            <v>97788</v>
          </cell>
          <cell r="B1810" t="str">
            <v>TUBULÃO A CÉU ABERTO, DIÂMETRO DO FUSTE DE 80 CM, PROFUNDIDADE MENOR OU IGUAL A 5 M, ESCAVAÇÃO MECÂNICA, SEM ALARGAMENTO DE BASE, CONCRETO USINADO E LANÇADO COM BOMBA OU DIRETAMENTE DO CAMINHÃO. AF_01/2018</v>
          </cell>
          <cell r="C1810" t="str">
            <v>M3</v>
          </cell>
          <cell r="D1810">
            <v>507.88</v>
          </cell>
          <cell r="E1810">
            <v>0.131165322</v>
          </cell>
        </row>
        <row r="1811">
          <cell r="A1811">
            <v>97789</v>
          </cell>
          <cell r="B1811" t="str">
            <v>TUBULÃO A CÉU ABERTO, DIÂMETRO DO FUSTE DE 100 CM, PROFUNDIDADE MENOR OU IGUAL A 5 M, ESCAVAÇÃO MECÂNICA, SEM ALARGAMENTO DE BASE, CONCRETO USINADO E LANÇADO COM BOMBA OU DIRETAMENTE DO CAMINHÃO. AF_01/2018</v>
          </cell>
          <cell r="C1811" t="str">
            <v>M3</v>
          </cell>
          <cell r="D1811">
            <v>479.3</v>
          </cell>
          <cell r="E1811">
            <v>0.114986</v>
          </cell>
        </row>
        <row r="1812">
          <cell r="A1812">
            <v>97790</v>
          </cell>
          <cell r="B1812" t="str">
            <v>TUBULÃO A CÉU ABERTO, DIÂMETRO DO FUSTE DE 120 CM, PROFUNDIDADE MENOR OU IGUAL A 5 M, ESCAVAÇÃO MECÂNICA, SEM ALARGAMENTO DE BASE, CONCRETO USINADO E LANÇADO COM BOMBA OU DIRETAMENTE DO CAMINHÃO. AF_01/2018</v>
          </cell>
          <cell r="C1812" t="str">
            <v>M3</v>
          </cell>
          <cell r="D1812">
            <v>461.8</v>
          </cell>
          <cell r="E1812">
            <v>0.10483731</v>
          </cell>
        </row>
        <row r="1813">
          <cell r="A1813">
            <v>97791</v>
          </cell>
          <cell r="B1813" t="str">
            <v>TUBULÃO A CÉU ABERTO, DIÂMETRO DO FUSTE DE 70 CM, PROFUNDIDADE MAIOR QUE 5 M E MENOR OU IGUAL A 10M, ESCAVAÇÃO MECÂNICA, SEM ALARGAMENTO DE BASE, CONCRETO USINADO E LANÇADO COM BOMBA OU DIRETAMENTE DO CAMINHÃO. AF_01/2018</v>
          </cell>
          <cell r="C1813" t="str">
            <v>M3</v>
          </cell>
          <cell r="D1813">
            <v>473.37</v>
          </cell>
          <cell r="E1813">
            <v>0.117147995</v>
          </cell>
        </row>
        <row r="1814">
          <cell r="A1814">
            <v>97792</v>
          </cell>
          <cell r="B1814" t="str">
            <v>TUBULÃO A CÉU ABERTO, DIÂMETRO DO FUSTE DE 80 CM, PROFUNDIDADE MAIOR QUE 5 M E MENOR OU IGUAL A 10M, ESCAVAÇÃO MECÂNICA, SEM ALARGAMENTO DE BASE, CONCRETO USINADO E LANÇADO COM BOMBA OU DIRETAMENTE DO CAMINHÃO. AF_01/2018</v>
          </cell>
          <cell r="C1814" t="str">
            <v>M3</v>
          </cell>
          <cell r="D1814">
            <v>461.65</v>
          </cell>
          <cell r="E1814">
            <v>0.10897728</v>
          </cell>
        </row>
        <row r="1815">
          <cell r="A1815">
            <v>97793</v>
          </cell>
          <cell r="B1815" t="str">
            <v>TUBULÃO A CÉU ABERTO, DIÂMETRO DO FUSTE DE 100 CM, PROFUNDIDADE MAIOR QUE 5 M E MENOR OU IGUAL A 10M, ESCAVAÇÃO MECÂNICA, SEM ALARGAMENTO DE BASE, CONCRETO USINADO E LANÇADO COM BOMBA OU DIRETAMENTE DO CAMINHÃO. AF_01/2018</v>
          </cell>
          <cell r="C1815" t="str">
            <v>M3</v>
          </cell>
          <cell r="D1815">
            <v>438.09</v>
          </cell>
          <cell r="E1815">
            <v>9.9691251999999994E-2</v>
          </cell>
        </row>
        <row r="1816">
          <cell r="A1816">
            <v>97794</v>
          </cell>
          <cell r="B1816" t="str">
            <v>TUBULÃO A CÉU ABERTO, DIÂMETRO DO FUSTE DE 120 CM, PROFUNDIDADE MAIOR QUE 5 M E MENOR OU IGUAL A 10M, ESCAVAÇÃO MECÂNICA, SEM ALARGAMENTO DE BASE, CONCRETO USINADO E LANÇADO COM BOMBA OU DIRETAMENTE DO CAMINHÃO. AF_01/2018</v>
          </cell>
          <cell r="C1816" t="str">
            <v>M3</v>
          </cell>
          <cell r="D1816">
            <v>418.7</v>
          </cell>
          <cell r="E1816">
            <v>9.4398314999999997E-2</v>
          </cell>
        </row>
        <row r="1817">
          <cell r="A1817">
            <v>97795</v>
          </cell>
          <cell r="B1817" t="str">
            <v>TUBULÃO A CÉU ABERTO, DIÂMETRO DO FUSTE DE 70 CM, PROFUNDIDADE MAIOR QUE 10M, ESCAVAÇÃO MECÂNICA, SEM ALARGAMENTO DE BASE, CONCRETO USINADO E LANÇADO COM BOMBA OU DIRETAMENTE DO CAMINHÃO. AF_01/2018</v>
          </cell>
          <cell r="C1817" t="str">
            <v>M3</v>
          </cell>
          <cell r="D1817">
            <v>454.36</v>
          </cell>
          <cell r="E1817">
            <v>0.10528288500000001</v>
          </cell>
        </row>
        <row r="1818">
          <cell r="A1818">
            <v>97796</v>
          </cell>
          <cell r="B1818" t="str">
            <v>TUBULÃO A CÉU ABERTO, DIÂMETRO DO FUSTE DE 80 CM, PROFUNDIDADE MAIOR QUE 10M, ESCAVAÇÃO MECÂNICA, SEM ALARGAMENTO DE BASE, CONCRETO USINADO E LANÇADO COM BOMBA OU DIRETAMENTE DO CAMINHÃO. AF_01/2018</v>
          </cell>
          <cell r="C1818" t="str">
            <v>M3</v>
          </cell>
          <cell r="D1818">
            <v>438.87</v>
          </cell>
          <cell r="E1818">
            <v>0.10056159200000001</v>
          </cell>
        </row>
        <row r="1819">
          <cell r="A1819">
            <v>97797</v>
          </cell>
          <cell r="B1819" t="str">
            <v>TUBULÃO A CÉU ABERTO, DIÂMETRO DO FUSTE DE 100 CM, PROFUNDIDADE MAIOR QUE 10M, ESCAVAÇÃO MECÂNICA, SEM ALARGAMENTO DE BASE, CONCRETO USINADO E LANÇADO COM BOMBA OU DIRETAMENTE DO CAMINHÃO. AF_01/2018</v>
          </cell>
          <cell r="C1819" t="str">
            <v>M3</v>
          </cell>
          <cell r="D1819">
            <v>414.88</v>
          </cell>
          <cell r="E1819">
            <v>9.4189247000000004E-2</v>
          </cell>
        </row>
        <row r="1820">
          <cell r="A1820">
            <v>97798</v>
          </cell>
          <cell r="B1820" t="str">
            <v>TUBULÃO A CÉU ABERTO, DIÂMETRO DO FUSTE DE 120 CM, PROFUNDIDADE MAIOR QUE 10M, ESCAVAÇÃO MECÂNICA, SEM ALARGAMENTO DE BASE, CONCRETO USINADO E LANÇADO COM BOMBA OU DIRETAMENTE DO CAMINHÃO. AF_01/2018</v>
          </cell>
          <cell r="C1820" t="str">
            <v>M3</v>
          </cell>
          <cell r="D1820">
            <v>394.21</v>
          </cell>
          <cell r="E1820">
            <v>9.1244121999999997E-2</v>
          </cell>
        </row>
        <row r="1821">
          <cell r="A1821">
            <v>97799</v>
          </cell>
          <cell r="B1821" t="str">
            <v>ALARGAMENTO DE BASE DE TUBULÃO A CÉU ABERTO, ESCAVAÇÃO MANUAL, CONCRETO FEITO EM OBRA E LANÇADO COM JERICA. AF_01/2018</v>
          </cell>
          <cell r="C1821" t="str">
            <v>M3</v>
          </cell>
          <cell r="D1821">
            <v>570.48</v>
          </cell>
          <cell r="E1821">
            <v>0.35498550400000001</v>
          </cell>
        </row>
        <row r="1822">
          <cell r="A1822">
            <v>97800</v>
          </cell>
          <cell r="B1822" t="str">
            <v>ALARGAMENTO DE BASE DE TUBULÃO A CÉU ABERTO, ESCAVAÇÃO MANUAL, CONCRETO USINADO E LANÇADO COM BOMBA OU DIRETAMENTE DO CAMINHÃO. AF_01/2018</v>
          </cell>
          <cell r="C1822" t="str">
            <v>M3</v>
          </cell>
          <cell r="D1822">
            <v>553.61</v>
          </cell>
          <cell r="E1822">
            <v>0.24446294099999999</v>
          </cell>
        </row>
        <row r="1823">
          <cell r="A1823">
            <v>89198</v>
          </cell>
          <cell r="B1823" t="str">
            <v>ESTACA PRÉ-MOLDADA DE CONCRETO, SEÇÃO QUADRADA, CAPACIDADE DE 25 TONELADAS, COMPRIMENTO TOTAL CRAVADO ATÉ 5M, BATE-ESTACAS POR GRAVIDADE SOBRE ROLOS (EXCLUSIVE MOBILIZAÇÃO E DESMOBILIZAÇÃO). AF_03/2016</v>
          </cell>
          <cell r="C1823" t="str">
            <v>M</v>
          </cell>
          <cell r="D1823">
            <v>59.95</v>
          </cell>
          <cell r="E1823">
            <v>0.158256496</v>
          </cell>
        </row>
        <row r="1824">
          <cell r="A1824">
            <v>89199</v>
          </cell>
          <cell r="B1824" t="str">
            <v>ESTACA PRÉ-MOLDADA DE CONCRETO, SEÇÃO QUADRADA, CAPACIDADE DE 50 TONELADAS, COMPRIMENTO TOTAL CRAVADO ATÉ 5M, BATE-ESTACAS POR GRAVIDADE SOBRE ROLOS (EXCLUSIVE MOBILIZAÇÃO E DESMOBILIZAÇÃO). AF_03/2016</v>
          </cell>
          <cell r="C1824" t="str">
            <v>M</v>
          </cell>
          <cell r="D1824">
            <v>78.45</v>
          </cell>
          <cell r="E1824">
            <v>0.15013439100000001</v>
          </cell>
        </row>
        <row r="1825">
          <cell r="A1825">
            <v>89200</v>
          </cell>
          <cell r="B1825" t="str">
            <v>ESTACA PRÉ-MOLDADA DE CONCRETO CENTRIFUGADO, SEÇÃO CIRCULAR, CAPACIDADE DE 100 TONELADAS, COMPRIMENTO TOTAL CRAVADO ATÉ 5M, BATE-ESTACAS POR GRAVIDADE SOBRE ROLOS (EXCLUSIVE MOBILIZAÇÃO E DESMOBILIZAÇÃO). AF_03/2016</v>
          </cell>
          <cell r="C1825" t="str">
            <v>M</v>
          </cell>
          <cell r="D1825">
            <v>182.78</v>
          </cell>
          <cell r="E1825">
            <v>0.14192558399999999</v>
          </cell>
        </row>
        <row r="1826">
          <cell r="A1826">
            <v>89201</v>
          </cell>
          <cell r="B1826" t="str">
            <v>ESTACA PRÉ-MOLDADA DE CONCRETO, SEÇÃO QUADRADA, CAPACIDADE DE 25 TONELADAS, COMPRIMENTO TOTAL CRAVADO ACIMA DE 5M ATÉ 12M, BATE-ESTACAS POR GRAVIDADE SOBRE ROLOS (EXCLUSIVE MOBILIZAÇÃO E DESMOBILIZAÇÃO). AF_03/2016</v>
          </cell>
          <cell r="C1826" t="str">
            <v>M</v>
          </cell>
          <cell r="D1826">
            <v>46.93</v>
          </cell>
          <cell r="E1826">
            <v>0.11493018200000001</v>
          </cell>
        </row>
        <row r="1827">
          <cell r="A1827">
            <v>89202</v>
          </cell>
          <cell r="B1827" t="str">
            <v>ESTACA PRÉ-MOLDADA DE CONCRETO, SEÇÃO QUADRADA, CAPACIDADE DE 50 TONELADAS, COMPRIMENTO TOTAL CRAVADO ACIMA DE 5M ATÉ 12M, BATE-ESTACAS POR GRAVIDADE SOBRE ROLOS (EXCLUSIVE MOBILIZAÇÃO E DESMOBILIZAÇÃO). AF_03/2016</v>
          </cell>
          <cell r="C1827" t="str">
            <v>M</v>
          </cell>
          <cell r="D1827">
            <v>60.33</v>
          </cell>
          <cell r="E1827">
            <v>9.6214774000000003E-2</v>
          </cell>
        </row>
        <row r="1828">
          <cell r="A1828">
            <v>89203</v>
          </cell>
          <cell r="B1828" t="str">
            <v>ESTACA PRÉ-MOLDADA DE CONCRETO CENTRIFUGADO, SEÇÃO CIRCULAR, CAPACIDADE DE 100 TONELADAS, COMPRIMENTO TOTAL CRAVADO ACIMA DE 5M ATÉ 12M, BATE-ESTACAS POR GRAVIDADE SOBRE ROLOS (EXCLUSIVE MOBILIZAÇÃO E DESMOBILIZAÇÃO). AF_03/2016</v>
          </cell>
          <cell r="C1828" t="str">
            <v>M</v>
          </cell>
          <cell r="D1828">
            <v>138.22999999999999</v>
          </cell>
          <cell r="E1828">
            <v>6.6719848999999998E-2</v>
          </cell>
        </row>
        <row r="1829">
          <cell r="A1829">
            <v>89204</v>
          </cell>
          <cell r="B1829" t="str">
            <v>ESTACA PRÉ-MOLDADA DE CONCRETO, SEÇÃO QUADRADA, CAPACIDADE DE 25 TONELADAS COMPRIMENTO TOTAL CRAVADO ACIMA DE 12M, BATE-ESTACAS POR GRAVIDADE SOBRE ROLOS (EXCLUSIVE MOBILIZAÇÃO E DESMOBILIZAÇÃO). AF_03/2016</v>
          </cell>
          <cell r="C1829" t="str">
            <v>M</v>
          </cell>
          <cell r="D1829">
            <v>42.14</v>
          </cell>
          <cell r="E1829">
            <v>8.7039693000000001E-2</v>
          </cell>
        </row>
        <row r="1830">
          <cell r="A1830">
            <v>89205</v>
          </cell>
          <cell r="B1830" t="str">
            <v>ESTACA PRÉ-MOLDADA DE CONCRETO, SEÇÃO QUADRADA, CAPACIDADE DE 50 TONELADAS, COMPRIMENTO TOTAL CRAVADO ACIMA DE 12M, BATE-ESTACAS POR GRAVIDADE SOBRE ROLOS (EXCLUSIVE MOBILIZAÇÃO E DESMOBILIZAÇÃO). AF_03/2016</v>
          </cell>
          <cell r="C1830" t="str">
            <v>M</v>
          </cell>
          <cell r="D1830">
            <v>54.77</v>
          </cell>
          <cell r="E1830">
            <v>6.9434238999999995E-2</v>
          </cell>
        </row>
        <row r="1831">
          <cell r="A1831">
            <v>89206</v>
          </cell>
          <cell r="B1831" t="str">
            <v>ESTACA PRÉ-MOLDADA DE CONCRETO CENTRIFUGADO, SEÇÃO CIRCULAR, CAPACIDADE DE 100 TONELADAS, COMPRIMENTO TOTAL CRAVADO ACIMA DE 12M, BATE-ESTACAS POR GRAVIDADE SOBRE ROLOS (EXCLUSIVE MOBILIZAÇÃO E DESMOBILIZAÇÃO). AF_03/2016</v>
          </cell>
          <cell r="C1831" t="str">
            <v>M</v>
          </cell>
          <cell r="D1831">
            <v>127.6</v>
          </cell>
          <cell r="E1831">
            <v>4.0550098E-2</v>
          </cell>
        </row>
        <row r="1832">
          <cell r="A1832">
            <v>90808</v>
          </cell>
          <cell r="B1832" t="str">
            <v>ESTACA HÉLICE CONTÍNUA, DIÂMETRO DE 30 CM, COMPRIMENTO TOTAL ATÉ 15 M, PERFURATRIZ COM TORQUE DE 170 KN.M (EXCLUSIVE MOBILIZAÇÃO E DESMOBILIZAÇÃO). AF_02/2015</v>
          </cell>
          <cell r="C1832" t="str">
            <v>M</v>
          </cell>
          <cell r="D1832">
            <v>64.69</v>
          </cell>
          <cell r="E1832">
            <v>0.141458106</v>
          </cell>
        </row>
        <row r="1833">
          <cell r="A1833">
            <v>90809</v>
          </cell>
          <cell r="B1833" t="str">
            <v>ESTACA HÉLICE CONTÍNUA, DIÂMETRO DE 30 CM, COMPRIMENTO TOTAL ACIMA DE 15 M ATÉ 20 M, PERFURATRIZ COM TORQUE DE 170 KN.M (EXCLUSIVE MOBILIZAÇÃO E DESMOBILIZAÇÃO). AF_02/2015</v>
          </cell>
          <cell r="C1833" t="str">
            <v>M</v>
          </cell>
          <cell r="D1833">
            <v>62.37</v>
          </cell>
          <cell r="E1833">
            <v>0.134333172</v>
          </cell>
        </row>
        <row r="1834">
          <cell r="A1834">
            <v>90810</v>
          </cell>
          <cell r="B1834" t="str">
            <v>ESTACA HÉLICE CONTÍNUA, DIÂMETRO DE 50 CM, COMPRIMENTO TOTAL ATÉ 15 M, PERFURATRIZ COM TORQUE DE 170 KN.M (EXCLUSIVE MOBILIZAÇÃO E DESMOBILIZAÇÃO). AF_02/2015</v>
          </cell>
          <cell r="C1834" t="str">
            <v>M</v>
          </cell>
          <cell r="D1834">
            <v>136.80000000000001</v>
          </cell>
          <cell r="E1834">
            <v>8.8569543000000001E-2</v>
          </cell>
        </row>
        <row r="1835">
          <cell r="A1835">
            <v>90811</v>
          </cell>
          <cell r="B1835" t="str">
            <v>ESTACA HÉLICE CONTÍNUA, DIÂMETRO DE 50 CM, COMPRIMENTO TOTAL ACIMA DE 15 M ATÉ 30 M, PERFURATRIZ COM TORQUE DE 170 KN.M (EXCLUSIVE MOBILIZAÇÃO E DESMOBILIZAÇÃO). AF_02/2015</v>
          </cell>
          <cell r="C1835" t="str">
            <v>M</v>
          </cell>
          <cell r="D1835">
            <v>129.72</v>
          </cell>
          <cell r="E1835">
            <v>7.3383853999999998E-2</v>
          </cell>
        </row>
        <row r="1836">
          <cell r="A1836">
            <v>90812</v>
          </cell>
          <cell r="B1836" t="str">
            <v>ESTACA HÉLICE CONTÍNUA, DIÂMETRO DE 70 CM, COMPRIMENTO TOTAL ATÉ 15 M, PERFURATRIZ COM TORQUE DE 170 KN.M (EXCLUSIVE MOBILIZAÇÃO E DESMOBILIZAÇÃO). AF_02/2015</v>
          </cell>
          <cell r="C1836" t="str">
            <v>M</v>
          </cell>
          <cell r="D1836">
            <v>233.77</v>
          </cell>
          <cell r="E1836">
            <v>6.2631284999999995E-2</v>
          </cell>
        </row>
        <row r="1837">
          <cell r="A1837">
            <v>90813</v>
          </cell>
          <cell r="B1837" t="str">
            <v>ESTACA HÉLICE CONTÍNUA, DIÂMETRO DE 70 CM, COMPRIMENTO TOTAL ACIMA DE 15 M ATÉ 30 M, PERFURATRIZ COM TORQUE DE 170 KN.M (EXCLUSIVE MOBILIZAÇÃO E DESMOBILIZAÇÃO). AF_02/2015</v>
          </cell>
          <cell r="C1837" t="str">
            <v>M</v>
          </cell>
          <cell r="D1837">
            <v>224.02</v>
          </cell>
          <cell r="E1837">
            <v>4.9156863000000002E-2</v>
          </cell>
        </row>
        <row r="1838">
          <cell r="A1838">
            <v>90814</v>
          </cell>
          <cell r="B1838" t="str">
            <v>ESTACA HÉLICE CONTÍNUA, DIÂMETRO DE 80 CM, COMPRIMENTO TOTAL ATÉ 30 M, PERFURATRIZ COM TORQUE DE 170 KN.M (EXCLUSIVE MOBILIZAÇÃO E DESMOBILIZAÇÃO). AF_02/2015</v>
          </cell>
          <cell r="C1838" t="str">
            <v>M</v>
          </cell>
          <cell r="D1838">
            <v>282.14</v>
          </cell>
          <cell r="E1838">
            <v>4.4881582000000003E-2</v>
          </cell>
        </row>
        <row r="1839">
          <cell r="A1839">
            <v>90815</v>
          </cell>
          <cell r="B1839" t="str">
            <v>ESTACA HÉLICE CONTÍNUA, DIÂMETRO DE 90 CM, COMPRIMENTO TOTAL ATÉ 30 M, PERFURATRIZ COM TORQUE DE 263 KN.M (EXCLUSIVE MOBILIZAÇÃO E DESMOBILIZAÇÃO). AF_02/2015</v>
          </cell>
          <cell r="C1839" t="str">
            <v>M</v>
          </cell>
          <cell r="D1839">
            <v>341.61</v>
          </cell>
          <cell r="E1839">
            <v>3.0843203E-2</v>
          </cell>
        </row>
        <row r="1840">
          <cell r="A1840">
            <v>90877</v>
          </cell>
          <cell r="B1840" t="str">
            <v>ESTACA ESCAVADA MECANICAMENTE, SEM FLUIDO ESTABILIZANTE, COM 25 CM DE DIÂMETRO, ATÉ 9 M DE COMPRIMENTO, CONCRETO LANÇADO POR CAMINHÃO BETONEIRA (EXCLUSIVE MOBILIZAÇÃO E DESMOBILIZAÇÃO). AF_02/2015</v>
          </cell>
          <cell r="C1840" t="str">
            <v>M</v>
          </cell>
          <cell r="D1840">
            <v>41.82</v>
          </cell>
          <cell r="E1840">
            <v>0.29451558300000003</v>
          </cell>
        </row>
        <row r="1841">
          <cell r="A1841">
            <v>90878</v>
          </cell>
          <cell r="B1841" t="str">
            <v>ESTACA ESCAVADA MECANICAMENTE, SEM FLUIDO ESTABILIZANTE, COM 25 CM DE DIÂMETRO, ACIMA DE 9 M DE COMPRIMENTO, CONCRETO LANÇADO POR CAMINHÃO BETONEIRA (EXCLUSIVE MOBILIZAÇÃO E DESMOBILIZAÇÃO). AF_02/2015</v>
          </cell>
          <cell r="C1841" t="str">
            <v>M</v>
          </cell>
          <cell r="D1841">
            <v>40.01</v>
          </cell>
          <cell r="E1841">
            <v>0.28300934100000003</v>
          </cell>
        </row>
        <row r="1842">
          <cell r="A1842">
            <v>90880</v>
          </cell>
          <cell r="B1842" t="str">
            <v>ESTACA ESCAVADA MECANICAMENTE, SEM FLUIDO ESTABILIZANTE, COM 25 CM DE DIÂMETRO, ATÉ 9 M DE COMPRIMENTO, CONCRETO LANÇADO MANUALMENTE (EXCLUSIVE MOBILIZAÇÃO E DESMOBILIZAÇÃO). AF_02/2015</v>
          </cell>
          <cell r="C1842" t="str">
            <v>M</v>
          </cell>
          <cell r="D1842">
            <v>54.7</v>
          </cell>
          <cell r="E1842">
            <v>0.41958041899999998</v>
          </cell>
        </row>
        <row r="1843">
          <cell r="A1843">
            <v>90881</v>
          </cell>
          <cell r="B1843" t="str">
            <v>ESTACA ESCAVADA MECANICAMENTE, SEM FLUIDO ESTABILIZANTE, COM 25 CM DE DIÂMETRO, ACIMA DE 9 M DE COMPRIMENTO, CONCRETO LANÇADO MANUALMENTE (EXCLUSIVE MOBILIZAÇÃO E DESMOBILIZAÇÃO). AF_02/2015</v>
          </cell>
          <cell r="C1843" t="str">
            <v>M</v>
          </cell>
          <cell r="D1843">
            <v>50.39</v>
          </cell>
          <cell r="E1843">
            <v>0.39871897499999998</v>
          </cell>
        </row>
        <row r="1844">
          <cell r="A1844">
            <v>90883</v>
          </cell>
          <cell r="B1844" t="str">
            <v>ESTACA ESCAVADA MECANICAMENTE, SEM FLUIDO ESTABILIZANTE, COM 40 CM DE DIÂMETRO, ATÉ 9 M DE COMPRIMENTO, CONCRETO LANÇADO POR CAMINHÃO BETONEIRA (EXCLUSIVE MOBILIZAÇÃO E DESMOBILIZAÇÃO). AF_02/2015</v>
          </cell>
          <cell r="C1844" t="str">
            <v>M</v>
          </cell>
          <cell r="D1844">
            <v>69.59</v>
          </cell>
          <cell r="E1844">
            <v>0.16953316900000001</v>
          </cell>
        </row>
        <row r="1845">
          <cell r="A1845">
            <v>90884</v>
          </cell>
          <cell r="B1845" t="str">
            <v>ESTACA ESCAVADA MECANICAMENTE, SEM FLUIDO ESTABILIZANTE, COM 40 CM DE DIÂMETRO, ACIMA DE 9 M ATÉ 15 M DE COMPRIMENTO, CONCRETO LANÇADO POR CAMINHÃO BETONEIRA (EXCLUSIVE MOBILIZAÇÃO E DESMOBILIZAÇÃO). AF_02/2015</v>
          </cell>
          <cell r="C1845" t="str">
            <v>M</v>
          </cell>
          <cell r="D1845">
            <v>67.52</v>
          </cell>
          <cell r="E1845">
            <v>0.157847667</v>
          </cell>
        </row>
        <row r="1846">
          <cell r="A1846">
            <v>90885</v>
          </cell>
          <cell r="B1846" t="str">
            <v>ESTACA ESCAVADA MECANICAMENTE, SEM FLUIDO ESTABILIZANTE, COM 40 CM DE DIÂMETRO, ACIMA DE 15 M DE COMPRIMENTO, CONCRETO LANÇADO POR CAMINHÃO BETONEIRA (EXCLUSIVE MOBILIZAÇÃO E DESMOBILIZAÇÃO). AF_02/2015</v>
          </cell>
          <cell r="C1846" t="str">
            <v>M</v>
          </cell>
          <cell r="D1846">
            <v>66.61</v>
          </cell>
          <cell r="E1846">
            <v>0.151986704</v>
          </cell>
        </row>
        <row r="1847">
          <cell r="A1847">
            <v>90886</v>
          </cell>
          <cell r="B1847" t="str">
            <v>ESTACA ESCAVADA MECANICAMENTE, SEM FLUIDO ESTABILIZANTE, COM 60 CM DE DIÂMETRO, ATÉ 9 M DE COMPRIMENTO, CONCRETO LANÇADO POR CAMINHÃO BETONEIRA (EXCLUSIVE MOBILIZAÇÃO E DESMOBILIZAÇÃO). AF_02/2015</v>
          </cell>
          <cell r="C1847" t="str">
            <v>M</v>
          </cell>
          <cell r="D1847">
            <v>133.49</v>
          </cell>
          <cell r="E1847">
            <v>0.107435531</v>
          </cell>
        </row>
        <row r="1848">
          <cell r="A1848">
            <v>90887</v>
          </cell>
          <cell r="B1848" t="str">
            <v>ESTACA ESCAVADA MECANICAMENTE, SEM FLUIDO ESTABILIZANTE, COM 60 CM DE DIÂMETRO, ACIMA DE 9 M ATÉ 15 M DE COMPRIMENTO, CONCRETO LANÇADO POR CAMINHÃO BETONEIRA (EXCLUSIVE MOBILIZAÇÃO E DESMOBILIZAÇÃO). AF_02/2015</v>
          </cell>
          <cell r="C1848" t="str">
            <v>M</v>
          </cell>
          <cell r="D1848">
            <v>131.21</v>
          </cell>
          <cell r="E1848">
            <v>9.9051552000000001E-2</v>
          </cell>
        </row>
        <row r="1849">
          <cell r="A1849">
            <v>90888</v>
          </cell>
          <cell r="B1849" t="str">
            <v>ESTACA ESCAVADA MECANICAMENTE, SEM FLUIDO ESTABILIZANTE, COM 60 CM DE DIÂMETRO, ACIMA DE 15 M DE COMPRIMENTO, CONCRETO LANÇADO POR CAMINHÃO BETONEIRA (EXCLUSIVE MOBILIZAÇÃO E DESMOBILIZAÇÃO). AF_02/2015</v>
          </cell>
          <cell r="C1849" t="str">
            <v>M</v>
          </cell>
          <cell r="D1849">
            <v>130.25</v>
          </cell>
          <cell r="E1849">
            <v>9.5392201999999995E-2</v>
          </cell>
        </row>
        <row r="1850">
          <cell r="A1850">
            <v>90889</v>
          </cell>
          <cell r="B1850" t="str">
            <v>ESTACA ESCAVADA MECANICAMENTE, SEM FLUIDO ESTABILIZANTE, COM 60 CM DE DIÂMETRO, ATÉ 9 M DE COMPRIMENTO, CONCRETO LANÇADO POR BOMBA LANÇA (EXCLUSIVE MOBILIZAÇÃO E DESMOBILIZAÇÃO). AF_02/2015</v>
          </cell>
          <cell r="C1850" t="str">
            <v>M</v>
          </cell>
          <cell r="D1850">
            <v>156.69999999999999</v>
          </cell>
          <cell r="E1850">
            <v>0.10620998700000001</v>
          </cell>
        </row>
        <row r="1851">
          <cell r="A1851">
            <v>90890</v>
          </cell>
          <cell r="B1851" t="str">
            <v>ESTACA ESCAVADA MECANICAMENTE, SEM FLUIDO ESTABILIZANTE, COM 60 CM DE DIÂMETRO, ACIMA DE 9 M ATÉ 15 M DE COMPRIMENTO, CONCRETO LANÇADO POR BOMBA LANÇA (EXCLUSIVE MOBILIZAÇÃO E DESMOBILIZAÇÃO). AF_02/2015</v>
          </cell>
          <cell r="C1851" t="str">
            <v>M</v>
          </cell>
          <cell r="D1851">
            <v>153.35</v>
          </cell>
          <cell r="E1851">
            <v>9.4322344000000002E-2</v>
          </cell>
        </row>
        <row r="1852">
          <cell r="A1852">
            <v>90891</v>
          </cell>
          <cell r="B1852" t="str">
            <v>ESTACA ESCAVADA MECANICAMENTE, SEM FLUIDO ESTABILIZANTE, COM 60 CM DE DIÂMETRO, ACIMA DE 15 M DE COMPRIMENTO, CONCRETO LANÇADO POR BOMBA LANÇA (EXCLUSIVE MOBILIZAÇÃO E DESMOBILIZAÇÃO). AF_02/2015</v>
          </cell>
          <cell r="C1852" t="str">
            <v>M</v>
          </cell>
          <cell r="D1852">
            <v>151.88</v>
          </cell>
          <cell r="E1852">
            <v>8.8903566000000003E-2</v>
          </cell>
        </row>
        <row r="1853">
          <cell r="A1853">
            <v>95601</v>
          </cell>
          <cell r="B1853" t="str">
            <v>ARRASAMENTO MECANICO DE ESTACA DE CONCRETO ARMADO, DIAMETROS DE ATÉ 40 CM. AF_11/2016</v>
          </cell>
          <cell r="C1853" t="str">
            <v>UN</v>
          </cell>
          <cell r="D1853">
            <v>13.81</v>
          </cell>
          <cell r="E1853">
            <v>0.73551263099999997</v>
          </cell>
        </row>
        <row r="1854">
          <cell r="A1854">
            <v>95602</v>
          </cell>
          <cell r="B1854" t="str">
            <v>ARRASAMENTO MECANICO DE ESTACA DE CONCRETO ARMADO, DIAMETROS DE 41 CM A 60 CM. AF_11/2016</v>
          </cell>
          <cell r="C1854" t="str">
            <v>UN</v>
          </cell>
          <cell r="D1854">
            <v>17.72</v>
          </cell>
          <cell r="E1854">
            <v>0.71822886900000005</v>
          </cell>
        </row>
        <row r="1855">
          <cell r="A1855">
            <v>95603</v>
          </cell>
          <cell r="B1855" t="str">
            <v>ARRASAMENTO MECANICO DE ESTACA DE CONCRETO ARMADO, DIAMETROS DE 61 CM A 80 CM. AF_11/2016</v>
          </cell>
          <cell r="C1855" t="str">
            <v>UN</v>
          </cell>
          <cell r="D1855">
            <v>23.26</v>
          </cell>
          <cell r="E1855">
            <v>0.71472125500000006</v>
          </cell>
        </row>
        <row r="1856">
          <cell r="A1856">
            <v>95604</v>
          </cell>
          <cell r="B1856" t="str">
            <v>ARRASAMENTO MECANICO DE ESTACA DE CONCRETO ARMADO, DIAMETROS DE 81 CM A 100 CM. AF_11/2016</v>
          </cell>
          <cell r="C1856" t="str">
            <v>UN</v>
          </cell>
          <cell r="D1856">
            <v>30.62</v>
          </cell>
          <cell r="E1856">
            <v>0.71367239199999999</v>
          </cell>
        </row>
        <row r="1857">
          <cell r="A1857">
            <v>95605</v>
          </cell>
          <cell r="B1857" t="str">
            <v>ARRASAMENTO MECANICO DE ESTACA DE CONCRETO ARMADO, DIAMETROS DE 101 CM A 150 CM. AF_11/2016</v>
          </cell>
          <cell r="C1857" t="str">
            <v>UN</v>
          </cell>
          <cell r="D1857">
            <v>48.01</v>
          </cell>
          <cell r="E1857">
            <v>0.71143756700000005</v>
          </cell>
        </row>
        <row r="1858">
          <cell r="A1858">
            <v>95607</v>
          </cell>
          <cell r="B1858" t="str">
            <v>ARRASAMENTO DE ESTACA METÁLICA, PERFIL LAMINADO TIPO I FAMÍLIA 250. AF_11/2016</v>
          </cell>
          <cell r="C1858" t="str">
            <v>UN</v>
          </cell>
          <cell r="D1858">
            <v>5.19</v>
          </cell>
          <cell r="E1858">
            <v>0.66396761199999998</v>
          </cell>
        </row>
        <row r="1859">
          <cell r="A1859">
            <v>95608</v>
          </cell>
          <cell r="B1859" t="str">
            <v>ARRASAMENTO DE ESTACA METÁLICA, PERFIL LAMINADO TIPO H FAMÍLIA 250. AF_11/2016</v>
          </cell>
          <cell r="C1859" t="str">
            <v>UN</v>
          </cell>
          <cell r="D1859">
            <v>5.99</v>
          </cell>
          <cell r="E1859">
            <v>0.65625000099999997</v>
          </cell>
        </row>
        <row r="1860">
          <cell r="A1860">
            <v>95609</v>
          </cell>
          <cell r="B1860" t="str">
            <v>ARRASAMENTO DE ESTACA METÁLICA, PERFIL LAMINADO TIPO H FAMÍLIA 310. AF_11/2016</v>
          </cell>
          <cell r="C1860" t="str">
            <v>UN</v>
          </cell>
          <cell r="D1860">
            <v>6.67</v>
          </cell>
          <cell r="E1860">
            <v>0.65325077499999995</v>
          </cell>
        </row>
        <row r="1861">
          <cell r="A1861">
            <v>96160</v>
          </cell>
          <cell r="B1861" t="str">
            <v>ESTACA RAIZ, DIÂMETRO DE 20 CM, COMPRIMENTO DE ATÉ 10 M, SEM PRESENÇA DE ROCHA. AF_04/2017</v>
          </cell>
          <cell r="C1861" t="str">
            <v>M</v>
          </cell>
          <cell r="D1861">
            <v>170.49</v>
          </cell>
          <cell r="E1861">
            <v>0.343018084</v>
          </cell>
        </row>
        <row r="1862">
          <cell r="A1862">
            <v>96161</v>
          </cell>
          <cell r="B1862" t="str">
            <v>ESTACA RAIZ, DIÂMETRO DE 31 CM, COMPRIMENTO DE ATÉ 10 M, SEM PRESENÇA DE ROCHA. AF_05/2017</v>
          </cell>
          <cell r="C1862" t="str">
            <v>M</v>
          </cell>
          <cell r="D1862">
            <v>256.95</v>
          </cell>
          <cell r="E1862">
            <v>0.32065771900000001</v>
          </cell>
        </row>
        <row r="1863">
          <cell r="A1863">
            <v>96162</v>
          </cell>
          <cell r="B1863" t="str">
            <v>ESTACA RAIZ, DIÂMETRO DE 40 CM, COMPRIMENTO DE ATÉ 10 M, SEM PRESENÇA DE ROCHA. AF_05/2017</v>
          </cell>
          <cell r="C1863" t="str">
            <v>M</v>
          </cell>
          <cell r="D1863">
            <v>341.05</v>
          </cell>
          <cell r="E1863">
            <v>0.31928457500000001</v>
          </cell>
        </row>
        <row r="1864">
          <cell r="A1864">
            <v>96163</v>
          </cell>
          <cell r="B1864" t="str">
            <v>ESTACA RAIZ, DIÂMETRO DE 45 CM, COMPRIMENTO DE ATÉ 10 M, SEM PRESENÇA DE ROCHA. AF_05/2017</v>
          </cell>
          <cell r="C1864" t="str">
            <v>M</v>
          </cell>
          <cell r="D1864">
            <v>392.83</v>
          </cell>
          <cell r="E1864">
            <v>0.33062018399999998</v>
          </cell>
        </row>
        <row r="1865">
          <cell r="A1865">
            <v>96164</v>
          </cell>
          <cell r="B1865" t="str">
            <v>ESTACA RAIZ, DIÂMETRO DE 20 CM, COMPRIMENTO DE 11 A 20 M, SEM PRESENÇA DE ROCHA. AF_05/2017</v>
          </cell>
          <cell r="C1865" t="str">
            <v>M</v>
          </cell>
          <cell r="D1865">
            <v>152.9</v>
          </cell>
          <cell r="E1865">
            <v>0.30045704400000001</v>
          </cell>
        </row>
        <row r="1866">
          <cell r="A1866">
            <v>96165</v>
          </cell>
          <cell r="B1866" t="str">
            <v>ESTACA RAIZ, DIÂMETRO DE 31 CM, COMPRIMENTO DE 11 A 20 M, SEM PRESENÇA DE ROCHA. AF_05/2017</v>
          </cell>
          <cell r="C1866" t="str">
            <v>M</v>
          </cell>
          <cell r="D1866">
            <v>232.92</v>
          </cell>
          <cell r="E1866">
            <v>0.28098457199999999</v>
          </cell>
        </row>
        <row r="1867">
          <cell r="A1867">
            <v>96166</v>
          </cell>
          <cell r="B1867" t="str">
            <v>ESTACA RAIZ, DIÂMETRO DE 40 CM, COMPRIMENTO DE 11 A 20 M, SEM PRESENÇA DE ROCHA. AF_05/2017</v>
          </cell>
          <cell r="C1867" t="str">
            <v>M</v>
          </cell>
          <cell r="D1867">
            <v>304.83</v>
          </cell>
          <cell r="E1867">
            <v>0.27686715099999998</v>
          </cell>
        </row>
        <row r="1868">
          <cell r="A1868">
            <v>96167</v>
          </cell>
          <cell r="B1868" t="str">
            <v>ESTACA RAIZ, DIÂMETRO DE 45 CM, COMPRIMENTO DE 11 A 20 M, SEM PRESENÇA DE ROCHA. AF_05/2017</v>
          </cell>
          <cell r="C1868" t="str">
            <v>M</v>
          </cell>
          <cell r="D1868">
            <v>342.19</v>
          </cell>
          <cell r="E1868">
            <v>0.28262659499999998</v>
          </cell>
        </row>
        <row r="1869">
          <cell r="A1869">
            <v>96168</v>
          </cell>
          <cell r="B1869" t="str">
            <v>ESTACA RAIZ, DIÂMETRO DE 20 CM, COMPRIMENTO DE 21 A 30 M, SEM PRESENÇA DE ROCHA. AF_05/2017</v>
          </cell>
          <cell r="C1869" t="str">
            <v>M</v>
          </cell>
          <cell r="D1869">
            <v>144.52000000000001</v>
          </cell>
          <cell r="E1869">
            <v>0.27792189499999997</v>
          </cell>
        </row>
        <row r="1870">
          <cell r="A1870">
            <v>96169</v>
          </cell>
          <cell r="B1870" t="str">
            <v>ESTACA RAIZ, DIÂMETRO DE 31 CM, COMPRIMENTO DE 21 A 30 M, SEM PRESENÇA DE ROCHA. AF_05/2017</v>
          </cell>
          <cell r="C1870" t="str">
            <v>M</v>
          </cell>
          <cell r="D1870">
            <v>222.19</v>
          </cell>
          <cell r="E1870">
            <v>0.26183438599999997</v>
          </cell>
        </row>
        <row r="1871">
          <cell r="A1871">
            <v>96170</v>
          </cell>
          <cell r="B1871" t="str">
            <v>ESTACA RAIZ, DIÂMETRO DE 40 CM, COMPRIMENTO DE 21 A 30 M, SEM PRESENÇA DE ROCHA. AF_05/2017</v>
          </cell>
          <cell r="C1871" t="str">
            <v>M</v>
          </cell>
          <cell r="D1871">
            <v>291.81</v>
          </cell>
          <cell r="E1871">
            <v>0.25959944699999998</v>
          </cell>
        </row>
        <row r="1872">
          <cell r="A1872">
            <v>96171</v>
          </cell>
          <cell r="B1872" t="str">
            <v>ESTACA RAIZ, DIÂMETRO DE 45 CM, COMPRIMENTO DE 21 A 30 M, SEM PRESENÇA DE ROCHA. AF_05/2017</v>
          </cell>
          <cell r="C1872" t="str">
            <v>M</v>
          </cell>
          <cell r="D1872">
            <v>324.79000000000002</v>
          </cell>
          <cell r="E1872">
            <v>0.26276150599999998</v>
          </cell>
        </row>
        <row r="1873">
          <cell r="A1873">
            <v>96172</v>
          </cell>
          <cell r="B1873" t="str">
            <v>ESTACA RAIZ, DIÂMETRO DE 20 CM, COMPRIMENTO DE ATÉ 10 M, COM PRESENÇA DE ROCHA. AF_05/2017</v>
          </cell>
          <cell r="C1873" t="str">
            <v>M</v>
          </cell>
          <cell r="D1873">
            <v>181.76</v>
          </cell>
          <cell r="E1873">
            <v>0.35303274499999998</v>
          </cell>
        </row>
        <row r="1874">
          <cell r="A1874">
            <v>96173</v>
          </cell>
          <cell r="B1874" t="str">
            <v>ESTACA RAIZ, DIÂMETRO DE 31 CM, COMPRIMENTO DE ATÉ 10 M, COM PRESENÇA DE ROCHA. AF_05/2017</v>
          </cell>
          <cell r="C1874" t="str">
            <v>M</v>
          </cell>
          <cell r="D1874">
            <v>271.02</v>
          </cell>
          <cell r="E1874">
            <v>0.32998549199999999</v>
          </cell>
        </row>
        <row r="1875">
          <cell r="A1875">
            <v>96174</v>
          </cell>
          <cell r="B1875" t="str">
            <v>ESTACA RAIZ, DIÂMETRO DE 40 CM, COMPRIMENTO DE ATÉ 10 M, COM PRESENÇA DE ROCHA. AF_05/2017</v>
          </cell>
          <cell r="C1875" t="str">
            <v>M</v>
          </cell>
          <cell r="D1875">
            <v>359.07</v>
          </cell>
          <cell r="E1875">
            <v>0.32834440399999998</v>
          </cell>
        </row>
        <row r="1876">
          <cell r="A1876">
            <v>96175</v>
          </cell>
          <cell r="B1876" t="str">
            <v>ESTACA RAIZ, DIÂMETRO DE 45 CM, COMPRIMENTO DE ATÉ 10 M, COM PRESENÇA DE ROCHA. AF_05/2017</v>
          </cell>
          <cell r="C1876" t="str">
            <v>M</v>
          </cell>
          <cell r="D1876">
            <v>413.76</v>
          </cell>
          <cell r="E1876">
            <v>0.33908269299999999</v>
          </cell>
        </row>
        <row r="1877">
          <cell r="A1877">
            <v>96176</v>
          </cell>
          <cell r="B1877" t="str">
            <v>ESTACA RAIZ, DIÂMETRO DE 20 CM, COMPRIMENTO DE 11 A 20 M, COM PRESENÇA DE ROCHA. AF_05/2017</v>
          </cell>
          <cell r="C1877" t="str">
            <v>M</v>
          </cell>
          <cell r="D1877">
            <v>160.37</v>
          </cell>
          <cell r="E1877">
            <v>0.30952681300000001</v>
          </cell>
        </row>
        <row r="1878">
          <cell r="A1878">
            <v>96177</v>
          </cell>
          <cell r="B1878" t="str">
            <v>ESTACA RAIZ, DIÂMETRO DE 31 CM, COMPRIMENTO DE 11 A 20 M, COM PRESENÇA DE ROCHA. AF_05/2017</v>
          </cell>
          <cell r="C1878" t="str">
            <v>M</v>
          </cell>
          <cell r="D1878">
            <v>241.58</v>
          </cell>
          <cell r="E1878">
            <v>0.28885360900000001</v>
          </cell>
        </row>
        <row r="1879">
          <cell r="A1879">
            <v>96178</v>
          </cell>
          <cell r="B1879" t="str">
            <v>ESTACA RAIZ, DIÂMETRO DE 40 CM, COMPRIMENTO DE 11 A 20 M, COM PRESENÇA DE ROCHA. AF_05/2017</v>
          </cell>
          <cell r="C1879" t="str">
            <v>M</v>
          </cell>
          <cell r="D1879">
            <v>315.05</v>
          </cell>
          <cell r="E1879">
            <v>0.28401099600000002</v>
          </cell>
        </row>
        <row r="1880">
          <cell r="A1880">
            <v>96179</v>
          </cell>
          <cell r="B1880" t="str">
            <v>ESTACA RAIZ, DIÂMETRO DE 45 CM, COMPRIMENTO DE 11 A 20 M, COM PRESENÇA DE ROCHA. AF_05/2017</v>
          </cell>
          <cell r="C1880" t="str">
            <v>M</v>
          </cell>
          <cell r="D1880">
            <v>353.24</v>
          </cell>
          <cell r="E1880">
            <v>0.28929904000000001</v>
          </cell>
        </row>
        <row r="1881">
          <cell r="A1881">
            <v>96180</v>
          </cell>
          <cell r="B1881" t="str">
            <v>ESTACA RAIZ, DIÂMETRO DE 20 CM, COMPRIMENTO DE 21 A 30 M, COM PRESENÇA DE ROCHA. AF_05/2017</v>
          </cell>
          <cell r="C1881" t="str">
            <v>M</v>
          </cell>
          <cell r="D1881">
            <v>150.04</v>
          </cell>
          <cell r="E1881">
            <v>0.28601323000000001</v>
          </cell>
        </row>
        <row r="1882">
          <cell r="A1882">
            <v>96181</v>
          </cell>
          <cell r="B1882" t="str">
            <v>ESTACA RAIZ, DIÂMETRO DE 31 CM, COMPRIMENTO DE 21 A 30 M, COM PRESENÇA DE ROCHA. AF_05/2017</v>
          </cell>
          <cell r="C1882" t="str">
            <v>M</v>
          </cell>
          <cell r="D1882">
            <v>228.59</v>
          </cell>
          <cell r="E1882">
            <v>0.26815050299999998</v>
          </cell>
        </row>
        <row r="1883">
          <cell r="A1883">
            <v>96182</v>
          </cell>
          <cell r="B1883" t="str">
            <v>ESTACA RAIZ, DIÂMETRO DE 40 CM, COMPRIMENTO DE 21 A 30 M, COM PRESENÇA DE ROCHA. AF_05/2017</v>
          </cell>
          <cell r="C1883" t="str">
            <v>M</v>
          </cell>
          <cell r="D1883">
            <v>297.87</v>
          </cell>
          <cell r="E1883">
            <v>0.26350505600000002</v>
          </cell>
        </row>
        <row r="1884">
          <cell r="A1884">
            <v>96183</v>
          </cell>
          <cell r="B1884" t="str">
            <v>ESTACA RAIZ, DIÂMETRO DE 45 CM, COMPRIMENTO DE 21 A 30 M, COM PRESENÇA DE ROCHA. AF_05/2017</v>
          </cell>
          <cell r="C1884" t="str">
            <v>M</v>
          </cell>
          <cell r="D1884">
            <v>332.3</v>
          </cell>
          <cell r="E1884">
            <v>0.26805403999999999</v>
          </cell>
        </row>
        <row r="1885">
          <cell r="A1885">
            <v>98228</v>
          </cell>
          <cell r="B1885" t="str">
            <v>ESTACA BROCA DE CONCRETO, DIÃMETRO DE 20 CM, PROFUNDIDADE DE ATÉ 3 M, ESCAVAÇÃO MANUAL COM TRADO CONCHA, NÃO ARMADA. AF_03/2018</v>
          </cell>
          <cell r="C1885" t="str">
            <v>M</v>
          </cell>
          <cell r="D1885">
            <v>46.12</v>
          </cell>
          <cell r="E1885">
            <v>0.45907395200000001</v>
          </cell>
        </row>
        <row r="1886">
          <cell r="A1886">
            <v>98229</v>
          </cell>
          <cell r="B1886" t="str">
            <v>ESTACA BROCA DE CONCRETO, DIÃMETRO DE 25 CM, PROFUNDIDADE DE ATÉ 3 M, ESCAVAÇÃO MANUAL COM TRADO CONCHA, NÃO ARMADA. AF_03/2018</v>
          </cell>
          <cell r="C1886" t="str">
            <v>M</v>
          </cell>
          <cell r="D1886">
            <v>62.81</v>
          </cell>
          <cell r="E1886">
            <v>0.48633440500000003</v>
          </cell>
        </row>
        <row r="1887">
          <cell r="A1887">
            <v>98230</v>
          </cell>
          <cell r="B1887" t="str">
            <v>ESTACA BROCA DE CONCRETO, DIÂMETRO DE 30 CM, PROFUNDIDADE DE ATÉ 3 M, ESCAVAÇÃO MANUAL COM TRADO CONCHA, NÃO ARMADA. AF_03/2018</v>
          </cell>
          <cell r="C1887" t="str">
            <v>M</v>
          </cell>
          <cell r="D1887">
            <v>85.03</v>
          </cell>
          <cell r="E1887">
            <v>0.470386164</v>
          </cell>
        </row>
        <row r="1888">
          <cell r="A1888">
            <v>83534</v>
          </cell>
          <cell r="B1888" t="str">
            <v>LASTRO DE CONCRETO, PREPARO MECÂNICO, INCLUSOS ADITIVO IMPERMEABILIZANTE, LANÇAMENTO E ADENSAMENTO</v>
          </cell>
          <cell r="C1888" t="str">
            <v>M3</v>
          </cell>
          <cell r="D1888">
            <v>483.8</v>
          </cell>
          <cell r="E1888">
            <v>0.31201406100000001</v>
          </cell>
        </row>
        <row r="1889">
          <cell r="A1889">
            <v>95240</v>
          </cell>
          <cell r="B1889" t="str">
            <v>LASTRO DE CONCRETO MAGRO, APLICADO EM PISOS OU RADIERS, ESPESSURA DE 3 CM. AF_07_2016</v>
          </cell>
          <cell r="C1889" t="str">
            <v>M2</v>
          </cell>
          <cell r="D1889">
            <v>12.32</v>
          </cell>
          <cell r="E1889">
            <v>0.36934673299999998</v>
          </cell>
        </row>
        <row r="1890">
          <cell r="A1890">
            <v>95241</v>
          </cell>
          <cell r="B1890" t="str">
            <v>LASTRO DE CONCRETO MAGRO, APLICADO EM PISOS OU RADIERS, ESPESSURA DE 5 CM. AF_07_2016</v>
          </cell>
          <cell r="C1890" t="str">
            <v>M2</v>
          </cell>
          <cell r="D1890">
            <v>20.53</v>
          </cell>
          <cell r="E1890">
            <v>0.36671649200000001</v>
          </cell>
        </row>
        <row r="1891">
          <cell r="A1891">
            <v>96616</v>
          </cell>
          <cell r="B1891" t="str">
            <v>LASTRO DE CONCRETO MAGRO, APLICADO EM BLOCOS DE COROAMENTO OU SAPATAS. AF_08/2017</v>
          </cell>
          <cell r="C1891" t="str">
            <v>M3</v>
          </cell>
          <cell r="D1891">
            <v>428.5</v>
          </cell>
          <cell r="E1891">
            <v>0.37887995499999999</v>
          </cell>
        </row>
        <row r="1892">
          <cell r="A1892">
            <v>96617</v>
          </cell>
          <cell r="B1892" t="str">
            <v>LASTRO DE CONCRETO MAGRO, APLICADO EM BLOCOS DE COROAMENTO OU SAPATAS, ESPESSURA DE 3 CM. AF_08/2017</v>
          </cell>
          <cell r="C1892" t="str">
            <v>M2</v>
          </cell>
          <cell r="D1892">
            <v>12.84</v>
          </cell>
          <cell r="E1892">
            <v>0.38777151999999998</v>
          </cell>
        </row>
        <row r="1893">
          <cell r="A1893">
            <v>96619</v>
          </cell>
          <cell r="B1893" t="str">
            <v>LASTRO DE CONCRETO MAGRO, APLICADO EM BLOCOS DE COROAMENTO OU SAPATAS, ESPESSURA DE 5 CM. AF_08/2017</v>
          </cell>
          <cell r="C1893" t="str">
            <v>M2</v>
          </cell>
          <cell r="D1893">
            <v>21.41</v>
          </cell>
          <cell r="E1893">
            <v>0.38509316700000001</v>
          </cell>
        </row>
        <row r="1894">
          <cell r="A1894">
            <v>96620</v>
          </cell>
          <cell r="B1894" t="str">
            <v>LASTRO DE CONCRETO MAGRO, APLICADO EM PISOS OU RADIERS. AF_08/2017</v>
          </cell>
          <cell r="C1894" t="str">
            <v>M3</v>
          </cell>
          <cell r="D1894">
            <v>410.85</v>
          </cell>
          <cell r="E1894">
            <v>0.36087878800000001</v>
          </cell>
        </row>
        <row r="1895">
          <cell r="A1895">
            <v>96621</v>
          </cell>
          <cell r="B1895" t="str">
            <v>LASTRO COM MATERIAL GRANULAR, APLICAÇÃO EM BLOCOS DE COROAMENTO, ESPESSURA DE *5 CM*. AF_08/2017</v>
          </cell>
          <cell r="C1895" t="str">
            <v>M3</v>
          </cell>
          <cell r="D1895">
            <v>133.38999999999999</v>
          </cell>
          <cell r="E1895">
            <v>0.48118380500000002</v>
          </cell>
        </row>
        <row r="1896">
          <cell r="A1896">
            <v>96622</v>
          </cell>
          <cell r="B1896" t="str">
            <v>LASTRO COM MATERIAL GRANULAR, APLICAÇÃO EM PISOS OU RADIERS, ESPESSURA DE *5 CM*. AF_08/2017</v>
          </cell>
          <cell r="C1896" t="str">
            <v>M3</v>
          </cell>
          <cell r="D1896">
            <v>81.52</v>
          </cell>
          <cell r="E1896">
            <v>0.28117690499999998</v>
          </cell>
        </row>
        <row r="1897">
          <cell r="A1897">
            <v>96623</v>
          </cell>
          <cell r="B1897" t="str">
            <v>LASTRO COM MATERIAL GRANULAR, APLICADO EM BLOCOS DE COROAMENTO, ESPESSURA DE *10 CM*. AF_08/2017</v>
          </cell>
          <cell r="C1897" t="str">
            <v>M3</v>
          </cell>
          <cell r="D1897">
            <v>121.31</v>
          </cell>
          <cell r="E1897">
            <v>0.44986360199999997</v>
          </cell>
        </row>
        <row r="1898">
          <cell r="A1898">
            <v>96624</v>
          </cell>
          <cell r="B1898" t="str">
            <v>LASTRO COM MATERIAL GRANULAR, APLICADO EM PISOS OU RADIERS, ESPESSURA DE *10 CM*. AF_08/2017</v>
          </cell>
          <cell r="C1898" t="str">
            <v>M3</v>
          </cell>
          <cell r="D1898">
            <v>77.25</v>
          </cell>
          <cell r="E1898">
            <v>0.25227095700000002</v>
          </cell>
        </row>
        <row r="1899">
          <cell r="A1899">
            <v>97082</v>
          </cell>
          <cell r="B1899" t="str">
            <v>ESCAVAÇÃO MANUAL DE VIGA DE BORDA PARA RADIER. AF_09/2017</v>
          </cell>
          <cell r="C1899" t="str">
            <v>M3</v>
          </cell>
          <cell r="D1899">
            <v>44.51</v>
          </cell>
          <cell r="E1899">
            <v>0.76695965799999999</v>
          </cell>
        </row>
        <row r="1900">
          <cell r="A1900">
            <v>97083</v>
          </cell>
          <cell r="B1900" t="str">
            <v>COMPACTAÇÃO MECÂNICA DE SOLO PARA EXECUÇÃO DE RADIER, COM COMPACTADOR DE SOLOS A PERCUSSÃO. AF_09/2017</v>
          </cell>
          <cell r="C1900" t="str">
            <v>M2</v>
          </cell>
          <cell r="D1900">
            <v>2.31</v>
          </cell>
          <cell r="E1900">
            <v>0.79812206699999999</v>
          </cell>
        </row>
        <row r="1901">
          <cell r="A1901">
            <v>97084</v>
          </cell>
          <cell r="B1901" t="str">
            <v>COMPACTAÇÃO MECÂNICA DE SOLO PARA EXECUÇÃO DE RADIER, COM COMPACTADOR DE SOLOS TIPO PLACA VIBRATÓRIA. AF_09/2017</v>
          </cell>
          <cell r="C1901" t="str">
            <v>M2</v>
          </cell>
          <cell r="D1901">
            <v>0.47</v>
          </cell>
          <cell r="E1901">
            <v>0.918918919</v>
          </cell>
        </row>
        <row r="1902">
          <cell r="A1902">
            <v>97086</v>
          </cell>
          <cell r="B1902" t="str">
            <v>FABRICAÇÃO, MONTAGEM E DESMONTAGEM DE FORMA PARA RADIER, EM MADEIRA SERRADA, 4 UTILIZAÇÕES. AF_09/2017</v>
          </cell>
          <cell r="C1902" t="str">
            <v>M2</v>
          </cell>
          <cell r="D1902">
            <v>78.33</v>
          </cell>
          <cell r="E1902">
            <v>0.655861629</v>
          </cell>
        </row>
        <row r="1903">
          <cell r="A1903">
            <v>97094</v>
          </cell>
          <cell r="B1903" t="str">
            <v>CONCRETAGEM DE RADIER, PISO OU LAJE SOBRE SOLO, FCK 30 MPA, PARA ESPESSURA DE 10 CM - LANÇAMENTO, ADENSAMENTO E ACABAMENTO. AF_09/2017</v>
          </cell>
          <cell r="C1903" t="str">
            <v>M3</v>
          </cell>
          <cell r="D1903">
            <v>405.54</v>
          </cell>
          <cell r="E1903">
            <v>3.3155713000000003E-2</v>
          </cell>
        </row>
        <row r="1904">
          <cell r="A1904">
            <v>97095</v>
          </cell>
          <cell r="B1904" t="str">
            <v>CONCRETAGEM DE RADIER, PISO OU LAJE SOBRE SOLO, FCK 30 MPA, PARA ESPESSURA DE 15 CM - LANÇAMENTO, ADENSAMENTO E ACABAMENTO. AF_09/2017</v>
          </cell>
          <cell r="C1904" t="str">
            <v>M3</v>
          </cell>
          <cell r="D1904">
            <v>380.72</v>
          </cell>
          <cell r="E1904">
            <v>3.0991246E-2</v>
          </cell>
        </row>
        <row r="1905">
          <cell r="A1905">
            <v>97096</v>
          </cell>
          <cell r="B1905" t="str">
            <v>CONCRETAGEM DE RADIER, PISO OU LAJE SOBRE SOLO, FCK 30 MPA, PARA ESPESSURA DE 20 CM - LANÇAMENTO, ADENSAMENTO E ACABAMENTO. AF_09/2017</v>
          </cell>
          <cell r="C1905" t="str">
            <v>M3</v>
          </cell>
          <cell r="D1905">
            <v>367.97</v>
          </cell>
          <cell r="E1905">
            <v>2.9778901E-2</v>
          </cell>
        </row>
        <row r="1906">
          <cell r="A1906">
            <v>90996</v>
          </cell>
          <cell r="B1906" t="str">
            <v>FORMAS MANUSEÁVEIS PARA PAREDES DE CONCRETO MOLDADAS IN LOCO, DE EDIFICAÇÕES DE MULTIPLOS PAVIMENTO, EM PLATIBANDA. AF_06/2015</v>
          </cell>
          <cell r="C1906" t="str">
            <v>M2</v>
          </cell>
          <cell r="D1906">
            <v>11.23</v>
          </cell>
          <cell r="E1906">
            <v>0.53496821100000003</v>
          </cell>
        </row>
        <row r="1907">
          <cell r="A1907">
            <v>90997</v>
          </cell>
          <cell r="B1907" t="str">
            <v>FORMAS MANUSEÁVEIS PARA PAREDES DE CONCRETO MOLDADAS IN LOCO, DE EDIFICAÇÕES DE MULTIPLOS PAVIMENTOS, EM FACES INTERNAS DE PAREDES. AF_06/2015</v>
          </cell>
          <cell r="C1907" t="str">
            <v>M2</v>
          </cell>
          <cell r="D1907">
            <v>15.41</v>
          </cell>
          <cell r="E1907">
            <v>0.60766182400000002</v>
          </cell>
        </row>
        <row r="1908">
          <cell r="A1908">
            <v>90998</v>
          </cell>
          <cell r="B1908" t="str">
            <v>FORMAS MANUSEÁVEIS PARA PAREDES DE CONCRETO MOLDADAS IN LOCO, DE EDIFICAÇÕES DE MULTIPLOS PAVIMENTOS, EM LAJES. AF_06/2015</v>
          </cell>
          <cell r="C1908" t="str">
            <v>M2</v>
          </cell>
          <cell r="D1908">
            <v>18.7</v>
          </cell>
          <cell r="E1908">
            <v>0.63779101299999996</v>
          </cell>
        </row>
        <row r="1909">
          <cell r="A1909">
            <v>91000</v>
          </cell>
          <cell r="B1909" t="str">
            <v>FORMAS MANUSEÁVEIS PARA PAREDES DE CONCRETO MOLDADAS IN LOCO, DE EDIFICAÇÕES DE MULTIPLOS PAVIMENTOS, EM PANOS DE FACHADA COM VÃOS. AF_06/2015</v>
          </cell>
          <cell r="C1909" t="str">
            <v>M2</v>
          </cell>
          <cell r="D1909">
            <v>14.17</v>
          </cell>
          <cell r="E1909">
            <v>0.58979885200000004</v>
          </cell>
        </row>
        <row r="1910">
          <cell r="A1910">
            <v>91002</v>
          </cell>
          <cell r="B1910" t="str">
            <v>FORMAS MANUSEÁVEIS PARA PAREDES DE CONCRETO MOLDADAS IN LOCO, DE EDIFICAÇÕES DE MULTIPLOS PAVIMENTOS, EM PANOS DE FACHADA SEM VÃOS. AF_06/2015</v>
          </cell>
          <cell r="C1910" t="str">
            <v>M2</v>
          </cell>
          <cell r="D1910">
            <v>13</v>
          </cell>
          <cell r="E1910">
            <v>0.573448548</v>
          </cell>
        </row>
        <row r="1911">
          <cell r="A1911">
            <v>91003</v>
          </cell>
          <cell r="B1911" t="str">
            <v>FORMAS MANUSEÁVEIS PARA PAREDES DE CONCRETO MOLDADAS IN LOCO, DE EDIFICAÇÕES DE MULTIPLOS PAVIMENTOS, EM PANOS DE FACHADA COM VARANDAS. AF_06/2015</v>
          </cell>
          <cell r="C1911" t="str">
            <v>M2</v>
          </cell>
          <cell r="D1911">
            <v>15.12</v>
          </cell>
          <cell r="E1911">
            <v>0.60282258099999997</v>
          </cell>
        </row>
        <row r="1912">
          <cell r="A1912">
            <v>91004</v>
          </cell>
          <cell r="B1912" t="str">
            <v>FORMAS MANUSEÁVEIS PARA PAREDES DE CONCRETO MOLDADAS IN LOCO, DE EDIFICAÇÕES DE PAVIMENTO ÚNICO, EM FACES INTERNAS DE PAREDES. AF_06/2015</v>
          </cell>
          <cell r="C1912" t="str">
            <v>M2</v>
          </cell>
          <cell r="D1912">
            <v>11.85</v>
          </cell>
          <cell r="E1912">
            <v>0.59188956100000001</v>
          </cell>
        </row>
        <row r="1913">
          <cell r="A1913">
            <v>91005</v>
          </cell>
          <cell r="B1913" t="str">
            <v>FORMAS MANUSEÁVEIS PARA PAREDES DE CONCRETO MOLDADAS IN LOCO, DE EDIFICAÇÕES DE PAVIMENTO ÚNICO, EM LAJES. AF_06/2015</v>
          </cell>
          <cell r="C1913" t="str">
            <v>M2</v>
          </cell>
          <cell r="D1913">
            <v>14.3</v>
          </cell>
          <cell r="E1913">
            <v>0.62517780999999994</v>
          </cell>
        </row>
        <row r="1914">
          <cell r="A1914">
            <v>91006</v>
          </cell>
          <cell r="B1914" t="str">
            <v>FORMAS MANUSEÁVEIS PARA PAREDES DE CONCRETO MOLDADAS IN LOCO, DE EDIFICAÇÕES DE PAVIMENTO ÚNICO, EM PANOS DE FACHADA COM VÃOS. AF_06/2015</v>
          </cell>
          <cell r="C1914" t="str">
            <v>M2</v>
          </cell>
          <cell r="D1914">
            <v>10.93</v>
          </cell>
          <cell r="E1914">
            <v>0.57303370899999995</v>
          </cell>
        </row>
        <row r="1915">
          <cell r="A1915">
            <v>91007</v>
          </cell>
          <cell r="B1915" t="str">
            <v>FORMAS MANUSEÁVEIS PARA PAREDES DE CONCRETO MOLDADAS IN LOCO, DE EDIFICAÇÕES DE PAVIMENTO ÚNICO, EM PANOS DE FACHADA SEM VÃOS. AF_06/2015</v>
          </cell>
          <cell r="C1915" t="str">
            <v>M2</v>
          </cell>
          <cell r="D1915">
            <v>9.75</v>
          </cell>
          <cell r="E1915">
            <v>0.54784437500000005</v>
          </cell>
        </row>
        <row r="1916">
          <cell r="A1916">
            <v>91008</v>
          </cell>
          <cell r="B1916" t="str">
            <v>FORMAS MANUSEÁVEIS PARA PAREDES DE CONCRETO MOLDADAS IN LOCO, DE EDIFICAÇÕES DE PAVIMENTO ÚNICO, EM PANOS DE FACHADA COM VARANDA. AF_06/2015</v>
          </cell>
          <cell r="C1916" t="str">
            <v>M2</v>
          </cell>
          <cell r="D1916">
            <v>11.87</v>
          </cell>
          <cell r="E1916">
            <v>0.59224138100000001</v>
          </cell>
        </row>
        <row r="1917">
          <cell r="A1917">
            <v>92263</v>
          </cell>
          <cell r="B1917" t="str">
            <v>FABRICAÇÃO DE FÔRMA PARA PILARES E ESTRUTURAS SIMILARES, EM CHAPA DE MADEIRA COMPENSADA RESINADA, E = 17 MM. AF_12/2015</v>
          </cell>
          <cell r="C1917" t="str">
            <v>M2</v>
          </cell>
          <cell r="D1917">
            <v>84.46</v>
          </cell>
          <cell r="E1917">
            <v>0.34201760599999997</v>
          </cell>
        </row>
        <row r="1918">
          <cell r="A1918">
            <v>92264</v>
          </cell>
          <cell r="B1918" t="str">
            <v>FABRICAÇÃO DE FÔRMA PARA PILARES E ESTRUTURAS SIMILARES, EM CHAPA DE MADEIRA COMPENSADA PLASTIFICADA, E = 18 MM. AF_12/2015</v>
          </cell>
          <cell r="C1918" t="str">
            <v>M2</v>
          </cell>
          <cell r="D1918">
            <v>97.57</v>
          </cell>
          <cell r="E1918">
            <v>0.29587321100000002</v>
          </cell>
        </row>
        <row r="1919">
          <cell r="A1919">
            <v>92265</v>
          </cell>
          <cell r="B1919" t="str">
            <v>FABRICAÇÃO DE FÔRMA PARA VIGAS, EM CHAPA DE MADEIRA COMPENSADA RESINADA, E = 17 MM. AF_12/2015</v>
          </cell>
          <cell r="C1919" t="str">
            <v>M2</v>
          </cell>
          <cell r="D1919">
            <v>66.55</v>
          </cell>
          <cell r="E1919">
            <v>0.34959963700000002</v>
          </cell>
        </row>
        <row r="1920">
          <cell r="A1920">
            <v>92266</v>
          </cell>
          <cell r="B1920" t="str">
            <v>FABRICAÇÃO DE FÔRMA PARA VIGAS, EM CHAPA DE MADEIRA COMPENSADA PLASTIFICADA, E = 18 MM. AF_12/2015</v>
          </cell>
          <cell r="C1920" t="str">
            <v>M2</v>
          </cell>
          <cell r="D1920">
            <v>78.239999999999995</v>
          </cell>
          <cell r="E1920">
            <v>0.29712378</v>
          </cell>
        </row>
        <row r="1921">
          <cell r="A1921">
            <v>92267</v>
          </cell>
          <cell r="B1921" t="str">
            <v>FABRICAÇÃO DE FÔRMA PARA LAJES, EM CHAPA DE MADEIRA COMPENSADA RESINADA, E = 17 MM. AF_12/2015</v>
          </cell>
          <cell r="C1921" t="str">
            <v>M2</v>
          </cell>
          <cell r="D1921">
            <v>26.89</v>
          </cell>
          <cell r="E1921">
            <v>2.1276594999999999E-2</v>
          </cell>
        </row>
        <row r="1922">
          <cell r="A1922">
            <v>92268</v>
          </cell>
          <cell r="B1922" t="str">
            <v>FABRICAÇÃO DE FÔRMA PARA LAJES, EM CHAPA DE MADEIRA COMPENSADA PLASTIFICADA, E = 18 MM. AF_12/2015</v>
          </cell>
          <cell r="C1922" t="str">
            <v>M2</v>
          </cell>
          <cell r="D1922">
            <v>37.200000000000003</v>
          </cell>
          <cell r="E1922">
            <v>1.5363880999999999E-2</v>
          </cell>
        </row>
        <row r="1923">
          <cell r="A1923">
            <v>92269</v>
          </cell>
          <cell r="B1923" t="str">
            <v>FABRICAÇÃO DE FÔRMA PARA PILARES E ESTRUTURAS SIMILARES, EM MADEIRA SERRADA, E=25 MM. AF_12/2015</v>
          </cell>
          <cell r="C1923" t="str">
            <v>M2</v>
          </cell>
          <cell r="D1923">
            <v>74.11</v>
          </cell>
          <cell r="E1923">
            <v>0.19039869800000001</v>
          </cell>
        </row>
        <row r="1924">
          <cell r="A1924">
            <v>92270</v>
          </cell>
          <cell r="B1924" t="str">
            <v>FABRICAÇÃO DE FÔRMA PARA VIGAS, COM MADEIRA SERRADA, E = 25 MM. AF_12/2015</v>
          </cell>
          <cell r="C1924" t="str">
            <v>M2</v>
          </cell>
          <cell r="D1924">
            <v>61.48</v>
          </cell>
          <cell r="E1924">
            <v>0.14888743400000001</v>
          </cell>
        </row>
        <row r="1925">
          <cell r="A1925">
            <v>92271</v>
          </cell>
          <cell r="B1925" t="str">
            <v>FABRICAÇÃO DE FÔRMA PARA LAJES, EM MADEIRA SERRADA, E=25 MM. AF_12/2015</v>
          </cell>
          <cell r="C1925" t="str">
            <v>M2</v>
          </cell>
          <cell r="D1925">
            <v>46.33</v>
          </cell>
          <cell r="E1925">
            <v>5.8353140000000003E-3</v>
          </cell>
        </row>
        <row r="1926">
          <cell r="A1926">
            <v>92272</v>
          </cell>
          <cell r="B1926" t="str">
            <v>FABRICAÇÃO DE ESCORAS DE VIGA DO TIPO GARFO, EM MADEIRA. AF_12/2015</v>
          </cell>
          <cell r="C1926" t="str">
            <v>M</v>
          </cell>
          <cell r="D1926">
            <v>15.66</v>
          </cell>
          <cell r="E1926">
            <v>0.23007128900000001</v>
          </cell>
        </row>
        <row r="1927">
          <cell r="A1927">
            <v>92273</v>
          </cell>
          <cell r="B1927" t="str">
            <v>FABRICAÇÃO DE ESCORAS DO TIPO PONTALETE, EM MADEIRA. AF_12/2015</v>
          </cell>
          <cell r="C1927" t="str">
            <v>M</v>
          </cell>
          <cell r="D1927">
            <v>6.16</v>
          </cell>
          <cell r="E1927">
            <v>0.228714524</v>
          </cell>
        </row>
        <row r="1928">
          <cell r="A1928">
            <v>92408</v>
          </cell>
          <cell r="B1928" t="str">
            <v>MONTAGEM E DESMONTAGEM DE FÔRMA DE PILARES RETANGULARES E ESTRUTURAS SIMILARES COM ÁREA MÉDIA DAS SEÇÕES MENOR OU IGUAL A 0,25 M², PÉ-DIREITO SIMPLES, EM MADEIRA SERRADA, 1 UTILIZAÇÃO. AF_12/2015</v>
          </cell>
          <cell r="C1928" t="str">
            <v>M2</v>
          </cell>
          <cell r="D1928">
            <v>148.5</v>
          </cell>
          <cell r="E1928">
            <v>0.488331191</v>
          </cell>
        </row>
        <row r="1929">
          <cell r="A1929">
            <v>92409</v>
          </cell>
          <cell r="B1929" t="str">
            <v>MONTAGEM E DESMONTAGEM DE FÔRMA DE PILARES RETANGULARES E ESTRUTURAS SIMILARES COM ÁREA MÉDIA DAS SEÇÕES MAIOR QUE 0,25 M², PÉ-DIREITO SIMPLES, EM MADEIRA SERRADA, 1 UTILIZAÇÃO. AF_12/2015</v>
          </cell>
          <cell r="C1929" t="str">
            <v>M2</v>
          </cell>
          <cell r="D1929">
            <v>140.03</v>
          </cell>
          <cell r="E1929">
            <v>0.46922966500000002</v>
          </cell>
        </row>
        <row r="1930">
          <cell r="A1930">
            <v>92410</v>
          </cell>
          <cell r="B1930" t="str">
            <v>MONTAGEM E DESMONTAGEM DE FÔRMA DE PILARES RETANGULARES E ESTRUTURAS SIMILARES COM ÁREA MÉDIA DAS SEÇÕES MENOR OU IGUAL A 0,25 M², PÉ-DIREITO SIMPLES, EM MADEIRA SERRADA, 2 UTILIZAÇÕES. AF_12/2015</v>
          </cell>
          <cell r="C1930" t="str">
            <v>M2</v>
          </cell>
          <cell r="D1930">
            <v>103.67</v>
          </cell>
          <cell r="E1930">
            <v>0.56741028299999996</v>
          </cell>
        </row>
        <row r="1931">
          <cell r="A1931">
            <v>92411</v>
          </cell>
          <cell r="B1931" t="str">
            <v>MONTAGEM E DESMONTAGEM DE FÔRMA DE PILARES RETANGULARES E ESTRUTURAS SIMILARES COM ÁREA MÉDIA DAS SEÇÕES MAIOR QUE 0,25 M², PÉ-DIREITO SIMPLES, EM MADEIRA SERRADA, 2 UTILIZAÇÕES. AF_12/2015</v>
          </cell>
          <cell r="C1931" t="str">
            <v>M2</v>
          </cell>
          <cell r="D1931">
            <v>96.19</v>
          </cell>
          <cell r="E1931">
            <v>0.54994764500000004</v>
          </cell>
        </row>
        <row r="1932">
          <cell r="A1932">
            <v>92412</v>
          </cell>
          <cell r="B1932" t="str">
            <v>MONTAGEM E DESMONTAGEM DE FÔRMA DE PILARES RETANGULARES E ESTRUTURAS SIMILARES COM ÁREA MÉDIA DAS SEÇÕES MENOR OU IGUAL A 0,25 M², PÉ-DIREITO SIMPLES, EM MADEIRA SERRADA, 4 UTILIZAÇÕES. AF_12/2015</v>
          </cell>
          <cell r="C1932" t="str">
            <v>M2</v>
          </cell>
          <cell r="D1932">
            <v>70.010000000000005</v>
          </cell>
          <cell r="E1932">
            <v>0.62161383400000003</v>
          </cell>
        </row>
        <row r="1933">
          <cell r="A1933">
            <v>92413</v>
          </cell>
          <cell r="B1933" t="str">
            <v>MONTAGEM E DESMONTAGEM DE FÔRMA DE PILARES RETANGULARES E ESTRUTURAS SIMILARES COM ÁREA MÉDIA DAS SEÇÕES MAIOR QUE 0,25 M², PÉ-DIREITO SIMPLES, EM MADEIRA SERRADA, 4 UTILIZAÇÕES. AF_12/2015</v>
          </cell>
          <cell r="C1933" t="str">
            <v>M2</v>
          </cell>
          <cell r="D1933">
            <v>64.25</v>
          </cell>
          <cell r="E1933">
            <v>0.60499450499999996</v>
          </cell>
        </row>
        <row r="1934">
          <cell r="A1934">
            <v>92414</v>
          </cell>
          <cell r="B1934" t="str">
            <v>MONTAGEM E DESMONTAGEM DE FÔRMA DE PILARES RETANGULARES E ESTRUTURAS SIMILARES COM ÁREA MÉDIA DAS SEÇÕES MENOR OU IGUAL A 0,25 M², PÉ-DIREITO SIMPLES, EM CHAPA DE MADEIRA COMPENSADA RESINADA, 2 UTILIZAÇÕES. AF_12/2015</v>
          </cell>
          <cell r="C1934" t="str">
            <v>M2</v>
          </cell>
          <cell r="D1934">
            <v>88.81</v>
          </cell>
          <cell r="E1934">
            <v>0.45468998500000002</v>
          </cell>
        </row>
        <row r="1935">
          <cell r="A1935">
            <v>92415</v>
          </cell>
          <cell r="B1935" t="str">
            <v>MONTAGEM E DESMONTAGEM DE FÔRMA DE PILARES RETANGULARES E ESTRUTURAS SIMILARES COM ÁREA MÉDIA DAS SEÇÕES MAIOR QUE 0,25 M², PÉ-DIREITO SIMPLES, EM CHAPA DE MADEIRA COMPENSADA RESINADA, 2 UTILIZAÇÕES. AF_12/2015</v>
          </cell>
          <cell r="C1935" t="str">
            <v>M2</v>
          </cell>
          <cell r="D1935">
            <v>81.319999999999993</v>
          </cell>
          <cell r="E1935">
            <v>0.42252822400000001</v>
          </cell>
        </row>
        <row r="1936">
          <cell r="A1936">
            <v>92416</v>
          </cell>
          <cell r="B1936" t="str">
            <v>MONTAGEM E DESMONTAGEM DE FÔRMA DE PILARES RETANGULARES E ESTRUTURAS SIMILARES COM ÁREA MÉDIA DAS SEÇÕES MENOR OU IGUAL A 0,25 M², PÉ-DIREITO DUPLO, EM CHAPA DE MADEIRA COMPENSADA RESINADA, 2 UTILIZAÇÕES. AF_12/2015</v>
          </cell>
          <cell r="C1936" t="str">
            <v>M2</v>
          </cell>
          <cell r="D1936">
            <v>104.18</v>
          </cell>
          <cell r="E1936">
            <v>0.50575157199999998</v>
          </cell>
        </row>
        <row r="1937">
          <cell r="A1937">
            <v>92417</v>
          </cell>
          <cell r="B1937" t="str">
            <v>MONTAGEM E DESMONTAGEM DE FÔRMA DE PILARES RETANGULARES E ESTRUTURAS SIMILARES COM ÁREA MÉDIA DAS SEÇÕES MAIOR QUE 0,25 M², PÉ-DIREITO DUPLO, EM CHAPA DE MADEIRA COMPENSADA RESINADA, 2 UTILIZAÇÕES. AF_12/2015</v>
          </cell>
          <cell r="C1937" t="str">
            <v>M2</v>
          </cell>
          <cell r="D1937">
            <v>96.74</v>
          </cell>
          <cell r="E1937">
            <v>0.483125001</v>
          </cell>
        </row>
        <row r="1938">
          <cell r="A1938">
            <v>92418</v>
          </cell>
          <cell r="B1938" t="str">
            <v>MONTAGEM E DESMONTAGEM DE FÔRMA DE PILARES RETANGULARES E ESTRUTURAS SIMILARES COM ÁREA MÉDIA DAS SEÇÕES MENOR OU IGUAL A 0,25 M², PÉ-DIREITO SIMPLES, EM CHAPA DE MADEIRA COMPENSADA RESINADA, 4 UTILIZAÇÕES. AF_12/2015</v>
          </cell>
          <cell r="C1938" t="str">
            <v>M2</v>
          </cell>
          <cell r="D1938">
            <v>59.44</v>
          </cell>
          <cell r="E1938">
            <v>0.45459183800000003</v>
          </cell>
        </row>
        <row r="1939">
          <cell r="A1939">
            <v>92419</v>
          </cell>
          <cell r="B1939" t="str">
            <v>MONTAGEM E DESMONTAGEM DE FÔRMA DE PILARES RETANGULARES E ESTRUTURAS SIMILARES COM ÁREA MÉDIA DAS SEÇÕES MAIOR QUE 0,25 M², PÉ-DIREITO SIMPLES, EM CHAPA DE MADEIRA COMPENSADA RESINADA, 4 UTILIZAÇÕES. AF_12/2015</v>
          </cell>
          <cell r="C1939" t="str">
            <v>M2</v>
          </cell>
          <cell r="D1939">
            <v>53.71</v>
          </cell>
          <cell r="E1939">
            <v>0.41779789000000001</v>
          </cell>
        </row>
        <row r="1940">
          <cell r="A1940">
            <v>92420</v>
          </cell>
          <cell r="B1940" t="str">
            <v>MONTAGEM E DESMONTAGEM DE FÔRMA DE PILARES RETANGULARES E ESTRUTURAS SIMILARES COM ÁREA MÉDIA DAS SEÇÕES MENOR OU IGUAL A 0,25 M², PÉ-DIREITO DUPLO, EM CHAPA DE MADEIRA COMPENSADA RESINADA, 4 UTILIZAÇÕES. AF_12/2015</v>
          </cell>
          <cell r="C1940" t="str">
            <v>M2</v>
          </cell>
          <cell r="D1940">
            <v>71.28</v>
          </cell>
          <cell r="E1940">
            <v>0.51253363699999999</v>
          </cell>
        </row>
        <row r="1941">
          <cell r="A1941">
            <v>92421</v>
          </cell>
          <cell r="B1941" t="str">
            <v>MONTAGEM E DESMONTAGEM DE FÔRMA DE PILARES RETANGULARES E ESTRUTURAS SIMILARES COM ÁREA MÉDIA DAS SEÇÕES MAIOR QUE 0,25 M², PÉ-DIREITO DUPLO, EM CHAPA DE MADEIRA COMPENSADA RESINADA, 4 UTILIZAÇÕES. AF_12/2015</v>
          </cell>
          <cell r="C1941" t="str">
            <v>M2</v>
          </cell>
          <cell r="D1941">
            <v>65.53</v>
          </cell>
          <cell r="E1941">
            <v>0.48704902999999999</v>
          </cell>
        </row>
        <row r="1942">
          <cell r="A1942">
            <v>92422</v>
          </cell>
          <cell r="B1942" t="str">
            <v>MONTAGEM E DESMONTAGEM DE FÔRMA DE PILARES RETANGULARES E ESTRUTURAS SIMILARES COM ÁREA MÉDIA DAS SEÇÕES MENOR OU IGUAL A 0,25 M², PÉ-DIREITO SIMPLES, EM CHAPA DE MADEIRA COMPENSADA RESINADA, 6 UTILIZAÇÕES. AF_12/2015</v>
          </cell>
          <cell r="C1942" t="str">
            <v>M2</v>
          </cell>
          <cell r="D1942">
            <v>49.92</v>
          </cell>
          <cell r="E1942">
            <v>0.44780666299999999</v>
          </cell>
        </row>
        <row r="1943">
          <cell r="A1943">
            <v>92423</v>
          </cell>
          <cell r="B1943" t="str">
            <v>MONTAGEM E DESMONTAGEM DE FÔRMA DE PILARES RETANGULARES E ESTRUTURAS SIMILARES COM ÁREA MÉDIA DAS SEÇÕES MAIOR QUE 0,25 M², PÉ-DIREITO SIMPLES, EM CHAPA DE MADEIRA COMPENSADA RESINADA, 6 UTILIZAÇÕES. AF_12/2015</v>
          </cell>
          <cell r="C1943" t="str">
            <v>M2</v>
          </cell>
          <cell r="D1943">
            <v>44.95</v>
          </cell>
          <cell r="E1943">
            <v>0.40707366699999997</v>
          </cell>
        </row>
        <row r="1944">
          <cell r="A1944">
            <v>92424</v>
          </cell>
          <cell r="B1944" t="str">
            <v>MONTAGEM E DESMONTAGEM DE FÔRMA DE PILARES RETANGULARES E ESTRUTURAS SIMILARES COM ÁREA MÉDIA DAS SEÇÕES MENOR OU IGUAL A 0,25 M², PÉ-DIREITO DUPLO, EM CHAPA DE MADEIRA COMPENSADA RESINADA, 6 UTILIZAÇÕES. AF_12/2015</v>
          </cell>
          <cell r="C1944" t="str">
            <v>M2</v>
          </cell>
          <cell r="D1944">
            <v>60.23</v>
          </cell>
          <cell r="E1944">
            <v>0.507883262</v>
          </cell>
        </row>
        <row r="1945">
          <cell r="A1945">
            <v>92425</v>
          </cell>
          <cell r="B1945" t="str">
            <v>MONTAGEM E DESMONTAGEM DE FÔRMA DE PILARES RETANGULARES E ESTRUTURAS SIMILARES COM ÁREA MÉDIA DAS SEÇÕES MAIOR QUE 0,25 M², PÉ-DIREITO DUPLO, EM CHAPA DE MADEIRA COMPENSADA RESINADA, 6 UTILIZAÇÕES. AF_12/2015</v>
          </cell>
          <cell r="C1945" t="str">
            <v>M2</v>
          </cell>
          <cell r="D1945">
            <v>55.22</v>
          </cell>
          <cell r="E1945">
            <v>0.48141366200000002</v>
          </cell>
        </row>
        <row r="1946">
          <cell r="A1946">
            <v>92426</v>
          </cell>
          <cell r="B1946" t="str">
            <v>MONTAGEM E DESMONTAGEM DE FÔRMA DE PILARES RETANGULARES E ESTRUTURAS SIMILARES COM ÁREA MÉDIA DAS SEÇÕES MENOR OU IGUAL A 0,25 M², PÉ-DIREITO SIMPLES, EM CHAPA DE MADEIRA COMPENSADA RESINADA, 8 UTILIZAÇÕES. AF_12/2015</v>
          </cell>
          <cell r="C1946" t="str">
            <v>M2</v>
          </cell>
          <cell r="D1946">
            <v>45.15</v>
          </cell>
          <cell r="E1946">
            <v>0.44239838500000001</v>
          </cell>
        </row>
        <row r="1947">
          <cell r="A1947">
            <v>92427</v>
          </cell>
          <cell r="B1947" t="str">
            <v>MONTAGEM E DESMONTAGEM DE FÔRMA DE PILARES RETANGULARES E ESTRUTURAS SIMILARES COM ÁREA MÉDIA DAS SEÇÕES MAIOR QUE 0,25 M², PÉ-DIREITO SIMPLES, EM CHAPA DE MADEIRA COMPENSADA RESINADA, 8 UTILIZAÇÕES. AF_12/2015</v>
          </cell>
          <cell r="C1947" t="str">
            <v>M2</v>
          </cell>
          <cell r="D1947">
            <v>40.520000000000003</v>
          </cell>
          <cell r="E1947">
            <v>0.400900902</v>
          </cell>
        </row>
        <row r="1948">
          <cell r="A1948">
            <v>92428</v>
          </cell>
          <cell r="B1948" t="str">
            <v>MONTAGEM E DESMONTAGEM DE FÔRMA DE PILARES RETANGULARES E ESTRUTURAS SIMILARES COM ÁREA MÉDIA DAS SEÇÕES MENOR OU IGUAL A 0,25 M², PÉ-DIREITO DUPLO, EM CHAPA DE MADEIRA COMPENSADA RESINADA, 8 UTILIZAÇÕES. AF_12/2015</v>
          </cell>
          <cell r="C1948" t="str">
            <v>M2</v>
          </cell>
          <cell r="D1948">
            <v>54.67</v>
          </cell>
          <cell r="E1948">
            <v>0.504899243</v>
          </cell>
        </row>
        <row r="1949">
          <cell r="A1949">
            <v>92429</v>
          </cell>
          <cell r="B1949" t="str">
            <v>MONTAGEM E DESMONTAGEM DE FÔRMA DE PILARES RETANGULARES E ESTRUTURAS SIMILARES COM ÁREA MÉDIA DAS SEÇÕES MAIOR QUE 0,25 M², PÉ-DIREITO DUPLO, EM CHAPA DE MADEIRA COMPENSADA RESINADA, 8 UTILIZAÇÕES. AF_12/2015</v>
          </cell>
          <cell r="C1949" t="str">
            <v>M2</v>
          </cell>
          <cell r="D1949">
            <v>50.05</v>
          </cell>
          <cell r="E1949">
            <v>0.47726813600000001</v>
          </cell>
        </row>
        <row r="1950">
          <cell r="A1950">
            <v>92430</v>
          </cell>
          <cell r="B1950" t="str">
            <v>MONTAGEM E DESMONTAGEM DE FÔRMA DE PILARES RETANGULARES E ESTRUTURAS SIMILARES COM ÁREA MÉDIA DAS SEÇÕES MENOR OU IGUAL A 0,25 M², PÉ-DIREITO SIMPLES, EM CHAPA DE MADEIRA COMPENSADA PLASTIFICADA, 10 UTILIZAÇÕES. AF_12/2015</v>
          </cell>
          <cell r="C1950" t="str">
            <v>M2</v>
          </cell>
          <cell r="D1950">
            <v>41.75</v>
          </cell>
          <cell r="E1950">
            <v>0.42843280099999997</v>
          </cell>
        </row>
        <row r="1951">
          <cell r="A1951">
            <v>92431</v>
          </cell>
          <cell r="B1951" t="str">
            <v>MONTAGEM E DESMONTAGEM DE FÔRMA DE PILARES RETANGULARES E ESTRUTURAS SIMILARES COM ÁREA MÉDIA DAS SEÇÕES MAIOR QUE 0,25 M², PÉ-DIREITO SIMPLES, EM CHAPA DE MADEIRA COMPENSADA PLASTIFICADA, 10 UTILIZAÇÕES. AF_12/2015</v>
          </cell>
          <cell r="C1951" t="str">
            <v>M2</v>
          </cell>
          <cell r="D1951">
            <v>37.36</v>
          </cell>
          <cell r="E1951">
            <v>0.384302011</v>
          </cell>
        </row>
        <row r="1952">
          <cell r="A1952">
            <v>92432</v>
          </cell>
          <cell r="B1952" t="str">
            <v>MONTAGEM E DESMONTAGEM DE FÔRMA DE PILARES RETANGULARES E ESTRUTURAS SIMILARES COM ÁREA MÉDIA DAS SEÇÕES MENOR OU IGUAL A 0,25 M², PÉ-DIREITO DUPLO, EM CHAPA DE MADEIRA COMPENSADA PLASTIFICADA, 10 UTILIZAÇÕES. AF_12/2015</v>
          </cell>
          <cell r="C1952" t="str">
            <v>M2</v>
          </cell>
          <cell r="D1952">
            <v>50.79</v>
          </cell>
          <cell r="E1952">
            <v>0.49522293099999998</v>
          </cell>
        </row>
        <row r="1953">
          <cell r="A1953">
            <v>92433</v>
          </cell>
          <cell r="B1953" t="str">
            <v>MONTAGEM E DESMONTAGEM DE FÔRMA DE PILARES RETANGULARES E ESTRUTURAS SIMILARES COM ÁREA MÉDIA DAS SEÇÕES MAIOR QUE 0,25 M², PÉ-DIREITO DUPLO, EM CHAPA DE MADEIRA COMPENSADA PLASTIFICADA, 10 UTILIZAÇÕES. AF_12/2015</v>
          </cell>
          <cell r="C1953" t="str">
            <v>M2</v>
          </cell>
          <cell r="D1953">
            <v>46.4</v>
          </cell>
          <cell r="E1953">
            <v>0.46579520899999999</v>
          </cell>
        </row>
        <row r="1954">
          <cell r="A1954">
            <v>92434</v>
          </cell>
          <cell r="B1954" t="str">
            <v>MONTAGEM E DESMONTAGEM DE FÔRMA DE PILARES RETANGULARES E ESTRUTURAS SIMILARES COM ÁREA MÉDIA DAS SEÇÕES MENOR OU IGUAL A 0,25 M², PÉ-DIREITO SIMPLES, EM CHAPA DE MADEIRA COMPENSADA PLASTIFICADA, 12 UTILIZAÇÕES. AF_12/2015</v>
          </cell>
          <cell r="C1954" t="str">
            <v>M2</v>
          </cell>
          <cell r="D1954">
            <v>40.04</v>
          </cell>
          <cell r="E1954">
            <v>0.42600556699999997</v>
          </cell>
        </row>
        <row r="1955">
          <cell r="A1955">
            <v>92435</v>
          </cell>
          <cell r="B1955" t="str">
            <v>MONTAGEM E DESMONTAGEM DE FÔRMA DE PILARES RETANGULARES E ESTRUTURAS SIMILARES COM ÁREA MÉDIA DAS SEÇÕES MAIOR QUE 0,25 M², PÉ-DIREITO SIMPLES, EM CHAPA DE MADEIRA COMPENSADA PLASTIFICADA, 12 UTILIZAÇÕES. AF_12/2015</v>
          </cell>
          <cell r="C1955" t="str">
            <v>M2</v>
          </cell>
          <cell r="D1955">
            <v>35.81</v>
          </cell>
          <cell r="E1955">
            <v>0.38101983099999998</v>
          </cell>
        </row>
        <row r="1956">
          <cell r="A1956">
            <v>92436</v>
          </cell>
          <cell r="B1956" t="str">
            <v>MONTAGEM E DESMONTAGEM DE FÔRMA DE PILARES RETANGULARES E ESTRUTURAS SIMILARES COM ÁREA MÉDIA DAS SEÇÕES MENOR OU IGUAL A 0,25 M², PÉ-DIREITO DUPLO, EM CHAPA DE MADEIRA COMPENSADA PLASTIFICADA, 12 UTILIZAÇÕES. AF_12/2015</v>
          </cell>
          <cell r="C1956" t="str">
            <v>M2</v>
          </cell>
          <cell r="D1956">
            <v>48.77</v>
          </cell>
          <cell r="E1956">
            <v>0.49305987200000001</v>
          </cell>
        </row>
        <row r="1957">
          <cell r="A1957">
            <v>92437</v>
          </cell>
          <cell r="B1957" t="str">
            <v>MONTAGEM E DESMONTAGEM DE FÔRMA DE PILARES RETANGULARES E ESTRUTURAS SIMILARES COM ÁREA MÉDIA DAS SEÇÕES MAIOR QUE 0,25 M², PÉ-DIREITO DUPLO, EM CHAPA DE MADEIRA COMPENSADA PLASTIFICADA, 12 UTILIZAÇÕES. AF_12/2015</v>
          </cell>
          <cell r="C1957" t="str">
            <v>M2</v>
          </cell>
          <cell r="D1957">
            <v>44.54</v>
          </cell>
          <cell r="E1957">
            <v>0.46356413400000002</v>
          </cell>
        </row>
        <row r="1958">
          <cell r="A1958">
            <v>92438</v>
          </cell>
          <cell r="B1958" t="str">
            <v>MONTAGEM E DESMONTAGEM DE FÔRMA DE PILARES RETANGULARES E ESTRUTURAS SIMILARES COM ÁREA MÉDIA DAS SEÇÕES MENOR OU IGUAL A 0,25 M², PÉ-DIREITO SIMPLES, EM CHAPA DE MADEIRA COMPENSADA PLASTIFICADA, 14 UTILIZAÇÕES. AF_12/2015</v>
          </cell>
          <cell r="C1958" t="str">
            <v>M2</v>
          </cell>
          <cell r="D1958">
            <v>38.82</v>
          </cell>
          <cell r="E1958">
            <v>0.42402088900000001</v>
          </cell>
        </row>
        <row r="1959">
          <cell r="A1959">
            <v>92439</v>
          </cell>
          <cell r="B1959" t="str">
            <v>MONTAGEM E DESMONTAGEM DE FÔRMA DE PILARES RETANGULARES E ESTRUTURAS SIMILARES COM ÁREA MÉDIA DAS SEÇÕES MAIOR QUE 0,25 M², PÉ-DIREITO SIMPLES, EM CHAPA DE MADEIRA COMPENSADA PLASTIFICADA, 14 UTILIZAÇÕES. AF_12/2015</v>
          </cell>
          <cell r="C1959" t="str">
            <v>M2</v>
          </cell>
          <cell r="D1959">
            <v>34.68</v>
          </cell>
          <cell r="E1959">
            <v>0.37887653799999998</v>
          </cell>
        </row>
        <row r="1960">
          <cell r="A1960">
            <v>92440</v>
          </cell>
          <cell r="B1960" t="str">
            <v>MONTAGEM E DESMONTAGEM DE FÔRMA DE PILARES RETANGULARES E ESTRUTURAS SIMILARES COM ÁREA MÉDIA DAS SEÇÕES MENOR OU IGUAL A 0,25 M², PÉ-DIREITO DUPLO, EM CHAPA DE MADEIRA COMPENSADA PLASTIFICADA, 14 UTILIZAÇÕES. AF_12/2015</v>
          </cell>
          <cell r="C1960" t="str">
            <v>M2</v>
          </cell>
          <cell r="D1960">
            <v>47.31</v>
          </cell>
          <cell r="E1960">
            <v>0.49219585300000002</v>
          </cell>
        </row>
        <row r="1961">
          <cell r="A1961">
            <v>92441</v>
          </cell>
          <cell r="B1961" t="str">
            <v>MONTAGEM E DESMONTAGEM DE FÔRMA DE PILARES RETANGULARES E ESTRUTURAS SIMILARES COM ÁREA MÉDIA DAS SEÇÕES MAIOR QUE 0,25 M², PÉ-DIREITO DUPLO, EM CHAPA DE MADEIRA COMPENSADA PLASTIFICADA, 14 UTILIZAÇÕES. AF_12/2015</v>
          </cell>
          <cell r="C1961" t="str">
            <v>M2</v>
          </cell>
          <cell r="D1961">
            <v>43.21</v>
          </cell>
          <cell r="E1961">
            <v>0.46198830499999999</v>
          </cell>
        </row>
        <row r="1962">
          <cell r="A1962">
            <v>92442</v>
          </cell>
          <cell r="B1962" t="str">
            <v>MONTAGEM E DESMONTAGEM DE FÔRMA DE PILARES RETANGULARES E ESTRUTURAS SIMILARES COM ÁREA MÉDIA DAS SEÇÕES MENOR OU IGUAL A 0,25 M², PÉ-DIREITO SIMPLES, EM CHAPA DE MADEIRA COMPENSADA PLASTIFICADA, 18 UTILIZAÇÕES. AF_12/2015</v>
          </cell>
          <cell r="C1962" t="str">
            <v>M2</v>
          </cell>
          <cell r="D1962">
            <v>36.35</v>
          </cell>
          <cell r="E1962">
            <v>0.42383737199999999</v>
          </cell>
        </row>
        <row r="1963">
          <cell r="A1963">
            <v>92443</v>
          </cell>
          <cell r="B1963" t="str">
            <v>MONTAGEM E DESMONTAGEM DE FÔRMA DE PILARES RETANGULARES E ESTRUTURAS SIMILARES COM ÁREA MÉDIA DAS SEÇÕES MAIOR QUE 0,25 M², PÉ-DIREITO SIMPLES, EM CHAPA DE MADEIRA COMPENSADA PLASTIFICADA, 18 UTILIZAÇÕES. AF_12/2015</v>
          </cell>
          <cell r="C1963" t="str">
            <v>M2</v>
          </cell>
          <cell r="D1963">
            <v>32.35</v>
          </cell>
          <cell r="E1963">
            <v>0.376761666</v>
          </cell>
        </row>
        <row r="1964">
          <cell r="A1964">
            <v>92444</v>
          </cell>
          <cell r="B1964" t="str">
            <v>MONTAGEM E DESMONTAGEM DE FÔRMA DE PILARES RETANGULARES E ESTRUTURAS SIMILARES COM ÁREA MÉDIA DAS SEÇÕES MENOR OU IGUAL A 0,25 M², PÉ-DIREITO DUPLO, EM CHAPA DE MADEIRA COMPENSADA PLASTIFICADA, 18 UTILIZAÇÕES. AF_12/2015</v>
          </cell>
          <cell r="C1964" t="str">
            <v>M2</v>
          </cell>
          <cell r="D1964">
            <v>44.57</v>
          </cell>
          <cell r="E1964">
            <v>0.49398956799999999</v>
          </cell>
        </row>
        <row r="1965">
          <cell r="A1965">
            <v>92445</v>
          </cell>
          <cell r="B1965" t="str">
            <v>MONTAGEM E DESMONTAGEM DE FÔRMA DE PILARES RETANGULARES E ESTRUTURAS SIMILARES COM ÁREA MÉDIA DAS SEÇÕES MAIOR QUE 0,25 M², PÉ-DIREITO DUPLO, EM CHAPA DE MADEIRA COMPENSADA PLASTIFICADA, 18 UTILIZAÇÕES. AF_12/2015</v>
          </cell>
          <cell r="C1965" t="str">
            <v>M2</v>
          </cell>
          <cell r="D1965">
            <v>40.57</v>
          </cell>
          <cell r="E1965">
            <v>0.46488378000000002</v>
          </cell>
        </row>
        <row r="1966">
          <cell r="A1966">
            <v>92446</v>
          </cell>
          <cell r="B1966" t="str">
            <v>MONTAGEM E DESMONTAGEM DE FÔRMA DE VIGA, ESCORAMENTO COM PONTALETE DE MADEIRA, PÉ-DIREITO SIMPLES, EM MADEIRA SERRADA, 1 UTILIZAÇÃO. AF_12/2015</v>
          </cell>
          <cell r="C1966" t="str">
            <v>M2</v>
          </cell>
          <cell r="D1966">
            <v>134.1</v>
          </cell>
          <cell r="E1966">
            <v>0.40234639300000002</v>
          </cell>
        </row>
        <row r="1967">
          <cell r="A1967">
            <v>92447</v>
          </cell>
          <cell r="B1967" t="str">
            <v>MONTAGEM E DESMONTAGEM DE FÔRMA DE VIGA, ESCORAMENTO COM PONTALETE DE MADEIRA, PÉ-DIREITO SIMPLES, EM MADEIRA SERRADA, 2 UTILIZAÇÕES. AF_12/2015</v>
          </cell>
          <cell r="C1967" t="str">
            <v>M2</v>
          </cell>
          <cell r="D1967">
            <v>96.42</v>
          </cell>
          <cell r="E1967">
            <v>0.44419993699999999</v>
          </cell>
        </row>
        <row r="1968">
          <cell r="A1968">
            <v>92448</v>
          </cell>
          <cell r="B1968" t="str">
            <v>MONTAGEM E DESMONTAGEM DE FÔRMA DE VIGA, ESCORAMENTO COM PONTALETE DE MADEIRA, PÉ-DIREITO SIMPLES, EM MADEIRA SERRADA, 4 UTILIZAÇÕES. AF_12/2015</v>
          </cell>
          <cell r="C1968" t="str">
            <v>M2</v>
          </cell>
          <cell r="D1968">
            <v>76.63</v>
          </cell>
          <cell r="E1968">
            <v>0.46062367799999998</v>
          </cell>
        </row>
        <row r="1969">
          <cell r="A1969">
            <v>92449</v>
          </cell>
          <cell r="B1969" t="str">
            <v>MONTAGEM E DESMONTAGEM DE FÔRMA DE VIGA, ESCORAMENTO COM GARFO DE MADEIRA, PÉ-DIREITO DUPLO, EM CHAPA DE MADEIRA RESINADA, 2 UTILIZAÇÕES. AF_12/2015</v>
          </cell>
          <cell r="C1969" t="str">
            <v>M2</v>
          </cell>
          <cell r="D1969">
            <v>139.72999999999999</v>
          </cell>
          <cell r="E1969">
            <v>0.40018846000000002</v>
          </cell>
        </row>
        <row r="1970">
          <cell r="A1970">
            <v>92450</v>
          </cell>
          <cell r="B1970" t="str">
            <v>MONTAGEM E DESMONTAGEM DE FÔRMA DE VIGA, ESCORAMENTO METÁLICO, PÉ-DIREITO DUPLO, EM CHAPA DE MADEIRA RESINADA, 2 UTILIZAÇÕES. AF_12/2015</v>
          </cell>
          <cell r="C1970" t="str">
            <v>M2</v>
          </cell>
          <cell r="D1970">
            <v>204.29</v>
          </cell>
          <cell r="E1970">
            <v>0.266365244</v>
          </cell>
        </row>
        <row r="1971">
          <cell r="A1971">
            <v>92451</v>
          </cell>
          <cell r="B1971" t="str">
            <v>MONTAGEM E DESMONTAGEM DE FÔRMA DE VIGA, ESCORAMENTO COM GARFO DE MADEIRA, PÉ-DIREITO SIMPLES, EM CHAPA DE MADEIRA RESINADA, 2 UTILIZAÇÕES. AF_12/2015</v>
          </cell>
          <cell r="C1971" t="str">
            <v>M2</v>
          </cell>
          <cell r="D1971">
            <v>98.03</v>
          </cell>
          <cell r="E1971">
            <v>0.410529582</v>
          </cell>
        </row>
        <row r="1972">
          <cell r="A1972">
            <v>92452</v>
          </cell>
          <cell r="B1972" t="str">
            <v>MONTAGEM E DESMONTAGEM DE FÔRMA DE VIGA, ESCORAMENTO METÁLICO, PÉ-DIREITO SIMPLES, EM CHAPA DE MADEIRA RESINADA, 2 UTILIZAÇÕES. AF_12/2015</v>
          </cell>
          <cell r="C1972" t="str">
            <v>M2</v>
          </cell>
          <cell r="D1972">
            <v>100.45</v>
          </cell>
          <cell r="E1972">
            <v>0.44409875599999998</v>
          </cell>
        </row>
        <row r="1973">
          <cell r="A1973">
            <v>92453</v>
          </cell>
          <cell r="B1973" t="str">
            <v>MONTAGEM E DESMONTAGEM DE FÔRMA DE VIGA, ESCORAMENTO COM GARFO DE MADEIRA, PÉ-DIREITO DUPLO, EM CHAPA DE MADEIRA RESINADA, 4 UTILIZAÇÕES. AF_12/2015</v>
          </cell>
          <cell r="C1973" t="str">
            <v>M2</v>
          </cell>
          <cell r="D1973">
            <v>118.79</v>
          </cell>
          <cell r="E1973">
            <v>0.406797028</v>
          </cell>
        </row>
        <row r="1974">
          <cell r="A1974">
            <v>92454</v>
          </cell>
          <cell r="B1974" t="str">
            <v>MONTAGEM E DESMONTAGEM DE FÔRMA DE VIGA, ESCORAMENTO METÁLICO, PÉ-DIREITO DUPLO, EM CHAPA DE MADEIRA RESINADA, 4 UTILIZAÇÕES. AF_12/2015</v>
          </cell>
          <cell r="C1974" t="str">
            <v>M2</v>
          </cell>
          <cell r="D1974">
            <v>231.9</v>
          </cell>
          <cell r="E1974">
            <v>0.200674828</v>
          </cell>
        </row>
        <row r="1975">
          <cell r="A1975">
            <v>92455</v>
          </cell>
          <cell r="B1975" t="str">
            <v>MONTAGEM E DESMONTAGEM DE FÔRMA DE VIGA, ESCORAMENTO COM GARFO DE MADEIRA, PÉ-DIREITO SIMPLES, EM CHAPA DE MADEIRA RESINADA, 4 UTILIZAÇÕES. AF_12/2015</v>
          </cell>
          <cell r="C1975" t="str">
            <v>M2</v>
          </cell>
          <cell r="D1975">
            <v>79.89</v>
          </cell>
          <cell r="E1975">
            <v>0.42117976000000001</v>
          </cell>
        </row>
        <row r="1976">
          <cell r="A1976">
            <v>92456</v>
          </cell>
          <cell r="B1976" t="str">
            <v>MONTAGEM E DESMONTAGEM DE FÔRMA DE VIGA, ESCORAMENTO METÁLICO, PÉ-DIREITO SIMPLES, EM CHAPA DE MADEIRA RESINADA, 4 UTILIZAÇÕES. AF_12/2015</v>
          </cell>
          <cell r="C1976" t="str">
            <v>M2</v>
          </cell>
          <cell r="D1976">
            <v>87.78</v>
          </cell>
          <cell r="E1976">
            <v>0.42699598</v>
          </cell>
        </row>
        <row r="1977">
          <cell r="A1977">
            <v>92457</v>
          </cell>
          <cell r="B1977" t="str">
            <v>MONTAGEM E DESMONTAGEM DE FÔRMA DE VIGA, ESCORAMENTO COM GARFO DE MADEIRA, PÉ-DIREITO DUPLO, EM CHAPA DE MADEIRA RESINADA, 6 UTILIZAÇÕES. AF_12/2015</v>
          </cell>
          <cell r="C1977" t="str">
            <v>M2</v>
          </cell>
          <cell r="D1977">
            <v>102.95</v>
          </cell>
          <cell r="E1977">
            <v>0.41115051200000002</v>
          </cell>
        </row>
        <row r="1978">
          <cell r="A1978">
            <v>92458</v>
          </cell>
          <cell r="B1978" t="str">
            <v>MONTAGEM E DESMONTAGEM DE FÔRMA DE VIGA, ESCORAMENTO METÁLICO, PÉ-DIREITO DUPLO, EM CHAPA DE MADEIRA RESINADA, 6 UTILIZAÇÕES. AF_12/2015</v>
          </cell>
          <cell r="C1978" t="str">
            <v>M2</v>
          </cell>
          <cell r="D1978">
            <v>220.6</v>
          </cell>
          <cell r="E1978">
            <v>0.18589219100000001</v>
          </cell>
        </row>
        <row r="1979">
          <cell r="A1979">
            <v>92459</v>
          </cell>
          <cell r="B1979" t="str">
            <v>MONTAGEM E DESMONTAGEM DE FÔRMA DE VIGA, ESCORAMENTO COM GARFO DE MADEIRA, PÉ-DIREITO SIMPLES, EM CHAPA DE MADEIRA RESINADA, 6 UTILIZAÇÕES. AF_12/2015</v>
          </cell>
          <cell r="C1979" t="str">
            <v>M2</v>
          </cell>
          <cell r="D1979">
            <v>67.650000000000006</v>
          </cell>
          <cell r="E1979">
            <v>0.42857142799999998</v>
          </cell>
        </row>
        <row r="1980">
          <cell r="A1980">
            <v>92460</v>
          </cell>
          <cell r="B1980" t="str">
            <v>MONTAGEM E DESMONTAGEM DE FÔRMA DE VIGA, ESCORAMENTO METÁLICO, PÉ-DIREITO SIMPLES, EM CHAPA DE MADEIRA RESINADA, 6 UTILIZAÇÕES. AF_12/2015</v>
          </cell>
          <cell r="C1980" t="str">
            <v>M2</v>
          </cell>
          <cell r="D1980">
            <v>72.13</v>
          </cell>
          <cell r="E1980">
            <v>0.45275370599999998</v>
          </cell>
        </row>
        <row r="1981">
          <cell r="A1981">
            <v>92461</v>
          </cell>
          <cell r="B1981" t="str">
            <v>MONTAGEM E DESMONTAGEM DE FÔRMA DE VIGA, ESCORAMENTO COM GARFO DE MADEIRA, PÉ-DIREITO DUPLO, EM CHAPA DE MADEIRA RESINADA, 8 UTILIZAÇÕES. AF_12/2015</v>
          </cell>
          <cell r="C1981" t="str">
            <v>M2</v>
          </cell>
          <cell r="D1981">
            <v>94.48</v>
          </cell>
          <cell r="E1981">
            <v>0.40929631999999999</v>
          </cell>
        </row>
        <row r="1982">
          <cell r="A1982">
            <v>92462</v>
          </cell>
          <cell r="B1982" t="str">
            <v>MONTAGEM E DESMONTAGEM DE FÔRMA DE VIGA, ESCORAMENTO METÁLICO, PÉ-DIREITO DUPLO, EM CHAPA DE MADEIRA RESINADA, 8 UTILIZAÇÕES. AF_12/2015</v>
          </cell>
          <cell r="C1982" t="str">
            <v>M2</v>
          </cell>
          <cell r="D1982">
            <v>213.3</v>
          </cell>
          <cell r="E1982">
            <v>0.17357159599999999</v>
          </cell>
        </row>
        <row r="1983">
          <cell r="A1983">
            <v>92463</v>
          </cell>
          <cell r="B1983" t="str">
            <v>MONTAGEM E DESMONTAGEM DE FÔRMA DE VIGA, ESCORAMENTO COM GARFO DE MADEIRA, PÉ-DIREITO SIMPLES, EM CHAPA DE MADEIRA RESINADA, 8 UTILIZAÇÕES. AF_12/2015</v>
          </cell>
          <cell r="C1983" t="str">
            <v>M2</v>
          </cell>
          <cell r="D1983">
            <v>60.96</v>
          </cell>
          <cell r="E1983">
            <v>0.42766454999999998</v>
          </cell>
        </row>
        <row r="1984">
          <cell r="A1984">
            <v>92464</v>
          </cell>
          <cell r="B1984" t="str">
            <v>MONTAGEM E DESMONTAGEM DE FÔRMA DE VIGA, ESCORAMENTO METÁLICO, PÉ-DIREITO SIMPLES, EM CHAPA DE MADEIRA RESINADA, 8 UTILIZAÇÕES. AF_12/2015</v>
          </cell>
          <cell r="C1984" t="str">
            <v>M2</v>
          </cell>
          <cell r="D1984">
            <v>70.209999999999994</v>
          </cell>
          <cell r="E1984">
            <v>0.41758873499999999</v>
          </cell>
        </row>
        <row r="1985">
          <cell r="A1985">
            <v>92465</v>
          </cell>
          <cell r="B1985" t="str">
            <v>MONTAGEM E DESMONTAGEM DE FÔRMA DE VIGA, ESCORAMENTO COM GARFO DE MADEIRA, PÉ-DIREITO DUPLO, EM CHAPA DE MADEIRA PLASTIFICADA, 10 UTILIZAÇÕES. AF_12/2015</v>
          </cell>
          <cell r="C1985" t="str">
            <v>M2</v>
          </cell>
          <cell r="D1985">
            <v>75.63</v>
          </cell>
          <cell r="E1985">
            <v>0.42368103099999999</v>
          </cell>
        </row>
        <row r="1986">
          <cell r="A1986">
            <v>92466</v>
          </cell>
          <cell r="B1986" t="str">
            <v>MONTAGEM E DESMONTAGEM DE FÔRMA DE VIGA, ESCORAMENTO METÁLICO, PÉ-DIREITO DUPLO, EM CHAPA DE MADEIRA PLASTIFICADA, 10 UTILIZAÇÕES. AF_12/2015</v>
          </cell>
          <cell r="C1986" t="str">
            <v>M2</v>
          </cell>
          <cell r="D1986">
            <v>207.49</v>
          </cell>
          <cell r="E1986">
            <v>0.15898105100000001</v>
          </cell>
        </row>
        <row r="1987">
          <cell r="A1987">
            <v>92467</v>
          </cell>
          <cell r="B1987" t="str">
            <v>MONTAGEM E DESMONTAGEM DE FÔRMA DE VIGA, ESCORAMENTO COM GARFO DE MADEIRA, PÉ-DIREITO SIMPLES, EM CHAPA DE MADEIRA PLASTIFICADA, 10 UTILIZAÇÕES. AF_12/2015</v>
          </cell>
          <cell r="C1987" t="str">
            <v>M2</v>
          </cell>
          <cell r="D1987">
            <v>49.77</v>
          </cell>
          <cell r="E1987">
            <v>0.43464921200000001</v>
          </cell>
        </row>
        <row r="1988">
          <cell r="A1988">
            <v>92468</v>
          </cell>
          <cell r="B1988" t="str">
            <v>MONTAGEM E DESMONTAGEM DE FÔRMA DE VIGA, ESCORAMENTO METÁLICO, PÉ-DIREITO SIMPLES, EM CHAPA DE MADEIRA PLASTIFICADA, 10 UTILIZAÇÕES. AF_12/2015</v>
          </cell>
          <cell r="C1988" t="str">
            <v>M2</v>
          </cell>
          <cell r="D1988">
            <v>64.88</v>
          </cell>
          <cell r="E1988">
            <v>0.39844479199999999</v>
          </cell>
        </row>
        <row r="1989">
          <cell r="A1989">
            <v>92469</v>
          </cell>
          <cell r="B1989" t="str">
            <v>MONTAGEM E DESMONTAGEM DE FÔRMA DE VIGA, ESCORAMENTO COM GARFO DE MADEIRA, PÉ-DIREITO DUPLO, EM CHAPA DE MADEIRA PLASTIFICADA, 12 UTILIZAÇÕES. AF_12/2015</v>
          </cell>
          <cell r="C1989" t="str">
            <v>M2</v>
          </cell>
          <cell r="D1989">
            <v>69</v>
          </cell>
          <cell r="E1989">
            <v>0.42513999400000002</v>
          </cell>
        </row>
        <row r="1990">
          <cell r="A1990">
            <v>92470</v>
          </cell>
          <cell r="B1990" t="str">
            <v>MONTAGEM E DESMONTAGEM DE FÔRMA DE VIGA, ESCORAMENTO METÁLICO, PÉ-DIREITO DUPLO, EM CHAPA DE MADEIRA PLASTIFICADA, 12 UTILIZAÇÕES. AF_12/2015</v>
          </cell>
          <cell r="C1990" t="str">
            <v>M2</v>
          </cell>
          <cell r="D1990">
            <v>203.41</v>
          </cell>
          <cell r="E1990">
            <v>0.14926550299999999</v>
          </cell>
        </row>
        <row r="1991">
          <cell r="A1991">
            <v>92471</v>
          </cell>
          <cell r="B1991" t="str">
            <v>MONTAGEM E DESMONTAGEM DE FÔRMA DE VIGA, ESCORAMENTO COM GARFO DE MADEIRA, PÉ-DIREITO SIMPLES, EM CHAPA DE MADEIRA PLASTIFICADA, 12 UTILIZAÇÕES. AF_12/2015</v>
          </cell>
          <cell r="C1991" t="str">
            <v>M2</v>
          </cell>
          <cell r="D1991">
            <v>45.45</v>
          </cell>
          <cell r="E1991">
            <v>0.43623708999999999</v>
          </cell>
        </row>
        <row r="1992">
          <cell r="A1992">
            <v>92472</v>
          </cell>
          <cell r="B1992" t="str">
            <v>MONTAGEM E DESMONTAGEM DE FÔRMA DE VIGA, ESCORAMENTO METÁLICO, PÉ-DIREITO SIMPLES, EM CHAPA DE MADEIRA PLASTIFICADA, 12 UTILIZAÇÕES. AF_12/2015</v>
          </cell>
          <cell r="C1992" t="str">
            <v>M2</v>
          </cell>
          <cell r="D1992">
            <v>61.41</v>
          </cell>
          <cell r="E1992">
            <v>0.38721866199999999</v>
          </cell>
        </row>
        <row r="1993">
          <cell r="A1993">
            <v>92473</v>
          </cell>
          <cell r="B1993" t="str">
            <v>MONTAGEM E DESMONTAGEM DE FÔRMA DE VIGA, ESCORAMENTO COM GARFO DE MADEIRA, PÉ-DIREITO DUPLO, EM CHAPA DE MADEIRA PLASTIFICADA, 14 UTILIZAÇÕES. AF_12/2015</v>
          </cell>
          <cell r="C1993" t="str">
            <v>M2</v>
          </cell>
          <cell r="D1993">
            <v>63.56</v>
          </cell>
          <cell r="E1993">
            <v>0.42386962700000003</v>
          </cell>
        </row>
        <row r="1994">
          <cell r="A1994">
            <v>92474</v>
          </cell>
          <cell r="B1994" t="str">
            <v>MONTAGEM E DESMONTAGEM DE FÔRMA DE VIGA, ESCORAMENTO METÁLICO, PÉ-DIREITO DUPLO, EM CHAPA DE MADEIRA PLASTIFICADA, 14 UTILIZAÇÕES. AF_12/2015</v>
          </cell>
          <cell r="C1994" t="str">
            <v>M2</v>
          </cell>
          <cell r="D1994">
            <v>199.85</v>
          </cell>
          <cell r="E1994">
            <v>0.14023380599999999</v>
          </cell>
        </row>
        <row r="1995">
          <cell r="A1995">
            <v>92475</v>
          </cell>
          <cell r="B1995" t="str">
            <v>MONTAGEM E DESMONTAGEM DE FÔRMA DE VIGA, ESCORAMENTO COM GARFO DE MADEIRA, PÉ-DIREITO SIMPLES, EM CHAPA DE MADEIRA PLASTIFICADA, 14 UTILIZAÇÕES. AF_12/2015</v>
          </cell>
          <cell r="C1995" t="str">
            <v>M2</v>
          </cell>
          <cell r="D1995">
            <v>41.91</v>
          </cell>
          <cell r="E1995">
            <v>0.43542884900000001</v>
          </cell>
        </row>
        <row r="1996">
          <cell r="A1996">
            <v>92476</v>
          </cell>
          <cell r="B1996" t="str">
            <v>MONTAGEM E DESMONTAGEM DE FÔRMA DE VIGA, ESCORAMENTO METÁLICO, PÉ-DIREITO SIMPLES, EM CHAPA DE MADEIRA PLASTIFICADA, 14 UTILIZAÇÕES. AF_12/2015</v>
          </cell>
          <cell r="C1996" t="str">
            <v>M2</v>
          </cell>
          <cell r="D1996">
            <v>58.43</v>
          </cell>
          <cell r="E1996">
            <v>0.375107888</v>
          </cell>
        </row>
        <row r="1997">
          <cell r="A1997">
            <v>92477</v>
          </cell>
          <cell r="B1997" t="str">
            <v>MONTAGEM E DESMONTAGEM DE FÔRMA DE VIGA, ESCORAMENTO COM GARFO DE MADEIRA, PÉ-DIREITO DUPLO, EM CHAPA DE MADEIRA PLASTIFICADA, 18 UTILIZAÇÕES. AF_12/2015</v>
          </cell>
          <cell r="C1997" t="str">
            <v>M2</v>
          </cell>
          <cell r="D1997">
            <v>52.14</v>
          </cell>
          <cell r="E1997">
            <v>0.42899003699999999</v>
          </cell>
        </row>
        <row r="1998">
          <cell r="A1998">
            <v>92478</v>
          </cell>
          <cell r="B1998" t="str">
            <v>MONTAGEM E DESMONTAGEM DE FÔRMA DE VIGA, ESCORAMENTO METÁLICO, PÉ-DIREITO DUPLO, EM CHAPA DE MADEIRA PLASTIFICADA, 18 UTILIZAÇÕES. AF_12/2015</v>
          </cell>
          <cell r="C1998" t="str">
            <v>M2</v>
          </cell>
          <cell r="D1998">
            <v>192.94</v>
          </cell>
          <cell r="E1998">
            <v>0.122661122</v>
          </cell>
        </row>
        <row r="1999">
          <cell r="A1999">
            <v>92479</v>
          </cell>
          <cell r="B1999" t="str">
            <v>MONTAGEM E DESMONTAGEM DE FÔRMA DE VIGA, ESCORAMENTO COM GARFO DE MADEIRA, PÉ-DIREITO SIMPLES, EM CHAPA DE MADEIRA PLASTIFICADA, 18 UTILIZAÇÕES. AF_12/2015</v>
          </cell>
          <cell r="C1999" t="str">
            <v>M2</v>
          </cell>
          <cell r="D1999">
            <v>34.450000000000003</v>
          </cell>
          <cell r="E1999">
            <v>0.439191198</v>
          </cell>
        </row>
        <row r="2000">
          <cell r="A2000">
            <v>92480</v>
          </cell>
          <cell r="B2000" t="str">
            <v>MONTAGEM E DESMONTAGEM DE FÔRMA DE VIGA, ESCORAMENTO METÁLICO, PÉ-DIREITO SIMPLES, EM CHAPA DE MADEIRA PLASTIFICADA, 18 UTILIZAÇÕES. AF_12/2015</v>
          </cell>
          <cell r="C2000" t="str">
            <v>M2</v>
          </cell>
          <cell r="D2000">
            <v>52.57</v>
          </cell>
          <cell r="E2000">
            <v>0.35223995299999999</v>
          </cell>
        </row>
        <row r="2001">
          <cell r="A2001">
            <v>92481</v>
          </cell>
          <cell r="B2001" t="str">
            <v>MONTAGEM E DESMONTAGEM DE FÔRMA DE LAJE MACIÇA COM ÁREA MÉDIA MENOR OU IGUAL A 20 M², PÉ-DIREITO SIMPLES, EM MADEIRA SERRADA, 1 UTILIZAÇÃO. AF_12/2015</v>
          </cell>
          <cell r="C2001" t="str">
            <v>M2</v>
          </cell>
          <cell r="D2001">
            <v>176.58</v>
          </cell>
          <cell r="E2001">
            <v>0.43924065000000001</v>
          </cell>
        </row>
        <row r="2002">
          <cell r="A2002">
            <v>92482</v>
          </cell>
          <cell r="B2002" t="str">
            <v>MONTAGEM E DESMONTAGEM DE FÔRMA DE LAJE MACIÇA COM ÁREA MÉDIA MAIOR QUE 20 M², PÉ-DIREITO SIMPLES, EM MADEIRA SERRADA, 1 UTILIZAÇÃO. AF_12/2015</v>
          </cell>
          <cell r="C2002" t="str">
            <v>M2</v>
          </cell>
          <cell r="D2002">
            <v>166.71</v>
          </cell>
          <cell r="E2002">
            <v>0.41808215799999998</v>
          </cell>
        </row>
        <row r="2003">
          <cell r="A2003">
            <v>92483</v>
          </cell>
          <cell r="B2003" t="str">
            <v>MONTAGEM E DESMONTAGEM DE FÔRMA DE LAJE MACIÇA COM ÁREA MÉDIA MENOR OU IGUAL A 20 M², PÉ-DIREITO SIMPLES, EM MADEIRA SERRADA, 2 UTILIZAÇÕES. AF_12/2015</v>
          </cell>
          <cell r="C2003" t="str">
            <v>M2</v>
          </cell>
          <cell r="D2003">
            <v>133.66999999999999</v>
          </cell>
          <cell r="E2003">
            <v>0.51255261699999999</v>
          </cell>
        </row>
        <row r="2004">
          <cell r="A2004">
            <v>92484</v>
          </cell>
          <cell r="B2004" t="str">
            <v>MONTAGEM E DESMONTAGEM DE FÔRMA DE LAJE MACIÇA COM ÁREA MÉDIA MAIOR QUE 20 M², PÉ-DIREITO SIMPLES, EM MADEIRA SERRADA, 2 UTILIZAÇÕES. AF_12/2015</v>
          </cell>
          <cell r="C2004" t="str">
            <v>M2</v>
          </cell>
          <cell r="D2004">
            <v>124.96</v>
          </cell>
          <cell r="E2004">
            <v>0.49212345200000002</v>
          </cell>
        </row>
        <row r="2005">
          <cell r="A2005">
            <v>92485</v>
          </cell>
          <cell r="B2005" t="str">
            <v>MONTAGEM E DESMONTAGEM DE FÔRMA DE LAJE MACIÇA COM ÁREA MÉDIA MENOR OU IGUAL A 20 M², PÉ-DIREITO SIMPLES, EM MADEIRA SERRADA, 4 UTILIZAÇÕES. AF_12/2015</v>
          </cell>
          <cell r="C2005" t="str">
            <v>M2</v>
          </cell>
          <cell r="D2005">
            <v>95.45</v>
          </cell>
          <cell r="E2005">
            <v>0.55371988000000005</v>
          </cell>
        </row>
        <row r="2006">
          <cell r="A2006">
            <v>92486</v>
          </cell>
          <cell r="B2006" t="str">
            <v>MONTAGEM E DESMONTAGEM DE FÔRMA DE LAJE MACIÇA COM ÁREA MÉDIA MAIOR QUE 20 M², PÉ-DIREITO SIMPLES, EM MADEIRA SERRADA, 4 UTILIZAÇÕES. AF_12/2015</v>
          </cell>
          <cell r="C2006" t="str">
            <v>M2</v>
          </cell>
          <cell r="D2006">
            <v>88.76</v>
          </cell>
          <cell r="E2006">
            <v>0.53606260100000003</v>
          </cell>
        </row>
        <row r="2007">
          <cell r="A2007">
            <v>92487</v>
          </cell>
          <cell r="B2007" t="str">
            <v>MONTAGEM E DESMONTAGEM DE FÔRMA DE LAJE NERVURADA COM CUBETA E ASSOALHO COM ÁREA MÉDIA MENOR OU IGUAL A 20 M², PÉ-DIREITO DUPLO, EM CHAPA DE MADEIRA COMPENSADA RESINADA, 8 UTILIZAÇÕES. AF_12/2015</v>
          </cell>
          <cell r="C2007" t="str">
            <v>M2</v>
          </cell>
          <cell r="D2007">
            <v>77.78</v>
          </cell>
          <cell r="E2007">
            <v>0.28805681</v>
          </cell>
        </row>
        <row r="2008">
          <cell r="A2008">
            <v>92488</v>
          </cell>
          <cell r="B2008" t="str">
            <v>MONTAGEM E DESMONTAGEM DE FÔRMA DE LAJE NERVURADA COM CUBETA E ASSOALHO COM ÁREA MÉDIA MAIOR QUE 20 M², PÉ-DIREITO DUPLO, EM CHAPA DE MADEIRA COMPENSADA RESINADA, 8 UTILIZAÇÕES. AF_12/2015</v>
          </cell>
          <cell r="C2008" t="str">
            <v>M2</v>
          </cell>
          <cell r="D2008">
            <v>75.47</v>
          </cell>
          <cell r="E2008">
            <v>0.27218305100000001</v>
          </cell>
        </row>
        <row r="2009">
          <cell r="A2009">
            <v>92489</v>
          </cell>
          <cell r="B2009" t="str">
            <v>MONTAGEM E DESMONTAGEM DE FÔRMA DE LAJE NERVURADA COM CUBETA E ASSOALHO COM ÁREA MÉDIA MENOR OU IGUAL A 20 M², PÉ-DIREITO SIMPLES, EM CHAPA DE MADEIRA COMPENSADA RESINADA, 8 UTILIZAÇÕES. AF_12/2015</v>
          </cell>
          <cell r="C2009" t="str">
            <v>M2</v>
          </cell>
          <cell r="D2009">
            <v>42.17</v>
          </cell>
          <cell r="E2009">
            <v>0.39038967299999999</v>
          </cell>
        </row>
        <row r="2010">
          <cell r="A2010">
            <v>92490</v>
          </cell>
          <cell r="B2010" t="str">
            <v>MONTAGEM E DESMONTAGEM DE FÔRMA DE LAJE NERVURADA COM CUBETA E ASSOALHO COM ÁREA MÉDIA MAIOR QUE 20 M², PÉ-DIREITO SIMPLES, EM CHAPA DE MADEIRA COMPENSADA RESINADA, 8 UTILIZAÇÕES. AF_12/2015</v>
          </cell>
          <cell r="C2010" t="str">
            <v>M2</v>
          </cell>
          <cell r="D2010">
            <v>40.06</v>
          </cell>
          <cell r="E2010">
            <v>0.36855345900000003</v>
          </cell>
        </row>
        <row r="2011">
          <cell r="A2011">
            <v>92491</v>
          </cell>
          <cell r="B2011" t="str">
            <v>MONTAGEM E DESMONTAGEM DE FÔRMA DE LAJE NERVURADA COM CUBETA E ASSOALHO COM ÁREA MÉDIA MENOR OU IGUAL A 20 M², PÉ-DIREITO DUPLO, EM CHAPA DE MADEIRA COMPENSADA RESINADA, 10 UTILIZAÇÕES. AF_12/2015</v>
          </cell>
          <cell r="C2011" t="str">
            <v>M2</v>
          </cell>
          <cell r="D2011">
            <v>75.45</v>
          </cell>
          <cell r="E2011">
            <v>0.28195238700000003</v>
          </cell>
        </row>
        <row r="2012">
          <cell r="A2012">
            <v>92492</v>
          </cell>
          <cell r="B2012" t="str">
            <v>MONTAGEM E DESMONTAGEM DE FÔRMA DE LAJE NERVURADA COM CUBETA E ASSOALHO COM ÁREA MÉDIA MAIOR QUE 20 M², PÉ-DIREITO DUPLO, EM CHAPA DE MADEIRA COMPENSADA RESINADA, 10 UTILIZAÇÕES. AF_12/2015</v>
          </cell>
          <cell r="C2012" t="str">
            <v>M2</v>
          </cell>
          <cell r="D2012">
            <v>73.239999999999995</v>
          </cell>
          <cell r="E2012">
            <v>0.26637434900000001</v>
          </cell>
        </row>
        <row r="2013">
          <cell r="A2013">
            <v>92493</v>
          </cell>
          <cell r="B2013" t="str">
            <v>MONTAGEM E DESMONTAGEM DE FÔRMA DE LAJE NERVURADA COM CUBETA E ASSOALHO COM ÁREA MÉDIA MENOR OU IGUAL A 20 M², PÉ-DIREITO SIMPLES, EM CHAPA DE MADEIRA COMPENSADA RESINADA, 10 UTILIZAÇÕES. AF_12/2015</v>
          </cell>
          <cell r="C2013" t="str">
            <v>M2</v>
          </cell>
          <cell r="D2013">
            <v>37.36</v>
          </cell>
          <cell r="E2013">
            <v>0.418893389</v>
          </cell>
        </row>
        <row r="2014">
          <cell r="A2014">
            <v>92494</v>
          </cell>
          <cell r="B2014" t="str">
            <v>MONTAGEM E DESMONTAGEM DE FÔRMA DE LAJE NERVURADA COM CUBETA E ASSOALHO COM ÁREA MÉDIA MAIOR QUE 20 M², PÉ-DIREITO SIMPLES, EM CHAPA DE MADEIRA COMPENSADA RESINADA, 10 UTILIZAÇÕES. AF_12/2015</v>
          </cell>
          <cell r="C2014" t="str">
            <v>M2</v>
          </cell>
          <cell r="D2014">
            <v>38.18</v>
          </cell>
          <cell r="E2014">
            <v>0.36632356799999999</v>
          </cell>
        </row>
        <row r="2015">
          <cell r="A2015">
            <v>92495</v>
          </cell>
          <cell r="B2015" t="str">
            <v>MONTAGEM E DESMONTAGEM DE FÔRMA DE LAJE NERVURADA COM CUBETA E ASSOALHO COM ÁREA MÉDIA MENOR OU IGUAL A 20 M², PÉ-DIREITO DUPLO, EM CHAPA DE MADEIRA COMPENSADA RESINADA, 12 UTILIZAÇÕES. AF_12/2015</v>
          </cell>
          <cell r="C2015" t="str">
            <v>M2</v>
          </cell>
          <cell r="D2015">
            <v>73.87</v>
          </cell>
          <cell r="E2015">
            <v>0.27806469099999997</v>
          </cell>
        </row>
        <row r="2016">
          <cell r="A2016">
            <v>92496</v>
          </cell>
          <cell r="B2016" t="str">
            <v>MONTAGEM E DESMONTAGEM DE FÔRMA DE LAJE NERVURADA COM CUBETA E ASSOALHO COM ÁREA MÉDIA MAIOR QUE 20 M², PÉ-DIREITO DUPLO, EM CHAPA DE MADEIRA COMPENSADA RESINADA, 12 UTILIZAÇÕES. AF_12/2015</v>
          </cell>
          <cell r="C2016" t="str">
            <v>M2</v>
          </cell>
          <cell r="D2016">
            <v>71.75</v>
          </cell>
          <cell r="E2016">
            <v>0.262590934</v>
          </cell>
        </row>
        <row r="2017">
          <cell r="A2017">
            <v>92497</v>
          </cell>
          <cell r="B2017" t="str">
            <v>MONTAGEM E DESMONTAGEM DE FÔRMA DE LAJE NERVURADA COM CUBETA E ASSOALHO COM ÁREA MÉDIA MENOR OU IGUAL A 20 M², PÉ-DIREITO SIMPLES, EM CHAPA DE MADEIRA COMPENSADA RESINADA, 12 UTILIZAÇÕES. AF_12/2015</v>
          </cell>
          <cell r="C2017" t="str">
            <v>M2</v>
          </cell>
          <cell r="D2017">
            <v>38.880000000000003</v>
          </cell>
          <cell r="E2017">
            <v>0.38804038299999999</v>
          </cell>
        </row>
        <row r="2018">
          <cell r="A2018">
            <v>92498</v>
          </cell>
          <cell r="B2018" t="str">
            <v>MONTAGEM E DESMONTAGEM DE FÔRMA DE LAJE NERVURADA COM CUBETA E ASSOALHO COM ÁREA MÉDIA MAIOR QUE 20 M², PÉ-DIREITO SIMPLES, EM CHAPA DE MADEIRA COMPENSADA RESINADA, 12 UTILIZAÇÕES. AF_12/2015</v>
          </cell>
          <cell r="C2018" t="str">
            <v>M2</v>
          </cell>
          <cell r="D2018">
            <v>36.909999999999997</v>
          </cell>
          <cell r="E2018">
            <v>0.36579378000000001</v>
          </cell>
        </row>
        <row r="2019">
          <cell r="A2019">
            <v>92499</v>
          </cell>
          <cell r="B2019" t="str">
            <v>MONTAGEM E DESMONTAGEM DE FÔRMA DE LAJE NERVURADA COM CUBETA E ASSOALHO COM ÁREA MÉDIA MENOR OU IGUAL A 20 M², PÉ-DIREITO DUPLO, EM CHAPA DE MADEIRA COMPENSADA RESINADA, 14 UTILIZAÇÕES. AF_12/2015</v>
          </cell>
          <cell r="C2019" t="str">
            <v>M2</v>
          </cell>
          <cell r="D2019">
            <v>72.92</v>
          </cell>
          <cell r="E2019">
            <v>0.27430459899999998</v>
          </cell>
        </row>
        <row r="2020">
          <cell r="A2020">
            <v>92500</v>
          </cell>
          <cell r="B2020" t="str">
            <v>MONTAGEM E DESMONTAGEM DE FÔRMA DE LAJE NERVURADA COM CUBETA E ASSOALHO COM ÁREA MÉDIA MAIOR QUE 20 M², PÉ-DIREITO DUPLO, EM CHAPA DE MADEIRA COMPENSADA RESINADA, 14 UTILIZAÇÕES. AF_12/2015</v>
          </cell>
          <cell r="C2020" t="str">
            <v>M2</v>
          </cell>
          <cell r="D2020">
            <v>70.86</v>
          </cell>
          <cell r="E2020">
            <v>0.25899688199999998</v>
          </cell>
        </row>
        <row r="2021">
          <cell r="A2021">
            <v>92501</v>
          </cell>
          <cell r="B2021" t="str">
            <v>MONTAGEM E DESMONTAGEM DE FÔRMA DE LAJE NERVURADA COM CUBETA E ASSOALHO COM ÁREA MÉDIA MENOR OU IGUAL A 20 M², PÉ-DIREITO SIMPLES, EM CHAPA DE MADEIRA COMPENSADA RESINADA, 14 UTILIZAÇÕES. AF_12/2015</v>
          </cell>
          <cell r="C2021" t="str">
            <v>M2</v>
          </cell>
          <cell r="D2021">
            <v>38.1</v>
          </cell>
          <cell r="E2021">
            <v>0.385816353</v>
          </cell>
        </row>
        <row r="2022">
          <cell r="A2022">
            <v>92502</v>
          </cell>
          <cell r="B2022" t="str">
            <v>MONTAGEM E DESMONTAGEM DE FÔRMA DE LAJE NERVURADA COM CUBETA E ASSOALHO COM ÁREA MÉDIA MAIOR QUE 20 M², PÉ-DIREITO SIMPLES, EM CHAPA DE MADEIRA COMPENSADA RESINADA, 14 UTILIZAÇÕES. AF_12/2015</v>
          </cell>
          <cell r="C2022" t="str">
            <v>M2</v>
          </cell>
          <cell r="D2022">
            <v>36.18</v>
          </cell>
          <cell r="E2022">
            <v>0.36292791499999999</v>
          </cell>
        </row>
        <row r="2023">
          <cell r="A2023">
            <v>92503</v>
          </cell>
          <cell r="B2023" t="str">
            <v>MONTAGEM E DESMONTAGEM DE FÔRMA DE LAJE NERVURADA COM CUBETA E ASSOALHO COM ÁREA MÉDIA MENOR OU IGUAL A 20 M², PÉ-DIREITO DUPLO, EM CHAPA DE MADEIRA COMPENSADA RESINADA, 18 UTILIZAÇÕES. AF_12/2015</v>
          </cell>
          <cell r="C2023" t="str">
            <v>M2</v>
          </cell>
          <cell r="D2023">
            <v>71.39</v>
          </cell>
          <cell r="E2023">
            <v>0.27006888699999998</v>
          </cell>
        </row>
        <row r="2024">
          <cell r="A2024">
            <v>92504</v>
          </cell>
          <cell r="B2024" t="str">
            <v>MONTAGEM E DESMONTAGEM DE FÔRMA DE LAJE NERVURADA COM CUBETA E ASSOALHO COM ÁREA MÉDIA MAIOR QUE 20 M², PÉ-DIREITO DUPLO, EM CHAPA DE MADEIRA COMPENSADA RESINADA, 18 UTILIZAÇÕES. AF_12/2015</v>
          </cell>
          <cell r="C2024" t="str">
            <v>M2</v>
          </cell>
          <cell r="D2024">
            <v>41.14</v>
          </cell>
          <cell r="E2024">
            <v>0.43084066599999998</v>
          </cell>
        </row>
        <row r="2025">
          <cell r="A2025">
            <v>92505</v>
          </cell>
          <cell r="B2025" t="str">
            <v>MONTAGEM E DESMONTAGEM DE FÔRMA DE LAJE NERVURADA COM CUBETA E ASSOALHO COM ÁREA MÉDIA MENOR OU IGUAL A 20 M², PÉ-DIREITO SIMPLES, EM CHAPA DE MADEIRA COMPENSADA RESINADA, 18 UTILIZAÇÕES. AF_12/2015</v>
          </cell>
          <cell r="C2025" t="str">
            <v>M2</v>
          </cell>
          <cell r="D2025">
            <v>36.799999999999997</v>
          </cell>
          <cell r="E2025">
            <v>0.384615384</v>
          </cell>
        </row>
        <row r="2026">
          <cell r="A2026">
            <v>92506</v>
          </cell>
          <cell r="B2026" t="str">
            <v>MONTAGEM E DESMONTAGEM DE FÔRMA DE LAJE NERVURADA COM CUBETA E ASSOALHO COM ÁREA MÉDIA MAIOR QUE 20 M², PÉ-DIREITO SIMPLES, EM CHAPA DE MADEIRA COMPENSADA RESINADA, 18 UTILIZAÇÕES. AF_12/2015</v>
          </cell>
          <cell r="C2026" t="str">
            <v>M2</v>
          </cell>
          <cell r="D2026">
            <v>34.97</v>
          </cell>
          <cell r="E2026">
            <v>0.36264053000000002</v>
          </cell>
        </row>
        <row r="2027">
          <cell r="A2027">
            <v>92507</v>
          </cell>
          <cell r="B2027" t="str">
            <v>MONTAGEM E DESMONTAGEM DE FÔRMA DE LAJE MACIÇA COM ÁREA MÉDIA MENOR OU IGUAL A 20 M², PÉ-DIREITO DUPLO, EM CHAPA DE MADEIRA COMPENSADA RESINADA, 2 UTILIZAÇÕES. AF_12/2015</v>
          </cell>
          <cell r="C2027" t="str">
            <v>M2</v>
          </cell>
          <cell r="D2027">
            <v>65.5</v>
          </cell>
          <cell r="E2027">
            <v>0.33563535900000002</v>
          </cell>
        </row>
        <row r="2028">
          <cell r="A2028">
            <v>92508</v>
          </cell>
          <cell r="B2028" t="str">
            <v>MONTAGEM E DESMONTAGEM DE FÔRMA DE LAJE MACIÇA COM ÁREA MÉDIA MAIOR QUE 20 M², PÉ-DIREITO DUPLO, EM CHAPA DE MADEIRA COMPENSADA RESINADA, 2 UTILIZAÇÕES. AF_12/2015</v>
          </cell>
          <cell r="C2028" t="str">
            <v>M2</v>
          </cell>
          <cell r="D2028">
            <v>63.65</v>
          </cell>
          <cell r="E2028">
            <v>0.32222397699999999</v>
          </cell>
        </row>
        <row r="2029">
          <cell r="A2029">
            <v>92509</v>
          </cell>
          <cell r="B2029" t="str">
            <v>MONTAGEM E DESMONTAGEM DE FÔRMA DE LAJE MACIÇA COM ÁREA MÉDIA MENOR OU IGUAL A 20 M², PÉ-DIREITO SIMPLES, EM CHAPA DE MADEIRA COMPENSADA RESINADA, 2 UTILIZAÇÕES. AF_12/2015</v>
          </cell>
          <cell r="C2029" t="str">
            <v>M2</v>
          </cell>
          <cell r="D2029">
            <v>35.049999999999997</v>
          </cell>
          <cell r="E2029">
            <v>0.38169257299999998</v>
          </cell>
        </row>
        <row r="2030">
          <cell r="A2030">
            <v>92510</v>
          </cell>
          <cell r="B2030" t="str">
            <v>MONTAGEM E DESMONTAGEM DE FÔRMA DE LAJE MACIÇA COM ÁREA MÉDIA MAIOR QUE 20 M², PÉ-DIREITO SIMPLES, EM CHAPA DE MADEIRA COMPENSADA RESINADA, 2 UTILIZAÇÕES. AF_12/2015</v>
          </cell>
          <cell r="C2030" t="str">
            <v>M2</v>
          </cell>
          <cell r="D2030">
            <v>33.35</v>
          </cell>
          <cell r="E2030">
            <v>0.36058128900000003</v>
          </cell>
        </row>
        <row r="2031">
          <cell r="A2031">
            <v>92511</v>
          </cell>
          <cell r="B2031" t="str">
            <v>MONTAGEM E DESMONTAGEM DE FÔRMA DE LAJE MACIÇA COM ÁREA MÉDIA MENOR OU IGUAL A 20 M², PÉ-DIREITO DUPLO, EM CHAPA DE MADEIRA COMPENSADA RESINADA, 4 UTILIZAÇÕES. AF_12/2015</v>
          </cell>
          <cell r="C2031" t="str">
            <v>M2</v>
          </cell>
          <cell r="D2031">
            <v>62.74</v>
          </cell>
          <cell r="E2031">
            <v>0.26876202599999999</v>
          </cell>
        </row>
        <row r="2032">
          <cell r="A2032">
            <v>92512</v>
          </cell>
          <cell r="B2032" t="str">
            <v>MONTAGEM E DESMONTAGEM DE FÔRMA DE LAJE MACIÇA COM ÁREA MÉDIA MAIOR QUE 20 M², PÉ-DIREITO DUPLO, EM CHAPA DE MADEIRA COMPENSADA RESINADA, 4 UTILIZAÇÕES. AF_12/2015</v>
          </cell>
          <cell r="C2032" t="str">
            <v>M2</v>
          </cell>
          <cell r="D2032">
            <v>61.33</v>
          </cell>
          <cell r="E2032">
            <v>0.25622950799999999</v>
          </cell>
        </row>
        <row r="2033">
          <cell r="A2033">
            <v>92513</v>
          </cell>
          <cell r="B2033" t="str">
            <v>MONTAGEM E DESMONTAGEM DE FÔRMA DE LAJE MACIÇA COM ÁREA MÉDIA MENOR OU IGUAL A 20 M², PÉ-DIREITO SIMPLES, EM CHAPA DE MADEIRA COMPENSADA RESINADA, 4 UTILIZAÇÕES. AF_12/2015</v>
          </cell>
          <cell r="C2033" t="str">
            <v>M2</v>
          </cell>
          <cell r="D2033">
            <v>26.33</v>
          </cell>
          <cell r="E2033">
            <v>0.38970022999999998</v>
          </cell>
        </row>
        <row r="2034">
          <cell r="A2034">
            <v>92514</v>
          </cell>
          <cell r="B2034" t="str">
            <v>MONTAGEM E DESMONTAGEM DE FÔRMA DE LAJE MACIÇA COM ÁREA MÉDIA MAIOR QUE 20 M², PÉ-DIREITO SIMPLES, EM CHAPA DE MADEIRA COMPENSADA RESINADA, 4 UTILIZAÇÕES. AF_12/2015</v>
          </cell>
          <cell r="C2034" t="str">
            <v>M2</v>
          </cell>
          <cell r="D2034">
            <v>25.02</v>
          </cell>
          <cell r="E2034">
            <v>0.36723163800000003</v>
          </cell>
        </row>
        <row r="2035">
          <cell r="A2035">
            <v>92515</v>
          </cell>
          <cell r="B2035" t="str">
            <v>MONTAGEM E DESMONTAGEM DE FÔRMA DE LAJE MACIÇA COM ÁREA MÉDIA MAIOR QUE 20 M², PÉ-DIREITO DUPLO, EM CHAPA DE MADEIRA COMPENSADA RESINADA, 6 UTILIZAÇÕES. AF_12/2015</v>
          </cell>
          <cell r="C2035" t="str">
            <v>M2</v>
          </cell>
          <cell r="D2035">
            <v>57.42</v>
          </cell>
          <cell r="E2035">
            <v>0.254332224</v>
          </cell>
        </row>
        <row r="2036">
          <cell r="A2036">
            <v>92516</v>
          </cell>
          <cell r="B2036" t="str">
            <v>MONTAGEM E DESMONTAGEM DE FÔRMA DE LAJE MACIÇA COM ÁREA MÉDIA MENOR OU IGUAL A 20 M², PÉ-DIREITO DUPLO, EM CHAPA DE MADEIRA COMPENSADA RESINADA, 6 UTILIZAÇÕES. AF_12/2015</v>
          </cell>
          <cell r="C2036" t="str">
            <v>M2</v>
          </cell>
          <cell r="D2036">
            <v>56.21</v>
          </cell>
          <cell r="E2036">
            <v>0.24231044299999999</v>
          </cell>
        </row>
        <row r="2037">
          <cell r="A2037">
            <v>92517</v>
          </cell>
          <cell r="B2037" t="str">
            <v>MONTAGEM E DESMONTAGEM DE FÔRMA DE LAJE MACIÇA COM ÁREA MÉDIA MENOR OU IGUAL A 20 M², PÉ-DIREITO SIMPLES, EM CHAPA DE MADEIRA COMPENSADA RESINADA, 6 UTILIZAÇÕES. AF_12/2015</v>
          </cell>
          <cell r="C2037" t="str">
            <v>M2</v>
          </cell>
          <cell r="D2037">
            <v>22.13</v>
          </cell>
          <cell r="E2037">
            <v>0.40155321999999999</v>
          </cell>
        </row>
        <row r="2038">
          <cell r="A2038">
            <v>92518</v>
          </cell>
          <cell r="B2038" t="str">
            <v>MONTAGEM E DESMONTAGEM DE FÔRMA DE LAJE MACIÇA COM ÁREA MÉDIA MAIOR QUE 20 M², PÉ-DIREITO SIMPLES, EM CHAPA DE MADEIRA COMPENSADA RESINADA, 6 UTILIZAÇÕES. AF_12/2015</v>
          </cell>
          <cell r="C2038" t="str">
            <v>M2</v>
          </cell>
          <cell r="D2038">
            <v>20.98</v>
          </cell>
          <cell r="E2038">
            <v>0.38074504100000001</v>
          </cell>
        </row>
        <row r="2039">
          <cell r="A2039">
            <v>92519</v>
          </cell>
          <cell r="B2039" t="str">
            <v>MONTAGEM E DESMONTAGEM DE FÔRMA DE LAJE MACIÇA COM ÁREA MÉDIA MENOR OU IGUAL A 20 M², PÉ-DIREITO DUPLO, EM CHAPA DE MADEIRA COMPENSADA RESINADA, 8 UTILIZAÇÕES. AF_12/2015</v>
          </cell>
          <cell r="C2039" t="str">
            <v>M2</v>
          </cell>
          <cell r="D2039">
            <v>54.73</v>
          </cell>
          <cell r="E2039">
            <v>0.246052148</v>
          </cell>
        </row>
        <row r="2040">
          <cell r="A2040">
            <v>92520</v>
          </cell>
          <cell r="B2040" t="str">
            <v>MONTAGEM E DESMONTAGEM DE FÔRMA DE LAJE MACIÇA COM ÁREA MÉDIA MAIOR QUE 20 M², PÉ-DIREITO DUPLO, EM CHAPA DE MADEIRA COMPENSADA RESINADA, 8 UTILIZAÇÕES. AF_12/2015</v>
          </cell>
          <cell r="C2040" t="str">
            <v>M2</v>
          </cell>
          <cell r="D2040">
            <v>53.59</v>
          </cell>
          <cell r="E2040">
            <v>0.23433395800000001</v>
          </cell>
        </row>
        <row r="2041">
          <cell r="A2041">
            <v>92521</v>
          </cell>
          <cell r="B2041" t="str">
            <v>MONTAGEM E DESMONTAGEM DE FÔRMA DE LAJE MACIÇA COM ÁREA MÉDIA MENOR OU IGUAL A 20 M², PÉ-DIREITO SIMPLES, EM CHAPA DE MADEIRA COMPENSADA RESINADA, 8 UTILIZAÇÕES. AF_12/2015</v>
          </cell>
          <cell r="C2041" t="str">
            <v>M2</v>
          </cell>
          <cell r="D2041">
            <v>19.95</v>
          </cell>
          <cell r="E2041">
            <v>0.41179461099999998</v>
          </cell>
        </row>
        <row r="2042">
          <cell r="A2042">
            <v>92522</v>
          </cell>
          <cell r="B2042" t="str">
            <v>MONTAGEM E DESMONTAGEM DE FÔRMA DE LAJE MACIÇA COM ÁREA MÉDIA MAIOR QUE 20 M², PÉ-DIREITO SIMPLES, EM CHAPA DE MADEIRA COMPENSADA RESINADA, 8 UTILIZAÇÕES. AF_12/2015</v>
          </cell>
          <cell r="C2042" t="str">
            <v>M2</v>
          </cell>
          <cell r="D2042">
            <v>18.899999999999999</v>
          </cell>
          <cell r="E2042">
            <v>0.38936627200000001</v>
          </cell>
        </row>
        <row r="2043">
          <cell r="A2043">
            <v>92523</v>
          </cell>
          <cell r="B2043" t="str">
            <v>MONTAGEM E DESMONTAGEM DE FÔRMA DE LAJE MACIÇA COM ÁREA MÉDIA MENOR OU IGUAL A 20 M², PÉ-DIREITO DUPLO, EM CHAPA DE MADEIRA COMPENSADA PLASTIFICADA, 10 UTILIZAÇÕES. AF_12/2015</v>
          </cell>
          <cell r="C2043" t="str">
            <v>M2</v>
          </cell>
          <cell r="D2043">
            <v>53.68</v>
          </cell>
          <cell r="E2043">
            <v>0.23810415800000001</v>
          </cell>
        </row>
        <row r="2044">
          <cell r="A2044">
            <v>92524</v>
          </cell>
          <cell r="B2044" t="str">
            <v>MONTAGEM E DESMONTAGEM DE FÔRMA DE LAJE MACIÇA COM ÁREA MÉDIA MAIOR QUE 20 M², PÉ-DIREITO DUPLO, EM CHAPA DE MADEIRA COMPENSADA PLASTIFICADA, 10 UTILIZAÇÕES. AF_12/2015</v>
          </cell>
          <cell r="C2044" t="str">
            <v>M2</v>
          </cell>
          <cell r="D2044">
            <v>52.6</v>
          </cell>
          <cell r="E2044">
            <v>0.22649082500000001</v>
          </cell>
        </row>
        <row r="2045">
          <cell r="A2045">
            <v>92525</v>
          </cell>
          <cell r="B2045" t="str">
            <v>MONTAGEM E DESMONTAGEM DE FÔRMA DE LAJE MACIÇA COM ÁREA MÉDIA MENOR OU IGUAL A 20 M², PÉ-DIREITO SIMPLES, EM CHAPA DE MADEIRA COMPENSADA PLASTIFICADA, 10 UTILIZAÇÕES. AF_12/2015</v>
          </cell>
          <cell r="C2045" t="str">
            <v>M2</v>
          </cell>
          <cell r="D2045">
            <v>19.25</v>
          </cell>
          <cell r="E2045">
            <v>0.40474934000000001</v>
          </cell>
        </row>
        <row r="2046">
          <cell r="A2046">
            <v>92526</v>
          </cell>
          <cell r="B2046" t="str">
            <v>MONTAGEM E DESMONTAGEM DE FÔRMA DE LAJE MACIÇA COM ÁREA MÉDIA MAIOR QUE 20 M², PÉ-DIREITO SIMPLES, EM CHAPA DE MADEIRA COMPENSADA PLASTIFICADA, 10 UTILIZAÇÕES. AF_12/2015</v>
          </cell>
          <cell r="C2046" t="str">
            <v>M2</v>
          </cell>
          <cell r="D2046">
            <v>18.23</v>
          </cell>
          <cell r="E2046">
            <v>0.38195991000000001</v>
          </cell>
        </row>
        <row r="2047">
          <cell r="A2047">
            <v>92527</v>
          </cell>
          <cell r="B2047" t="str">
            <v>MONTAGEM E DESMONTAGEM DE FÔRMA DE LAJE MACIÇA COM ÁREA MÉDIA MENOR OU IGUAL A 20 M², PÉ-DIREITO DUPLO, EM CHAPA DE MADEIRA COMPENSADA PLASTIFICADA, 12 UTILIZAÇÕES. AF_12/2015</v>
          </cell>
          <cell r="C2047" t="str">
            <v>M2</v>
          </cell>
          <cell r="D2047">
            <v>52.62</v>
          </cell>
          <cell r="E2047">
            <v>0.23461979299999999</v>
          </cell>
        </row>
        <row r="2048">
          <cell r="A2048">
            <v>92528</v>
          </cell>
          <cell r="B2048" t="str">
            <v>MONTAGEM E DESMONTAGEM DE FÔRMA DE LAJE MACIÇA COM ÁREA MÉDIA MAIOR QUE 20 M², PÉ-DIREITO DUPLO, EM CHAPA DE MADEIRA COMPENSADA PLASTIFICADA, 12 UTILIZAÇÕES. AF_12/2015</v>
          </cell>
          <cell r="C2048" t="str">
            <v>M2</v>
          </cell>
          <cell r="D2048">
            <v>51.58</v>
          </cell>
          <cell r="E2048">
            <v>0.22315338100000001</v>
          </cell>
        </row>
        <row r="2049">
          <cell r="A2049">
            <v>92529</v>
          </cell>
          <cell r="B2049" t="str">
            <v>MONTAGEM E DESMONTAGEM DE FÔRMA DE LAJE MACIÇA COM ÁREA MÉDIA MENOR OU IGUAL A 20 M², PÉ-DIREITO SIMPLES, EM CHAPA DE MADEIRA COMPENSADA PLASTIFICADA, 12 UTILIZAÇÕES. AF_12/2015</v>
          </cell>
          <cell r="C2049" t="str">
            <v>M2</v>
          </cell>
          <cell r="D2049">
            <v>18.39</v>
          </cell>
          <cell r="E2049">
            <v>0.40848952500000002</v>
          </cell>
        </row>
        <row r="2050">
          <cell r="A2050">
            <v>92530</v>
          </cell>
          <cell r="B2050" t="str">
            <v>MONTAGEM E DESMONTAGEM DE FÔRMA DE LAJE MACIÇA COM ÁREA MÉDIA MAIOR QUE 20 M², PÉ-DIREITO SIMPLES, EM CHAPA DE MADEIRA COMPENSADA PLASTIFICADA, 12 UTILIZAÇÕES. AF_12/2015</v>
          </cell>
          <cell r="C2050" t="str">
            <v>M2</v>
          </cell>
          <cell r="D2050">
            <v>17.41</v>
          </cell>
          <cell r="E2050">
            <v>0.38578088500000002</v>
          </cell>
        </row>
        <row r="2051">
          <cell r="A2051">
            <v>92531</v>
          </cell>
          <cell r="B2051" t="str">
            <v>MONTAGEM E DESMONTAGEM DE FÔRMA DE LAJE MACIÇA COM ÁREA MÉDIA MENOR OU IGUAL A 20 M², PÉ-DIREITO DUPLO, EM CHAPA DE MADEIRA COMPENSADA PLASTIFICADA, 14 UTILIZAÇÕES. AF_12/2015</v>
          </cell>
          <cell r="C2051" t="str">
            <v>M2</v>
          </cell>
          <cell r="D2051">
            <v>51.81</v>
          </cell>
          <cell r="E2051">
            <v>0.231813773</v>
          </cell>
        </row>
        <row r="2052">
          <cell r="A2052">
            <v>92532</v>
          </cell>
          <cell r="B2052" t="str">
            <v>MONTAGEM E DESMONTAGEM DE FÔRMA DE LAJE MACIÇA COM ÁREA MÉDIA MAIOR QUE 20 M², PÉ-DIREITO DUPLO, EM CHAPA DE MADEIRA COMPENSADA PLASTIFICADA, 14 UTILIZAÇÕES. AF_12/2015</v>
          </cell>
          <cell r="C2052" t="str">
            <v>M2</v>
          </cell>
          <cell r="D2052">
            <v>50.8</v>
          </cell>
          <cell r="E2052">
            <v>0.22030878800000001</v>
          </cell>
        </row>
        <row r="2053">
          <cell r="A2053">
            <v>92533</v>
          </cell>
          <cell r="B2053" t="str">
            <v>MONTAGEM E DESMONTAGEM DE FÔRMA DE LAJE MACIÇA COM ÁREA MÉDIA MENOR OU IGUAL A 20 M², PÉ-DIREITO SIMPLES, EM CHAPA DE MADEIRA COMPENSADA PLASTIFICADA, 14 UTILIZAÇÕES. AF_12/2015</v>
          </cell>
          <cell r="C2053" t="str">
            <v>M2</v>
          </cell>
          <cell r="D2053">
            <v>17.75</v>
          </cell>
          <cell r="E2053">
            <v>0.41189931499999999</v>
          </cell>
        </row>
        <row r="2054">
          <cell r="A2054">
            <v>92534</v>
          </cell>
          <cell r="B2054" t="str">
            <v>MONTAGEM E DESMONTAGEM DE FÔRMA DE LAJE MACIÇA COM ÁREA MÉDIA MAIOR QUE 20 M², PÉ-DIREITO SIMPLES, EM CHAPA DE MADEIRA COMPENSADA PLASTIFICADA, 14 UTILIZAÇÕES. AF_12/2015</v>
          </cell>
          <cell r="C2054" t="str">
            <v>M2</v>
          </cell>
          <cell r="D2054">
            <v>16.82</v>
          </cell>
          <cell r="E2054">
            <v>0.38949275300000002</v>
          </cell>
        </row>
        <row r="2055">
          <cell r="A2055">
            <v>92535</v>
          </cell>
          <cell r="B2055" t="str">
            <v>MONTAGEM E DESMONTAGEM DE FÔRMA DE LAJE MACIÇA COM ÁREA MÉDIA MENOR OU IGUAL A 20 M², PÉ-DIREITO DUPLO, EM CHAPA DE MADEIRA COMPENSADA PLASTIFICADA, 18 UTILIZAÇÕES. AF_12/2015</v>
          </cell>
          <cell r="C2055" t="str">
            <v>M2</v>
          </cell>
          <cell r="D2055">
            <v>50.41</v>
          </cell>
          <cell r="E2055">
            <v>0.229665071</v>
          </cell>
        </row>
        <row r="2056">
          <cell r="A2056">
            <v>92536</v>
          </cell>
          <cell r="B2056" t="str">
            <v>MONTAGEM E DESMONTAGEM DE FÔRMA DE LAJE MACIÇA COM ÁREA MÉDIA MAIOR QUE 20 M², PÉ-DIREITO DUPLO, EM CHAPA DE MADEIRA COMPENSADA PLASTIFICADA, 18 UTILIZAÇÕES. AF_12/2015</v>
          </cell>
          <cell r="C2056" t="str">
            <v>M2</v>
          </cell>
          <cell r="D2056">
            <v>49.42</v>
          </cell>
          <cell r="E2056">
            <v>0.21842586899999999</v>
          </cell>
        </row>
        <row r="2057">
          <cell r="A2057">
            <v>92537</v>
          </cell>
          <cell r="B2057" t="str">
            <v>MONTAGEM E DESMONTAGEM DE FÔRMA DE LAJE MACIÇA COM ÁREA MÉDIA MENOR OU IGUAL A 20 M², PÉ-DIREITO SIMPLES, EM CHAPA DE MADEIRA COMPENSADA PLASTIFICADA, 18 UTILIZAÇÕES. AF_12/2015</v>
          </cell>
          <cell r="C2057" t="str">
            <v>M2</v>
          </cell>
          <cell r="D2057">
            <v>16.54</v>
          </cell>
          <cell r="E2057">
            <v>0.42532268000000001</v>
          </cell>
        </row>
        <row r="2058">
          <cell r="A2058">
            <v>92538</v>
          </cell>
          <cell r="B2058" t="str">
            <v>MONTAGEM E DESMONTAGEM DE FÔRMA DE LAJE MACIÇA COM ÁREA MÉDIA MAIOR QUE 20 M², PÉ-DIREITO SIMPLES, EM CHAPA DE MADEIRA COMPENSADA PLASTIFICADA, 18 UTILIZAÇÕES. AF_12/2015</v>
          </cell>
          <cell r="C2058" t="str">
            <v>M2</v>
          </cell>
          <cell r="D2058">
            <v>15.63</v>
          </cell>
          <cell r="E2058">
            <v>0.40364583399999998</v>
          </cell>
        </row>
        <row r="2059">
          <cell r="A2059">
            <v>95934</v>
          </cell>
          <cell r="B2059" t="str">
            <v>FABRICAÇÃO DE FÔRMA PARA ESCADAS, COM 2 LANCES, EM CHAPA DE MADEIRA COMPENSADA PLASTIFICADA, E=18 MM. AF_01/2017</v>
          </cell>
          <cell r="C2059" t="str">
            <v>M2</v>
          </cell>
          <cell r="D2059">
            <v>93.97</v>
          </cell>
          <cell r="E2059">
            <v>0.22795216700000001</v>
          </cell>
        </row>
        <row r="2060">
          <cell r="A2060">
            <v>95935</v>
          </cell>
          <cell r="B2060" t="str">
            <v>FABRICAÇÃO DE FÔRMA PARA ESCADAS, COM 2 LANCES, EM CHAPA DE MADEIRA COMPENSADA RESINADA, E= 17 MM. AF_01/2017</v>
          </cell>
          <cell r="C2060" t="str">
            <v>M2</v>
          </cell>
          <cell r="D2060">
            <v>80.760000000000005</v>
          </cell>
          <cell r="E2060">
            <v>0.265382224</v>
          </cell>
        </row>
        <row r="2061">
          <cell r="A2061">
            <v>95936</v>
          </cell>
          <cell r="B2061" t="str">
            <v>FABRICAÇÃO DE FÔRMA PARA ESCADAS, COM 2 LANCES, EM MADEIRA SERRADA, E=25 MM. AF_01/2017</v>
          </cell>
          <cell r="C2061" t="str">
            <v>M2</v>
          </cell>
          <cell r="D2061">
            <v>104.87</v>
          </cell>
          <cell r="E2061">
            <v>0.181774672</v>
          </cell>
        </row>
        <row r="2062">
          <cell r="A2062">
            <v>95937</v>
          </cell>
          <cell r="B2062" t="str">
            <v>MONTAGEM E DESMONTAGEM DE FÔRMA PARA ESCADAS, COM 2 LANCES, EM MADEIRA SERRADA, 1 UTILIZAÇÃO. AF_01/2017</v>
          </cell>
          <cell r="C2062" t="str">
            <v>M2</v>
          </cell>
          <cell r="D2062">
            <v>236.73</v>
          </cell>
          <cell r="E2062">
            <v>0.43568694099999999</v>
          </cell>
        </row>
        <row r="2063">
          <cell r="A2063">
            <v>95938</v>
          </cell>
          <cell r="B2063" t="str">
            <v>MONTAGEM E DESMONTAGEM DE FÔRMA PARA ESCADAS, COM 2 LANCES, EM MADEIRA SERRADA, 2 UTILIZAÇÕES. AF_01/2017</v>
          </cell>
          <cell r="C2063" t="str">
            <v>M2</v>
          </cell>
          <cell r="D2063">
            <v>197.31</v>
          </cell>
          <cell r="E2063">
            <v>0.40194323700000001</v>
          </cell>
        </row>
        <row r="2064">
          <cell r="A2064">
            <v>95939</v>
          </cell>
          <cell r="B2064" t="str">
            <v>MONTAGEM E DESMONTAGEM DE FÔRMA PARA ESCADAS, COM 2 LANCES, EM CHAPA DE MADEIRA COMPENSADA RESINADA, 4 UTILIZAÇÕES. AF_01/2017</v>
          </cell>
          <cell r="C2064" t="str">
            <v>M2</v>
          </cell>
          <cell r="D2064">
            <v>139.6</v>
          </cell>
          <cell r="E2064">
            <v>0.40864170799999999</v>
          </cell>
        </row>
        <row r="2065">
          <cell r="A2065">
            <v>95940</v>
          </cell>
          <cell r="B2065" t="str">
            <v>MONTAGEM E DESMONTAGEM DE FÔRMA PARA ESCADAS, COM 2 LANCES, EM CHAPA DE MADEIRA COMPENSADA PLASTIFICADA, 6 UTILIZAÇÕES. AF_01/2017</v>
          </cell>
          <cell r="C2065" t="str">
            <v>M2</v>
          </cell>
          <cell r="D2065">
            <v>114.26</v>
          </cell>
          <cell r="E2065">
            <v>0.404629874</v>
          </cell>
        </row>
        <row r="2066">
          <cell r="A2066">
            <v>95941</v>
          </cell>
          <cell r="B2066" t="str">
            <v>MONTAGEM E DESMONTAGEM DE FÔRMA PARA ESCADAS, COM 2 LANCES, EM CHAPA DE MADEIRA COMPENSADA PLASTIFICADA, 8 UTILIZAÇÕES. AF_01/2017</v>
          </cell>
          <cell r="C2066" t="str">
            <v>M2</v>
          </cell>
          <cell r="D2066">
            <v>101.96</v>
          </cell>
          <cell r="E2066">
            <v>0.41546371500000001</v>
          </cell>
        </row>
        <row r="2067">
          <cell r="A2067">
            <v>95942</v>
          </cell>
          <cell r="B2067" t="str">
            <v>MONTAGEM E DESMONTAGEM DE FÔRMA PARA ESCADAS, COM 2 LANCES, EM CHAPA DE MADEIRA COMPENSADA PLASTIFICADA, 10 UTILIZAÇÕES. AF_01/2017</v>
          </cell>
          <cell r="C2067" t="str">
            <v>M2</v>
          </cell>
          <cell r="D2067">
            <v>94.31</v>
          </cell>
          <cell r="E2067">
            <v>0.42409999100000001</v>
          </cell>
        </row>
        <row r="2068">
          <cell r="A2068">
            <v>96252</v>
          </cell>
          <cell r="B2068" t="str">
            <v>FABRICAÇÃO DE FÔRMA PARA PILARES CIRCULARES, EM CHAPA DE MADEIRA COMPENSADA RESINADA. AF_06/2017</v>
          </cell>
          <cell r="C2068" t="str">
            <v>M2</v>
          </cell>
          <cell r="D2068">
            <v>127.64</v>
          </cell>
          <cell r="E2068">
            <v>0.32241338600000002</v>
          </cell>
        </row>
        <row r="2069">
          <cell r="A2069">
            <v>96257</v>
          </cell>
          <cell r="B2069" t="str">
            <v>MONTAGEM E DESMONTAGEM DE FÔRMA DE PILARES CIRCULARES, COM ÁREA MÉDIA DAS SEÇÕES MENOR OU IGUAL A 0,28 M², PÉ-DIREITO SIMPLES, EM MADEIRA, 2 UTILIZAÇÕES. AF_06/2017</v>
          </cell>
          <cell r="C2069" t="str">
            <v>M2</v>
          </cell>
          <cell r="D2069">
            <v>116.02</v>
          </cell>
          <cell r="E2069">
            <v>0.48872897700000001</v>
          </cell>
        </row>
        <row r="2070">
          <cell r="A2070">
            <v>96258</v>
          </cell>
          <cell r="B2070" t="str">
            <v>MONTAGEM E DESMONTAGEM DE FÔRMA DE PILARES CIRCULARES, COM ÁREA MÉDIA DAS SEÇÕES MAIOR QUE 0,28 M², PÉ-DIREITO SIMPLES, EM MADEIRA, 2 UTILIZAÇÕES. AF_06/2017</v>
          </cell>
          <cell r="C2070" t="str">
            <v>M2</v>
          </cell>
          <cell r="D2070">
            <v>107.52</v>
          </cell>
          <cell r="E2070">
            <v>0.47850922299999998</v>
          </cell>
        </row>
        <row r="2071">
          <cell r="A2071">
            <v>96259</v>
          </cell>
          <cell r="B2071" t="str">
            <v>MONTAGEM E DESMONTAGEM DE FÔRMA DE PILARES CIRCULARES, COM ÁREA MÉDIA DAS SEÇÕES MENOR OU IGUAL A 0,28 M², PÉ-DIREITO DUPLO, EM MADEIRA, 2 UTILIZAÇÕES. AF_06/2017</v>
          </cell>
          <cell r="C2071" t="str">
            <v>M2</v>
          </cell>
          <cell r="D2071">
            <v>132.03</v>
          </cell>
          <cell r="E2071">
            <v>0.538988731</v>
          </cell>
        </row>
        <row r="2072">
          <cell r="A2072">
            <v>96529</v>
          </cell>
          <cell r="B2072" t="str">
            <v>FABRICAÇÃO, MONTAGEM E DESMONTAGEM DE FÔRMA PARA SAPATA, EM MADEIRA SERRADA, E=25 MM, 1 UTILIZAÇÃO. AF_06/2017</v>
          </cell>
          <cell r="C2072" t="str">
            <v>M2</v>
          </cell>
          <cell r="D2072">
            <v>187.47</v>
          </cell>
          <cell r="E2072">
            <v>0.475437002</v>
          </cell>
        </row>
        <row r="2073">
          <cell r="A2073">
            <v>96530</v>
          </cell>
          <cell r="B2073" t="str">
            <v>FABRICAÇÃO, MONTAGEM E DESMONTAGEM DE FÔRMA PARA VIGA BALDRAME, EM MADEIRA SERRADA, E=25 MM, 1 UTILIZAÇÃO. AF_06/2017</v>
          </cell>
          <cell r="C2073" t="str">
            <v>M2</v>
          </cell>
          <cell r="D2073">
            <v>96.34</v>
          </cell>
          <cell r="E2073">
            <v>0.32940931299999998</v>
          </cell>
        </row>
        <row r="2074">
          <cell r="A2074">
            <v>96531</v>
          </cell>
          <cell r="B2074" t="str">
            <v>FABRICAÇÃO, MONTAGEM E DESMONTAGEM DE FÔRMA PARA BLOCO DE COROAMENTO, EM MADEIRA SERRADA, E=25 MM, 2 UTILIZAÇÕES. AF_06/2017</v>
          </cell>
          <cell r="C2074" t="str">
            <v>M2</v>
          </cell>
          <cell r="D2074">
            <v>70.87</v>
          </cell>
          <cell r="E2074">
            <v>0.444066354</v>
          </cell>
        </row>
        <row r="2075">
          <cell r="A2075">
            <v>96532</v>
          </cell>
          <cell r="B2075" t="str">
            <v>FABRICAÇÃO, MONTAGEM E DESMONTAGEM DE FÔRMA PARA SAPATA, EM MADEIRA SERRADA, E=25 MM, 2 UTILIZAÇÕES. AF_06/2017</v>
          </cell>
          <cell r="C2075" t="str">
            <v>M2</v>
          </cell>
          <cell r="D2075">
            <v>123.72</v>
          </cell>
          <cell r="E2075">
            <v>0.54310974300000003</v>
          </cell>
        </row>
        <row r="2076">
          <cell r="A2076">
            <v>96533</v>
          </cell>
          <cell r="B2076" t="str">
            <v>FABRICAÇÃO, MONTAGEM E DESMONTAGEM DE FÔRMA PARA VIGA BALDRAME, EM MADEIRA SERRADA, E=25 MM, 2 UTILIZAÇÕES. AF_06/2017</v>
          </cell>
          <cell r="C2076" t="str">
            <v>M2</v>
          </cell>
          <cell r="D2076">
            <v>62.19</v>
          </cell>
          <cell r="E2076">
            <v>0.41754159200000002</v>
          </cell>
        </row>
        <row r="2077">
          <cell r="A2077">
            <v>96534</v>
          </cell>
          <cell r="B2077" t="str">
            <v>FABRICAÇÃO, MONTAGEM E DESMONTAGEM DE FÔRMA PARA BLOCO DE COROAMENTO, EM MADEIRA SERRADA, E=25 MM, 4 UTILIZAÇÕES. AF_06/2017</v>
          </cell>
          <cell r="C2077" t="str">
            <v>M2</v>
          </cell>
          <cell r="D2077">
            <v>52.09</v>
          </cell>
          <cell r="E2077">
            <v>0.54413753300000001</v>
          </cell>
        </row>
        <row r="2078">
          <cell r="A2078">
            <v>96535</v>
          </cell>
          <cell r="B2078" t="str">
            <v>FABRICAÇÃO, MONTAGEM E DESMONTAGEM DE FÔRMA PARA SAPATA, EM MADEIRA SERRADA, E=25 MM, 4 UTILIZAÇÕES. AF_06/2017</v>
          </cell>
          <cell r="C2078" t="str">
            <v>M2</v>
          </cell>
          <cell r="D2078">
            <v>90.5</v>
          </cell>
          <cell r="E2078">
            <v>0.61570889900000003</v>
          </cell>
        </row>
        <row r="2079">
          <cell r="A2079">
            <v>96536</v>
          </cell>
          <cell r="B2079" t="str">
            <v>FABRICAÇÃO, MONTAGEM E DESMONTAGEM DE FÔRMA PARA VIGA BALDRAME, EM MADEIRA SERRADA, E=25 MM, 4 UTILIZAÇÕES. AF_06/2017</v>
          </cell>
          <cell r="C2079" t="str">
            <v>M2</v>
          </cell>
          <cell r="D2079">
            <v>44.41</v>
          </cell>
          <cell r="E2079">
            <v>0.51814882200000001</v>
          </cell>
        </row>
        <row r="2080">
          <cell r="A2080">
            <v>96537</v>
          </cell>
          <cell r="B2080" t="str">
            <v>FABRICAÇÃO, MONTAGEM E DESMONTAGEM DE FÔRMA PARA BLOCO DE COROAMENTO, EM CHAPA DE MADEIRA COMPENSADA RESINADA, E=17 MM, 2 UTILIZAÇÕES. AF_06/2017</v>
          </cell>
          <cell r="C2080" t="str">
            <v>M2</v>
          </cell>
          <cell r="D2080">
            <v>107.42</v>
          </cell>
          <cell r="E2080">
            <v>0.48448598100000001</v>
          </cell>
        </row>
        <row r="2081">
          <cell r="A2081">
            <v>96538</v>
          </cell>
          <cell r="B2081" t="str">
            <v>FABRICAÇÃO, MONTAGEM E DESMONTAGEM DE FÔRMA PARA SAPATA, EM CHAPA DE MADEIRA COMPENSADA RESINADA, E=17 MM, 2 UTILIZAÇÕES. AF_06/2017</v>
          </cell>
          <cell r="C2081" t="str">
            <v>M2</v>
          </cell>
          <cell r="D2081">
            <v>158.69</v>
          </cell>
          <cell r="E2081">
            <v>0.60514343699999995</v>
          </cell>
        </row>
        <row r="2082">
          <cell r="A2082">
            <v>96539</v>
          </cell>
          <cell r="B2082" t="str">
            <v>FABRICAÇÃO, MONTAGEM E DESMONTAGEM DE FÔRMA PARA VIGA BALDRAME, EM CHAPA DE MADEIRA COMPENSADA RESINADA, E=17 MM, 2 UTILIZAÇÕES. AF_06/2017</v>
          </cell>
          <cell r="C2082" t="str">
            <v>M2</v>
          </cell>
          <cell r="D2082">
            <v>72.099999999999994</v>
          </cell>
          <cell r="E2082">
            <v>0.54156206500000004</v>
          </cell>
        </row>
        <row r="2083">
          <cell r="A2083">
            <v>96540</v>
          </cell>
          <cell r="B2083" t="str">
            <v>FABRICAÇÃO, MONTAGEM E DESMONTAGEM DE FÔRMA PARA BLOCO DE COROAMENTO, EM CHAPA DE MADEIRA COMPENSADA RESINADA, E=17 MM, 4 UTILIZAÇÕES. AF_06/2017</v>
          </cell>
          <cell r="C2083" t="str">
            <v>M2</v>
          </cell>
          <cell r="D2083">
            <v>78.260000000000005</v>
          </cell>
          <cell r="E2083">
            <v>0.56744962300000001</v>
          </cell>
        </row>
        <row r="2084">
          <cell r="A2084">
            <v>96541</v>
          </cell>
          <cell r="B2084" t="str">
            <v>FABRICAÇÃO, MONTAGEM E DESMONTAGEM DE FÔRMA PARA SAPATA, EM CHAPA DE MADEIRA COMPENSADA RESINADA, E=17 MM, 4 UTILIZAÇÕES. AF_06/2017</v>
          </cell>
          <cell r="C2084" t="str">
            <v>M2</v>
          </cell>
          <cell r="D2084">
            <v>116.39</v>
          </cell>
          <cell r="E2084">
            <v>0.65669712199999997</v>
          </cell>
        </row>
        <row r="2085">
          <cell r="A2085">
            <v>96542</v>
          </cell>
          <cell r="B2085" t="str">
            <v>FABRICAÇÃO, MONTAGEM E DESMONTAGEM DE FÔRMA PARA VIGA BALDRAME, EM CHAPA DE MADEIRA COMPENSADA RESINADA, E=17 MM, 4 UTILIZAÇÕES. AF_06/2017</v>
          </cell>
          <cell r="C2085" t="str">
            <v>M2</v>
          </cell>
          <cell r="D2085">
            <v>56.39</v>
          </cell>
          <cell r="E2085">
            <v>0.62303571499999999</v>
          </cell>
        </row>
        <row r="2086">
          <cell r="A2086">
            <v>96543</v>
          </cell>
          <cell r="B2086" t="str">
            <v>ARMAÇÃO DE BLOCO, VIGA BALDRAME E SAPATA UTILIZANDO AÇO CA-60 DE 5 MM - MONTAGEM. AF_06/2017</v>
          </cell>
          <cell r="C2086" t="str">
            <v>KG</v>
          </cell>
          <cell r="D2086">
            <v>10.85</v>
          </cell>
          <cell r="E2086">
            <v>0.45904761900000002</v>
          </cell>
        </row>
        <row r="2087">
          <cell r="A2087">
            <v>97747</v>
          </cell>
          <cell r="B2087" t="str">
            <v>MONTAGEM E DESMONTAGEM DE FÔRMA DE PILARES CIRCULARES, COM ÁREA MÉDIA DAS SEÇÕES MAIOR QUE 0,28 M², PÉ-DIREITO DUPLO, EM MADEIRA, 2 UTILIZAÇÕES.  AF_06/2017</v>
          </cell>
          <cell r="C2087" t="str">
            <v>M2</v>
          </cell>
          <cell r="D2087">
            <v>121.38</v>
          </cell>
          <cell r="E2087">
            <v>0.523339691</v>
          </cell>
        </row>
        <row r="2088">
          <cell r="A2088" t="str">
            <v>73771/1</v>
          </cell>
          <cell r="B2088" t="str">
            <v>PROTENSAO DE TIRANTES DE BARRA DE ACO CA-50 EXCL MATERIAIS</v>
          </cell>
          <cell r="C2088" t="str">
            <v>UN</v>
          </cell>
          <cell r="D2088">
            <v>23.17</v>
          </cell>
          <cell r="E2088">
            <v>0.81163194599999999</v>
          </cell>
        </row>
        <row r="2089">
          <cell r="A2089" t="str">
            <v>73990/1</v>
          </cell>
          <cell r="B2089" t="str">
            <v>ARMACAO ACO CA-50 P/1,0M3 DE CONCRETO</v>
          </cell>
          <cell r="C2089" t="str">
            <v>UN</v>
          </cell>
          <cell r="D2089">
            <v>476.74</v>
          </cell>
          <cell r="E2089">
            <v>0.170467905</v>
          </cell>
        </row>
        <row r="2090">
          <cell r="A2090" t="str">
            <v>73994/1</v>
          </cell>
          <cell r="B2090" t="str">
            <v>ARMACAO EM TELA DE ACO SOLDADA NERVURADA Q-138, ACO CA-60, 4,2MM, MALHA 10X10CM</v>
          </cell>
          <cell r="C2090" t="str">
            <v>KG</v>
          </cell>
          <cell r="D2090">
            <v>7.53</v>
          </cell>
          <cell r="E2090">
            <v>0.101078167</v>
          </cell>
        </row>
        <row r="2091">
          <cell r="A2091" t="str">
            <v>79504/1</v>
          </cell>
          <cell r="B2091" t="str">
            <v>TIRANTES P/PROTENSAO E ANCORAGEM EM ROCHA C/ 6 FIOS ACO DURO 8MM .</v>
          </cell>
          <cell r="C2091" t="str">
            <v>M</v>
          </cell>
          <cell r="D2091">
            <v>41.12</v>
          </cell>
          <cell r="E2091">
            <v>0.45239257799999999</v>
          </cell>
        </row>
        <row r="2092">
          <cell r="A2092" t="str">
            <v>79504/2</v>
          </cell>
          <cell r="B2092" t="str">
            <v>TIRANTES P/PROTENSAO E ANCORAGEM EM ROCHA C/ 8 FIOS ACO DURO 8MM .</v>
          </cell>
          <cell r="C2092" t="str">
            <v>M</v>
          </cell>
          <cell r="D2092">
            <v>47.15</v>
          </cell>
          <cell r="E2092">
            <v>0.39433922100000002</v>
          </cell>
        </row>
        <row r="2093">
          <cell r="A2093" t="str">
            <v>79504/3</v>
          </cell>
          <cell r="B2093" t="str">
            <v>TIRANTES P/PROTENSAO E ANCORAGEM EM ROCHA C/10 FIOS ACO DURO 8MM .</v>
          </cell>
          <cell r="C2093" t="str">
            <v>M</v>
          </cell>
          <cell r="D2093">
            <v>53.18</v>
          </cell>
          <cell r="E2093">
            <v>0.34949075800000001</v>
          </cell>
        </row>
        <row r="2094">
          <cell r="A2094" t="str">
            <v>79504/4</v>
          </cell>
          <cell r="B2094" t="str">
            <v>TIRANTES P/PROTENSAO E ANCORAGEM EM ROCHA C/12 FIOS ACO DURO 8MM .</v>
          </cell>
          <cell r="C2094" t="str">
            <v>M</v>
          </cell>
          <cell r="D2094">
            <v>59.21</v>
          </cell>
          <cell r="E2094">
            <v>0.31380186199999999</v>
          </cell>
        </row>
        <row r="2095">
          <cell r="A2095" t="str">
            <v>79504/5</v>
          </cell>
          <cell r="B2095" t="str">
            <v>TIRANTE PROTENDIDO P/  ANCORAGEM EM SOLO  C/ 6 FIOS ACO DURO 8MM, INCLUSIVE PROTEÇÃO ANTICORR0SIVA.</v>
          </cell>
          <cell r="C2095" t="str">
            <v>M</v>
          </cell>
          <cell r="D2095">
            <v>50.39</v>
          </cell>
          <cell r="E2095">
            <v>0.46559267999999998</v>
          </cell>
        </row>
        <row r="2096">
          <cell r="A2096" t="str">
            <v>79504/6</v>
          </cell>
          <cell r="B2096" t="str">
            <v>TIRANTES P/PROTENSAO E ANCORAGEM EM SOLO TRECHO LIVRE C/ 8 FIOS ACO DURO 8MM INCLUSIVE PROTECAO ANTICORROSIVA.</v>
          </cell>
          <cell r="C2096" t="str">
            <v>M</v>
          </cell>
          <cell r="D2096">
            <v>56.42</v>
          </cell>
          <cell r="E2096">
            <v>0.41573432700000001</v>
          </cell>
        </row>
        <row r="2097">
          <cell r="A2097" t="str">
            <v>79504/7</v>
          </cell>
          <cell r="B2097" t="str">
            <v>TIRANTES P/PROTENSAO E ANCORAGEM EM SOLO TRECHO LIVRE C/10 FIOS ACO DURO 8MM INCLUSIVE PROTECAO ANTICORROSIVA.</v>
          </cell>
          <cell r="C2097" t="str">
            <v>M</v>
          </cell>
          <cell r="D2097">
            <v>62.45</v>
          </cell>
          <cell r="E2097">
            <v>0.37552133399999998</v>
          </cell>
        </row>
        <row r="2098">
          <cell r="A2098" t="str">
            <v>79504/8</v>
          </cell>
          <cell r="B2098" t="str">
            <v>TIRANTES P/PROTENSAO E ANCORAGEM EM SOLO TRECHO LIVRE C/16 FIOS ACO DURO 8MM INCLUSIVE PROTECAO ANTICORROSIVA.</v>
          </cell>
          <cell r="C2098" t="str">
            <v>M</v>
          </cell>
          <cell r="D2098">
            <v>81.290000000000006</v>
          </cell>
          <cell r="E2098">
            <v>0.28837151999999999</v>
          </cell>
        </row>
        <row r="2099">
          <cell r="A2099" t="str">
            <v>79504/9</v>
          </cell>
          <cell r="B2099" t="str">
            <v>TIRANTES P/PROTENSAO E ANCORAGEM EM SOLO TRECHO ANCOR C/ 6 FIOS ACO DURO 8MM , INCLUSIVE PROTECAO ANTICORROSIVA.</v>
          </cell>
          <cell r="C2099" t="str">
            <v>M</v>
          </cell>
          <cell r="D2099">
            <v>100.6</v>
          </cell>
          <cell r="E2099">
            <v>0.62135536000000002</v>
          </cell>
        </row>
        <row r="2100">
          <cell r="A2100" t="str">
            <v>79504/10</v>
          </cell>
          <cell r="B2100" t="str">
            <v>TIRANTES P/PROTENSAO E ANCORAGEM EM SOLO TRECHO ANCOR C/ 8 FIOS ACO DURO 8MM , INCLUSIVE PROTECAO ANTICORROSIVA.</v>
          </cell>
          <cell r="C2100" t="str">
            <v>M</v>
          </cell>
          <cell r="D2100">
            <v>106.63</v>
          </cell>
          <cell r="E2100">
            <v>0.58618099899999998</v>
          </cell>
        </row>
        <row r="2101">
          <cell r="A2101" t="str">
            <v>79504/11</v>
          </cell>
          <cell r="B2101" t="str">
            <v>TIRANTES P/PROTENSAO E ANCORAGEM EM SOLO TRECHO ANCOR C/10 FIOS ACO DURO 8MM .</v>
          </cell>
          <cell r="C2101" t="str">
            <v>M</v>
          </cell>
          <cell r="D2101">
            <v>112.66</v>
          </cell>
          <cell r="E2101">
            <v>0.55477565600000001</v>
          </cell>
        </row>
        <row r="2102">
          <cell r="A2102" t="str">
            <v>79504/12</v>
          </cell>
          <cell r="B2102" t="str">
            <v>TIRANTES P/PROTENSAO E ANCORAGEM EM SOLO TRECHO ANCOR C/16 FIOS ACO DURO 8MM .</v>
          </cell>
          <cell r="C2102" t="str">
            <v>M</v>
          </cell>
          <cell r="D2102">
            <v>131.5</v>
          </cell>
          <cell r="E2102">
            <v>0.47522642500000001</v>
          </cell>
        </row>
        <row r="2103">
          <cell r="A2103">
            <v>85662</v>
          </cell>
          <cell r="B2103" t="str">
            <v>ARMACAO EM TELA DE ACO SOLDADA NERVURADA Q-92, ACO CA-60, 4,2MM, MALHA 15X15CM</v>
          </cell>
          <cell r="C2103" t="str">
            <v>M2</v>
          </cell>
          <cell r="D2103">
            <v>11.28</v>
          </cell>
          <cell r="E2103">
            <v>0.102150537</v>
          </cell>
        </row>
        <row r="2104">
          <cell r="A2104">
            <v>89996</v>
          </cell>
          <cell r="B2104" t="str">
            <v>ARMAÇÃO VERTICAL DE ALVENARIA ESTRUTURAL; DIÂMETRO DE 10,0 MM. AF_01/2015</v>
          </cell>
          <cell r="C2104" t="str">
            <v>KG</v>
          </cell>
          <cell r="D2104">
            <v>5.94</v>
          </cell>
          <cell r="E2104">
            <v>0.24913494799999999</v>
          </cell>
        </row>
        <row r="2105">
          <cell r="A2105">
            <v>89997</v>
          </cell>
          <cell r="B2105" t="str">
            <v>ARMAÇÃO VERTICAL DE ALVENARIA ESTRUTURAL; DIÂMETRO DE 12,5 MM. AF_01/2015</v>
          </cell>
          <cell r="C2105" t="str">
            <v>KG</v>
          </cell>
          <cell r="D2105">
            <v>5.09</v>
          </cell>
          <cell r="E2105">
            <v>0.18548387</v>
          </cell>
        </row>
        <row r="2106">
          <cell r="A2106">
            <v>89998</v>
          </cell>
          <cell r="B2106" t="str">
            <v>ARMAÇÃO DE CINTA DE ALVENARIA ESTRUTURAL; DIÂMETRO DE 10,0 MM. AF_01/2015</v>
          </cell>
          <cell r="C2106" t="str">
            <v>KG</v>
          </cell>
          <cell r="D2106">
            <v>5.55</v>
          </cell>
          <cell r="E2106">
            <v>0.20887245800000001</v>
          </cell>
        </row>
        <row r="2107">
          <cell r="A2107">
            <v>89999</v>
          </cell>
          <cell r="B2107" t="str">
            <v>ARMAÇÃO DE VERGA E CONTRAVERGA DE ALVENARIA ESTRUTURAL; DIÂMETRO DE 8,0 MM. AF_01/2015</v>
          </cell>
          <cell r="C2107" t="str">
            <v>KG</v>
          </cell>
          <cell r="D2107">
            <v>9.2899999999999991</v>
          </cell>
          <cell r="E2107">
            <v>0.38741721800000001</v>
          </cell>
        </row>
        <row r="2108">
          <cell r="A2108">
            <v>90000</v>
          </cell>
          <cell r="B2108" t="str">
            <v>ARMAÇÃO DE VERGA E CONTRAVERGA DE ALVENARIA ESTRUTURAL; DIÂMETRO DE 10,0 MM. AF_01/2015</v>
          </cell>
          <cell r="C2108" t="str">
            <v>KG</v>
          </cell>
          <cell r="D2108">
            <v>6.96</v>
          </cell>
          <cell r="E2108">
            <v>0.33185840700000002</v>
          </cell>
        </row>
        <row r="2109">
          <cell r="A2109">
            <v>91593</v>
          </cell>
          <cell r="B2109" t="str">
            <v>ARMAÇÃO DO SISTEMA DE PAREDES DE CONCRETO, EXECUTADA EM PAREDES DE EDIFICAÇÕES DE MÚLTIPLOS PAVIMENTOS, TELA Q-138. AF_06/2015</v>
          </cell>
          <cell r="C2109" t="str">
            <v>KG</v>
          </cell>
          <cell r="D2109">
            <v>7.54</v>
          </cell>
          <cell r="E2109">
            <v>6.9705092999999996E-2</v>
          </cell>
        </row>
        <row r="2110">
          <cell r="A2110">
            <v>91594</v>
          </cell>
          <cell r="B2110" t="str">
            <v>ARMAÇÃO DO SISTEMA DE PAREDES DE CONCRETO, EXECUTADA EM PAREDES DE EDIFICAÇÕES TÉRREAS OU DE MÚLTIPLOS PAVIMENTOS, TELA Q-92. AF_06/2015</v>
          </cell>
          <cell r="C2110" t="str">
            <v>KG</v>
          </cell>
          <cell r="D2110">
            <v>7.92</v>
          </cell>
          <cell r="E2110">
            <v>0.101282051</v>
          </cell>
        </row>
        <row r="2111">
          <cell r="A2111">
            <v>91595</v>
          </cell>
          <cell r="B2111" t="str">
            <v>ARMAÇÃO DO SISTEMA DE PAREDES DE CONCRETO, EXECUTADA EM PAREDES DE EDIFICAÇÕES TÉRREAS, TELA Q-61. AF_06/2015</v>
          </cell>
          <cell r="C2111" t="str">
            <v>KG</v>
          </cell>
          <cell r="D2111">
            <v>8.6999999999999993</v>
          </cell>
          <cell r="E2111">
            <v>0.14035087700000001</v>
          </cell>
        </row>
        <row r="2112">
          <cell r="A2112">
            <v>91596</v>
          </cell>
          <cell r="B2112" t="str">
            <v>ARMAÇÃO DO SISTEMA DE PAREDES DE CONCRETO, EXECUTADA COMO ARMADURA POSITIVA DE LAJES, TELA Q-138. AF_06/2015</v>
          </cell>
          <cell r="C2112" t="str">
            <v>KG</v>
          </cell>
          <cell r="D2112">
            <v>7.68</v>
          </cell>
          <cell r="E2112">
            <v>8.2894735999999997E-2</v>
          </cell>
        </row>
        <row r="2113">
          <cell r="A2113">
            <v>91597</v>
          </cell>
          <cell r="B2113" t="str">
            <v>ARMAÇÃO DO SISTEMA DE PAREDES DE CONCRETO, EXECUTADA COMO ARMADURA NEGATIVA DE LAJES, TELA T-196. AF_06/2015</v>
          </cell>
          <cell r="C2113" t="str">
            <v>KG</v>
          </cell>
          <cell r="D2113">
            <v>5.37</v>
          </cell>
          <cell r="E2113">
            <v>0.125</v>
          </cell>
        </row>
        <row r="2114">
          <cell r="A2114">
            <v>91598</v>
          </cell>
          <cell r="B2114" t="str">
            <v>ARMAÇÃO DO SISTEMA DE PAREDES DE CONCRETO, EXECUTADA COMO ARMADURA POSITIVA DE LAJES, TELA Q-113. AF_06/2015</v>
          </cell>
          <cell r="C2114" t="str">
            <v>KG</v>
          </cell>
          <cell r="D2114">
            <v>7.58</v>
          </cell>
          <cell r="E2114">
            <v>0.103217158</v>
          </cell>
        </row>
        <row r="2115">
          <cell r="A2115">
            <v>91599</v>
          </cell>
          <cell r="B2115" t="str">
            <v>ARMAÇÃO DO SISTEMA DE PAREDES DE CONCRETO, EXECUTADA COMO ARMADURA NEGATIVA DE LAJES, TELA L-159. AF_06/2015</v>
          </cell>
          <cell r="C2115" t="str">
            <v>KG</v>
          </cell>
          <cell r="D2115">
            <v>8.19</v>
          </cell>
          <cell r="E2115">
            <v>0.10421836199999999</v>
          </cell>
        </row>
        <row r="2116">
          <cell r="A2116">
            <v>91600</v>
          </cell>
          <cell r="B2116" t="str">
            <v>ARMAÇÃO DO SISTEMA DE PAREDES DE CONCRETO, EXECUTADA EM PLATIBANDAS, TELA Q-92. AF_06/2015</v>
          </cell>
          <cell r="C2116" t="str">
            <v>KG</v>
          </cell>
          <cell r="D2116">
            <v>8.57</v>
          </cell>
          <cell r="E2116">
            <v>0.14863257999999999</v>
          </cell>
        </row>
        <row r="2117">
          <cell r="A2117">
            <v>91601</v>
          </cell>
          <cell r="B2117" t="str">
            <v>ARMAÇÃO DO SISTEMA DE PAREDES DE CONCRETO, EXECUTADA COMO REFORÇO, VERGALHÃO DE 6,3 MM DE DIÂMETRO. AF_06/2015</v>
          </cell>
          <cell r="C2117" t="str">
            <v>KG</v>
          </cell>
          <cell r="D2117">
            <v>7.72</v>
          </cell>
          <cell r="E2117">
            <v>0.29880477999999999</v>
          </cell>
        </row>
        <row r="2118">
          <cell r="A2118">
            <v>91602</v>
          </cell>
          <cell r="B2118" t="str">
            <v>ARMAÇÃO DO SISTEMA DE PAREDES DE CONCRETO, EXECUTADA COMO REFORÇO, VERGALHÃO DE 8,0 MM DE DIÂMETRO. AF_06/2015</v>
          </cell>
          <cell r="C2118" t="str">
            <v>KG</v>
          </cell>
          <cell r="D2118">
            <v>7.19</v>
          </cell>
          <cell r="E2118">
            <v>0.19290780099999999</v>
          </cell>
        </row>
        <row r="2119">
          <cell r="A2119">
            <v>91603</v>
          </cell>
          <cell r="B2119" t="str">
            <v>ARMAÇÃO DO SISTEMA DE PAREDES DE CONCRETO, EXECUTADA COMO REFORÇO, VERGALHÃO DE 10,0 MM DE DIÂMETRO. AF_06/2015</v>
          </cell>
          <cell r="C2119" t="str">
            <v>KG</v>
          </cell>
          <cell r="D2119">
            <v>5.75</v>
          </cell>
          <cell r="E2119">
            <v>0.15124555100000001</v>
          </cell>
        </row>
        <row r="2120">
          <cell r="A2120">
            <v>92759</v>
          </cell>
          <cell r="B2120" t="str">
            <v>ARMAÇÃO DE PILAR OU VIGA DE UMA ESTRUTURA CONVENCIONAL DE CONCRETO ARMADO EM UM EDIFÍCIO DE MÚLTIPLOS PAVIMENTOS UTILIZANDO AÇO CA-60 DE 5,0 MM - MONTAGEM. AF_12/2015</v>
          </cell>
          <cell r="C2120" t="str">
            <v>KG</v>
          </cell>
          <cell r="D2120">
            <v>8.84</v>
          </cell>
          <cell r="E2120">
            <v>0.38569753800000001</v>
          </cell>
        </row>
        <row r="2121">
          <cell r="A2121">
            <v>92760</v>
          </cell>
          <cell r="B2121" t="str">
            <v>ARMAÇÃO DE PILAR OU VIGA DE UMA ESTRUTURA CONVENCIONAL DE CONCRETO ARMADO EM UM EDIFÍCIO DE MÚLTIPLOS PAVIMENTOS UTILIZANDO AÇO CA-50 DE 6,3 MM - MONTAGEM. AF_12/2015</v>
          </cell>
          <cell r="C2121" t="str">
            <v>KG</v>
          </cell>
          <cell r="D2121">
            <v>7.74</v>
          </cell>
          <cell r="E2121">
            <v>0.29826897400000002</v>
          </cell>
        </row>
        <row r="2122">
          <cell r="A2122">
            <v>92761</v>
          </cell>
          <cell r="B2122" t="str">
            <v>ARMAÇÃO DE PILAR OU VIGA DE UMA ESTRUTURA CONVENCIONAL DE CONCRETO ARMADO EM UM EDIFÍCIO DE MÚLTIPLOS PAVIMENTOS UTILIZANDO AÇO CA-50 DE 8,0 MM - MONTAGEM. AF_12/2015</v>
          </cell>
          <cell r="C2122" t="str">
            <v>KG</v>
          </cell>
          <cell r="D2122">
            <v>7.57</v>
          </cell>
          <cell r="E2122">
            <v>0.20512820500000001</v>
          </cell>
        </row>
        <row r="2123">
          <cell r="A2123">
            <v>92762</v>
          </cell>
          <cell r="B2123" t="str">
            <v>ARMAÇÃO DE PILAR OU VIGA DE UMA ESTRUTURA CONVENCIONAL DE CONCRETO ARMADO EM UM EDIFÍCIO DE MÚLTIPLOS PAVIMENTOS UTILIZANDO AÇO CA-50 DE 10,0 MM - MONTAGEM. AF_12/2015</v>
          </cell>
          <cell r="C2123" t="str">
            <v>KG</v>
          </cell>
          <cell r="D2123">
            <v>6.18</v>
          </cell>
          <cell r="E2123">
            <v>0.174418604</v>
          </cell>
        </row>
        <row r="2124">
          <cell r="A2124">
            <v>92763</v>
          </cell>
          <cell r="B2124" t="str">
            <v>ARMAÇÃO DE PILAR OU VIGA DE UMA ESTRUTURA CONVENCIONAL DE CONCRETO ARMADO EM UM EDIFÍCIO DE MÚLTIPLOS PAVIMENTOS UTILIZANDO AÇO CA-50 DE 12,5 MM - MONTAGEM. AF_12/2015</v>
          </cell>
          <cell r="C2124" t="str">
            <v>KG</v>
          </cell>
          <cell r="D2124">
            <v>5.54</v>
          </cell>
          <cell r="E2124">
            <v>0.13493530400000001</v>
          </cell>
        </row>
        <row r="2125">
          <cell r="A2125">
            <v>92764</v>
          </cell>
          <cell r="B2125" t="str">
            <v>ARMAÇÃO DE PILAR OU VIGA DE UMA ESTRUTURA CONVENCIONAL DE CONCRETO ARMADO EM UM EDIFÍCIO DE MÚLTIPLOS PAVIMENTOS UTILIZANDO AÇO CA-50 DE 16,0 MM - MONTAGEM. AF_12/2015</v>
          </cell>
          <cell r="C2125" t="str">
            <v>KG</v>
          </cell>
          <cell r="D2125">
            <v>5.19</v>
          </cell>
          <cell r="E2125">
            <v>9.2156862000000006E-2</v>
          </cell>
        </row>
        <row r="2126">
          <cell r="A2126">
            <v>92765</v>
          </cell>
          <cell r="B2126" t="str">
            <v>ARMAÇÃO DE PILAR OU VIGA DE UMA ESTRUTURA CONVENCIONAL DE CONCRETO ARMADO EM UM EDIFÍCIO DE MÚLTIPLOS PAVIMENTOS UTILIZANDO AÇO CA-50 DE 20,0 MM - MONTAGEM. AF_12/2015</v>
          </cell>
          <cell r="C2126" t="str">
            <v>KG</v>
          </cell>
          <cell r="D2126">
            <v>4.79</v>
          </cell>
          <cell r="E2126">
            <v>6.3424946999999995E-2</v>
          </cell>
        </row>
        <row r="2127">
          <cell r="A2127">
            <v>92766</v>
          </cell>
          <cell r="B2127" t="str">
            <v>ARMAÇÃO DE PILAR OU VIGA DE UMA ESTRUTURA CONVENCIONAL DE CONCRETO ARMADO EM UM EDIFÍCIO DE MÚLTIPLOS PAVIMENTOS UTILIZANDO AÇO CA-50 DE 25,0 MM - MONTAGEM. AF_12/2015</v>
          </cell>
          <cell r="C2127" t="str">
            <v>KG</v>
          </cell>
          <cell r="D2127">
            <v>5.27</v>
          </cell>
          <cell r="E2127">
            <v>3.0651339999999999E-2</v>
          </cell>
        </row>
        <row r="2128">
          <cell r="A2128">
            <v>92767</v>
          </cell>
          <cell r="B2128" t="str">
            <v>ARMAÇÃO DE LAJE DE UMA ESTRUTURA CONVENCIONAL DE CONCRETO ARMADO EM UM EDIFÍCIO DE MÚLTIPLOS PAVIMENTOS UTILIZANDO AÇO CA-60 DE 4,2 MM - MONTAGEM. AF_12/2015</v>
          </cell>
          <cell r="C2128" t="str">
            <v>KG</v>
          </cell>
          <cell r="D2128">
            <v>8.93</v>
          </cell>
          <cell r="E2128">
            <v>0.37572254300000002</v>
          </cell>
        </row>
        <row r="2129">
          <cell r="A2129">
            <v>92768</v>
          </cell>
          <cell r="B2129" t="str">
            <v>ARMAÇÃO DE LAJE DE UMA ESTRUTURA CONVENCIONAL DE CONCRETO ARMADO EM UM EDIFÍCIO DE MÚLTIPLOS PAVIMENTOS UTILIZANDO AÇO CA-60 DE 5,0 MM - MONTAGEM. AF_12/2015</v>
          </cell>
          <cell r="C2129" t="str">
            <v>KG</v>
          </cell>
          <cell r="D2129">
            <v>7.75</v>
          </cell>
          <cell r="E2129">
            <v>0.31424766900000001</v>
          </cell>
        </row>
        <row r="2130">
          <cell r="A2130">
            <v>92769</v>
          </cell>
          <cell r="B2130" t="str">
            <v>ARMAÇÃO DE LAJE DE UMA ESTRUTURA CONVENCIONAL DE CONCRETO ARMADO EM UM EDIFÍCIO DE MÚLTIPLOS PAVIMENTOS UTILIZANDO AÇO CA-50 DE 6,3 MM - MONTAGEM. AF_12/2015</v>
          </cell>
          <cell r="C2130" t="str">
            <v>KG</v>
          </cell>
          <cell r="D2130">
            <v>6.92</v>
          </cell>
          <cell r="E2130">
            <v>0.23065476100000001</v>
          </cell>
        </row>
        <row r="2131">
          <cell r="A2131">
            <v>92770</v>
          </cell>
          <cell r="B2131" t="str">
            <v>ARMAÇÃO DE LAJE DE UMA ESTRUTURA CONVENCIONAL DE CONCRETO ARMADO EM UM EDIFÍCIO DE MÚLTIPLOS PAVIMENTOS UTILIZANDO AÇO CA-50 DE 8,0 MM - MONTAGEM. AF_12/2015</v>
          </cell>
          <cell r="C2131" t="str">
            <v>KG</v>
          </cell>
          <cell r="D2131">
            <v>6.96</v>
          </cell>
          <cell r="E2131">
            <v>0.15124816399999999</v>
          </cell>
        </row>
        <row r="2132">
          <cell r="A2132">
            <v>92771</v>
          </cell>
          <cell r="B2132" t="str">
            <v>ARMAÇÃO DE LAJE DE UMA ESTRUTURA CONVENCIONAL DE CONCRETO ARMADO EM UM EDIFÍCIO DE MÚLTIPLOS PAVIMENTOS UTILIZANDO AÇO CA-50 DE 10,0 MM - MONTAGEM. AF_12/2015</v>
          </cell>
          <cell r="C2132" t="str">
            <v>KG</v>
          </cell>
          <cell r="D2132">
            <v>5.72</v>
          </cell>
          <cell r="E2132">
            <v>0.125</v>
          </cell>
        </row>
        <row r="2133">
          <cell r="A2133">
            <v>92772</v>
          </cell>
          <cell r="B2133" t="str">
            <v>ARMAÇÃO DE LAJE DE UMA ESTRUTURA CONVENCIONAL DE CONCRETO ARMADO EM UM EDIFÍCIO DE MÚLTIPLOS PAVIMENTOS UTILIZANDO AÇO CA-50 DE 12,5 MM - MONTAGEM. AF_12/2015</v>
          </cell>
          <cell r="C2133" t="str">
            <v>KG</v>
          </cell>
          <cell r="D2133">
            <v>5.18</v>
          </cell>
          <cell r="E2133">
            <v>9.2156862000000006E-2</v>
          </cell>
        </row>
        <row r="2134">
          <cell r="A2134">
            <v>92773</v>
          </cell>
          <cell r="B2134" t="str">
            <v>ARMAÇÃO DE LAJE DE UMA ESTRUTURA CONVENCIONAL DE CONCRETO ARMADO EM UM EDIFÍCIO DE MÚLTIPLOS PAVIMENTOS UTILIZANDO AÇO CA-50 DE 16,0 MM - MONTAGEM. AF_12/2015</v>
          </cell>
          <cell r="C2134" t="str">
            <v>KG</v>
          </cell>
          <cell r="D2134">
            <v>4.9400000000000004</v>
          </cell>
          <cell r="E2134">
            <v>5.7377048999999999E-2</v>
          </cell>
        </row>
        <row r="2135">
          <cell r="A2135">
            <v>92774</v>
          </cell>
          <cell r="B2135" t="str">
            <v>ARMAÇÃO DE LAJE DE UMA ESTRUTURA CONVENCIONAL DE CONCRETO ARMADO EM UM EDIFÍCIO DE MÚLTIPLOS PAVIMENTOS UTILIZANDO AÇO CA-50 DE 20,0 MM - MONTAGEM. AF_12/2015</v>
          </cell>
          <cell r="C2135" t="str">
            <v>KG</v>
          </cell>
          <cell r="D2135">
            <v>4.6100000000000003</v>
          </cell>
          <cell r="E2135">
            <v>3.2967032E-2</v>
          </cell>
        </row>
        <row r="2136">
          <cell r="A2136">
            <v>92775</v>
          </cell>
          <cell r="B2136" t="str">
            <v>ARMAÇÃO DE PILAR OU VIGA DE UMA ESTRUTURA CONVENCIONAL DE CONCRETO ARMADO EM UMA EDIFICAÇÃO TÉRREA OU SOBRADO UTILIZANDO AÇO CA-60 DE 5,0 MM - MONTAGEM. AF_12/2015</v>
          </cell>
          <cell r="C2136" t="str">
            <v>KG</v>
          </cell>
          <cell r="D2136">
            <v>10.94</v>
          </cell>
          <cell r="E2136">
            <v>0.468366383</v>
          </cell>
        </row>
        <row r="2137">
          <cell r="A2137">
            <v>92776</v>
          </cell>
          <cell r="B2137" t="str">
            <v>ARMAÇÃO DE PILAR OU VIGA DE UMA ESTRUTURA CONVENCIONAL DE CONCRETO ARMADO EM UMA EDIFICAÇÃO TÉRREA OU SOBRADO UTILIZANDO AÇO CA-50 DE 6,3 MM - MONTAGEM. AF_12/2015</v>
          </cell>
          <cell r="C2137" t="str">
            <v>KG</v>
          </cell>
          <cell r="D2137">
            <v>9.34</v>
          </cell>
          <cell r="E2137">
            <v>0.38699007699999999</v>
          </cell>
        </row>
        <row r="2138">
          <cell r="A2138">
            <v>92777</v>
          </cell>
          <cell r="B2138" t="str">
            <v>ARMAÇÃO DE PILAR OU VIGA DE UMA ESTRUTURA CONVENCIONAL DE CONCRETO ARMADO EM UMA EDIFICAÇÃO TÉRREA OU SOBRADO UTILIZANDO AÇO CA-50 DE 8,0 MM - MONTAGEM. AF_12/2015</v>
          </cell>
          <cell r="C2138" t="str">
            <v>KG</v>
          </cell>
          <cell r="D2138">
            <v>8.77</v>
          </cell>
          <cell r="E2138">
            <v>0.28971962600000001</v>
          </cell>
        </row>
        <row r="2139">
          <cell r="A2139">
            <v>92778</v>
          </cell>
          <cell r="B2139" t="str">
            <v>ARMAÇÃO DE PILAR OU VIGA DE UMA ESTRUTURA CONVENCIONAL DE CONCRETO ARMADO EM UMA EDIFICAÇÃO TÉRREA OU SOBRADO UTILIZANDO AÇO CA-50 DE 10,0 MM - MONTAGEM. AF_12/2015</v>
          </cell>
          <cell r="C2139" t="str">
            <v>KG</v>
          </cell>
          <cell r="D2139">
            <v>7.08</v>
          </cell>
          <cell r="E2139">
            <v>0.25652173900000003</v>
          </cell>
        </row>
        <row r="2140">
          <cell r="A2140">
            <v>92779</v>
          </cell>
          <cell r="B2140" t="str">
            <v>ARMAÇÃO DE PILAR OU VIGA DE UMA ESTRUTURA CONVENCIONAL DE CONCRETO ARMADO EM UMA EDIFICAÇÃO TÉRREA OU SOBRADO UTILIZANDO AÇO CA-50 DE 12,5 MM - MONTAGEM. AF_12/2015</v>
          </cell>
          <cell r="C2140" t="str">
            <v>KG</v>
          </cell>
          <cell r="D2140">
            <v>6.18</v>
          </cell>
          <cell r="E2140">
            <v>0.20661156999999999</v>
          </cell>
        </row>
        <row r="2141">
          <cell r="A2141">
            <v>92780</v>
          </cell>
          <cell r="B2141" t="str">
            <v>ARMAÇÃO DE PILAR OU VIGA DE UMA ESTRUTURA CONVENCIONAL DE CONCRETO ARMADO EM UMA EDIFICAÇÃO TÉRREA OU SOBRADO UTILIZANDO AÇO CA-50 DE 16,0 MM - MONTAGEM. AF_12/2015</v>
          </cell>
          <cell r="C2141" t="str">
            <v>KG</v>
          </cell>
          <cell r="D2141">
            <v>5.63</v>
          </cell>
          <cell r="E2141">
            <v>0.148820326</v>
          </cell>
        </row>
        <row r="2142">
          <cell r="A2142">
            <v>92781</v>
          </cell>
          <cell r="B2142" t="str">
            <v>ARMAÇÃO DE PILAR OU VIGA DE UMA ESTRUTURA CONVENCIONAL DE CONCRETO ARMADO EM UMA EDIFICAÇÃO TÉRREA OU SOBRADO UTILIZANDO AÇO CA-50 DE 20,0 MM - MONTAGEM. AF_12/2015</v>
          </cell>
          <cell r="C2142" t="str">
            <v>KG</v>
          </cell>
          <cell r="D2142">
            <v>5.08</v>
          </cell>
          <cell r="E2142">
            <v>0.104208416</v>
          </cell>
        </row>
        <row r="2143">
          <cell r="A2143">
            <v>92782</v>
          </cell>
          <cell r="B2143" t="str">
            <v>ARMAÇÃO DE PILAR OU VIGA DE UMA ESTRUTURA CONVENCIONAL DE CONCRETO ARMADO EM UMA EDIFICAÇÃO TÉRREA OU SOBRADO UTILIZANDO AÇO CA-50 DE 25,0 MM - MONTAGEM. AF_12/2015</v>
          </cell>
          <cell r="C2143" t="str">
            <v>KG</v>
          </cell>
          <cell r="D2143">
            <v>5.44</v>
          </cell>
          <cell r="E2143">
            <v>5.5865920999999999E-2</v>
          </cell>
        </row>
        <row r="2144">
          <cell r="A2144">
            <v>92783</v>
          </cell>
          <cell r="B2144" t="str">
            <v>ARMAÇÃO DE LAJE DE UMA ESTRUTURA CONVENCIONAL DE CONCRETO ARMADO EM UMA EDIFICAÇÃO TÉRREA OU SOBRADO UTILIZANDO AÇO CA-60 DE 4,2 MM - MONTAGEM. AF_12/2015</v>
          </cell>
          <cell r="C2144" t="str">
            <v>KG</v>
          </cell>
          <cell r="D2144">
            <v>10.7</v>
          </cell>
          <cell r="E2144">
            <v>0.44860710799999998</v>
          </cell>
        </row>
        <row r="2145">
          <cell r="A2145">
            <v>92784</v>
          </cell>
          <cell r="B2145" t="str">
            <v>ARMAÇÃO DE LAJE DE UMA ESTRUTURA CONVENCIONAL DE CONCRETO ARMADO EM UMA EDIFICAÇÃO TÉRREA OU SOBRADO UTILIZANDO AÇO CA-60 DE 5,0 MM - MONTAGEM. AF_12/2015</v>
          </cell>
          <cell r="C2145" t="str">
            <v>KG</v>
          </cell>
          <cell r="D2145">
            <v>9.19</v>
          </cell>
          <cell r="E2145">
            <v>0.393497757</v>
          </cell>
        </row>
        <row r="2146">
          <cell r="A2146">
            <v>92785</v>
          </cell>
          <cell r="B2146" t="str">
            <v>ARMAÇÃO DE LAJE DE UMA ESTRUTURA CONVENCIONAL DE CONCRETO ARMADO EM UMA EDIFICAÇÃO TÉRREA OU SOBRADO UTILIZANDO AÇO CA-50 DE 6,3 MM - MONTAGEM. AF_12/2015</v>
          </cell>
          <cell r="C2146" t="str">
            <v>KG</v>
          </cell>
          <cell r="D2146">
            <v>8.01</v>
          </cell>
          <cell r="E2146">
            <v>0.313144329</v>
          </cell>
        </row>
        <row r="2147">
          <cell r="A2147">
            <v>92786</v>
          </cell>
          <cell r="B2147" t="str">
            <v>ARMAÇÃO DE LAJE DE UMA ESTRUTURA CONVENCIONAL DE CONCRETO ARMADO EM UMA EDIFICAÇÃO TÉRREA OU SOBRADO UTILIZANDO AÇO CA-50 DE 8,0 MM - MONTAGEM. AF_12/2015</v>
          </cell>
          <cell r="C2147" t="str">
            <v>KG</v>
          </cell>
          <cell r="D2147">
            <v>7.76</v>
          </cell>
          <cell r="E2147">
            <v>0.22002635000000001</v>
          </cell>
        </row>
        <row r="2148">
          <cell r="A2148">
            <v>92787</v>
          </cell>
          <cell r="B2148" t="str">
            <v>ARMAÇÃO DE LAJE DE UMA ESTRUTURA CONVENCIONAL DE CONCRETO ARMADO EM UMA EDIFICAÇÃO TÉRREA OU SOBRADO UTILIZANDO AÇO CA-50 DE 10,0 MM - MONTAGEM. AF_12/2015</v>
          </cell>
          <cell r="C2148" t="str">
            <v>KG</v>
          </cell>
          <cell r="D2148">
            <v>6.31</v>
          </cell>
          <cell r="E2148">
            <v>0.18892508099999999</v>
          </cell>
        </row>
        <row r="2149">
          <cell r="A2149">
            <v>92788</v>
          </cell>
          <cell r="B2149" t="str">
            <v>ARMAÇÃO DE LAJE DE UMA ESTRUTURA CONVENCIONAL DE CONCRETO ARMADO EM UMA EDIFICAÇÃO TÉRREA OU SOBRADO UTILIZANDO AÇO CA-50 DE 12,5 MM - MONTAGEM. AF_12/2015</v>
          </cell>
          <cell r="C2149" t="str">
            <v>KG</v>
          </cell>
          <cell r="D2149">
            <v>5.6</v>
          </cell>
          <cell r="E2149">
            <v>0.14598540099999999</v>
          </cell>
        </row>
        <row r="2150">
          <cell r="A2150">
            <v>92789</v>
          </cell>
          <cell r="B2150" t="str">
            <v>ARMAÇÃO DE LAJE DE UMA ESTRUTURA CONVENCIONAL DE CONCRETO ARMADO EM UMA EDIFICAÇÃO TÉRREA OU SOBRADO UTILIZANDO AÇO CA-50 DE 16,0 MM - MONTAGEM. AF_12/2015</v>
          </cell>
          <cell r="C2150" t="str">
            <v>KG</v>
          </cell>
          <cell r="D2150">
            <v>5.2</v>
          </cell>
          <cell r="E2150">
            <v>9.7465886000000002E-2</v>
          </cell>
        </row>
        <row r="2151">
          <cell r="A2151">
            <v>92790</v>
          </cell>
          <cell r="B2151" t="str">
            <v>ARMAÇÃO DE LAJE DE UMA ESTRUTURA CONVENCIONAL DE CONCRETO ARMADO EM UMA EDIFICAÇÃO TÉRREA OU SOBRADO UTILIZANDO AÇO CA-50 DE 20,0 MM - MONTAGEM. AF_12/2015</v>
          </cell>
          <cell r="C2151" t="str">
            <v>KG</v>
          </cell>
          <cell r="D2151">
            <v>4.7699999999999996</v>
          </cell>
          <cell r="E2151">
            <v>6.1571124999999997E-2</v>
          </cell>
        </row>
        <row r="2152">
          <cell r="A2152">
            <v>92791</v>
          </cell>
          <cell r="B2152" t="str">
            <v>CORTE E DOBRA DE AÇO CA-60, DIÂMETRO DE 5,0 MM, UTILIZADO EM ESTRUTURAS DIVERSAS, EXCETO LAJES. AF_12/2015</v>
          </cell>
          <cell r="C2152" t="str">
            <v>KG</v>
          </cell>
          <cell r="D2152">
            <v>5.92</v>
          </cell>
          <cell r="E2152">
            <v>0.214162348</v>
          </cell>
        </row>
        <row r="2153">
          <cell r="A2153">
            <v>92792</v>
          </cell>
          <cell r="B2153" t="str">
            <v>CORTE E DOBRA DE AÇO CA-50, DIÂMETRO DE 6,3 MM, UTILIZADO EM ESTRUTURAS DIVERSAS, EXCETO LAJES. AF_12/2015</v>
          </cell>
          <cell r="C2153" t="str">
            <v>KG</v>
          </cell>
          <cell r="D2153">
            <v>5.45</v>
          </cell>
          <cell r="E2153">
            <v>0.12523364400000001</v>
          </cell>
        </row>
        <row r="2154">
          <cell r="A2154">
            <v>92793</v>
          </cell>
          <cell r="B2154" t="str">
            <v>CORTE E DOBRA DE AÇO CA-50, DIÂMETRO DE 8,0 MM, UTILIZADO EM ESTRUTURAS DIVERSAS, EXCETO LAJES. AF_12/2015</v>
          </cell>
          <cell r="C2154" t="str">
            <v>KG</v>
          </cell>
          <cell r="D2154">
            <v>5.81</v>
          </cell>
          <cell r="E2154">
            <v>6.25E-2</v>
          </cell>
        </row>
        <row r="2155">
          <cell r="A2155">
            <v>92794</v>
          </cell>
          <cell r="B2155" t="str">
            <v>CORTE E DOBRA DE AÇO CA-50, DIÂMETRO DE 10,0 MM, UTILIZADO EM ESTRUTURAS DIVERSAS, EXCETO LAJES. AF_12/2015</v>
          </cell>
          <cell r="C2155" t="str">
            <v>KG</v>
          </cell>
          <cell r="D2155">
            <v>4.8099999999999996</v>
          </cell>
          <cell r="E2155">
            <v>3.9832285000000002E-2</v>
          </cell>
        </row>
        <row r="2156">
          <cell r="A2156">
            <v>92795</v>
          </cell>
          <cell r="B2156" t="str">
            <v>CORTE E DOBRA DE AÇO CA-50, DIÂMETRO DE 12,5 MM, UTILIZADO EM ESTRUTURAS DIVERSAS, EXCETO LAJES. AF_12/2015</v>
          </cell>
          <cell r="C2156" t="str">
            <v>KG</v>
          </cell>
          <cell r="D2156">
            <v>4.47</v>
          </cell>
          <cell r="E2156">
            <v>2.4719101E-2</v>
          </cell>
        </row>
        <row r="2157">
          <cell r="A2157">
            <v>92796</v>
          </cell>
          <cell r="B2157" t="str">
            <v>CORTE E DOBRA DE AÇO CA-50, DIÂMETRO DE 16,0 MM, UTILIZADO EM ESTRUTURAS DIVERSAS, EXCETO LAJES. AF_12/2015</v>
          </cell>
          <cell r="C2157" t="str">
            <v>KG</v>
          </cell>
          <cell r="D2157">
            <v>4.4000000000000004</v>
          </cell>
          <cell r="E2157">
            <v>1.1389521E-2</v>
          </cell>
        </row>
        <row r="2158">
          <cell r="A2158">
            <v>92797</v>
          </cell>
          <cell r="B2158" t="str">
            <v>CORTE E DOBRA DE AÇO CA-50, DIÂMETRO DE 20,0 MM, UTILIZADO EM ESTRUTURAS DIVERSAS, EXCETO LAJES. AF_12/2015</v>
          </cell>
          <cell r="C2158" t="str">
            <v>KG</v>
          </cell>
          <cell r="D2158">
            <v>4.1900000000000004</v>
          </cell>
          <cell r="E2158">
            <v>4.7846879999999996E-3</v>
          </cell>
        </row>
        <row r="2159">
          <cell r="A2159">
            <v>92798</v>
          </cell>
          <cell r="B2159" t="str">
            <v>CORTE E DOBRA DE AÇO CA-50, DIÂMETRO DE 25,0 MM, UTILIZADO EM ESTRUTURAS DIVERSAS, EXCETO LAJES. AF_12/2015</v>
          </cell>
          <cell r="C2159" t="str">
            <v>KG</v>
          </cell>
          <cell r="D2159">
            <v>4.83</v>
          </cell>
          <cell r="E2159">
            <v>2.0746879999999999E-3</v>
          </cell>
        </row>
        <row r="2160">
          <cell r="A2160">
            <v>92799</v>
          </cell>
          <cell r="B2160" t="str">
            <v>CORTE E DOBRA DE AÇO CA-60, DIÂMETRO DE 4,2 MM, UTILIZADO EM LAJE. AF_12/2015</v>
          </cell>
          <cell r="C2160" t="str">
            <v>KG</v>
          </cell>
          <cell r="D2160">
            <v>6.26</v>
          </cell>
          <cell r="E2160">
            <v>0.247557003</v>
          </cell>
        </row>
        <row r="2161">
          <cell r="A2161">
            <v>92800</v>
          </cell>
          <cell r="B2161" t="str">
            <v>CORTE E DOBRA DE AÇO CA-60, DIÂMETRO DE 5,0 MM, UTILIZADO EM LAJE. AF_12/2015</v>
          </cell>
          <cell r="C2161" t="str">
            <v>KG</v>
          </cell>
          <cell r="D2161">
            <v>5.54</v>
          </cell>
          <cell r="E2161">
            <v>0.173431734</v>
          </cell>
        </row>
        <row r="2162">
          <cell r="A2162">
            <v>92801</v>
          </cell>
          <cell r="B2162" t="str">
            <v>CORTE E DOBRA DE AÇO CA-50, DIÂMETRO DE 6,3 MM, UTILIZADO EM LAJE. AF_12/2015</v>
          </cell>
          <cell r="C2162" t="str">
            <v>KG</v>
          </cell>
          <cell r="D2162">
            <v>5.23</v>
          </cell>
          <cell r="E2162">
            <v>9.5145630999999994E-2</v>
          </cell>
        </row>
        <row r="2163">
          <cell r="A2163">
            <v>92802</v>
          </cell>
          <cell r="B2163" t="str">
            <v>CORTE E DOBRA DE AÇO CA-50, DIÂMETRO DE 8,0 MM, UTILIZADO EM LAJE. AF_12/2015</v>
          </cell>
          <cell r="C2163" t="str">
            <v>KG</v>
          </cell>
          <cell r="D2163">
            <v>5.68</v>
          </cell>
          <cell r="E2163">
            <v>4.4404973E-2</v>
          </cell>
        </row>
        <row r="2164">
          <cell r="A2164">
            <v>92803</v>
          </cell>
          <cell r="B2164" t="str">
            <v>CORTE E DOBRA DE AÇO CA-50, DIÂMETRO DE 10,0 MM, UTILIZADO EM LAJE. AF_12/2015</v>
          </cell>
          <cell r="C2164" t="str">
            <v>KG</v>
          </cell>
          <cell r="D2164">
            <v>4.7300000000000004</v>
          </cell>
          <cell r="E2164">
            <v>2.7718550000000002E-2</v>
          </cell>
        </row>
        <row r="2165">
          <cell r="A2165">
            <v>92804</v>
          </cell>
          <cell r="B2165" t="str">
            <v>CORTE E DOBRA DE AÇO CA-50, DIÂMETRO DE 12,5 MM, UTILIZADO EM LAJE. AF_12/2015</v>
          </cell>
          <cell r="C2165" t="str">
            <v>KG</v>
          </cell>
          <cell r="D2165">
            <v>4.43</v>
          </cell>
          <cell r="E2165">
            <v>1.5873015000000001E-2</v>
          </cell>
        </row>
        <row r="2166">
          <cell r="A2166">
            <v>92805</v>
          </cell>
          <cell r="B2166" t="str">
            <v>CORTE E DOBRA DE AÇO CA-50, DIÂMETRO DE 16,0 MM, UTILIZADO EM LAJE. AF_12/2015</v>
          </cell>
          <cell r="C2166" t="str">
            <v>KG</v>
          </cell>
          <cell r="D2166">
            <v>4.38</v>
          </cell>
          <cell r="E2166">
            <v>6.8649879999999998E-3</v>
          </cell>
        </row>
        <row r="2167">
          <cell r="A2167">
            <v>92806</v>
          </cell>
          <cell r="B2167" t="str">
            <v>CORTE E DOBRA DE AÇO CA-50, DIÂMETRO DE 20,0 MM, UTILIZADO EM LAJE. AF_12/2015</v>
          </cell>
          <cell r="C2167" t="str">
            <v>KG</v>
          </cell>
          <cell r="D2167">
            <v>4.18</v>
          </cell>
          <cell r="E2167">
            <v>2.3980809999999998E-3</v>
          </cell>
        </row>
        <row r="2168">
          <cell r="A2168">
            <v>92875</v>
          </cell>
          <cell r="B2168" t="str">
            <v>CORTE E DOBRA DE AÇO CA-25, DIÂMETRO DE 6,3 MM. AF_12/2015</v>
          </cell>
          <cell r="C2168" t="str">
            <v>KG</v>
          </cell>
          <cell r="D2168">
            <v>5.19</v>
          </cell>
          <cell r="E2168">
            <v>0.13163064799999999</v>
          </cell>
        </row>
        <row r="2169">
          <cell r="A2169">
            <v>92876</v>
          </cell>
          <cell r="B2169" t="str">
            <v>CORTE E DOBRA DE AÇO CA-25, DIÂMETRO DE 8,0 MM. AF_12/2015</v>
          </cell>
          <cell r="C2169" t="str">
            <v>KG</v>
          </cell>
          <cell r="D2169">
            <v>4.91</v>
          </cell>
          <cell r="E2169">
            <v>7.4074074000000004E-2</v>
          </cell>
        </row>
        <row r="2170">
          <cell r="A2170">
            <v>92877</v>
          </cell>
          <cell r="B2170" t="str">
            <v>CORTE E DOBRA DE AÇO CA-25, DIÂMETRO DE 10,0 MM. AF_12/2015</v>
          </cell>
          <cell r="C2170" t="str">
            <v>KG</v>
          </cell>
          <cell r="D2170">
            <v>4.42</v>
          </cell>
          <cell r="E2170">
            <v>4.3378994999999997E-2</v>
          </cell>
        </row>
        <row r="2171">
          <cell r="A2171">
            <v>92878</v>
          </cell>
          <cell r="B2171" t="str">
            <v>CORTE E DOBRA DE AÇO CA-25, DIÂMETRO DE 12,5 MM. AF_12/2015</v>
          </cell>
          <cell r="C2171" t="str">
            <v>KG</v>
          </cell>
          <cell r="D2171">
            <v>4.33</v>
          </cell>
          <cell r="E2171">
            <v>2.5522040999999999E-2</v>
          </cell>
        </row>
        <row r="2172">
          <cell r="A2172">
            <v>92879</v>
          </cell>
          <cell r="B2172" t="str">
            <v>CORTE E DOBRA DE AÇO CA-25, DIÂMETRO DE 16,0 MM. AF_12/2015</v>
          </cell>
          <cell r="C2172" t="str">
            <v>KG</v>
          </cell>
          <cell r="D2172">
            <v>4.26</v>
          </cell>
          <cell r="E2172">
            <v>1.1764705E-2</v>
          </cell>
        </row>
        <row r="2173">
          <cell r="A2173">
            <v>92880</v>
          </cell>
          <cell r="B2173" t="str">
            <v>CORTE E DOBRA DE AÇO CA-25, DIÂMETRO DE 20,0 MM. AF_12/2015</v>
          </cell>
          <cell r="C2173" t="str">
            <v>KG</v>
          </cell>
          <cell r="D2173">
            <v>4.3499999999999996</v>
          </cell>
          <cell r="E2173">
            <v>4.6082939999999998E-3</v>
          </cell>
        </row>
        <row r="2174">
          <cell r="A2174">
            <v>92881</v>
          </cell>
          <cell r="B2174" t="str">
            <v>CORTE E DOBRA DE AÇO CA-25, DIÂMETRO DE 25,0 MM. AF_12/2015</v>
          </cell>
          <cell r="C2174" t="str">
            <v>KG</v>
          </cell>
          <cell r="D2174">
            <v>4.34</v>
          </cell>
          <cell r="E2174">
            <v>2.3094679999999999E-3</v>
          </cell>
        </row>
        <row r="2175">
          <cell r="A2175">
            <v>92882</v>
          </cell>
          <cell r="B2175" t="str">
            <v>ARMAÇÃO UTILIZANDO AÇO CA-25 DE 6,3 MM - MONTAGEM. AF_12/2015</v>
          </cell>
          <cell r="C2175" t="str">
            <v>KG</v>
          </cell>
          <cell r="D2175">
            <v>7.48</v>
          </cell>
          <cell r="E2175">
            <v>0.30896551700000002</v>
          </cell>
        </row>
        <row r="2176">
          <cell r="A2176">
            <v>92883</v>
          </cell>
          <cell r="B2176" t="str">
            <v>ARMAÇÃO UTILIZANDO AÇO CA-25 DE 8,0 MM - MONTAGEM. AF_12/2015</v>
          </cell>
          <cell r="C2176" t="str">
            <v>KG</v>
          </cell>
          <cell r="D2176">
            <v>6.67</v>
          </cell>
          <cell r="E2176">
            <v>0.233486943</v>
          </cell>
        </row>
        <row r="2177">
          <cell r="A2177">
            <v>92884</v>
          </cell>
          <cell r="B2177" t="str">
            <v>ARMAÇÃO UTILIZANDO AÇO CA-25 DE 10,0 MM - MONTAGEM. AF_12/2015</v>
          </cell>
          <cell r="C2177" t="str">
            <v>KG</v>
          </cell>
          <cell r="D2177">
            <v>5.79</v>
          </cell>
          <cell r="E2177">
            <v>0.186500888</v>
          </cell>
        </row>
        <row r="2178">
          <cell r="A2178">
            <v>92885</v>
          </cell>
          <cell r="B2178" t="str">
            <v>ARMAÇÃO UTILIZANDO AÇO CA-25 DE 12,5 MM - MONTAGEM. AF_12/2015</v>
          </cell>
          <cell r="C2178" t="str">
            <v>KG</v>
          </cell>
          <cell r="D2178">
            <v>5.4</v>
          </cell>
          <cell r="E2178">
            <v>0.13851992399999999</v>
          </cell>
        </row>
        <row r="2179">
          <cell r="A2179">
            <v>92886</v>
          </cell>
          <cell r="B2179" t="str">
            <v>ARMAÇÃO UTILIZANDO AÇO CA-25 DE 16,0 MM - MONTAGEM. AF_12/2015</v>
          </cell>
          <cell r="C2179" t="str">
            <v>KG</v>
          </cell>
          <cell r="D2179">
            <v>5.05</v>
          </cell>
          <cell r="E2179">
            <v>9.4758064000000003E-2</v>
          </cell>
        </row>
        <row r="2180">
          <cell r="A2180">
            <v>92887</v>
          </cell>
          <cell r="B2180" t="str">
            <v>ARMAÇÃO UTILIZANDO AÇO CA-25 DE 20,0 MM - MONTAGEM. AF_12/2015</v>
          </cell>
          <cell r="C2180" t="str">
            <v>KG</v>
          </cell>
          <cell r="D2180">
            <v>4.95</v>
          </cell>
          <cell r="E2180">
            <v>6.1349692999999997E-2</v>
          </cell>
        </row>
        <row r="2181">
          <cell r="A2181">
            <v>92888</v>
          </cell>
          <cell r="B2181" t="str">
            <v>ARMAÇÃO UTILIZANDO AÇO CA-25 DE 25,0 MM - MONTAGEM. AF_12/2015</v>
          </cell>
          <cell r="C2181" t="str">
            <v>KG</v>
          </cell>
          <cell r="D2181">
            <v>4.78</v>
          </cell>
          <cell r="E2181">
            <v>3.3826637999999999E-2</v>
          </cell>
        </row>
        <row r="2182">
          <cell r="A2182">
            <v>92915</v>
          </cell>
          <cell r="B2182" t="str">
            <v>ARMAÇÃO DE ESTRUTURAS DE CONCRETO ARMADO, EXCETO VIGAS, PILARES, LAJES E FUNDAÇÕES, UTILIZANDO AÇO CA-60 DE 5,0 MM - MONTAGEM. AF_12/2015</v>
          </cell>
          <cell r="C2182" t="str">
            <v>KG</v>
          </cell>
          <cell r="D2182">
            <v>9.9</v>
          </cell>
          <cell r="E2182">
            <v>0.43065693399999999</v>
          </cell>
        </row>
        <row r="2183">
          <cell r="A2183">
            <v>92916</v>
          </cell>
          <cell r="B2183" t="str">
            <v>ARMAÇÃO DE ESTRUTURAS DE CONCRETO ARMADO, EXCETO VIGAS, PILARES, LAJES E FUNDAÇÕES, UTILIZANDO AÇO CA-50 DE 6,3 MM - MONTAGEM. AF_12/2015</v>
          </cell>
          <cell r="C2183" t="str">
            <v>KG</v>
          </cell>
          <cell r="D2183">
            <v>8.5399999999999991</v>
          </cell>
          <cell r="E2183">
            <v>0.34740651299999997</v>
          </cell>
        </row>
        <row r="2184">
          <cell r="A2184">
            <v>92917</v>
          </cell>
          <cell r="B2184" t="str">
            <v>ARMAÇÃO DE ESTRUTURAS DE CONCRETO ARMADO, EXCETO VIGAS, PILARES, LAJES E FUNDAÇÕES, UTILIZANDO AÇO CA-50 DE 8,0 MM - MONTAGEM. AF_12/2015</v>
          </cell>
          <cell r="C2184" t="str">
            <v>KG</v>
          </cell>
          <cell r="D2184">
            <v>8.17</v>
          </cell>
          <cell r="E2184">
            <v>0.25031289099999998</v>
          </cell>
        </row>
        <row r="2185">
          <cell r="A2185">
            <v>92919</v>
          </cell>
          <cell r="B2185" t="str">
            <v>ARMAÇÃO DE ESTRUTURAS DE CONCRETO ARMADO, EXCETO VIGAS, PILARES, LAJES E FUNDAÇÕES, UTILIZANDO AÇO CA-50 DE 10,0 MM - MONTAGEM. AF_12/2015</v>
          </cell>
          <cell r="C2185" t="str">
            <v>KG</v>
          </cell>
          <cell r="D2185">
            <v>6.63</v>
          </cell>
          <cell r="E2185">
            <v>0.21826625299999999</v>
          </cell>
        </row>
        <row r="2186">
          <cell r="A2186">
            <v>92921</v>
          </cell>
          <cell r="B2186" t="str">
            <v>ARMAÇÃO DE ESTRUTURAS DE CONCRETO ARMADO, EXCETO VIGAS, PILARES, LAJES E FUNDAÇÕES, UTILIZANDO AÇO CA-50 DE 12,5 MM - MONTAGEM. AF_12/2015</v>
          </cell>
          <cell r="C2186" t="str">
            <v>KG</v>
          </cell>
          <cell r="D2186">
            <v>5.87</v>
          </cell>
          <cell r="E2186">
            <v>0.172774869</v>
          </cell>
        </row>
        <row r="2187">
          <cell r="A2187">
            <v>92922</v>
          </cell>
          <cell r="B2187" t="str">
            <v>ARMAÇÃO DE ESTRUTURAS DE CONCRETO ARMADO, EXCETO VIGAS, PILARES, LAJES E FUNDAÇÕES, UTILIZANDO AÇO CA-50 DE 16,0 MM - MONTAGEM. AF_12/2015</v>
          </cell>
          <cell r="C2187" t="str">
            <v>KG</v>
          </cell>
          <cell r="D2187">
            <v>5.4</v>
          </cell>
          <cell r="E2187">
            <v>0.122410546</v>
          </cell>
        </row>
        <row r="2188">
          <cell r="A2188">
            <v>92923</v>
          </cell>
          <cell r="B2188" t="str">
            <v>ARMAÇÃO DE ESTRUTURAS DE CONCRETO ARMADO, EXCETO VIGAS, PILARES, LAJES E FUNDAÇÕES, UTILIZANDO AÇO CA-50 DE 20,0 MM - MONTAGEM. AF_12/2015</v>
          </cell>
          <cell r="C2188" t="str">
            <v>KG</v>
          </cell>
          <cell r="D2188">
            <v>4.93</v>
          </cell>
          <cell r="E2188">
            <v>8.4362139000000003E-2</v>
          </cell>
        </row>
        <row r="2189">
          <cell r="A2189">
            <v>92924</v>
          </cell>
          <cell r="B2189" t="str">
            <v>ARMAÇÃO DE ESTRUTURAS DE CONCRETO ARMADO, EXCETO VIGAS, PILARES, LAJES E FUNDAÇÕES, UTILIZANDO AÇO CA-50 DE 25,0 MM - MONTAGEM. AF_12/2015</v>
          </cell>
          <cell r="C2189" t="str">
            <v>KG</v>
          </cell>
          <cell r="D2189">
            <v>5.36</v>
          </cell>
          <cell r="E2189">
            <v>4.3396226000000003E-2</v>
          </cell>
        </row>
        <row r="2190">
          <cell r="A2190">
            <v>95445</v>
          </cell>
          <cell r="B2190" t="str">
            <v>CORTE E DOBRA DE AÇO CA-60, DIÂMETRO DE 5,0 MM, UTILIZADO EM ESTRIBO CONTÍNUO HELICOIDAL. AF_10/2016</v>
          </cell>
          <cell r="C2190" t="str">
            <v>KG</v>
          </cell>
          <cell r="D2190">
            <v>4.59</v>
          </cell>
          <cell r="E2190">
            <v>9.0707964000000002E-2</v>
          </cell>
        </row>
        <row r="2191">
          <cell r="A2191">
            <v>95446</v>
          </cell>
          <cell r="B2191" t="str">
            <v>CORTE E DOBRA DE AÇO CA-50, DIÂMETRO DE 6,3 MM, UTILIZADO EM ESTRIBO CONTÍNUO HELICOIDAL. AF_10/2016</v>
          </cell>
          <cell r="C2191" t="str">
            <v>KG</v>
          </cell>
          <cell r="D2191">
            <v>4.68</v>
          </cell>
          <cell r="E2191">
            <v>6.4935064000000001E-2</v>
          </cell>
        </row>
        <row r="2192">
          <cell r="A2192">
            <v>95576</v>
          </cell>
          <cell r="B2192" t="str">
            <v>MONTAGEM DE ARMADURA LONGITUDINAL/TRANSVERSAL DE ESTACAS DE SEÇÃO CIRCULAR, DIÂMETRO = 8,0 MM. AF_11/2016</v>
          </cell>
          <cell r="C2192" t="str">
            <v>KG</v>
          </cell>
          <cell r="D2192">
            <v>7.74</v>
          </cell>
          <cell r="E2192">
            <v>0.231884057</v>
          </cell>
        </row>
        <row r="2193">
          <cell r="A2193">
            <v>95577</v>
          </cell>
          <cell r="B2193" t="str">
            <v>MONTAGEM DE ARMADURA LONGITUDINAL DE ESTACAS DE SEÇÃO CIRCULAR, DIÂMETRO = 10,0 MM. AF_11/2016</v>
          </cell>
          <cell r="C2193" t="str">
            <v>KG</v>
          </cell>
          <cell r="D2193">
            <v>6.4</v>
          </cell>
          <cell r="E2193">
            <v>0.20833333300000001</v>
          </cell>
        </row>
        <row r="2194">
          <cell r="A2194">
            <v>95578</v>
          </cell>
          <cell r="B2194" t="str">
            <v>MONTAGEM DE ARMADURA LONGITUDINAL/TRANSVERSAL DE ESTACAS DE SEÇÃO CIRCULAR, DIÂMETRO = 12,5 MM. AF_11/2016</v>
          </cell>
          <cell r="C2194" t="str">
            <v>KG</v>
          </cell>
          <cell r="D2194">
            <v>5.79</v>
          </cell>
          <cell r="E2194">
            <v>0.17813051099999999</v>
          </cell>
        </row>
        <row r="2195">
          <cell r="A2195">
            <v>95579</v>
          </cell>
          <cell r="B2195" t="str">
            <v>MONTAGEM DE ARMADURA LONGITUDINAL DE ESTACAS DE SEÇÃO CIRCULAR, DIÂMETRO = 16,0 MM. AF_11/2016</v>
          </cell>
          <cell r="C2195" t="str">
            <v>KG</v>
          </cell>
          <cell r="D2195">
            <v>5.47</v>
          </cell>
          <cell r="E2195">
            <v>0.13805970100000001</v>
          </cell>
        </row>
        <row r="2196">
          <cell r="A2196">
            <v>95580</v>
          </cell>
          <cell r="B2196" t="str">
            <v>MONTAGEM DE ARMADURA LONGITUDINAL DE ESTACAS DE SEÇÃO CIRCULAR, DIÂMETRO = 20,0 MM. AF_11/2016</v>
          </cell>
          <cell r="C2196" t="str">
            <v>KG</v>
          </cell>
          <cell r="D2196">
            <v>5.09</v>
          </cell>
          <cell r="E2196">
            <v>0.117764471</v>
          </cell>
        </row>
        <row r="2197">
          <cell r="A2197">
            <v>95581</v>
          </cell>
          <cell r="B2197" t="str">
            <v>MONTAGEM DE ARMADURA LONGITUDINAL DE ESTACAS DE SEÇÃO CIRCULAR, DIÂMETRO = 25,0 MM. AF_11/2016</v>
          </cell>
          <cell r="C2197" t="str">
            <v>KG</v>
          </cell>
          <cell r="D2197">
            <v>5.59</v>
          </cell>
          <cell r="E2197">
            <v>8.3484573000000006E-2</v>
          </cell>
        </row>
        <row r="2198">
          <cell r="A2198">
            <v>95583</v>
          </cell>
          <cell r="B2198" t="str">
            <v>MONTAGEM DE ARMADURA TRANSVERSAL DE ESTACAS DE SEÇÃO CIRCULAR, DIÂMETRO = 5,0 MM. AF_11/2016</v>
          </cell>
          <cell r="C2198" t="str">
            <v>KG</v>
          </cell>
          <cell r="D2198">
            <v>10.38</v>
          </cell>
          <cell r="E2198">
            <v>0.48177339899999999</v>
          </cell>
        </row>
        <row r="2199">
          <cell r="A2199">
            <v>95584</v>
          </cell>
          <cell r="B2199" t="str">
            <v>MONTAGEM DE ARMADURA TRANSVERSAL DE ESTACAS DE SEÇÃO CIRCULAR, DIÂMETRO = 6,3 MM. AF_11/2016</v>
          </cell>
          <cell r="C2199" t="str">
            <v>KG</v>
          </cell>
          <cell r="D2199">
            <v>8.36</v>
          </cell>
          <cell r="E2199">
            <v>0.37960687900000001</v>
          </cell>
        </row>
        <row r="2200">
          <cell r="A2200">
            <v>95585</v>
          </cell>
          <cell r="B2200" t="str">
            <v>MONTAGEM DE ARMADURA LONGITUDINAL/TRANSVERSAL DE ESTACAS DE SEÇÃO RETANGULAR (BARRETE), DIÂMETRO = 8,0 MM. AF_11/2016</v>
          </cell>
          <cell r="C2200" t="str">
            <v>KG</v>
          </cell>
          <cell r="D2200">
            <v>8.11</v>
          </cell>
          <cell r="E2200">
            <v>0.25757575700000002</v>
          </cell>
        </row>
        <row r="2201">
          <cell r="A2201">
            <v>95586</v>
          </cell>
          <cell r="B2201" t="str">
            <v>MONTAGEM DE ARMADURA LONGITUDINAL DE ESTACAS DE SEÇÃO RETANGULAR (BARRETE), DIÂMETRO = 10,0 MM. AF_11/2016</v>
          </cell>
          <cell r="C2201" t="str">
            <v>KG</v>
          </cell>
          <cell r="D2201">
            <v>6.68</v>
          </cell>
          <cell r="E2201">
            <v>0.233486943</v>
          </cell>
        </row>
        <row r="2202">
          <cell r="A2202">
            <v>95587</v>
          </cell>
          <cell r="B2202" t="str">
            <v>MONTAGEM DE ARMADURA LONGITUDINAL/TRANSVERSAL DE ESTACAS DE SEÇÃO RETANGULAR (BARRETE), DIÂMETRO = 12,5 MM. AF_11/2016</v>
          </cell>
          <cell r="C2202" t="str">
            <v>KG</v>
          </cell>
          <cell r="D2202">
            <v>6.02</v>
          </cell>
          <cell r="E2202">
            <v>0.202380952</v>
          </cell>
        </row>
        <row r="2203">
          <cell r="A2203">
            <v>95588</v>
          </cell>
          <cell r="B2203" t="str">
            <v>MONTAGEM DE ARMADURA LONGITUDINAL DE ESTACAS DE SEÇÃO RETANGULAR (BARRETE), DIÂMETRO = 16,0 MM. AF_11/2016</v>
          </cell>
          <cell r="C2203" t="str">
            <v>KG</v>
          </cell>
          <cell r="D2203">
            <v>5.64</v>
          </cell>
          <cell r="E2203">
            <v>0.160940325</v>
          </cell>
        </row>
        <row r="2204">
          <cell r="A2204">
            <v>95589</v>
          </cell>
          <cell r="B2204" t="str">
            <v>MONTAGEM DE ARMADURA LONGITUDINAL DE ESTACAS DE SEÇÃO RETANGULAR (BARRETE), DIÂMETRO = 20,0 MM. AF_11/2016</v>
          </cell>
          <cell r="C2204" t="str">
            <v>KG</v>
          </cell>
          <cell r="D2204">
            <v>5.24</v>
          </cell>
          <cell r="E2204">
            <v>0.136452241</v>
          </cell>
        </row>
        <row r="2205">
          <cell r="A2205">
            <v>95590</v>
          </cell>
          <cell r="B2205" t="str">
            <v>MONTAGEM DE ARMADURA LONGITUDINAL DE ESTACAS DE SEÇÃO RETANGULAR (BARRETE), DIÂMETRO = 25,0 MM. AF_11/2016</v>
          </cell>
          <cell r="C2205" t="str">
            <v>KG</v>
          </cell>
          <cell r="D2205">
            <v>5.71</v>
          </cell>
          <cell r="E2205">
            <v>9.9467139999999996E-2</v>
          </cell>
        </row>
        <row r="2206">
          <cell r="A2206">
            <v>95592</v>
          </cell>
          <cell r="B2206" t="str">
            <v>MONTAGEM DE ARMADURA TRANSVERSAL DE ESTACAS DE SEÇÃO RETANGULAR (BARRETE), DIÂMETRO = 5,0 MM. AF_11/2016</v>
          </cell>
          <cell r="C2206" t="str">
            <v>KG</v>
          </cell>
          <cell r="D2206">
            <v>12.84</v>
          </cell>
          <cell r="E2206">
            <v>0.52795527200000003</v>
          </cell>
        </row>
        <row r="2207">
          <cell r="A2207">
            <v>95593</v>
          </cell>
          <cell r="B2207" t="str">
            <v>MONTAGEM DE ARMADURA TRANSVERSAL DE ESTACAS DE SEÇÃO RETANGULAR (BARRETE), DIÂMETRO = 6,3 MM. AF_11/2016</v>
          </cell>
          <cell r="C2207" t="str">
            <v>KG</v>
          </cell>
          <cell r="D2207">
            <v>9.81</v>
          </cell>
          <cell r="E2207">
            <v>0.41884816699999999</v>
          </cell>
        </row>
        <row r="2208">
          <cell r="A2208">
            <v>95943</v>
          </cell>
          <cell r="B2208" t="str">
            <v>ARMAÇÃO DE ESCADA, COM 2 LANCES, DE UMA ESTRUTURA CONVENCIONAL DE CONCRETO ARMADO UTILIZANDO AÇO CA-60 DE 5,0 MM - MONTAGEM. AF_01/2017</v>
          </cell>
          <cell r="C2208" t="str">
            <v>KG</v>
          </cell>
          <cell r="D2208">
            <v>13.48</v>
          </cell>
          <cell r="E2208">
            <v>0.533891852</v>
          </cell>
        </row>
        <row r="2209">
          <cell r="A2209">
            <v>95944</v>
          </cell>
          <cell r="B2209" t="str">
            <v>ARMAÇÃO DE ESCADA, COM 2 LANCES, DE UMA ESTRUTURA CONVENCIONAL DE CONCRETO ARMADO UTILIZANDO AÇO CA-50 DE 6,3 MM - MONTAGEM. AF_01/2017</v>
          </cell>
          <cell r="C2209" t="str">
            <v>KG</v>
          </cell>
          <cell r="D2209">
            <v>11.71</v>
          </cell>
          <cell r="E2209">
            <v>0.47326906200000002</v>
          </cell>
        </row>
        <row r="2210">
          <cell r="A2210">
            <v>95945</v>
          </cell>
          <cell r="B2210" t="str">
            <v>ARMAÇÃO DE ESCADA, COM 2 LANCES, DE UMA ESTRUTURA CONVENCIONAL DE CONCRETO ARMADO UTILIZANDO AÇO CA-50 DE 8,0 MM - MONTAGEM. AF_01/2017</v>
          </cell>
          <cell r="C2210" t="str">
            <v>KG</v>
          </cell>
          <cell r="D2210">
            <v>9.61</v>
          </cell>
          <cell r="E2210">
            <v>0.33475479699999999</v>
          </cell>
        </row>
        <row r="2211">
          <cell r="A2211">
            <v>95946</v>
          </cell>
          <cell r="B2211" t="str">
            <v>ARMAÇÃO DE ESCADA, COM 2 LANCES, DE UMA ESTRUTURA CONVENCIONAL DE CONCRETO ARMADO UTILIZANDO AÇO CA-50 DE 10,0 MM - MONTAGEM. AF_01/2017</v>
          </cell>
          <cell r="C2211" t="str">
            <v>KG</v>
          </cell>
          <cell r="D2211">
            <v>6.95</v>
          </cell>
          <cell r="E2211">
            <v>0.24778760999999999</v>
          </cell>
        </row>
        <row r="2212">
          <cell r="A2212">
            <v>95947</v>
          </cell>
          <cell r="B2212" t="str">
            <v>ARMAÇÃO DE ESCADA, COM 2 LANCES, DE UMA ESTRUTURA CONVENCIONAL DE CONCRETO ARMADO UTILIZANDO AÇO CA-50 DE 12,5 MM - MONTAGEM. AF_01/2017</v>
          </cell>
          <cell r="C2212" t="str">
            <v>KG</v>
          </cell>
          <cell r="D2212">
            <v>5.56</v>
          </cell>
          <cell r="E2212">
            <v>0.13812154600000001</v>
          </cell>
        </row>
        <row r="2213">
          <cell r="A2213">
            <v>95948</v>
          </cell>
          <cell r="B2213" t="str">
            <v>ARMAÇÃO DE ESCADA, COM 2 LANCES, DE UMA ESTRUTURA CONVENCIONAL DE CONCRETO ARMADO UTILIZANDO AÇO CA-50 DE 16,0 MM - MONTAGEM. AF_01/2017</v>
          </cell>
          <cell r="C2213" t="str">
            <v>KG</v>
          </cell>
          <cell r="D2213">
            <v>4.76</v>
          </cell>
          <cell r="E2213">
            <v>2.9598308E-2</v>
          </cell>
        </row>
        <row r="2214">
          <cell r="A2214">
            <v>96544</v>
          </cell>
          <cell r="B2214" t="str">
            <v>ARMAÇÃO DE BLOCO, VIGA BALDRAME OU SAPATA UTILIZANDO AÇO CA-50 DE 6,3 MM - MONTAGEM. AF_06/2017</v>
          </cell>
          <cell r="C2214" t="str">
            <v>KG</v>
          </cell>
          <cell r="D2214">
            <v>9.3000000000000007</v>
          </cell>
          <cell r="E2214">
            <v>0.38179800200000003</v>
          </cell>
        </row>
        <row r="2215">
          <cell r="A2215">
            <v>96545</v>
          </cell>
          <cell r="B2215" t="str">
            <v>ARMAÇÃO DE BLOCO, VIGA BALDRAME OU SAPATA UTILIZANDO AÇO CA-50 DE 8 MM - MONTAGEM. AF_06/2017</v>
          </cell>
          <cell r="C2215" t="str">
            <v>KG</v>
          </cell>
          <cell r="D2215">
            <v>8.7899999999999991</v>
          </cell>
          <cell r="E2215">
            <v>0.29005847899999998</v>
          </cell>
        </row>
        <row r="2216">
          <cell r="A2216">
            <v>96546</v>
          </cell>
          <cell r="B2216" t="str">
            <v>ARMAÇÃO DE BLOCO, VIGA BALDRAME OU SAPATA UTILIZANDO AÇO CA-50 DE 10 MM - MONTAGEM. AF_06/2017</v>
          </cell>
          <cell r="C2216" t="str">
            <v>KG</v>
          </cell>
          <cell r="D2216">
            <v>7.15</v>
          </cell>
          <cell r="E2216">
            <v>0.262553802</v>
          </cell>
        </row>
        <row r="2217">
          <cell r="A2217">
            <v>96547</v>
          </cell>
          <cell r="B2217" t="str">
            <v>ARMAÇÃO DE BLOCO, VIGA BALDRAME OU SAPATA UTILIZANDO AÇO CA-50 DE 12,5 MM - MONTAGEM. AF_06/2017</v>
          </cell>
          <cell r="C2217" t="str">
            <v>KG</v>
          </cell>
          <cell r="D2217">
            <v>6.3</v>
          </cell>
          <cell r="E2217">
            <v>0.21951219499999999</v>
          </cell>
        </row>
        <row r="2218">
          <cell r="A2218">
            <v>96548</v>
          </cell>
          <cell r="B2218" t="str">
            <v>ARMAÇÃO DE BLOCO, VIGA BALDRAME OU SAPATA UTILIZANDO AÇO CA-50 DE 16 MM - MONTAGEM. AF_06/2017</v>
          </cell>
          <cell r="C2218" t="str">
            <v>KG</v>
          </cell>
          <cell r="D2218">
            <v>5.79</v>
          </cell>
          <cell r="E2218">
            <v>0.16637168099999999</v>
          </cell>
        </row>
        <row r="2219">
          <cell r="A2219">
            <v>96549</v>
          </cell>
          <cell r="B2219" t="str">
            <v>ARMAÇÃO DE BLOCO, VIGA BALDRAME OU SAPATA UTILIZANDO AÇO CA-50 DE 20 MM - MONTAGEM. AF_06/2017</v>
          </cell>
          <cell r="C2219" t="str">
            <v>KG</v>
          </cell>
          <cell r="D2219">
            <v>5.28</v>
          </cell>
          <cell r="E2219">
            <v>0.13127413099999999</v>
          </cell>
        </row>
        <row r="2220">
          <cell r="A2220">
            <v>96550</v>
          </cell>
          <cell r="B2220" t="str">
            <v>ARMAÇÃO DE BLOCO, VIGA BALDRAME OU SAPATA UTILIZANDO AÇO CA-50 DE 25 MM - MONTAGEM. AF_06/2017</v>
          </cell>
          <cell r="C2220" t="str">
            <v>KG</v>
          </cell>
          <cell r="D2220">
            <v>5.67</v>
          </cell>
          <cell r="E2220">
            <v>8.6175942000000005E-2</v>
          </cell>
        </row>
        <row r="2221">
          <cell r="A2221">
            <v>40780</v>
          </cell>
          <cell r="B2221" t="str">
            <v>REGULARIZAÇÃO DE SUPERFICIE DE CONCRETO APARENTE</v>
          </cell>
          <cell r="C2221" t="str">
            <v>M2</v>
          </cell>
          <cell r="D2221">
            <v>8.93</v>
          </cell>
          <cell r="E2221">
            <v>0.78481012800000005</v>
          </cell>
        </row>
        <row r="2222">
          <cell r="A2222" t="str">
            <v>74157/4</v>
          </cell>
          <cell r="B2222" t="str">
            <v>LANCAMENTO/APLICACAO MANUAL DE CONCRETO EM FUNDACOES</v>
          </cell>
          <cell r="C2222" t="str">
            <v>M3</v>
          </cell>
          <cell r="D2222">
            <v>100.08</v>
          </cell>
          <cell r="E2222">
            <v>0.77537537599999995</v>
          </cell>
        </row>
        <row r="2223">
          <cell r="A2223">
            <v>89993</v>
          </cell>
          <cell r="B2223" t="str">
            <v>GRAUTEAMENTO VERTICAL EM ALVENARIA ESTRUTURAL. AF_01/2015</v>
          </cell>
          <cell r="C2223" t="str">
            <v>M3</v>
          </cell>
          <cell r="D2223">
            <v>618.61</v>
          </cell>
          <cell r="E2223">
            <v>0.38364718799999997</v>
          </cell>
        </row>
        <row r="2224">
          <cell r="A2224">
            <v>89994</v>
          </cell>
          <cell r="B2224" t="str">
            <v>GRAUTEAMENTO DE CINTA INTERMEDIÁRIA OU DE CONTRAVERGA EM ALVENARIA ESTRUTURAL. AF_01/2015</v>
          </cell>
          <cell r="C2224" t="str">
            <v>M3</v>
          </cell>
          <cell r="D2224">
            <v>519.44000000000005</v>
          </cell>
          <cell r="E2224">
            <v>0.30587940499999999</v>
          </cell>
        </row>
        <row r="2225">
          <cell r="A2225">
            <v>89995</v>
          </cell>
          <cell r="B2225" t="str">
            <v>GRAUTEAMENTO DE CINTA SUPERIOR OU DE VERGA EM ALVENARIA ESTRUTURAL. AF_01/2015</v>
          </cell>
          <cell r="C2225" t="str">
            <v>M3</v>
          </cell>
          <cell r="D2225">
            <v>593.25</v>
          </cell>
          <cell r="E2225">
            <v>0.36624209099999999</v>
          </cell>
        </row>
        <row r="2226">
          <cell r="A2226">
            <v>90278</v>
          </cell>
          <cell r="B2226" t="str">
            <v>GRAUTE FGK=15 MPA; TRAÇO 1:0,04:2,0:2,4 (CIMENTO/ CAL/ AREIA GROSSA/ BRITA 0) - PREPARO MECÂNICO COM BETONEIRA 400 L. AF_02/2015</v>
          </cell>
          <cell r="C2226" t="str">
            <v>M3</v>
          </cell>
          <cell r="D2226">
            <v>295.58</v>
          </cell>
          <cell r="E2226">
            <v>0.152013536</v>
          </cell>
        </row>
        <row r="2227">
          <cell r="A2227">
            <v>90279</v>
          </cell>
          <cell r="B2227" t="str">
            <v>GRAUTE FGK=20 MPA; TRAÇO 1:0,04:1,6:1,9 (CIMENTO/ CAL/ AREIA GROSSA/ BRITA 0) - PREPARO MECÂNICO COM BETONEIRA 400 L. AF_02/2015</v>
          </cell>
          <cell r="C2227" t="str">
            <v>M3</v>
          </cell>
          <cell r="D2227">
            <v>316</v>
          </cell>
          <cell r="E2227">
            <v>0.12789666899999999</v>
          </cell>
        </row>
        <row r="2228">
          <cell r="A2228">
            <v>90280</v>
          </cell>
          <cell r="B2228" t="str">
            <v>GRAUTE FGK=25 MPA; TRAÇO 1:0,02:1,2:1,5 (CIMENTO/ CAL/ AREIA GROSSA/ BRITA 0) - PREPARO MECÂNICO COM BETONEIRA 400 L. AF_02/2015</v>
          </cell>
          <cell r="C2228" t="str">
            <v>M3</v>
          </cell>
          <cell r="D2228">
            <v>355.91</v>
          </cell>
          <cell r="E2228">
            <v>0.123875899</v>
          </cell>
        </row>
        <row r="2229">
          <cell r="A2229">
            <v>90281</v>
          </cell>
          <cell r="B2229" t="str">
            <v>GRAUTE FGK=30 MPA; TRAÇO 1:0,02:0,8:1,1 (CIMENTO/ CAL/ AREIA GROSSA/ BRITA 0) - PREPARO MECÂNICO COM BETONEIRA 400 L. AF_02/2015</v>
          </cell>
          <cell r="C2229" t="str">
            <v>M3</v>
          </cell>
          <cell r="D2229">
            <v>410.55</v>
          </cell>
          <cell r="E2229">
            <v>0.10289208800000001</v>
          </cell>
        </row>
        <row r="2230">
          <cell r="A2230">
            <v>90282</v>
          </cell>
          <cell r="B2230" t="str">
            <v>GRAUTE FGK=15 MPA; TRAÇO 1:2,0:2,4 (CIMENTO/ AREIA GROSSA/ BRITA 0/ ADITIVO) - PREPARO MECÂNICO COM BETONEIRA 400 L. AF_02/2015</v>
          </cell>
          <cell r="C2230" t="str">
            <v>M3</v>
          </cell>
          <cell r="D2230">
            <v>300.31</v>
          </cell>
          <cell r="E2230">
            <v>0.154809485</v>
          </cell>
        </row>
        <row r="2231">
          <cell r="A2231">
            <v>90283</v>
          </cell>
          <cell r="B2231" t="str">
            <v>GRAUTE FGK=20 MPA; TRAÇO 1:1,6:1,9 (CIMENTO/ AREIA GROSSA/ BRITA 0/ ADITIVO) - PREPARO MECÂNICO COM BETONEIRA 400 L. AF_02/2015</v>
          </cell>
          <cell r="C2231" t="str">
            <v>M3</v>
          </cell>
          <cell r="D2231">
            <v>321.93</v>
          </cell>
          <cell r="E2231">
            <v>0.12990523500000001</v>
          </cell>
        </row>
        <row r="2232">
          <cell r="A2232">
            <v>90284</v>
          </cell>
          <cell r="B2232" t="str">
            <v>GRAUTE FGK=25 MPA; TRAÇO 1:1,2:1,5 (CIMENTO/ AREIA GROSSA/ BRITA 0/ ADITIVO) - PREPARO MECÂNICO COM BETONEIRA 400 L. AF_02/2015</v>
          </cell>
          <cell r="C2232" t="str">
            <v>M3</v>
          </cell>
          <cell r="D2232">
            <v>362.93</v>
          </cell>
          <cell r="E2232">
            <v>0.12534105000000001</v>
          </cell>
        </row>
        <row r="2233">
          <cell r="A2233">
            <v>90285</v>
          </cell>
          <cell r="B2233" t="str">
            <v>GRAUTE FGK=30 MPA; TRAÇO 1:0,8:1,1 (CIMENTO/ AREIA GROSSA/ BRITA 0/ ADITIVO) - PREPARO MECÂNICO COM BETONEIRA 400 L. AF_02/2015</v>
          </cell>
          <cell r="C2233" t="str">
            <v>M3</v>
          </cell>
          <cell r="D2233">
            <v>420.32</v>
          </cell>
          <cell r="E2233">
            <v>0.10353607400000001</v>
          </cell>
        </row>
        <row r="2234">
          <cell r="A2234">
            <v>90853</v>
          </cell>
          <cell r="B2234" t="str">
            <v>CONCRETAGEM DE LAJES EM EDIFICAÇÕES UNIFAMILIARES FEITAS COM SISTEMA DE FÔRMAS MANUSEÁVEIS COM CONCRETO USINADO BOMBEÁVEL, FCK 20 MPA, LANÇADO COM BOMBA LANÇA - LANÇAMENTO, ADENSAMENTO E ACABAMENTO. AF_06/2015</v>
          </cell>
          <cell r="C2234" t="str">
            <v>M3</v>
          </cell>
          <cell r="D2234">
            <v>388.44</v>
          </cell>
          <cell r="E2234">
            <v>5.2620727999999999E-2</v>
          </cell>
        </row>
        <row r="2235">
          <cell r="A2235">
            <v>90854</v>
          </cell>
          <cell r="B2235" t="str">
            <v>CONCRETAGEM DE PAREDES EM EDIFICAÇÕES UNIFAMILIARES FEITAS COM SISTEMA DE FÔRMAS MANUSEÁVEIS COM CONCRETO USINADO BOMBEÁVEL, FCK 20 MPA, LANÇADO COM BOMBA LANÇA - LANÇAMENTO, ADENSAMENTO E ACABAMENTO. AF_06/2015</v>
          </cell>
          <cell r="C2235" t="str">
            <v>M3</v>
          </cell>
          <cell r="D2235">
            <v>376.47</v>
          </cell>
          <cell r="E2235">
            <v>4.9775318999999998E-2</v>
          </cell>
        </row>
        <row r="2236">
          <cell r="A2236">
            <v>90855</v>
          </cell>
          <cell r="B2236" t="str">
            <v>CONCRETAGEM DE PLATIBANDA EM EDIFICAÇÕES UNIFAMILIARES FEITAS COM SISTEMA DE FÔRMAS MANUSEÁVEIS COM CONCRETO USINADO BOMBEÁVEL, FCK 20 MPA, LANÇADO COM BOMBA LANÇA - LANÇAMENTO, ADENSAMENTO E ACABAMENTO. AF_06/2015</v>
          </cell>
          <cell r="C2236" t="str">
            <v>M3</v>
          </cell>
          <cell r="D2236">
            <v>412.65</v>
          </cell>
          <cell r="E2236">
            <v>7.0752886000000001E-2</v>
          </cell>
        </row>
        <row r="2237">
          <cell r="A2237">
            <v>90856</v>
          </cell>
          <cell r="B2237" t="str">
            <v>CONCRETAGEM DE LAJES EM EDIFICAÇÕES MULTIFAMILIARES FEITAS COM SISTEMA DE FÔRMAS MANUSEÁVEIS COM CONCRETO USINADO BOMBEÁVEL, FCK 20 MPA, LANÇADO COM BOMBA LANÇA - LANÇAMENTO, ADENSAMENTO E ACABAMENTO. AF_06/2015</v>
          </cell>
          <cell r="C2237" t="str">
            <v>M3</v>
          </cell>
          <cell r="D2237">
            <v>391.84</v>
          </cell>
          <cell r="E2237">
            <v>5.8991848999999999E-2</v>
          </cell>
        </row>
        <row r="2238">
          <cell r="A2238">
            <v>90857</v>
          </cell>
          <cell r="B2238" t="str">
            <v>CONCRETAGEM DE PAREDES EM EDIFICAÇÕES MULTIFAMILIARES FEITAS COM SISTEMA DE FÔRMAS MANUSEÁVEIS COM CONCRETO USINADO BOMBEÁVEL, FCK 20 MPA, LANÇADO COM BOMBA LANÇA - LANÇAMENTO, ADENSAMENTO E ACABAMENTO. AF_06/2015</v>
          </cell>
          <cell r="C2238" t="str">
            <v>M3</v>
          </cell>
          <cell r="D2238">
            <v>378.74</v>
          </cell>
          <cell r="E2238">
            <v>5.4206200000000003E-2</v>
          </cell>
        </row>
        <row r="2239">
          <cell r="A2239">
            <v>90858</v>
          </cell>
          <cell r="B2239" t="str">
            <v>CONCRETAGEM DE PLATIBANDA EM EDIFICAÇÕES MULTIFAMILIARES FEITAS COM SISTEMA DE FÔRMAS MANUSEÁVEIS COM CONCRETO USINADO BOMBEÁVEL, FCK 20 MPA, LANÇADO COM BOMBA LANÇA - LANÇAMENTO, ADENSAMENTO E ACABAMENTO. AF_06/2015</v>
          </cell>
          <cell r="C2239" t="str">
            <v>M3</v>
          </cell>
          <cell r="D2239">
            <v>428.28</v>
          </cell>
          <cell r="E2239">
            <v>9.6854111000000007E-2</v>
          </cell>
        </row>
        <row r="2240">
          <cell r="A2240">
            <v>90859</v>
          </cell>
          <cell r="B2240" t="str">
            <v>CONCRETAGEM DE PLATIBANDA EM EDIFICAÇÕES UNIFAMILIARES FEITAS COM SISTEMA DE FÔRMAS MANUSEÁVEIS COM CONCRETO USINADO AUTOADENSÁVEL, FCK 20 MPA, LANÇADO COM BOMBA LANÇA - LANÇAMENTO E ACABAMENTO. AF_06/2015</v>
          </cell>
          <cell r="C2240" t="str">
            <v>M3</v>
          </cell>
          <cell r="D2240">
            <v>369.76</v>
          </cell>
          <cell r="E2240">
            <v>4.1556121000000001E-2</v>
          </cell>
        </row>
        <row r="2241">
          <cell r="A2241">
            <v>90860</v>
          </cell>
          <cell r="B2241" t="str">
            <v>CONCRETAGEM DE PLATIBANDA EM EDIFICAÇÕES MULTIFAMILIARES FEITAS COM SISTEMA DE FÔRMAS MANUSEÁVEIS COM CONCRETO USINADO AUTOADENSÁVEL, FCK 20 MPA, LANÇADO COM BOMBA LANÇA - LANÇAMENTO E ACABAMENTO. AF_06/2015</v>
          </cell>
          <cell r="C2241" t="str">
            <v>M3</v>
          </cell>
          <cell r="D2241">
            <v>374.49</v>
          </cell>
          <cell r="E2241">
            <v>5.0979762999999997E-2</v>
          </cell>
        </row>
        <row r="2242">
          <cell r="A2242">
            <v>90861</v>
          </cell>
          <cell r="B2242" t="str">
            <v>CONCRETAGEM DE EDIFICAÇÕES (PAREDES E LAJES) FEITAS COM SISTEMA DE FÔRMAS MANUSEÁVEIS COM CONCRETO USINADO BOMBEÁVEL, FCK 20 MPA, LANÇADO COM BOMBA LANÇA - LANÇAMENTO, ADENSAMENTO E ACABAMENTO. AF_06/2015</v>
          </cell>
          <cell r="C2242" t="str">
            <v>M3</v>
          </cell>
          <cell r="D2242">
            <v>382.38</v>
          </cell>
          <cell r="E2242">
            <v>5.4422658999999998E-2</v>
          </cell>
        </row>
        <row r="2243">
          <cell r="A2243">
            <v>90862</v>
          </cell>
          <cell r="B2243" t="str">
            <v>CONCRETAGEM DE EDIFICAÇÕES (PAREDES E LAJES) FEITAS COM SISTEMA DE FÔRMAS MANUSEÁVEIS COM CONCRETO USINADO AUTOADENSÁVEL, FCK 20 MPA, LANÇADO COM BOMBA LANÇA - LANÇAMENTO E ACABAMENTO. AF_06/2015</v>
          </cell>
          <cell r="C2243" t="str">
            <v>M3</v>
          </cell>
          <cell r="D2243">
            <v>347.27</v>
          </cell>
          <cell r="E2243">
            <v>3.4651752000000001E-2</v>
          </cell>
        </row>
        <row r="2244">
          <cell r="A2244">
            <v>92718</v>
          </cell>
          <cell r="B2244" t="str">
            <v>CONCRETAGEM DE PILARES, FCK = 25 MPA,  COM USO DE BALDES EM EDIFICAÇÃO COM SEÇÃO MÉDIA DE PILARES MENOR OU IGUAL A 0,25 M² - LANÇAMENTO, ADENSAMENTO E ACABAMENTO. AF_12/2015</v>
          </cell>
          <cell r="C2244" t="str">
            <v>M3</v>
          </cell>
          <cell r="D2244">
            <v>459.95</v>
          </cell>
          <cell r="E2244">
            <v>0.26114677400000003</v>
          </cell>
        </row>
        <row r="2245">
          <cell r="A2245">
            <v>92719</v>
          </cell>
          <cell r="B2245" t="str">
            <v>CONCRETAGEM DE PILARES, FCK = 25 MPA, COM USO DE GRUA EM EDIFICAÇÃO COM SEÇÃO MÉDIA DE PILARES MENOR OU IGUAL A 0,25 M² - LANÇAMENTO, ADENSAMENTO E ACABAMENTO. AF_12/2015</v>
          </cell>
          <cell r="C2245" t="str">
            <v>M3</v>
          </cell>
          <cell r="D2245">
            <v>334.89</v>
          </cell>
          <cell r="E2245">
            <v>6.8548024999999999E-2</v>
          </cell>
        </row>
        <row r="2246">
          <cell r="A2246">
            <v>92720</v>
          </cell>
          <cell r="B2246" t="str">
            <v>CONCRETAGEM DE PILARES, FCK = 25 MPA, COM USO DE BOMBA EM EDIFICAÇÃO COM SEÇÃO MÉDIA DE PILARES MENOR OU IGUAL A 0,25 M² - LANÇAMENTO, ADENSAMENTO E ACABAMENTO. AF_12/2015</v>
          </cell>
          <cell r="C2246" t="str">
            <v>M3</v>
          </cell>
          <cell r="D2246">
            <v>382.09</v>
          </cell>
          <cell r="E2246">
            <v>5.2088245999999998E-2</v>
          </cell>
        </row>
        <row r="2247">
          <cell r="A2247">
            <v>92721</v>
          </cell>
          <cell r="B2247" t="str">
            <v>CONCRETAGEM DE PILARES, FCK = 25 MPA, COM USO DE GRUA EM EDIFICAÇÃO COM SEÇÃO MÉDIA DE PILARES MAIOR QUE 0,25 M² - LANÇAMENTO, ADENSAMENTO E ACABAMENTO. AF_12/2015</v>
          </cell>
          <cell r="C2247" t="str">
            <v>M3</v>
          </cell>
          <cell r="D2247">
            <v>327.25</v>
          </cell>
          <cell r="E2247">
            <v>5.2005260999999997E-2</v>
          </cell>
        </row>
        <row r="2248">
          <cell r="A2248">
            <v>92722</v>
          </cell>
          <cell r="B2248" t="str">
            <v>CONCRETAGEM DE PILARES, FCK = 25 MPA, COM USO DE BOMBA EM EDIFICAÇÃO COM SEÇÃO MÉDIA DE PILARES MAIOR QUE 0,25 M² - LANÇAMENTO, ADENSAMENTO E ACABAMENTO. AF_12/2015</v>
          </cell>
          <cell r="C2248" t="str">
            <v>M3</v>
          </cell>
          <cell r="D2248">
            <v>378.87</v>
          </cell>
          <cell r="E2248">
            <v>4.5990067000000003E-2</v>
          </cell>
        </row>
        <row r="2249">
          <cell r="A2249">
            <v>92723</v>
          </cell>
          <cell r="B2249" t="str">
            <v>CONCRETAGEM DE VIGAS E LAJES, FCK=20 MPA, PARA LAJES PREMOLDADAS COM USO DE BOMBA EM EDIFICAÇÃO COM ÁREA MÉDIA DE LAJES MENOR OU IGUAL A 20 M² - LANÇAMENTO, ADENSAMENTO E ACABAMENTO. AF_12/2015</v>
          </cell>
          <cell r="C2249" t="str">
            <v>M3</v>
          </cell>
          <cell r="D2249">
            <v>367.99</v>
          </cell>
          <cell r="E2249">
            <v>5.5492083999999997E-2</v>
          </cell>
        </row>
        <row r="2250">
          <cell r="A2250">
            <v>92724</v>
          </cell>
          <cell r="B2250" t="str">
            <v>CONCRETAGEM DE VIGAS E LAJES, FCK=20 MPA, PARA LAJES PREMOLDADAS COM USO DE BOMBA EM EDIFICAÇÃO COM ÁREA MÉDIA DE LAJES MAIOR QUE 20 M² - LANÇAMENTO, ADENSAMENTO E ACABAMENTO. AF_12/2015</v>
          </cell>
          <cell r="C2250" t="str">
            <v>M3</v>
          </cell>
          <cell r="D2250">
            <v>365.22</v>
          </cell>
          <cell r="E2250">
            <v>4.9935593E-2</v>
          </cell>
        </row>
        <row r="2251">
          <cell r="A2251">
            <v>92725</v>
          </cell>
          <cell r="B2251" t="str">
            <v>CONCRETAGEM DE VIGAS E LAJES, FCK=20 MPA, PARA LAJES MACIÇAS OU NERVURADAS COM USO DE BOMBA EM EDIFICAÇÃO COM ÁREA MÉDIA DE LAJES MENOR OU IGUAL A 20 M² - LANÇAMENTO, ADENSAMENTO E ACABAMENTO. AF_12/2015</v>
          </cell>
          <cell r="C2251" t="str">
            <v>M3</v>
          </cell>
          <cell r="D2251">
            <v>364.05</v>
          </cell>
          <cell r="E2251">
            <v>4.7617738E-2</v>
          </cell>
        </row>
        <row r="2252">
          <cell r="A2252">
            <v>92726</v>
          </cell>
          <cell r="B2252" t="str">
            <v>CONCRETAGEM DE VIGAS E LAJES, FCK=20 MPA, PARA LAJES MACIÇAS OU NERVURADAS COM USO DE BOMBA EM EDIFICAÇÃO COM ÁREA MÉDIA DE LAJES MAIOR QUE 20 M² - LANÇAMENTO, ADENSAMENTO E ACABAMENTO. AF_12/2015</v>
          </cell>
          <cell r="C2252" t="str">
            <v>M3</v>
          </cell>
          <cell r="D2252">
            <v>362.09</v>
          </cell>
          <cell r="E2252">
            <v>4.3618873000000002E-2</v>
          </cell>
        </row>
        <row r="2253">
          <cell r="A2253">
            <v>92727</v>
          </cell>
          <cell r="B2253" t="str">
            <v>CONCRETAGEM DE VIGAS E LAJES, FCK=20 MPA, PARA LAJES PREMOLDADAS COM JERICAS EM ELEVADOR DE CABO EM EDIFICAÇÃO DE MULTIPAVIMENTOS ATÉ 16 ANDARES, COM ÁREA MÉDIA DE LAJES MENOR OU IGUAL A 20 M² - LANÇAMENTO, ADENSAMENTO E ACABAMENTO. AF_12/2015</v>
          </cell>
          <cell r="C2253" t="str">
            <v>M3</v>
          </cell>
          <cell r="D2253">
            <v>402.96</v>
          </cell>
          <cell r="E2253">
            <v>0.209858455</v>
          </cell>
        </row>
        <row r="2254">
          <cell r="A2254">
            <v>92728</v>
          </cell>
          <cell r="B2254" t="str">
            <v>CONCRETAGEM DE VIGAS E LAJES, FCK=20 MPA, PARA LAJES PREMOLDADAS COM JERICAS EM ELEVADOR DE CABO EM EDIFICAÇÃO DE MULTIPAVIMENTOS ATÉ 16 ANDARES, COM ÁREA MÉDIA DE LAJES MAIOR QUE 20 M² - LANÇAMENTO, ADENSAMENTO E ACABAMENTO. AF_12/2015</v>
          </cell>
          <cell r="C2254" t="str">
            <v>M3</v>
          </cell>
          <cell r="D2254">
            <v>382.94</v>
          </cell>
          <cell r="E2254">
            <v>0.18037329399999999</v>
          </cell>
        </row>
        <row r="2255">
          <cell r="A2255">
            <v>92729</v>
          </cell>
          <cell r="B2255" t="str">
            <v>CONCRETAGEM DE VIGAS E LAJES, FCK=20 MPA, PARA LAJES MACIÇAS OU NERVURADAS COM JERICAS EM ELEVADOR DE CABO EM EDIFICAÇÃO DE MULTIPAVIMENTOS ATÉ 16 ANDARES, COM ÁREA MÉDIA DE LAJES MENOR OU IGUAL A 20 M² - LANÇAMENTO, ADENSAMENTO E ACABAMENTO. AF_12/2015</v>
          </cell>
          <cell r="C2255" t="str">
            <v>M3</v>
          </cell>
          <cell r="D2255">
            <v>374.46</v>
          </cell>
          <cell r="E2255">
            <v>0.16689393299999999</v>
          </cell>
        </row>
        <row r="2256">
          <cell r="A2256">
            <v>92730</v>
          </cell>
          <cell r="B2256" t="str">
            <v>CONCRETAGEM DE VIGAS E LAJES, FCK=20 MPA, PARA LAJES MACIÇAS OU NERVURADAS COM JERICAS EM ELEVADOR DE CABO EM EDIFICAÇÃO DE MULTIPAVIMENTOS ATÉ 16 ANDARES, COM ÁREA MÉDIA DE LAJES MAIOR QUE 20 M² - LANÇAMENTO, ADENSAMENTO E ACABAMENTO. AF_12/2015</v>
          </cell>
          <cell r="C2256" t="str">
            <v>M3</v>
          </cell>
          <cell r="D2256">
            <v>360.33</v>
          </cell>
          <cell r="E2256">
            <v>0.14302784399999999</v>
          </cell>
        </row>
        <row r="2257">
          <cell r="A2257">
            <v>92731</v>
          </cell>
          <cell r="B2257" t="str">
            <v>CONCRETAGEM DE VIGAS E LAJES, FCK=20 MPA, PARA LAJES PREMOLDADAS COM JERICAS EM CREMALHEIRA EM EDIFICAÇÃO DE MULTIPAVIMENTOS ATÉ 16 ANDARES, COM ÁREA MÉDIA DE LAJES MENOR OU IGUAL A 20 M² - LANÇAMENTO, ADENSAMENTO E ACABAMENTO. AF_12/2015</v>
          </cell>
          <cell r="C2257" t="str">
            <v>M3</v>
          </cell>
          <cell r="D2257">
            <v>376.81</v>
          </cell>
          <cell r="E2257">
            <v>0.17062933299999999</v>
          </cell>
        </row>
        <row r="2258">
          <cell r="A2258">
            <v>92732</v>
          </cell>
          <cell r="B2258" t="str">
            <v>CONCRETAGEM DE VIGAS E LAJES, FCK=20 MPA, PARA LAJES PREMOLDADAS COM JERICAS EM CREMALHEIRA EM EDIFICAÇÃO DE MULTIPAVIMENTOS ATÉ 16 ANDARES, COM ÁREA MÉDIA DE LAJES MAIOR QUE 20 M² - LANÇAMENTO, ADENSAMENTO E ACABAMENTO. AF_12/2015</v>
          </cell>
          <cell r="C2258" t="str">
            <v>M3</v>
          </cell>
          <cell r="D2258">
            <v>363.07</v>
          </cell>
          <cell r="E2258">
            <v>0.147761111</v>
          </cell>
        </row>
        <row r="2259">
          <cell r="A2259">
            <v>92733</v>
          </cell>
          <cell r="B2259" t="str">
            <v>CONCRETAGEM DE VIGAS E LAJES, FCK=20 MPA, PARA LAJES MACIÇAS OU NERVURADAS COM JERICAS EM CREMALHEIRA EM EDIFICAÇÃO DE MULTIPAVIMENTOS ATÉ 16 ANDARES, COM ÁREA MÉDIA DE LAJES MENOR OU IGUAL A 20 M² - LANÇAMENTO, ADENSAMENTO E ACABAMENTO. AF_12/2015</v>
          </cell>
          <cell r="C2259" t="str">
            <v>M3</v>
          </cell>
          <cell r="D2259">
            <v>357.22</v>
          </cell>
          <cell r="E2259">
            <v>0.13747967899999999</v>
          </cell>
        </row>
        <row r="2260">
          <cell r="A2260">
            <v>92734</v>
          </cell>
          <cell r="B2260" t="str">
            <v>CONCRETAGEM DE VIGAS E LAJES, FCK=20 MPA, PARA LAJES MACIÇAS OU NERVURADAS COM JERICAS EM CREMALHEIRA EM EDIFICAÇÃO DE MULTIPAVIMENTOS ATÉ 16 ANDARES, COM ÁREA MÉDIA DE LAJES MAIOR QUE 20 M² - LANÇAMENTO, ADENSAMENTO E ACABAMENTO. AF_12/2015</v>
          </cell>
          <cell r="C2260" t="str">
            <v>M3</v>
          </cell>
          <cell r="D2260">
            <v>347.52</v>
          </cell>
          <cell r="E2260">
            <v>0.119641622</v>
          </cell>
        </row>
        <row r="2261">
          <cell r="A2261">
            <v>92735</v>
          </cell>
          <cell r="B2261" t="str">
            <v>CONCRETAGEM DE VIGAS E LAJES, FCK=20 MPA, PARA LAJES PREMOLDADAS COM GRUA DE CAÇAMBA DE 350 L EM EDIFICAÇÃO DE MULTIPAVIMENTOS ATÉ 16 ANDARES, COM ÁREA MÉDIA DE LAJES MENOR OU IGUAL A 20 M² - LANÇAMENTO, ADENSAMENTO E ACABAMENTO. AF_12/2015</v>
          </cell>
          <cell r="C2261" t="str">
            <v>M3</v>
          </cell>
          <cell r="D2261">
            <v>352.34</v>
          </cell>
          <cell r="E2261">
            <v>0.130490368</v>
          </cell>
        </row>
        <row r="2262">
          <cell r="A2262">
            <v>92736</v>
          </cell>
          <cell r="B2262" t="str">
            <v>CONCRETAGEM DE VIGAS E LAJES, FCK=20 MPA, PARA LAJES PREMOLDADAS COM GRUA DE CAÇAMBA DE 350 L EM EDIFICAÇÃO DE MULTIPAVIMENTOS ATÉ 16 ANDARES, COM ÁREA MÉDIA DE LAJES MAIOR QUE 20 M² - LANÇAMENTO, ADENSAMENTO E ACABAMENTO. AF_12/2015</v>
          </cell>
          <cell r="C2262" t="str">
            <v>M3</v>
          </cell>
          <cell r="D2262">
            <v>342</v>
          </cell>
          <cell r="E2262">
            <v>0.11064602</v>
          </cell>
        </row>
        <row r="2263">
          <cell r="A2263">
            <v>92739</v>
          </cell>
          <cell r="B2263" t="str">
            <v>CONCRETAGEM DE VIGAS E LAJES, FCK=20 MPA, PARA LAJES MACIÇAS OU NERVURADAS COM GRUA DE CAÇAMBA DE 500 L EM EDIFICAÇÃO DE MULTIPAVIMENTOS ATÉ 16 ANDARES, COM ÁREA MÉDIA DE LAJES MENOR OU IGUAL A 20 M² - LANÇAMENTO, ADENSAMENTO E ACABAMENTO. AF_12/2015</v>
          </cell>
          <cell r="C2263" t="str">
            <v>M3</v>
          </cell>
          <cell r="D2263">
            <v>327.01</v>
          </cell>
          <cell r="E2263">
            <v>7.9582338000000002E-2</v>
          </cell>
        </row>
        <row r="2264">
          <cell r="A2264">
            <v>92740</v>
          </cell>
          <cell r="B2264" t="str">
            <v>CONCRETAGEM DE VIGAS E LAJES, FCK=20 MPA, PARA LAJES MACIÇAS OU NERVURADAS COM GRUA DE CAÇAMBA DE 500 L EM EDIFICAÇÃO DE MULTIPAVIMENTOS ATÉ 16 ANDARES, COM ÁREA MÉDIA DE LAJES MAIOR QUE 20 M² - LANÇAMENTO, ADENSAMENTO E ACABAMENTO. AF_12/2015</v>
          </cell>
          <cell r="C2264" t="str">
            <v>M3</v>
          </cell>
          <cell r="D2264">
            <v>321.88</v>
          </cell>
          <cell r="E2264">
            <v>6.8364903000000005E-2</v>
          </cell>
        </row>
        <row r="2265">
          <cell r="A2265">
            <v>92741</v>
          </cell>
          <cell r="B2265" t="str">
            <v>CONCRETAGEM DE VIGAS E LAJES, FCK=20 MPA, PARA QUALQUER TIPO DE LAJE COM BALDES EM EDIFICAÇÃO TÉRREA, COM ÁREA MÉDIA DE LAJES MENOR OU IGUAL A 20 M² - LANÇAMENTO, ADENSAMENTO E ACABAMENTO. AF_12/2015</v>
          </cell>
          <cell r="C2265" t="str">
            <v>M3</v>
          </cell>
          <cell r="D2265">
            <v>512.23</v>
          </cell>
          <cell r="E2265">
            <v>0.33160105400000001</v>
          </cell>
        </row>
        <row r="2266">
          <cell r="A2266">
            <v>92742</v>
          </cell>
          <cell r="B2266" t="str">
            <v>CONCRETAGEM DE VIGAS E LAJES, FCK=20 MPA, PARA QUALQUER TIPO DE LAJE COM BALDES EM EDIFICAÇÃO DE MULTIPAVIMENTOS ATÉ 04 ANDARES, COM ÁREA MÉDIA DE LAJES MENOR OU IGUAL A 20 M² - LANÇAMENTO, ADENSAMENTO E ACABAMENTO. AF_12/2015</v>
          </cell>
          <cell r="C2266" t="str">
            <v>M3</v>
          </cell>
          <cell r="D2266">
            <v>712.1</v>
          </cell>
          <cell r="E2266">
            <v>0.45686263399999999</v>
          </cell>
        </row>
        <row r="2267">
          <cell r="A2267">
            <v>92873</v>
          </cell>
          <cell r="B2267" t="str">
            <v>LANÇAMENTO COM USO DE BALDES, ADENSAMENTO E ACABAMENTO DE CONCRETO EM ESTRUTURAS. AF_12/2015</v>
          </cell>
          <cell r="C2267" t="str">
            <v>M3</v>
          </cell>
          <cell r="D2267">
            <v>154.62</v>
          </cell>
          <cell r="E2267">
            <v>0.77817403900000004</v>
          </cell>
        </row>
        <row r="2268">
          <cell r="A2268">
            <v>92874</v>
          </cell>
          <cell r="B2268" t="str">
            <v>LANÇAMENTO COM USO DE BOMBA, ADENSAMENTO E ACABAMENTO DE CONCRETO EM ESTRUTURAS. AF_12/2015</v>
          </cell>
          <cell r="C2268" t="str">
            <v>M3</v>
          </cell>
          <cell r="D2268">
            <v>25.77</v>
          </cell>
          <cell r="E2268">
            <v>0.78453038900000005</v>
          </cell>
        </row>
        <row r="2269">
          <cell r="A2269">
            <v>94962</v>
          </cell>
          <cell r="B2269" t="str">
            <v>CONCRETO MAGRO PARA LASTRO, TRAÇO 1:4,5:4,5 (CIMENTO/ AREIA MÉDIA/ BRITA 1)  - PREPARO MECÂNICO COM BETONEIRA 400 L. AF_07/2016</v>
          </cell>
          <cell r="C2269" t="str">
            <v>M3</v>
          </cell>
          <cell r="D2269">
            <v>260.02</v>
          </cell>
          <cell r="E2269">
            <v>0.194711723</v>
          </cell>
        </row>
        <row r="2270">
          <cell r="A2270">
            <v>94963</v>
          </cell>
          <cell r="B2270" t="str">
            <v>CONCRETO FCK = 15MPA, TRAÇO 1:3,4:3,5 (CIMENTO/ AREIA MÉDIA/ BRITA 1)  - PREPARO MECÂNICO COM BETONEIRA 400 L. AF_07/2016</v>
          </cell>
          <cell r="C2270" t="str">
            <v>M3</v>
          </cell>
          <cell r="D2270">
            <v>288.19</v>
          </cell>
          <cell r="E2270">
            <v>0.16689818000000001</v>
          </cell>
        </row>
        <row r="2271">
          <cell r="A2271">
            <v>94964</v>
          </cell>
          <cell r="B2271" t="str">
            <v>CONCRETO FCK = 20MPA, TRAÇO 1:2,7:3 (CIMENTO/ AREIA MÉDIA/ BRITA 1)  - PREPARO MECÂNICO COM BETONEIRA 400 L. AF_07/2016</v>
          </cell>
          <cell r="C2271" t="str">
            <v>M3</v>
          </cell>
          <cell r="D2271">
            <v>317.79000000000002</v>
          </cell>
          <cell r="E2271">
            <v>0.16449957400000001</v>
          </cell>
        </row>
        <row r="2272">
          <cell r="A2272">
            <v>94965</v>
          </cell>
          <cell r="B2272" t="str">
            <v>CONCRETO FCK = 25MPA, TRAÇO 1:2,3:2,7 (CIMENTO/ AREIA MÉDIA/ BRITA 1)  - PREPARO MECÂNICO COM BETONEIRA 400 L. AF_07/2016</v>
          </cell>
          <cell r="C2272" t="str">
            <v>M3</v>
          </cell>
          <cell r="D2272">
            <v>331.5</v>
          </cell>
          <cell r="E2272">
            <v>0.14392658699999999</v>
          </cell>
        </row>
        <row r="2273">
          <cell r="A2273">
            <v>94966</v>
          </cell>
          <cell r="B2273" t="str">
            <v>CONCRETO FCK = 30MPA, TRAÇO 1:2,1:2,5 (CIMENTO/ AREIA MÉDIA/ BRITA 1)  - PREPARO MECÂNICO COM BETONEIRA 400 L. AF_07/2016</v>
          </cell>
          <cell r="C2273" t="str">
            <v>M3</v>
          </cell>
          <cell r="D2273">
            <v>344.16</v>
          </cell>
          <cell r="E2273">
            <v>0.137868876</v>
          </cell>
        </row>
        <row r="2274">
          <cell r="A2274">
            <v>94967</v>
          </cell>
          <cell r="B2274" t="str">
            <v>CONCRETO FCK = 40MPA, TRAÇO 1:1,6:1,9 (CIMENTO/ AREIA MÉDIA/ BRITA 1)  - PREPARO MECÂNICO COM BETONEIRA 400 L. AF_07/2016</v>
          </cell>
          <cell r="C2274" t="str">
            <v>M3</v>
          </cell>
          <cell r="D2274">
            <v>397.44</v>
          </cell>
          <cell r="E2274">
            <v>0.12672439799999999</v>
          </cell>
        </row>
        <row r="2275">
          <cell r="A2275">
            <v>94968</v>
          </cell>
          <cell r="B2275" t="str">
            <v>CONCRETO MAGRO PARA LASTRO, TRAÇO 1:4,5:4,5 (CIMENTO/ AREIA MÉDIA/ BRITA 1)  - PREPARO MECÂNICO COM BETONEIRA 600 L. AF_07/2016</v>
          </cell>
          <cell r="C2275" t="str">
            <v>M3</v>
          </cell>
          <cell r="D2275">
            <v>253.99</v>
          </cell>
          <cell r="E2275">
            <v>0.17139479899999999</v>
          </cell>
        </row>
        <row r="2276">
          <cell r="A2276">
            <v>94969</v>
          </cell>
          <cell r="B2276" t="str">
            <v>CONCRETO FCK = 15MPA, TRAÇO 1:3,4:3,5 (CIMENTO/ AREIA MÉDIA/ BRITA 1)  - PREPARO MECÂNICO COM BETONEIRA 600 L. AF_07/2016</v>
          </cell>
          <cell r="C2276" t="str">
            <v>M3</v>
          </cell>
          <cell r="D2276">
            <v>282.89</v>
          </cell>
          <cell r="E2276">
            <v>0.14803026999999999</v>
          </cell>
        </row>
        <row r="2277">
          <cell r="A2277">
            <v>94970</v>
          </cell>
          <cell r="B2277" t="str">
            <v>CONCRETO FCK = 20MPA, TRAÇO 1:2,7:3 (CIMENTO/ AREIA MÉDIA/ BRITA 1)  - PREPARO MECÂNICO COM BETONEIRA 600 L. AF_07/2016</v>
          </cell>
          <cell r="C2277" t="str">
            <v>M3</v>
          </cell>
          <cell r="D2277">
            <v>307.94</v>
          </cell>
          <cell r="E2277">
            <v>0.135984147</v>
          </cell>
        </row>
        <row r="2278">
          <cell r="A2278">
            <v>94971</v>
          </cell>
          <cell r="B2278" t="str">
            <v>CONCRETO FCK = 25MPA, TRAÇO 1:2,3:2,7 (CIMENTO/ AREIA MÉDIA/ BRITA 1)  - PREPARO MECÂNICO COM BETONEIRA 600 L. AF_07/2016</v>
          </cell>
          <cell r="C2278" t="str">
            <v>M3</v>
          </cell>
          <cell r="D2278">
            <v>326.2</v>
          </cell>
          <cell r="E2278">
            <v>0.12532981500000001</v>
          </cell>
        </row>
        <row r="2279">
          <cell r="A2279">
            <v>94972</v>
          </cell>
          <cell r="B2279" t="str">
            <v>CONCRETO FCK = 30MPA, TRAÇO 1:2,1:2,5 (CIMENTO/ AREIA MÉDIA/ BRITA 1)  - PREPARO MECÂNICO COM BETONEIRA 600 L. AF_07/2016</v>
          </cell>
          <cell r="C2279" t="str">
            <v>M3</v>
          </cell>
          <cell r="D2279">
            <v>340.79</v>
          </cell>
          <cell r="E2279">
            <v>0.122871903</v>
          </cell>
        </row>
        <row r="2280">
          <cell r="A2280">
            <v>94973</v>
          </cell>
          <cell r="B2280" t="str">
            <v>CONCRETO FCK = 40MPA, TRAÇO 1:1,6:1,9 (CIMENTO/ AREIA MÉDIA/ BRITA 1)  - PREPARO MECÂNICO COM BETONEIRA 600 L. AF_07/2016</v>
          </cell>
          <cell r="C2280" t="str">
            <v>M3</v>
          </cell>
          <cell r="D2280">
            <v>390.76</v>
          </cell>
          <cell r="E2280">
            <v>0.107154742</v>
          </cell>
        </row>
        <row r="2281">
          <cell r="A2281">
            <v>94974</v>
          </cell>
          <cell r="B2281" t="str">
            <v>CONCRETO MAGRO PARA LASTRO, TRAÇO 1:4,5:4,5 (CIMENTO/ AREIA MÉDIA/ BRITA 1)  - PREPARO MANUAL. AF_07/2016</v>
          </cell>
          <cell r="C2281" t="str">
            <v>M3</v>
          </cell>
          <cell r="D2281">
            <v>356.54</v>
          </cell>
          <cell r="E2281">
            <v>0.33471746800000002</v>
          </cell>
        </row>
        <row r="2282">
          <cell r="A2282">
            <v>94975</v>
          </cell>
          <cell r="B2282" t="str">
            <v>CONCRETO FCK = 15MPA, TRAÇO 1:3,4:3,5 (CIMENTO/ AREIA MÉDIA/ BRITA 1)  - PREPARO MANUAL. AF_07/2016</v>
          </cell>
          <cell r="C2282" t="str">
            <v>M3</v>
          </cell>
          <cell r="D2282">
            <v>383.3</v>
          </cell>
          <cell r="E2282">
            <v>0.306397745</v>
          </cell>
        </row>
        <row r="2283">
          <cell r="A2283">
            <v>96555</v>
          </cell>
          <cell r="B2283" t="str">
            <v>CONCRETAGEM DE BLOCOS DE COROAMENTO E VIGAS BALDRAME, FCK 30 MPA, COM USO DE JERICA  LANÇAMENTO, ADENSAMENTO E ACABAMENTO. AF_06/2017</v>
          </cell>
          <cell r="C2283" t="str">
            <v>M3</v>
          </cell>
          <cell r="D2283">
            <v>474.53</v>
          </cell>
          <cell r="E2283">
            <v>0.237559616</v>
          </cell>
        </row>
        <row r="2284">
          <cell r="A2284">
            <v>96556</v>
          </cell>
          <cell r="B2284" t="str">
            <v>CONCRETAGEM DE SAPATAS, FCK 30 MPA, COM USO DE JERICA  LANÇAMENTO, ADENSAMENTO E ACABAMENTO. AF_06/2017</v>
          </cell>
          <cell r="C2284" t="str">
            <v>M3</v>
          </cell>
          <cell r="D2284">
            <v>534.62</v>
          </cell>
          <cell r="E2284">
            <v>0.300147948</v>
          </cell>
        </row>
        <row r="2285">
          <cell r="A2285">
            <v>96557</v>
          </cell>
          <cell r="B2285" t="str">
            <v>CONCRETAGEM DE BLOCOS DE COROAMENTO E VIGAS BALDRAMES, FCK 30 MPA, COM USO DE BOMBA  LANÇAMENTO, ADENSAMENTO E ACABAMENTO. AF_06/2017</v>
          </cell>
          <cell r="C2285" t="str">
            <v>M3</v>
          </cell>
          <cell r="D2285">
            <v>399.22</v>
          </cell>
          <cell r="E2285">
            <v>2.9601965000000001E-2</v>
          </cell>
        </row>
        <row r="2286">
          <cell r="A2286">
            <v>96558</v>
          </cell>
          <cell r="B2286" t="str">
            <v>CONCRETAGEM DE SAPATAS, FCK 30 MPA, COM USO DE BOMBA  LANÇAMENTO, ADENSAMENTO E ACABAMENTO. AF_11/2016</v>
          </cell>
          <cell r="C2286" t="str">
            <v>M3</v>
          </cell>
          <cell r="D2286">
            <v>404.69</v>
          </cell>
          <cell r="E2286">
            <v>3.9692353E-2</v>
          </cell>
        </row>
        <row r="2287">
          <cell r="A2287" t="str">
            <v>74141/1</v>
          </cell>
          <cell r="B2287" t="str">
            <v>LAJE PRE-MOLD BETA 11 P/1KN/M2 VAOS 4,40M/INCL VIGOTAS TIJOLOS ARMADURA NEGATIVA CAPEAMENTO 3CM CONCRETO 20MPA ESCORAMENTO MATERIAL E MAO  DE OBRA.</v>
          </cell>
          <cell r="C2287" t="str">
            <v>M2</v>
          </cell>
          <cell r="D2287">
            <v>69.87</v>
          </cell>
          <cell r="E2287">
            <v>0.265250072</v>
          </cell>
        </row>
        <row r="2288">
          <cell r="A2288" t="str">
            <v>74141/2</v>
          </cell>
          <cell r="B2288" t="str">
            <v>LAJE PRE-MOLD BETA 12 P/3,5KN/M2 VAO 4,1M INCL VIGOTAS TIJOLOS ARMADU-RA NEGATIVA CAPEAMENTO 3CM CONCRETO 15MPA ESCORAMENTO MATERIAIS E MAO DE OBRA.</v>
          </cell>
          <cell r="C2288" t="str">
            <v>M2</v>
          </cell>
          <cell r="D2288">
            <v>77.260000000000005</v>
          </cell>
          <cell r="E2288">
            <v>0.27121747000000002</v>
          </cell>
        </row>
        <row r="2289">
          <cell r="A2289" t="str">
            <v>74141/3</v>
          </cell>
          <cell r="B2289" t="str">
            <v>LAJE PRE-MOLD BETA 16 P/3,5KN/M2 VAO 5,2M INCL VIGOTAS TIJOLOS ARMADU-RA NEGATIVA CAPEAMENTO 3CM CONCRETO 15MPA ESCORAMENTO MATERIAL E MAO  DE OBRA.</v>
          </cell>
          <cell r="C2289" t="str">
            <v>M2</v>
          </cell>
          <cell r="D2289">
            <v>92.14</v>
          </cell>
          <cell r="E2289">
            <v>0.25826220100000002</v>
          </cell>
        </row>
        <row r="2290">
          <cell r="A2290" t="str">
            <v>74141/4</v>
          </cell>
          <cell r="B2290" t="str">
            <v>LAJE PRE-MOLD BETA 20 P/3,5KN/M2 VAO 6,2M INCL VIGOTAS TIJOLOS ARMADU-RA NEGATIVA CAPEAMENTO 3CM CONCRETO 15MPA ESCORAMENTO MATERIAL E MAO  DE OBRA.</v>
          </cell>
          <cell r="C2290" t="str">
            <v>M2</v>
          </cell>
          <cell r="D2290">
            <v>105.68</v>
          </cell>
          <cell r="E2290">
            <v>0.239130434</v>
          </cell>
        </row>
        <row r="2291">
          <cell r="A2291" t="str">
            <v>74202/1</v>
          </cell>
          <cell r="B2291" t="str">
            <v>LAJE PRE-MOLDADA P/FORRO, SOBRECARGA 100KG/M2, VAOS ATE 3,50M/E=8CM, C/LAJOTAS E CAP.C/CONC FCK=20MPA, 3CM, INTER-EIXO 38CM, C/ESCORAMENTO (REAPR.3X) E FERRAGEM NEGATIVA</v>
          </cell>
          <cell r="C2291" t="str">
            <v>M2</v>
          </cell>
          <cell r="D2291">
            <v>62.5</v>
          </cell>
          <cell r="E2291">
            <v>0.25296121999999999</v>
          </cell>
        </row>
        <row r="2292">
          <cell r="A2292" t="str">
            <v>74202/2</v>
          </cell>
          <cell r="B2292" t="str">
            <v>LAJE PRE-MOLDADA P/PISO, SOBRECARGA 200KG/M2, VAOS ATE 3,50M/E=8CM, C/LAJOTAS E CAP.C/CONC FCK=20MPA, 4CM, INTER-EIXO 38CM, C/ESCORAMENTO (REAPR.3X) E FERRAGEM NEGATIVA</v>
          </cell>
          <cell r="C2292" t="str">
            <v>M2</v>
          </cell>
          <cell r="D2292">
            <v>69.11</v>
          </cell>
          <cell r="E2292">
            <v>0.26219422799999997</v>
          </cell>
        </row>
        <row r="2293">
          <cell r="A2293" t="str">
            <v>73817/1</v>
          </cell>
          <cell r="B2293" t="str">
            <v>EMBASAMENTO DE MATERIAL GRANULAR - PO DE PEDRA</v>
          </cell>
          <cell r="C2293" t="str">
            <v>M3</v>
          </cell>
          <cell r="D2293">
            <v>71.11</v>
          </cell>
          <cell r="E2293">
            <v>0.214426599</v>
          </cell>
        </row>
        <row r="2294">
          <cell r="A2294" t="str">
            <v>73817/2</v>
          </cell>
          <cell r="B2294" t="str">
            <v>EMBASAMENTO DE MATERIAL GRANULAR - RACHAO</v>
          </cell>
          <cell r="C2294" t="str">
            <v>M3</v>
          </cell>
          <cell r="D2294">
            <v>96.83</v>
          </cell>
          <cell r="E2294">
            <v>0.30267644900000001</v>
          </cell>
        </row>
        <row r="2295">
          <cell r="A2295" t="str">
            <v>74078/1</v>
          </cell>
          <cell r="B2295" t="str">
            <v>AGULHAMENTO FUNDO DE VALAS C/MACO 30KG PEDRA-DE-MAO H=10CM</v>
          </cell>
          <cell r="C2295" t="str">
            <v>M2</v>
          </cell>
          <cell r="D2295">
            <v>27.86</v>
          </cell>
          <cell r="E2295">
            <v>0.63201438899999995</v>
          </cell>
        </row>
        <row r="2296">
          <cell r="A2296">
            <v>83518</v>
          </cell>
          <cell r="B2296" t="str">
            <v>ALVENARIA EMBASAMENTO E=20 CM BLOCO CONCRETO</v>
          </cell>
          <cell r="C2296" t="str">
            <v>M3</v>
          </cell>
          <cell r="D2296">
            <v>324.08999999999997</v>
          </cell>
          <cell r="E2296">
            <v>0.32700030800000002</v>
          </cell>
        </row>
        <row r="2297">
          <cell r="A2297">
            <v>95467</v>
          </cell>
          <cell r="B2297" t="str">
            <v>EMBASAMENTO C/PEDRA ARGAMASSADA UTILIZANDO ARG.CIM/AREIA 1:4</v>
          </cell>
          <cell r="C2297" t="str">
            <v>M3</v>
          </cell>
          <cell r="D2297">
            <v>353.69</v>
          </cell>
          <cell r="E2297">
            <v>0.50798948099999996</v>
          </cell>
        </row>
        <row r="2298">
          <cell r="A2298">
            <v>68328</v>
          </cell>
          <cell r="B2298" t="str">
            <v>JUNTA DE DILATACAO COM ISOPOR 10 MM</v>
          </cell>
          <cell r="C2298" t="str">
            <v>M2</v>
          </cell>
          <cell r="D2298">
            <v>11.73</v>
          </cell>
          <cell r="E2298">
            <v>0.12705272200000001</v>
          </cell>
        </row>
        <row r="2299">
          <cell r="A2299" t="str">
            <v>73898/1</v>
          </cell>
          <cell r="B2299" t="str">
            <v>JUNTA DE DILATACAO ELASTICA (PVC) O-220/6 PRESSAO ATE 30 MCA</v>
          </cell>
          <cell r="C2299" t="str">
            <v>M</v>
          </cell>
          <cell r="D2299">
            <v>95.23</v>
          </cell>
          <cell r="E2299">
            <v>3.3368421000000002E-2</v>
          </cell>
        </row>
        <row r="2300">
          <cell r="A2300" t="str">
            <v>74121/1</v>
          </cell>
          <cell r="B2300" t="str">
            <v>JUNTA DE DILATACAO PARA IMPERMEABILIZACAO, COM SELANTE ELASTICO MONOCOMPONENTE A BASE DE POLIURETANO, DIMENSOES 1X1CM.</v>
          </cell>
          <cell r="C2300" t="str">
            <v>M</v>
          </cell>
          <cell r="D2300">
            <v>18.57</v>
          </cell>
          <cell r="E2300">
            <v>0.389645776</v>
          </cell>
        </row>
        <row r="2301">
          <cell r="A2301">
            <v>79471</v>
          </cell>
          <cell r="B2301" t="str">
            <v>PINTURA ADESIVA P/ CONCRETO, A BASE DE RESINA EPOXI ( SIKADUR 32 )</v>
          </cell>
          <cell r="C2301" t="str">
            <v>KG</v>
          </cell>
          <cell r="D2301">
            <v>57.02</v>
          </cell>
          <cell r="E2301">
            <v>0.164286973</v>
          </cell>
        </row>
        <row r="2302">
          <cell r="A2302">
            <v>93182</v>
          </cell>
          <cell r="B2302" t="str">
            <v>VERGA PRÉ-MOLDADA PARA JANELAS COM ATÉ 1,5 M DE VÃO. AF_03/2016</v>
          </cell>
          <cell r="C2302" t="str">
            <v>M</v>
          </cell>
          <cell r="D2302">
            <v>23.02</v>
          </cell>
          <cell r="E2302">
            <v>0.22890484699999999</v>
          </cell>
        </row>
        <row r="2303">
          <cell r="A2303">
            <v>93183</v>
          </cell>
          <cell r="B2303" t="str">
            <v>VERGA PRÉ-MOLDADA PARA JANELAS COM MAIS DE 1,5 M DE VÃO. AF_03/2016</v>
          </cell>
          <cell r="C2303" t="str">
            <v>M</v>
          </cell>
          <cell r="D2303">
            <v>29.25</v>
          </cell>
          <cell r="E2303">
            <v>0.19019264399999999</v>
          </cell>
        </row>
        <row r="2304">
          <cell r="A2304">
            <v>93184</v>
          </cell>
          <cell r="B2304" t="str">
            <v>VERGA PRÉ-MOLDADA PARA PORTAS COM ATÉ 1,5 M DE VÃO. AF_03/2016</v>
          </cell>
          <cell r="C2304" t="str">
            <v>M</v>
          </cell>
          <cell r="D2304">
            <v>17.62</v>
          </cell>
          <cell r="E2304">
            <v>0.277122641</v>
          </cell>
        </row>
        <row r="2305">
          <cell r="A2305">
            <v>93185</v>
          </cell>
          <cell r="B2305" t="str">
            <v>VERGA PRÉ-MOLDADA PARA PORTAS COM MAIS DE 1,5 M DE VÃO. AF_03/2016</v>
          </cell>
          <cell r="C2305" t="str">
            <v>M</v>
          </cell>
          <cell r="D2305">
            <v>28.74</v>
          </cell>
          <cell r="E2305">
            <v>0.18389166000000001</v>
          </cell>
        </row>
        <row r="2306">
          <cell r="A2306">
            <v>93186</v>
          </cell>
          <cell r="B2306" t="str">
            <v>VERGA MOLDADA IN LOCO EM CONCRETO PARA JANELAS COM ATÉ 1,5 M DE VÃO. AF_03/2016</v>
          </cell>
          <cell r="C2306" t="str">
            <v>M</v>
          </cell>
          <cell r="D2306">
            <v>41.19</v>
          </cell>
          <cell r="E2306">
            <v>0.29767211399999999</v>
          </cell>
        </row>
        <row r="2307">
          <cell r="A2307">
            <v>93187</v>
          </cell>
          <cell r="B2307" t="str">
            <v>VERGA MOLDADA IN LOCO EM CONCRETO PARA JANELAS COM MAIS DE 1,5 M DE VÃO. AF_03/2016</v>
          </cell>
          <cell r="C2307" t="str">
            <v>M</v>
          </cell>
          <cell r="D2307">
            <v>47.21</v>
          </cell>
          <cell r="E2307">
            <v>0.26646577700000001</v>
          </cell>
        </row>
        <row r="2308">
          <cell r="A2308">
            <v>93188</v>
          </cell>
          <cell r="B2308" t="str">
            <v>VERGA MOLDADA IN LOCO EM CONCRETO PARA PORTAS COM ATÉ 1,5 M DE VÃO. AF_03/2016</v>
          </cell>
          <cell r="C2308" t="str">
            <v>M</v>
          </cell>
          <cell r="D2308">
            <v>38.229999999999997</v>
          </cell>
          <cell r="E2308">
            <v>0.309396689</v>
          </cell>
        </row>
        <row r="2309">
          <cell r="A2309">
            <v>93189</v>
          </cell>
          <cell r="B2309" t="str">
            <v>VERGA MOLDADA IN LOCO EM CONCRETO PARA PORTAS COM MAIS DE 1,5 M DE VÃO. AF_03/2016</v>
          </cell>
          <cell r="C2309" t="str">
            <v>M</v>
          </cell>
          <cell r="D2309">
            <v>47.43</v>
          </cell>
          <cell r="E2309">
            <v>0.26055281699999999</v>
          </cell>
        </row>
        <row r="2310">
          <cell r="A2310">
            <v>93190</v>
          </cell>
          <cell r="B2310" t="str">
            <v>VERGA MOLDADA IN LOCO COM UTILIZAÇÃO DE BLOCOS CANALETA PARA JANELAS COM ATÉ 1,5 M DE VÃO. AF_03/2016</v>
          </cell>
          <cell r="C2310" t="str">
            <v>M</v>
          </cell>
          <cell r="D2310">
            <v>28.15</v>
          </cell>
          <cell r="E2310">
            <v>0.236737639</v>
          </cell>
        </row>
        <row r="2311">
          <cell r="A2311">
            <v>93191</v>
          </cell>
          <cell r="B2311" t="str">
            <v>VERGA MOLDADA IN LOCO COM UTILIZAÇÃO DE BLOCOS CANALETA PARA JANELAS COM MAIS DE 1,5 M DE VÃO. AF_03/2016</v>
          </cell>
          <cell r="C2311" t="str">
            <v>M</v>
          </cell>
          <cell r="D2311">
            <v>29.3</v>
          </cell>
          <cell r="E2311">
            <v>0.21445866399999999</v>
          </cell>
        </row>
        <row r="2312">
          <cell r="A2312">
            <v>93192</v>
          </cell>
          <cell r="B2312" t="str">
            <v>VERGA MOLDADA IN LOCO COM UTILIZAÇÃO DE BLOCOS CANALETA PARA PORTAS COM ATÉ 1,5 M DE VÃO. AF_03/2016</v>
          </cell>
          <cell r="C2312" t="str">
            <v>M</v>
          </cell>
          <cell r="D2312">
            <v>30.08</v>
          </cell>
          <cell r="E2312">
            <v>0.23027646600000001</v>
          </cell>
        </row>
        <row r="2313">
          <cell r="A2313">
            <v>93193</v>
          </cell>
          <cell r="B2313" t="str">
            <v>VERGA MOLDADA IN LOCO COM UTILIZAÇÃO DE BLOCOS CANALETA PARA PORTAS COM MAIS DE 1,5 M DE VÃO. AF_03/2016</v>
          </cell>
          <cell r="C2313" t="str">
            <v>M</v>
          </cell>
          <cell r="D2313">
            <v>29.56</v>
          </cell>
          <cell r="E2313">
            <v>0.206043956</v>
          </cell>
        </row>
        <row r="2314">
          <cell r="A2314">
            <v>93194</v>
          </cell>
          <cell r="B2314" t="str">
            <v>CONTRAVERGA PRÉ-MOLDADA PARA VÃOS DE ATÉ 1,5 M DE COMPRIMENTO. AF_03/2016</v>
          </cell>
          <cell r="C2314" t="str">
            <v>M</v>
          </cell>
          <cell r="D2314">
            <v>22.65</v>
          </cell>
          <cell r="E2314">
            <v>0.230383211</v>
          </cell>
        </row>
        <row r="2315">
          <cell r="A2315">
            <v>93195</v>
          </cell>
          <cell r="B2315" t="str">
            <v>CONTRAVERGA PRÉ-MOLDADA PARA VÃOS DE MAIS DE 1,5 M DE COMPRIMENTO. AF_03/2016</v>
          </cell>
          <cell r="C2315" t="str">
            <v>M</v>
          </cell>
          <cell r="D2315">
            <v>27.09</v>
          </cell>
          <cell r="E2315">
            <v>0.205614567</v>
          </cell>
        </row>
        <row r="2316">
          <cell r="A2316">
            <v>93196</v>
          </cell>
          <cell r="B2316" t="str">
            <v>CONTRAVERGA MOLDADA IN LOCO EM CONCRETO PARA VÃOS DE ATÉ 1,5 M DE COMPRIMENTO. AF_03/2016</v>
          </cell>
          <cell r="C2316" t="str">
            <v>M</v>
          </cell>
          <cell r="D2316">
            <v>40.159999999999997</v>
          </cell>
          <cell r="E2316">
            <v>0.30546378600000001</v>
          </cell>
        </row>
        <row r="2317">
          <cell r="A2317">
            <v>93197</v>
          </cell>
          <cell r="B2317" t="str">
            <v>CONTRAVERGA MOLDADA IN LOCO EM CONCRETO PARA VÃOS DE MAIS DE 1,5 M DE COMPRIMENTO. AF_03/2016</v>
          </cell>
          <cell r="C2317" t="str">
            <v>M</v>
          </cell>
          <cell r="D2317">
            <v>44.66</v>
          </cell>
          <cell r="E2317">
            <v>0.28288123999999998</v>
          </cell>
        </row>
        <row r="2318">
          <cell r="A2318">
            <v>93198</v>
          </cell>
          <cell r="B2318" t="str">
            <v>CONTRAVERGA MOLDADA IN LOCO COM UTILIZAÇÃO DE BLOCOS CANALETA PARA VÃOS DE ATÉ 1,5 M DE COMPRIMENTO. AF_03/2016</v>
          </cell>
          <cell r="C2318" t="str">
            <v>M</v>
          </cell>
          <cell r="D2318">
            <v>25.65</v>
          </cell>
          <cell r="E2318">
            <v>0.26021420000000001</v>
          </cell>
        </row>
        <row r="2319">
          <cell r="A2319">
            <v>93199</v>
          </cell>
          <cell r="B2319" t="str">
            <v>CONTRAVERGA MOLDADA IN LOCO COM UTILIZAÇÃO DE BLOCOS CANALETA PARA VÃOS DE MAIS DE 1,5 M DE COMPRIMENTO. AF_03/2016</v>
          </cell>
          <cell r="C2319" t="str">
            <v>M</v>
          </cell>
          <cell r="D2319">
            <v>25.23</v>
          </cell>
          <cell r="E2319">
            <v>0.25120967700000002</v>
          </cell>
        </row>
        <row r="2320">
          <cell r="A2320">
            <v>93200</v>
          </cell>
          <cell r="B2320" t="str">
            <v>FIXAÇÃO (ENCUNHAMENTO) DE ALVENARIA DE VEDAÇÃO COM ARGAMASSA APLICADA COM BISNAGA. AF_03/2016</v>
          </cell>
          <cell r="C2320" t="str">
            <v>M</v>
          </cell>
          <cell r="D2320">
            <v>2.16</v>
          </cell>
          <cell r="E2320">
            <v>0.47738693399999999</v>
          </cell>
        </row>
        <row r="2321">
          <cell r="A2321">
            <v>93201</v>
          </cell>
          <cell r="B2321" t="str">
            <v>FIXAÇÃO (ENCUNHAMENTO) DE ALVENARIA DE VEDAÇÃO COM ARGAMASSA APLICADA COM COLHER. AF_03/2016</v>
          </cell>
          <cell r="C2321" t="str">
            <v>M</v>
          </cell>
          <cell r="D2321">
            <v>4.4800000000000004</v>
          </cell>
          <cell r="E2321">
            <v>0.65647058899999999</v>
          </cell>
        </row>
        <row r="2322">
          <cell r="A2322">
            <v>93202</v>
          </cell>
          <cell r="B2322" t="str">
            <v>FIXAÇÃO (ENCUNHAMENTO) DE ALVENARIA DE VEDAÇÃO COM TIJOLO MACIÇO. AF_03/2016</v>
          </cell>
          <cell r="C2322" t="str">
            <v>M</v>
          </cell>
          <cell r="D2322">
            <v>16.77</v>
          </cell>
          <cell r="E2322">
            <v>0.57559198600000006</v>
          </cell>
        </row>
        <row r="2323">
          <cell r="A2323">
            <v>93203</v>
          </cell>
          <cell r="B2323" t="str">
            <v>FIXAÇÃO (ENCUNHAMENTO) DE ALVENARIA DE VEDAÇÃO COM ESPUMA DE POLIURETANO EXPANSIVA. AF_03/2016</v>
          </cell>
          <cell r="C2323" t="str">
            <v>M</v>
          </cell>
          <cell r="D2323">
            <v>11.9</v>
          </cell>
          <cell r="E2323">
            <v>0.11092294599999999</v>
          </cell>
        </row>
        <row r="2324">
          <cell r="A2324">
            <v>93204</v>
          </cell>
          <cell r="B2324" t="str">
            <v>CINTA DE AMARRAÇÃO DE ALVENARIA MOLDADA IN LOCO EM CONCRETO. AF_03/2016</v>
          </cell>
          <cell r="C2324" t="str">
            <v>M</v>
          </cell>
          <cell r="D2324">
            <v>31.6</v>
          </cell>
          <cell r="E2324">
            <v>0.33020698500000001</v>
          </cell>
        </row>
        <row r="2325">
          <cell r="A2325">
            <v>93205</v>
          </cell>
          <cell r="B2325" t="str">
            <v>CINTA DE AMARRAÇÃO DE ALVENARIA MOLDADA IN LOCO COM UTILIZAÇÃO DE BLOCOS CANALETA. AF_03/2016</v>
          </cell>
          <cell r="C2325" t="str">
            <v>M</v>
          </cell>
          <cell r="D2325">
            <v>22.72</v>
          </cell>
          <cell r="E2325">
            <v>0.27114093900000003</v>
          </cell>
        </row>
        <row r="2326">
          <cell r="A2326">
            <v>71623</v>
          </cell>
          <cell r="B2326" t="str">
            <v>CHAPIM DE CONCRETO APARENTE COM ACABAMENTO DESEMPENADO, FORMA DE COMPENSADO PLASTIFICADO (MADEIRIT) DE 14 X 10 CM, FUNDIDO NO LOCAL.</v>
          </cell>
          <cell r="C2326" t="str">
            <v>M</v>
          </cell>
          <cell r="D2326">
            <v>26.64</v>
          </cell>
          <cell r="E2326">
            <v>0.46914526600000001</v>
          </cell>
        </row>
        <row r="2327">
          <cell r="A2327" t="str">
            <v>74144/2</v>
          </cell>
          <cell r="B2327" t="str">
            <v>SUPORTE APOIO CAIXA D AGUA BARROTES MADEIRA DE 1</v>
          </cell>
          <cell r="C2327" t="str">
            <v>UN</v>
          </cell>
          <cell r="D2327">
            <v>14.92</v>
          </cell>
          <cell r="E2327">
            <v>0</v>
          </cell>
        </row>
        <row r="2328">
          <cell r="A2328">
            <v>83513</v>
          </cell>
          <cell r="B2328" t="str">
            <v>FORNECIMENTO DE PERFIL SIMPLES "I" OU "H" ATE 8" INCLUSIVE PERDAS</v>
          </cell>
          <cell r="C2328" t="str">
            <v>KG</v>
          </cell>
          <cell r="D2328">
            <v>6.14</v>
          </cell>
          <cell r="E2328">
            <v>8.7314662000000001E-2</v>
          </cell>
        </row>
        <row r="2329">
          <cell r="A2329">
            <v>83514</v>
          </cell>
          <cell r="B2329" t="str">
            <v>FORNECIMENTO DE PERFIL SIMPLES "I" OU "H" 8 A 12" INCLUSIVE PERDAS</v>
          </cell>
          <cell r="C2329" t="str">
            <v>KG</v>
          </cell>
          <cell r="D2329">
            <v>5.09</v>
          </cell>
          <cell r="E2329">
            <v>3.3596836999999997E-2</v>
          </cell>
        </row>
        <row r="2330">
          <cell r="A2330">
            <v>84153</v>
          </cell>
          <cell r="B2330" t="str">
            <v>APARELHO DE APOIO NEOPRENE NAO FRETADO (1,4KG/DM3)</v>
          </cell>
          <cell r="C2330" t="str">
            <v>KG</v>
          </cell>
          <cell r="D2330">
            <v>50.61</v>
          </cell>
          <cell r="E2330">
            <v>3.2468818000000003E-2</v>
          </cell>
        </row>
        <row r="2331">
          <cell r="A2331">
            <v>84154</v>
          </cell>
          <cell r="B2331" t="str">
            <v>APARELHO APOIO NEOPRENE FRETADO</v>
          </cell>
          <cell r="C2331" t="str">
            <v>DM3</v>
          </cell>
          <cell r="D2331">
            <v>103.73</v>
          </cell>
          <cell r="E2331">
            <v>1.5825532999999999E-2</v>
          </cell>
        </row>
        <row r="2332">
          <cell r="A2332">
            <v>85233</v>
          </cell>
          <cell r="B2332" t="str">
            <v>ESCADA EM CONCRETO ARMADO, FCK = 15 MPA, MOLDADA IN LOCO</v>
          </cell>
          <cell r="C2332" t="str">
            <v>M3</v>
          </cell>
          <cell r="D2332">
            <v>2107.7399999999998</v>
          </cell>
          <cell r="E2332">
            <v>0.41384155</v>
          </cell>
        </row>
        <row r="2333">
          <cell r="A2333">
            <v>95952</v>
          </cell>
          <cell r="B2333" t="str">
            <v>(COMPOSIÇÃO REPRESENTATIVA) EXECUÇÃO DE ESTRUTURAS DE CONCRETO ARMADO CONVENCIONAL, PARA EDIFICAÇÃO HABITACIONAL MULTIFAMILIAR (PRÉDIO), FCK = 25 MPA. AF_01/2017</v>
          </cell>
          <cell r="C2333" t="str">
            <v>M3</v>
          </cell>
          <cell r="D2333">
            <v>1299.27</v>
          </cell>
          <cell r="E2333">
            <v>0.24445994200000001</v>
          </cell>
        </row>
        <row r="2334">
          <cell r="A2334">
            <v>95953</v>
          </cell>
          <cell r="B2334" t="str">
            <v>(COMPOSIÇÃO REPRESENTATIVA) EXECUÇÃO DE ESTRUTURAS DE CONCRETO ARMADO, PARA EDIFICAÇÃO HABITACIONAL UNIFAMILIAR COM DOIS PAVIMENTOS (CASA ISOLADA), FCK = 25 MPA. AF_01/2017</v>
          </cell>
          <cell r="C2334" t="str">
            <v>M3</v>
          </cell>
          <cell r="D2334">
            <v>2140.8000000000002</v>
          </cell>
          <cell r="E2334">
            <v>0.33152238299999998</v>
          </cell>
        </row>
        <row r="2335">
          <cell r="A2335">
            <v>95954</v>
          </cell>
          <cell r="B2335" t="str">
            <v>(COMPOSIÇÃO REPRESENTATIVA) EXECUÇÃO DE ESTRUTURAS DE CONCRETO ARMADO, PARA EDIFICAÇÃO HABITACIONAL UNIFAMILIAR COM DOIS PAVIMENTOS (CASA EM EMPREENDIMENTOS), FCK = 25 MPA. AF_01/2017</v>
          </cell>
          <cell r="C2335" t="str">
            <v>M3</v>
          </cell>
          <cell r="D2335">
            <v>1531.19</v>
          </cell>
          <cell r="E2335">
            <v>0.29872495399999999</v>
          </cell>
        </row>
        <row r="2336">
          <cell r="A2336">
            <v>95955</v>
          </cell>
          <cell r="B2336" t="str">
            <v>(COMPOSIÇÃO REPRESENTATIVA) EXECUÇÃO DE ESTRUTURAS DE CONCRETO ARMADO, PARA EDIFICAÇÃO HABITACIONAL UNIFAMILIAR TÉRREA (CASA ISOLADA), FCK = 25 MPA. AF_01/2017</v>
          </cell>
          <cell r="C2336" t="str">
            <v>M3</v>
          </cell>
          <cell r="D2336">
            <v>1889.98</v>
          </cell>
          <cell r="E2336">
            <v>0.319693122</v>
          </cell>
        </row>
        <row r="2337">
          <cell r="A2337">
            <v>95956</v>
          </cell>
          <cell r="B2337" t="str">
            <v>(COMPOSIÇÃO REPRESENTATIVA) EXECUÇÃO DE ESTRUTURAS DE CONCRETO ARMADO, PARA EDIFICAÇÃO HABITACIONAL UNIFAMILIAR TÉRREA (CASA EM EMPREENDIMENTOS), FCK = 25 MPA. AF_01/2017</v>
          </cell>
          <cell r="C2337" t="str">
            <v>M3</v>
          </cell>
          <cell r="D2337">
            <v>1484.83</v>
          </cell>
          <cell r="E2337">
            <v>0.29532241799999998</v>
          </cell>
        </row>
        <row r="2338">
          <cell r="A2338">
            <v>95957</v>
          </cell>
          <cell r="B2338" t="str">
            <v>(COMPOSIÇÃO REPRESENTATIVA) EXECUÇÃO DE ESTRUTURAS DE CONCRETO ARMADO, PARA EDIFICAÇÃO INSTITUCIONAL TÉRREA, FCK = 25 MPA. AF_01/2017</v>
          </cell>
          <cell r="C2338" t="str">
            <v>M3</v>
          </cell>
          <cell r="D2338">
            <v>1850.3</v>
          </cell>
          <cell r="E2338">
            <v>0.27832781400000001</v>
          </cell>
        </row>
        <row r="2339">
          <cell r="A2339">
            <v>95969</v>
          </cell>
          <cell r="B2339" t="str">
            <v>(COMPOSIÇÃO REPRESENTATIVA) EXECUÇÃO DE ESCADA EM CONCRETO ARMADO, MOLDADA IN LOCO, FCK = 25 MPA. AF_02/2017</v>
          </cell>
          <cell r="C2339" t="str">
            <v>M3</v>
          </cell>
          <cell r="D2339">
            <v>1842.22</v>
          </cell>
          <cell r="E2339">
            <v>0.333006093</v>
          </cell>
        </row>
        <row r="2340">
          <cell r="A2340">
            <v>97733</v>
          </cell>
          <cell r="B2340" t="str">
            <v>PEÇA RETANGULAR PRÉ-MOLDADA, VOLUME DE CONCRETO DE ATÉ 10 LITROS, TAXA DE AÇO APROXIMADA DE 30KG/M³. AF_01/2018</v>
          </cell>
          <cell r="C2340" t="str">
            <v>M3</v>
          </cell>
          <cell r="D2340">
            <v>5169.24</v>
          </cell>
          <cell r="E2340">
            <v>0.68768329800000005</v>
          </cell>
        </row>
        <row r="2341">
          <cell r="A2341">
            <v>97734</v>
          </cell>
          <cell r="B2341" t="str">
            <v>PEÇA RETANGULAR PRÉ-MOLDADA, VOLUME DE CONCRETO DE 10 A 30 LITROS, TAXA DE AÇO APROXIMADA DE 30KG/M³. AF_01/2018</v>
          </cell>
          <cell r="C2341" t="str">
            <v>M3</v>
          </cell>
          <cell r="D2341">
            <v>2326.8200000000002</v>
          </cell>
          <cell r="E2341">
            <v>0.60797369599999995</v>
          </cell>
        </row>
        <row r="2342">
          <cell r="A2342">
            <v>97735</v>
          </cell>
          <cell r="B2342" t="str">
            <v>PEÇA RETANGULAR PRÉ-MOLDADA, VOLUME DE CONCRETO DE 30 A 100 LITROS, TAXA DE AÇO APROXIMADA DE 30KG/M³. AF_01/2018</v>
          </cell>
          <cell r="C2342" t="str">
            <v>M3</v>
          </cell>
          <cell r="D2342">
            <v>1883.97</v>
          </cell>
          <cell r="E2342">
            <v>0.56747009900000001</v>
          </cell>
        </row>
        <row r="2343">
          <cell r="A2343">
            <v>97736</v>
          </cell>
          <cell r="B2343" t="str">
            <v>PEÇA RETANGULAR PRÉ-MOLDADA, VOLUME DE CONCRETO ACIMA DE 100 LITROS, TAXA DE AÇO APROXIMADA DE 30KG/M³. AF_01/2018</v>
          </cell>
          <cell r="C2343" t="str">
            <v>M3</v>
          </cell>
          <cell r="D2343">
            <v>1246.3599999999999</v>
          </cell>
          <cell r="E2343">
            <v>0.45263779199999998</v>
          </cell>
        </row>
        <row r="2344">
          <cell r="A2344">
            <v>97737</v>
          </cell>
          <cell r="B2344" t="str">
            <v>PEÇA RETANGULAR PRÉ-MOLDADA, VOLUME DE CONCRETO DE 30 A 70 LITROS , TAXA DE AÇO APROXIMADA DE 70KG/M³. AF_01/2018</v>
          </cell>
          <cell r="C2344" t="str">
            <v>M3</v>
          </cell>
          <cell r="D2344">
            <v>2594.7600000000002</v>
          </cell>
          <cell r="E2344">
            <v>0.55085408300000005</v>
          </cell>
        </row>
        <row r="2345">
          <cell r="A2345">
            <v>97739</v>
          </cell>
          <cell r="B2345" t="str">
            <v>PEÇA CIRCULAR PRÉ-MOLDADA, VOLUME DE CONCRETO DE 30 A 100 LITROS, TAXA DE AÇO APROXIMADA DE 30KG/M³. AF_01/2018</v>
          </cell>
          <cell r="C2345" t="str">
            <v>M3</v>
          </cell>
          <cell r="D2345">
            <v>2389.8000000000002</v>
          </cell>
          <cell r="E2345">
            <v>0.50195181499999997</v>
          </cell>
        </row>
        <row r="2346">
          <cell r="A2346">
            <v>97740</v>
          </cell>
          <cell r="B2346" t="str">
            <v>PEÇA CIRCULAR PRÉ-MOLDADA, VOLUME DE CONCRETO ACIMA DE 100 LITROS, TAXA DE AÇO APROXIMADA DE 30KG/M³. AF_01/2018</v>
          </cell>
          <cell r="C2346" t="str">
            <v>M3</v>
          </cell>
          <cell r="D2346">
            <v>1772.46</v>
          </cell>
          <cell r="E2346">
            <v>0.41324353699999999</v>
          </cell>
        </row>
        <row r="2347">
          <cell r="A2347">
            <v>5968</v>
          </cell>
          <cell r="B2347" t="str">
            <v>IMPERMEABILIZACAO DE SUPERFICIE COM ARGAMASSA DE CIMENTO E AREIA (MEDIA), TRACO 1:3, COM ADITIVO IMPERMEABILIZANTE, E=2CM.</v>
          </cell>
          <cell r="C2347" t="str">
            <v>M2</v>
          </cell>
          <cell r="D2347">
            <v>36.75</v>
          </cell>
          <cell r="E2347">
            <v>0.588090012</v>
          </cell>
        </row>
        <row r="2348">
          <cell r="A2348">
            <v>83731</v>
          </cell>
          <cell r="B2348" t="str">
            <v>IMPERMEABILIZACAO DE SUPERFICIE COM ARGAMASSA DE CIMENTO E AREIA, TRACO 1:3, COM ADITIVO IMPERMEABILIZANTE, E=3 CM</v>
          </cell>
          <cell r="C2348" t="str">
            <v>M2</v>
          </cell>
          <cell r="D2348">
            <v>41.07</v>
          </cell>
          <cell r="E2348">
            <v>0.56434184799999998</v>
          </cell>
        </row>
        <row r="2349">
          <cell r="A2349">
            <v>83732</v>
          </cell>
          <cell r="B2349" t="str">
            <v>IMPERMEABILIZACAO DE SUPERFICIE COM ARGAMASSA DE CIMENTO E AREIA, TRACO 1:3, COM ADITIVO IMPERMEABILIZANTE, E=1,5 CM</v>
          </cell>
          <cell r="C2349" t="str">
            <v>M2</v>
          </cell>
          <cell r="D2349">
            <v>30.65</v>
          </cell>
          <cell r="E2349">
            <v>0.69228232300000003</v>
          </cell>
        </row>
        <row r="2350">
          <cell r="A2350">
            <v>83733</v>
          </cell>
          <cell r="B2350" t="str">
            <v>IMPERMEABILIZACAO DE SUPERFICIE COM ARGAMASSA DE CIMENTO E AREIA (GROSSA), TRACO 1:4, COM ADITIVO IMPERMEABILIZANTE, E=2 CM</v>
          </cell>
          <cell r="C2350" t="str">
            <v>M2</v>
          </cell>
          <cell r="D2350">
            <v>35.31</v>
          </cell>
          <cell r="E2350">
            <v>0.62950257399999998</v>
          </cell>
        </row>
        <row r="2351">
          <cell r="A2351">
            <v>83735</v>
          </cell>
          <cell r="B2351" t="str">
            <v>IMPERMEABILIZACAO DE SUPERFICIE COM CIMENTO IMPERMEABILIZANTE DE PEGA ULTRA RAPIDA, TRACO 1:1, E=0,5 CM</v>
          </cell>
          <cell r="C2351" t="str">
            <v>M2</v>
          </cell>
          <cell r="D2351">
            <v>54.01</v>
          </cell>
          <cell r="E2351">
            <v>0.29752834</v>
          </cell>
        </row>
        <row r="2352">
          <cell r="A2352">
            <v>68053</v>
          </cell>
          <cell r="B2352" t="str">
            <v>FORNECIMENTO/INSTALACAO LONA PLASTICA PRETA, PARA IMPERMEABILIZACAO, ESPESSURA 150 MICRAS.</v>
          </cell>
          <cell r="C2352" t="str">
            <v>M2</v>
          </cell>
          <cell r="D2352">
            <v>4.79</v>
          </cell>
          <cell r="E2352">
            <v>0.67094017100000003</v>
          </cell>
        </row>
        <row r="2353">
          <cell r="A2353" t="str">
            <v>73753/1</v>
          </cell>
          <cell r="B2353" t="str">
            <v>IMPERMEABILIZACAO DE SUPERFICIE COM MANTA ASFALTICA PROTEGIDA COM FILME DE ALUMINIO GOFRADO (DE ESPESSURA 0,8MM), INCLUSA APLICACAO DE  EMULSAO ASFALTICA, E=3MM.</v>
          </cell>
          <cell r="C2353" t="str">
            <v>M2</v>
          </cell>
          <cell r="D2353">
            <v>72.97</v>
          </cell>
          <cell r="E2353">
            <v>0.40590253900000001</v>
          </cell>
        </row>
        <row r="2354">
          <cell r="A2354" t="str">
            <v>74033/1</v>
          </cell>
          <cell r="B2354" t="str">
            <v>IMPERMEABILIZACAO DE SUPERFICIE COM GEOMEMBRANA (MANTA TERMOPLASTICA LISA) TIPO PEAD, E=2MM.</v>
          </cell>
          <cell r="C2354" t="str">
            <v>M2</v>
          </cell>
          <cell r="D2354">
            <v>42.29</v>
          </cell>
          <cell r="E2354">
            <v>0.12645590600000001</v>
          </cell>
        </row>
        <row r="2355">
          <cell r="A2355">
            <v>83737</v>
          </cell>
          <cell r="B2355" t="str">
            <v>IMPERMEABILIZACAO DE SUPERFICIE COM MANTA ASFALTICA (COM POLIMEROS TIPO APP), E=3 MM</v>
          </cell>
          <cell r="C2355" t="str">
            <v>M2</v>
          </cell>
          <cell r="D2355">
            <v>59.61</v>
          </cell>
          <cell r="E2355">
            <v>0.202465383</v>
          </cell>
        </row>
        <row r="2356">
          <cell r="A2356">
            <v>83738</v>
          </cell>
          <cell r="B2356" t="str">
            <v>IMPERMEABILIZACAO DE SUPERFICIE COM MANTA ASFALTICA (COM POLIMEROS TIPO APP), E=4 MM</v>
          </cell>
          <cell r="C2356" t="str">
            <v>M2</v>
          </cell>
          <cell r="D2356">
            <v>73.09</v>
          </cell>
          <cell r="E2356">
            <v>0.22373674700000001</v>
          </cell>
        </row>
        <row r="2357">
          <cell r="A2357">
            <v>83740</v>
          </cell>
          <cell r="B2357" t="str">
            <v>IMPERMEABILIZACAO COM VÉU DE POLIESTER</v>
          </cell>
          <cell r="C2357" t="str">
            <v>M2</v>
          </cell>
          <cell r="D2357">
            <v>27.65</v>
          </cell>
          <cell r="E2357">
            <v>0.66642362399999999</v>
          </cell>
        </row>
        <row r="2358">
          <cell r="A2358" t="str">
            <v>73929/1</v>
          </cell>
          <cell r="B2358" t="str">
            <v>IMPERMEABILIZACAO DE SUPERFICIE COM CIMENTO ESPECIAL CRISTALIZANTE COM ADESIVO LIQUIDO, UMA DEMAO.</v>
          </cell>
          <cell r="C2358" t="str">
            <v>M2</v>
          </cell>
          <cell r="D2358">
            <v>29.52</v>
          </cell>
          <cell r="E2358">
            <v>0.53353658599999998</v>
          </cell>
        </row>
        <row r="2359">
          <cell r="A2359" t="str">
            <v>73929/4</v>
          </cell>
          <cell r="B2359" t="str">
            <v>IMPERMEABILIZACAO DE ESTRUTURAS ENTERRADAS COM CIMENTO CRISTALIZANTE E ADESIVO LIQUIDO, ATE 7M DE PROFUNDIDADE.</v>
          </cell>
          <cell r="C2359" t="str">
            <v>M2</v>
          </cell>
          <cell r="D2359">
            <v>55.34</v>
          </cell>
          <cell r="E2359">
            <v>0.56920853000000005</v>
          </cell>
        </row>
        <row r="2360">
          <cell r="A2360">
            <v>6225</v>
          </cell>
          <cell r="B2360" t="str">
            <v>IMPERMEABILIZACAO DE CALHAS/LAJES DESCOBERTAS, COM EMULSAO ASFALTICA COM ELASTOMEROS, 3 DEMAOS</v>
          </cell>
          <cell r="C2360" t="str">
            <v>M2</v>
          </cell>
          <cell r="D2360">
            <v>34.31</v>
          </cell>
          <cell r="E2360">
            <v>0.57531441999999999</v>
          </cell>
        </row>
        <row r="2361">
          <cell r="A2361">
            <v>72075</v>
          </cell>
          <cell r="B2361" t="str">
            <v>IMPERMEABILIZACAO DE SUPERFICIE COM REVESTIMENTO BICOMPONENTE SEMI FLEXIVEL.</v>
          </cell>
          <cell r="C2361" t="str">
            <v>M2</v>
          </cell>
          <cell r="D2361">
            <v>10.92</v>
          </cell>
          <cell r="E2361">
            <v>0.38748832799999999</v>
          </cell>
        </row>
        <row r="2362">
          <cell r="A2362" t="str">
            <v>73762/2</v>
          </cell>
          <cell r="B2362" t="str">
            <v>IMPERMEABILIZACAO DE SUPERFICIE COM ADESIVO LIQUIDO SOBRE CIMENTO CRISTALIZANTE, INCLUSO VEU DE FIBRA DE VIDRO.</v>
          </cell>
          <cell r="C2362" t="str">
            <v>M2</v>
          </cell>
          <cell r="D2362">
            <v>79.180000000000007</v>
          </cell>
          <cell r="E2362">
            <v>0.38712533100000002</v>
          </cell>
        </row>
        <row r="2363">
          <cell r="A2363" t="str">
            <v>73762/4</v>
          </cell>
          <cell r="B2363" t="str">
            <v>IMPERMEABILIZACAO DE SUPERFICIE COM ASFALTO ELASTOMERICO, INCLUSOS PRIMER E VEU DE FIBRA DE VIDRO.</v>
          </cell>
          <cell r="C2363" t="str">
            <v>M2</v>
          </cell>
          <cell r="D2363">
            <v>124.55</v>
          </cell>
          <cell r="E2363">
            <v>0.26494007800000002</v>
          </cell>
        </row>
        <row r="2364">
          <cell r="A2364" t="str">
            <v>74066/2</v>
          </cell>
          <cell r="B2364" t="str">
            <v>IMPERMEABILIZACAO DE SUPERFICIE, COM IMPERMEABILIZANTE FLEXIVEL A BASE ACRILICA.</v>
          </cell>
          <cell r="C2364" t="str">
            <v>M2</v>
          </cell>
          <cell r="D2364">
            <v>73.95</v>
          </cell>
          <cell r="E2364">
            <v>0.41025641000000002</v>
          </cell>
        </row>
        <row r="2365">
          <cell r="A2365" t="str">
            <v>74106/1</v>
          </cell>
          <cell r="B2365" t="str">
            <v>IMPERMEABILIZACAO DE ESTRUTURAS ENTERRADAS, COM TINTA ASFALTICA, DUAS DEMAOS.</v>
          </cell>
          <cell r="C2365" t="str">
            <v>M2</v>
          </cell>
          <cell r="D2365">
            <v>8.52</v>
          </cell>
          <cell r="E2365">
            <v>0.55714285799999996</v>
          </cell>
        </row>
        <row r="2366">
          <cell r="A2366">
            <v>83741</v>
          </cell>
          <cell r="B2366" t="str">
            <v>IMPERMEABILIZACAO DE SUPERFICIE COM EMULSAO ASFALTICA COM ELASTOMERO, INCLUSOS PRIMER E VEU DE POLIESTER</v>
          </cell>
          <cell r="C2366" t="str">
            <v>M2</v>
          </cell>
          <cell r="D2366">
            <v>62.84</v>
          </cell>
          <cell r="E2366">
            <v>0.31966166600000001</v>
          </cell>
        </row>
        <row r="2367">
          <cell r="A2367">
            <v>83742</v>
          </cell>
          <cell r="B2367" t="str">
            <v>IMPERMEABILIZACAO DE SUPERFICIE COM EMULSAO ASFALTICA A BASE D'AGUA</v>
          </cell>
          <cell r="C2367" t="str">
            <v>M2</v>
          </cell>
          <cell r="D2367">
            <v>21.04</v>
          </cell>
          <cell r="E2367">
            <v>0.52740384699999998</v>
          </cell>
        </row>
        <row r="2368">
          <cell r="A2368">
            <v>83743</v>
          </cell>
          <cell r="B2368" t="str">
            <v>JUNTA DE DILATACAO PARA IMPERMEABILIZACAO, COM ASFALTO OXIDADO APLICADO A QUENTE, DIMENSOES 2X2 CM</v>
          </cell>
          <cell r="C2368" t="str">
            <v>M</v>
          </cell>
          <cell r="D2368">
            <v>18.95</v>
          </cell>
          <cell r="E2368">
            <v>0.58640984600000001</v>
          </cell>
        </row>
        <row r="2369">
          <cell r="A2369" t="str">
            <v>73872/1</v>
          </cell>
          <cell r="B2369" t="str">
            <v>IMPERMEABILIZACAO COM PINTURA A BASE DE RESINA EPOXI ALCATRAO, UMA DEMAO.</v>
          </cell>
          <cell r="C2369" t="str">
            <v>M2</v>
          </cell>
          <cell r="D2369">
            <v>26.88</v>
          </cell>
          <cell r="E2369">
            <v>0.48555346999999999</v>
          </cell>
        </row>
        <row r="2370">
          <cell r="A2370" t="str">
            <v>73872/2</v>
          </cell>
          <cell r="B2370" t="str">
            <v>IMPERMEABILIZACAO COM PINTURA A BASE DE RESINA EPOXI ALCATRAO, DUAS DEMAOS.</v>
          </cell>
          <cell r="C2370" t="str">
            <v>M2</v>
          </cell>
          <cell r="D2370">
            <v>51.78</v>
          </cell>
          <cell r="E2370">
            <v>0.50242389099999996</v>
          </cell>
        </row>
        <row r="2371">
          <cell r="A2371">
            <v>72124</v>
          </cell>
          <cell r="B2371" t="str">
            <v>IMPERMEABILIZACAO DE SUPERFICIE COM MASTIQUE ELASTICO A BASE DE SILICONE, POR VOLUME.</v>
          </cell>
          <cell r="C2371" t="str">
            <v>DM3</v>
          </cell>
          <cell r="D2371">
            <v>99.12</v>
          </cell>
          <cell r="E2371">
            <v>5.2434834999999999E-2</v>
          </cell>
        </row>
        <row r="2372">
          <cell r="A2372" t="str">
            <v>74025/1</v>
          </cell>
          <cell r="B2372" t="str">
            <v>IMPERMEABILIZACAO DE SUPERFICIE COM MASTIQUE BETUMINOSO A FRIO, POR METRO.</v>
          </cell>
          <cell r="C2372" t="str">
            <v>M</v>
          </cell>
          <cell r="D2372">
            <v>44.1</v>
          </cell>
          <cell r="E2372">
            <v>0.35012536999999999</v>
          </cell>
        </row>
        <row r="2373">
          <cell r="A2373" t="str">
            <v>74190/1</v>
          </cell>
          <cell r="B2373" t="str">
            <v>IMPERMEABILIZACAO DE SUPERFICIE COM MASTIQUE BETUMINOSO A FRIO, POR AREA.</v>
          </cell>
          <cell r="C2373" t="str">
            <v>M2</v>
          </cell>
          <cell r="D2373">
            <v>146.72999999999999</v>
          </cell>
          <cell r="E2373">
            <v>0.34883244499999999</v>
          </cell>
        </row>
        <row r="2374">
          <cell r="A2374" t="str">
            <v>73798/1</v>
          </cell>
          <cell r="B2374" t="str">
            <v>DUTO ESPIRAL FLEXIVEL SINGELO PEAD D=50MM(2") REVESTIDO COM PVC COM FIO GUIA DE ACO GALVANIZADO, LANCADO DIRETO NO SOLO, INCL CONEXOES</v>
          </cell>
          <cell r="C2374" t="str">
            <v>M</v>
          </cell>
          <cell r="D2374">
            <v>20.86</v>
          </cell>
          <cell r="E2374">
            <v>0.64819277200000003</v>
          </cell>
        </row>
        <row r="2375">
          <cell r="A2375" t="str">
            <v>73798/3</v>
          </cell>
          <cell r="B2375" t="str">
            <v>DUTO ESPIRAL FLEXIVEL SINGELO PEAD D=75MM(3") REVESTIDO COM PVC COM FIO GUIA DE ACO GALVANIZADO, LANCADO DIRETO NO SOLO, INCL CONEXOES</v>
          </cell>
          <cell r="C2375" t="str">
            <v>M</v>
          </cell>
          <cell r="D2375">
            <v>32.630000000000003</v>
          </cell>
          <cell r="E2375">
            <v>0.66419753199999998</v>
          </cell>
        </row>
        <row r="2376">
          <cell r="A2376">
            <v>91831</v>
          </cell>
          <cell r="B2376" t="str">
            <v>ELETRODUTO FLEXÍVEL CORRUGADO, PVC, DN 20 MM (1/2"), PARA CIRCUITOS TERMINAIS, INSTALADO EM FORRO - FORNECIMENTO E INSTALAÇÃO. AF_12/2015</v>
          </cell>
          <cell r="C2376" t="str">
            <v>M</v>
          </cell>
          <cell r="D2376">
            <v>5.1100000000000003</v>
          </cell>
          <cell r="E2376">
            <v>0.53814432999999995</v>
          </cell>
        </row>
        <row r="2377">
          <cell r="A2377">
            <v>91834</v>
          </cell>
          <cell r="B2377" t="str">
            <v>ELETRODUTO FLEXÍVEL CORRUGADO, PVC, DN 25 MM (3/4"), PARA CIRCUITOS TERMINAIS, INSTALADO EM FORRO - FORNECIMENTO E INSTALAÇÃO. AF_12/2015</v>
          </cell>
          <cell r="C2377" t="str">
            <v>M</v>
          </cell>
          <cell r="D2377">
            <v>5.74</v>
          </cell>
          <cell r="E2377">
            <v>0.55311355399999995</v>
          </cell>
        </row>
        <row r="2378">
          <cell r="A2378">
            <v>91836</v>
          </cell>
          <cell r="B2378" t="str">
            <v>ELETRODUTO FLEXÍVEL CORRUGADO, PVC, DN 32 MM (1"), PARA CIRCUITOS TERMINAIS, INSTALADO EM FORRO - FORNECIMENTO E INSTALAÇÃO. AF_12/2015</v>
          </cell>
          <cell r="C2378" t="str">
            <v>M</v>
          </cell>
          <cell r="D2378">
            <v>7.53</v>
          </cell>
          <cell r="E2378">
            <v>0.48962655599999999</v>
          </cell>
        </row>
        <row r="2379">
          <cell r="A2379">
            <v>91842</v>
          </cell>
          <cell r="B2379" t="str">
            <v>ELETRODUTO FLEXÍVEL CORRUGADO, PVC, DN 20 MM (1/2"), PARA CIRCUITOS TERMINAIS, INSTALADO EM LAJE - FORNECIMENTO E INSTALAÇÃO. AF_12/2015</v>
          </cell>
          <cell r="C2379" t="str">
            <v>M</v>
          </cell>
          <cell r="D2379">
            <v>3.9</v>
          </cell>
          <cell r="E2379">
            <v>0.51752021599999998</v>
          </cell>
        </row>
        <row r="2380">
          <cell r="A2380">
            <v>91844</v>
          </cell>
          <cell r="B2380" t="str">
            <v>ELETRODUTO FLEXÍVEL CORRUGADO, PVC, DN 25 MM (3/4"), PARA CIRCUITOS TERMINAIS, INSTALADO EM LAJE - FORNECIMENTO E INSTALAÇÃO. AF_12/2015</v>
          </cell>
          <cell r="C2380" t="str">
            <v>M</v>
          </cell>
          <cell r="D2380">
            <v>4.53</v>
          </cell>
          <cell r="E2380">
            <v>0.53225806499999995</v>
          </cell>
        </row>
        <row r="2381">
          <cell r="A2381">
            <v>91846</v>
          </cell>
          <cell r="B2381" t="str">
            <v>ELETRODUTO FLEXÍVEL CORRUGADO, PVC, DN 32 MM (1"), PARA CIRCUITOS TERMINAIS, INSTALADO EM LAJE - FORNECIMENTO E INSTALAÇÃO. AF_12/2015</v>
          </cell>
          <cell r="C2381" t="str">
            <v>M</v>
          </cell>
          <cell r="D2381">
            <v>6.34</v>
          </cell>
          <cell r="E2381">
            <v>0.46875</v>
          </cell>
        </row>
        <row r="2382">
          <cell r="A2382">
            <v>91852</v>
          </cell>
          <cell r="B2382" t="str">
            <v>ELETRODUTO FLEXÍVEL CORRUGADO, PVC, DN 20 MM (1/2"), PARA CIRCUITOS TERMINAIS, INSTALADO EM PAREDE - FORNECIMENTO E INSTALAÇÃO. AF_12/2015</v>
          </cell>
          <cell r="C2382" t="str">
            <v>M</v>
          </cell>
          <cell r="D2382">
            <v>5.72</v>
          </cell>
          <cell r="E2382">
            <v>0.627272728</v>
          </cell>
        </row>
        <row r="2383">
          <cell r="A2383">
            <v>91854</v>
          </cell>
          <cell r="B2383" t="str">
            <v>ELETRODUTO FLEXÍVEL CORRUGADO, PVC, DN 25 MM (3/4"), PARA CIRCUITOS TERMINAIS, INSTALADO EM PAREDE - FORNECIMENTO E INSTALAÇÃO. AF_12/2015</v>
          </cell>
          <cell r="C2383" t="str">
            <v>M</v>
          </cell>
          <cell r="D2383">
            <v>6.35</v>
          </cell>
          <cell r="E2383">
            <v>0.62662337700000004</v>
          </cell>
        </row>
        <row r="2384">
          <cell r="A2384">
            <v>91856</v>
          </cell>
          <cell r="B2384" t="str">
            <v>ELETRODUTO FLEXÍVEL CORRUGADO, PVC, DN 32 MM (1"), PARA CIRCUITOS TERMINAIS, INSTALADO EM PAREDE - FORNECIMENTO E INSTALAÇÃO. AF_12/2015</v>
          </cell>
          <cell r="C2384" t="str">
            <v>M</v>
          </cell>
          <cell r="D2384">
            <v>8.06</v>
          </cell>
          <cell r="E2384">
            <v>0.56050955499999999</v>
          </cell>
        </row>
        <row r="2385">
          <cell r="A2385">
            <v>91862</v>
          </cell>
          <cell r="B2385" t="str">
            <v>ELETRODUTO RÍGIDO ROSCÁVEL, PVC, DN 20 MM (1/2"), PARA CIRCUITOS TERMINAIS, INSTALADO EM FORRO - FORNECIMENTO E INSTALAÇÃO. AF_12/2015</v>
          </cell>
          <cell r="C2385" t="str">
            <v>M</v>
          </cell>
          <cell r="D2385">
            <v>6.21</v>
          </cell>
          <cell r="E2385">
            <v>0.486486486</v>
          </cell>
        </row>
        <row r="2386">
          <cell r="A2386">
            <v>91863</v>
          </cell>
          <cell r="B2386" t="str">
            <v>ELETRODUTO RÍGIDO ROSCÁVEL, PVC, DN 25 MM (3/4"), PARA CIRCUITOS TERMINAIS, INSTALADO EM FORRO - FORNECIMENTO E INSTALAÇÃO. AF_12/2015</v>
          </cell>
          <cell r="C2386" t="str">
            <v>M</v>
          </cell>
          <cell r="D2386">
            <v>7.33</v>
          </cell>
          <cell r="E2386">
            <v>0.47368420999999999</v>
          </cell>
        </row>
        <row r="2387">
          <cell r="A2387">
            <v>91864</v>
          </cell>
          <cell r="B2387" t="str">
            <v>ELETRODUTO RÍGIDO ROSCÁVEL, PVC, DN 32 MM (1"), PARA CIRCUITOS TERMINAIS, INSTALADO EM FORRO - FORNECIMENTO E INSTALAÇÃO. AF_12/2015</v>
          </cell>
          <cell r="C2387" t="str">
            <v>M</v>
          </cell>
          <cell r="D2387">
            <v>9.6999999999999993</v>
          </cell>
          <cell r="E2387">
            <v>0.425668449</v>
          </cell>
        </row>
        <row r="2388">
          <cell r="A2388">
            <v>91865</v>
          </cell>
          <cell r="B2388" t="str">
            <v>ELETRODUTO RÍGIDO ROSCÁVEL, PVC, DN 40 MM (1 1/4"), PARA CIRCUITOS TERMINAIS, INSTALADO EM FORRO - FORNECIMENTO E INSTALAÇÃO. AF_12/2015</v>
          </cell>
          <cell r="C2388" t="str">
            <v>M</v>
          </cell>
          <cell r="D2388">
            <v>12.08</v>
          </cell>
          <cell r="E2388">
            <v>0.40340425499999999</v>
          </cell>
        </row>
        <row r="2389">
          <cell r="A2389">
            <v>91866</v>
          </cell>
          <cell r="B2389" t="str">
            <v>ELETRODUTO RÍGIDO ROSCÁVEL, PVC, DN 20 MM (1/2"), PARA CIRCUITOS TERMINAIS, INSTALADO EM LAJE - FORNECIMENTO E INSTALAÇÃO. AF_12/2015</v>
          </cell>
          <cell r="C2389" t="str">
            <v>M</v>
          </cell>
          <cell r="D2389">
            <v>5.0999999999999996</v>
          </cell>
          <cell r="E2389">
            <v>0.46028513199999999</v>
          </cell>
        </row>
        <row r="2390">
          <cell r="A2390">
            <v>91867</v>
          </cell>
          <cell r="B2390" t="str">
            <v>ELETRODUTO RÍGIDO ROSCÁVEL, PVC, DN 25 MM (3/4"), PARA CIRCUITOS TERMINAIS, INSTALADO EM LAJE - FORNECIMENTO E INSTALAÇÃO. AF_12/2015</v>
          </cell>
          <cell r="C2390" t="str">
            <v>M</v>
          </cell>
          <cell r="D2390">
            <v>6.22</v>
          </cell>
          <cell r="E2390">
            <v>0.45348837199999997</v>
          </cell>
        </row>
        <row r="2391">
          <cell r="A2391">
            <v>91868</v>
          </cell>
          <cell r="B2391" t="str">
            <v>ELETRODUTO RÍGIDO ROSCÁVEL, PVC, DN 32 MM (1"), PARA CIRCUITOS TERMINAIS, INSTALADO EM LAJE - FORNECIMENTO E INSTALAÇÃO. AF_12/2015</v>
          </cell>
          <cell r="C2391" t="str">
            <v>M</v>
          </cell>
          <cell r="D2391">
            <v>8.6</v>
          </cell>
          <cell r="E2391">
            <v>0.40286054799999998</v>
          </cell>
        </row>
        <row r="2392">
          <cell r="A2392">
            <v>91869</v>
          </cell>
          <cell r="B2392" t="str">
            <v>ELETRODUTO RÍGIDO ROSCÁVEL, PVC, DN 40 MM (1 1/4"), PARA CIRCUITOS TERMINAIS, INSTALADO EM LAJE - FORNECIMENTO E INSTALAÇÃO. AF_12/2015</v>
          </cell>
          <cell r="C2392" t="str">
            <v>M</v>
          </cell>
          <cell r="D2392">
            <v>10.98</v>
          </cell>
          <cell r="E2392">
            <v>0.38311688300000002</v>
          </cell>
        </row>
        <row r="2393">
          <cell r="A2393">
            <v>91870</v>
          </cell>
          <cell r="B2393" t="str">
            <v>ELETRODUTO RÍGIDO ROSCÁVEL, PVC, DN 20 MM (1/2"), PARA CIRCUITOS TERMINAIS, INSTALADO EM PAREDE - FORNECIMENTO E INSTALAÇÃO. AF_12/2015</v>
          </cell>
          <cell r="C2393" t="str">
            <v>M</v>
          </cell>
          <cell r="D2393">
            <v>7.38</v>
          </cell>
          <cell r="E2393">
            <v>0.56824512599999999</v>
          </cell>
        </row>
        <row r="2394">
          <cell r="A2394">
            <v>91871</v>
          </cell>
          <cell r="B2394" t="str">
            <v>ELETRODUTO RÍGIDO ROSCÁVEL, PVC, DN 25 MM (3/4"), PARA CIRCUITOS TERMINAIS, INSTALADO EM PAREDE - FORNECIMENTO E INSTALAÇÃO. AF_12/2015</v>
          </cell>
          <cell r="C2394" t="str">
            <v>M</v>
          </cell>
          <cell r="D2394">
            <v>8.5299999999999994</v>
          </cell>
          <cell r="E2394">
            <v>0.54753309299999997</v>
          </cell>
        </row>
        <row r="2395">
          <cell r="A2395">
            <v>91872</v>
          </cell>
          <cell r="B2395" t="str">
            <v>ELETRODUTO RÍGIDO ROSCÁVEL, PVC, DN 32 MM (1"), PARA CIRCUITOS TERMINAIS, INSTALADO EM PAREDE - FORNECIMENTO E INSTALAÇÃO. AF_12/2015</v>
          </cell>
          <cell r="C2395" t="str">
            <v>M</v>
          </cell>
          <cell r="D2395">
            <v>10.9</v>
          </cell>
          <cell r="E2395">
            <v>0.48826290999999999</v>
          </cell>
        </row>
        <row r="2396">
          <cell r="A2396">
            <v>91873</v>
          </cell>
          <cell r="B2396" t="str">
            <v>ELETRODUTO RÍGIDO ROSCÁVEL, PVC, DN 40 MM (1 1/4"), PARA CIRCUITOS TERMINAIS, INSTALADO EM PAREDE - FORNECIMENTO E INSTALAÇÃO. AF_12/2015</v>
          </cell>
          <cell r="C2396" t="str">
            <v>M</v>
          </cell>
          <cell r="D2396">
            <v>13.24</v>
          </cell>
          <cell r="E2396">
            <v>0.456856702</v>
          </cell>
        </row>
        <row r="2397">
          <cell r="A2397">
            <v>93008</v>
          </cell>
          <cell r="B2397" t="str">
            <v>ELETRODUTO RÍGIDO ROSCÁVEL, PVC, DN 50 MM (1 1/2") - FORNECIMENTO E INSTALAÇÃO. AF_12/2015</v>
          </cell>
          <cell r="C2397" t="str">
            <v>M</v>
          </cell>
          <cell r="D2397">
            <v>10.6</v>
          </cell>
          <cell r="E2397">
            <v>0.28805394899999998</v>
          </cell>
        </row>
        <row r="2398">
          <cell r="A2398">
            <v>93009</v>
          </cell>
          <cell r="B2398" t="str">
            <v>ELETRODUTO RÍGIDO ROSCÁVEL, PVC, DN 60 MM (2") - FORNECIMENTO E INSTALAÇÃO. AF_12/2015</v>
          </cell>
          <cell r="C2398" t="str">
            <v>M</v>
          </cell>
          <cell r="D2398">
            <v>15.48</v>
          </cell>
          <cell r="E2398">
            <v>0.22608125800000001</v>
          </cell>
        </row>
        <row r="2399">
          <cell r="A2399">
            <v>93010</v>
          </cell>
          <cell r="B2399" t="str">
            <v>ELETRODUTO RÍGIDO ROSCÁVEL, PVC, DN 75 MM (2 1/2") - FORNECIMENTO E INSTALAÇÃO. AF_12/2015</v>
          </cell>
          <cell r="C2399" t="str">
            <v>M</v>
          </cell>
          <cell r="D2399">
            <v>21.45</v>
          </cell>
          <cell r="E2399">
            <v>0.194352941</v>
          </cell>
        </row>
        <row r="2400">
          <cell r="A2400">
            <v>93011</v>
          </cell>
          <cell r="B2400" t="str">
            <v>ELETRODUTO RÍGIDO ROSCÁVEL, PVC, DN 85 MM (3") - FORNECIMENTO E INSTALAÇÃO. AF_12/2015</v>
          </cell>
          <cell r="C2400" t="str">
            <v>M</v>
          </cell>
          <cell r="D2400">
            <v>26.14</v>
          </cell>
          <cell r="E2400">
            <v>0.17676572700000001</v>
          </cell>
        </row>
        <row r="2401">
          <cell r="A2401">
            <v>93012</v>
          </cell>
          <cell r="B2401" t="str">
            <v>ELETRODUTO RÍGIDO ROSCÁVEL, PVC, DN 110 MM (4") - FORNECIMENTO E INSTALAÇÃO. AF_12/2015</v>
          </cell>
          <cell r="C2401" t="str">
            <v>M</v>
          </cell>
          <cell r="D2401">
            <v>39.28</v>
          </cell>
          <cell r="E2401">
            <v>0.14659149099999999</v>
          </cell>
        </row>
        <row r="2402">
          <cell r="A2402">
            <v>95726</v>
          </cell>
          <cell r="B2402" t="str">
            <v>ELETRODUTO RÍGIDO SOLDÁVEL, PVC, DN 20 MM (½), APARENTE, INSTALADO EM TETO - FORNECIMENTO E INSTALAÇÃO. AF_11/2016_P</v>
          </cell>
          <cell r="C2402" t="str">
            <v>M</v>
          </cell>
          <cell r="D2402">
            <v>4.16</v>
          </cell>
          <cell r="E2402">
            <v>0.498734177</v>
          </cell>
        </row>
        <row r="2403">
          <cell r="A2403">
            <v>95727</v>
          </cell>
          <cell r="B2403" t="str">
            <v>ELETRODUTO RÍGIDO SOLDÁVEL, PVC, DN 25 MM (3/4), APARENTE, INSTALADO EM TETO - FORNECIMENTO E INSTALAÇÃO. AF_11/2016_P</v>
          </cell>
          <cell r="C2403" t="str">
            <v>M</v>
          </cell>
          <cell r="D2403">
            <v>4.78</v>
          </cell>
          <cell r="E2403">
            <v>0.48337028799999998</v>
          </cell>
        </row>
        <row r="2404">
          <cell r="A2404">
            <v>95728</v>
          </cell>
          <cell r="B2404" t="str">
            <v>ELETRODUTO RÍGIDO SOLDÁVEL, PVC, DN 32 MM (1), APARENTE, INSTALADO EM TETO - FORNECIMENTO E INSTALAÇÃO. AF_11/2016_P</v>
          </cell>
          <cell r="C2404" t="str">
            <v>M</v>
          </cell>
          <cell r="D2404">
            <v>6.06</v>
          </cell>
          <cell r="E2404">
            <v>0.430051813</v>
          </cell>
        </row>
        <row r="2405">
          <cell r="A2405">
            <v>95729</v>
          </cell>
          <cell r="B2405" t="str">
            <v>ELETRODUTO RÍGIDO SOLDÁVEL, PVC, DN 20 MM (½), APARENTE, INSTALADO EM PAREDE - FORNECIMENTO E INSTALAÇÃO. AF_11/2016_P</v>
          </cell>
          <cell r="C2405" t="str">
            <v>M</v>
          </cell>
          <cell r="D2405">
            <v>5.6</v>
          </cell>
          <cell r="E2405">
            <v>0.58778626</v>
          </cell>
        </row>
        <row r="2406">
          <cell r="A2406">
            <v>95730</v>
          </cell>
          <cell r="B2406" t="str">
            <v>ELETRODUTO RÍGIDO SOLDÁVEL, PVC, DN 25 MM (3/4), APARENTE, INSTALADO EM PAREDE - FORNECIMENTO E INSTALAÇÃO. AF_11/2016_P</v>
          </cell>
          <cell r="C2406" t="str">
            <v>M</v>
          </cell>
          <cell r="D2406">
            <v>6.21</v>
          </cell>
          <cell r="E2406">
            <v>0.56218058000000004</v>
          </cell>
        </row>
        <row r="2407">
          <cell r="A2407">
            <v>95731</v>
          </cell>
          <cell r="B2407" t="str">
            <v>ELETRODUTO RÍGIDO SOLDÁVEL, PVC, DN 32 MM (1), APARENTE, INSTALADO EM PAREDE - FORNECIMENTO E INSTALAÇÃO. AF_11/2016_P</v>
          </cell>
          <cell r="C2407" t="str">
            <v>M</v>
          </cell>
          <cell r="D2407">
            <v>7.49</v>
          </cell>
          <cell r="E2407">
            <v>0.50558659299999997</v>
          </cell>
        </row>
        <row r="2408">
          <cell r="A2408">
            <v>95732</v>
          </cell>
          <cell r="B2408" t="str">
            <v>LUVA PARA ELETRODUTO, PVC, SOLDÁVEL, DN 20 MM (1/2), APARENTE, INSTALADA EM TETO - FORNECIMENTO E INSTALAÇÃO. AF_11/2016_P</v>
          </cell>
          <cell r="C2408" t="str">
            <v>UN</v>
          </cell>
          <cell r="D2408">
            <v>2.99</v>
          </cell>
          <cell r="E2408">
            <v>0.57446808599999999</v>
          </cell>
        </row>
        <row r="2409">
          <cell r="A2409">
            <v>95745</v>
          </cell>
          <cell r="B2409" t="str">
            <v>ELETRODUTO DE AÇO GALVANIZADO, CLASSE LEVE, DN 20 MM (3/4), APARENTE, INSTALADO EM TETO - FORNECIMENTO E INSTALAÇÃO. AF_11/2016_P</v>
          </cell>
          <cell r="C2409" t="str">
            <v>M</v>
          </cell>
          <cell r="D2409">
            <v>12.88</v>
          </cell>
          <cell r="E2409">
            <v>0.23669578999999999</v>
          </cell>
        </row>
        <row r="2410">
          <cell r="A2410">
            <v>95746</v>
          </cell>
          <cell r="B2410" t="str">
            <v>ELETRODUTO DE AÇO GALVANIZADO, CLASSE LEVE, DN 25 MM (1), APARENTE, INSTALADO EM TETO - FORNECIMENTO E INSTALAÇÃO. AF_11/2016_P</v>
          </cell>
          <cell r="C2410" t="str">
            <v>M</v>
          </cell>
          <cell r="D2410">
            <v>16.059999999999999</v>
          </cell>
          <cell r="E2410">
            <v>0.219403931</v>
          </cell>
        </row>
        <row r="2411">
          <cell r="A2411">
            <v>95747</v>
          </cell>
          <cell r="B2411" t="str">
            <v>ELETRODUTO DE AÇO GALVANIZADO, CLASSE SEMI PESADO, DN 32 MM (1 1/4), APARENTE, INSTALADO EM TETO - FORNECIMENTO E INSTALAÇÃO. AF_11/2016_P</v>
          </cell>
          <cell r="C2411" t="str">
            <v>M</v>
          </cell>
          <cell r="D2411">
            <v>27.38</v>
          </cell>
          <cell r="E2411">
            <v>0.153106508</v>
          </cell>
        </row>
        <row r="2412">
          <cell r="A2412">
            <v>95748</v>
          </cell>
          <cell r="B2412" t="str">
            <v>ELETRODUTO DE AÇO GALVANIZADO, CLASSE SEMI PESADO, DN 40 MM (1 1/2 ), APARENTE, INSTALADO EM TETO - FORNECIMENTO E INSTALAÇÃO. AF_11/2016_P</v>
          </cell>
          <cell r="C2412" t="str">
            <v>M</v>
          </cell>
          <cell r="D2412">
            <v>28.73</v>
          </cell>
          <cell r="E2412">
            <v>0.17376011199999999</v>
          </cell>
        </row>
        <row r="2413">
          <cell r="A2413">
            <v>95749</v>
          </cell>
          <cell r="B2413" t="str">
            <v>ELETRODUTO DE AÇO GALVANIZADO, CLASSE LEVE, DN 20 MM (3/4), APARENTE, INSTALADO EM PAREDE - FORNECIMENTO E INSTALAÇÃO. AF_11/2016_P</v>
          </cell>
          <cell r="C2413" t="str">
            <v>M</v>
          </cell>
          <cell r="D2413">
            <v>16.05</v>
          </cell>
          <cell r="E2413">
            <v>0.349267049</v>
          </cell>
        </row>
        <row r="2414">
          <cell r="A2414">
            <v>95750</v>
          </cell>
          <cell r="B2414" t="str">
            <v>ELETRODUTO DE AÇO GALVANIZADO, CLASSE LEVE, DN 25 MM (1), APARENTE, INSTALADO EM PAREDE - FORNECIMENTO E INSTALAÇÃO. AF_11/2016_P</v>
          </cell>
          <cell r="C2414" t="str">
            <v>M</v>
          </cell>
          <cell r="D2414">
            <v>19.239999999999998</v>
          </cell>
          <cell r="E2414">
            <v>0.316153028</v>
          </cell>
        </row>
        <row r="2415">
          <cell r="A2415">
            <v>95751</v>
          </cell>
          <cell r="B2415" t="str">
            <v>ELETRODUTO DE AÇO GALVANIZADO, CLASSE SEMI PESADO, DN 32 MM (1 1/4), APARENTE, INSTALADO EM PAREDE - FORNECIMENTO E INSTALAÇÃO. AF_11/2016_P</v>
          </cell>
          <cell r="C2415" t="str">
            <v>M</v>
          </cell>
          <cell r="D2415">
            <v>30.55</v>
          </cell>
          <cell r="E2415">
            <v>0.220417633</v>
          </cell>
        </row>
        <row r="2416">
          <cell r="A2416">
            <v>95752</v>
          </cell>
          <cell r="B2416" t="str">
            <v>ELETRODUTO DE AÇO GALVANIZADO, CLASSE SEMI PESADO, DN 40 MM (1 1/2  ), APARENTE, INSTALADO EM PAREDE - FORNECIMENTO E INSTALAÇÃO. AF_11/2016_P</v>
          </cell>
          <cell r="C2416" t="str">
            <v>M</v>
          </cell>
          <cell r="D2416">
            <v>31.89</v>
          </cell>
          <cell r="E2416">
            <v>0.23617291700000001</v>
          </cell>
        </row>
        <row r="2417">
          <cell r="A2417">
            <v>72259</v>
          </cell>
          <cell r="B2417" t="str">
            <v>TERMINAL OU CONECTOR DE PRESSAO - PARA CABO 10MM2 - FORNECIMENTO E INSTALACAO</v>
          </cell>
          <cell r="C2417" t="str">
            <v>UN</v>
          </cell>
          <cell r="D2417">
            <v>13.3</v>
          </cell>
          <cell r="E2417">
            <v>0.61762452199999995</v>
          </cell>
        </row>
        <row r="2418">
          <cell r="A2418">
            <v>72260</v>
          </cell>
          <cell r="B2418" t="str">
            <v>TERMINAL OU CONECTOR DE PRESSAO - PARA CABO 16MM2 - FORNECIMENTO E INSTALACAO</v>
          </cell>
          <cell r="C2418" t="str">
            <v>UN</v>
          </cell>
          <cell r="D2418">
            <v>13.24</v>
          </cell>
          <cell r="E2418">
            <v>0.62047729200000001</v>
          </cell>
        </row>
        <row r="2419">
          <cell r="A2419">
            <v>72261</v>
          </cell>
          <cell r="B2419" t="str">
            <v>TERMINAL OU CONECTOR DE PRESSAO - PARA CABO 25MM2 - FORNECIMENTO E INSTALACAO</v>
          </cell>
          <cell r="C2419" t="str">
            <v>UN</v>
          </cell>
          <cell r="D2419">
            <v>14.05</v>
          </cell>
          <cell r="E2419">
            <v>0.58405797199999998</v>
          </cell>
        </row>
        <row r="2420">
          <cell r="A2420">
            <v>72262</v>
          </cell>
          <cell r="B2420" t="str">
            <v>TERMINAL OU CONECTOR DE PRESSAO - PARA CABO 35MM2 - FORNECIMENTO E INSTALACAO</v>
          </cell>
          <cell r="C2420" t="str">
            <v>UN</v>
          </cell>
          <cell r="D2420">
            <v>14.12</v>
          </cell>
          <cell r="E2420">
            <v>0.58111031099999999</v>
          </cell>
        </row>
        <row r="2421">
          <cell r="A2421">
            <v>72263</v>
          </cell>
          <cell r="B2421" t="str">
            <v>TERMINAL OU CONECTOR DE PRESSAO - PARA CABO 50MM2 - FORNECIMENTO E INSTALACAO</v>
          </cell>
          <cell r="C2421" t="str">
            <v>UN</v>
          </cell>
          <cell r="D2421">
            <v>18.98</v>
          </cell>
          <cell r="E2421">
            <v>0.57363927599999998</v>
          </cell>
        </row>
        <row r="2422">
          <cell r="A2422">
            <v>72264</v>
          </cell>
          <cell r="B2422" t="str">
            <v>TERMINAL OU CONECTOR DE PRESSAO - PARA CABO 70MM2 - FORNECIMENTO E INSTALACAO</v>
          </cell>
          <cell r="C2422" t="str">
            <v>UN</v>
          </cell>
          <cell r="D2422">
            <v>19.149999999999999</v>
          </cell>
          <cell r="E2422">
            <v>0.56848228499999998</v>
          </cell>
        </row>
        <row r="2423">
          <cell r="A2423">
            <v>72265</v>
          </cell>
          <cell r="B2423" t="str">
            <v>TERMINAL OU CONECTOR DE PRESSAO - PARA CABO 95MM2 - FORNECIMENTO E INSTALACAO</v>
          </cell>
          <cell r="C2423" t="str">
            <v>UN</v>
          </cell>
          <cell r="D2423">
            <v>23.34</v>
          </cell>
          <cell r="E2423">
            <v>0.46536796499999999</v>
          </cell>
        </row>
        <row r="2424">
          <cell r="A2424">
            <v>72266</v>
          </cell>
          <cell r="B2424" t="str">
            <v>TERMINAL OU CONECTOR DE PRESSAO - PARA CABO 120MM2 - FORNECIMENTO E INSTALACAO</v>
          </cell>
          <cell r="C2424" t="str">
            <v>UN</v>
          </cell>
          <cell r="D2424">
            <v>31.42</v>
          </cell>
          <cell r="E2424">
            <v>0.42957521500000001</v>
          </cell>
        </row>
        <row r="2425">
          <cell r="A2425">
            <v>72267</v>
          </cell>
          <cell r="B2425" t="str">
            <v>TERMINAL OU CONECTOR DE PRESSAO - PARA CABO 150MM2 - FORNECIMENTO E INSTALACAO</v>
          </cell>
          <cell r="C2425" t="str">
            <v>UN</v>
          </cell>
          <cell r="D2425">
            <v>31.72</v>
          </cell>
          <cell r="E2425">
            <v>0.42549826000000002</v>
          </cell>
        </row>
        <row r="2426">
          <cell r="A2426">
            <v>72268</v>
          </cell>
          <cell r="B2426" t="str">
            <v>TERMINAL OU CONECTOR DE PRESSAO - PARA CABO 185MM2 - FORNECIMENTO E INSTALACAO</v>
          </cell>
          <cell r="C2426" t="str">
            <v>UN</v>
          </cell>
          <cell r="D2426">
            <v>33.08</v>
          </cell>
          <cell r="E2426">
            <v>0.40794661799999998</v>
          </cell>
        </row>
        <row r="2427">
          <cell r="A2427">
            <v>72269</v>
          </cell>
          <cell r="B2427" t="str">
            <v>TERMINAL OU CONECTOR DE PRESSAO - PARA CABO 240MM2 - FORNECIMENTO E INSTALACAO</v>
          </cell>
          <cell r="C2427" t="str">
            <v>UN</v>
          </cell>
          <cell r="D2427">
            <v>38.200000000000003</v>
          </cell>
          <cell r="E2427">
            <v>0.35311105199999998</v>
          </cell>
        </row>
        <row r="2428">
          <cell r="A2428">
            <v>72270</v>
          </cell>
          <cell r="B2428" t="str">
            <v>TERMINAL OU CONECTOR DE PRESSAO - PARA CABO 300MM2 - FORNECIMENTO E INSTALACAO</v>
          </cell>
          <cell r="C2428" t="str">
            <v>UN</v>
          </cell>
          <cell r="D2428">
            <v>47.82</v>
          </cell>
          <cell r="E2428">
            <v>0.28191154800000001</v>
          </cell>
        </row>
        <row r="2429">
          <cell r="A2429">
            <v>72271</v>
          </cell>
          <cell r="B2429" t="str">
            <v>CONECTOR PARAFUSO FENDIDO SPLIT-BOLT - PARA CABO DE 16MM2 - FORNECIMENTO E INSTALACAO</v>
          </cell>
          <cell r="C2429" t="str">
            <v>UN</v>
          </cell>
          <cell r="D2429">
            <v>11.14</v>
          </cell>
          <cell r="E2429">
            <v>0.49084249000000002</v>
          </cell>
        </row>
        <row r="2430">
          <cell r="A2430">
            <v>72272</v>
          </cell>
          <cell r="B2430" t="str">
            <v>CONECTOR PARAFUSO FENDIDO SPLIT-BOLT - PARA CABO DE 35MM2 - FORNECIMENTO E INSTALACAO</v>
          </cell>
          <cell r="C2430" t="str">
            <v>UN</v>
          </cell>
          <cell r="D2430">
            <v>12.52</v>
          </cell>
          <cell r="E2430">
            <v>0.435772357</v>
          </cell>
        </row>
        <row r="2431">
          <cell r="A2431" t="str">
            <v>73782/2</v>
          </cell>
          <cell r="B2431" t="str">
            <v>TERMINAL METALICO A PRESSAO PARA 1 CABO DE 50 MM2 - FORNECIMENTO E INSTALACAO</v>
          </cell>
          <cell r="C2431" t="str">
            <v>UN</v>
          </cell>
          <cell r="D2431">
            <v>32.78</v>
          </cell>
          <cell r="E2431">
            <v>0.66554054100000004</v>
          </cell>
        </row>
        <row r="2432">
          <cell r="A2432" t="str">
            <v>73782/3</v>
          </cell>
          <cell r="B2432" t="str">
            <v>TERMINAL METALICO A PRESSAO PARA 1 CABO DE 95 MM2 - FORNECIMENTO E INSTALACAO</v>
          </cell>
          <cell r="C2432" t="str">
            <v>UN</v>
          </cell>
          <cell r="D2432">
            <v>50.86</v>
          </cell>
          <cell r="E2432">
            <v>0.64158767800000005</v>
          </cell>
        </row>
        <row r="2433">
          <cell r="A2433" t="str">
            <v>73782/4</v>
          </cell>
          <cell r="B2433" t="str">
            <v>TERMINAL A PRESSAO REFORCADO PARA CONEXAO DE CABO DE COBRE A BARRA, CABO 150 E 185MM2 - FORNECIMENTO E INSTALACAO</v>
          </cell>
          <cell r="C2433" t="str">
            <v>UN</v>
          </cell>
          <cell r="D2433">
            <v>123.32</v>
          </cell>
          <cell r="E2433">
            <v>0.30809229700000001</v>
          </cell>
        </row>
        <row r="2434">
          <cell r="A2434" t="str">
            <v>73782/5</v>
          </cell>
          <cell r="B2434" t="str">
            <v>TERMINAL METALICO A PRESSAO P/ 1 CABO DE COBRE DE 25 MM2 COM 1 FURO DE FIXAÇÃO - FORNECIMENTO E INSTALACAO</v>
          </cell>
          <cell r="C2434" t="str">
            <v>UN</v>
          </cell>
          <cell r="D2434">
            <v>20.16</v>
          </cell>
          <cell r="E2434">
            <v>0.675311722</v>
          </cell>
        </row>
        <row r="2435">
          <cell r="A2435">
            <v>83377</v>
          </cell>
          <cell r="B2435" t="str">
            <v>CONECTOR DE PARAFUSO FENDIDO EM LIGA DE COBRE COM SEPARADOR DE CABOS PARA CABO 50 MM2 - FORNECIMENTO E INSTALACAO</v>
          </cell>
          <cell r="C2435" t="str">
            <v>UN</v>
          </cell>
          <cell r="D2435">
            <v>10.52</v>
          </cell>
          <cell r="E2435">
            <v>0.102490421</v>
          </cell>
        </row>
        <row r="2436">
          <cell r="A2436">
            <v>91874</v>
          </cell>
          <cell r="B2436" t="str">
            <v>LUVA PARA ELETRODUTO, PVC, ROSCÁVEL, DN 20 MM (1/2"), PARA CIRCUITOS TERMINAIS, INSTALADA EM FORRO - FORNECIMENTO E INSTALAÇÃO. AF_12/2015</v>
          </cell>
          <cell r="C2436" t="str">
            <v>UN</v>
          </cell>
          <cell r="D2436">
            <v>3.34</v>
          </cell>
          <cell r="E2436">
            <v>0.70253164599999995</v>
          </cell>
        </row>
        <row r="2437">
          <cell r="A2437">
            <v>91875</v>
          </cell>
          <cell r="B2437" t="str">
            <v>LUVA PARA ELETRODUTO, PVC, ROSCÁVEL, DN 25 MM (3/4"), PARA CIRCUITOS TERMINAIS, INSTALADA EM FORRO - FORNECIMENTO E INSTALAÇÃO. AF_12/2015</v>
          </cell>
          <cell r="C2437" t="str">
            <v>UN</v>
          </cell>
          <cell r="D2437">
            <v>4.42</v>
          </cell>
          <cell r="E2437">
            <v>0.68509615400000001</v>
          </cell>
        </row>
        <row r="2438">
          <cell r="A2438">
            <v>91876</v>
          </cell>
          <cell r="B2438" t="str">
            <v>LUVA PARA ELETRODUTO, PVC, ROSCÁVEL, DN 32 MM (1"), PARA CIRCUITOS TERMINAIS, INSTALADA EM FORRO - FORNECIMENTO E INSTALAÇÃO. AF_12/2015</v>
          </cell>
          <cell r="C2438" t="str">
            <v>UN</v>
          </cell>
          <cell r="D2438">
            <v>5.8</v>
          </cell>
          <cell r="E2438">
            <v>0.66310160500000004</v>
          </cell>
        </row>
        <row r="2439">
          <cell r="A2439">
            <v>91877</v>
          </cell>
          <cell r="B2439" t="str">
            <v>LUVA PARA ELETRODUTO, PVC, ROSCÁVEL, DN 40 MM (1 1/4"), PARA CIRCUITOS TERMINAIS, INSTALADA EM FORRO - FORNECIMENTO E INSTALAÇÃO. AF_12/2015</v>
          </cell>
          <cell r="C2439" t="str">
            <v>UN</v>
          </cell>
          <cell r="D2439">
            <v>7.66</v>
          </cell>
          <cell r="E2439">
            <v>0.63562753100000002</v>
          </cell>
        </row>
        <row r="2440">
          <cell r="A2440">
            <v>91878</v>
          </cell>
          <cell r="B2440" t="str">
            <v>LUVA PARA ELETRODUTO, PVC, ROSCÁVEL, DN 20 MM (1/2"), PARA CIRCUITOS TERMINAIS, INSTALADA EM LAJE - FORNECIMENTO E INSTALAÇÃO. AF_12/2015</v>
          </cell>
          <cell r="C2440" t="str">
            <v>UN</v>
          </cell>
          <cell r="D2440">
            <v>4.33</v>
          </cell>
          <cell r="E2440">
            <v>0.72749391799999996</v>
          </cell>
        </row>
        <row r="2441">
          <cell r="A2441">
            <v>91879</v>
          </cell>
          <cell r="B2441" t="str">
            <v>LUVA PARA ELETRODUTO, PVC, ROSCÁVEL, DN 25 MM (3/4"), PARA CIRCUITOS TERMINAIS, INSTALADA EM LAJE - FORNECIMENTO E INSTALAÇÃO. AF_12/2015</v>
          </cell>
          <cell r="C2441" t="str">
            <v>UN</v>
          </cell>
          <cell r="D2441">
            <v>5.37</v>
          </cell>
          <cell r="E2441">
            <v>0.70233463100000004</v>
          </cell>
        </row>
        <row r="2442">
          <cell r="A2442">
            <v>91880</v>
          </cell>
          <cell r="B2442" t="str">
            <v>LUVA PARA ELETRODUTO, PVC, ROSCÁVEL, DN 32 MM (1"), PARA CIRCUITOS TERMINAIS, INSTALADA EM LAJE - FORNECIMENTO E INSTALAÇÃO. AF_12/2015</v>
          </cell>
          <cell r="C2442" t="str">
            <v>UN</v>
          </cell>
          <cell r="D2442">
            <v>6.8</v>
          </cell>
          <cell r="E2442">
            <v>0.68493150700000005</v>
          </cell>
        </row>
        <row r="2443">
          <cell r="A2443">
            <v>91881</v>
          </cell>
          <cell r="B2443" t="str">
            <v>LUVA PARA ELETRODUTO, PVC, ROSCÁVEL, DN 40 MM (1 1/4"), PARA CIRCUITOS TERMINAIS, INSTALADA EM LAJE - FORNECIMENTO E INSTALAÇÃO. AF_12/2015</v>
          </cell>
          <cell r="C2443" t="str">
            <v>UN</v>
          </cell>
          <cell r="D2443">
            <v>8.65</v>
          </cell>
          <cell r="E2443">
            <v>0.65320665099999997</v>
          </cell>
        </row>
        <row r="2444">
          <cell r="A2444">
            <v>91882</v>
          </cell>
          <cell r="B2444" t="str">
            <v>LUVA PARA ELETRODUTO, PVC, ROSCÁVEL, DN 20 MM (1/2"), PARA CIRCUITOS TERMINAIS, INSTALADA EM PAREDE - FORNECIMENTO E INSTALAÇÃO. AF_12/2015</v>
          </cell>
          <cell r="C2444" t="str">
            <v>UN</v>
          </cell>
          <cell r="D2444">
            <v>5.39</v>
          </cell>
          <cell r="E2444">
            <v>0.73512476100000002</v>
          </cell>
        </row>
        <row r="2445">
          <cell r="A2445">
            <v>91884</v>
          </cell>
          <cell r="B2445" t="str">
            <v>LUVA PARA ELETRODUTO, PVC, ROSCÁVEL, DN 25 MM (3/4"), PARA CIRCUITOS TERMINAIS, INSTALADA EM PAREDE - FORNECIMENTO E INSTALAÇÃO. AF_12/2015</v>
          </cell>
          <cell r="C2445" t="str">
            <v>UN</v>
          </cell>
          <cell r="D2445">
            <v>6.18</v>
          </cell>
          <cell r="E2445">
            <v>0.71356783999999995</v>
          </cell>
        </row>
        <row r="2446">
          <cell r="A2446">
            <v>91885</v>
          </cell>
          <cell r="B2446" t="str">
            <v>LUVA PARA ELETRODUTO, PVC, ROSCÁVEL, DN 32 MM (1"), PARA CIRCUITOS TERMINAIS, INSTALADA EM PAREDE - FORNECIMENTO E INSTALAÇÃO. AF_12/2015</v>
          </cell>
          <cell r="C2446" t="str">
            <v>UN</v>
          </cell>
          <cell r="D2446">
            <v>7.27</v>
          </cell>
          <cell r="E2446">
            <v>0.69460227299999999</v>
          </cell>
        </row>
        <row r="2447">
          <cell r="A2447">
            <v>91886</v>
          </cell>
          <cell r="B2447" t="str">
            <v>LUVA PARA ELETRODUTO, PVC, ROSCÁVEL, DN 40 MM (1 1/4"), PARA CIRCUITOS TERMINAIS, INSTALADA EM PAREDE - FORNECIMENTO E INSTALAÇÃO. AF_12/2015</v>
          </cell>
          <cell r="C2447" t="str">
            <v>UN</v>
          </cell>
          <cell r="D2447">
            <v>8.75</v>
          </cell>
          <cell r="E2447">
            <v>0.65492957799999996</v>
          </cell>
        </row>
        <row r="2448">
          <cell r="A2448">
            <v>91887</v>
          </cell>
          <cell r="B2448" t="str">
            <v>CURVA 90 GRAUS PARA ELETRODUTO, PVC, ROSCÁVEL, DN 20 MM (1/2"), PARA CIRCUITOS TERMINAIS, INSTALADA EM FORRO - FORNECIMENTO E INSTALAÇÃO. AF_12/2015</v>
          </cell>
          <cell r="C2448" t="str">
            <v>UN</v>
          </cell>
          <cell r="D2448">
            <v>6.01</v>
          </cell>
          <cell r="E2448">
            <v>0.57758620699999996</v>
          </cell>
        </row>
        <row r="2449">
          <cell r="A2449">
            <v>91889</v>
          </cell>
          <cell r="B2449" t="str">
            <v>CURVA 180 GRAUS PARA ELETRODUTO, PVC, ROSCÁVEL, DN 20 MM (1/2"), PARA CIRCUITOS TERMINAIS, INSTALADA EM FORRO - FORNECIMENTO E INSTALAÇÃO. AF_12/2015</v>
          </cell>
          <cell r="C2449" t="str">
            <v>UN</v>
          </cell>
          <cell r="D2449">
            <v>5.82</v>
          </cell>
          <cell r="E2449">
            <v>0.59714795099999995</v>
          </cell>
        </row>
        <row r="2450">
          <cell r="A2450">
            <v>91890</v>
          </cell>
          <cell r="B2450" t="str">
            <v>CURVA 90 GRAUS PARA ELETRODUTO, PVC, ROSCÁVEL, DN 25 MM (3/4"), PARA CIRCUITOS TERMINAIS, INSTALADA EM FORRO - FORNECIMENTO E INSTALAÇÃO. AF_12/2015</v>
          </cell>
          <cell r="C2450" t="str">
            <v>UN</v>
          </cell>
          <cell r="D2450">
            <v>7.22</v>
          </cell>
          <cell r="E2450">
            <v>0.61340941599999999</v>
          </cell>
        </row>
        <row r="2451">
          <cell r="A2451">
            <v>91892</v>
          </cell>
          <cell r="B2451" t="str">
            <v>CURVA 180 GRAUS PARA ELETRODUTO, PVC, ROSCÁVEL, DN 25 MM (3/4"), PARA CIRCUITOS TERMINAIS, INSTALADA EM FORRO - FORNECIMENTO E INSTALAÇÃO. AF_12/2015</v>
          </cell>
          <cell r="C2451" t="str">
            <v>UN</v>
          </cell>
          <cell r="D2451">
            <v>8.49</v>
          </cell>
          <cell r="E2451">
            <v>0.51932367199999996</v>
          </cell>
        </row>
        <row r="2452">
          <cell r="A2452">
            <v>91893</v>
          </cell>
          <cell r="B2452" t="str">
            <v>CURVA 90 GRAUS PARA ELETRODUTO, PVC, ROSCÁVEL, DN 32 MM (1"), PARA CIRCUITOS TERMINAIS, INSTALADA EM FORRO - FORNECIMENTO E INSTALAÇÃO. AF_12/2015</v>
          </cell>
          <cell r="C2452" t="str">
            <v>UN</v>
          </cell>
          <cell r="D2452">
            <v>9.8000000000000007</v>
          </cell>
          <cell r="E2452">
            <v>0.58620689699999995</v>
          </cell>
        </row>
        <row r="2453">
          <cell r="A2453">
            <v>91896</v>
          </cell>
          <cell r="B2453" t="str">
            <v>CURVA 90 GRAUS PARA ELETRODUTO, PVC, ROSCÁVEL, DN 40 MM (1 1/4"), PARA CIRCUITOS TERMINAIS, INSTALADA EM FORRO - FORNECIMENTO E INSTALAÇÃO. AF_12/2015</v>
          </cell>
          <cell r="C2453" t="str">
            <v>UN</v>
          </cell>
          <cell r="D2453">
            <v>12.03</v>
          </cell>
          <cell r="E2453">
            <v>0.60050890700000004</v>
          </cell>
        </row>
        <row r="2454">
          <cell r="A2454">
            <v>91898</v>
          </cell>
          <cell r="B2454" t="str">
            <v>CURVA 180 GRAUS PARA ELETRODUTO, PVC, ROSCÁVEL, DN 40 MM (1 1/4"), PARA CIRCUITOS TERMINAIS, INSTALADA EM FORRO - FORNECIMENTO E INSTALAÇÃO. AF_12/2015</v>
          </cell>
          <cell r="C2454" t="str">
            <v>UN</v>
          </cell>
          <cell r="D2454">
            <v>13.41</v>
          </cell>
          <cell r="E2454">
            <v>0.53758542300000001</v>
          </cell>
        </row>
        <row r="2455">
          <cell r="A2455">
            <v>91899</v>
          </cell>
          <cell r="B2455" t="str">
            <v>CURVA 90 GRAUS PARA ELETRODUTO, PVC, ROSCÁVEL, DN 20 MM (1/2"), PARA CIRCUITOS TERMINAIS, INSTALADA EM LAJE - FORNECIMENTO E INSTALAÇÃO. AF_12/2015</v>
          </cell>
          <cell r="C2455" t="str">
            <v>UN</v>
          </cell>
          <cell r="D2455">
            <v>7.45</v>
          </cell>
          <cell r="E2455">
            <v>0.61964038799999999</v>
          </cell>
        </row>
        <row r="2456">
          <cell r="A2456">
            <v>91901</v>
          </cell>
          <cell r="B2456" t="str">
            <v>CURVA 180 GRAUS PARA ELETRODUTO, PVC, ROSCÁVEL, DN 20 MM (1/2"), PARA CIRCUITOS TERMINAIS, INSTALADA EM LAJE - FORNECIMENTO E INSTALAÇÃO. AF_12/2015</v>
          </cell>
          <cell r="C2456" t="str">
            <v>UN</v>
          </cell>
          <cell r="D2456">
            <v>7.26</v>
          </cell>
          <cell r="E2456">
            <v>0.63636363699999998</v>
          </cell>
        </row>
        <row r="2457">
          <cell r="A2457">
            <v>91902</v>
          </cell>
          <cell r="B2457" t="str">
            <v>CURVA 90 GRAUS PARA ELETRODUTO, PVC, ROSCÁVEL, DN 25 MM (3/4"), PARA CIRCUITOS TERMINAIS, INSTALADA EM LAJE - FORNECIMENTO E INSTALAÇÃO. AF_12/2015</v>
          </cell>
          <cell r="C2457" t="str">
            <v>UN</v>
          </cell>
          <cell r="D2457">
            <v>8.66</v>
          </cell>
          <cell r="E2457">
            <v>0.64251781500000005</v>
          </cell>
        </row>
        <row r="2458">
          <cell r="A2458">
            <v>91904</v>
          </cell>
          <cell r="B2458" t="str">
            <v>CURVA 180 GRAUS PARA ELETRODUTO, PVC, ROSCÁVEL, DN 25 MM (3/4"), PARA CIRCUITOS TERMINAIS, INSTALADA EM LAJE - FORNECIMENTO E INSTALAÇÃO. AF_12/2015</v>
          </cell>
          <cell r="C2458" t="str">
            <v>UN</v>
          </cell>
          <cell r="D2458">
            <v>9.93</v>
          </cell>
          <cell r="E2458">
            <v>0.55830753399999999</v>
          </cell>
        </row>
        <row r="2459">
          <cell r="A2459">
            <v>91905</v>
          </cell>
          <cell r="B2459" t="str">
            <v>CURVA 90 GRAUS PARA ELETRODUTO, PVC, ROSCÁVEL, DN 32 MM (1"), PARA CIRCUITOS TERMINAIS, INSTALADA EM LAJE - FORNECIMENTO E INSTALAÇÃO. AF_12/2015</v>
          </cell>
          <cell r="C2459" t="str">
            <v>UN</v>
          </cell>
          <cell r="D2459">
            <v>11.24</v>
          </cell>
          <cell r="E2459">
            <v>0.609403256</v>
          </cell>
        </row>
        <row r="2460">
          <cell r="A2460">
            <v>91908</v>
          </cell>
          <cell r="B2460" t="str">
            <v>CURVA 90 GRAUS PARA ELETRODUTO, PVC, ROSCÁVEL, DN 40 MM (1 1/4"), PARA CIRCUITOS TERMINAIS, INSTALADA EM LAJE - FORNECIMENTO E INSTALAÇÃO. AF_12/2015</v>
          </cell>
          <cell r="C2460" t="str">
            <v>UN</v>
          </cell>
          <cell r="D2460">
            <v>13.5</v>
          </cell>
          <cell r="E2460">
            <v>0.62311178300000003</v>
          </cell>
        </row>
        <row r="2461">
          <cell r="A2461">
            <v>91910</v>
          </cell>
          <cell r="B2461" t="str">
            <v>CURVA 180 GRAUS PARA ELETRODUTO, PVC, ROSCÁVEL, DN 40 MM (1 1/4"), PARA CIRCUITOS TERMINAIS, INSTALADA EM LAJE - FORNECIMENTO E INSTALAÇÃO. AF_12/2015</v>
          </cell>
          <cell r="C2461" t="str">
            <v>UN</v>
          </cell>
          <cell r="D2461">
            <v>14.88</v>
          </cell>
          <cell r="E2461">
            <v>0.56429548600000001</v>
          </cell>
        </row>
        <row r="2462">
          <cell r="A2462">
            <v>91911</v>
          </cell>
          <cell r="B2462" t="str">
            <v>CURVA 90 GRAUS PARA ELETRODUTO, PVC, ROSCÁVEL, DN 20 MM (1/2"), PARA CIRCUITOS TERMINAIS, INSTALADA EM PAREDE - FORNECIMENTO E INSTALAÇÃO. AF_12/2015</v>
          </cell>
          <cell r="C2462" t="str">
            <v>UN</v>
          </cell>
          <cell r="D2462">
            <v>9.08</v>
          </cell>
          <cell r="E2462">
            <v>0.65607264499999995</v>
          </cell>
        </row>
        <row r="2463">
          <cell r="A2463">
            <v>91913</v>
          </cell>
          <cell r="B2463" t="str">
            <v>CURVA 180 GRAUS PARA ELETRODUTO, PVC, ROSCÁVEL, DN 20 MM (1/2"), PARA CIRCUITOS TERMINAIS, INSTALADA EM PAREDE - FORNECIMENTO E INSTALAÇÃO. AF_12/2015</v>
          </cell>
          <cell r="C2463" t="str">
            <v>UN</v>
          </cell>
          <cell r="D2463">
            <v>8.89</v>
          </cell>
          <cell r="E2463">
            <v>0.67053364299999996</v>
          </cell>
        </row>
        <row r="2464">
          <cell r="A2464">
            <v>91914</v>
          </cell>
          <cell r="B2464" t="str">
            <v>CURVA 90 GRAUS PARA ELETRODUTO, PVC, ROSCÁVEL, DN 25 MM (3/4"), PARA CIRCUITOS TERMINAIS, INSTALADA EM PAREDE - FORNECIMENTO E INSTALAÇÃO. AF_12/2015</v>
          </cell>
          <cell r="C2464" t="str">
            <v>UN</v>
          </cell>
          <cell r="D2464">
            <v>9.92</v>
          </cell>
          <cell r="E2464">
            <v>0.66493776000000004</v>
          </cell>
        </row>
        <row r="2465">
          <cell r="A2465">
            <v>91916</v>
          </cell>
          <cell r="B2465" t="str">
            <v>CURVA 180 GRAUS PARA ELETRODUTO, PVC, ROSCÁVEL, DN 25 MM (3/4"), PARA CIRCUITOS TERMINAIS, INSTALADA EM PAREDE - FORNECIMENTO E INSTALAÇÃO. AF_12/2015</v>
          </cell>
          <cell r="C2465" t="str">
            <v>UN</v>
          </cell>
          <cell r="D2465">
            <v>11.19</v>
          </cell>
          <cell r="E2465">
            <v>0.587534373</v>
          </cell>
        </row>
        <row r="2466">
          <cell r="A2466">
            <v>91917</v>
          </cell>
          <cell r="B2466" t="str">
            <v>CURVA 90 GRAUS PARA ELETRODUTO, PVC, ROSCÁVEL, DN 32 MM (1"), PARA CIRCUITOS TERMINAIS, INSTALADA EM PAREDE - FORNECIMENTO E INSTALAÇÃO. AF_12/2015</v>
          </cell>
          <cell r="C2466" t="str">
            <v>UN</v>
          </cell>
          <cell r="D2466">
            <v>11.99</v>
          </cell>
          <cell r="E2466">
            <v>0.62203389899999995</v>
          </cell>
        </row>
        <row r="2467">
          <cell r="A2467">
            <v>91920</v>
          </cell>
          <cell r="B2467" t="str">
            <v>CURVA 90 GRAUS PARA ELETRODUTO, PVC, ROSCÁVEL, DN 40 MM (1 1/4"), PARA CIRCUITOS TERMINAIS, INSTALADA EM PAREDE - FORNECIMENTO E INSTALAÇÃO. AF_12/2015</v>
          </cell>
          <cell r="C2467" t="str">
            <v>UN</v>
          </cell>
          <cell r="D2467">
            <v>13.67</v>
          </cell>
          <cell r="E2467">
            <v>0.62490678700000002</v>
          </cell>
        </row>
        <row r="2468">
          <cell r="A2468">
            <v>91922</v>
          </cell>
          <cell r="B2468" t="str">
            <v>CURVA 180 GRAUS PARA ELETRODUTO, PVC, ROSCÁVEL, DN 40 MM (1 1/4"), PARA CIRCUITOS TERMINAIS, INSTALADA EM PAREDE - FORNECIMENTO E INSTALAÇÃO. AF_12/2015</v>
          </cell>
          <cell r="C2468" t="str">
            <v>UN</v>
          </cell>
          <cell r="D2468">
            <v>15.05</v>
          </cell>
          <cell r="E2468">
            <v>0.56659905399999999</v>
          </cell>
        </row>
        <row r="2469">
          <cell r="A2469">
            <v>93013</v>
          </cell>
          <cell r="B2469" t="str">
            <v>LUVA PARA ELETRODUTO, PVC, ROSCÁVEL, DN 50 MM (1 1/2") - FORNECIMENTO E INSTALAÇÃO. AF_12/2015</v>
          </cell>
          <cell r="C2469" t="str">
            <v>UN</v>
          </cell>
          <cell r="D2469">
            <v>9.93</v>
          </cell>
          <cell r="E2469">
            <v>0.62344398400000001</v>
          </cell>
        </row>
        <row r="2470">
          <cell r="A2470">
            <v>93014</v>
          </cell>
          <cell r="B2470" t="str">
            <v>LUVA PARA ELETRODUTO, PVC, ROSCÁVEL, DN 60 MM (2") - FORNECIMENTO E INSTALAÇÃO. AF_12/2015</v>
          </cell>
          <cell r="C2470" t="str">
            <v>UN</v>
          </cell>
          <cell r="D2470">
            <v>12.1</v>
          </cell>
          <cell r="E2470">
            <v>0.58235294199999998</v>
          </cell>
        </row>
        <row r="2471">
          <cell r="A2471">
            <v>93015</v>
          </cell>
          <cell r="B2471" t="str">
            <v>LUVA PARA ELETRODUTO, PVC, ROSCÁVEL, DN 75 MM (2 1/2") - FORNECIMENTO E INSTALAÇÃO. AF_12/2015</v>
          </cell>
          <cell r="C2471" t="str">
            <v>UN</v>
          </cell>
          <cell r="D2471">
            <v>17.87</v>
          </cell>
          <cell r="E2471">
            <v>0.46965399800000002</v>
          </cell>
        </row>
        <row r="2472">
          <cell r="A2472">
            <v>93016</v>
          </cell>
          <cell r="B2472" t="str">
            <v>LUVA PARA ELETRODUTO, PVC, ROSCÁVEL, DN 85 MM (3") - FORNECIMENTO E INSTALAÇÃO. AF_12/2015</v>
          </cell>
          <cell r="C2472" t="str">
            <v>UN</v>
          </cell>
          <cell r="D2472">
            <v>21.57</v>
          </cell>
          <cell r="E2472">
            <v>0.43125293199999998</v>
          </cell>
        </row>
        <row r="2473">
          <cell r="A2473">
            <v>93017</v>
          </cell>
          <cell r="B2473" t="str">
            <v>LUVA PARA ELETRODUTO, PVC, ROSCÁVEL, DN 110 MM (4") - FORNECIMENTO E INSTALAÇÃO. AF_12/2015</v>
          </cell>
          <cell r="C2473" t="str">
            <v>UN</v>
          </cell>
          <cell r="D2473">
            <v>31.92</v>
          </cell>
          <cell r="E2473">
            <v>0.36165508499999999</v>
          </cell>
        </row>
        <row r="2474">
          <cell r="A2474">
            <v>93018</v>
          </cell>
          <cell r="B2474" t="str">
            <v>CURVA 90 GRAUS PARA ELETRODUTO, PVC, ROSCÁVEL, DN 50 MM (1 1/2") - FORNECIMENTO E INSTALAÇÃO. AF_12/2015</v>
          </cell>
          <cell r="C2474" t="str">
            <v>UN</v>
          </cell>
          <cell r="D2474">
            <v>15.14</v>
          </cell>
          <cell r="E2474">
            <v>0.60577568900000001</v>
          </cell>
        </row>
        <row r="2475">
          <cell r="A2475">
            <v>93020</v>
          </cell>
          <cell r="B2475" t="str">
            <v>CURVA 90 GRAUS PARA ELETRODUTO, PVC, ROSCÁVEL, DN 60 MM (2") - FORNECIMENTO E INSTALAÇÃO. AF_12/2015</v>
          </cell>
          <cell r="C2475" t="str">
            <v>UN</v>
          </cell>
          <cell r="D2475">
            <v>19.16</v>
          </cell>
          <cell r="E2475">
            <v>0.55026455100000005</v>
          </cell>
        </row>
        <row r="2476">
          <cell r="A2476">
            <v>93022</v>
          </cell>
          <cell r="B2476" t="str">
            <v>CURVA 90 GRAUS PARA ELETRODUTO, PVC, ROSCÁVEL, DN 75 MM (2 1/2") - FORNECIMENTO E INSTALAÇÃO. AF_12/2015</v>
          </cell>
          <cell r="C2476" t="str">
            <v>UN</v>
          </cell>
          <cell r="D2476">
            <v>31.01</v>
          </cell>
          <cell r="E2476">
            <v>0.40527343700000001</v>
          </cell>
        </row>
        <row r="2477">
          <cell r="A2477">
            <v>93024</v>
          </cell>
          <cell r="B2477" t="str">
            <v>CURVA 90 GRAUS PARA ELETRODUTO, PVC, ROSCÁVEL, DN 85 MM (3") - FORNECIMENTO E INSTALAÇÃO. AF_12/2015</v>
          </cell>
          <cell r="C2477" t="str">
            <v>UN</v>
          </cell>
          <cell r="D2477">
            <v>32.74</v>
          </cell>
          <cell r="E2477">
            <v>0.42352579800000001</v>
          </cell>
        </row>
        <row r="2478">
          <cell r="A2478">
            <v>93026</v>
          </cell>
          <cell r="B2478" t="str">
            <v>CURVA 90 GRAUS PARA ELETRODUTO, PVC, ROSCÁVEL, DN 110 MM (4") - FORNECIMENTO E INSTALAÇÃO. AF_12/2015</v>
          </cell>
          <cell r="C2478" t="str">
            <v>UN</v>
          </cell>
          <cell r="D2478">
            <v>52.42</v>
          </cell>
          <cell r="E2478">
            <v>0.32918422000000003</v>
          </cell>
        </row>
        <row r="2479">
          <cell r="A2479">
            <v>95733</v>
          </cell>
          <cell r="B2479" t="str">
            <v>LUVA PARA ELETRODUTO, PVC, SOLDÁVEL, DN 25 MM (3/4), APARENTE, INSTALADA EM TETO - FORNECIMENTO E INSTALAÇÃO. AF_11/2016_P</v>
          </cell>
          <cell r="C2479" t="str">
            <v>UN</v>
          </cell>
          <cell r="D2479">
            <v>3.9</v>
          </cell>
          <cell r="E2479">
            <v>0.56064690100000003</v>
          </cell>
        </row>
        <row r="2480">
          <cell r="A2480">
            <v>95734</v>
          </cell>
          <cell r="B2480" t="str">
            <v>LUVA PARA ELETRODUTO, PVC, SOLDÁVEL, DN 32 MM (1), APARENTE, INSTALADA EM TETO - FORNECIMENTO E INSTALAÇÃO. AF_11/2016_P</v>
          </cell>
          <cell r="C2480" t="str">
            <v>UN</v>
          </cell>
          <cell r="D2480">
            <v>5.18</v>
          </cell>
          <cell r="E2480">
            <v>0.54819277200000005</v>
          </cell>
        </row>
        <row r="2481">
          <cell r="A2481">
            <v>95735</v>
          </cell>
          <cell r="B2481" t="str">
            <v>LUVA PARA ELETRODUTO, PVC, SOLDÁVEL, DN 20 MM (1/2), APARENTE, INSTALADA EM PAREDE - FORNECIMENTO E INSTALAÇÃO. AF_11/2016_P</v>
          </cell>
          <cell r="C2481" t="str">
            <v>UN</v>
          </cell>
          <cell r="D2481">
            <v>4.5</v>
          </cell>
          <cell r="E2481">
            <v>0.65807962600000003</v>
          </cell>
        </row>
        <row r="2482">
          <cell r="A2482">
            <v>95736</v>
          </cell>
          <cell r="B2482" t="str">
            <v>LUVA PARA ELETRODUTO, PVC, SOLDÁVEL, DN 25 MM (3/4), APARENTE, INSTALADA EM PAREDE - FORNECIMENTO E INSTALAÇÃO. AF_11/2016_P</v>
          </cell>
          <cell r="C2482" t="str">
            <v>UN</v>
          </cell>
          <cell r="D2482">
            <v>5.24</v>
          </cell>
          <cell r="E2482">
            <v>0.62851405699999996</v>
          </cell>
        </row>
        <row r="2483">
          <cell r="A2483">
            <v>95738</v>
          </cell>
          <cell r="B2483" t="str">
            <v>LUVA PARA ELETRODUTO, PVC, SOLDÁVEL, DN 32 MM (1), APARENTE, INSTALADA EM PAREDE - FORNECIMENTO E INSTALAÇÃO. AF_11/2016_P</v>
          </cell>
          <cell r="C2483" t="str">
            <v>UN</v>
          </cell>
          <cell r="D2483">
            <v>6.26</v>
          </cell>
          <cell r="E2483">
            <v>0.59105960300000004</v>
          </cell>
        </row>
        <row r="2484">
          <cell r="A2484">
            <v>95753</v>
          </cell>
          <cell r="B2484" t="str">
            <v>LUVA DE EMENDA PARA ELETRODUTO, AÇO GALVANIZADO, DN 20 MM (3/4  ), APARENTE, INSTALADA EM TETO - FORNECIMENTO E INSTALAÇÃO. AF_11/2016_P</v>
          </cell>
          <cell r="C2484" t="str">
            <v>UN</v>
          </cell>
          <cell r="D2484">
            <v>5.13</v>
          </cell>
          <cell r="E2484">
            <v>0.57668711699999997</v>
          </cell>
        </row>
        <row r="2485">
          <cell r="A2485">
            <v>95754</v>
          </cell>
          <cell r="B2485" t="str">
            <v>LUVA DE EMENDA PARA ELETRODUTO, AÇO GALVANIZADO, DN 25 MM (1''), APARENTE, INSTALADA EM TETO - FORNECIMENTO E INSTALAÇÃO. AF_11/2016_P</v>
          </cell>
          <cell r="C2485" t="str">
            <v>UN</v>
          </cell>
          <cell r="D2485">
            <v>6.4</v>
          </cell>
          <cell r="E2485">
            <v>0.58576051799999995</v>
          </cell>
        </row>
        <row r="2486">
          <cell r="A2486">
            <v>95755</v>
          </cell>
          <cell r="B2486" t="str">
            <v>LUVA DE EMENDA PARA ELETRODUTO, AÇO GALVANIZADO, DN 32 MM (1 1/4''), APARENTE, INSTALADA EM TETO - FORNECIMENTO E INSTALAÇÃO. AF_11/2016_P</v>
          </cell>
          <cell r="C2486" t="str">
            <v>UN</v>
          </cell>
          <cell r="D2486">
            <v>9.1999999999999993</v>
          </cell>
          <cell r="E2486">
            <v>0.53020134299999999</v>
          </cell>
        </row>
        <row r="2487">
          <cell r="A2487">
            <v>95756</v>
          </cell>
          <cell r="B2487" t="str">
            <v>LUVA DE EMENDA PARA ELETRODUTO, AÇO GALVANIZADO, DN 40 MM (1 1/2''), APARENTE, INSTALADA EM TETO - FORNECIMENTO E INSTALAÇÃO. AF_11/2016_P</v>
          </cell>
          <cell r="C2487" t="str">
            <v>UN</v>
          </cell>
          <cell r="D2487">
            <v>12.24</v>
          </cell>
          <cell r="E2487">
            <v>0.50418760500000004</v>
          </cell>
        </row>
        <row r="2488">
          <cell r="A2488">
            <v>95757</v>
          </cell>
          <cell r="B2488" t="str">
            <v>LUVA DE EMENDA PARA ELETRODUTO, AÇO GALVANIZADO, DN 20 MM (3/4''), APARENTE, INSTALADA EM PAREDE - FORNECIMENTO E INSTALAÇÃO. AF_11/2016_P</v>
          </cell>
          <cell r="C2488" t="str">
            <v>UN</v>
          </cell>
          <cell r="D2488">
            <v>7.75</v>
          </cell>
          <cell r="E2488">
            <v>0.65246338299999995</v>
          </cell>
        </row>
        <row r="2489">
          <cell r="A2489">
            <v>95758</v>
          </cell>
          <cell r="B2489" t="str">
            <v>LUVA DE EMENDA PARA ELETRODUTO, AÇO GALVANIZADO, DN 25 MM (1''), APARENTE, INSTALADA EM PAREDE - FORNECIMENTO E INSTALAÇÃO. AF_11/2016_P</v>
          </cell>
          <cell r="C2489" t="str">
            <v>UN</v>
          </cell>
          <cell r="D2489">
            <v>8.7100000000000009</v>
          </cell>
          <cell r="E2489">
            <v>0.64302600499999996</v>
          </cell>
        </row>
        <row r="2490">
          <cell r="A2490">
            <v>95759</v>
          </cell>
          <cell r="B2490" t="str">
            <v>LUVA DE EMENDA PARA ELETRODUTO, AÇO GALVANIZADO, DN 32 MM (1 1/4''), APARENTE, INSTALADA EM PAREDE - FORNECIMENTO E INSTALAÇÃO. AF_11/2016_P</v>
          </cell>
          <cell r="C2490" t="str">
            <v>UN</v>
          </cell>
          <cell r="D2490">
            <v>11.07</v>
          </cell>
          <cell r="E2490">
            <v>0.57631822399999999</v>
          </cell>
        </row>
        <row r="2491">
          <cell r="A2491">
            <v>95760</v>
          </cell>
          <cell r="B2491" t="str">
            <v>LUVA DE EMENDA PARA ELETRODUTO, AÇO GALVANIZADO, DN 40 MM (1 1/2''), APARENTE, INSTALADA EM PAREDE - FORNECIMENTO E INSTALAÇÃO. AF_11/2016_P</v>
          </cell>
          <cell r="C2491" t="str">
            <v>UN</v>
          </cell>
          <cell r="D2491">
            <v>13.62</v>
          </cell>
          <cell r="E2491">
            <v>0.53213751899999995</v>
          </cell>
        </row>
        <row r="2492">
          <cell r="A2492">
            <v>72250</v>
          </cell>
          <cell r="B2492" t="str">
            <v>CABO DE COBRE NU 10MM2 - FORNECIMENTO E INSTALACAO</v>
          </cell>
          <cell r="C2492" t="str">
            <v>M</v>
          </cell>
          <cell r="D2492">
            <v>7.77</v>
          </cell>
          <cell r="E2492">
            <v>0.35309617900000001</v>
          </cell>
        </row>
        <row r="2493">
          <cell r="A2493">
            <v>72251</v>
          </cell>
          <cell r="B2493" t="str">
            <v>CABO DE COBRE NU 16MM2 - FORNECIMENTO E INSTALACAO</v>
          </cell>
          <cell r="C2493" t="str">
            <v>M</v>
          </cell>
          <cell r="D2493">
            <v>11.38</v>
          </cell>
          <cell r="E2493">
            <v>0.31127012500000001</v>
          </cell>
        </row>
        <row r="2494">
          <cell r="A2494">
            <v>72252</v>
          </cell>
          <cell r="B2494" t="str">
            <v>CABO DE COBRE NU 25MM2 - FORNECIMENTO E INSTALACAO</v>
          </cell>
          <cell r="C2494" t="str">
            <v>M</v>
          </cell>
          <cell r="D2494">
            <v>16.54</v>
          </cell>
          <cell r="E2494">
            <v>0.27879901899999998</v>
          </cell>
        </row>
        <row r="2495">
          <cell r="A2495">
            <v>72253</v>
          </cell>
          <cell r="B2495" t="str">
            <v>CABO DE COBRE NU 35MM2 - FORNECIMENTO E INSTALACAO</v>
          </cell>
          <cell r="C2495" t="str">
            <v>M</v>
          </cell>
          <cell r="D2495">
            <v>22.02</v>
          </cell>
          <cell r="E2495">
            <v>0.25861276900000002</v>
          </cell>
        </row>
        <row r="2496">
          <cell r="A2496">
            <v>72254</v>
          </cell>
          <cell r="B2496" t="str">
            <v>CABO DE COBRE NU 50MM2 - FORNECIMENTO E INSTALACAO</v>
          </cell>
          <cell r="C2496" t="str">
            <v>M</v>
          </cell>
          <cell r="D2496">
            <v>31.26</v>
          </cell>
          <cell r="E2496">
            <v>0.26870967699999998</v>
          </cell>
        </row>
        <row r="2497">
          <cell r="A2497">
            <v>72255</v>
          </cell>
          <cell r="B2497" t="str">
            <v>CABO DE COBRE NU 70MM2 - FORNECIMENTO E INSTALACAO</v>
          </cell>
          <cell r="C2497" t="str">
            <v>M</v>
          </cell>
          <cell r="D2497">
            <v>40.76</v>
          </cell>
          <cell r="E2497">
            <v>0.22537645000000001</v>
          </cell>
        </row>
        <row r="2498">
          <cell r="A2498">
            <v>72256</v>
          </cell>
          <cell r="B2498" t="str">
            <v>CABO DE COBRE NU 95MM2 - FORNECIMENTO E INSTALACAO</v>
          </cell>
          <cell r="C2498" t="str">
            <v>M</v>
          </cell>
          <cell r="D2498">
            <v>53.35</v>
          </cell>
          <cell r="E2498">
            <v>0.18209236500000001</v>
          </cell>
        </row>
        <row r="2499">
          <cell r="A2499">
            <v>72257</v>
          </cell>
          <cell r="B2499" t="str">
            <v>CABO DE COBRE NU 120MM2 - FORNECIMENTO E INSTALACAO</v>
          </cell>
          <cell r="C2499" t="str">
            <v>M</v>
          </cell>
          <cell r="D2499">
            <v>69.5</v>
          </cell>
          <cell r="E2499">
            <v>0.17875722499999999</v>
          </cell>
        </row>
        <row r="2500">
          <cell r="A2500">
            <v>91924</v>
          </cell>
          <cell r="B2500" t="str">
            <v>CABO DE COBRE FLEXÍVEL ISOLADO, 1,5 MM², ANTI-CHAMA 450/750 V, PARA CIRCUITOS TERMINAIS - FORNECIMENTO E INSTALAÇÃO. AF_12/2015</v>
          </cell>
          <cell r="C2500" t="str">
            <v>M</v>
          </cell>
          <cell r="D2500">
            <v>1.69</v>
          </cell>
          <cell r="E2500">
            <v>0.392405063</v>
          </cell>
        </row>
        <row r="2501">
          <cell r="A2501">
            <v>91925</v>
          </cell>
          <cell r="B2501" t="str">
            <v>CABO DE COBRE FLEXÍVEL ISOLADO, 1,5 MM², ANTI-CHAMA 0,6/1,0 KV, PARA CIRCUITOS TERMINAIS - FORNECIMENTO E INSTALAÇÃO. AF_12/2015</v>
          </cell>
          <cell r="C2501" t="str">
            <v>M</v>
          </cell>
          <cell r="D2501">
            <v>2.36</v>
          </cell>
          <cell r="E2501">
            <v>0.27555555500000001</v>
          </cell>
        </row>
        <row r="2502">
          <cell r="A2502">
            <v>91926</v>
          </cell>
          <cell r="B2502" t="str">
            <v>CABO DE COBRE FLEXÍVEL ISOLADO, 2,5 MM², ANTI-CHAMA 450/750 V, PARA CIRCUITOS TERMINAIS - FORNECIMENTO E INSTALAÇÃO. AF_12/2015</v>
          </cell>
          <cell r="C2502" t="str">
            <v>M</v>
          </cell>
          <cell r="D2502">
            <v>2.46</v>
          </cell>
          <cell r="E2502">
            <v>0.33191489299999999</v>
          </cell>
        </row>
        <row r="2503">
          <cell r="A2503">
            <v>91927</v>
          </cell>
          <cell r="B2503" t="str">
            <v>CABO DE COBRE FLEXÍVEL ISOLADO, 2,5 MM², ANTI-CHAMA 0,6/1,0 KV, PARA CIRCUITOS TERMINAIS - FORNECIMENTO E INSTALAÇÃO. AF_12/2015</v>
          </cell>
          <cell r="C2503" t="str">
            <v>M</v>
          </cell>
          <cell r="D2503">
            <v>3.17</v>
          </cell>
          <cell r="E2503">
            <v>0.25490195999999998</v>
          </cell>
        </row>
        <row r="2504">
          <cell r="A2504">
            <v>91928</v>
          </cell>
          <cell r="B2504" t="str">
            <v>CABO DE COBRE FLEXÍVEL ISOLADO, 4 MM², ANTI-CHAMA 450/750 V, PARA CIRCUITOS TERMINAIS - FORNECIMENTO E INSTALAÇÃO. AF_12/2015</v>
          </cell>
          <cell r="C2504" t="str">
            <v>M</v>
          </cell>
          <cell r="D2504">
            <v>3.94</v>
          </cell>
          <cell r="E2504">
            <v>0.27631578899999998</v>
          </cell>
        </row>
        <row r="2505">
          <cell r="A2505">
            <v>91929</v>
          </cell>
          <cell r="B2505" t="str">
            <v>CABO DE COBRE FLEXÍVEL ISOLADO, 4 MM², ANTI-CHAMA 0,6/1,0 KV, PARA CIRCUITOS TERMINAIS - FORNECIMENTO E INSTALAÇÃO. AF_12/2015</v>
          </cell>
          <cell r="C2505" t="str">
            <v>M</v>
          </cell>
          <cell r="D2505">
            <v>4.4400000000000004</v>
          </cell>
          <cell r="E2505">
            <v>0.24418604599999999</v>
          </cell>
        </row>
        <row r="2506">
          <cell r="A2506">
            <v>91930</v>
          </cell>
          <cell r="B2506" t="str">
            <v>CABO DE COBRE FLEXÍVEL ISOLADO, 6 MM², ANTI-CHAMA 450/750 V, PARA CIRCUITOS TERMINAIS - FORNECIMENTO E INSTALAÇÃO. AF_12/2015</v>
          </cell>
          <cell r="C2506" t="str">
            <v>M</v>
          </cell>
          <cell r="D2506">
            <v>5.38</v>
          </cell>
          <cell r="E2506">
            <v>0.26436781599999998</v>
          </cell>
        </row>
        <row r="2507">
          <cell r="A2507">
            <v>91931</v>
          </cell>
          <cell r="B2507" t="str">
            <v>CABO DE COBRE FLEXÍVEL ISOLADO, 6 MM², ANTI-CHAMA 0,6/1,0 KV, PARA CIRCUITOS TERMINAIS - FORNECIMENTO E INSTALAÇÃO. AF_12/2015</v>
          </cell>
          <cell r="C2507" t="str">
            <v>M</v>
          </cell>
          <cell r="D2507">
            <v>5.96</v>
          </cell>
          <cell r="E2507">
            <v>0.23793103400000001</v>
          </cell>
        </row>
        <row r="2508">
          <cell r="A2508">
            <v>91932</v>
          </cell>
          <cell r="B2508" t="str">
            <v>CABO DE COBRE FLEXÍVEL ISOLADO, 10 MM², ANTI-CHAMA 450/750 V, PARA CIRCUITOS TERMINAIS - FORNECIMENTO E INSTALAÇÃO. AF_12/2015</v>
          </cell>
          <cell r="C2508" t="str">
            <v>M</v>
          </cell>
          <cell r="D2508">
            <v>8.8000000000000007</v>
          </cell>
          <cell r="E2508">
            <v>0.23897911799999999</v>
          </cell>
        </row>
        <row r="2509">
          <cell r="A2509">
            <v>91933</v>
          </cell>
          <cell r="B2509" t="str">
            <v>CABO DE COBRE FLEXÍVEL ISOLADO, 10 MM², ANTI-CHAMA 0,6/1,0 KV, PARA CIRCUITOS TERMINAIS - FORNECIMENTO E INSTALAÇÃO. AF_12/2015</v>
          </cell>
          <cell r="C2509" t="str">
            <v>M</v>
          </cell>
          <cell r="D2509">
            <v>9.35</v>
          </cell>
          <cell r="E2509">
            <v>0.22464558300000001</v>
          </cell>
        </row>
        <row r="2510">
          <cell r="A2510">
            <v>91934</v>
          </cell>
          <cell r="B2510" t="str">
            <v>CABO DE COBRE FLEXÍVEL ISOLADO, 16 MM², ANTI-CHAMA 450/750 V, PARA CIRCUITOS TERMINAIS - FORNECIMENTO E INSTALAÇÃO. AF_12/2015</v>
          </cell>
          <cell r="C2510" t="str">
            <v>M</v>
          </cell>
          <cell r="D2510">
            <v>13.43</v>
          </cell>
          <cell r="E2510">
            <v>0.232928679</v>
          </cell>
        </row>
        <row r="2511">
          <cell r="A2511">
            <v>91935</v>
          </cell>
          <cell r="B2511" t="str">
            <v>CABO DE COBRE FLEXÍVEL ISOLADO, 16 MM², ANTI-CHAMA 0,6/1,0 KV, PARA CIRCUITOS TERMINAIS - FORNECIMENTO E INSTALAÇÃO. AF_12/2015</v>
          </cell>
          <cell r="C2511" t="str">
            <v>M</v>
          </cell>
          <cell r="D2511">
            <v>14.24</v>
          </cell>
          <cell r="E2511">
            <v>0.21944245800000001</v>
          </cell>
        </row>
        <row r="2512">
          <cell r="A2512">
            <v>92979</v>
          </cell>
          <cell r="B2512" t="str">
            <v>CABO DE COBRE FLEXÍVEL ISOLADO, 10 MM², ANTI-CHAMA 450/750 V, PARA DISTRIBUIÇÃO - FORNECIMENTO E INSTALAÇÃO. AF_12/2015</v>
          </cell>
          <cell r="C2512" t="str">
            <v>M</v>
          </cell>
          <cell r="D2512">
            <v>5.63</v>
          </cell>
          <cell r="E2512">
            <v>4.1366906000000002E-2</v>
          </cell>
        </row>
        <row r="2513">
          <cell r="A2513">
            <v>92980</v>
          </cell>
          <cell r="B2513" t="str">
            <v>CABO DE COBRE FLEXÍVEL ISOLADO, 10 MM², ANTI-CHAMA 0,6/1,0 KV, PARA DISTRIBUIÇÃO - FORNECIMENTO E INSTALAÇÃO. AF_12/2015</v>
          </cell>
          <cell r="C2513" t="str">
            <v>M</v>
          </cell>
          <cell r="D2513">
            <v>6.11</v>
          </cell>
          <cell r="E2513">
            <v>3.8079469999999997E-2</v>
          </cell>
        </row>
        <row r="2514">
          <cell r="A2514">
            <v>92981</v>
          </cell>
          <cell r="B2514" t="str">
            <v>CABO DE COBRE FLEXÍVEL ISOLADO, 16 MM², ANTI-CHAMA 450/750 V, PARA DISTRIBUIÇÃO - FORNECIMENTO E INSTALAÇÃO. AF_12/2015</v>
          </cell>
          <cell r="C2514" t="str">
            <v>M</v>
          </cell>
          <cell r="D2514">
            <v>8.64</v>
          </cell>
          <cell r="E2514">
            <v>3.8461538000000003E-2</v>
          </cell>
        </row>
        <row r="2515">
          <cell r="A2515">
            <v>92982</v>
          </cell>
          <cell r="B2515" t="str">
            <v>CABO DE COBRE FLEXÍVEL ISOLADO, 16 MM², ANTI-CHAMA 0,6/1,0 KV, PARA DISTRIBUIÇÃO - FORNECIMENTO E INSTALAÇÃO. AF_12/2015</v>
          </cell>
          <cell r="C2515" t="str">
            <v>M</v>
          </cell>
          <cell r="D2515">
            <v>9.34</v>
          </cell>
          <cell r="E2515">
            <v>3.5560344000000001E-2</v>
          </cell>
        </row>
        <row r="2516">
          <cell r="A2516">
            <v>92983</v>
          </cell>
          <cell r="B2516" t="str">
            <v>CABO DE COBRE FLEXÍVEL ISOLADO, 25 MM², ANTI-CHAMA 450/750 V, PARA DISTRIBUIÇÃO - FORNECIMENTO E INSTALAÇÃO. AF_12/2015</v>
          </cell>
          <cell r="C2516" t="str">
            <v>M</v>
          </cell>
          <cell r="D2516">
            <v>15.18</v>
          </cell>
          <cell r="E2516">
            <v>0.113408939</v>
          </cell>
        </row>
        <row r="2517">
          <cell r="A2517">
            <v>92984</v>
          </cell>
          <cell r="B2517" t="str">
            <v>CABO DE COBRE FLEXÍVEL ISOLADO, 25 MM², ANTI-CHAMA 0,6/1,0 KV, PARA DISTRIBUIÇÃO - FORNECIMENTO E INSTALAÇÃO. AF_12/2015</v>
          </cell>
          <cell r="C2517" t="str">
            <v>M</v>
          </cell>
          <cell r="D2517">
            <v>15.56</v>
          </cell>
          <cell r="E2517">
            <v>0.110605074</v>
          </cell>
        </row>
        <row r="2518">
          <cell r="A2518">
            <v>92985</v>
          </cell>
          <cell r="B2518" t="str">
            <v>CABO DE COBRE FLEXÍVEL ISOLADO, 35 MM², ANTI-CHAMA 450/750 V, PARA DISTRIBUIÇÃO - FORNECIMENTO E INSTALAÇÃO. AF_12/2015</v>
          </cell>
          <cell r="C2518" t="str">
            <v>M</v>
          </cell>
          <cell r="D2518">
            <v>20.36</v>
          </cell>
          <cell r="E2518">
            <v>9.6678235000000001E-2</v>
          </cell>
        </row>
        <row r="2519">
          <cell r="A2519">
            <v>92986</v>
          </cell>
          <cell r="B2519" t="str">
            <v>CABO DE COBRE FLEXÍVEL ISOLADO, 35 MM², ANTI-CHAMA 0,6/1,0 KV, PARA DISTRIBUIÇÃO - FORNECIMENTO E INSTALAÇÃO. AF_12/2015</v>
          </cell>
          <cell r="C2519" t="str">
            <v>M</v>
          </cell>
          <cell r="D2519">
            <v>20.94</v>
          </cell>
          <cell r="E2519">
            <v>9.3975903E-2</v>
          </cell>
        </row>
        <row r="2520">
          <cell r="A2520">
            <v>92987</v>
          </cell>
          <cell r="B2520" t="str">
            <v>CABO DE COBRE FLEXÍVEL ISOLADO, 50 MM², ANTI-CHAMA 450/750 V, PARA DISTRIBUIÇÃO - FORNECIMENTO E INSTALAÇÃO. AF_12/2015</v>
          </cell>
          <cell r="C2520" t="str">
            <v>M</v>
          </cell>
          <cell r="D2520">
            <v>29.19</v>
          </cell>
          <cell r="E2520">
            <v>7.9655171999999996E-2</v>
          </cell>
        </row>
        <row r="2521">
          <cell r="A2521">
            <v>92988</v>
          </cell>
          <cell r="B2521" t="str">
            <v>CABO DE COBRE FLEXÍVEL ISOLADO, 50 MM², ANTI-CHAMA 0,6/1,0 KV, PARA DISTRIBUIÇÃO - FORNECIMENTO E INSTALAÇÃO. AF_12/2015</v>
          </cell>
          <cell r="C2521" t="str">
            <v>M</v>
          </cell>
          <cell r="D2521">
            <v>29.26</v>
          </cell>
          <cell r="E2521">
            <v>7.9463363999999995E-2</v>
          </cell>
        </row>
        <row r="2522">
          <cell r="A2522">
            <v>92989</v>
          </cell>
          <cell r="B2522" t="str">
            <v>CABO DE COBRE FLEXÍVEL ISOLADO, 70 MM², ANTI-CHAMA 450/750 V, PARA DISTRIBUIÇÃO - FORNECIMENTO E INSTALAÇÃO. AF_12/2015</v>
          </cell>
          <cell r="C2522" t="str">
            <v>M</v>
          </cell>
          <cell r="D2522">
            <v>40.47</v>
          </cell>
          <cell r="E2522">
            <v>6.9599801000000003E-2</v>
          </cell>
        </row>
        <row r="2523">
          <cell r="A2523">
            <v>92990</v>
          </cell>
          <cell r="B2523" t="str">
            <v>CABO DE COBRE FLEXÍVEL ISOLADO, 70 MM², ANTI-CHAMA 0,6/1,0 KV, PARA DISTRIBUIÇÃO - FORNECIMENTO E INSTALAÇÃO. AF_12/2015</v>
          </cell>
          <cell r="C2523" t="str">
            <v>M</v>
          </cell>
          <cell r="D2523">
            <v>40.01</v>
          </cell>
          <cell r="E2523">
            <v>7.0404827000000003E-2</v>
          </cell>
        </row>
        <row r="2524">
          <cell r="A2524">
            <v>92991</v>
          </cell>
          <cell r="B2524" t="str">
            <v>CABO DE COBRE FLEXÍVEL ISOLADO, 95 MM², ANTI-CHAMA 450/750 V, PARA DISTRIBUIÇÃO - FORNECIMENTO E INSTALAÇÃO. AF_12/2015</v>
          </cell>
          <cell r="C2524" t="str">
            <v>M</v>
          </cell>
          <cell r="D2524">
            <v>52.72</v>
          </cell>
          <cell r="E2524">
            <v>6.5345780000000006E-2</v>
          </cell>
        </row>
        <row r="2525">
          <cell r="A2525">
            <v>92992</v>
          </cell>
          <cell r="B2525" t="str">
            <v>CABO DE COBRE FLEXÍVEL ISOLADO, 95 MM², ANTI-CHAMA 0,6/1,0 KV, PARA DISTRIBUIÇÃO - FORNECIMENTO E INSTALAÇÃO. AF_12/2015</v>
          </cell>
          <cell r="C2525" t="str">
            <v>M</v>
          </cell>
          <cell r="D2525">
            <v>52.75</v>
          </cell>
          <cell r="E2525">
            <v>6.5308453000000002E-2</v>
          </cell>
        </row>
        <row r="2526">
          <cell r="A2526">
            <v>92993</v>
          </cell>
          <cell r="B2526" t="str">
            <v>CABO DE COBRE FLEXÍVEL ISOLADO, 120 MM², ANTI-CHAMA 450/750 V, PARA DISTRIBUIÇÃO - FORNECIMENTO E INSTALAÇÃO. AF_12/2015</v>
          </cell>
          <cell r="C2526" t="str">
            <v>M</v>
          </cell>
          <cell r="D2526">
            <v>67.510000000000005</v>
          </cell>
          <cell r="E2526">
            <v>6.0615064000000003E-2</v>
          </cell>
        </row>
        <row r="2527">
          <cell r="A2527">
            <v>92994</v>
          </cell>
          <cell r="B2527" t="str">
            <v>CABO DE COBRE FLEXÍVEL ISOLADO, 120 MM², ANTI-CHAMA 0,6/1,0 KV, PARA DISTRIBUIÇÃO - FORNECIMENTO E INSTALAÇÃO. AF_12/2015</v>
          </cell>
          <cell r="C2527" t="str">
            <v>M</v>
          </cell>
          <cell r="D2527">
            <v>68.17</v>
          </cell>
          <cell r="E2527">
            <v>6.0026481999999999E-2</v>
          </cell>
        </row>
        <row r="2528">
          <cell r="A2528">
            <v>92995</v>
          </cell>
          <cell r="B2528" t="str">
            <v>CABO DE COBRE FLEXÍVEL ISOLADO, 150 MM², ANTI-CHAMA 450/750 V, PARA DISTRIBUIÇÃO - FORNECIMENTO E INSTALAÇÃO. AF_12/2015</v>
          </cell>
          <cell r="C2528" t="str">
            <v>M</v>
          </cell>
          <cell r="D2528">
            <v>83.91</v>
          </cell>
          <cell r="E2528">
            <v>5.7255557999999998E-2</v>
          </cell>
        </row>
        <row r="2529">
          <cell r="A2529">
            <v>92996</v>
          </cell>
          <cell r="B2529" t="str">
            <v>CABO DE COBRE FLEXÍVEL ISOLADO, 150 MM², ANTI-CHAMA 0,6/1,0 KV, PARA DISTRIBUIÇÃO - FORNECIMENTO E INSTALAÇÃO. AF_12/2015</v>
          </cell>
          <cell r="C2529" t="str">
            <v>M</v>
          </cell>
          <cell r="D2529">
            <v>84.14</v>
          </cell>
          <cell r="E2529">
            <v>5.7098581000000002E-2</v>
          </cell>
        </row>
        <row r="2530">
          <cell r="A2530">
            <v>92997</v>
          </cell>
          <cell r="B2530" t="str">
            <v>CABO DE COBRE FLEXÍVEL ISOLADO, 185 MM², ANTI-CHAMA 450/750 V, PARA DISTRIBUIÇÃO - FORNECIMENTO E INSTALAÇÃO. AF_12/2015</v>
          </cell>
          <cell r="C2530" t="str">
            <v>M</v>
          </cell>
          <cell r="D2530">
            <v>101.92</v>
          </cell>
          <cell r="E2530">
            <v>5.5878011999999998E-2</v>
          </cell>
        </row>
        <row r="2531">
          <cell r="A2531">
            <v>92998</v>
          </cell>
          <cell r="B2531" t="str">
            <v>CABO DE COBRE FLEXÍVEL ISOLADO, 185 MM², ANTI-CHAMA 0,6/1,0 KV, PARA DISTRIBUIÇÃO - FORNECIMENTO E INSTALAÇÃO. AF_12/2015</v>
          </cell>
          <cell r="C2531" t="str">
            <v>M</v>
          </cell>
          <cell r="D2531">
            <v>102.89</v>
          </cell>
          <cell r="E2531">
            <v>5.5349834000000001E-2</v>
          </cell>
        </row>
        <row r="2532">
          <cell r="A2532">
            <v>92999</v>
          </cell>
          <cell r="B2532" t="str">
            <v>CABO DE COBRE FLEXÍVEL ISOLADO, 240 MM², ANTI-CHAMA 450/750 V, PARA DISTRIBUIÇÃO - FORNECIMENTO E INSTALAÇÃO. AF_12/2015</v>
          </cell>
          <cell r="C2532" t="str">
            <v>M</v>
          </cell>
          <cell r="D2532">
            <v>134.12</v>
          </cell>
          <cell r="E2532">
            <v>5.2659097000000002E-2</v>
          </cell>
        </row>
        <row r="2533">
          <cell r="A2533">
            <v>93000</v>
          </cell>
          <cell r="B2533" t="str">
            <v>CABO DE COBRE FLEXÍVEL ISOLADO, 240 MM², ANTI-CHAMA 0,6/1,0 KV, PARA DISTRIBUIÇÃO - FORNECIMENTO E INSTALAÇÃO. AF_12/2015</v>
          </cell>
          <cell r="C2533" t="str">
            <v>M</v>
          </cell>
          <cell r="D2533">
            <v>134.94</v>
          </cell>
          <cell r="E2533">
            <v>5.2338530000000001E-2</v>
          </cell>
        </row>
        <row r="2534">
          <cell r="A2534">
            <v>93001</v>
          </cell>
          <cell r="B2534" t="str">
            <v>CABO DE COBRE RÍGIDO ISOLADO, 300 MM², ANTI-CHAMA 450/750 V, PARA DISTRIBUIÇÃO - FORNECIMENTO E INSTALAÇÃO. AF_12/2015</v>
          </cell>
          <cell r="C2534" t="str">
            <v>M</v>
          </cell>
          <cell r="D2534">
            <v>163.75</v>
          </cell>
          <cell r="E2534">
            <v>5.1079708000000001E-2</v>
          </cell>
        </row>
        <row r="2535">
          <cell r="A2535">
            <v>93002</v>
          </cell>
          <cell r="B2535" t="str">
            <v>CABO DE COBRE FLEXÍVEL ISOLADO, 300 MM², ANTI-CHAMA 0,6/1,0 KV, PARA DISTRIBUIÇÃO - FORNECIMENTO E INSTALAÇÃO. AF_12/2015</v>
          </cell>
          <cell r="C2535" t="str">
            <v>M</v>
          </cell>
          <cell r="D2535">
            <v>168.24</v>
          </cell>
          <cell r="E2535">
            <v>4.9714216999999998E-2</v>
          </cell>
        </row>
        <row r="2536">
          <cell r="A2536">
            <v>83443</v>
          </cell>
          <cell r="B2536" t="str">
            <v>CAIXA DE PASSAGEM 20X20X25 FUNDO BRITA COM TAMPA</v>
          </cell>
          <cell r="C2536" t="str">
            <v>UN</v>
          </cell>
          <cell r="D2536">
            <v>44.38</v>
          </cell>
          <cell r="E2536">
            <v>0.51210681300000005</v>
          </cell>
        </row>
        <row r="2537">
          <cell r="A2537">
            <v>83446</v>
          </cell>
          <cell r="B2537" t="str">
            <v>CAIXA DE PASSAGEM 30X30X40 COM TAMPA E DRENO BRITA</v>
          </cell>
          <cell r="C2537" t="str">
            <v>UN</v>
          </cell>
          <cell r="D2537">
            <v>146.56</v>
          </cell>
          <cell r="E2537">
            <v>0.53110473199999997</v>
          </cell>
        </row>
        <row r="2538">
          <cell r="A2538">
            <v>83447</v>
          </cell>
          <cell r="B2538" t="str">
            <v>CAIXA DE PASSAGEM 40X40X50 FUNDO BRITA COM TAMPA</v>
          </cell>
          <cell r="C2538" t="str">
            <v>UN</v>
          </cell>
          <cell r="D2538">
            <v>157.07</v>
          </cell>
          <cell r="E2538">
            <v>0.53751992500000001</v>
          </cell>
        </row>
        <row r="2539">
          <cell r="A2539">
            <v>83448</v>
          </cell>
          <cell r="B2539" t="str">
            <v>CAIXA DE PASSGEM 50X50X60 FUNDO BRITA C/ TAMPA</v>
          </cell>
          <cell r="C2539" t="str">
            <v>UN</v>
          </cell>
          <cell r="D2539">
            <v>237.3</v>
          </cell>
          <cell r="E2539">
            <v>0.53871457599999995</v>
          </cell>
        </row>
        <row r="2540">
          <cell r="A2540">
            <v>83449</v>
          </cell>
          <cell r="B2540" t="str">
            <v>CAIXA DE PASSAGEM 60X60X70 FUNDO BRITA COM TAMPA</v>
          </cell>
          <cell r="C2540" t="str">
            <v>UN</v>
          </cell>
          <cell r="D2540">
            <v>334.53</v>
          </cell>
          <cell r="E2540">
            <v>0.53333134000000004</v>
          </cell>
        </row>
        <row r="2541">
          <cell r="A2541">
            <v>83450</v>
          </cell>
          <cell r="B2541" t="str">
            <v>CAIXA DE PASSAGEM 80X80X62 FUNDO BRITA COM TAMPA</v>
          </cell>
          <cell r="C2541" t="str">
            <v>UN</v>
          </cell>
          <cell r="D2541">
            <v>398.72</v>
          </cell>
          <cell r="E2541">
            <v>0.52909880399999998</v>
          </cell>
        </row>
        <row r="2542">
          <cell r="A2542">
            <v>91936</v>
          </cell>
          <cell r="B2542" t="str">
            <v>CAIXA OCTOGONAL 4" X 4", PVC, INSTALADA EM LAJE - FORNECIMENTO E INSTALAÇÃO. AF_12/2015</v>
          </cell>
          <cell r="C2542" t="str">
            <v>UN</v>
          </cell>
          <cell r="D2542">
            <v>8.82</v>
          </cell>
          <cell r="E2542">
            <v>0.44328703699999999</v>
          </cell>
        </row>
        <row r="2543">
          <cell r="A2543">
            <v>91937</v>
          </cell>
          <cell r="B2543" t="str">
            <v>CAIXA OCTOGONAL 3" X 3", PVC, INSTALADA EM LAJE - FORNECIMENTO E INSTALAÇÃO. AF_12/2015</v>
          </cell>
          <cell r="C2543" t="str">
            <v>UN</v>
          </cell>
          <cell r="D2543">
            <v>7.6</v>
          </cell>
          <cell r="E2543">
            <v>0.51617250699999995</v>
          </cell>
        </row>
        <row r="2544">
          <cell r="A2544">
            <v>91939</v>
          </cell>
          <cell r="B2544" t="str">
            <v>CAIXA RETANGULAR 4" X 2" ALTA (2,00 M DO PISO), PVC, INSTALADA EM PAREDE - FORNECIMENTO E INSTALAÇÃO. AF_12/2015</v>
          </cell>
          <cell r="C2544" t="str">
            <v>UN</v>
          </cell>
          <cell r="D2544">
            <v>19.63</v>
          </cell>
          <cell r="E2544">
            <v>0.72207926</v>
          </cell>
        </row>
        <row r="2545">
          <cell r="A2545">
            <v>91940</v>
          </cell>
          <cell r="B2545" t="str">
            <v>CAIXA RETANGULAR 4" X 2" MÉDIA (1,30 M DO PISO), PVC, INSTALADA EM PAREDE - FORNECIMENTO E INSTALAÇÃO. AF_12/2015</v>
          </cell>
          <cell r="C2545" t="str">
            <v>UN</v>
          </cell>
          <cell r="D2545">
            <v>10.35</v>
          </cell>
          <cell r="E2545">
            <v>0.671671672</v>
          </cell>
        </row>
        <row r="2546">
          <cell r="A2546">
            <v>91941</v>
          </cell>
          <cell r="B2546" t="str">
            <v>CAIXA RETANGULAR 4" X 2" BAIXA (0,30 M DO PISO), PVC, INSTALADA EM PAREDE - FORNECIMENTO E INSTALAÇÃO. AF_12/2015</v>
          </cell>
          <cell r="C2546" t="str">
            <v>UN</v>
          </cell>
          <cell r="D2546">
            <v>6.86</v>
          </cell>
          <cell r="E2546">
            <v>0.59818731199999997</v>
          </cell>
        </row>
        <row r="2547">
          <cell r="A2547">
            <v>91942</v>
          </cell>
          <cell r="B2547" t="str">
            <v>CAIXA RETANGULAR 4" X 4" ALTA (2,00 M DO PISO), PVC, INSTALADA EM PAREDE - FORNECIMENTO E INSTALAÇÃO. AF_12/2015</v>
          </cell>
          <cell r="C2547" t="str">
            <v>UN</v>
          </cell>
          <cell r="D2547">
            <v>23.89</v>
          </cell>
          <cell r="E2547">
            <v>0.68303004700000003</v>
          </cell>
        </row>
        <row r="2548">
          <cell r="A2548">
            <v>91943</v>
          </cell>
          <cell r="B2548" t="str">
            <v>CAIXA RETANGULAR 4" X 4" MÉDIA (1,30 M DO PISO), PVC, INSTALADA EM PAREDE - FORNECIMENTO E INSTALAÇÃO. AF_12/2015</v>
          </cell>
          <cell r="C2548" t="str">
            <v>UN</v>
          </cell>
          <cell r="D2548">
            <v>13.21</v>
          </cell>
          <cell r="E2548">
            <v>0.595826894</v>
          </cell>
        </row>
        <row r="2549">
          <cell r="A2549">
            <v>91944</v>
          </cell>
          <cell r="B2549" t="str">
            <v>CAIXA RETANGULAR 4" X 4" BAIXA (0,30 M DO PISO), PVC, INSTALADA EM PAREDE - FORNECIMENTO E INSTALAÇÃO. AF_12/2015</v>
          </cell>
          <cell r="C2549" t="str">
            <v>UN</v>
          </cell>
          <cell r="D2549">
            <v>9.2200000000000006</v>
          </cell>
          <cell r="E2549">
            <v>0.51004464299999996</v>
          </cell>
        </row>
        <row r="2550">
          <cell r="A2550">
            <v>92865</v>
          </cell>
          <cell r="B2550" t="str">
            <v>CAIXA OCTOGONAL 4" X 4", METÁLICA, INSTALADA EM LAJE - FORNECIMENTO E INSTALAÇÃO. AF_12/2015</v>
          </cell>
          <cell r="C2550" t="str">
            <v>UN</v>
          </cell>
          <cell r="D2550">
            <v>8.3000000000000007</v>
          </cell>
          <cell r="E2550">
            <v>0.47167487600000002</v>
          </cell>
        </row>
        <row r="2551">
          <cell r="A2551">
            <v>92866</v>
          </cell>
          <cell r="B2551" t="str">
            <v>CAIXA SEXTAVADA 3" X 3", METÁLICA, INSTALADA EM LAJE - FORNECIMENTO E INSTALAÇÃO. AF_12/2015</v>
          </cell>
          <cell r="C2551" t="str">
            <v>UN</v>
          </cell>
          <cell r="D2551">
            <v>6.64</v>
          </cell>
          <cell r="E2551">
            <v>0.59287925699999999</v>
          </cell>
        </row>
        <row r="2552">
          <cell r="A2552">
            <v>92867</v>
          </cell>
          <cell r="B2552" t="str">
            <v>CAIXA RETANGULAR 4" X 2" ALTA (2,00 M DO PISO), METÁLICA, INSTALADA EM PAREDE - FORNECIMENTO E INSTALAÇÃO. AF_12/2015</v>
          </cell>
          <cell r="C2552" t="str">
            <v>UN</v>
          </cell>
          <cell r="D2552">
            <v>19.739999999999998</v>
          </cell>
          <cell r="E2552">
            <v>0.71801433000000003</v>
          </cell>
        </row>
        <row r="2553">
          <cell r="A2553">
            <v>92868</v>
          </cell>
          <cell r="B2553" t="str">
            <v>CAIXA RETANGULAR 4" X 2" MÉDIA (1,30 M DO PISO), METÁLICA, INSTALADA EM PAREDE - FORNECIMENTO E INSTALAÇÃO. AF_12/2015</v>
          </cell>
          <cell r="C2553" t="str">
            <v>UN</v>
          </cell>
          <cell r="D2553">
            <v>10.46</v>
          </cell>
          <cell r="E2553">
            <v>0.66435643600000005</v>
          </cell>
        </row>
        <row r="2554">
          <cell r="A2554">
            <v>92869</v>
          </cell>
          <cell r="B2554" t="str">
            <v>CAIXA RETANGULAR 4" X 2" BAIXA (0,30 M DO PISO), METÁLICA, INSTALADA EM PAREDE - FORNECIMENTO E INSTALAÇÃO. AF_12/2015</v>
          </cell>
          <cell r="C2554" t="str">
            <v>UN</v>
          </cell>
          <cell r="D2554">
            <v>6.97</v>
          </cell>
          <cell r="E2554">
            <v>0.58841010500000002</v>
          </cell>
        </row>
        <row r="2555">
          <cell r="A2555">
            <v>92870</v>
          </cell>
          <cell r="B2555" t="str">
            <v>CAIXA RETANGULAR 4" X 4" ALTA (2,00 M DO PISO), METÁLICA, INSTALADA EM PAREDE - FORNECIMENTO E INSTALAÇÃO. AF_12/2015</v>
          </cell>
          <cell r="C2555" t="str">
            <v>UN</v>
          </cell>
          <cell r="D2555">
            <v>24.3</v>
          </cell>
          <cell r="E2555">
            <v>0.67138103199999999</v>
          </cell>
        </row>
        <row r="2556">
          <cell r="A2556">
            <v>92871</v>
          </cell>
          <cell r="B2556" t="str">
            <v>CAIXA RETANGULAR 4" X 4" MÉDIA (1,30 M DO PISO), METÁLICA, INSTALADA EM PAREDE - FORNECIMENTO E INSTALAÇÃO. AF_12/2015</v>
          </cell>
          <cell r="C2556" t="str">
            <v>UN</v>
          </cell>
          <cell r="D2556">
            <v>13.62</v>
          </cell>
          <cell r="E2556">
            <v>0.57752809100000002</v>
          </cell>
        </row>
        <row r="2557">
          <cell r="A2557">
            <v>92872</v>
          </cell>
          <cell r="B2557" t="str">
            <v>CAIXA RETANGULAR 4" X 4" BAIXA (0,30 M DO PISO), METÁLICA, INSTALADA EM PAREDE - FORNECIMENTO E INSTALAÇÃO. AF_12/2015</v>
          </cell>
          <cell r="C2557" t="str">
            <v>UN</v>
          </cell>
          <cell r="D2557">
            <v>9.6300000000000008</v>
          </cell>
          <cell r="E2557">
            <v>0.48772678699999999</v>
          </cell>
        </row>
        <row r="2558">
          <cell r="A2558">
            <v>95777</v>
          </cell>
          <cell r="B2558" t="str">
            <v>CONDULETE DE ALUMÍNIO, TIPO B, PARA ELETRODUTO DE AÇO GALVANIZADO DN 20 MM (3/4''), APARENTE - FORNECIMENTO E INSTALAÇÃO. AF_11/2016_P</v>
          </cell>
          <cell r="C2558" t="str">
            <v>UN</v>
          </cell>
          <cell r="D2558">
            <v>20.170000000000002</v>
          </cell>
          <cell r="E2558">
            <v>0.46381909500000001</v>
          </cell>
        </row>
        <row r="2559">
          <cell r="A2559">
            <v>95778</v>
          </cell>
          <cell r="B2559" t="str">
            <v>CONDULETE DE ALUMÍNIO, TIPO C, PARA ELETRODUTO DE AÇO GALVANIZADO DN 20 MM (3/4''), APARENTE - FORNECIMENTO E INSTALAÇÃO. AF_11/2016_P</v>
          </cell>
          <cell r="C2559" t="str">
            <v>UN</v>
          </cell>
          <cell r="D2559">
            <v>20.65</v>
          </cell>
          <cell r="E2559">
            <v>0.45289499500000002</v>
          </cell>
        </row>
        <row r="2560">
          <cell r="A2560">
            <v>95779</v>
          </cell>
          <cell r="B2560" t="str">
            <v>CONDULETE DE ALUMÍNIO, TIPO E, PARA ELETRODUTO DE AÇO GALVANIZADO DN 20 MM (3/4''), APARENTE - FORNECIMENTO E INSTALAÇÃO. AF_11/2016_P</v>
          </cell>
          <cell r="C2560" t="str">
            <v>UN</v>
          </cell>
          <cell r="D2560">
            <v>19.05</v>
          </cell>
          <cell r="E2560">
            <v>0.49148029799999998</v>
          </cell>
        </row>
        <row r="2561">
          <cell r="A2561">
            <v>95780</v>
          </cell>
          <cell r="B2561" t="str">
            <v>CONDULETE DE ALUMÍNIO, TIPO B, PARA ELETRODUTO DE AÇO GALVANIZADO DN 25 MM (1''), APARENTE - FORNECIMENTO E INSTALAÇÃO. AF_11/2016_P</v>
          </cell>
          <cell r="C2561" t="str">
            <v>UN</v>
          </cell>
          <cell r="D2561">
            <v>22.85</v>
          </cell>
          <cell r="E2561">
            <v>0.42452412499999997</v>
          </cell>
        </row>
        <row r="2562">
          <cell r="A2562">
            <v>95781</v>
          </cell>
          <cell r="B2562" t="str">
            <v>CONDULETE DE ALUMÍNIO, TIPO C, PARA ELETRODUTO DE AÇO GALVANIZADO DN 25 MM (1''), APARENTE - FORNECIMENTO E INSTALAÇÃO. AF_11/2016_P</v>
          </cell>
          <cell r="C2562" t="str">
            <v>UN</v>
          </cell>
          <cell r="D2562">
            <v>23.2</v>
          </cell>
          <cell r="E2562">
            <v>0.41804707899999999</v>
          </cell>
        </row>
        <row r="2563">
          <cell r="A2563">
            <v>95782</v>
          </cell>
          <cell r="B2563" t="str">
            <v>CONDULETE DE ALUMÍNIO, TIPO E, ELETRODUTO DE AÇO GALVANIZADO DN 25 MM (1''), APARENTE - FORNECIMENTO E INSTALAÇÃO. AF_11/2016_P</v>
          </cell>
          <cell r="C2563" t="str">
            <v>UN</v>
          </cell>
          <cell r="D2563">
            <v>24.13</v>
          </cell>
          <cell r="E2563">
            <v>0.40175952999999998</v>
          </cell>
        </row>
        <row r="2564">
          <cell r="A2564">
            <v>95785</v>
          </cell>
          <cell r="B2564" t="str">
            <v>CONDULETE DE ALUMÍNIO, TIPO E, PARA ELETRODUTO DE AÇO GALVANIZADO DN 32 MM (1 1/4''), APARENTE - FORNECIMENTO E INSTALAÇÃO. AF_11/2016_P</v>
          </cell>
          <cell r="C2564" t="str">
            <v>UN</v>
          </cell>
          <cell r="D2564">
            <v>27.38</v>
          </cell>
          <cell r="E2564">
            <v>0.37306273000000001</v>
          </cell>
        </row>
        <row r="2565">
          <cell r="A2565">
            <v>95787</v>
          </cell>
          <cell r="B2565" t="str">
            <v>CONDULETE DE ALUMÍNIO, TIPO LR, PARA ELETRODUTO DE AÇO GALVANIZADO DN 20 MM (3/4''), APARENTE - FORNECIMENTO E INSTALAÇÃO. AF_11/2016_P</v>
          </cell>
          <cell r="C2565" t="str">
            <v>UN</v>
          </cell>
          <cell r="D2565">
            <v>20.41</v>
          </cell>
          <cell r="E2565">
            <v>0.50248015999999995</v>
          </cell>
        </row>
        <row r="2566">
          <cell r="A2566">
            <v>95789</v>
          </cell>
          <cell r="B2566" t="str">
            <v>CONDULETE DE ALUMÍNIO, TIPO LR, PARA ELETRODUTO DE AÇO GALVANIZADO DN 25 MM (1''), APARENTE - FORNECIMENTO E INSTALAÇÃO. AF_11/2016_P</v>
          </cell>
          <cell r="C2566" t="str">
            <v>UN</v>
          </cell>
          <cell r="D2566">
            <v>25.15</v>
          </cell>
          <cell r="E2566">
            <v>0.43018108599999999</v>
          </cell>
        </row>
        <row r="2567">
          <cell r="A2567">
            <v>95791</v>
          </cell>
          <cell r="B2567" t="str">
            <v>CONDULETE DE ALUMÍNIO, TIPO LR, PARA ELETRODUTO DE AÇO GALVANIZADO DN 32 MM (1 1/4''), APARENTE - FORNECIMENTO E INSTALAÇÃO. AF_11/2016_P</v>
          </cell>
          <cell r="C2567" t="str">
            <v>UN</v>
          </cell>
          <cell r="D2567">
            <v>32.229999999999997</v>
          </cell>
          <cell r="E2567">
            <v>0.35931142399999999</v>
          </cell>
        </row>
        <row r="2568">
          <cell r="A2568">
            <v>95795</v>
          </cell>
          <cell r="B2568" t="str">
            <v>CONDULETE DE ALUMÍNIO, TIPO T, PARA ELETRODUTO DE AÇO GALVANIZADO DN 20 MM (3/4''), APARENTE - FORNECIMENTO E INSTALAÇÃO. AF_11/2016_P</v>
          </cell>
          <cell r="C2568" t="str">
            <v>UN</v>
          </cell>
          <cell r="D2568">
            <v>23.54</v>
          </cell>
          <cell r="E2568">
            <v>0.50429553400000005</v>
          </cell>
        </row>
        <row r="2569">
          <cell r="A2569">
            <v>95796</v>
          </cell>
          <cell r="B2569" t="str">
            <v>CONDULETE DE ALUMÍNIO, TIPO T, PARA ELETRODUTO DE AÇO GALVANIZADO DN 25 MM (1''), APARENTE - FORNECIMENTO E INSTALAÇÃO. AF_11/2016_P</v>
          </cell>
          <cell r="C2569" t="str">
            <v>UN</v>
          </cell>
          <cell r="D2569">
            <v>29.57</v>
          </cell>
          <cell r="E2569">
            <v>0.42979159500000003</v>
          </cell>
        </row>
        <row r="2570">
          <cell r="A2570">
            <v>95797</v>
          </cell>
          <cell r="B2570" t="str">
            <v>CONDULETE DE ALUMÍNIO, TIPO T, PARA ELETRODUTO DE AÇO GALVANIZADO DN 32 MM (1 1/4''), APARENTE - FORNECIMENTO E INSTALAÇÃO. AF_11/2016_P</v>
          </cell>
          <cell r="C2570" t="str">
            <v>UN</v>
          </cell>
          <cell r="D2570">
            <v>37.409999999999997</v>
          </cell>
          <cell r="E2570">
            <v>0.36966442900000002</v>
          </cell>
        </row>
        <row r="2571">
          <cell r="A2571">
            <v>95801</v>
          </cell>
          <cell r="B2571" t="str">
            <v>CONDULETE DE ALUMÍNIO, TIPO X, PARA ELETRODUTO DE AÇO GALVANIZADO DN 20 MM (3/4''), APARENTE - FORNECIMENTO E INSTALAÇÃO. AF_11/2016_P</v>
          </cell>
          <cell r="C2571" t="str">
            <v>UN</v>
          </cell>
          <cell r="D2571">
            <v>28.18</v>
          </cell>
          <cell r="E2571">
            <v>0.47987059599999998</v>
          </cell>
        </row>
        <row r="2572">
          <cell r="A2572">
            <v>95802</v>
          </cell>
          <cell r="B2572" t="str">
            <v>CONDULETE DE ALUMÍNIO, TIPO X, PARA ELETRODUTO DE AÇO GALVANIZADO DN 25 MM (1''), APARENTE - FORNECIMENTO E INSTALAÇÃO. AF_11/2016_P</v>
          </cell>
          <cell r="C2572" t="str">
            <v>UN</v>
          </cell>
          <cell r="D2572">
            <v>31.4</v>
          </cell>
          <cell r="E2572">
            <v>0.46348494499999998</v>
          </cell>
        </row>
        <row r="2573">
          <cell r="A2573">
            <v>95803</v>
          </cell>
          <cell r="B2573" t="str">
            <v>CONDULETE DE ALUMÍNIO, TIPO X, PARA ELETRODUTO DE AÇO GALVANIZADO DN 32 MM (1 1/4''), APARENTE - FORNECIMENTO E INSTALAÇÃO. AF_11/2016_P</v>
          </cell>
          <cell r="C2573" t="str">
            <v>UN</v>
          </cell>
          <cell r="D2573">
            <v>41.43</v>
          </cell>
          <cell r="E2573">
            <v>0.38980582499999999</v>
          </cell>
        </row>
        <row r="2574">
          <cell r="A2574">
            <v>95804</v>
          </cell>
          <cell r="B2574" t="str">
            <v>CONDULETE DE PVC, TIPO B, PARA ELETRODUTO DE PVC SOLDÁVEL DN 20 MM (1/2''), APARENTE - FORNECIMENTO E INSTALAÇÃO. AF_11/2016</v>
          </cell>
          <cell r="C2574" t="str">
            <v>UN</v>
          </cell>
          <cell r="D2574">
            <v>16.64</v>
          </cell>
          <cell r="E2574">
            <v>0.46524390199999999</v>
          </cell>
        </row>
        <row r="2575">
          <cell r="A2575">
            <v>95805</v>
          </cell>
          <cell r="B2575" t="str">
            <v>CONDULETE DE PVC, TIPO B, PARA ELETRODUTO DE PVC SOLDÁVEL DN 25 MM (3/4''), APARENTE - FORNECIMENTO E INSTALAÇÃO. AF_11/2016</v>
          </cell>
          <cell r="C2575" t="str">
            <v>UN</v>
          </cell>
          <cell r="D2575">
            <v>16.8</v>
          </cell>
          <cell r="E2575">
            <v>0.46799516899999999</v>
          </cell>
        </row>
        <row r="2576">
          <cell r="A2576">
            <v>95806</v>
          </cell>
          <cell r="B2576" t="str">
            <v>CONDULETE DE PVC, TIPO B, PARA ELETRODUTO DE PVC SOLDÁVEL DN 32 MM (1''), APARENTE - FORNECIMENTO E INSTALAÇÃO. AF_11/2016</v>
          </cell>
          <cell r="C2576" t="str">
            <v>UN</v>
          </cell>
          <cell r="D2576">
            <v>17.32</v>
          </cell>
          <cell r="E2576">
            <v>0.46541617800000001</v>
          </cell>
        </row>
        <row r="2577">
          <cell r="A2577">
            <v>95807</v>
          </cell>
          <cell r="B2577" t="str">
            <v>CONDULETE DE PVC, TIPO LL, PARA ELETRODUTO DE PVC SOLDÁVEL DN 20 MM (1/2''), APARENTE - FORNECIMENTO E INSTALAÇÃO. AF_11/2016</v>
          </cell>
          <cell r="C2577" t="str">
            <v>UN</v>
          </cell>
          <cell r="D2577">
            <v>19.14</v>
          </cell>
          <cell r="E2577">
            <v>0.48069804300000002</v>
          </cell>
        </row>
        <row r="2578">
          <cell r="A2578">
            <v>95808</v>
          </cell>
          <cell r="B2578" t="str">
            <v>CONDULETE DE PVC, TIPO LL, PARA ELETRODUTO DE PVC SOLDÁVEL DN 25 MM (3/4''), APARENTE - FORNECIMENTO E INSTALAÇÃO. AF_11/2016</v>
          </cell>
          <cell r="C2578" t="str">
            <v>UN</v>
          </cell>
          <cell r="D2578">
            <v>19.62</v>
          </cell>
          <cell r="E2578">
            <v>0.489141675</v>
          </cell>
        </row>
        <row r="2579">
          <cell r="A2579">
            <v>95809</v>
          </cell>
          <cell r="B2579" t="str">
            <v>CONDULETE DE PVC, TIPO LL, PARA ELETRODUTO DE PVC SOLDÁVEL DN 32 MM (1''), APARENTE - FORNECIMENTO E INSTALAÇÃO. AF_11/2016</v>
          </cell>
          <cell r="C2579" t="str">
            <v>UN</v>
          </cell>
          <cell r="D2579">
            <v>21.45</v>
          </cell>
          <cell r="E2579">
            <v>0.47328605200000001</v>
          </cell>
        </row>
        <row r="2580">
          <cell r="A2580">
            <v>95810</v>
          </cell>
          <cell r="B2580" t="str">
            <v>CONDULETE DE PVC, TIPO LB, PARA ELETRODUTO DE PVC SOLDÁVEL DN 20 MM (1/2''), APARENTE - FORNECIMENTO E INSTALAÇÃO. AF_11/2016</v>
          </cell>
          <cell r="C2580" t="str">
            <v>UN</v>
          </cell>
          <cell r="D2580">
            <v>9.84</v>
          </cell>
          <cell r="E2580">
            <v>0.22360248399999999</v>
          </cell>
        </row>
        <row r="2581">
          <cell r="A2581">
            <v>95811</v>
          </cell>
          <cell r="B2581" t="str">
            <v>CONDULETE DE PVC, TIPO LB, PARA ELETRODUTO DE PVC SOLDÁVEL DN 25 MM (3/4''), APARENTE - FORNECIMENTO E INSTALAÇÃO. AF_11/2016</v>
          </cell>
          <cell r="C2581" t="str">
            <v>UN</v>
          </cell>
          <cell r="D2581">
            <v>10.32</v>
          </cell>
          <cell r="E2581">
            <v>0.251727541</v>
          </cell>
        </row>
        <row r="2582">
          <cell r="A2582">
            <v>95812</v>
          </cell>
          <cell r="B2582" t="str">
            <v>CONDULETE DE PVC, TIPO LB, PARA ELETRODUTO DE PVC SOLDÁVEL DN 32 MM (1''), APARENTE - FORNECIMENTO E INSTALAÇÃO. AF_11/2016</v>
          </cell>
          <cell r="C2582" t="str">
            <v>UN</v>
          </cell>
          <cell r="D2582">
            <v>12.16</v>
          </cell>
          <cell r="E2582">
            <v>0.25776658200000002</v>
          </cell>
        </row>
        <row r="2583">
          <cell r="A2583">
            <v>95813</v>
          </cell>
          <cell r="B2583" t="str">
            <v>CONDULETE DE PVC, TIPO TB, PARA ELETRODUTO DE PVC SOLDÁVEL DN 20 MM (1/2''), APARENTE - FORNECIMENTO E INSTALAÇÃO. AF_11/2016</v>
          </cell>
          <cell r="C2583" t="str">
            <v>UN</v>
          </cell>
          <cell r="D2583">
            <v>11.95</v>
          </cell>
          <cell r="E2583">
            <v>0.27839453400000003</v>
          </cell>
        </row>
        <row r="2584">
          <cell r="A2584">
            <v>95814</v>
          </cell>
          <cell r="B2584" t="str">
            <v>CONDULETE DE PVC, TIPO TB, PARA ELETRODUTO DE PVC SOLDÁVEL DN 25 MM (3/4''), APARENTE - FORNECIMENTO E INSTALAÇÃO. AF_11/2016</v>
          </cell>
          <cell r="C2584" t="str">
            <v>UN</v>
          </cell>
          <cell r="D2584">
            <v>12.68</v>
          </cell>
          <cell r="E2584">
            <v>0.30689102499999998</v>
          </cell>
        </row>
        <row r="2585">
          <cell r="A2585">
            <v>95815</v>
          </cell>
          <cell r="B2585" t="str">
            <v>CONDULETE DE PVC, TIPO TB, PARA ELETRODUTO DE PVC SOLDÁVEL DN 32 MM (1''), APARENTE - FORNECIMENTO E INSTALAÇÃO. AF_11/2016</v>
          </cell>
          <cell r="C2585" t="str">
            <v>UN</v>
          </cell>
          <cell r="D2585">
            <v>16.18</v>
          </cell>
          <cell r="E2585">
            <v>0.28947368400000001</v>
          </cell>
        </row>
        <row r="2586">
          <cell r="A2586">
            <v>95816</v>
          </cell>
          <cell r="B2586" t="str">
            <v>CONDULETE DE PVC, TIPO X, PARA ELETRODUTO DE PVC SOLDÁVEL DN 20 MM (1/2''), APARENTE - FORNECIMENTO E INSTALAÇÃO. AF_11/2016</v>
          </cell>
          <cell r="C2586" t="str">
            <v>UN</v>
          </cell>
          <cell r="D2586">
            <v>23.53</v>
          </cell>
          <cell r="E2586">
            <v>0.484314568</v>
          </cell>
        </row>
        <row r="2587">
          <cell r="A2587">
            <v>95817</v>
          </cell>
          <cell r="B2587" t="str">
            <v>CONDULETE DE PVC, TIPO X, PARA ELETRODUTO DE PVC SOLDÁVEL DN 25 MM (3/4''), APARENTE - FORNECIMENTO E INSTALAÇÃO. AF_11/2016</v>
          </cell>
          <cell r="C2587" t="str">
            <v>UN</v>
          </cell>
          <cell r="D2587">
            <v>24.2</v>
          </cell>
          <cell r="E2587">
            <v>0.50313938999999996</v>
          </cell>
        </row>
        <row r="2588">
          <cell r="A2588">
            <v>95818</v>
          </cell>
          <cell r="B2588" t="str">
            <v>CONDULETE DE PVC, TIPO X, PARA ELETRODUTO DE PVC SOLDÁVEL DN 32 MM (1''), APARENTE - FORNECIMENTO E INSTALAÇÃO. AF_11/2016</v>
          </cell>
          <cell r="C2588" t="str">
            <v>UN</v>
          </cell>
          <cell r="D2588">
            <v>28.92</v>
          </cell>
          <cell r="E2588">
            <v>0.45820216800000002</v>
          </cell>
        </row>
        <row r="2589">
          <cell r="A2589">
            <v>68066</v>
          </cell>
          <cell r="B2589" t="str">
            <v>CAIXA DE PROTECAO PARA MEDIDOR MONOFASICO, FORNECIMENTO E INSTALACAO</v>
          </cell>
          <cell r="C2589" t="str">
            <v>UN</v>
          </cell>
          <cell r="D2589">
            <v>149.62</v>
          </cell>
          <cell r="E2589">
            <v>0.23952336299999999</v>
          </cell>
        </row>
        <row r="2590">
          <cell r="A2590">
            <v>72319</v>
          </cell>
          <cell r="B2590" t="str">
            <v>DISJUNTOR BAIXA TENSAO TRIPOLAR A SECO  800A/600V, INCLUSIVE ELETROTÉCNICO</v>
          </cell>
          <cell r="C2590" t="str">
            <v>UN</v>
          </cell>
          <cell r="D2590">
            <v>3985.78</v>
          </cell>
          <cell r="E2590">
            <v>7.7595853000000006E-2</v>
          </cell>
        </row>
        <row r="2591">
          <cell r="A2591">
            <v>72341</v>
          </cell>
          <cell r="B2591" t="str">
            <v>CONTATOR TRIPOLAR I NOMINAL 12A - FORNECIMENTO E INSTALACAO INCLUSIVE ELETROTÉCNICO</v>
          </cell>
          <cell r="C2591" t="str">
            <v>UN</v>
          </cell>
          <cell r="D2591">
            <v>253.61</v>
          </cell>
          <cell r="E2591">
            <v>0.36478012199999998</v>
          </cell>
        </row>
        <row r="2592">
          <cell r="A2592">
            <v>72343</v>
          </cell>
          <cell r="B2592" t="str">
            <v>CONTATOR TRIPOLAR I NOMINAL 22A - FORNECIMENTO E INSTALACAO INCLUSIVE ELETROTÉCNICO</v>
          </cell>
          <cell r="C2592" t="str">
            <v>UN</v>
          </cell>
          <cell r="D2592">
            <v>301.8</v>
          </cell>
          <cell r="E2592">
            <v>0.35122501</v>
          </cell>
        </row>
        <row r="2593">
          <cell r="A2593">
            <v>72344</v>
          </cell>
          <cell r="B2593" t="str">
            <v>CONTATOR TRIPOLAR I NOMINAL 36A - FORNECIMENTO E INSTALACAO INCLUSIVE ELETROTÉCNICO</v>
          </cell>
          <cell r="C2593" t="str">
            <v>UN</v>
          </cell>
          <cell r="D2593">
            <v>498.82</v>
          </cell>
          <cell r="E2593">
            <v>0.22869235500000001</v>
          </cell>
        </row>
        <row r="2594">
          <cell r="A2594">
            <v>72345</v>
          </cell>
          <cell r="B2594" t="str">
            <v>CONTATOR TRIPOLAR I NOMIMAL 94A - FORNECIMENTO E INSTALACAO INCLUSIVE ELETROTÉCNICO</v>
          </cell>
          <cell r="C2594" t="str">
            <v>UN</v>
          </cell>
          <cell r="D2594">
            <v>1519.61</v>
          </cell>
          <cell r="E2594">
            <v>8.7440109000000002E-2</v>
          </cell>
        </row>
        <row r="2595">
          <cell r="A2595" t="str">
            <v>74052/5</v>
          </cell>
          <cell r="B2595" t="str">
            <v>QUADRO DE MEDICAO GERAL EM CHAPA METALICA PARA EDIFICIOS COM 16 APTOS, INCLUSIVE DISJUNTORES E ATERRAMENTO</v>
          </cell>
          <cell r="C2595" t="str">
            <v>UN</v>
          </cell>
          <cell r="D2595">
            <v>1235.76</v>
          </cell>
          <cell r="E2595">
            <v>0.18251809299999999</v>
          </cell>
        </row>
        <row r="2596">
          <cell r="A2596" t="str">
            <v>74130/1</v>
          </cell>
          <cell r="B2596" t="str">
            <v>DISJUNTOR TERMOMAGNETICO MONOPOLAR PADRAO NEMA (AMERICANO) 10 A 30A 240V, FORNECIMENTO E INSTALACAO</v>
          </cell>
          <cell r="C2596" t="str">
            <v>UN</v>
          </cell>
          <cell r="D2596">
            <v>11.82</v>
          </cell>
          <cell r="E2596">
            <v>0.16310845400000001</v>
          </cell>
        </row>
        <row r="2597">
          <cell r="A2597" t="str">
            <v>74130/2</v>
          </cell>
          <cell r="B2597" t="str">
            <v>DISJUNTOR TERMOMAGNETICO MONOPOLAR PADRAO NEMA (AMERICANO) 35 A 50A 240V, FORNECIMENTO E INSTALACAO</v>
          </cell>
          <cell r="C2597" t="str">
            <v>UN</v>
          </cell>
          <cell r="D2597">
            <v>18.22</v>
          </cell>
          <cell r="E2597">
            <v>0.105466593</v>
          </cell>
        </row>
        <row r="2598">
          <cell r="A2598" t="str">
            <v>74130/3</v>
          </cell>
          <cell r="B2598" t="str">
            <v>DISJUNTOR TERMOMAGNETICO BIPOLAR PADRAO NEMA (AMERICANO) 10 A 50A 240V, FORNECIMENTO E INSTALACAO</v>
          </cell>
          <cell r="C2598" t="str">
            <v>UN</v>
          </cell>
          <cell r="D2598">
            <v>53.7</v>
          </cell>
          <cell r="E2598">
            <v>4.2910446999999997E-2</v>
          </cell>
        </row>
        <row r="2599">
          <cell r="A2599" t="str">
            <v>74130/4</v>
          </cell>
          <cell r="B2599" t="str">
            <v>DISJUNTOR TERMOMAGNETICO TRIPOLAR PADRAO NEMA (AMERICANO) 10 A 50A 240V, FORNECIMENTO E INSTALACAO</v>
          </cell>
          <cell r="C2599" t="str">
            <v>UN</v>
          </cell>
          <cell r="D2599">
            <v>77.08</v>
          </cell>
          <cell r="E2599">
            <v>0.139901093</v>
          </cell>
        </row>
        <row r="2600">
          <cell r="A2600" t="str">
            <v>74130/5</v>
          </cell>
          <cell r="B2600" t="str">
            <v>DISJUNTOR TERMOMAGNETICO TRIPOLAR PADRAO NEMA (AMERICANO) 60 A 100A 240V, FORNECIMENTO E INSTALACAO</v>
          </cell>
          <cell r="C2600" t="str">
            <v>UN</v>
          </cell>
          <cell r="D2600">
            <v>103.02</v>
          </cell>
          <cell r="E2600">
            <v>0.104592333</v>
          </cell>
        </row>
        <row r="2601">
          <cell r="A2601" t="str">
            <v>74130/6</v>
          </cell>
          <cell r="B2601" t="str">
            <v>DISJUNTOR TERMOMAGNETICO TRIPOLAR PADRAO NEMA (AMERICANO) 125 A 150A 240V, FORNECIMENTO E INSTALACAO</v>
          </cell>
          <cell r="C2601" t="str">
            <v>UN</v>
          </cell>
          <cell r="D2601">
            <v>293.16000000000003</v>
          </cell>
          <cell r="E2601">
            <v>3.669944E-2</v>
          </cell>
        </row>
        <row r="2602">
          <cell r="A2602" t="str">
            <v>74130/7</v>
          </cell>
          <cell r="B2602" t="str">
            <v>DISJUNTOR TERMOMAGNETICO TRIPOLAR EM CAIXA MOLDADA 250A 600V, FORNECIMENTO E INSTALACAO</v>
          </cell>
          <cell r="C2602" t="str">
            <v>UN</v>
          </cell>
          <cell r="D2602">
            <v>758.87</v>
          </cell>
          <cell r="E2602">
            <v>1.417028E-2</v>
          </cell>
        </row>
        <row r="2603">
          <cell r="A2603" t="str">
            <v>74130/8</v>
          </cell>
          <cell r="B2603" t="str">
            <v>DISJUNTOR TERMOMAGNETICO TRIPOLAR EM CAIXA MOLDADA 300 A 400A 600V, FORNECIMENTO E INSTALACAO</v>
          </cell>
          <cell r="C2603" t="str">
            <v>UN</v>
          </cell>
          <cell r="D2603">
            <v>1037.32</v>
          </cell>
          <cell r="E2603">
            <v>1.0365641E-2</v>
          </cell>
        </row>
        <row r="2604">
          <cell r="A2604" t="str">
            <v>74130/9</v>
          </cell>
          <cell r="B2604" t="str">
            <v>DISJUNTOR TERMOMAGNETICO TRIPOLAR EM CAIXA MOLDADA 500 A 600A 600V, FORNECIMENTO E INSTALACAO</v>
          </cell>
          <cell r="C2604" t="str">
            <v>UN</v>
          </cell>
          <cell r="D2604">
            <v>1699.62</v>
          </cell>
          <cell r="E2604">
            <v>6.3258359999999996E-3</v>
          </cell>
        </row>
        <row r="2605">
          <cell r="A2605" t="str">
            <v>74130/10</v>
          </cell>
          <cell r="B2605" t="str">
            <v>DISJUNTOR TERMOMAGNETICO TRIPOLAR EM CAIXA MOLDADA 175 A 225A 240V, FORNECIMENTO E INSTALACAO</v>
          </cell>
          <cell r="C2605" t="str">
            <v>UN</v>
          </cell>
          <cell r="D2605">
            <v>458.66</v>
          </cell>
          <cell r="E2605">
            <v>2.3450110999999999E-2</v>
          </cell>
        </row>
        <row r="2606">
          <cell r="A2606" t="str">
            <v>74131/1</v>
          </cell>
          <cell r="B2606" t="str">
            <v>QUADRO DE DISTRIBUICAO DE ENERGIA DE EMBUTIR, EM CHAPA METALICA, PARA 3 DISJUNTORES TERMOMAGNETICOS MONOPOLARES SEM BARRAMENTO FORNECIMENTO E INSTALACAO</v>
          </cell>
          <cell r="C2606" t="str">
            <v>UN</v>
          </cell>
          <cell r="D2606">
            <v>65.650000000000006</v>
          </cell>
          <cell r="E2606">
            <v>0.41005331299999997</v>
          </cell>
        </row>
        <row r="2607">
          <cell r="A2607" t="str">
            <v>74131/4</v>
          </cell>
          <cell r="B2607" t="str">
            <v>QUADRO DE DISTRIBUICAO DE ENERGIA DE EMBUTIR, EM CHAPA METALICA, PARA 18 DISJUNTORES TERMOMAGNETICOS MONOPOLARES, COM BARRAMENTO TRIFASICO E NEUTRO, FORNECIMENTO E INSTALACAO</v>
          </cell>
          <cell r="C2607" t="str">
            <v>UN</v>
          </cell>
          <cell r="D2607">
            <v>485.91</v>
          </cell>
          <cell r="E2607">
            <v>0.138513791</v>
          </cell>
        </row>
        <row r="2608">
          <cell r="A2608" t="str">
            <v>74131/5</v>
          </cell>
          <cell r="B2608" t="str">
            <v>QUADRO DE DISTRIBUICAO DE ENERGIA DE EMBUTIR, EM CHAPA METALICA, PARA 24 DISJUNTORES TERMOMAGNETICOS MONOPOLARES, COM BARRAMENTO TRIFASICO E NEUTRO, FORNECIMENTO E INSTALACAO</v>
          </cell>
          <cell r="C2608" t="str">
            <v>UN</v>
          </cell>
          <cell r="D2608">
            <v>562.52</v>
          </cell>
          <cell r="E2608">
            <v>0.14356822799999999</v>
          </cell>
        </row>
        <row r="2609">
          <cell r="A2609" t="str">
            <v>74131/6</v>
          </cell>
          <cell r="B2609" t="str">
            <v>QUADRO DE DISTRIBUICAO DE ENERGIA DE EMBUTIR, EM CHAPA METALICA, PARA 32 DISJUNTORES TERMOMAGNETICOS MONOPOLARES, COM BARRAMENTO TRIFASICO E NEUTRO, FORNECIMENTO E INSTALACAO</v>
          </cell>
          <cell r="C2609" t="str">
            <v>UN</v>
          </cell>
          <cell r="D2609">
            <v>1126.07</v>
          </cell>
          <cell r="E2609">
            <v>8.3670823000000005E-2</v>
          </cell>
        </row>
        <row r="2610">
          <cell r="A2610" t="str">
            <v>74131/7</v>
          </cell>
          <cell r="B2610" t="str">
            <v>QUADRO DE DISTRIBUICAO DE ENERGIA DE EMBUTIR, EM CHAPA METALICA, PARA 40 DISJUNTORES TERMOMAGNETICOS MONOPOLARES, COM BARRAMENTO TRIFASICO E NEUTRO, FORNECIMENTO E INSTALACAO</v>
          </cell>
          <cell r="C2610" t="str">
            <v>UN</v>
          </cell>
          <cell r="D2610">
            <v>920.93</v>
          </cell>
          <cell r="E2610">
            <v>0.11692528200000001</v>
          </cell>
        </row>
        <row r="2611">
          <cell r="A2611" t="str">
            <v>74131/8</v>
          </cell>
          <cell r="B2611" t="str">
            <v>QUADRO DE DISTRIBUICAO DE ENERGIA DE EMBUTIR, EM CHAPA METALICA, PARA 50 DISJUNTORES TERMOMAGNETICOS MONOPOLARES, COM BARRAMENTO TRIFASICO E NEUTRO, FORNECIMENTO E INSTALACAO</v>
          </cell>
          <cell r="C2611" t="str">
            <v>UN</v>
          </cell>
          <cell r="D2611">
            <v>1365.53</v>
          </cell>
          <cell r="E2611">
            <v>0.118283743</v>
          </cell>
        </row>
        <row r="2612">
          <cell r="A2612">
            <v>83372</v>
          </cell>
          <cell r="B2612" t="str">
            <v>CAIXA DE MEDICAO EM ALTA TENSAO - FORNECIMENTO E INSTALACAO</v>
          </cell>
          <cell r="C2612" t="str">
            <v>UN</v>
          </cell>
          <cell r="D2612">
            <v>719.08</v>
          </cell>
          <cell r="E2612">
            <v>0.22612226699999999</v>
          </cell>
        </row>
        <row r="2613">
          <cell r="A2613">
            <v>83463</v>
          </cell>
          <cell r="B2613" t="str">
            <v>QUADRO DE DISTRIBUICAO DE ENERGIA EM CHAPA DE ACO GALVANIZADO, PARA 12 DISJUNTORES TERMOMAGNETICOS MONOPOLARES, COM BARRAMENTO TRIFASICO E NEUTRO - FORNECIMENTO E INSTALACAO</v>
          </cell>
          <cell r="C2613" t="str">
            <v>UN</v>
          </cell>
          <cell r="D2613">
            <v>355.03</v>
          </cell>
          <cell r="E2613">
            <v>0.15164915600000001</v>
          </cell>
        </row>
        <row r="2614">
          <cell r="A2614">
            <v>84402</v>
          </cell>
          <cell r="B2614" t="str">
            <v>QUADRO DE DISTRIBUICAO DE ENERGIA P/ 6 DISJUNTORES TERMOMAGNETICOS MONOPOLARES SEM BARRAMENTO, DE EMBUTIR, EM CHAPA METALICA - FORNECIMENTO E INSTALACAO</v>
          </cell>
          <cell r="C2614" t="str">
            <v>UN</v>
          </cell>
          <cell r="D2614">
            <v>77.48</v>
          </cell>
          <cell r="E2614">
            <v>0.34744450100000002</v>
          </cell>
        </row>
        <row r="2615">
          <cell r="A2615">
            <v>93653</v>
          </cell>
          <cell r="B2615" t="str">
            <v>DISJUNTOR MONOPOLAR TIPO DIN, CORRENTE NOMINAL DE 10A - FORNECIMENTO E INSTALAÇÃO. AF_04/2016</v>
          </cell>
          <cell r="C2615" t="str">
            <v>UN</v>
          </cell>
          <cell r="D2615">
            <v>9.0399999999999991</v>
          </cell>
          <cell r="E2615">
            <v>0.104260089</v>
          </cell>
        </row>
        <row r="2616">
          <cell r="A2616">
            <v>93654</v>
          </cell>
          <cell r="B2616" t="str">
            <v>DISJUNTOR MONOPOLAR TIPO DIN, CORRENTE NOMINAL DE 16A - FORNECIMENTO E INSTALAÇÃO. AF_04/2016</v>
          </cell>
          <cell r="C2616" t="str">
            <v>UN</v>
          </cell>
          <cell r="D2616">
            <v>9.48</v>
          </cell>
          <cell r="E2616">
            <v>0.136266094</v>
          </cell>
        </row>
        <row r="2617">
          <cell r="A2617">
            <v>93655</v>
          </cell>
          <cell r="B2617" t="str">
            <v>DISJUNTOR MONOPOLAR TIPO DIN, CORRENTE NOMINAL DE 20A - FORNECIMENTO E INSTALAÇÃO. AF_04/2016</v>
          </cell>
          <cell r="C2617" t="str">
            <v>UN</v>
          </cell>
          <cell r="D2617">
            <v>10.26</v>
          </cell>
          <cell r="E2617">
            <v>0.173783515</v>
          </cell>
        </row>
        <row r="2618">
          <cell r="A2618">
            <v>93656</v>
          </cell>
          <cell r="B2618" t="str">
            <v>DISJUNTOR MONOPOLAR TIPO DIN, CORRENTE NOMINAL DE 25A - FORNECIMENTO E INSTALAÇÃO. AF_04/2016</v>
          </cell>
          <cell r="C2618" t="str">
            <v>UN</v>
          </cell>
          <cell r="D2618">
            <v>10.26</v>
          </cell>
          <cell r="E2618">
            <v>0.173783515</v>
          </cell>
        </row>
        <row r="2619">
          <cell r="A2619">
            <v>93657</v>
          </cell>
          <cell r="B2619" t="str">
            <v>DISJUNTOR MONOPOLAR TIPO DIN, CORRENTE NOMINAL DE 32A - FORNECIMENTO E INSTALAÇÃO. AF_04/2016</v>
          </cell>
          <cell r="C2619" t="str">
            <v>UN</v>
          </cell>
          <cell r="D2619">
            <v>11.25</v>
          </cell>
          <cell r="E2619">
            <v>0.219819819</v>
          </cell>
        </row>
        <row r="2620">
          <cell r="A2620">
            <v>93658</v>
          </cell>
          <cell r="B2620" t="str">
            <v>DISJUNTOR MONOPOLAR TIPO DIN, CORRENTE NOMINAL DE 40A - FORNECIMENTO E INSTALAÇÃO. AF_04/2016</v>
          </cell>
          <cell r="C2620" t="str">
            <v>UN</v>
          </cell>
          <cell r="D2620">
            <v>16.36</v>
          </cell>
          <cell r="E2620">
            <v>0.22380657100000001</v>
          </cell>
        </row>
        <row r="2621">
          <cell r="A2621">
            <v>93659</v>
          </cell>
          <cell r="B2621" t="str">
            <v>DISJUNTOR MONOPOLAR TIPO DIN, CORRENTE NOMINAL DE 50A - FORNECIMENTO E INSTALAÇÃO. AF_04/2016</v>
          </cell>
          <cell r="C2621" t="str">
            <v>UN</v>
          </cell>
          <cell r="D2621">
            <v>18.37</v>
          </cell>
          <cell r="E2621">
            <v>0.27980132400000002</v>
          </cell>
        </row>
        <row r="2622">
          <cell r="A2622">
            <v>93660</v>
          </cell>
          <cell r="B2622" t="str">
            <v>DISJUNTOR BIPOLAR TIPO DIN, CORRENTE NOMINAL DE 10A - FORNECIMENTO E INSTALAÇÃO. AF_04/2016</v>
          </cell>
          <cell r="C2622" t="str">
            <v>UN</v>
          </cell>
          <cell r="D2622">
            <v>45.32</v>
          </cell>
          <cell r="E2622">
            <v>4.1417496999999998E-2</v>
          </cell>
        </row>
        <row r="2623">
          <cell r="A2623">
            <v>93661</v>
          </cell>
          <cell r="B2623" t="str">
            <v>DISJUNTOR BIPOLAR TIPO DIN, CORRENTE NOMINAL DE 16A - FORNECIMENTO E INSTALAÇÃO. AF_04/2016</v>
          </cell>
          <cell r="C2623" t="str">
            <v>UN</v>
          </cell>
          <cell r="D2623">
            <v>46.17</v>
          </cell>
          <cell r="E2623">
            <v>5.5241408999999998E-2</v>
          </cell>
        </row>
        <row r="2624">
          <cell r="A2624">
            <v>93662</v>
          </cell>
          <cell r="B2624" t="str">
            <v>DISJUNTOR BIPOLAR TIPO DIN, CORRENTE NOMINAL DE 20A - FORNECIMENTO E INSTALAÇÃO. AF_04/2016</v>
          </cell>
          <cell r="C2624" t="str">
            <v>UN</v>
          </cell>
          <cell r="D2624">
            <v>47.81</v>
          </cell>
          <cell r="E2624">
            <v>7.4821352999999993E-2</v>
          </cell>
        </row>
        <row r="2625">
          <cell r="A2625">
            <v>93663</v>
          </cell>
          <cell r="B2625" t="str">
            <v>DISJUNTOR BIPOLAR TIPO DIN, CORRENTE NOMINAL DE 25A - FORNECIMENTO E INSTALAÇÃO. AF_04/2016</v>
          </cell>
          <cell r="C2625" t="str">
            <v>UN</v>
          </cell>
          <cell r="D2625">
            <v>47.81</v>
          </cell>
          <cell r="E2625">
            <v>7.4821352999999993E-2</v>
          </cell>
        </row>
        <row r="2626">
          <cell r="A2626">
            <v>93664</v>
          </cell>
          <cell r="B2626" t="str">
            <v>DISJUNTOR BIPOLAR TIPO DIN, CORRENTE NOMINAL DE 32A - FORNECIMENTO E INSTALAÇÃO. AF_04/2016</v>
          </cell>
          <cell r="C2626" t="str">
            <v>UN</v>
          </cell>
          <cell r="D2626">
            <v>49.76</v>
          </cell>
          <cell r="E2626">
            <v>9.8728043000000001E-2</v>
          </cell>
        </row>
        <row r="2627">
          <cell r="A2627">
            <v>93665</v>
          </cell>
          <cell r="B2627" t="str">
            <v>DISJUNTOR BIPOLAR TIPO DIN, CORRENTE NOMINAL DE 40A - FORNECIMENTO E INSTALAÇÃO. AF_04/2016</v>
          </cell>
          <cell r="C2627" t="str">
            <v>UN</v>
          </cell>
          <cell r="D2627">
            <v>52.27</v>
          </cell>
          <cell r="E2627">
            <v>0.13912374999999999</v>
          </cell>
        </row>
        <row r="2628">
          <cell r="A2628">
            <v>93666</v>
          </cell>
          <cell r="B2628" t="str">
            <v>DISJUNTOR BIPOLAR TIPO DIN, CORRENTE NOMINAL DE 50A - FORNECIMENTO E INSTALAÇÃO. AF_04/2016</v>
          </cell>
          <cell r="C2628" t="str">
            <v>UN</v>
          </cell>
          <cell r="D2628">
            <v>56.29</v>
          </cell>
          <cell r="E2628">
            <v>0.18115295300000001</v>
          </cell>
        </row>
        <row r="2629">
          <cell r="A2629">
            <v>93667</v>
          </cell>
          <cell r="B2629" t="str">
            <v>DISJUNTOR TRIPOLAR TIPO DIN, CORRENTE NOMINAL DE 10A - FORNECIMENTO E INSTALAÇÃO. AF_04/2016</v>
          </cell>
          <cell r="C2629" t="str">
            <v>UN</v>
          </cell>
          <cell r="D2629">
            <v>56.5</v>
          </cell>
          <cell r="E2629">
            <v>4.9768929000000003E-2</v>
          </cell>
        </row>
        <row r="2630">
          <cell r="A2630">
            <v>93668</v>
          </cell>
          <cell r="B2630" t="str">
            <v>DISJUNTOR TRIPOLAR TIPO DIN, CORRENTE NOMINAL DE 16A - FORNECIMENTO E INSTALAÇÃO. AF_04/2016</v>
          </cell>
          <cell r="C2630" t="str">
            <v>UN</v>
          </cell>
          <cell r="D2630">
            <v>57.79</v>
          </cell>
          <cell r="E2630">
            <v>6.6481513000000006E-2</v>
          </cell>
        </row>
        <row r="2631">
          <cell r="A2631">
            <v>93669</v>
          </cell>
          <cell r="B2631" t="str">
            <v>DISJUNTOR TRIPOLAR TIPO DIN, CORRENTE NOMINAL DE 20A - FORNECIMENTO E INSTALAÇÃO. AF_04/2016</v>
          </cell>
          <cell r="C2631" t="str">
            <v>UN</v>
          </cell>
          <cell r="D2631">
            <v>60.21</v>
          </cell>
          <cell r="E2631">
            <v>8.9074228000000005E-2</v>
          </cell>
        </row>
        <row r="2632">
          <cell r="A2632">
            <v>93670</v>
          </cell>
          <cell r="B2632" t="str">
            <v>DISJUNTOR TRIPOLAR TIPO DIN, CORRENTE NOMINAL DE 25A - FORNECIMENTO E INSTALAÇÃO. AF_04/2016</v>
          </cell>
          <cell r="C2632" t="str">
            <v>UN</v>
          </cell>
          <cell r="D2632">
            <v>60.21</v>
          </cell>
          <cell r="E2632">
            <v>8.9074228000000005E-2</v>
          </cell>
        </row>
        <row r="2633">
          <cell r="A2633">
            <v>93671</v>
          </cell>
          <cell r="B2633" t="str">
            <v>DISJUNTOR TRIPOLAR TIPO DIN, CORRENTE NOMINAL DE 32A - FORNECIMENTO E INSTALAÇÃO. AF_04/2016</v>
          </cell>
          <cell r="C2633" t="str">
            <v>UN</v>
          </cell>
          <cell r="D2633">
            <v>63.16</v>
          </cell>
          <cell r="E2633">
            <v>0.116563442</v>
          </cell>
        </row>
        <row r="2634">
          <cell r="A2634">
            <v>93672</v>
          </cell>
          <cell r="B2634" t="str">
            <v>DISJUNTOR TRIPOLAR TIPO DIN, CORRENTE NOMINAL DE 40A - FORNECIMENTO E INSTALAÇÃO. AF_04/2016</v>
          </cell>
          <cell r="C2634" t="str">
            <v>UN</v>
          </cell>
          <cell r="D2634">
            <v>67.91</v>
          </cell>
          <cell r="E2634">
            <v>0.161223585</v>
          </cell>
        </row>
        <row r="2635">
          <cell r="A2635">
            <v>93673</v>
          </cell>
          <cell r="B2635" t="str">
            <v>DISJUNTOR TRIPOLAR TIPO DIN, CORRENTE NOMINAL DE 50A - FORNECIMENTO E INSTALAÇÃO. AF_04/2016</v>
          </cell>
          <cell r="C2635" t="str">
            <v>UN</v>
          </cell>
          <cell r="D2635">
            <v>73.95</v>
          </cell>
          <cell r="E2635">
            <v>0.20702754000000001</v>
          </cell>
        </row>
        <row r="2636">
          <cell r="A2636">
            <v>72339</v>
          </cell>
          <cell r="B2636" t="str">
            <v>TOMADA 3P+T 30A/440V SEM PLACA - FORNECIMENTO E INSTALACAO</v>
          </cell>
          <cell r="C2636" t="str">
            <v>UN</v>
          </cell>
          <cell r="D2636">
            <v>51.63</v>
          </cell>
          <cell r="E2636">
            <v>0.235626583</v>
          </cell>
        </row>
        <row r="2637">
          <cell r="A2637">
            <v>83403</v>
          </cell>
          <cell r="B2637" t="str">
            <v>INTERRUPTOR PULSADOR DE CAMPAINHA OU MINUTERIA 2A/250V C/ CAIXA - FORNECIMENTO E INSTALACAO</v>
          </cell>
          <cell r="C2637" t="str">
            <v>UN</v>
          </cell>
          <cell r="D2637">
            <v>16.89</v>
          </cell>
          <cell r="E2637">
            <v>0.33834134599999999</v>
          </cell>
        </row>
        <row r="2638">
          <cell r="A2638">
            <v>83465</v>
          </cell>
          <cell r="B2638" t="str">
            <v>INTERRUPTOR INTERMEDIARIO (FOUR-WAY) - FORNECIMENTO E INSTALACAO</v>
          </cell>
          <cell r="C2638" t="str">
            <v>UN</v>
          </cell>
          <cell r="D2638">
            <v>42.11</v>
          </cell>
          <cell r="E2638">
            <v>0.33993320599999999</v>
          </cell>
        </row>
        <row r="2639">
          <cell r="A2639">
            <v>91945</v>
          </cell>
          <cell r="B2639" t="str">
            <v>SUPORTE PARAFUSADO COM PLACA DE ENCAIXE 4" X 2" ALTO (2,00 M DO PISO) PARA PONTO ELÉTRICO - FORNECIMENTO E INSTALAÇÃO. AF_12/2015</v>
          </cell>
          <cell r="C2639" t="str">
            <v>UN</v>
          </cell>
          <cell r="D2639">
            <v>7.21</v>
          </cell>
          <cell r="E2639">
            <v>0.39351198799999998</v>
          </cell>
        </row>
        <row r="2640">
          <cell r="A2640">
            <v>91946</v>
          </cell>
          <cell r="B2640" t="str">
            <v>SUPORTE PARAFUSADO COM PLACA DE ENCAIXE 4" X 2" MÉDIO (1,30 M DO PISO) PARA PONTO ELÉTRICO - FORNECIMENTO E INSTALAÇÃO. AF_12/2015</v>
          </cell>
          <cell r="C2640" t="str">
            <v>UN</v>
          </cell>
          <cell r="D2640">
            <v>6.11</v>
          </cell>
          <cell r="E2640">
            <v>0.31772575199999997</v>
          </cell>
        </row>
        <row r="2641">
          <cell r="A2641">
            <v>91947</v>
          </cell>
          <cell r="B2641" t="str">
            <v>SUPORTE PARAFUSADO COM PLACA DE ENCAIXE 4" X 2" BAIXO (0,30 M DO PISO) PARA PONTO ELÉTRICO - FORNECIMENTO E INSTALAÇÃO. AF_12/2015</v>
          </cell>
          <cell r="C2641" t="str">
            <v>UN</v>
          </cell>
          <cell r="D2641">
            <v>5.43</v>
          </cell>
          <cell r="E2641">
            <v>0.25140712900000001</v>
          </cell>
        </row>
        <row r="2642">
          <cell r="A2642">
            <v>91949</v>
          </cell>
          <cell r="B2642" t="str">
            <v>SUPORTE PARAFUSADO COM PLACA DE ENCAIXE 4" X 4" ALTO (2,00 M DO PISO) PARA PONTO ELÉTRICO - FORNECIMENTO E INSTALAÇÃO. AF_12/2015</v>
          </cell>
          <cell r="C2642" t="str">
            <v>UN</v>
          </cell>
          <cell r="D2642">
            <v>11.23</v>
          </cell>
          <cell r="E2642">
            <v>0.29846708700000002</v>
          </cell>
        </row>
        <row r="2643">
          <cell r="A2643">
            <v>91950</v>
          </cell>
          <cell r="B2643" t="str">
            <v>SUPORTE PARAFUSADO COM PLACA DE ENCAIXE 4" X 4" MÉDIO (1,30 M DO PISO) PARA PONTO ELÉTRICO - FORNECIMENTO E INSTALAÇÃO. AF_12/2015</v>
          </cell>
          <cell r="C2643" t="str">
            <v>UN</v>
          </cell>
          <cell r="D2643">
            <v>9.9</v>
          </cell>
          <cell r="E2643">
            <v>0.22857142799999999</v>
          </cell>
        </row>
        <row r="2644">
          <cell r="A2644">
            <v>91951</v>
          </cell>
          <cell r="B2644" t="str">
            <v>SUPORTE PARAFUSADO COM PLACA DE ENCAIXE 4" X 4" BAIXO (0,30 M DO PISO) PARA PONTO ELÉTRICO - FORNECIMENTO E INSTALAÇÃO. AF_12/2015</v>
          </cell>
          <cell r="C2644" t="str">
            <v>UN</v>
          </cell>
          <cell r="D2644">
            <v>9.1</v>
          </cell>
          <cell r="E2644">
            <v>0.17686318100000001</v>
          </cell>
        </row>
        <row r="2645">
          <cell r="A2645">
            <v>91952</v>
          </cell>
          <cell r="B2645" t="str">
            <v>INTERRUPTOR SIMPLES (1 MÓDULO), 10A/250V, SEM SUPORTE E SEM PLACA - FORNECIMENTO E INSTALAÇÃO. AF_12/2015</v>
          </cell>
          <cell r="C2645" t="str">
            <v>UN</v>
          </cell>
          <cell r="D2645">
            <v>13.52</v>
          </cell>
          <cell r="E2645">
            <v>0.45653817000000002</v>
          </cell>
        </row>
        <row r="2646">
          <cell r="A2646">
            <v>91953</v>
          </cell>
          <cell r="B2646" t="str">
            <v>INTERRUPTOR SIMPLES (1 MÓDULO), 10A/250V, INCLUINDO SUPORTE E PLACA - FORNECIMENTO E INSTALAÇÃO. AF_12/2015</v>
          </cell>
          <cell r="C2646" t="str">
            <v>UN</v>
          </cell>
          <cell r="D2646">
            <v>19.63</v>
          </cell>
          <cell r="E2646">
            <v>0.41332639199999999</v>
          </cell>
        </row>
        <row r="2647">
          <cell r="A2647">
            <v>91954</v>
          </cell>
          <cell r="B2647" t="str">
            <v>INTERRUPTOR PARALELO (1 MÓDULO), 10A/250V, SEM SUPORTE E SEM PLACA - FORNECIMENTO E INSTALAÇÃO. AF_12/2015</v>
          </cell>
          <cell r="C2647" t="str">
            <v>UN</v>
          </cell>
          <cell r="D2647">
            <v>18.12</v>
          </cell>
          <cell r="E2647">
            <v>0.46308724800000001</v>
          </cell>
        </row>
        <row r="2648">
          <cell r="A2648">
            <v>91955</v>
          </cell>
          <cell r="B2648" t="str">
            <v>INTERRUPTOR PARALELO (1 MÓDULO), 10A/250V, INCLUINDO SUPORTE E PLACA - FORNECIMENTO E INSTALAÇÃO. AF_12/2015</v>
          </cell>
          <cell r="C2648" t="str">
            <v>UN</v>
          </cell>
          <cell r="D2648">
            <v>24.23</v>
          </cell>
          <cell r="E2648">
            <v>0.42665549000000003</v>
          </cell>
        </row>
        <row r="2649">
          <cell r="A2649">
            <v>91956</v>
          </cell>
          <cell r="B2649" t="str">
            <v>INTERRUPTOR SIMPLES (1 MÓDULO) COM INTERRUPTOR PARALELO (1 MÓDULO), 10A/250V, SEM SUPORTE E SEM PLACA - FORNECIMENTO E INSTALAÇÃO. AF_12/2015</v>
          </cell>
          <cell r="C2649" t="str">
            <v>UN</v>
          </cell>
          <cell r="D2649">
            <v>29.58</v>
          </cell>
          <cell r="E2649">
            <v>0.43369788100000001</v>
          </cell>
        </row>
        <row r="2650">
          <cell r="A2650">
            <v>91957</v>
          </cell>
          <cell r="B2650" t="str">
            <v>INTERRUPTOR SIMPLES (1 MÓDULO) COM INTERRUPTOR PARALELO (1 MÓDULO), 10A/250V, INCLUINDO SUPORTE E PLACA - FORNECIMENTO E INSTALAÇÃO. AF_12/2015</v>
          </cell>
          <cell r="C2650" t="str">
            <v>UN</v>
          </cell>
          <cell r="D2650">
            <v>35.69</v>
          </cell>
          <cell r="E2650">
            <v>0.414018161</v>
          </cell>
        </row>
        <row r="2651">
          <cell r="A2651">
            <v>91958</v>
          </cell>
          <cell r="B2651" t="str">
            <v>INTERRUPTOR SIMPLES (2 MÓDULOS), 10A/250V, SEM SUPORTE E SEM PLACA - FORNECIMENTO E INSTALAÇÃO. AF_12/2015</v>
          </cell>
          <cell r="C2651" t="str">
            <v>UN</v>
          </cell>
          <cell r="D2651">
            <v>25</v>
          </cell>
          <cell r="E2651">
            <v>0.423605497</v>
          </cell>
        </row>
        <row r="2652">
          <cell r="A2652">
            <v>91959</v>
          </cell>
          <cell r="B2652" t="str">
            <v>INTERRUPTOR SIMPLES (2 MÓDULOS), 10A/250V, INCLUINDO SUPORTE E PLACA - FORNECIMENTO E INSTALAÇÃO. AF_12/2015</v>
          </cell>
          <cell r="C2652" t="str">
            <v>UN</v>
          </cell>
          <cell r="D2652">
            <v>31.11</v>
          </cell>
          <cell r="E2652">
            <v>0.40299479100000002</v>
          </cell>
        </row>
        <row r="2653">
          <cell r="A2653">
            <v>91960</v>
          </cell>
          <cell r="B2653" t="str">
            <v>INTERRUPTOR PARALELO (2 MÓDULOS), 10A/250V, SEM SUPORTE E SEM PLACA - FORNECIMENTO E INSTALAÇÃO. AF_12/2015</v>
          </cell>
          <cell r="C2653" t="str">
            <v>UN</v>
          </cell>
          <cell r="D2653">
            <v>34.17</v>
          </cell>
          <cell r="E2653">
            <v>0.439246837</v>
          </cell>
        </row>
        <row r="2654">
          <cell r="A2654">
            <v>91961</v>
          </cell>
          <cell r="B2654" t="str">
            <v>INTERRUPTOR PARALELO (2 MÓDULOS), 10A/250V, INCLUINDO SUPORTE E PLACA - FORNECIMENTO E INSTALAÇÃO. AF_12/2015</v>
          </cell>
          <cell r="C2654" t="str">
            <v>UN</v>
          </cell>
          <cell r="D2654">
            <v>40.28</v>
          </cell>
          <cell r="E2654">
            <v>0.42106579900000002</v>
          </cell>
        </row>
        <row r="2655">
          <cell r="A2655">
            <v>91962</v>
          </cell>
          <cell r="B2655" t="str">
            <v>INTERRUPTOR SIMPLES (1 MÓDULO) COM INTERRUPTOR PARALELO (2 MÓDULOS), 10A/250V, SEM SUPORTE E SEM PLACA - FORNECIMENTO E INSTALAÇÃO. AF_12/2015</v>
          </cell>
          <cell r="C2655" t="str">
            <v>UN</v>
          </cell>
          <cell r="D2655">
            <v>45.66</v>
          </cell>
          <cell r="E2655">
            <v>0.42671368700000001</v>
          </cell>
        </row>
        <row r="2656">
          <cell r="A2656">
            <v>91963</v>
          </cell>
          <cell r="B2656" t="str">
            <v>INTERRUPTOR SIMPLES (1 MÓDULO) COM INTERRUPTOR PARALELO (2 MÓDULOS), 10A/250V, INCLUINDO SUPORTE E PLACA - FORNECIMENTO E INSTALAÇÃO. AF_12/2015</v>
          </cell>
          <cell r="C2656" t="str">
            <v>UN</v>
          </cell>
          <cell r="D2656">
            <v>51.77</v>
          </cell>
          <cell r="E2656">
            <v>0.414021421</v>
          </cell>
        </row>
        <row r="2657">
          <cell r="A2657">
            <v>91964</v>
          </cell>
          <cell r="B2657" t="str">
            <v>INTERRUPTOR SIMPLES (2 MÓDULOS) COM INTERRUPTOR PARALELO (1 MÓDULO), 10A/250V, SEM SUPORTE E SEM PLACA - FORNECIMENTO E INSTALAÇÃO. AF_12/2015</v>
          </cell>
          <cell r="C2657" t="str">
            <v>UN</v>
          </cell>
          <cell r="D2657">
            <v>41.06</v>
          </cell>
          <cell r="E2657">
            <v>0.41927592899999999</v>
          </cell>
        </row>
        <row r="2658">
          <cell r="A2658">
            <v>91965</v>
          </cell>
          <cell r="B2658" t="str">
            <v>INTERRUPTOR SIMPLES (2 MÓDULOS) COM INTERRUPTOR PARALELO (1 MÓDULO), 10A/250V, INCLUINDO SUPORTE E PLACA - FORNECIMENTO E INSTALAÇÃO. AF_12/2015</v>
          </cell>
          <cell r="C2658" t="str">
            <v>UN</v>
          </cell>
          <cell r="D2658">
            <v>47.17</v>
          </cell>
          <cell r="E2658">
            <v>0.40631668799999998</v>
          </cell>
        </row>
        <row r="2659">
          <cell r="A2659">
            <v>91966</v>
          </cell>
          <cell r="B2659" t="str">
            <v>INTERRUPTOR SIMPLES (3 MÓDULOS), 10A/250V, SEM SUPORTE E SEM PLACA - FORNECIMENTO E INSTALAÇÃO. AF_12/2015</v>
          </cell>
          <cell r="C2659" t="str">
            <v>UN</v>
          </cell>
          <cell r="D2659">
            <v>36.479999999999997</v>
          </cell>
          <cell r="E2659">
            <v>0.41129476500000001</v>
          </cell>
        </row>
        <row r="2660">
          <cell r="A2660">
            <v>91967</v>
          </cell>
          <cell r="B2660" t="str">
            <v>INTERRUPTOR SIMPLES (3 MÓDULOS), 10A/250V, INCLUINDO SUPORTE E PLACA - FORNECIMENTO E INSTALAÇÃO. AF_12/2015</v>
          </cell>
          <cell r="C2660" t="str">
            <v>UN</v>
          </cell>
          <cell r="D2660">
            <v>42.59</v>
          </cell>
          <cell r="E2660">
            <v>0.39806054800000001</v>
          </cell>
        </row>
        <row r="2661">
          <cell r="A2661">
            <v>91968</v>
          </cell>
          <cell r="B2661" t="str">
            <v>INTERRUPTOR PARALELO (3 MÓDULOS), 10A/250V, SEM SUPORTE E SEM PLACA - FORNECIMENTO E INSTALAÇÃO. AF_12/2015</v>
          </cell>
          <cell r="C2661" t="str">
            <v>UN</v>
          </cell>
          <cell r="D2661">
            <v>50.23</v>
          </cell>
          <cell r="E2661">
            <v>0.43142742899999997</v>
          </cell>
        </row>
        <row r="2662">
          <cell r="A2662">
            <v>91969</v>
          </cell>
          <cell r="B2662" t="str">
            <v>INTERRUPTOR PARALELO (3 MÓDULOS), 10A/250V, INCLUINDO SUPORTE E PLACA - FORNECIMENTO E INSTALAÇÃO. AF_12/2015</v>
          </cell>
          <cell r="C2662" t="str">
            <v>UN</v>
          </cell>
          <cell r="D2662">
            <v>56.34</v>
          </cell>
          <cell r="E2662">
            <v>0.41928571399999998</v>
          </cell>
        </row>
        <row r="2663">
          <cell r="A2663">
            <v>91970</v>
          </cell>
          <cell r="B2663" t="str">
            <v>INTERRUPTOR SIMPLES (3 MÓDULOS) COM INTERRUPTOR PARALELO (1 MÓDULO), 10A/250V, SEM SUPORTE E SEM PLACA - FORNECIMENTO E INSTALAÇÃO. AF_12/2015</v>
          </cell>
          <cell r="C2663" t="str">
            <v>UN</v>
          </cell>
          <cell r="D2663">
            <v>52.78</v>
          </cell>
          <cell r="E2663">
            <v>0.41412795099999999</v>
          </cell>
        </row>
        <row r="2664">
          <cell r="A2664">
            <v>91971</v>
          </cell>
          <cell r="B2664" t="str">
            <v>INTERRUPTOR SIMPLES (3 MÓDULOS) COM INTERRUPTOR PARALELO (1 MÓDULO), 10A/250V, INCLUINDO SUPORTE E PLACA - FORNECIMENTO E INSTALAÇÃO. AF_12/2015</v>
          </cell>
          <cell r="C2664" t="str">
            <v>UN</v>
          </cell>
          <cell r="D2664">
            <v>62.68</v>
          </cell>
          <cell r="E2664">
            <v>0.384948652</v>
          </cell>
        </row>
        <row r="2665">
          <cell r="A2665">
            <v>91972</v>
          </cell>
          <cell r="B2665" t="str">
            <v>INTERRUPTOR SIMPLES (2 MÓDULOS) COM INTERRUPTOR PARALELO (2 MÓDULOS), 10A/250V, SEM SUPORTE E SEM PLACA - FORNECIMENTO E INSTALAÇÃO. AF_12/2015</v>
          </cell>
          <cell r="C2665" t="str">
            <v>UN</v>
          </cell>
          <cell r="D2665">
            <v>57.38</v>
          </cell>
          <cell r="E2665">
            <v>0.42006653799999999</v>
          </cell>
        </row>
        <row r="2666">
          <cell r="A2666">
            <v>91973</v>
          </cell>
          <cell r="B2666" t="str">
            <v>INTERRUPTOR SIMPLES (2 MÓDULOS) COM INTERRUPTOR PARALELO (2 MÓDULOS), 10A/250V, INCLUINDO SUPORTE E PLACA - FORNECIMENTO E INSTALAÇÃO. AF_12/2015</v>
          </cell>
          <cell r="C2666" t="str">
            <v>UN</v>
          </cell>
          <cell r="D2666">
            <v>67.28</v>
          </cell>
          <cell r="E2666">
            <v>0.39201912999999999</v>
          </cell>
        </row>
        <row r="2667">
          <cell r="A2667">
            <v>91974</v>
          </cell>
          <cell r="B2667" t="str">
            <v>INTERRUPTOR SIMPLES (4 MÓDULOS), 10A/250V, SEM SUPORTE E SEM PLACA - FORNECIMENTO E INSTALAÇÃO. AF_12/2015</v>
          </cell>
          <cell r="C2667" t="str">
            <v>UN</v>
          </cell>
          <cell r="D2667">
            <v>48.17</v>
          </cell>
          <cell r="E2667">
            <v>0.40756214699999999</v>
          </cell>
        </row>
        <row r="2668">
          <cell r="A2668">
            <v>91975</v>
          </cell>
          <cell r="B2668" t="str">
            <v>INTERRUPTOR SIMPLES (4 MÓDULOS), 10A/250V, INCLUINDO SUPORTE E PLACA - FORNECIMENTO E INSTALAÇÃO. AF_12/2015</v>
          </cell>
          <cell r="C2668" t="str">
            <v>UN</v>
          </cell>
          <cell r="D2668">
            <v>58.07</v>
          </cell>
          <cell r="E2668">
            <v>0.37714582899999999</v>
          </cell>
        </row>
        <row r="2669">
          <cell r="A2669">
            <v>91976</v>
          </cell>
          <cell r="B2669" t="str">
            <v>INTERRUPTOR SIMPLES (6 MÓDULOS), 10A/250V, SEM SUPORTE E SEM PLACA - FORNECIMENTO E INSTALAÇÃO. AF_12/2015</v>
          </cell>
          <cell r="C2669" t="str">
            <v>UN</v>
          </cell>
          <cell r="D2669">
            <v>71.209999999999994</v>
          </cell>
          <cell r="E2669">
            <v>0.400619369</v>
          </cell>
        </row>
        <row r="2670">
          <cell r="A2670">
            <v>91977</v>
          </cell>
          <cell r="B2670" t="str">
            <v>INTERRUPTOR SIMPLES (6 MÓDULOS), 10A/250V, INCLUINDO SUPORTE E PLACA - FORNECIMENTO E INSTALAÇÃO. AF_12/2015</v>
          </cell>
          <cell r="C2670" t="str">
            <v>UN</v>
          </cell>
          <cell r="D2670">
            <v>81.11</v>
          </cell>
          <cell r="E2670">
            <v>0.37976249299999998</v>
          </cell>
        </row>
        <row r="2671">
          <cell r="A2671">
            <v>91978</v>
          </cell>
          <cell r="B2671" t="str">
            <v>INTERRUPTOR INTERMEDIÁRIO (1 MÓDULO), 10A/250V, SEM SUPORTE E SEM PLACA - FORNECIMENTO E INSTALAÇÃO. AF_09/2017</v>
          </cell>
          <cell r="C2671" t="str">
            <v>UN</v>
          </cell>
          <cell r="D2671">
            <v>29.48</v>
          </cell>
          <cell r="E2671">
            <v>0.35865845299999999</v>
          </cell>
        </row>
        <row r="2672">
          <cell r="A2672">
            <v>91979</v>
          </cell>
          <cell r="B2672" t="str">
            <v>INTERRUPTOR INTERMEDIÁRIO (1 MÓDULO), 10A/250V, INCLUINDO SUPORTE E PLACA - FORNECIMENTO E INSTALAÇÃO. AF_09/2017</v>
          </cell>
          <cell r="C2672" t="str">
            <v>UN</v>
          </cell>
          <cell r="D2672">
            <v>35.590000000000003</v>
          </cell>
          <cell r="E2672">
            <v>0.35170454499999998</v>
          </cell>
        </row>
        <row r="2673">
          <cell r="A2673">
            <v>91980</v>
          </cell>
          <cell r="B2673" t="str">
            <v>INTERRUPTOR BIPOLAR (1 MÓDULO), 10A/250V, SEM SUPORTE E SEM PLACA - FORNECIMENTO E INSTALAÇÃO. AF_09/2017</v>
          </cell>
          <cell r="C2673" t="str">
            <v>UN</v>
          </cell>
          <cell r="D2673">
            <v>28.45</v>
          </cell>
          <cell r="E2673">
            <v>0.37176303599999999</v>
          </cell>
        </row>
        <row r="2674">
          <cell r="A2674">
            <v>91981</v>
          </cell>
          <cell r="B2674" t="str">
            <v>INTERRUPTOR BIPOLAR (1 MÓDULO), 10A/250V, INCLUINDO SUPORTE E PLACA - FORNECIMENTO E INSTALAÇÃO. AF_09/2017</v>
          </cell>
          <cell r="C2674" t="str">
            <v>UN</v>
          </cell>
          <cell r="D2674">
            <v>34.56</v>
          </cell>
          <cell r="E2674">
            <v>0.36230611600000001</v>
          </cell>
        </row>
        <row r="2675">
          <cell r="A2675">
            <v>91982</v>
          </cell>
          <cell r="B2675" t="str">
            <v>DIMMER ROTATIVO (1 MÓDULO), 220V/600W, SEM SUPORTE E SEM PLACA - FORNECIMENTO E INSTALAÇÃO. AF_09/2017</v>
          </cell>
          <cell r="C2675" t="str">
            <v>UN</v>
          </cell>
          <cell r="D2675">
            <v>72.760000000000005</v>
          </cell>
          <cell r="E2675">
            <v>8.3344831999999994E-2</v>
          </cell>
        </row>
        <row r="2676">
          <cell r="A2676">
            <v>91983</v>
          </cell>
          <cell r="B2676" t="str">
            <v>DIMMER ROTATIVO (1 MÓDULO), 220V/600W, INCLUINDO SUPORTE E PLACA - FORNECIMENTO E INSTALAÇÃO. AF_09/2017</v>
          </cell>
          <cell r="C2676" t="str">
            <v>UN</v>
          </cell>
          <cell r="D2676">
            <v>78.87</v>
          </cell>
          <cell r="E2676">
            <v>0.101210962</v>
          </cell>
        </row>
        <row r="2677">
          <cell r="A2677">
            <v>91984</v>
          </cell>
          <cell r="B2677" t="str">
            <v>INTERRUPTOR PULSADOR CAMPAINHA (1 MÓDULO), 10A/250V, SEM SUPORTE E SEM PLACA - FORNECIMENTO E INSTALAÇÃO. AF_09/2017</v>
          </cell>
          <cell r="C2677" t="str">
            <v>UN</v>
          </cell>
          <cell r="D2677">
            <v>12.57</v>
          </cell>
          <cell r="E2677">
            <v>0.49185667700000002</v>
          </cell>
        </row>
        <row r="2678">
          <cell r="A2678">
            <v>91985</v>
          </cell>
          <cell r="B2678" t="str">
            <v>INTERRUPTOR PULSADOR CAMPAINHA (1 MÓDULO), 10A/250V, INCLUINDO SUPORTE E PLACA - FORNECIMENTO E INSTALAÇÃO. AF_09/2017</v>
          </cell>
          <cell r="C2678" t="str">
            <v>UN</v>
          </cell>
          <cell r="D2678">
            <v>18.68</v>
          </cell>
          <cell r="E2678">
            <v>0.43483022999999998</v>
          </cell>
        </row>
        <row r="2679">
          <cell r="A2679">
            <v>91986</v>
          </cell>
          <cell r="B2679" t="str">
            <v>CAMPAINHA CIGARRA (1 MÓDULO), 10A/250V, SEM SUPORTE E SEM PLACA - FORNECIMENTO E INSTALAÇÃO. AF_09/2017</v>
          </cell>
          <cell r="C2679" t="str">
            <v>UN</v>
          </cell>
          <cell r="D2679">
            <v>27.64</v>
          </cell>
          <cell r="E2679">
            <v>0.344663742</v>
          </cell>
        </row>
        <row r="2680">
          <cell r="A2680">
            <v>91987</v>
          </cell>
          <cell r="B2680" t="str">
            <v>CAMPAINHA CIGARRA (1 MÓDULO), 10A/250V, INCLUINDO SUPORTE E PLACA - FORNECIMENTO E INSTALAÇÃO. AF_09/2017</v>
          </cell>
          <cell r="C2680" t="str">
            <v>UN</v>
          </cell>
          <cell r="D2680">
            <v>33.75</v>
          </cell>
          <cell r="E2680">
            <v>0.33983203299999998</v>
          </cell>
        </row>
        <row r="2681">
          <cell r="A2681">
            <v>91988</v>
          </cell>
          <cell r="B2681" t="str">
            <v>INTERRUPTOR PULSADOR MINUTERIA (1 MÓDULO), 10A/250V, SEM SUPORTE E SEM PLACA - FORNECIMENTO E INSTALAÇÃO. AF_09/2017</v>
          </cell>
          <cell r="C2681" t="str">
            <v>UN</v>
          </cell>
          <cell r="D2681">
            <v>16.010000000000002</v>
          </cell>
          <cell r="E2681">
            <v>0.384223918</v>
          </cell>
        </row>
        <row r="2682">
          <cell r="A2682">
            <v>91989</v>
          </cell>
          <cell r="B2682" t="str">
            <v>INTERRUPTOR PULSADOR MINUTERIA (1 MÓDULO), 10A/250V, INCLUINDO SUPORTE E PLACA - FORNECIMENTO E INSTALAÇÃO. AF_09/2017</v>
          </cell>
          <cell r="C2682" t="str">
            <v>UN</v>
          </cell>
          <cell r="D2682">
            <v>22.12</v>
          </cell>
          <cell r="E2682">
            <v>0.36589861699999998</v>
          </cell>
        </row>
        <row r="2683">
          <cell r="A2683">
            <v>91990</v>
          </cell>
          <cell r="B2683" t="str">
            <v>TOMADA ALTA DE EMBUTIR (1 MÓDULO), 2P+T 10 A, SEM SUPORTE E SEM PLACA - FORNECIMENTO E INSTALAÇÃO. AF_12/2015</v>
          </cell>
          <cell r="C2683" t="str">
            <v>UN</v>
          </cell>
          <cell r="D2683">
            <v>23.57</v>
          </cell>
          <cell r="E2683">
            <v>0.57425742700000004</v>
          </cell>
        </row>
        <row r="2684">
          <cell r="A2684">
            <v>91991</v>
          </cell>
          <cell r="B2684" t="str">
            <v>TOMADA ALTA DE EMBUTIR (1 MÓDULO), 2P+T 20 A, SEM SUPORTE E SEM PLACA - FORNECIMENTO E INSTALAÇÃO. AF_12/2015</v>
          </cell>
          <cell r="C2684" t="str">
            <v>UN</v>
          </cell>
          <cell r="D2684">
            <v>25.43</v>
          </cell>
          <cell r="E2684">
            <v>0.53168593099999995</v>
          </cell>
        </row>
        <row r="2685">
          <cell r="A2685">
            <v>91992</v>
          </cell>
          <cell r="B2685" t="str">
            <v>TOMADA ALTA DE EMBUTIR (1 MÓDULO), 2P+T 10 A, INCLUINDO SUPORTE E PLACA - FORNECIMENTO E INSTALAÇÃO. AF_12/2015</v>
          </cell>
          <cell r="C2685" t="str">
            <v>UN</v>
          </cell>
          <cell r="D2685">
            <v>29.68</v>
          </cell>
          <cell r="E2685">
            <v>0.52173913100000002</v>
          </cell>
        </row>
        <row r="2686">
          <cell r="A2686">
            <v>91993</v>
          </cell>
          <cell r="B2686" t="str">
            <v>TOMADA ALTA DE EMBUTIR (1 MÓDULO), 2P+T 20 A, INCLUINDO SUPORTE E PLACA - FORNECIMENTO E INSTALAÇÃO. AF_12/2015</v>
          </cell>
          <cell r="C2686" t="str">
            <v>UN</v>
          </cell>
          <cell r="D2686">
            <v>31.54</v>
          </cell>
          <cell r="E2686">
            <v>0.49050531000000003</v>
          </cell>
        </row>
        <row r="2687">
          <cell r="A2687">
            <v>91994</v>
          </cell>
          <cell r="B2687" t="str">
            <v>TOMADA MÉDIA DE EMBUTIR (1 MÓDULO), 2P+T 10 A, SEM SUPORTE E SEM PLACA - FORNECIMENTO E INSTALAÇÃO. AF_12/2015</v>
          </cell>
          <cell r="C2687" t="str">
            <v>UN</v>
          </cell>
          <cell r="D2687">
            <v>17.149999999999999</v>
          </cell>
          <cell r="E2687">
            <v>0.48965109400000001</v>
          </cell>
        </row>
        <row r="2688">
          <cell r="A2688">
            <v>91995</v>
          </cell>
          <cell r="B2688" t="str">
            <v>TOMADA MÉDIA DE EMBUTIR (1 MÓDULO), 2P+T 20 A, SEM SUPORTE E SEM PLACA - FORNECIMENTO E INSTALAÇÃO. AF_12/2015</v>
          </cell>
          <cell r="C2688" t="str">
            <v>UN</v>
          </cell>
          <cell r="D2688">
            <v>19.010000000000002</v>
          </cell>
          <cell r="E2688">
            <v>0.441129461</v>
          </cell>
        </row>
        <row r="2689">
          <cell r="A2689">
            <v>91996</v>
          </cell>
          <cell r="B2689" t="str">
            <v>TOMADA MÉDIA DE EMBUTIR (1 MÓDULO), 2P+T 10 A, INCLUINDO SUPORTE E PLACA - FORNECIMENTO E INSTALAÇÃO. AF_12/2015</v>
          </cell>
          <cell r="C2689" t="str">
            <v>UN</v>
          </cell>
          <cell r="D2689">
            <v>23.26</v>
          </cell>
          <cell r="E2689">
            <v>0.44473569200000002</v>
          </cell>
        </row>
        <row r="2690">
          <cell r="A2690">
            <v>91997</v>
          </cell>
          <cell r="B2690" t="str">
            <v>TOMADA MÉDIA DE EMBUTIR (1 MÓDULO), 2P+T 20 A, INCLUINDO SUPORTE E PLACA - FORNECIMENTO E INSTALAÇÃO. AF_12/2015</v>
          </cell>
          <cell r="C2690" t="str">
            <v>UN</v>
          </cell>
          <cell r="D2690">
            <v>25.12</v>
          </cell>
          <cell r="E2690">
            <v>0.411313131</v>
          </cell>
        </row>
        <row r="2691">
          <cell r="A2691">
            <v>91998</v>
          </cell>
          <cell r="B2691" t="str">
            <v>TOMADA BAIXA DE EMBUTIR (1 MÓDULO), 2P+T 10 A, SEM SUPORTE E SEM PLACA - FORNECIMENTO E INSTALAÇÃO. AF_12/2015</v>
          </cell>
          <cell r="C2691" t="str">
            <v>UN</v>
          </cell>
          <cell r="D2691">
            <v>14.67</v>
          </cell>
          <cell r="E2691">
            <v>0.43880389400000003</v>
          </cell>
        </row>
        <row r="2692">
          <cell r="A2692">
            <v>91999</v>
          </cell>
          <cell r="B2692" t="str">
            <v>TOMADA BAIXA DE EMBUTIR (1 MÓDULO), 2P+T 20 A, SEM SUPORTE E SEM PLACA - FORNECIMENTO E INSTALAÇÃO. AF_12/2015</v>
          </cell>
          <cell r="C2692" t="str">
            <v>UN</v>
          </cell>
          <cell r="D2692">
            <v>16.53</v>
          </cell>
          <cell r="E2692">
            <v>0.38854679800000003</v>
          </cell>
        </row>
        <row r="2693">
          <cell r="A2693">
            <v>92000</v>
          </cell>
          <cell r="B2693" t="str">
            <v>TOMADA BAIXA DE EMBUTIR (1 MÓDULO), 2P+T 10 A, INCLUINDO SUPORTE E PLACA - FORNECIMENTO E INSTALAÇÃO. AF_12/2015</v>
          </cell>
          <cell r="C2693" t="str">
            <v>UN</v>
          </cell>
          <cell r="D2693">
            <v>20.78</v>
          </cell>
          <cell r="E2693">
            <v>0.40324165000000001</v>
          </cell>
        </row>
        <row r="2694">
          <cell r="A2694">
            <v>92001</v>
          </cell>
          <cell r="B2694" t="str">
            <v>TOMADA BAIXA DE EMBUTIR (1 MÓDULO), 2P+T 20 A, INCLUINDO SUPORTE E PLACA - FORNECIMENTO E INSTALAÇÃO. AF_12/2015</v>
          </cell>
          <cell r="C2694" t="str">
            <v>UN</v>
          </cell>
          <cell r="D2694">
            <v>22.64</v>
          </cell>
          <cell r="E2694">
            <v>0.36948694799999998</v>
          </cell>
        </row>
        <row r="2695">
          <cell r="A2695">
            <v>92002</v>
          </cell>
          <cell r="B2695" t="str">
            <v>TOMADA MÉDIA DE EMBUTIR (2 MÓDULOS), 2P+T 10 A, SEM SUPORTE E SEM PLACA - FORNECIMENTO E INSTALAÇÃO. AF_12/2015</v>
          </cell>
          <cell r="C2695" t="str">
            <v>UN</v>
          </cell>
          <cell r="D2695">
            <v>32.229999999999997</v>
          </cell>
          <cell r="E2695">
            <v>0.465834633</v>
          </cell>
        </row>
        <row r="2696">
          <cell r="A2696">
            <v>92003</v>
          </cell>
          <cell r="B2696" t="str">
            <v>TOMADA MÉDIA DE EMBUTIR (2 MÓDULOS), 2P+T 20 A, SEM SUPORTE E SEM PLACA - FORNECIMENTO E INSTALAÇÃO. AF_12/2015</v>
          </cell>
          <cell r="C2696" t="str">
            <v>UN</v>
          </cell>
          <cell r="D2696">
            <v>35.950000000000003</v>
          </cell>
          <cell r="E2696">
            <v>0.41738887299999999</v>
          </cell>
        </row>
        <row r="2697">
          <cell r="A2697">
            <v>92004</v>
          </cell>
          <cell r="B2697" t="str">
            <v>TOMADA MÉDIA DE EMBUTIR (2 MÓDULOS), 2P+T 10 A, INCLUINDO SUPORTE E PLACA - FORNECIMENTO E INSTALAÇÃO. AF_12/2015</v>
          </cell>
          <cell r="C2697" t="str">
            <v>UN</v>
          </cell>
          <cell r="D2697">
            <v>38.340000000000003</v>
          </cell>
          <cell r="E2697">
            <v>0.442545358</v>
          </cell>
        </row>
        <row r="2698">
          <cell r="A2698">
            <v>92005</v>
          </cell>
          <cell r="B2698" t="str">
            <v>TOMADA MÉDIA DE EMBUTIR (2 MÓDULOS), 2P+T 20 A, INCLUINDO SUPORTE E PLACA - FORNECIMENTO E INSTALAÇÃO. AF_12/2015</v>
          </cell>
          <cell r="C2698" t="str">
            <v>UN</v>
          </cell>
          <cell r="D2698">
            <v>42.06</v>
          </cell>
          <cell r="E2698">
            <v>0.40311377199999998</v>
          </cell>
        </row>
        <row r="2699">
          <cell r="A2699">
            <v>92006</v>
          </cell>
          <cell r="B2699" t="str">
            <v>TOMADA BAIXA DE EMBUTIR (2 MÓDULOS), 2P+T 10 A, SEM SUPORTE E SEM PLACA - FORNECIMENTO E INSTALAÇÃO. AF_12/2015</v>
          </cell>
          <cell r="C2699" t="str">
            <v>UN</v>
          </cell>
          <cell r="D2699">
            <v>27.25</v>
          </cell>
          <cell r="E2699">
            <v>0.40688633800000001</v>
          </cell>
        </row>
        <row r="2700">
          <cell r="A2700">
            <v>92007</v>
          </cell>
          <cell r="B2700" t="str">
            <v>TOMADA BAIXA DE EMBUTIR (2 MÓDULOS), 2P+T 20 A, SEM SUPORTE E SEM PLACA - FORNECIMENTO E INSTALAÇÃO. AF_12/2015</v>
          </cell>
          <cell r="C2700" t="str">
            <v>UN</v>
          </cell>
          <cell r="D2700">
            <v>30.97</v>
          </cell>
          <cell r="E2700">
            <v>0.35763097900000002</v>
          </cell>
        </row>
        <row r="2701">
          <cell r="A2701">
            <v>92008</v>
          </cell>
          <cell r="B2701" t="str">
            <v>TOMADA BAIXA DE EMBUTIR (2 MÓDULOS), 2P+T 10 A, INCLUINDO SUPORTE E PLACA - FORNECIMENTO E INSTALAÇÃO. AF_12/2015</v>
          </cell>
          <cell r="C2701" t="str">
            <v>UN</v>
          </cell>
          <cell r="D2701">
            <v>33.36</v>
          </cell>
          <cell r="E2701">
            <v>0.39072446100000002</v>
          </cell>
        </row>
        <row r="2702">
          <cell r="A2702">
            <v>92009</v>
          </cell>
          <cell r="B2702" t="str">
            <v>TOMADA BAIXA DE EMBUTIR (2 MÓDULOS), 2P+T 20 A, INCLUINDO SUPORTE E PLACA - FORNECIMENTO E INSTALAÇÃO. AF_12/2015</v>
          </cell>
          <cell r="C2702" t="str">
            <v>UN</v>
          </cell>
          <cell r="D2702">
            <v>37.08</v>
          </cell>
          <cell r="E2702">
            <v>0.35113048200000002</v>
          </cell>
        </row>
        <row r="2703">
          <cell r="A2703">
            <v>92010</v>
          </cell>
          <cell r="B2703" t="str">
            <v>TOMADA MÉDIA DE EMBUTIR (3 MÓDULOS), 2P+T 10 A, SEM SUPORTE E SEM PLACA - FORNECIMENTO E INSTALAÇÃO. AF_12/2015</v>
          </cell>
          <cell r="C2703" t="str">
            <v>UN</v>
          </cell>
          <cell r="D2703">
            <v>47.32</v>
          </cell>
          <cell r="E2703">
            <v>0.45807684100000001</v>
          </cell>
        </row>
        <row r="2704">
          <cell r="A2704">
            <v>92011</v>
          </cell>
          <cell r="B2704" t="str">
            <v>TOMADA MÉDIA DE EMBUTIR (3 MÓDULOS), 2P+T 20 A, SEM SUPORTE E SEM PLACA - FORNECIMENTO E INSTALAÇÃO. AF_12/2015</v>
          </cell>
          <cell r="C2704" t="str">
            <v>UN</v>
          </cell>
          <cell r="D2704">
            <v>52.9</v>
          </cell>
          <cell r="E2704">
            <v>0.40956538199999998</v>
          </cell>
        </row>
        <row r="2705">
          <cell r="A2705">
            <v>92012</v>
          </cell>
          <cell r="B2705" t="str">
            <v>TOMADA MÉDIA DE EMBUTIR (3 MÓDULOS), 2P+T 10 A, INCLUINDO SUPORTE E PLACA - FORNECIMENTO E INSTALAÇÃO. AF_12/2015</v>
          </cell>
          <cell r="C2705" t="str">
            <v>UN</v>
          </cell>
          <cell r="D2705">
            <v>53.43</v>
          </cell>
          <cell r="E2705">
            <v>0.44226784699999999</v>
          </cell>
        </row>
        <row r="2706">
          <cell r="A2706">
            <v>92013</v>
          </cell>
          <cell r="B2706" t="str">
            <v>TOMADA MÉDIA DE EMBUTIR (3 MÓDULOS), 2P+T 20 A, INCLUINDO SUPORTE E PLACA - FORNECIMENTO E INSTALAÇÃO. AF_12/2015</v>
          </cell>
          <cell r="C2706" t="str">
            <v>UN</v>
          </cell>
          <cell r="D2706">
            <v>59.01</v>
          </cell>
          <cell r="E2706">
            <v>0.40020453299999997</v>
          </cell>
        </row>
        <row r="2707">
          <cell r="A2707">
            <v>92014</v>
          </cell>
          <cell r="B2707" t="str">
            <v>TOMADA BAIXA DE EMBUTIR (3 MÓDULOS), 2P+T 10 A, SEM SUPORTE E SEM PLACA - FORNECIMENTO E INSTALAÇÃO. AF_12/2015</v>
          </cell>
          <cell r="C2707" t="str">
            <v>UN</v>
          </cell>
          <cell r="D2707">
            <v>39.85</v>
          </cell>
          <cell r="E2707">
            <v>0.39605961099999998</v>
          </cell>
        </row>
        <row r="2708">
          <cell r="A2708">
            <v>92015</v>
          </cell>
          <cell r="B2708" t="str">
            <v>TOMADA BAIXA DE EMBUTIR (3 MÓDULOS), 2P+T 20 A, SEM SUPORTE E SEM PLACA - FORNECIMENTO E INSTALAÇÃO. AF_12/2015</v>
          </cell>
          <cell r="C2708" t="str">
            <v>UN</v>
          </cell>
          <cell r="D2708">
            <v>45.43</v>
          </cell>
          <cell r="E2708">
            <v>0.347133052</v>
          </cell>
        </row>
        <row r="2709">
          <cell r="A2709">
            <v>92016</v>
          </cell>
          <cell r="B2709" t="str">
            <v>TOMADA BAIXA DE EMBUTIR (3 MÓDULOS), 2P+T 10 A, INCLUINDO SUPORTE E PLACA - FORNECIMENTO E INSTALAÇÃO. AF_12/2015</v>
          </cell>
          <cell r="C2709" t="str">
            <v>UN</v>
          </cell>
          <cell r="D2709">
            <v>45.96</v>
          </cell>
          <cell r="E2709">
            <v>0.38578011800000001</v>
          </cell>
        </row>
        <row r="2710">
          <cell r="A2710">
            <v>92017</v>
          </cell>
          <cell r="B2710" t="str">
            <v>TOMADA BAIXA DE EMBUTIR (3 MÓDULOS), 2P+T 20 A, INCLUINDO SUPORTE E PLACA - FORNECIMENTO E INSTALAÇÃO. AF_12/2015</v>
          </cell>
          <cell r="C2710" t="str">
            <v>UN</v>
          </cell>
          <cell r="D2710">
            <v>51.54</v>
          </cell>
          <cell r="E2710">
            <v>0.34369501400000002</v>
          </cell>
        </row>
        <row r="2711">
          <cell r="A2711">
            <v>92018</v>
          </cell>
          <cell r="B2711" t="str">
            <v>TOMADA BAIXA DE EMBUTIR (4 MÓDULOS), 2P+T 10 A, SEM SUPORTE E SEM PLACA - FORNECIMENTO E INSTALAÇÃO. AF_12/2015</v>
          </cell>
          <cell r="C2711" t="str">
            <v>UN</v>
          </cell>
          <cell r="D2711">
            <v>52.78</v>
          </cell>
          <cell r="E2711">
            <v>0.39246288499999998</v>
          </cell>
        </row>
        <row r="2712">
          <cell r="A2712">
            <v>92019</v>
          </cell>
          <cell r="B2712" t="str">
            <v>TOMADA BAIXA DE EMBUTIR (4 MÓDULOS), 2P+T 10 A, INCLUINDO SUPORTE E PLACA - FORNECIMENTO E INSTALAÇÃO. AF_12/2015</v>
          </cell>
          <cell r="C2712" t="str">
            <v>UN</v>
          </cell>
          <cell r="D2712">
            <v>62.68</v>
          </cell>
          <cell r="E2712">
            <v>0.36669874800000002</v>
          </cell>
        </row>
        <row r="2713">
          <cell r="A2713">
            <v>92020</v>
          </cell>
          <cell r="B2713" t="str">
            <v>TOMADA BAIXA DE EMBUTIR (6 MÓDULOS), 2P+T 10 A, SEM SUPORTE E SEM PLACA - FORNECIMENTO E INSTALAÇÃO. AF_12/2015</v>
          </cell>
          <cell r="C2713" t="str">
            <v>UN</v>
          </cell>
          <cell r="D2713">
            <v>78.12</v>
          </cell>
          <cell r="E2713">
            <v>0.38682757699999998</v>
          </cell>
        </row>
        <row r="2714">
          <cell r="A2714">
            <v>92021</v>
          </cell>
          <cell r="B2714" t="str">
            <v>TOMADA BAIXA DE EMBUTIR (6 MÓDULOS), 2P+T 10 A, INCLUINDO SUPORTE E PLACA - FORNECIMENTO E INSTALAÇÃO. AF_12/2015</v>
          </cell>
          <cell r="C2714" t="str">
            <v>UN</v>
          </cell>
          <cell r="D2714">
            <v>88.02</v>
          </cell>
          <cell r="E2714">
            <v>0.36914129299999998</v>
          </cell>
        </row>
        <row r="2715">
          <cell r="A2715">
            <v>92022</v>
          </cell>
          <cell r="B2715" t="str">
            <v>INTERRUPTOR SIMPLES (1 MÓDULO) COM 1 TOMADA DE EMBUTIR 2P+T 10 A,  SEM SUPORTE E SEM PLACA - FORNECIMENTO E INSTALAÇÃO. AF_12/2015</v>
          </cell>
          <cell r="C2715" t="str">
            <v>UN</v>
          </cell>
          <cell r="D2715">
            <v>28.61</v>
          </cell>
          <cell r="E2715">
            <v>0.44856839799999998</v>
          </cell>
        </row>
        <row r="2716">
          <cell r="A2716">
            <v>92023</v>
          </cell>
          <cell r="B2716" t="str">
            <v>INTERRUPTOR SIMPLES (1 MÓDULO) COM 1 TOMADA DE EMBUTIR 2P+T 10 A,  INCLUINDO SUPORTE E PLACA - FORNECIMENTO E INSTALAÇÃO. AF_12/2015</v>
          </cell>
          <cell r="C2716" t="str">
            <v>UN</v>
          </cell>
          <cell r="D2716">
            <v>34.72</v>
          </cell>
          <cell r="E2716">
            <v>0.42573679599999997</v>
          </cell>
        </row>
        <row r="2717">
          <cell r="A2717">
            <v>92024</v>
          </cell>
          <cell r="B2717" t="str">
            <v>INTERRUPTOR SIMPLES (1 MÓDULO) COM 2 TOMADAS DE EMBUTIR 2P+T 10 A,  SEM SUPORTE E SEM PLACA - FORNECIMENTO E INSTALAÇÃO. AF_12/2015</v>
          </cell>
          <cell r="C2717" t="str">
            <v>UN</v>
          </cell>
          <cell r="D2717">
            <v>43.72</v>
          </cell>
          <cell r="E2717">
            <v>0.44577481000000002</v>
          </cell>
        </row>
        <row r="2718">
          <cell r="A2718">
            <v>92025</v>
          </cell>
          <cell r="B2718" t="str">
            <v>INTERRUPTOR SIMPLES (1 MÓDULO) COM 2 TOMADAS DE EMBUTIR 2P+T 10 A,  INCLUINDO SUPORTE E PLACA - FORNECIMENTO E INSTALAÇÃO. AF_12/2015</v>
          </cell>
          <cell r="C2718" t="str">
            <v>UN</v>
          </cell>
          <cell r="D2718">
            <v>49.83</v>
          </cell>
          <cell r="E2718">
            <v>0.43027727100000002</v>
          </cell>
        </row>
        <row r="2719">
          <cell r="A2719">
            <v>92026</v>
          </cell>
          <cell r="B2719" t="str">
            <v>INTERRUPTOR SIMPLES (2 MÓDULOS) COM 1 TOMADA DE EMBUTIR 2P+T 10 A,  SEM SUPORTE E SEM PLACA - FORNECIMENTO E INSTALAÇÃO. AF_12/2015</v>
          </cell>
          <cell r="C2719" t="str">
            <v>UN</v>
          </cell>
          <cell r="D2719">
            <v>40.090000000000003</v>
          </cell>
          <cell r="E2719">
            <v>0.429466299</v>
          </cell>
        </row>
        <row r="2720">
          <cell r="A2720">
            <v>92027</v>
          </cell>
          <cell r="B2720" t="str">
            <v>INTERRUPTOR SIMPLES (2 MÓDULOS) COM 1 TOMADA DE EMBUTIR 2P+T 10 A,  INCLUINDO SUPORTE E PLACA - FORNECIMENTO E INSTALAÇÃO. AF_12/2015</v>
          </cell>
          <cell r="C2720" t="str">
            <v>UN</v>
          </cell>
          <cell r="D2720">
            <v>46.2</v>
          </cell>
          <cell r="E2720">
            <v>0.41490520800000003</v>
          </cell>
        </row>
        <row r="2721">
          <cell r="A2721">
            <v>92028</v>
          </cell>
          <cell r="B2721" t="str">
            <v>INTERRUPTOR PARALELO (1 MÓDULO) COM 1 TOMADA DE EMBUTIR 2P+T 10 A,  SEM SUPORTE E SEM PLACA - FORNECIMENTO E INSTALAÇÃO. AF_12/2015</v>
          </cell>
          <cell r="C2721" t="str">
            <v>UN</v>
          </cell>
          <cell r="D2721">
            <v>33.200000000000003</v>
          </cell>
          <cell r="E2721">
            <v>0.45215021100000002</v>
          </cell>
        </row>
        <row r="2722">
          <cell r="A2722">
            <v>92029</v>
          </cell>
          <cell r="B2722" t="str">
            <v>INTERRUPTOR PARALELO (1 MÓDULO) COM 1 TOMADA DE EMBUTIR 2P+T 10 A,  INCLUINDO SUPORTE E PLACA - FORNECIMENTO E INSTALAÇÃO. AF_12/2015</v>
          </cell>
          <cell r="C2722" t="str">
            <v>UN</v>
          </cell>
          <cell r="D2722">
            <v>39.31</v>
          </cell>
          <cell r="E2722">
            <v>0.43153846099999998</v>
          </cell>
        </row>
        <row r="2723">
          <cell r="A2723">
            <v>92030</v>
          </cell>
          <cell r="B2723" t="str">
            <v>INTERRUPTOR PARALELO (1 MÓDULO) COM 2 TOMADAS DE EMBUTIR 2P+T 10 A,  SEM SUPORTE E SEM PLACA - FORNECIMENTO E INSTALAÇÃO. AF_12/2015</v>
          </cell>
          <cell r="C2723" t="str">
            <v>UN</v>
          </cell>
          <cell r="D2723">
            <v>48.29</v>
          </cell>
          <cell r="E2723">
            <v>0.44883527400000001</v>
          </cell>
        </row>
        <row r="2724">
          <cell r="A2724">
            <v>92031</v>
          </cell>
          <cell r="B2724" t="str">
            <v>INTERRUPTOR PARALELO (1 MÓDULO) COM 2 TOMADAS DE EMBUTIR 2P+T 10 A,  INCLUINDO SUPORTE E PLACA - FORNECIMENTO E INSTALAÇÃO. AF_12/2015</v>
          </cell>
          <cell r="C2724" t="str">
            <v>UN</v>
          </cell>
          <cell r="D2724">
            <v>54.4</v>
          </cell>
          <cell r="E2724">
            <v>0.43433222300000002</v>
          </cell>
        </row>
        <row r="2725">
          <cell r="A2725">
            <v>92032</v>
          </cell>
          <cell r="B2725" t="str">
            <v>INTERRUPTOR PARALELO (2 MÓDULOS) COM 1 TOMADA DE EMBUTIR 2P+T 10 A,  SEM SUPORTE E SEM PLACA - FORNECIMENTO E INSTALAÇÃO. AF_12/2015</v>
          </cell>
          <cell r="C2725" t="str">
            <v>UN</v>
          </cell>
          <cell r="D2725">
            <v>49.26</v>
          </cell>
          <cell r="E2725">
            <v>0.43995922500000001</v>
          </cell>
        </row>
        <row r="2726">
          <cell r="A2726">
            <v>92033</v>
          </cell>
          <cell r="B2726" t="str">
            <v>INTERRUPTOR PARALELO (2 MÓDULOS) COM 1 TOMADA DE EMBUTIR 2P+T 10 A,  INCLUINDO SUPORTE E PLACA - FORNECIMENTO E INSTALAÇÃO. AF_12/2015</v>
          </cell>
          <cell r="C2726" t="str">
            <v>UN</v>
          </cell>
          <cell r="D2726">
            <v>55.37</v>
          </cell>
          <cell r="E2726">
            <v>0.42667635799999998</v>
          </cell>
        </row>
        <row r="2727">
          <cell r="A2727">
            <v>92034</v>
          </cell>
          <cell r="B2727" t="str">
            <v>INTERRUPTOR SIMPLES (1 MÓDULO), INTERRUPTOR PARALELO (1 MÓDULO) E 1 TOMADA DE EMBUTIR 2P+T 10 A,  SEM SUPORTE E SEM PLACA - FORNECIMENTO E INSTALAÇÃO. AF_12/2015</v>
          </cell>
          <cell r="C2727" t="str">
            <v>UN</v>
          </cell>
          <cell r="D2727">
            <v>44.69</v>
          </cell>
          <cell r="E2727">
            <v>0.43603603600000002</v>
          </cell>
        </row>
        <row r="2728">
          <cell r="A2728">
            <v>92035</v>
          </cell>
          <cell r="B2728" t="str">
            <v>INTERRUPTOR SIMPLES (1 MÓDULO), INTERRUPTOR PARALELO (1 MÓDULO) E 1 TOMADA DE EMBUTIR 2P+T 10 A,  INCLUINDO SUPORTE E PLACA - FORNECIMENTO E INSTALAÇÃO. AF_12/2015</v>
          </cell>
          <cell r="C2728" t="str">
            <v>UN</v>
          </cell>
          <cell r="D2728">
            <v>50.8</v>
          </cell>
          <cell r="E2728">
            <v>0.42199285399999997</v>
          </cell>
        </row>
        <row r="2729">
          <cell r="A2729">
            <v>72278</v>
          </cell>
          <cell r="B2729" t="str">
            <v>LAMPADA VAPOR METALICO 400W - FORNECIMENTO E INSTALACAO</v>
          </cell>
          <cell r="C2729" t="str">
            <v>UN</v>
          </cell>
          <cell r="D2729">
            <v>73.31</v>
          </cell>
          <cell r="E2729">
            <v>0.110320284</v>
          </cell>
        </row>
        <row r="2730">
          <cell r="A2730">
            <v>72280</v>
          </cell>
          <cell r="B2730" t="str">
            <v>IGNITOR PARA PARTIDA LÂMPADA VAPOR SÓDIO ALTA PRESSÃO ATÉ 400W</v>
          </cell>
          <cell r="C2730" t="str">
            <v>UN</v>
          </cell>
          <cell r="D2730">
            <v>51.01</v>
          </cell>
          <cell r="E2730">
            <v>0.26424361400000002</v>
          </cell>
        </row>
        <row r="2731">
          <cell r="A2731" t="str">
            <v>73953/4</v>
          </cell>
          <cell r="B2731" t="str">
            <v>LUMINÁRIAS TIPO CALHA, DE SOBREPOR, COM REATORES DE PARTIDA RÁPIDA E LÂMPADAS FLUORESCENTES 2X2X18W, COMPLETAS, FORNECIMENTO E INSTALAÇÃO</v>
          </cell>
          <cell r="C2731" t="str">
            <v>UN</v>
          </cell>
          <cell r="D2731">
            <v>122.91</v>
          </cell>
          <cell r="E2731">
            <v>0.26481375800000001</v>
          </cell>
        </row>
        <row r="2732">
          <cell r="A2732" t="str">
            <v>73953/8</v>
          </cell>
          <cell r="B2732" t="str">
            <v>LUMINÁRIAS TIPO CALHA, DE SOBREPOR, COM REATORES DE PARTIDA RÁPIDA E LÂMPADAS FLUORESCENTES 2X2X36W, COMPLETAS, FORNECIMENTO E INSTALAÇÃO</v>
          </cell>
          <cell r="C2732" t="str">
            <v>UN</v>
          </cell>
          <cell r="D2732">
            <v>161.94</v>
          </cell>
          <cell r="E2732">
            <v>0.22615365500000001</v>
          </cell>
        </row>
        <row r="2733">
          <cell r="A2733" t="str">
            <v>73953/9</v>
          </cell>
          <cell r="B2733" t="str">
            <v>LUMINARIA SOBREPOR TP CALHA C/REATOR PART CONVENC LAMP 1X20W E STARTERFIX EM LAJE OU FORRO - FORNECIMENTO E COLOCACAO</v>
          </cell>
          <cell r="C2733" t="str">
            <v>UN</v>
          </cell>
          <cell r="D2733">
            <v>46.64</v>
          </cell>
          <cell r="E2733">
            <v>0.29099505599999997</v>
          </cell>
        </row>
        <row r="2734">
          <cell r="A2734">
            <v>83391</v>
          </cell>
          <cell r="B2734" t="str">
            <v>REATOR PARA LAMPADA FLUORESCENTE 2X40W PARTIDA RAPIDA FORNECIMENTO E INSTALACAO</v>
          </cell>
          <cell r="C2734" t="str">
            <v>UN</v>
          </cell>
          <cell r="D2734">
            <v>25.01</v>
          </cell>
          <cell r="E2734">
            <v>0.27806840999999999</v>
          </cell>
        </row>
        <row r="2735">
          <cell r="A2735">
            <v>83392</v>
          </cell>
          <cell r="B2735" t="str">
            <v>REATOR PARA LAMPADA FLUORESCENTE 1X20W PARTIDA RAPIDA FORNECIMENTO E INSTALACAO</v>
          </cell>
          <cell r="C2735" t="str">
            <v>UN</v>
          </cell>
          <cell r="D2735">
            <v>18.39</v>
          </cell>
          <cell r="E2735">
            <v>0.27780821900000002</v>
          </cell>
        </row>
        <row r="2736">
          <cell r="A2736">
            <v>83393</v>
          </cell>
          <cell r="B2736" t="str">
            <v>REATOR PARA LAMPADA FLUORESCENTE 1X40W PARTIDA RAPIDA FORNECIMENTO E INSTALACAO</v>
          </cell>
          <cell r="C2736" t="str">
            <v>UN</v>
          </cell>
          <cell r="D2736">
            <v>23.69</v>
          </cell>
          <cell r="E2736">
            <v>0.293667658</v>
          </cell>
        </row>
        <row r="2737">
          <cell r="A2737">
            <v>83470</v>
          </cell>
          <cell r="B2737" t="str">
            <v>LAMPADA FLUORESCENTE TP HO 85W - FORNECIMENTO E INSTALACAO</v>
          </cell>
          <cell r="C2737" t="str">
            <v>UN</v>
          </cell>
          <cell r="D2737">
            <v>69.98</v>
          </cell>
          <cell r="E2737">
            <v>2.1891542999999999E-2</v>
          </cell>
        </row>
        <row r="2738">
          <cell r="A2738">
            <v>93040</v>
          </cell>
          <cell r="B2738" t="str">
            <v>LÂMPADA FLUORESCENTE COMPACTA 15 W 2U, BASE E27 - FORNECIMENTO E INSTALAÇÃO</v>
          </cell>
          <cell r="C2738" t="str">
            <v>UN</v>
          </cell>
          <cell r="D2738">
            <v>11.28</v>
          </cell>
          <cell r="E2738">
            <v>0.10277032999999999</v>
          </cell>
        </row>
        <row r="2739">
          <cell r="A2739">
            <v>93041</v>
          </cell>
          <cell r="B2739" t="str">
            <v>LÂMPADA FLUORESCENTE ESPIRAL BRANCA 65 W, BASE E27 - FORNECIMENTO E INSTALAÇÃO</v>
          </cell>
          <cell r="C2739" t="str">
            <v>UN</v>
          </cell>
          <cell r="D2739">
            <v>69.599999999999994</v>
          </cell>
          <cell r="E2739">
            <v>1.6544382E-2</v>
          </cell>
        </row>
        <row r="2740">
          <cell r="A2740">
            <v>93042</v>
          </cell>
          <cell r="B2740" t="str">
            <v>LÂMPADA LED 6 W BIVOLT BRANCA, FORMATO TRADICIONAL (BASE E27) - FORNECIMENTO E INSTALAÇÃO</v>
          </cell>
          <cell r="C2740" t="str">
            <v>UN</v>
          </cell>
          <cell r="D2740">
            <v>22.67</v>
          </cell>
          <cell r="E2740">
            <v>5.0930026000000003E-2</v>
          </cell>
        </row>
        <row r="2741">
          <cell r="A2741">
            <v>93043</v>
          </cell>
          <cell r="B2741" t="str">
            <v>LÂMPADA LED 10 W BIVOLT BRANCA, FORMATO TRADICIONAL (BASE E27) - FORNECIMENTO E INSTALAÇÃO</v>
          </cell>
          <cell r="C2741" t="str">
            <v>UN</v>
          </cell>
          <cell r="D2741">
            <v>30.12</v>
          </cell>
          <cell r="E2741">
            <v>3.8295038000000003E-2</v>
          </cell>
        </row>
        <row r="2742">
          <cell r="A2742">
            <v>93044</v>
          </cell>
          <cell r="B2742" t="str">
            <v>LÂMPADA FLUORESCENTE COMPACTA 3U BRANCA 20 W, BASE E27 - FORNECIMENTO E INSTALAÇÃO</v>
          </cell>
          <cell r="C2742" t="str">
            <v>UN</v>
          </cell>
          <cell r="D2742">
            <v>12.65</v>
          </cell>
          <cell r="E2742">
            <v>9.1560508999999998E-2</v>
          </cell>
        </row>
        <row r="2743">
          <cell r="A2743">
            <v>93045</v>
          </cell>
          <cell r="B2743" t="str">
            <v>LÂMPADA FLUORESCENTE ESPIRAL BRANCA 45 W, BASE E27 - FORNECIMENTO E INSTALAÇÃO</v>
          </cell>
          <cell r="C2743" t="str">
            <v>UN</v>
          </cell>
          <cell r="D2743">
            <v>39.14</v>
          </cell>
          <cell r="E2743">
            <v>2.9449422999999999E-2</v>
          </cell>
        </row>
        <row r="2744">
          <cell r="A2744">
            <v>97583</v>
          </cell>
          <cell r="B2744" t="str">
            <v>LUMINÁRIA TIPO CALHA, DE SOBREPOR, COM 1 LÂMPADA TUBULAR DE 18 W - FORNECIMENTO E INSTALAÇÃO. AF_11/2017</v>
          </cell>
          <cell r="C2744" t="str">
            <v>UN</v>
          </cell>
          <cell r="D2744">
            <v>38.71</v>
          </cell>
          <cell r="E2744">
            <v>0.19110764399999999</v>
          </cell>
        </row>
        <row r="2745">
          <cell r="A2745">
            <v>97584</v>
          </cell>
          <cell r="B2745" t="str">
            <v>LUMINÁRIA TIPO CALHA, DE SOBREPOR, COM 1 LÂMPADA TUBULAR DE 36 W - FORNECIMENTO E INSTALAÇÃO. AF_11/2017</v>
          </cell>
          <cell r="C2745" t="str">
            <v>UN</v>
          </cell>
          <cell r="D2745">
            <v>52.74</v>
          </cell>
          <cell r="E2745">
            <v>0.14002667099999999</v>
          </cell>
        </row>
        <row r="2746">
          <cell r="A2746">
            <v>97585</v>
          </cell>
          <cell r="B2746" t="str">
            <v>LUMINÁRIA TIPO CALHA, DE SOBREPOR, COM 2 LÂMPADAS TUBULARES DE 18 W - FORNECIMENTO E INSTALAÇÃO. AF_11/2017</v>
          </cell>
          <cell r="C2746" t="str">
            <v>UN</v>
          </cell>
          <cell r="D2746">
            <v>52.78</v>
          </cell>
          <cell r="E2746">
            <v>0.180796342</v>
          </cell>
        </row>
        <row r="2747">
          <cell r="A2747">
            <v>97586</v>
          </cell>
          <cell r="B2747" t="str">
            <v>LUMINÁRIA TIPO CALHA, DE SOBREPOR, COM 2 LÂMPADAS TUBULARES DE 36 W - FORNECIMENTO E INSTALAÇÃO. AF_11/2017</v>
          </cell>
          <cell r="C2747" t="str">
            <v>UN</v>
          </cell>
          <cell r="D2747">
            <v>69.72</v>
          </cell>
          <cell r="E2747">
            <v>0.13668443</v>
          </cell>
        </row>
        <row r="2748">
          <cell r="A2748">
            <v>97587</v>
          </cell>
          <cell r="B2748" t="str">
            <v>LUMINÁRIA TIPO CALHA, DE EMBUTIR, COM 2 LÂMPADAS DE 14 W COM REFLETOR - FORNECIMENTO E INSTALAÇÃO. AF_11/2017</v>
          </cell>
          <cell r="C2748" t="str">
            <v>UN</v>
          </cell>
          <cell r="D2748">
            <v>119.53</v>
          </cell>
          <cell r="E2748">
            <v>5.2225668000000003E-2</v>
          </cell>
        </row>
        <row r="2749">
          <cell r="A2749">
            <v>97589</v>
          </cell>
          <cell r="B2749" t="str">
            <v>LUMINÁRIA TIPO PLAFON EM PLÁSTICO, DE SOBREPOR, COM 1 LÂMPADA DE 15 W, - FORNECIMENTO E INSTALAÇÃO. AF_11/2017</v>
          </cell>
          <cell r="C2749" t="str">
            <v>UN</v>
          </cell>
          <cell r="D2749">
            <v>26.07</v>
          </cell>
          <cell r="E2749">
            <v>0.41779496999999999</v>
          </cell>
        </row>
        <row r="2750">
          <cell r="A2750">
            <v>97590</v>
          </cell>
          <cell r="B2750" t="str">
            <v>LUMINÁRIA TIPO PLAFON REDONDO COM VIDRO FOSCO, DE SOBREPOR, COM 1 LÂMPADA DE 15 W - FORNECIMENTO E INSTALAÇÃO. AF_11/2017</v>
          </cell>
          <cell r="C2750" t="str">
            <v>UN</v>
          </cell>
          <cell r="D2750">
            <v>49.47</v>
          </cell>
          <cell r="E2750">
            <v>0.21928934</v>
          </cell>
        </row>
        <row r="2751">
          <cell r="A2751">
            <v>97591</v>
          </cell>
          <cell r="B2751" t="str">
            <v>LUMINÁRIA TIPO PLAFON REDONDO COM VIDRO FOSCO, DE SOBREPOR, COM 2 LÂMPADAS DE 15 W - FORNECIMENTO E INSTALAÇÃO. AF_11/2017</v>
          </cell>
          <cell r="C2751" t="str">
            <v>UN</v>
          </cell>
          <cell r="D2751">
            <v>67.34</v>
          </cell>
          <cell r="E2751">
            <v>0.20789865799999999</v>
          </cell>
        </row>
        <row r="2752">
          <cell r="A2752">
            <v>97592</v>
          </cell>
          <cell r="B2752" t="str">
            <v>LUMINÁRIA TIPO PLAFON, DE SOBREPOR, COM 1 LÂMPADA LED - FORNECIMENTO E INSTALAÇÃO. AF_11/2017</v>
          </cell>
          <cell r="C2752" t="str">
            <v>UN</v>
          </cell>
          <cell r="D2752">
            <v>85.78</v>
          </cell>
          <cell r="E2752">
            <v>0.16308159899999999</v>
          </cell>
        </row>
        <row r="2753">
          <cell r="A2753">
            <v>97593</v>
          </cell>
          <cell r="B2753" t="str">
            <v>LUMINÁRIA TIPO SPOT, DE SOBREPOR, COM 1 LÂMPADA DE 15 W - FORNECIMENTO E INSTALAÇÃO. AF_11/2017</v>
          </cell>
          <cell r="C2753" t="str">
            <v>UN</v>
          </cell>
          <cell r="D2753">
            <v>66.56</v>
          </cell>
          <cell r="E2753">
            <v>0.13637049300000001</v>
          </cell>
        </row>
        <row r="2754">
          <cell r="A2754">
            <v>97594</v>
          </cell>
          <cell r="B2754" t="str">
            <v>LUMINÁRIA TIPO SPOT, DE SOBREPOR, COM 2 LÂMPADAS DE 15 W - FORNECIMENTO E INSTALAÇÃO. AF_11/2017</v>
          </cell>
          <cell r="C2754" t="str">
            <v>UN</v>
          </cell>
          <cell r="D2754">
            <v>66.53</v>
          </cell>
          <cell r="E2754">
            <v>0.17760676</v>
          </cell>
        </row>
        <row r="2755">
          <cell r="A2755">
            <v>97595</v>
          </cell>
          <cell r="B2755" t="str">
            <v>SENSOR DE PRESENÇA COM FOTOCÉLULA, FIXAÇÃO EM PAREDE - FORNECIMENTO E INSTALAÇÃO. AF_11/2017</v>
          </cell>
          <cell r="C2755" t="str">
            <v>UN</v>
          </cell>
          <cell r="D2755">
            <v>42.63</v>
          </cell>
          <cell r="E2755">
            <v>0.17862199100000001</v>
          </cell>
        </row>
        <row r="2756">
          <cell r="A2756">
            <v>97596</v>
          </cell>
          <cell r="B2756" t="str">
            <v>SENSOR DE PRESENÇA SEM FOTOCÉLULA, FIXAÇÃO EM PAREDE - FORNECIMENTO E INSTALAÇÃO. AF_11/2017</v>
          </cell>
          <cell r="C2756" t="str">
            <v>UN</v>
          </cell>
          <cell r="D2756">
            <v>29.98</v>
          </cell>
          <cell r="E2756">
            <v>0.25462495699999999</v>
          </cell>
        </row>
        <row r="2757">
          <cell r="A2757">
            <v>97597</v>
          </cell>
          <cell r="B2757" t="str">
            <v>SENSOR DE PRESENÇA COM FOTOCÉLULA, FIXAÇÃO EM TETO - FORNECIMENTO E INSTALAÇÃO. AF_11/2017</v>
          </cell>
          <cell r="C2757" t="str">
            <v>UN</v>
          </cell>
          <cell r="D2757">
            <v>37.33</v>
          </cell>
          <cell r="E2757">
            <v>0.30671702099999998</v>
          </cell>
        </row>
        <row r="2758">
          <cell r="A2758">
            <v>97598</v>
          </cell>
          <cell r="B2758" t="str">
            <v>SENSOR DE PRESENÇA SEM FOTOCÉLULA, FIXAÇÃO EM TETO - FORNECIMENTO E INSTALAÇÃO. AF_11/2017</v>
          </cell>
          <cell r="C2758" t="str">
            <v>UN</v>
          </cell>
          <cell r="D2758">
            <v>35.71</v>
          </cell>
          <cell r="E2758">
            <v>0.32073342700000002</v>
          </cell>
        </row>
        <row r="2759">
          <cell r="A2759">
            <v>97599</v>
          </cell>
          <cell r="B2759" t="str">
            <v>LUMINÁRIA DE EMERGÊNCIA - FORNECIMENTO E INSTALAÇÃO. AF_11/2017</v>
          </cell>
          <cell r="C2759" t="str">
            <v>UN</v>
          </cell>
          <cell r="D2759">
            <v>32.51</v>
          </cell>
          <cell r="E2759">
            <v>0.111524163</v>
          </cell>
        </row>
        <row r="2760">
          <cell r="A2760">
            <v>97609</v>
          </cell>
          <cell r="B2760" t="str">
            <v>LÂMPADA COMPACTA DE LED 6 W, BASE E27 - FORNECIMENTO E INSTALAÇÃO. AF_11/2017</v>
          </cell>
          <cell r="C2760" t="str">
            <v>UN</v>
          </cell>
          <cell r="D2760">
            <v>27.8</v>
          </cell>
          <cell r="E2760">
            <v>0.120652173</v>
          </cell>
        </row>
        <row r="2761">
          <cell r="A2761">
            <v>97610</v>
          </cell>
          <cell r="B2761" t="str">
            <v>LÂMPADA COMPACTA DE LED 10 W, BASE E27 - FORNECIMENTO E INSTALAÇÃO. AF_11/2017</v>
          </cell>
          <cell r="C2761" t="str">
            <v>UN</v>
          </cell>
          <cell r="D2761">
            <v>35.25</v>
          </cell>
          <cell r="E2761">
            <v>9.5007131999999994E-2</v>
          </cell>
        </row>
        <row r="2762">
          <cell r="A2762">
            <v>97611</v>
          </cell>
          <cell r="B2762" t="str">
            <v>LÂMPADA COMPACTA FLUORESCENTE DE 15 W, BASE E27 - FORNECIMENTO E INSTALAÇÃO. AF_11/2017</v>
          </cell>
          <cell r="C2762" t="str">
            <v>UN</v>
          </cell>
          <cell r="D2762">
            <v>16.41</v>
          </cell>
          <cell r="E2762">
            <v>0.20542874699999999</v>
          </cell>
        </row>
        <row r="2763">
          <cell r="A2763">
            <v>97612</v>
          </cell>
          <cell r="B2763" t="str">
            <v>LÂMPADA COMPACTA FLUORESCENTE DE 20 W, BASE E27 - FORNECIMENTO E INSTALAÇÃO. AF_11/2017</v>
          </cell>
          <cell r="C2763" t="str">
            <v>UN</v>
          </cell>
          <cell r="D2763">
            <v>17.78</v>
          </cell>
          <cell r="E2763">
            <v>0.189419795</v>
          </cell>
        </row>
        <row r="2764">
          <cell r="A2764">
            <v>97613</v>
          </cell>
          <cell r="B2764" t="str">
            <v>LÂMPADA COMPACTA DE VAPOR MERCURIO 125 W, BASE E27 - FORNECIMENTO E INSTALAÇÃO. AF_11/2017</v>
          </cell>
          <cell r="C2764" t="str">
            <v>UN</v>
          </cell>
          <cell r="D2764">
            <v>22.36</v>
          </cell>
          <cell r="E2764">
            <v>0.150270758</v>
          </cell>
        </row>
        <row r="2765">
          <cell r="A2765">
            <v>97614</v>
          </cell>
          <cell r="B2765" t="str">
            <v>LÂMPADA COMPACTA DE VAPOR METÁLICO OVOIDE 150 W, BASE E27 - FORNECIMENTO E INSTALAÇÃO. AF_11/2017</v>
          </cell>
          <cell r="C2765" t="str">
            <v>UN</v>
          </cell>
          <cell r="D2765">
            <v>38.869999999999997</v>
          </cell>
          <cell r="E2765">
            <v>8.6113265999999994E-2</v>
          </cell>
        </row>
        <row r="2766">
          <cell r="A2766">
            <v>97615</v>
          </cell>
          <cell r="B2766" t="str">
            <v>LÂMPADA TUBULAR FLUORESCENTE T8 DE 16/18 W, BASE G13 - FORNECIMENTO E INSTALAÇÃO. AF_11/2017_P</v>
          </cell>
          <cell r="C2766" t="str">
            <v>UN</v>
          </cell>
          <cell r="D2766">
            <v>29.13</v>
          </cell>
          <cell r="E2766">
            <v>0.17243767300000001</v>
          </cell>
        </row>
        <row r="2767">
          <cell r="A2767">
            <v>97616</v>
          </cell>
          <cell r="B2767" t="str">
            <v>LÂMPADA TUBULAR FLUORESCENTE T8 DE 32/36 W, BASE G13 - FORNECIMENTO E INSTALAÇÃO. AF_11/2017_P</v>
          </cell>
          <cell r="C2767" t="str">
            <v>UN</v>
          </cell>
          <cell r="D2767">
            <v>32.5</v>
          </cell>
          <cell r="E2767">
            <v>0.15441860399999999</v>
          </cell>
        </row>
        <row r="2768">
          <cell r="A2768">
            <v>97617</v>
          </cell>
          <cell r="B2768" t="str">
            <v>LÂMPADA TUBULAR FLUORESCENTE T10 DE 20/40 W, BASE G13 - FORNECIMENTO E INSTALAÇÃO. AF_11/2017_P</v>
          </cell>
          <cell r="C2768" t="str">
            <v>UN</v>
          </cell>
          <cell r="D2768">
            <v>32.29</v>
          </cell>
          <cell r="E2768">
            <v>0.155430711</v>
          </cell>
        </row>
        <row r="2769">
          <cell r="A2769">
            <v>97618</v>
          </cell>
          <cell r="B2769" t="str">
            <v>LÂMPADA TUBULAR FLUORESCENTE T5 DE 14 W, BASE G13 - FORNECIMENTO E INSTALAÇÃO. AF_11/2017_P</v>
          </cell>
          <cell r="C2769" t="str">
            <v>UN</v>
          </cell>
          <cell r="D2769">
            <v>31.07</v>
          </cell>
          <cell r="E2769">
            <v>0.16158338699999999</v>
          </cell>
        </row>
        <row r="2770">
          <cell r="A2770">
            <v>9540</v>
          </cell>
          <cell r="B2770" t="str">
            <v>ENTRADA DE ENERGIA ELÉTRICA AÉREA MONOFÁSICA 50A COM POSTE DE CONCRETO, INCLUSIVE CABEAMENTO, CAIXA DE PROTEÇÃO PARA MEDIDOR E ATERRAMENTO.</v>
          </cell>
          <cell r="C2770" t="str">
            <v>UN</v>
          </cell>
          <cell r="D2770">
            <v>1025.5899999999999</v>
          </cell>
          <cell r="E2770">
            <v>0.15854288699999999</v>
          </cell>
        </row>
        <row r="2771">
          <cell r="A2771">
            <v>41598</v>
          </cell>
          <cell r="B2771" t="str">
            <v>ENTRADA PROVISORIA DE ENERGIA ELETRICA AEREA TRIFASICA 40A EM POSTE MADEIRA</v>
          </cell>
          <cell r="C2771" t="str">
            <v>UN</v>
          </cell>
          <cell r="D2771">
            <v>1373.73</v>
          </cell>
          <cell r="E2771">
            <v>0.157818494</v>
          </cell>
        </row>
        <row r="2772">
          <cell r="A2772">
            <v>72941</v>
          </cell>
          <cell r="B2772" t="str">
            <v>APARELHO SINALIZADOR DE SAIDA DE GARAGEM, COM CELULA FOTOELETRICA - FORNECIMENTO E INSTALACAO</v>
          </cell>
          <cell r="C2772" t="str">
            <v>UN</v>
          </cell>
          <cell r="D2772">
            <v>157.08000000000001</v>
          </cell>
          <cell r="E2772">
            <v>0.25718290100000002</v>
          </cell>
        </row>
        <row r="2773">
          <cell r="A2773">
            <v>73624</v>
          </cell>
          <cell r="B2773" t="str">
            <v>SUPORTE PARA TRANSFORMADOR EM POSTE DE CONCRETO CIRCULAR</v>
          </cell>
          <cell r="C2773" t="str">
            <v>UN</v>
          </cell>
          <cell r="D2773">
            <v>73.989999999999995</v>
          </cell>
          <cell r="E2773">
            <v>0.54642663899999999</v>
          </cell>
        </row>
        <row r="2774">
          <cell r="A2774" t="str">
            <v>73767/1</v>
          </cell>
          <cell r="B2774" t="str">
            <v>GRAMPO PARALELO EM ALUMINIO FUNDIDO OU ESTRUDADO DE 2 PARAFUSOS, PARA CABO DE 6 A 50 MM2, PASTA ANTIOXIDANTE. FORNEC E INSTALAÇÃO.</v>
          </cell>
          <cell r="C2774" t="str">
            <v>UN</v>
          </cell>
          <cell r="D2774">
            <v>9.5</v>
          </cell>
          <cell r="E2774">
            <v>0.228237791</v>
          </cell>
        </row>
        <row r="2775">
          <cell r="A2775" t="str">
            <v>73767/2</v>
          </cell>
          <cell r="B2775" t="str">
            <v>ALCA PRE-FORMADA DISTRIBUIÇÃO EM  ACO RECOBERTO COM ALUMINIO PARA CABO 25MM2, ENCAPADO. FORNECIMENTO E INSTALAÇÃO.</v>
          </cell>
          <cell r="C2775" t="str">
            <v>UN</v>
          </cell>
          <cell r="D2775">
            <v>9.3800000000000008</v>
          </cell>
          <cell r="E2775">
            <v>0.231182795</v>
          </cell>
        </row>
        <row r="2776">
          <cell r="A2776" t="str">
            <v>73767/3</v>
          </cell>
          <cell r="B2776" t="str">
            <v>LACO DE ROLDANA PRE-FORMADO ACO RECOBERTO DE ALUMINIO PARA CABO DE ALUMINIO NU BITOLA 25MM2 - FORNECIMENTO E COLOCACAO</v>
          </cell>
          <cell r="C2776" t="str">
            <v>UN</v>
          </cell>
          <cell r="D2776">
            <v>6.71</v>
          </cell>
          <cell r="E2776">
            <v>0.324283559</v>
          </cell>
        </row>
        <row r="2777">
          <cell r="A2777" t="str">
            <v>73767/4</v>
          </cell>
          <cell r="B2777" t="str">
            <v>ALCA PRE-FORMADA DISTRIBUICAO EM ACO RECOBERTO COM ALUMINIO NU PARA CABO 25MM2, ENCAPADO. FORNECIMENTO E INSTALACAO.</v>
          </cell>
          <cell r="C2777" t="str">
            <v>UN</v>
          </cell>
          <cell r="D2777">
            <v>4.28</v>
          </cell>
          <cell r="E2777">
            <v>0.51190476200000001</v>
          </cell>
        </row>
        <row r="2778">
          <cell r="A2778" t="str">
            <v>73767/5</v>
          </cell>
          <cell r="B2778" t="str">
            <v>ALCA PRE-FORMADA SERV DE ACO RECOB C/ALUM NU ENCAPADO 25MM2 (BITOLA)  CONF PROJ A4-148-CP RIOLUZ FORNECIMENTO E COLOCACAO</v>
          </cell>
          <cell r="C2778" t="str">
            <v>UN</v>
          </cell>
          <cell r="D2778">
            <v>3.89</v>
          </cell>
          <cell r="E2778">
            <v>0.56430446199999995</v>
          </cell>
        </row>
        <row r="2779">
          <cell r="A2779" t="str">
            <v>73781/1</v>
          </cell>
          <cell r="B2779" t="str">
            <v>MUFLA TERMINAL PRIMARIA UNIPOLAR USO INTERNO PARA CABO 35/120MM2, ISOLACAO 15/25KV EM EPR - BORRACHA DE SILICONE. FORNECIMENTO E INSTALACAO.</v>
          </cell>
          <cell r="C2779" t="str">
            <v>UN</v>
          </cell>
          <cell r="D2779">
            <v>334.22</v>
          </cell>
          <cell r="E2779">
            <v>0.16216863100000001</v>
          </cell>
        </row>
        <row r="2780">
          <cell r="A2780" t="str">
            <v>73781/2</v>
          </cell>
          <cell r="B2780" t="str">
            <v>ISOLADOR DE PINO TP HI-POT CILINDRICO CLASSE 15KV. FORNECIMENTO E INSTALACAO.</v>
          </cell>
          <cell r="C2780" t="str">
            <v>UN</v>
          </cell>
          <cell r="D2780">
            <v>32.119999999999997</v>
          </cell>
          <cell r="E2780">
            <v>0.16896551700000001</v>
          </cell>
        </row>
        <row r="2781">
          <cell r="A2781" t="str">
            <v>73781/3</v>
          </cell>
          <cell r="B2781" t="str">
            <v>ISOLADOR DE SUSPENSAO (DISCO) TP CAVILHA CLASSE 15KV - 6''. FORNECIMENTO E INSTALACAO.</v>
          </cell>
          <cell r="C2781" t="str">
            <v>UN</v>
          </cell>
          <cell r="D2781">
            <v>99.7</v>
          </cell>
          <cell r="E2781">
            <v>0.13595742499999999</v>
          </cell>
        </row>
        <row r="2782">
          <cell r="A2782">
            <v>88543</v>
          </cell>
          <cell r="B2782" t="str">
            <v>ARMACAO SECUNDARIA OU REX COMPLETA PARA TRESLINHAS-FORNECIMENTO E INSTALACAO.</v>
          </cell>
          <cell r="C2782" t="str">
            <v>UN</v>
          </cell>
          <cell r="D2782">
            <v>124.16</v>
          </cell>
          <cell r="E2782">
            <v>0.39349685299999998</v>
          </cell>
        </row>
        <row r="2783">
          <cell r="A2783">
            <v>88544</v>
          </cell>
          <cell r="B2783" t="str">
            <v>ARMACAO SECUNDARIA OU REX COMPLETA PARA DUAS LINHAS-FORNECIMENTO E INSTALACAO.</v>
          </cell>
          <cell r="C2783" t="str">
            <v>UN</v>
          </cell>
          <cell r="D2783">
            <v>79.13</v>
          </cell>
          <cell r="E2783">
            <v>0.51430017800000005</v>
          </cell>
        </row>
        <row r="2784">
          <cell r="A2784">
            <v>88545</v>
          </cell>
          <cell r="B2784" t="str">
            <v>ARMACAO SECUNDARIA OU REX COMPLETA PARA QUATRO LINHAS-FORNECIMENTO E INSTALACAO.</v>
          </cell>
          <cell r="C2784" t="str">
            <v>UN</v>
          </cell>
          <cell r="D2784">
            <v>145.25</v>
          </cell>
          <cell r="E2784">
            <v>0.37314974099999998</v>
          </cell>
        </row>
        <row r="2785">
          <cell r="A2785" t="str">
            <v>73783/1</v>
          </cell>
          <cell r="B2785" t="str">
            <v>POSTE CONCRETO SECAO CIRCULAR COMPRIMENTO=5M CARGA NOMINAL TOPO 100KG INCLUSIVE ESCAVACAO EXCLUSIVE TRANSPORTE - FORNECIMENTO E COLOCACAO</v>
          </cell>
          <cell r="C2785" t="str">
            <v>UN</v>
          </cell>
          <cell r="D2785">
            <v>574.28</v>
          </cell>
          <cell r="E2785">
            <v>0.16483650499999999</v>
          </cell>
        </row>
        <row r="2786">
          <cell r="A2786" t="str">
            <v>73783/3</v>
          </cell>
          <cell r="B2786" t="str">
            <v>POSTE CONCRETO SEÇÃO CIRCULAR COMPRIMENTO=5M CARGA NOMINAL TOPO 300KG INCLUSIVE ESCAVACAO EXCLUSIVE TRANSPORTE - FORNECIMENTO E COLOCAÇÃO</v>
          </cell>
          <cell r="C2786" t="str">
            <v>UN</v>
          </cell>
          <cell r="D2786">
            <v>543.30999999999995</v>
          </cell>
          <cell r="E2786">
            <v>0.16116075499999999</v>
          </cell>
        </row>
        <row r="2787">
          <cell r="A2787" t="str">
            <v>73783/5</v>
          </cell>
          <cell r="B2787" t="str">
            <v>POSTE CONCRETO SEÇÃO CIRCULAR COMPRIMENTO=7M CARGA NOMINAL TOPO 100KG INCLUSIVE ESCAVACAO EXCLUSIVE TRANSPORTE - FORNECIMENTO E COLOCAÇÃO</v>
          </cell>
          <cell r="C2787" t="str">
            <v>UN</v>
          </cell>
          <cell r="D2787">
            <v>601.47</v>
          </cell>
          <cell r="E2787">
            <v>0.16878880099999999</v>
          </cell>
        </row>
        <row r="2788">
          <cell r="A2788" t="str">
            <v>73783/6</v>
          </cell>
          <cell r="B2788" t="str">
            <v>POSTE CONCRETO SEÇÃO CIRCULAR COMPRIMENTO=7M CARGA NOMINAL TOPO 200KG INCLUSIVE ESCAVACAO EXCLUSIVE TRANSPORTE - FORNECIMENTO E COLOCAÇÃO</v>
          </cell>
          <cell r="C2788" t="str">
            <v>UN</v>
          </cell>
          <cell r="D2788">
            <v>704.81</v>
          </cell>
          <cell r="E2788">
            <v>0.14401760899999999</v>
          </cell>
        </row>
        <row r="2789">
          <cell r="A2789" t="str">
            <v>73783/8</v>
          </cell>
          <cell r="B2789" t="str">
            <v>POSTE CONCRETO SEÇÃO CIRCULAR COMPRIMENTO=11M  E CARGA NOMINAL 200KG INCLUSIVE ESCAVACAO EXCLUSIVE TRANSPORTE - FORNECIMENTO E COLOCAÇÃO</v>
          </cell>
          <cell r="C2789" t="str">
            <v>UN</v>
          </cell>
          <cell r="D2789">
            <v>1234.6099999999999</v>
          </cell>
          <cell r="E2789">
            <v>0.108498861</v>
          </cell>
        </row>
        <row r="2790">
          <cell r="A2790" t="str">
            <v>73783/9</v>
          </cell>
          <cell r="B2790" t="str">
            <v>POSTE CONCRETO SEÇÃO CIRCULAR COMPRIMENTO=11M  CARGA NOMINAL NO TOPO 300KG INCLUSIVE ESCAVACAO EXCLUSIVE TRANSPORTE - FORNECIMENTO E COLOCAÇÃO</v>
          </cell>
          <cell r="C2790" t="str">
            <v>UN</v>
          </cell>
          <cell r="D2790">
            <v>1237.28</v>
          </cell>
          <cell r="E2790">
            <v>0.108264596</v>
          </cell>
        </row>
        <row r="2791">
          <cell r="A2791" t="str">
            <v>73783/10</v>
          </cell>
          <cell r="B2791" t="str">
            <v>POSTE CONCRETO SEÇÃO CIRCULAR COMPRIMENTO=11M  CARGA NOMINAL NO TOPO 400KG INCLUSIVE ESCAVACAO EXCLUSIVE TRANSPORTE - FORNECIMENTO E COLOCAÇÃO</v>
          </cell>
          <cell r="C2791" t="str">
            <v>UN</v>
          </cell>
          <cell r="D2791">
            <v>1476.08</v>
          </cell>
          <cell r="E2791">
            <v>9.0741493000000006E-2</v>
          </cell>
        </row>
        <row r="2792">
          <cell r="A2792" t="str">
            <v>73783/11</v>
          </cell>
          <cell r="B2792" t="str">
            <v>POSTE CONCRETO SEÇÃO CIRCULAR COMPRIMENTO=14M  CARGA NOMINAL NO TOPO 400KG INCLUSIVE ESCAVACAO EXCLUSIVE TRANSPORTE - FORNECIMENTO E COLOCAÇÃO</v>
          </cell>
          <cell r="C2792" t="str">
            <v>UN</v>
          </cell>
          <cell r="D2792">
            <v>2266.12</v>
          </cell>
          <cell r="E2792">
            <v>6.6237297000000001E-2</v>
          </cell>
        </row>
        <row r="2793">
          <cell r="A2793" t="str">
            <v>73783/12</v>
          </cell>
          <cell r="B2793" t="str">
            <v>POSTE CONCRETO SEÇÃO CIRCULAR COMPRIMENTO=7M CARGA NOMINAL NO TOPO 300KG INCLUSIVE ESCAVACAO EXCLUSIVE TRANSPORTE - FORNECIMENTO E COLOCAÇÃO</v>
          </cell>
          <cell r="C2793" t="str">
            <v>UN</v>
          </cell>
          <cell r="D2793">
            <v>815.81</v>
          </cell>
          <cell r="E2793">
            <v>0.131597993</v>
          </cell>
        </row>
        <row r="2794">
          <cell r="A2794" t="str">
            <v>73783/14</v>
          </cell>
          <cell r="B2794" t="str">
            <v>POSTE CONCRETO SEÇÃO CIRCULAR COMPRIMENTO=9M CARGA NOMINAL NO TOPO 200KG INCLUSIVE ESCAVACAO EXCLUSIVE TRANSPORTE - FORNECIMENTO E COLOCAÇÃO</v>
          </cell>
          <cell r="C2794" t="str">
            <v>UN</v>
          </cell>
          <cell r="D2794">
            <v>921.39</v>
          </cell>
          <cell r="E2794">
            <v>0.12776057699999999</v>
          </cell>
        </row>
        <row r="2795">
          <cell r="A2795" t="str">
            <v>73783/15</v>
          </cell>
          <cell r="B2795" t="str">
            <v>POSTE CONCRETO SEÇÃO CIRCULAR COMPRIMENTO=9M CARGA NOMINAL NO TOPO 300KG INCLUSIVE ESCAVACAO EXCLUSIVE TRANSPORTE - FORNECIMENTO E COLOCAÇÃO</v>
          </cell>
          <cell r="C2795" t="str">
            <v>UN</v>
          </cell>
          <cell r="D2795">
            <v>990.92</v>
          </cell>
          <cell r="E2795">
            <v>0.121745541</v>
          </cell>
        </row>
        <row r="2796">
          <cell r="A2796" t="str">
            <v>73783/16</v>
          </cell>
          <cell r="B2796" t="str">
            <v>POSTE CONCRETO SEÇÃO CIRCULAR COMPRIMENTO=9M CARGA NOMINAL NO TOPO 400KG INCLUSIVE ESCAVACAO EXCLUSIVE TRANSPORTE - FORNECIMENTO E COLOCAÇÃO</v>
          </cell>
          <cell r="C2796" t="str">
            <v>UN</v>
          </cell>
          <cell r="D2796">
            <v>1180.98</v>
          </cell>
          <cell r="E2796">
            <v>0.10214024200000001</v>
          </cell>
        </row>
        <row r="2797">
          <cell r="A2797" t="str">
            <v>73783/17</v>
          </cell>
          <cell r="B2797" t="str">
            <v>POSTE CONCRETO SEÇÃO CIRCULAR COMPRIMENTO=10M CARGA NOMINAL NO TOPO 600KG INCLUSIVE ESCAVACAO EXCLUSIVE TRANSPORTE - FORNECIMENTO E COLOCAÇÃO</v>
          </cell>
          <cell r="C2797" t="str">
            <v>UN</v>
          </cell>
          <cell r="D2797">
            <v>1564.41</v>
          </cell>
          <cell r="E2797">
            <v>8.5615803000000004E-2</v>
          </cell>
        </row>
        <row r="2798">
          <cell r="A2798">
            <v>83394</v>
          </cell>
          <cell r="B2798" t="str">
            <v>POSTE DE CONCRETO DUPLO T H=11M E CARGA NOMINAL 200KG INCLUSIVE ESCAVACAO, EXCLUSIVE TRANSPORTE - FORNECIMENTO E INSTALACAO</v>
          </cell>
          <cell r="C2798" t="str">
            <v>UN</v>
          </cell>
          <cell r="D2798">
            <v>1029.6600000000001</v>
          </cell>
          <cell r="E2798">
            <v>0.130109428</v>
          </cell>
        </row>
        <row r="2799">
          <cell r="A2799">
            <v>83396</v>
          </cell>
          <cell r="B2799" t="str">
            <v>POSTE DE CONCRETO DUPLO T H=9M CARGA NOMINAL 300KG INCLUSIVE ESCAVACAO, EXCLUSIVE TRANSPORTE - FORNECIMENTO E INSTALACAO</v>
          </cell>
          <cell r="C2799" t="str">
            <v>UN</v>
          </cell>
          <cell r="D2799">
            <v>931.46</v>
          </cell>
          <cell r="E2799">
            <v>0.12952337899999999</v>
          </cell>
        </row>
        <row r="2800">
          <cell r="A2800">
            <v>83397</v>
          </cell>
          <cell r="B2800" t="str">
            <v>POSTE DE CONCRETO DUPLO T H=9M CARGA NOMINAL 500KG INCLUSIVE ESCAVACAO, EXCLUSIVE TRANSPORTE - FORNECIMENTO E INSTALACAO</v>
          </cell>
          <cell r="C2800" t="str">
            <v>UN</v>
          </cell>
          <cell r="D2800">
            <v>1243.95</v>
          </cell>
          <cell r="E2800">
            <v>9.6966723000000005E-2</v>
          </cell>
        </row>
        <row r="2801">
          <cell r="A2801">
            <v>83398</v>
          </cell>
          <cell r="B2801" t="str">
            <v>POSTE DE CONCRETO DUPLO T H=10M CARGA NOMINAL 300KG INCLUSIVE ESCAVACAO, EXCLUSIVE TRANSPORTE - FORNECIMENTO E INSTALACAO</v>
          </cell>
          <cell r="C2801" t="str">
            <v>UN</v>
          </cell>
          <cell r="D2801">
            <v>1084.8800000000001</v>
          </cell>
          <cell r="E2801">
            <v>0.117362706</v>
          </cell>
        </row>
        <row r="2802">
          <cell r="A2802" t="str">
            <v>73769/1</v>
          </cell>
          <cell r="B2802" t="str">
            <v>POSTE ACO CONICO CONTINUO CURVO SIMPLES SEM BASE C/JANELA 9M (INSPECAO) - FORNECIMENTO E INSTALACAO</v>
          </cell>
          <cell r="C2802" t="str">
            <v>UN</v>
          </cell>
          <cell r="D2802">
            <v>1406.15</v>
          </cell>
          <cell r="E2802">
            <v>7.6563666000000002E-2</v>
          </cell>
        </row>
        <row r="2803">
          <cell r="A2803" t="str">
            <v>73769/2</v>
          </cell>
          <cell r="B2803" t="str">
            <v>POSTE DE AÇO CONICO CONTÍNUO CURVO SIMPLES, FLANGEADO, COM JANELA DE INSPEÇÃO H=9M - FORNECIMENTO E INSTALACAO</v>
          </cell>
          <cell r="C2803" t="str">
            <v>UN</v>
          </cell>
          <cell r="D2803">
            <v>1408</v>
          </cell>
          <cell r="E2803">
            <v>7.6463067999999995E-2</v>
          </cell>
        </row>
        <row r="2804">
          <cell r="A2804" t="str">
            <v>73769/3</v>
          </cell>
          <cell r="B2804" t="str">
            <v>POSTE DE ACO CONICO CONTINUO CURVO DUPLO, FLANGEADO, COM JANELA DE INSPECAO H=9M - FORNECIMENTO E INSTALACAO</v>
          </cell>
          <cell r="C2804" t="str">
            <v>UN</v>
          </cell>
          <cell r="D2804">
            <v>1452.01</v>
          </cell>
          <cell r="E2804">
            <v>7.4145494000000006E-2</v>
          </cell>
        </row>
        <row r="2805">
          <cell r="A2805" t="str">
            <v>73769/4</v>
          </cell>
          <cell r="B2805" t="str">
            <v>POSTE DE ACO CONICO CONTINUO RETO, FLANGEADO, H=9M - FORNECIMENTO E INSTALACAO</v>
          </cell>
          <cell r="C2805" t="str">
            <v>UN</v>
          </cell>
          <cell r="D2805">
            <v>1465.73</v>
          </cell>
          <cell r="E2805">
            <v>7.3451453999999999E-2</v>
          </cell>
        </row>
        <row r="2806">
          <cell r="A2806" t="str">
            <v>73855/1</v>
          </cell>
          <cell r="B2806" t="str">
            <v>CHUMBADOR DE AÇO PARA FIXAÇÃO DE POSTE DE ACO RETO OU CURVO 7 A 9M COM FLANGE - FORNECIMENTO E INSTALACAO</v>
          </cell>
          <cell r="C2806" t="str">
            <v>UN</v>
          </cell>
          <cell r="D2806">
            <v>528.96</v>
          </cell>
          <cell r="E2806">
            <v>0.23260738</v>
          </cell>
        </row>
        <row r="2807">
          <cell r="A2807">
            <v>72281</v>
          </cell>
          <cell r="B2807" t="str">
            <v>REATOR PARA LAMPADA VAPOR DE MERCURIO USO EXTERNO 220V/400W</v>
          </cell>
          <cell r="C2807" t="str">
            <v>UN</v>
          </cell>
          <cell r="D2807">
            <v>92.5</v>
          </cell>
          <cell r="E2807">
            <v>0.233228568</v>
          </cell>
        </row>
        <row r="2808">
          <cell r="A2808">
            <v>72282</v>
          </cell>
          <cell r="B2808" t="str">
            <v>REATOR PARA LAMPADA VAPOR DE SODIO ALTA PRESSAO - 220V/250W - USO EXTERNO</v>
          </cell>
          <cell r="C2808" t="str">
            <v>UN</v>
          </cell>
          <cell r="D2808">
            <v>124.01</v>
          </cell>
          <cell r="E2808">
            <v>0.13029079099999999</v>
          </cell>
        </row>
        <row r="2809">
          <cell r="A2809" t="str">
            <v>73831/2</v>
          </cell>
          <cell r="B2809" t="str">
            <v>LAMPADA DE VAPOR DE MERCURIO DE 250W - FORNECIMENTO E INSTALACAO</v>
          </cell>
          <cell r="C2809" t="str">
            <v>UN</v>
          </cell>
          <cell r="D2809">
            <v>31.81</v>
          </cell>
          <cell r="E2809">
            <v>9.6529967999999994E-2</v>
          </cell>
        </row>
        <row r="2810">
          <cell r="A2810" t="str">
            <v>73831/3</v>
          </cell>
          <cell r="B2810" t="str">
            <v>LAMPADA DE VAPOR DE MERCURIO DE 400W/250V - FORNECIMENTO E INSTALACAO</v>
          </cell>
          <cell r="C2810" t="str">
            <v>UN</v>
          </cell>
          <cell r="D2810">
            <v>42.03</v>
          </cell>
          <cell r="E2810">
            <v>7.2996183000000006E-2</v>
          </cell>
        </row>
        <row r="2811">
          <cell r="A2811" t="str">
            <v>73831/4</v>
          </cell>
          <cell r="B2811" t="str">
            <v>LAMPADA MISTA DE 160W - FORNECIMENTO E INSTALACAO</v>
          </cell>
          <cell r="C2811" t="str">
            <v>UN</v>
          </cell>
          <cell r="D2811">
            <v>20.46</v>
          </cell>
          <cell r="E2811">
            <v>0.112966601</v>
          </cell>
        </row>
        <row r="2812">
          <cell r="A2812" t="str">
            <v>73831/5</v>
          </cell>
          <cell r="B2812" t="str">
            <v>LAMPADA MISTA DE 250W - FORNECIMENTO E INSTALACAO</v>
          </cell>
          <cell r="C2812" t="str">
            <v>UN</v>
          </cell>
          <cell r="D2812">
            <v>26.54</v>
          </cell>
          <cell r="E2812">
            <v>8.6989409000000004E-2</v>
          </cell>
        </row>
        <row r="2813">
          <cell r="A2813" t="str">
            <v>73831/6</v>
          </cell>
          <cell r="B2813" t="str">
            <v>LAMPADA MISTA DE 500W - FORNECIMENTO E INSTALACAO</v>
          </cell>
          <cell r="C2813" t="str">
            <v>UN</v>
          </cell>
          <cell r="D2813">
            <v>47.13</v>
          </cell>
          <cell r="E2813">
            <v>4.8904954E-2</v>
          </cell>
        </row>
        <row r="2814">
          <cell r="A2814" t="str">
            <v>73831/7</v>
          </cell>
          <cell r="B2814" t="str">
            <v>LAMPADA DE VAPOR DE SODIO DE 150WX220V - FORNECIMENTO E INSTALACAO</v>
          </cell>
          <cell r="C2814" t="str">
            <v>UN</v>
          </cell>
          <cell r="D2814">
            <v>37.840000000000003</v>
          </cell>
          <cell r="E2814">
            <v>8.1102569999999999E-2</v>
          </cell>
        </row>
        <row r="2815">
          <cell r="A2815" t="str">
            <v>73831/8</v>
          </cell>
          <cell r="B2815" t="str">
            <v>LAMPADA DE VAPOR DE SODIO DE 250WX220V - FORNECIMENTO E INSTALACAO</v>
          </cell>
          <cell r="C2815" t="str">
            <v>UN</v>
          </cell>
          <cell r="D2815">
            <v>43.16</v>
          </cell>
          <cell r="E2815">
            <v>7.1080139000000001E-2</v>
          </cell>
        </row>
        <row r="2816">
          <cell r="A2816" t="str">
            <v>73831/9</v>
          </cell>
          <cell r="B2816" t="str">
            <v>LAMPADA DE VAPOR DE SODIO DE 400WX220V - FORNECIMENTO E INSTALACAO</v>
          </cell>
          <cell r="C2816" t="str">
            <v>UN</v>
          </cell>
          <cell r="D2816">
            <v>49.7</v>
          </cell>
          <cell r="E2816">
            <v>6.1705989000000003E-2</v>
          </cell>
        </row>
        <row r="2817">
          <cell r="A2817" t="str">
            <v>74231/1</v>
          </cell>
          <cell r="B2817" t="str">
            <v>LUMINARIA ABERTA PARA ILUMINACAO PUBLICA, PARA LAMPADA A VAPOR DE MERCURIO ATE 400W E MISTA ATE 500W, COM BRACO EM TUBO DE ACO GALV D=50MM PROJ HOR=2.500MM E PROJ VERT= 2.200MM, FORNECIMENTO E INSTALACAO</v>
          </cell>
          <cell r="C2817" t="str">
            <v>UN</v>
          </cell>
          <cell r="D2817">
            <v>120.47</v>
          </cell>
          <cell r="E2817">
            <v>0.44990454000000002</v>
          </cell>
        </row>
        <row r="2818">
          <cell r="A2818" t="str">
            <v>74246/1</v>
          </cell>
          <cell r="B2818" t="str">
            <v>REFLETOR RETANGULAR FECHADO COM LAMPADA VAPOR METALICO 400 W</v>
          </cell>
          <cell r="C2818" t="str">
            <v>UN</v>
          </cell>
          <cell r="D2818">
            <v>242.22</v>
          </cell>
          <cell r="E2818">
            <v>0.222277268</v>
          </cell>
        </row>
        <row r="2819">
          <cell r="A2819">
            <v>83399</v>
          </cell>
          <cell r="B2819" t="str">
            <v>RELE FOTOELETRICO P/ COMANDO DE ILUMINACAO EXTERNA 220V/1000W - FORNECIMENTO E INSTALACAO</v>
          </cell>
          <cell r="C2819" t="str">
            <v>UN</v>
          </cell>
          <cell r="D2819">
            <v>26.99</v>
          </cell>
          <cell r="E2819">
            <v>0.35417446600000002</v>
          </cell>
        </row>
        <row r="2820">
          <cell r="A2820">
            <v>83400</v>
          </cell>
          <cell r="B2820" t="str">
            <v>BRACO P/ ILUMINACAO DE RUAS EM TUBO ACO GALV 1" COMP = 1,20M E INCLINACAO 25GRAUS EM RELACAO AO PLANO VERTICAL P/ FIXACAO EM POSTE OU PAREDE - FORNECIMENTO E INSTALACAO</v>
          </cell>
          <cell r="C2820" t="str">
            <v>UN</v>
          </cell>
          <cell r="D2820">
            <v>87.86</v>
          </cell>
          <cell r="E2820">
            <v>0.469627768</v>
          </cell>
        </row>
        <row r="2821">
          <cell r="A2821">
            <v>83401</v>
          </cell>
          <cell r="B2821" t="str">
            <v>BRACO P/ LUMINARIA PUBLICA 1 X 1,50 M, EM TUBO ACO GALV 3/4, P/ FIXACAO EM POSTE OU PAREDE - FORNECIMENTO E INSTALACAO</v>
          </cell>
          <cell r="C2821" t="str">
            <v>UN</v>
          </cell>
          <cell r="D2821">
            <v>87.86</v>
          </cell>
          <cell r="E2821">
            <v>0.469627768</v>
          </cell>
        </row>
        <row r="2822">
          <cell r="A2822">
            <v>83402</v>
          </cell>
          <cell r="B2822" t="str">
            <v>ABRACADEIRA DE FIXACAO DE BRACOS DE LUMINARIAS DE 4" - FORNECIMENTO E INSTALACAO</v>
          </cell>
          <cell r="C2822" t="str">
            <v>UN</v>
          </cell>
          <cell r="D2822">
            <v>45.04</v>
          </cell>
          <cell r="E2822">
            <v>0.373378076</v>
          </cell>
        </row>
        <row r="2823">
          <cell r="A2823">
            <v>83475</v>
          </cell>
          <cell r="B2823" t="str">
            <v>LUMINARIA FECHADA PARA ILUMINACAO PUBLICA COM REATOR DE PARTIDA RAPIDA COM LAMPADA A VAPOR DE MERCURIO 250W - FORNECIMENTO E INSTALACAO</v>
          </cell>
          <cell r="C2823" t="str">
            <v>UN</v>
          </cell>
          <cell r="D2823">
            <v>329.83</v>
          </cell>
          <cell r="E2823">
            <v>5.7192268999999997E-2</v>
          </cell>
        </row>
        <row r="2824">
          <cell r="A2824">
            <v>83478</v>
          </cell>
          <cell r="B2824" t="str">
            <v>LUMINARIA FECHADA PARA ILUMINACAO PUBLICA - LAMPADAS DE 250/500W - FORNECIMENTO E INSTALACAO (EXCLUINDO LAMPADAS)</v>
          </cell>
          <cell r="C2824" t="str">
            <v>UN</v>
          </cell>
          <cell r="D2824">
            <v>236.64</v>
          </cell>
          <cell r="E2824">
            <v>0.15781679700000001</v>
          </cell>
        </row>
        <row r="2825">
          <cell r="A2825">
            <v>83479</v>
          </cell>
          <cell r="B2825" t="str">
            <v>LUMINARIA ESTANQUE - PROTECAO CONTRA AGUA, POEIRA OU IMPACTOS - TIPO AQUATIC PIAL OU EQUIVALENTE</v>
          </cell>
          <cell r="C2825" t="str">
            <v>UN</v>
          </cell>
          <cell r="D2825">
            <v>94.45</v>
          </cell>
          <cell r="E2825">
            <v>0.228401613</v>
          </cell>
        </row>
        <row r="2826">
          <cell r="A2826">
            <v>83480</v>
          </cell>
          <cell r="B2826" t="str">
            <v>REATOR PARA LAMPADA VAPOR DE MERCURIO 125W  USO EXTERNO</v>
          </cell>
          <cell r="C2826" t="str">
            <v>UN</v>
          </cell>
          <cell r="D2826">
            <v>74.760000000000005</v>
          </cell>
          <cell r="E2826">
            <v>0.28874278799999997</v>
          </cell>
        </row>
        <row r="2827">
          <cell r="A2827">
            <v>83481</v>
          </cell>
          <cell r="B2827" t="str">
            <v>REATOR PARA LAMPADA VAPOR DE MERCURIO 250W USO EXTERNO</v>
          </cell>
          <cell r="C2827" t="str">
            <v>UN</v>
          </cell>
          <cell r="D2827">
            <v>83.89</v>
          </cell>
          <cell r="E2827">
            <v>0.25723165100000001</v>
          </cell>
        </row>
        <row r="2828">
          <cell r="A2828">
            <v>97600</v>
          </cell>
          <cell r="B2828" t="str">
            <v>REFLETOR EM ALUMÍNIO COM SUPORTE E ALÇA, LÂMPADA 125 W - FORNECIMENTO E INSTALAÇÃO. AF_11/2017</v>
          </cell>
          <cell r="C2828" t="str">
            <v>UN</v>
          </cell>
          <cell r="D2828">
            <v>200.34</v>
          </cell>
          <cell r="E2828">
            <v>4.1926940000000003E-2</v>
          </cell>
        </row>
        <row r="2829">
          <cell r="A2829">
            <v>97601</v>
          </cell>
          <cell r="B2829" t="str">
            <v>REFLETOR EM ALUMÍNIO COM SUPORTE E ALÇA, LÂMPADA 250 W - FORNECIMENTO E INSTALAÇÃO. AF_11/2017</v>
          </cell>
          <cell r="C2829" t="str">
            <v>UN</v>
          </cell>
          <cell r="D2829">
            <v>212.64</v>
          </cell>
          <cell r="E2829">
            <v>3.9499080999999998E-2</v>
          </cell>
        </row>
        <row r="2830">
          <cell r="A2830">
            <v>97605</v>
          </cell>
          <cell r="B2830" t="str">
            <v>LUMINÁRIA ARANDELA TIPO MEIA-LUA, PARA 1 LÂMPADA LED - FORNECIMENTO E INSTALAÇÃO. AF_11/2017</v>
          </cell>
          <cell r="C2830" t="str">
            <v>UN</v>
          </cell>
          <cell r="D2830">
            <v>60.72</v>
          </cell>
          <cell r="E2830">
            <v>0.157703127</v>
          </cell>
        </row>
        <row r="2831">
          <cell r="A2831">
            <v>97606</v>
          </cell>
          <cell r="B2831" t="str">
            <v>LUMINÁRIA ARANDELA TIPO MEIA-LUA, PARA 1 LÂMPADA DE 15 W - FORNECIMENTO E INSTALAÇÃO. AF_11/2017</v>
          </cell>
          <cell r="C2831" t="str">
            <v>UN</v>
          </cell>
          <cell r="D2831">
            <v>49.33</v>
          </cell>
          <cell r="E2831">
            <v>0.194331158</v>
          </cell>
        </row>
        <row r="2832">
          <cell r="A2832">
            <v>97607</v>
          </cell>
          <cell r="B2832" t="str">
            <v>LUMINÁRIA ARANDELA TIPO TARTARUGA PARA 1 LÂMPADA LED - FORNECIMENTO E INSTALAÇÃO. AF_11/2017</v>
          </cell>
          <cell r="C2832" t="str">
            <v>UN</v>
          </cell>
          <cell r="D2832">
            <v>90.43</v>
          </cell>
          <cell r="E2832">
            <v>0.12328159599999999</v>
          </cell>
        </row>
        <row r="2833">
          <cell r="A2833">
            <v>97608</v>
          </cell>
          <cell r="B2833" t="str">
            <v>LUMINÁRIA ARANDELA TIPO TARTARUGA, COM GRADE, PARA 1 LÂMPADA DE 15 W - FORNECIMENTO E INSTALAÇÃO. AF_11/2017</v>
          </cell>
          <cell r="C2833" t="str">
            <v>UN</v>
          </cell>
          <cell r="D2833">
            <v>67.650000000000006</v>
          </cell>
          <cell r="E2833">
            <v>0.16493621999999999</v>
          </cell>
        </row>
        <row r="2834">
          <cell r="A2834" t="str">
            <v>73857/1</v>
          </cell>
          <cell r="B2834" t="str">
            <v>TRANSFORMADOR DISTRIBUICAO  75KVA TRIFASICO 60HZ CLASSE 15KV IMERSO EM ÓLEO MINERAL FORNECIMENTO E INSTALACAO</v>
          </cell>
          <cell r="C2834" t="str">
            <v>UN</v>
          </cell>
          <cell r="D2834">
            <v>7850.64</v>
          </cell>
          <cell r="E2834">
            <v>6.9038950000000002E-3</v>
          </cell>
        </row>
        <row r="2835">
          <cell r="A2835" t="str">
            <v>73857/2</v>
          </cell>
          <cell r="B2835" t="str">
            <v>TRANSFORMADOR DISTRIBUICAO  112,5KVA TRIFASICO 60HZ CLASSE 15KV IMERSO EM ÓLEO MINERAL FORNECIMENTO E INSTALACAO</v>
          </cell>
          <cell r="C2835" t="str">
            <v>UN</v>
          </cell>
          <cell r="D2835">
            <v>9701.44</v>
          </cell>
          <cell r="E2835">
            <v>6.9825470000000004E-3</v>
          </cell>
        </row>
        <row r="2836">
          <cell r="A2836" t="str">
            <v>73857/3</v>
          </cell>
          <cell r="B2836" t="str">
            <v>TRANSFORMADOR DISTRIBUICAO  150KVA TRIFASICO 60HZ CLASSE 15KV IMERSO EM ÓLEO MINERAL FORNECIMENTO E INSTALACAO</v>
          </cell>
          <cell r="C2836" t="str">
            <v>UN</v>
          </cell>
          <cell r="D2836">
            <v>12230.59</v>
          </cell>
          <cell r="E2836">
            <v>6.6472670000000001E-3</v>
          </cell>
        </row>
        <row r="2837">
          <cell r="A2837" t="str">
            <v>73857/4</v>
          </cell>
          <cell r="B2837" t="str">
            <v>TRANSFORMADOR DISTRIBUICAO  225KVA TRIFASICO 60HZ CLASSE 15KV IMERSO EM ÓLEO MINERAL FORNECIMENTO E INSTALACAO</v>
          </cell>
          <cell r="C2837" t="str">
            <v>UN</v>
          </cell>
          <cell r="D2837">
            <v>17133.38</v>
          </cell>
          <cell r="E2837">
            <v>5.5354289999999997E-3</v>
          </cell>
        </row>
        <row r="2838">
          <cell r="A2838" t="str">
            <v>73857/5</v>
          </cell>
          <cell r="B2838" t="str">
            <v>TRANSFORMADOR DISTRIBUICAO  300KVA TRIFASICO 60HZ CLASSE 15KV IMERSO EM ÓLEO MINERAL FORNECIMENTO E INSTALACAO</v>
          </cell>
          <cell r="C2838" t="str">
            <v>UN</v>
          </cell>
          <cell r="D2838">
            <v>19986.099999999999</v>
          </cell>
          <cell r="E2838">
            <v>5.4237690000000002E-3</v>
          </cell>
        </row>
        <row r="2839">
          <cell r="A2839" t="str">
            <v>73857/6</v>
          </cell>
          <cell r="B2839" t="str">
            <v>TRANSFORMADOR DISTRIBUICAO  500KVA TRIFASICO 60HZ CLASSE 15KV IMERSO EM ÓLEO MINERAL FORNECIMENTO E INSTALACAO</v>
          </cell>
          <cell r="C2839" t="str">
            <v>UN</v>
          </cell>
          <cell r="D2839">
            <v>32544.560000000001</v>
          </cell>
          <cell r="E2839">
            <v>3.7468750000000002E-3</v>
          </cell>
        </row>
        <row r="2840">
          <cell r="A2840" t="str">
            <v>73857/7</v>
          </cell>
          <cell r="B2840" t="str">
            <v>TRANSFORMADOR DISTRIBUICAO  30KVA TRIFASICO 60HZ CLASSE 15KV IMERSO EM ÓLEO MINERAL FORNECIMENTO E INSTALACAO</v>
          </cell>
          <cell r="C2840" t="str">
            <v>UN</v>
          </cell>
          <cell r="D2840">
            <v>5421.85</v>
          </cell>
          <cell r="E2840">
            <v>4.998293E-3</v>
          </cell>
        </row>
        <row r="2841">
          <cell r="A2841" t="str">
            <v>73857/8</v>
          </cell>
          <cell r="B2841" t="str">
            <v>TRANSFORMADOR DISTRIBUICAO  45KVA TRIFASICO 60HZ CLASSE 15KV IMERSO EM ÓLEO MINERAL FORNECIMENTO E INSTALACAO</v>
          </cell>
          <cell r="C2841" t="str">
            <v>UN</v>
          </cell>
          <cell r="D2841">
            <v>6069.12</v>
          </cell>
          <cell r="E2841">
            <v>6.6963140000000001E-3</v>
          </cell>
        </row>
        <row r="2842">
          <cell r="A2842" t="str">
            <v>73857/9</v>
          </cell>
          <cell r="B2842" t="str">
            <v>TRANSFORMADOR DISTRIBUICAO  750KVA TRIFASICO 60HZ CLASSE 15KV IMERSO EM ÓLEO MINERAL FORNECIMENTO E INSTALACAO</v>
          </cell>
          <cell r="C2842" t="str">
            <v>UN</v>
          </cell>
          <cell r="D2842">
            <v>44600.2</v>
          </cell>
          <cell r="E2842">
            <v>3.038102E-3</v>
          </cell>
        </row>
        <row r="2843">
          <cell r="A2843" t="str">
            <v>73857/10</v>
          </cell>
          <cell r="B2843" t="str">
            <v>TRANSFORMADOR DISTRIBUICAO  1000KVA TRIFASICO 60HZ CLASSE 15KV IMERSO EM ÓLEO MINERAL FORNECIMENTO E INSTALACAO</v>
          </cell>
          <cell r="C2843" t="str">
            <v>UN</v>
          </cell>
          <cell r="D2843">
            <v>62394.33</v>
          </cell>
          <cell r="E2843">
            <v>2.388682E-3</v>
          </cell>
        </row>
        <row r="2844">
          <cell r="A2844">
            <v>93128</v>
          </cell>
          <cell r="B2844" t="str">
            <v>PONTO DE ILUMINAÇÃO RESIDENCIAL INCLUINDO INTERRUPTOR SIMPLES, CAIXA ELÉTRICA, ELETRODUTO, CABO, RASGO, QUEBRA E CHUMBAMENTO (EXCLUINDO LUMINÁRIA E LÂMPADA). AF_01/2016</v>
          </cell>
          <cell r="C2844" t="str">
            <v>UN</v>
          </cell>
          <cell r="D2844">
            <v>101.39</v>
          </cell>
          <cell r="E2844">
            <v>0.59905320699999998</v>
          </cell>
        </row>
        <row r="2845">
          <cell r="A2845">
            <v>93137</v>
          </cell>
          <cell r="B2845" t="str">
            <v>PONTO DE ILUMINAÇÃO RESIDENCIAL INCLUINDO INTERRUPTOR SIMPLES (2 MÓDULOS), CAIXA ELÉTRICA, ELETRODUTO, CABO, RASGO, QUEBRA E CHUMBAMENTO (EXCLUINDO LUMINÁRIA E LÂMPADA). AF_01/2016</v>
          </cell>
          <cell r="C2845" t="str">
            <v>UN</v>
          </cell>
          <cell r="D2845">
            <v>119.97</v>
          </cell>
          <cell r="E2845">
            <v>0.56571874600000005</v>
          </cell>
        </row>
        <row r="2846">
          <cell r="A2846">
            <v>93138</v>
          </cell>
          <cell r="B2846" t="str">
            <v>PONTO DE ILUMINAÇÃO RESIDENCIAL INCLUINDO INTERRUPTOR PARALELO, CAIXA ELÉTRICA, ELETRODUTO, CABO, RASGO, QUEBRA E CHUMBAMENTO (EXCLUINDO LUMINÁRIA E LÂMPADA). AF_01/2016</v>
          </cell>
          <cell r="C2846" t="str">
            <v>UN</v>
          </cell>
          <cell r="D2846">
            <v>113.09</v>
          </cell>
          <cell r="E2846">
            <v>0.58121312800000002</v>
          </cell>
        </row>
        <row r="2847">
          <cell r="A2847">
            <v>93139</v>
          </cell>
          <cell r="B2847" t="str">
            <v>PONTO DE ILUMINAÇÃO RESIDENCIAL INCLUINDO INTERRUPTOR PARALELO (2 MÓDULOS), CAIXA ELÉTRICA, ELETRODUTO, CABO, RASGO, QUEBRA E CHUMBAMENTO (EXCLUINDO LUMINÁRIA E LÂMPADA). AF_01/2016</v>
          </cell>
          <cell r="C2847" t="str">
            <v>UN</v>
          </cell>
          <cell r="D2847">
            <v>143.34</v>
          </cell>
          <cell r="E2847">
            <v>0.54333164199999995</v>
          </cell>
        </row>
        <row r="2848">
          <cell r="A2848">
            <v>93140</v>
          </cell>
          <cell r="B2848" t="str">
            <v>PONTO DE ILUMINAÇÃO RESIDENCIAL INCLUINDO INTERRUPTOR SIMPLES CONJUGADO COM PARALELO, CAIXA ELÉTRICA, ELETRODUTO, CABO, RASGO, QUEBRA E CHUMBAMENTO (EXCLUINDO LUMINÁRIA E LÂMPADA). AF_01/2016</v>
          </cell>
          <cell r="C2848" t="str">
            <v>UN</v>
          </cell>
          <cell r="D2848">
            <v>135.19999999999999</v>
          </cell>
          <cell r="E2848">
            <v>0.54985360000000005</v>
          </cell>
        </row>
        <row r="2849">
          <cell r="A2849">
            <v>93141</v>
          </cell>
          <cell r="B2849" t="str">
            <v>PONTO DE TOMADA RESIDENCIAL INCLUINDO TOMADA 10A/250V, CAIXA ELÉTRICA, ELETRODUTO, CABO, RASGO, QUEBRA E CHUMBAMENTO. AF_01/2016</v>
          </cell>
          <cell r="C2849" t="str">
            <v>UN</v>
          </cell>
          <cell r="D2849">
            <v>121.82</v>
          </cell>
          <cell r="E2849">
            <v>0.55521420099999996</v>
          </cell>
        </row>
        <row r="2850">
          <cell r="A2850">
            <v>93142</v>
          </cell>
          <cell r="B2850" t="str">
            <v>PONTO DE TOMADA RESIDENCIAL INCLUINDO TOMADA (2 MÓDULOS) 10A/250V, CAIXA ELÉTRICA, ELETRODUTO, CABO, RASGO, QUEBRA E CHUMBAMENTO. AF_01/2016</v>
          </cell>
          <cell r="C2850" t="str">
            <v>UN</v>
          </cell>
          <cell r="D2850">
            <v>136.9</v>
          </cell>
          <cell r="E2850">
            <v>0.54194377400000004</v>
          </cell>
        </row>
        <row r="2851">
          <cell r="A2851">
            <v>93143</v>
          </cell>
          <cell r="B2851" t="str">
            <v>PONTO DE TOMADA RESIDENCIAL INCLUINDO TOMADA 20A/250V, CAIXA ELÉTRICA, ELETRODUTO, CABO, RASGO, QUEBRA E CHUMBAMENTO. AF_01/2016</v>
          </cell>
          <cell r="C2851" t="str">
            <v>UN</v>
          </cell>
          <cell r="D2851">
            <v>123.68</v>
          </cell>
          <cell r="E2851">
            <v>0.54653897900000004</v>
          </cell>
        </row>
        <row r="2852">
          <cell r="A2852">
            <v>93144</v>
          </cell>
          <cell r="B2852" t="str">
            <v>PONTO DE UTILIZAÇÃO DE EQUIPAMENTOS ELÉTRICOS, RESIDENCIAL, INCLUINDO SUPORTE E PLACA, CAIXA ELÉTRICA, ELETRODUTO, CABO, RASGO, QUEBRA E CHUMBAMENTO. AF_01/2016</v>
          </cell>
          <cell r="C2852" t="str">
            <v>UN</v>
          </cell>
          <cell r="D2852">
            <v>153.5</v>
          </cell>
          <cell r="E2852">
            <v>0.47815780499999999</v>
          </cell>
        </row>
        <row r="2853">
          <cell r="A2853">
            <v>93145</v>
          </cell>
          <cell r="B2853" t="str">
            <v>PONTO DE ILUMINAÇÃO E TOMADA, RESIDENCIAL, INCLUINDO INTERRUPTOR SIMPLES E TOMADA 10A/250V, CAIXA ELÉTRICA, ELETRODUTO, CABO, RASGO, QUEBRA E CHUMBAMENTO (EXCLUINDO LUMINÁRIA E LÂMPADA). AF_01/2016</v>
          </cell>
          <cell r="C2853" t="str">
            <v>UN</v>
          </cell>
          <cell r="D2853">
            <v>147.47</v>
          </cell>
          <cell r="E2853">
            <v>0.526661025</v>
          </cell>
        </row>
        <row r="2854">
          <cell r="A2854">
            <v>93146</v>
          </cell>
          <cell r="B2854" t="str">
            <v>PONTO DE ILUMINAÇÃO E TOMADA, RESIDENCIAL, INCLUINDO INTERRUPTOR PARALELO E TOMADA 10A/250V, CAIXA ELÉTRICA, ELETRODUTO, CABO, RASGO, QUEBRA E CHUMBAMENTO (EXCLUINDO LUMINÁRIA E LÂMPADA). AF_01/2016</v>
          </cell>
          <cell r="C2854" t="str">
            <v>UN</v>
          </cell>
          <cell r="D2854">
            <v>159.16</v>
          </cell>
          <cell r="E2854">
            <v>0.51909643000000005</v>
          </cell>
        </row>
        <row r="2855">
          <cell r="A2855">
            <v>93147</v>
          </cell>
          <cell r="B2855" t="str">
            <v>PONTO DE ILUMINAÇÃO E TOMADA, RESIDENCIAL, INCLUINDO INTERRUPTOR SIMPLES, INTERRUPTOR PARALELO E TOMADA 10A/250V, CAIXA ELÉTRICA, ELETRODUTO, CABO, RASGO, QUEBRA E CHUMBAMENTO (EXCLUINDO LUMINÁRIA E LÂMPADA). AF_01/2016</v>
          </cell>
          <cell r="C2855" t="str">
            <v>UN</v>
          </cell>
          <cell r="D2855">
            <v>181.3</v>
          </cell>
          <cell r="E2855">
            <v>0.50346764600000005</v>
          </cell>
        </row>
        <row r="2856">
          <cell r="A2856">
            <v>8260</v>
          </cell>
          <cell r="B2856" t="str">
            <v>INSTALACAO PARA-RAIOS P/RESERVATORIO</v>
          </cell>
          <cell r="C2856" t="str">
            <v>UN</v>
          </cell>
          <cell r="D2856">
            <v>2763.33</v>
          </cell>
          <cell r="E2856">
            <v>9.0760061000000003E-2</v>
          </cell>
        </row>
        <row r="2857">
          <cell r="A2857">
            <v>72315</v>
          </cell>
          <cell r="B2857" t="str">
            <v>TERMINAL AEREO EM ACO GALVANIZADO COM BASE DE FIXACAO H = 30CM</v>
          </cell>
          <cell r="C2857" t="str">
            <v>UN</v>
          </cell>
          <cell r="D2857">
            <v>25.82</v>
          </cell>
          <cell r="E2857">
            <v>0.52314274699999996</v>
          </cell>
        </row>
        <row r="2858">
          <cell r="A2858">
            <v>96971</v>
          </cell>
          <cell r="B2858" t="str">
            <v>CORDOALHA DE COBRE NU 16 MM², NÃO ENTERRADA, COM ISOLADOR - FORNECIMENTO E INSTALAÇÃO. AF_12/2017</v>
          </cell>
          <cell r="C2858" t="str">
            <v>M</v>
          </cell>
          <cell r="D2858">
            <v>19.5</v>
          </cell>
          <cell r="E2858">
            <v>0.356581017</v>
          </cell>
        </row>
        <row r="2859">
          <cell r="A2859">
            <v>96972</v>
          </cell>
          <cell r="B2859" t="str">
            <v>CORDOALHA DE COBRE NU 25 MM², NÃO ENTERRADA, COM ISOLADOR - FORNECIMENTO E INSTALAÇÃO. AF_12/2017</v>
          </cell>
          <cell r="C2859" t="str">
            <v>M</v>
          </cell>
          <cell r="D2859">
            <v>26.47</v>
          </cell>
          <cell r="E2859">
            <v>0.35488837499999998</v>
          </cell>
        </row>
        <row r="2860">
          <cell r="A2860">
            <v>96973</v>
          </cell>
          <cell r="B2860" t="str">
            <v>CORDOALHA DE COBRE NU 35 MM², NÃO ENTERRADA, COM ISOLADOR - FORNECIMENTO E INSTALAÇÃO. AF_12/2017</v>
          </cell>
          <cell r="C2860" t="str">
            <v>M</v>
          </cell>
          <cell r="D2860">
            <v>33.01</v>
          </cell>
          <cell r="E2860">
            <v>0.338962235</v>
          </cell>
        </row>
        <row r="2861">
          <cell r="A2861">
            <v>96974</v>
          </cell>
          <cell r="B2861" t="str">
            <v>CORDOALHA DE COBRE NU 50 MM², NÃO ENTERRADA, COM ISOLADOR - FORNECIMENTO E INSTALAÇÃO. AF_12/2017</v>
          </cell>
          <cell r="C2861" t="str">
            <v>M</v>
          </cell>
          <cell r="D2861">
            <v>41.47</v>
          </cell>
          <cell r="E2861">
            <v>0.31672771599999999</v>
          </cell>
        </row>
        <row r="2862">
          <cell r="A2862">
            <v>96975</v>
          </cell>
          <cell r="B2862" t="str">
            <v>CORDOALHA DE COBRE NU 70 MM², NÃO ENTERRADA, COM ISOLADOR - FORNECIMENTO E INSTALAÇÃO. AF_12/2017</v>
          </cell>
          <cell r="C2862" t="str">
            <v>M</v>
          </cell>
          <cell r="D2862">
            <v>52.49</v>
          </cell>
          <cell r="E2862">
            <v>0.28464203199999999</v>
          </cell>
        </row>
        <row r="2863">
          <cell r="A2863">
            <v>96976</v>
          </cell>
          <cell r="B2863" t="str">
            <v>CORDOALHA DE COBRE NU 95 MM², NÃO ENTERRADA, COM ISOLADOR - FORNECIMENTO E INSTALAÇÃO. AF_12/2017</v>
          </cell>
          <cell r="C2863" t="str">
            <v>M</v>
          </cell>
          <cell r="D2863">
            <v>66.86</v>
          </cell>
          <cell r="E2863">
            <v>0.24803862400000001</v>
          </cell>
        </row>
        <row r="2864">
          <cell r="A2864">
            <v>96977</v>
          </cell>
          <cell r="B2864" t="str">
            <v>CORDOALHA DE COBRE NU 50 MM², ENTERRADA, SEM ISOLADOR - FORNECIMENTO E INSTALAÇÃO. AF_12/2017</v>
          </cell>
          <cell r="C2864" t="str">
            <v>M</v>
          </cell>
          <cell r="D2864">
            <v>23.45</v>
          </cell>
          <cell r="E2864">
            <v>3.8131961999999998E-2</v>
          </cell>
        </row>
        <row r="2865">
          <cell r="A2865">
            <v>96978</v>
          </cell>
          <cell r="B2865" t="str">
            <v>CORDOALHA DE COBRE NU 70 MM², ENTERRADA, SEM ISOLADOR - FORNECIMENTO E INSTALAÇÃO. AF_12/2017</v>
          </cell>
          <cell r="C2865" t="str">
            <v>M</v>
          </cell>
          <cell r="D2865">
            <v>32.82</v>
          </cell>
          <cell r="E2865">
            <v>3.2751759999999998E-2</v>
          </cell>
        </row>
        <row r="2866">
          <cell r="A2866">
            <v>96979</v>
          </cell>
          <cell r="B2866" t="str">
            <v>CORDOALHA DE COBRE NU 95 MM², ENTERRADA, SEM ISOLADOR - FORNECIMENTO E INSTALAÇÃO. AF_12/2017</v>
          </cell>
          <cell r="C2866" t="str">
            <v>M</v>
          </cell>
          <cell r="D2866">
            <v>45.89</v>
          </cell>
          <cell r="E2866">
            <v>2.7328377000000001E-2</v>
          </cell>
        </row>
        <row r="2867">
          <cell r="A2867">
            <v>96981</v>
          </cell>
          <cell r="B2867" t="str">
            <v>SUPORTE ISOLADOR PARA CORDOALHA DE COBRE - FORNECIMENTO E INSTALAÇÃO. AF_12/2017</v>
          </cell>
          <cell r="C2867" t="str">
            <v>M</v>
          </cell>
          <cell r="D2867">
            <v>18.16</v>
          </cell>
          <cell r="E2867">
            <v>0.47536394100000001</v>
          </cell>
        </row>
        <row r="2868">
          <cell r="A2868">
            <v>96984</v>
          </cell>
          <cell r="B2868" t="str">
            <v>ELETRODUTO PVC 40MM (1 ¼ ) PARA SPDA - FORNECIMENTO E INSTALAÇÃO. AF_12/2017</v>
          </cell>
          <cell r="C2868" t="str">
            <v>UN</v>
          </cell>
          <cell r="D2868">
            <v>38.92</v>
          </cell>
          <cell r="E2868">
            <v>0.57826313100000004</v>
          </cell>
        </row>
        <row r="2869">
          <cell r="A2869">
            <v>96985</v>
          </cell>
          <cell r="B2869" t="str">
            <v>HASTE DE ATERRAMENTO 5/8  PARA SPDA - FORNECIMENTO E INSTALAÇÃO. AF_12/2017</v>
          </cell>
          <cell r="C2869" t="str">
            <v>UN</v>
          </cell>
          <cell r="D2869">
            <v>43.83</v>
          </cell>
          <cell r="E2869">
            <v>0.155820348</v>
          </cell>
        </row>
        <row r="2870">
          <cell r="A2870">
            <v>96986</v>
          </cell>
          <cell r="B2870" t="str">
            <v>HASTE DE ATERRAMENTO 3/4  PARA SPDA - FORNECIMENTO E INSTALAÇÃO. AF_12/2017</v>
          </cell>
          <cell r="C2870" t="str">
            <v>UN</v>
          </cell>
          <cell r="D2870">
            <v>65.58</v>
          </cell>
          <cell r="E2870">
            <v>0.162861958</v>
          </cell>
        </row>
        <row r="2871">
          <cell r="A2871">
            <v>96987</v>
          </cell>
          <cell r="B2871" t="str">
            <v>BASE METÁLICA PARA MASTRO 1 ½  PARA SPDA - FORNECIMENTO E INSTALAÇÃO. AF_12/2017</v>
          </cell>
          <cell r="C2871" t="str">
            <v>UN</v>
          </cell>
          <cell r="D2871">
            <v>94.3</v>
          </cell>
          <cell r="E2871">
            <v>0.32394216399999998</v>
          </cell>
        </row>
        <row r="2872">
          <cell r="A2872">
            <v>96988</v>
          </cell>
          <cell r="B2872" t="str">
            <v>MASTRO 1 ½  PARA SPDA - FORNECIMENTO E INSTALAÇÃO. AF_12/2017</v>
          </cell>
          <cell r="C2872" t="str">
            <v>UN</v>
          </cell>
          <cell r="D2872">
            <v>132.88</v>
          </cell>
          <cell r="E2872">
            <v>3.1963814E-2</v>
          </cell>
        </row>
        <row r="2873">
          <cell r="A2873">
            <v>96989</v>
          </cell>
          <cell r="B2873" t="str">
            <v>CAPTOR TIPO FRANKLIN PARA SPDA - FORNECIMENTO E INSTALAÇÃO. AF_12/2017</v>
          </cell>
          <cell r="C2873" t="str">
            <v>UN</v>
          </cell>
          <cell r="D2873">
            <v>87.53</v>
          </cell>
          <cell r="E2873">
            <v>3.8717067000000001E-2</v>
          </cell>
        </row>
        <row r="2874">
          <cell r="A2874">
            <v>9535</v>
          </cell>
          <cell r="B2874" t="str">
            <v>CHUVEIRO ELETRICO COMUM CORPO PLASTICO TIPO DUCHA, FORNECIMENTO E INSTALACAO</v>
          </cell>
          <cell r="C2874" t="str">
            <v>UN</v>
          </cell>
          <cell r="D2874">
            <v>57.92</v>
          </cell>
          <cell r="E2874">
            <v>0.180635085</v>
          </cell>
        </row>
        <row r="2875">
          <cell r="A2875">
            <v>72322</v>
          </cell>
          <cell r="B2875" t="str">
            <v>CHAVE SECCIONADORA TRIPOLAR, ABERTURA SOB CARGA, COM FUSÍVEIS NH - 100A/250V - FORNECIMENTO E INSTALACAO</v>
          </cell>
          <cell r="C2875" t="str">
            <v>UN</v>
          </cell>
          <cell r="D2875">
            <v>393.85</v>
          </cell>
          <cell r="E2875">
            <v>0.13670178999999999</v>
          </cell>
        </row>
        <row r="2876">
          <cell r="A2876">
            <v>72326</v>
          </cell>
          <cell r="B2876" t="str">
            <v>CHAVE SECCIONADORA TRIPOLAR, ABERTURA SOB CARGA, COM FUSÍVEIS NH - 200A/250V</v>
          </cell>
          <cell r="C2876" t="str">
            <v>UN</v>
          </cell>
          <cell r="D2876">
            <v>555.21</v>
          </cell>
          <cell r="E2876">
            <v>9.6972316000000003E-2</v>
          </cell>
        </row>
        <row r="2877">
          <cell r="A2877">
            <v>72327</v>
          </cell>
          <cell r="B2877" t="str">
            <v>FUSÍVEL TIPO "DIAZED", TIPO RÁPIDO OU RETARDADO - 2/25A - FORNECIMENTO E INSTALACAO</v>
          </cell>
          <cell r="C2877" t="str">
            <v>UN</v>
          </cell>
          <cell r="D2877">
            <v>5.88</v>
          </cell>
          <cell r="E2877">
            <v>0.53032928999999995</v>
          </cell>
        </row>
        <row r="2878">
          <cell r="A2878">
            <v>72328</v>
          </cell>
          <cell r="B2878" t="str">
            <v>FUSÍVEL TIPO "DIAZED", TIPO RÁPIDO OU RETARDADO - 35/63A - FORNECIMENTO E INSTALACAO</v>
          </cell>
          <cell r="C2878" t="str">
            <v>UN</v>
          </cell>
          <cell r="D2878">
            <v>7.04</v>
          </cell>
          <cell r="E2878">
            <v>0.44155844100000002</v>
          </cell>
        </row>
        <row r="2879">
          <cell r="A2879">
            <v>72330</v>
          </cell>
          <cell r="B2879" t="str">
            <v>FUSÍVEL TIPO NH 200A - TAMANHO 01 - FORNECIMENTO E INSTALACAO</v>
          </cell>
          <cell r="C2879" t="str">
            <v>UN</v>
          </cell>
          <cell r="D2879">
            <v>32.1</v>
          </cell>
          <cell r="E2879">
            <v>9.5654892000000005E-2</v>
          </cell>
        </row>
        <row r="2880">
          <cell r="A2880" t="str">
            <v>73780/1</v>
          </cell>
          <cell r="B2880" t="str">
            <v>CHAVE FUSIVEL UNIPOLAR, 15KV - 100A, EQUIPADA COM COMANDO PARA HASTE DE MANOBRA .       FORNECIMENTO E INSTALAÇÃO.</v>
          </cell>
          <cell r="C2880" t="str">
            <v>UN</v>
          </cell>
          <cell r="D2880">
            <v>301.66000000000003</v>
          </cell>
          <cell r="E2880">
            <v>8.9836238999999998E-2</v>
          </cell>
        </row>
        <row r="2881">
          <cell r="A2881" t="str">
            <v>73780/2</v>
          </cell>
          <cell r="B2881" t="str">
            <v>CHAVE BLINDADA TRIPOLAR 250V, 30A - FORNECIMENTO E INSTALACAO</v>
          </cell>
          <cell r="C2881" t="str">
            <v>UN</v>
          </cell>
          <cell r="D2881">
            <v>203.53</v>
          </cell>
          <cell r="E2881">
            <v>5.3224457000000003E-2</v>
          </cell>
        </row>
        <row r="2882">
          <cell r="A2882" t="str">
            <v>73780/3</v>
          </cell>
          <cell r="B2882" t="str">
            <v>CHAVE BLINDADA TRIPOLAR 250V, 60A - FORNECIMENTO E INSTALACAO</v>
          </cell>
          <cell r="C2882" t="str">
            <v>UN</v>
          </cell>
          <cell r="D2882">
            <v>312.02999999999997</v>
          </cell>
          <cell r="E2882">
            <v>3.4702843999999997E-2</v>
          </cell>
        </row>
        <row r="2883">
          <cell r="A2883" t="str">
            <v>73780/4</v>
          </cell>
          <cell r="B2883" t="str">
            <v>CHAVE BLINDADA TRIPOLAR 250V, 100A - FORNECIMENTO E INSTALACAO</v>
          </cell>
          <cell r="C2883" t="str">
            <v>UN</v>
          </cell>
          <cell r="D2883">
            <v>575.01</v>
          </cell>
          <cell r="E2883">
            <v>1.8824921000000001E-2</v>
          </cell>
        </row>
        <row r="2884">
          <cell r="A2884">
            <v>83482</v>
          </cell>
          <cell r="B2884" t="str">
            <v>FUSIVEL TIPO NH 250 A, TAMANHO 1 - FORNECIMENTO E INSTALACAO</v>
          </cell>
          <cell r="C2884" t="str">
            <v>UN</v>
          </cell>
          <cell r="D2884">
            <v>32.1</v>
          </cell>
          <cell r="E2884">
            <v>9.5654892000000005E-2</v>
          </cell>
        </row>
        <row r="2885">
          <cell r="A2885">
            <v>83487</v>
          </cell>
          <cell r="B2885" t="str">
            <v>BASE PARA FUSIVEL (PORTA-FUSIVEL) NH 01 250A</v>
          </cell>
          <cell r="C2885" t="str">
            <v>UN</v>
          </cell>
          <cell r="D2885">
            <v>96.47</v>
          </cell>
          <cell r="E2885">
            <v>0.13958073800000001</v>
          </cell>
        </row>
        <row r="2886">
          <cell r="A2886">
            <v>83490</v>
          </cell>
          <cell r="B2886" t="str">
            <v>CHAVE FACA TRIPOLAR BLINDADA 250V/30A - FORNECIMENTO E INSTALACAO</v>
          </cell>
          <cell r="C2886" t="str">
            <v>UN</v>
          </cell>
          <cell r="D2886">
            <v>200.04</v>
          </cell>
          <cell r="E2886">
            <v>4.0342359000000001E-2</v>
          </cell>
        </row>
        <row r="2887">
          <cell r="A2887">
            <v>83491</v>
          </cell>
          <cell r="B2887" t="str">
            <v>CHAVE GUARDA MOTOR TRIFASICO 5CV/220V C/ CHAVE MAGNETICA - FORNECIMENTO E INSTALACAO</v>
          </cell>
          <cell r="C2887" t="str">
            <v>UN</v>
          </cell>
          <cell r="D2887">
            <v>282.89</v>
          </cell>
          <cell r="E2887">
            <v>9.5160663000000006E-2</v>
          </cell>
        </row>
        <row r="2888">
          <cell r="A2888">
            <v>83492</v>
          </cell>
          <cell r="B2888" t="str">
            <v>CHAVE GUARDA MOTOR TRIFISICA 10CV/220V C/ CHAVE MAGNETICA - FORNECIMENTO E INSTALACAO</v>
          </cell>
          <cell r="C2888" t="str">
            <v>UN</v>
          </cell>
          <cell r="D2888">
            <v>426.53</v>
          </cell>
          <cell r="E2888">
            <v>6.3113965999999994E-2</v>
          </cell>
        </row>
        <row r="2889">
          <cell r="A2889">
            <v>83493</v>
          </cell>
          <cell r="B2889" t="str">
            <v>FUSIVEL TIPO NH 250A - TAMANHO 01 - FORNECIMENTO E INSTALACAO</v>
          </cell>
          <cell r="C2889" t="str">
            <v>UN</v>
          </cell>
          <cell r="D2889">
            <v>32.1</v>
          </cell>
          <cell r="E2889">
            <v>9.5654892000000005E-2</v>
          </cell>
        </row>
        <row r="2890">
          <cell r="A2890">
            <v>85195</v>
          </cell>
          <cell r="B2890" t="str">
            <v>CHAVE DE BOIA AUTOMÁTICA</v>
          </cell>
          <cell r="C2890" t="str">
            <v>UN</v>
          </cell>
          <cell r="D2890">
            <v>67.599999999999994</v>
          </cell>
          <cell r="E2890">
            <v>0.31943001300000001</v>
          </cell>
        </row>
        <row r="2891">
          <cell r="A2891">
            <v>88547</v>
          </cell>
          <cell r="B2891" t="str">
            <v>CHAVE DE BOIA AUTOMÁTICA SUPERIOR 10A/250V - FORNECIMENTO E INSTALACAO</v>
          </cell>
          <cell r="C2891" t="str">
            <v>UN</v>
          </cell>
          <cell r="D2891">
            <v>74.040000000000006</v>
          </cell>
          <cell r="E2891">
            <v>0.36358724999999997</v>
          </cell>
        </row>
        <row r="2892">
          <cell r="A2892">
            <v>72283</v>
          </cell>
          <cell r="B2892" t="str">
            <v>ABRIGO PARA HIDRANTE, 75X45X17CM, COM REGISTRO GLOBO ANGULAR 45º 2.1/2", ADAPTADOR STORZ 2.1/2", MANGUEIRA DE INCÊNDIO 15M, REDUÇÃO 2.1/2X1.1/2" E ESGUICHO EM LATÃO 1.1/2" - FORNECIMENTO E INSTALAÇÃO</v>
          </cell>
          <cell r="C2892" t="str">
            <v>UN</v>
          </cell>
          <cell r="D2892">
            <v>855.49</v>
          </cell>
          <cell r="E2892">
            <v>0.10992903599999999</v>
          </cell>
        </row>
        <row r="2893">
          <cell r="A2893">
            <v>72287</v>
          </cell>
          <cell r="B2893" t="str">
            <v>CAIXA DE INCÊNDIO 45X75X17CM - FORNECIMENTO E INSTALAÇÃO</v>
          </cell>
          <cell r="C2893" t="str">
            <v>UN</v>
          </cell>
          <cell r="D2893">
            <v>220.39</v>
          </cell>
          <cell r="E2893">
            <v>8.7550491999999994E-2</v>
          </cell>
        </row>
        <row r="2894">
          <cell r="A2894">
            <v>72288</v>
          </cell>
          <cell r="B2894" t="str">
            <v>CAIXA DE INCÊNDIO 60X75X17CM - FORNECIMENTO E INSTALAÇÃO</v>
          </cell>
          <cell r="C2894" t="str">
            <v>UN</v>
          </cell>
          <cell r="D2894">
            <v>273.93</v>
          </cell>
          <cell r="E2894">
            <v>7.6678715999999994E-2</v>
          </cell>
        </row>
        <row r="2895">
          <cell r="A2895">
            <v>72553</v>
          </cell>
          <cell r="B2895" t="str">
            <v>EXTINTOR DE PQS 4KG - FORNECIMENTO E INSTALACAO</v>
          </cell>
          <cell r="C2895" t="str">
            <v>UN</v>
          </cell>
          <cell r="D2895">
            <v>167.55</v>
          </cell>
          <cell r="E2895">
            <v>4.8057381000000003E-2</v>
          </cell>
        </row>
        <row r="2896">
          <cell r="A2896">
            <v>72554</v>
          </cell>
          <cell r="B2896" t="str">
            <v>EXTINTOR DE CO2 6KG - FORNECIMENTO E INSTALACAO</v>
          </cell>
          <cell r="C2896" t="str">
            <v>UN</v>
          </cell>
          <cell r="D2896">
            <v>567.48</v>
          </cell>
          <cell r="E2896">
            <v>1.4174144E-2</v>
          </cell>
        </row>
        <row r="2897">
          <cell r="A2897" t="str">
            <v>73775/1</v>
          </cell>
          <cell r="B2897" t="str">
            <v>EXTINTOR INCENDIO TP PO QUIMICO 4KG FORNECIMENTO E COLOCACAO</v>
          </cell>
          <cell r="C2897" t="str">
            <v>UN</v>
          </cell>
          <cell r="D2897">
            <v>174.07</v>
          </cell>
          <cell r="E2897">
            <v>7.6688702999999997E-2</v>
          </cell>
        </row>
        <row r="2898">
          <cell r="A2898" t="str">
            <v>73775/2</v>
          </cell>
          <cell r="B2898" t="str">
            <v>EXTINTOR INCENDIO AGUA-PRESSURIZADA 10L INCL SUPORTE PAREDE CARGA     COMPLETA FORNECIMENTO E COLOCACAO</v>
          </cell>
          <cell r="C2898" t="str">
            <v>UN</v>
          </cell>
          <cell r="D2898">
            <v>179.43</v>
          </cell>
          <cell r="E2898">
            <v>7.4396296000000001E-2</v>
          </cell>
        </row>
        <row r="2899">
          <cell r="A2899">
            <v>83633</v>
          </cell>
          <cell r="B2899" t="str">
            <v>HIDRANTE SUBTERRANEO FERRO FUNDIDO C/ CURVA LONGA E CAIXA DN=75MM</v>
          </cell>
          <cell r="C2899" t="str">
            <v>UN</v>
          </cell>
          <cell r="D2899">
            <v>1742.37</v>
          </cell>
          <cell r="E2899">
            <v>1.7501162000000001E-2</v>
          </cell>
        </row>
        <row r="2900">
          <cell r="A2900">
            <v>83634</v>
          </cell>
          <cell r="B2900" t="str">
            <v>EXTINTOR INCENDIO TP GAS CARBONICO 4KG COMPLETO - FORNECIMENTO E INSTALACAO</v>
          </cell>
          <cell r="C2900" t="str">
            <v>UN</v>
          </cell>
          <cell r="D2900">
            <v>531.15</v>
          </cell>
          <cell r="E2900">
            <v>2.5120990999999999E-2</v>
          </cell>
        </row>
        <row r="2901">
          <cell r="A2901">
            <v>83635</v>
          </cell>
          <cell r="B2901" t="str">
            <v>EXTINTOR INCENDIO TP PO QUIMICO 6KG - FORNECIMENTO E INSTALACAO</v>
          </cell>
          <cell r="C2901" t="str">
            <v>UN</v>
          </cell>
          <cell r="D2901">
            <v>202.64</v>
          </cell>
          <cell r="E2901">
            <v>6.5870037000000006E-2</v>
          </cell>
        </row>
        <row r="2902">
          <cell r="A2902">
            <v>96765</v>
          </cell>
          <cell r="B2902" t="str">
            <v>ABRIGO PARA HIDRANTE, 90X60X17CM, COM REGISTRO GLOBO ANGULAR 45º 2.1/2", ADAPTADOR STORZ 2.1/2", MANGUEIRA DE INCÊNDIO 20M, REDUÇÃO 2.1/2X1.1/2" E ESGUICHO EM LATÃO 1.1/2" - FORNECIMENTO E INSTALAÇÃO. AF_08/2017</v>
          </cell>
          <cell r="C2902" t="str">
            <v>UN</v>
          </cell>
          <cell r="D2902">
            <v>1003.59</v>
          </cell>
          <cell r="E2902">
            <v>8.0243160999999993E-2</v>
          </cell>
        </row>
        <row r="2903">
          <cell r="A2903">
            <v>72337</v>
          </cell>
          <cell r="B2903" t="str">
            <v>TOMADA PARA TELEFONE DE 4 POLOS PADRAO TELEBRAS - FORNECIMENTO E INSTALACAO</v>
          </cell>
          <cell r="C2903" t="str">
            <v>UN</v>
          </cell>
          <cell r="D2903">
            <v>22.51</v>
          </cell>
          <cell r="E2903">
            <v>0.30067114</v>
          </cell>
        </row>
        <row r="2904">
          <cell r="A2904">
            <v>73688</v>
          </cell>
          <cell r="B2904" t="str">
            <v>CABO TELEFONICO CTP-APL-50, 30 PARES (USO EXTERNO) - FORNECIMENTO E INSTALACAO</v>
          </cell>
          <cell r="C2904" t="str">
            <v>M</v>
          </cell>
          <cell r="D2904">
            <v>16.45</v>
          </cell>
          <cell r="E2904">
            <v>0.25554187099999998</v>
          </cell>
        </row>
        <row r="2905">
          <cell r="A2905">
            <v>73689</v>
          </cell>
          <cell r="B2905" t="str">
            <v>CABO TELEFONICO CTP-APL-50, 20 PARES (USO EXTERNO) - FORNECIMENTO E INSTALACAO</v>
          </cell>
          <cell r="C2905" t="str">
            <v>M</v>
          </cell>
          <cell r="D2905">
            <v>11.81</v>
          </cell>
          <cell r="E2905">
            <v>0.24200518500000001</v>
          </cell>
        </row>
        <row r="2906">
          <cell r="A2906">
            <v>73690</v>
          </cell>
          <cell r="B2906" t="str">
            <v>CABO TELEFONICO CTP-APL-50, 10 PARES (USO EXTERNO) - FORNECIMENTO E INSTALACAO</v>
          </cell>
          <cell r="C2906" t="str">
            <v>M</v>
          </cell>
          <cell r="D2906">
            <v>7.62</v>
          </cell>
          <cell r="E2906">
            <v>0.30417227400000002</v>
          </cell>
        </row>
        <row r="2907">
          <cell r="A2907" t="str">
            <v>73749/1</v>
          </cell>
          <cell r="B2907" t="str">
            <v>CAIXA ENTERRADA PARA INSTALACOES TELEFONICAS TIPO R1 0,60X0,35X0,50M EM BLOCOS DE CONCRETO ESTRUTURAL</v>
          </cell>
          <cell r="C2907" t="str">
            <v>UN</v>
          </cell>
          <cell r="D2907">
            <v>173.22</v>
          </cell>
          <cell r="E2907">
            <v>0.40682846499999997</v>
          </cell>
        </row>
        <row r="2908">
          <cell r="A2908" t="str">
            <v>73749/2</v>
          </cell>
          <cell r="B2908" t="str">
            <v>CAIXA ENTERRADA PARA INSTALACOES TELEFONICAS TIPO R2 1,07X0,52X0,50M EM BLOCOS DE CONCRETO ESTRUTURAL</v>
          </cell>
          <cell r="C2908" t="str">
            <v>UN</v>
          </cell>
          <cell r="D2908">
            <v>315.37</v>
          </cell>
          <cell r="E2908">
            <v>0.38077503400000001</v>
          </cell>
        </row>
        <row r="2909">
          <cell r="A2909" t="str">
            <v>73749/3</v>
          </cell>
          <cell r="B2909" t="str">
            <v>CAIXA ENTERRADA PARA INSTALACOES TELEFONICAS TIPO R3 1,30X1,20X1,20M EM BLOCOS DE CONCRETO ESTRUTURAL</v>
          </cell>
          <cell r="C2909" t="str">
            <v>UN</v>
          </cell>
          <cell r="D2909">
            <v>1028.8499999999999</v>
          </cell>
          <cell r="E2909">
            <v>0.39467186599999998</v>
          </cell>
        </row>
        <row r="2910">
          <cell r="A2910" t="str">
            <v>73768/1</v>
          </cell>
          <cell r="B2910" t="str">
            <v>FIO TELEFONICO FI 0,6MM, 2 CONDUTORES (USO INTERNO)-  FORNECIMENTO E INSTALACAO</v>
          </cell>
          <cell r="C2910" t="str">
            <v>M</v>
          </cell>
          <cell r="D2910">
            <v>1.42</v>
          </cell>
          <cell r="E2910">
            <v>0.50381679400000001</v>
          </cell>
        </row>
        <row r="2911">
          <cell r="A2911" t="str">
            <v>73768/2</v>
          </cell>
          <cell r="B2911" t="str">
            <v>CABO TELEFONICO FE 1,0MM, 2 CONDUTORES (USO EXTERNO) - FORNECIMENTO E INSTALACAO</v>
          </cell>
          <cell r="C2911" t="str">
            <v>M</v>
          </cell>
          <cell r="D2911">
            <v>2.11</v>
          </cell>
          <cell r="E2911">
            <v>0.53807106599999999</v>
          </cell>
        </row>
        <row r="2912">
          <cell r="A2912" t="str">
            <v>73768/3</v>
          </cell>
          <cell r="B2912" t="str">
            <v>CABO TELEFONICO CI-50 10 PARES (USO INTERNO) - FORNECIMENTO E INSTALACAO</v>
          </cell>
          <cell r="C2912" t="str">
            <v>M</v>
          </cell>
          <cell r="D2912">
            <v>5.68</v>
          </cell>
          <cell r="E2912">
            <v>0.29113924000000002</v>
          </cell>
        </row>
        <row r="2913">
          <cell r="A2913" t="str">
            <v>73768/4</v>
          </cell>
          <cell r="B2913" t="str">
            <v>CABO TELEFONICO CI-50 20PARES (USO INTERNO) - FORNECIMENTO E INSTALACAO</v>
          </cell>
          <cell r="C2913" t="str">
            <v>M</v>
          </cell>
          <cell r="D2913">
            <v>9.4499999999999993</v>
          </cell>
          <cell r="E2913">
            <v>0.20258620599999999</v>
          </cell>
        </row>
        <row r="2914">
          <cell r="A2914" t="str">
            <v>73768/5</v>
          </cell>
          <cell r="B2914" t="str">
            <v>CABO TELEFONICO CI-50 30PARES (USO INTERNO) - FORNECIMENTO E INSTALACAO</v>
          </cell>
          <cell r="C2914" t="str">
            <v>M</v>
          </cell>
          <cell r="D2914">
            <v>12.34</v>
          </cell>
          <cell r="E2914">
            <v>0.17680920999999999</v>
          </cell>
        </row>
        <row r="2915">
          <cell r="A2915" t="str">
            <v>73768/6</v>
          </cell>
          <cell r="B2915" t="str">
            <v>CABO TELEFONICO CI-50 50PARES (USO INTERNO) - FORNECIMENTO E INSTALACAO</v>
          </cell>
          <cell r="C2915" t="str">
            <v>M</v>
          </cell>
          <cell r="D2915">
            <v>20.49</v>
          </cell>
          <cell r="E2915">
            <v>0.13251231499999999</v>
          </cell>
        </row>
        <row r="2916">
          <cell r="A2916" t="str">
            <v>73768/7</v>
          </cell>
          <cell r="B2916" t="str">
            <v>CABO TELEFONICO CI-50 75 PARES (USO INTERNO) - FORNECIMENTO E INSTALACAO</v>
          </cell>
          <cell r="C2916" t="str">
            <v>M</v>
          </cell>
          <cell r="D2916">
            <v>31.98</v>
          </cell>
          <cell r="E2916">
            <v>0.102015113</v>
          </cell>
        </row>
        <row r="2917">
          <cell r="A2917" t="str">
            <v>73768/8</v>
          </cell>
          <cell r="B2917" t="str">
            <v>CABO TELEFONICO CI-50 200 PARES (USO INTERNO) - FORNECIMENTO E INSTALACAO</v>
          </cell>
          <cell r="C2917" t="str">
            <v>M</v>
          </cell>
          <cell r="D2917">
            <v>75.53</v>
          </cell>
          <cell r="E2917">
            <v>7.1570839999999997E-2</v>
          </cell>
        </row>
        <row r="2918">
          <cell r="A2918" t="str">
            <v>73768/9</v>
          </cell>
          <cell r="B2918" t="str">
            <v>CABO TELEFONICO CCI-50 1 PAR (USO INTERNO) - FORNECIMENTO E INSTALACAO</v>
          </cell>
          <cell r="C2918" t="str">
            <v>M</v>
          </cell>
          <cell r="D2918">
            <v>1.02</v>
          </cell>
          <cell r="E2918">
            <v>0.55913978499999994</v>
          </cell>
        </row>
        <row r="2919">
          <cell r="A2919" t="str">
            <v>73768/10</v>
          </cell>
          <cell r="B2919" t="str">
            <v>CABO TELEFONICO CCI-50 2 PARES (USO INTERNO) - FORNECIMENTO E INSTALACAO</v>
          </cell>
          <cell r="C2919" t="str">
            <v>M</v>
          </cell>
          <cell r="D2919">
            <v>1.28</v>
          </cell>
          <cell r="E2919">
            <v>0.43697478899999997</v>
          </cell>
        </row>
        <row r="2920">
          <cell r="A2920" t="str">
            <v>73768/11</v>
          </cell>
          <cell r="B2920" t="str">
            <v>CABO TELEFONICO CCI-50 3 PARES (USO INTERNO) - FORNECIMENTO E INSTALACAO</v>
          </cell>
          <cell r="C2920" t="str">
            <v>M</v>
          </cell>
          <cell r="D2920">
            <v>1.61</v>
          </cell>
          <cell r="E2920">
            <v>0.34210526299999999</v>
          </cell>
        </row>
        <row r="2921">
          <cell r="A2921" t="str">
            <v>73768/12</v>
          </cell>
          <cell r="B2921" t="str">
            <v>CABO TELEFONICO CCI-50 4 PARES (USO INTERNO) - FORNECIMENTO E INSTALACAO</v>
          </cell>
          <cell r="C2921" t="str">
            <v>M</v>
          </cell>
          <cell r="D2921">
            <v>2.21</v>
          </cell>
          <cell r="E2921">
            <v>0.37440758200000002</v>
          </cell>
        </row>
        <row r="2922">
          <cell r="A2922" t="str">
            <v>73768/13</v>
          </cell>
          <cell r="B2922" t="str">
            <v>CABO TELEFONICO CCI-50 5 PARES (USO INTERNO) - FORNECIMENTO E INSTALACAO</v>
          </cell>
          <cell r="C2922" t="str">
            <v>M</v>
          </cell>
          <cell r="D2922">
            <v>2.97</v>
          </cell>
          <cell r="E2922">
            <v>0.37455830299999998</v>
          </cell>
        </row>
        <row r="2923">
          <cell r="A2923" t="str">
            <v>73768/14</v>
          </cell>
          <cell r="B2923" t="str">
            <v>CABO TELEFONICO CCI-50 6 PARES  (USO INTERNO) - FORNECIMENTO E INSTALACAO</v>
          </cell>
          <cell r="C2923" t="str">
            <v>M</v>
          </cell>
          <cell r="D2923">
            <v>3.89</v>
          </cell>
          <cell r="E2923">
            <v>0.43048128299999999</v>
          </cell>
        </row>
        <row r="2924">
          <cell r="A2924">
            <v>83366</v>
          </cell>
          <cell r="B2924" t="str">
            <v>CAIXA DE PASSAGEM PARA TELEFONE 15X15X10CM (SOBREPOR), FORNECIMENTO E INSTALACAO.</v>
          </cell>
          <cell r="C2924" t="str">
            <v>UN</v>
          </cell>
          <cell r="D2924">
            <v>61.69</v>
          </cell>
          <cell r="E2924">
            <v>0.54672517600000003</v>
          </cell>
        </row>
        <row r="2925">
          <cell r="A2925">
            <v>83367</v>
          </cell>
          <cell r="B2925" t="str">
            <v>CAIXA DE PASSAGEM PARA TELEFONE 80X80X15CM (SOBREPOR) FORNECIMENTO E INSTALACAO</v>
          </cell>
          <cell r="C2925" t="str">
            <v>UN</v>
          </cell>
          <cell r="D2925">
            <v>511.6</v>
          </cell>
          <cell r="E2925">
            <v>0.118410761</v>
          </cell>
        </row>
        <row r="2926">
          <cell r="A2926">
            <v>83368</v>
          </cell>
          <cell r="B2926" t="str">
            <v>CAIXA DE PASSAGEM PARA TELEFONE 150X150X15CM (SOBREPOR) FORNECIMENTO E INSTALACAO</v>
          </cell>
          <cell r="C2926" t="str">
            <v>UN</v>
          </cell>
          <cell r="D2926">
            <v>1378.14</v>
          </cell>
          <cell r="E2926">
            <v>0.15626859300000001</v>
          </cell>
        </row>
        <row r="2927">
          <cell r="A2927">
            <v>83369</v>
          </cell>
          <cell r="B2927" t="str">
            <v>QUADRO DE DISTRIBUICAO PARA TELEFONE N.4, 60X60X12CM EM CHAPA METALICA, DE EMBUTIR, SEM ACESSORIOS, PADRAO TELEBRAS, FORNECIMENTO E INSTALACAO</v>
          </cell>
          <cell r="C2927" t="str">
            <v>UN</v>
          </cell>
          <cell r="D2927">
            <v>320.58999999999997</v>
          </cell>
          <cell r="E2927">
            <v>0.211286949</v>
          </cell>
        </row>
        <row r="2928">
          <cell r="A2928">
            <v>83370</v>
          </cell>
          <cell r="B2928" t="str">
            <v>QUADRO DE DISTRIBUICAO PARA TELEFONE N.3, 40X40X12CM EM CHAPA METALICA, DE EMBUTIR, SEM ACESSORIOS, PADRAO TELEBRAS, FORNECIMENTO E INSTALACAO</v>
          </cell>
          <cell r="C2928" t="str">
            <v>UN</v>
          </cell>
          <cell r="D2928">
            <v>193.65</v>
          </cell>
          <cell r="E2928">
            <v>0.30139823900000001</v>
          </cell>
        </row>
        <row r="2929">
          <cell r="A2929">
            <v>83371</v>
          </cell>
          <cell r="B2929" t="str">
            <v>QUADRO DE DISTRIBUICAO PARA TELEFONE N.2, 20X20X12CM EM CHAPA METALICA, DE EMBUTIR, SEM ACESSORIOS, PADRAO TELEBRAS, FORNECIMENTO E INSTALACAO</v>
          </cell>
          <cell r="C2929" t="str">
            <v>UN</v>
          </cell>
          <cell r="D2929">
            <v>112.93</v>
          </cell>
          <cell r="E2929">
            <v>0.39454513099999999</v>
          </cell>
        </row>
        <row r="2930">
          <cell r="A2930">
            <v>83639</v>
          </cell>
          <cell r="B2930" t="str">
            <v>CABO TELEFONICO CT-APL-50, 100 PARES (USO EXTERNO) - FORNECIMENTO E INSTALACAO</v>
          </cell>
          <cell r="C2930" t="str">
            <v>M</v>
          </cell>
          <cell r="D2930">
            <v>39.14</v>
          </cell>
          <cell r="E2930">
            <v>9.6997689999999998E-2</v>
          </cell>
        </row>
        <row r="2931">
          <cell r="A2931">
            <v>84676</v>
          </cell>
          <cell r="B2931" t="str">
            <v>QUADRO DE DISTRIBUICAO PARA TELEFONE N.5, 80X80X12CM EM CHAPA METALICA, SEM ACESSORIOS, PADRAO TELEBRAS, FORNECIMENTO E INSTALACAO</v>
          </cell>
          <cell r="C2931" t="str">
            <v>UN</v>
          </cell>
          <cell r="D2931">
            <v>467.03</v>
          </cell>
          <cell r="E2931">
            <v>0.145005462</v>
          </cell>
        </row>
        <row r="2932">
          <cell r="A2932">
            <v>84796</v>
          </cell>
          <cell r="B2932" t="str">
            <v>TAMPAO FOFO P/ CAIXA R2 PADRAO TELEBRAS COMPLETO - FORNECIMENTO E INSTALACAO</v>
          </cell>
          <cell r="C2932" t="str">
            <v>UN</v>
          </cell>
          <cell r="D2932">
            <v>523.28</v>
          </cell>
          <cell r="E2932">
            <v>8.7635765000000004E-2</v>
          </cell>
        </row>
        <row r="2933">
          <cell r="A2933">
            <v>84798</v>
          </cell>
          <cell r="B2933" t="str">
            <v>TAMPAO FOFO P/ CAIXA R1 PADRAO TELEBRAS COMPLETO - FORNECIMENTO E INSTALACAO</v>
          </cell>
          <cell r="C2933" t="str">
            <v>UN</v>
          </cell>
          <cell r="D2933">
            <v>234.95</v>
          </cell>
          <cell r="E2933">
            <v>0.171785151</v>
          </cell>
        </row>
        <row r="2934">
          <cell r="A2934">
            <v>83636</v>
          </cell>
          <cell r="B2934" t="str">
            <v>DUTO CHAPA GALVANIZADA NUM 26 P/ AR CONDICIONADO</v>
          </cell>
          <cell r="C2934" t="str">
            <v>M2</v>
          </cell>
          <cell r="D2934">
            <v>51.5</v>
          </cell>
          <cell r="E2934">
            <v>0.19590243900000001</v>
          </cell>
        </row>
        <row r="2935">
          <cell r="A2935">
            <v>83637</v>
          </cell>
          <cell r="B2935" t="str">
            <v>DUTO CHAPA GALVANIZADA NUM 22 P/ AR CONDICIONADO</v>
          </cell>
          <cell r="C2935" t="str">
            <v>M2</v>
          </cell>
          <cell r="D2935">
            <v>86.05</v>
          </cell>
          <cell r="E2935">
            <v>0.27832167800000002</v>
          </cell>
        </row>
        <row r="2936">
          <cell r="A2936" t="str">
            <v>74003/1</v>
          </cell>
          <cell r="B2936" t="str">
            <v>INSTALACOES GAS CENTRAL P/ EDIFICIO RESIDENCIAL C/ 4 PAVTOS 16 UNID.  UMA CENTRAL POR BLOCO COM 16 PONTOS</v>
          </cell>
          <cell r="C2936" t="str">
            <v>UN</v>
          </cell>
          <cell r="D2936">
            <v>5427.76</v>
          </cell>
          <cell r="E2936">
            <v>0.34211917800000002</v>
          </cell>
        </row>
        <row r="2937">
          <cell r="A2937">
            <v>85120</v>
          </cell>
          <cell r="B2937" t="str">
            <v>MANOMETRO 0 A 200 PSI (0 A 14 KGF/CM2), D = 50MM - FORNECIMENTO E COLOCACAO</v>
          </cell>
          <cell r="C2937" t="str">
            <v>UN</v>
          </cell>
          <cell r="D2937">
            <v>93.9</v>
          </cell>
          <cell r="E2937">
            <v>0.18381724999999999</v>
          </cell>
        </row>
        <row r="2938">
          <cell r="A2938">
            <v>83486</v>
          </cell>
          <cell r="B2938" t="str">
            <v>BOMBA CENTRIFUGA C/ MOTOR ELETRICO TRIFASICO 1CV</v>
          </cell>
          <cell r="C2938" t="str">
            <v>UN</v>
          </cell>
          <cell r="D2938">
            <v>1141.06</v>
          </cell>
          <cell r="E2938">
            <v>0.18593237800000001</v>
          </cell>
        </row>
        <row r="2939">
          <cell r="A2939">
            <v>83643</v>
          </cell>
          <cell r="B2939" t="str">
            <v>BOMBA SUBMERSIVEL ELETRICA, TRIFASICA, POTÊNCIA 3,75 HP, DIAMETRO DO ROTOR 90 MM SEMIABERTO, BOCAL DE SAIDA DIAMETRO DE 2 POLEGADAS, HM/Q = 5 M / 61,2 M3/H A 25,5 M / 3,6 M3/H</v>
          </cell>
          <cell r="C2939" t="str">
            <v>UN</v>
          </cell>
          <cell r="D2939">
            <v>3412.01</v>
          </cell>
          <cell r="E2939">
            <v>5.8761288000000002E-2</v>
          </cell>
        </row>
        <row r="2940">
          <cell r="A2940">
            <v>83644</v>
          </cell>
          <cell r="B2940" t="str">
            <v>BOMBA RECALQUE D'AGUA TRIFASICA 10,0 HP</v>
          </cell>
          <cell r="C2940" t="str">
            <v>UN</v>
          </cell>
          <cell r="D2940">
            <v>4844.04</v>
          </cell>
          <cell r="E2940">
            <v>4.2197750999999999E-2</v>
          </cell>
        </row>
        <row r="2941">
          <cell r="A2941">
            <v>83645</v>
          </cell>
          <cell r="B2941" t="str">
            <v>BOMBA RECALQUE D'AGUA TRIFASICA 3,0 HP</v>
          </cell>
          <cell r="C2941" t="str">
            <v>UN</v>
          </cell>
          <cell r="D2941">
            <v>1551.47</v>
          </cell>
          <cell r="E2941">
            <v>0.13176130799999999</v>
          </cell>
        </row>
        <row r="2942">
          <cell r="A2942">
            <v>83646</v>
          </cell>
          <cell r="B2942" t="str">
            <v>BOMBA RECALQUE D'AGUA DE ESTAGIOS TRIFASICA 2,0 HP</v>
          </cell>
          <cell r="C2942" t="str">
            <v>UN</v>
          </cell>
          <cell r="D2942">
            <v>1798.15</v>
          </cell>
          <cell r="E2942">
            <v>0.11368376500000001</v>
          </cell>
        </row>
        <row r="2943">
          <cell r="A2943">
            <v>83647</v>
          </cell>
          <cell r="B2943" t="str">
            <v>BOMBA RECALQUE D'AGUA TRIFASICA 1,5HP</v>
          </cell>
          <cell r="C2943" t="str">
            <v>UN</v>
          </cell>
          <cell r="D2943">
            <v>1182.3</v>
          </cell>
          <cell r="E2943">
            <v>0.17290968700000001</v>
          </cell>
        </row>
        <row r="2944">
          <cell r="A2944">
            <v>83648</v>
          </cell>
          <cell r="B2944" t="str">
            <v>BOMBA RECALQUE D'AGUA TRIFASICA 0,5 HP</v>
          </cell>
          <cell r="C2944" t="str">
            <v>UN</v>
          </cell>
          <cell r="D2944">
            <v>765.23</v>
          </cell>
          <cell r="E2944">
            <v>0.26717207999999998</v>
          </cell>
        </row>
        <row r="2945">
          <cell r="A2945">
            <v>83649</v>
          </cell>
          <cell r="B2945" t="str">
            <v>BOMBA RECALQUE D'AGUA PREDIO 6 A 10 PAVTOS - 2UD</v>
          </cell>
          <cell r="C2945" t="str">
            <v>UN</v>
          </cell>
          <cell r="D2945">
            <v>4518.83</v>
          </cell>
          <cell r="E2945">
            <v>0.186823182</v>
          </cell>
        </row>
        <row r="2946">
          <cell r="A2946">
            <v>83650</v>
          </cell>
          <cell r="B2946" t="str">
            <v>BOMBA RECALQUE D'AGUA PREDIO 3 A 5 PAVTOS - 2UD</v>
          </cell>
          <cell r="C2946" t="str">
            <v>UN</v>
          </cell>
          <cell r="D2946">
            <v>3780.49</v>
          </cell>
          <cell r="E2946">
            <v>0.223314506</v>
          </cell>
        </row>
        <row r="2947">
          <cell r="A2947">
            <v>89355</v>
          </cell>
          <cell r="B2947" t="str">
            <v>TUBO, PVC, SOLDÁVEL, DN 20MM, INSTALADO EM RAMAL OU SUB-RAMAL DE ÁGUA - FORNECIMENTO E INSTALAÇÃO. AF_12/2014</v>
          </cell>
          <cell r="C2947" t="str">
            <v>M</v>
          </cell>
          <cell r="D2947">
            <v>13.14</v>
          </cell>
          <cell r="E2947">
            <v>0.655788657</v>
          </cell>
        </row>
        <row r="2948">
          <cell r="A2948">
            <v>89356</v>
          </cell>
          <cell r="B2948" t="str">
            <v>TUBO, PVC, SOLDÁVEL, DN 25MM, INSTALADO EM RAMAL OU SUB-RAMAL DE ÁGUA - FORNECIMENTO E INSTALAÇÃO. AF_12/2014</v>
          </cell>
          <cell r="C2948" t="str">
            <v>M</v>
          </cell>
          <cell r="D2948">
            <v>15.61</v>
          </cell>
          <cell r="E2948">
            <v>0.63749183700000001</v>
          </cell>
        </row>
        <row r="2949">
          <cell r="A2949">
            <v>89357</v>
          </cell>
          <cell r="B2949" t="str">
            <v>TUBO, PVC, SOLDÁVEL, DN 32MM, INSTALADO EM RAMAL OU SUB-RAMAL DE ÁGUA - FORNECIMENTO E INSTALAÇÃO. AF_12/2014</v>
          </cell>
          <cell r="C2949" t="str">
            <v>M</v>
          </cell>
          <cell r="D2949">
            <v>21.46</v>
          </cell>
          <cell r="E2949">
            <v>0.55051935799999996</v>
          </cell>
        </row>
        <row r="2950">
          <cell r="A2950">
            <v>89401</v>
          </cell>
          <cell r="B2950" t="str">
            <v>TUBO, PVC, SOLDÁVEL, DN 20MM, INSTALADO EM RAMAL DE DISTRIBUIÇÃO DE ÁGUA - FORNECIMENTO E INSTALAÇÃO. AF_12/2014</v>
          </cell>
          <cell r="C2950" t="str">
            <v>M</v>
          </cell>
          <cell r="D2950">
            <v>5.55</v>
          </cell>
          <cell r="E2950">
            <v>0.47574626800000003</v>
          </cell>
        </row>
        <row r="2951">
          <cell r="A2951">
            <v>89402</v>
          </cell>
          <cell r="B2951" t="str">
            <v>TUBO, PVC, SOLDÁVEL, DN 25MM, INSTALADO EM RAMAL DE DISTRIBUIÇÃO DE ÁGUA - FORNECIMENTO E INSTALAÇÃO. AF_12/2014</v>
          </cell>
          <cell r="C2951" t="str">
            <v>M</v>
          </cell>
          <cell r="D2951">
            <v>6.85</v>
          </cell>
          <cell r="E2951">
            <v>0.44864048299999998</v>
          </cell>
        </row>
        <row r="2952">
          <cell r="A2952">
            <v>89403</v>
          </cell>
          <cell r="B2952" t="str">
            <v>TUBO, PVC, SOLDÁVEL, DN 32MM, INSTALADO EM RAMAL DE DISTRIBUIÇÃO DE ÁGUA - FORNECIMENTO E INSTALAÇÃO. AF_12/2014</v>
          </cell>
          <cell r="C2952" t="str">
            <v>M</v>
          </cell>
          <cell r="D2952">
            <v>10.99</v>
          </cell>
          <cell r="E2952">
            <v>0.32838589899999998</v>
          </cell>
        </row>
        <row r="2953">
          <cell r="A2953">
            <v>89446</v>
          </cell>
          <cell r="B2953" t="str">
            <v>TUBO, PVC, SOLDÁVEL, DN 25MM, INSTALADO EM PRUMADA DE ÁGUA - FORNECIMENTO E INSTALAÇÃO. AF_12/2014</v>
          </cell>
          <cell r="C2953" t="str">
            <v>M</v>
          </cell>
          <cell r="D2953">
            <v>3.53</v>
          </cell>
          <cell r="E2953">
            <v>0.116279069</v>
          </cell>
        </row>
        <row r="2954">
          <cell r="A2954">
            <v>89447</v>
          </cell>
          <cell r="B2954" t="str">
            <v>TUBO, PVC, SOLDÁVEL, DN 32MM, INSTALADO EM PRUMADA DE ÁGUA - FORNECIMENTO E INSTALAÇÃO. AF_12/2014</v>
          </cell>
          <cell r="C2954" t="str">
            <v>M</v>
          </cell>
          <cell r="D2954">
            <v>7.08</v>
          </cell>
          <cell r="E2954">
            <v>7.2961372999999996E-2</v>
          </cell>
        </row>
        <row r="2955">
          <cell r="A2955">
            <v>89448</v>
          </cell>
          <cell r="B2955" t="str">
            <v>TUBO, PVC, SOLDÁVEL, DN 40MM, INSTALADO EM PRUMADA DE ÁGUA - FORNECIMENTO E INSTALAÇÃO. AF_12/2014</v>
          </cell>
          <cell r="C2955" t="str">
            <v>M</v>
          </cell>
          <cell r="D2955">
            <v>10.19</v>
          </cell>
          <cell r="E2955">
            <v>6.0515872999999998E-2</v>
          </cell>
        </row>
        <row r="2956">
          <cell r="A2956">
            <v>89449</v>
          </cell>
          <cell r="B2956" t="str">
            <v>TUBO, PVC, SOLDÁVEL, DN 50MM, INSTALADO EM PRUMADA DE ÁGUA - FORNECIMENTO E INSTALAÇÃO. AF_12/2014</v>
          </cell>
          <cell r="C2956" t="str">
            <v>M</v>
          </cell>
          <cell r="D2956">
            <v>12.61</v>
          </cell>
          <cell r="E2956">
            <v>6.0048037999999998E-2</v>
          </cell>
        </row>
        <row r="2957">
          <cell r="A2957">
            <v>89450</v>
          </cell>
          <cell r="B2957" t="str">
            <v>TUBO, PVC, SOLDÁVEL, DN 60MM, INSTALADO EM PRUMADA DE ÁGUA - FORNECIMENTO E INSTALAÇÃO. AF_12/2014</v>
          </cell>
          <cell r="C2957" t="str">
            <v>M</v>
          </cell>
          <cell r="D2957">
            <v>19.28</v>
          </cell>
          <cell r="E2957">
            <v>4.5905058999999998E-2</v>
          </cell>
        </row>
        <row r="2958">
          <cell r="A2958">
            <v>89451</v>
          </cell>
          <cell r="B2958" t="str">
            <v>TUBO, PVC, SOLDÁVEL, DN 75MM, INSTALADO EM PRUMADA DE ÁGUA - FORNECIMENTO E INSTALAÇÃO. AF_12/2014</v>
          </cell>
          <cell r="C2958" t="str">
            <v>M</v>
          </cell>
          <cell r="D2958">
            <v>26.86</v>
          </cell>
          <cell r="E2958">
            <v>4.0808684999999997E-2</v>
          </cell>
        </row>
        <row r="2959">
          <cell r="A2959">
            <v>89452</v>
          </cell>
          <cell r="B2959" t="str">
            <v>TUBO, PVC, SOLDÁVEL, DN 85MM, INSTALADO EM PRUMADA DE ÁGUA - FORNECIMENTO E INSTALAÇÃO. AF_12/2014</v>
          </cell>
          <cell r="C2959" t="str">
            <v>M</v>
          </cell>
          <cell r="D2959">
            <v>33.68</v>
          </cell>
          <cell r="E2959">
            <v>3.6396181E-2</v>
          </cell>
        </row>
        <row r="2960">
          <cell r="A2960">
            <v>89508</v>
          </cell>
          <cell r="B2960" t="str">
            <v>TUBO PVC, SÉRIE R, ÁGUA PLUVIAL, DN 40 MM, FORNECIDO E INSTALADO EM RAMAL DE ENCAMINHAMENTO. AF_12/2014</v>
          </cell>
          <cell r="C2960" t="str">
            <v>M</v>
          </cell>
          <cell r="D2960">
            <v>11.97</v>
          </cell>
          <cell r="E2960">
            <v>0.37052810899999999</v>
          </cell>
        </row>
        <row r="2961">
          <cell r="A2961">
            <v>89509</v>
          </cell>
          <cell r="B2961" t="str">
            <v>TUBO PVC, SÉRIE R, ÁGUA PLUVIAL, DN 50 MM, FORNECIDO E INSTALADO EM RAMAL DE ENCAMINHAMENTO. AF_12/2014</v>
          </cell>
          <cell r="C2961" t="str">
            <v>M</v>
          </cell>
          <cell r="D2961">
            <v>16.34</v>
          </cell>
          <cell r="E2961">
            <v>0.34472049599999999</v>
          </cell>
        </row>
        <row r="2962">
          <cell r="A2962">
            <v>89511</v>
          </cell>
          <cell r="B2962" t="str">
            <v>TUBO PVC, SÉRIE R, ÁGUA PLUVIAL, DN 75 MM, FORNECIDO E INSTALADO EM RAMAL DE ENCAMINHAMENTO. AF_12/2014</v>
          </cell>
          <cell r="C2962" t="str">
            <v>M</v>
          </cell>
          <cell r="D2962">
            <v>24.21</v>
          </cell>
          <cell r="E2962">
            <v>0.359231411</v>
          </cell>
        </row>
        <row r="2963">
          <cell r="A2963">
            <v>89512</v>
          </cell>
          <cell r="B2963" t="str">
            <v>TUBO PVC, SÉRIE R, ÁGUA PLUVIAL, DN 100 MM, FORNECIDO E INSTALADO EM RAMAL DE ENCAMINHAMENTO. AF_12/2014</v>
          </cell>
          <cell r="C2963" t="str">
            <v>M</v>
          </cell>
          <cell r="D2963">
            <v>37.08</v>
          </cell>
          <cell r="E2963">
            <v>0.320282762</v>
          </cell>
        </row>
        <row r="2964">
          <cell r="A2964">
            <v>89576</v>
          </cell>
          <cell r="B2964" t="str">
            <v>TUBO PVC, SÉRIE R, ÁGUA PLUVIAL, DN 75 MM, FORNECIDO E INSTALADO EM CONDUTORES VERTICAIS DE ÁGUAS PLUVIAIS. AF_12/2014</v>
          </cell>
          <cell r="C2964" t="str">
            <v>M</v>
          </cell>
          <cell r="D2964">
            <v>12.79</v>
          </cell>
          <cell r="E2964">
            <v>0.14580031600000001</v>
          </cell>
        </row>
        <row r="2965">
          <cell r="A2965">
            <v>89578</v>
          </cell>
          <cell r="B2965" t="str">
            <v>TUBO PVC, SÉRIE R, ÁGUA PLUVIAL, DN 100 MM, FORNECIDO E INSTALADO EM CONDUTORES VERTICAIS DE ÁGUAS PLUVIAIS. AF_12/2014</v>
          </cell>
          <cell r="C2965" t="str">
            <v>M</v>
          </cell>
          <cell r="D2965">
            <v>21.56</v>
          </cell>
          <cell r="E2965">
            <v>0.13576779</v>
          </cell>
        </row>
        <row r="2966">
          <cell r="A2966">
            <v>89580</v>
          </cell>
          <cell r="B2966" t="str">
            <v>TUBO PVC, SÉRIE R, ÁGUA PLUVIAL, DN 150 MM, FORNECIDO E INSTALADO EM CONDUTORES VERTICAIS DE ÁGUAS PLUVIAIS. AF_12/2014</v>
          </cell>
          <cell r="C2966" t="str">
            <v>M</v>
          </cell>
          <cell r="D2966">
            <v>42.57</v>
          </cell>
          <cell r="E2966">
            <v>0.112030252</v>
          </cell>
        </row>
        <row r="2967">
          <cell r="A2967">
            <v>89633</v>
          </cell>
          <cell r="B2967" t="str">
            <v>TUBO, CPVC, SOLDÁVEL, DN 15MM, INSTALADO EM RAMAL OU SUB-RAMAL DE ÁGUA - FORNECIMENTO E INSTALAÇÃO. AF_12/2014</v>
          </cell>
          <cell r="C2967" t="str">
            <v>M</v>
          </cell>
          <cell r="D2967">
            <v>15.75</v>
          </cell>
          <cell r="E2967">
            <v>0.456535737</v>
          </cell>
        </row>
        <row r="2968">
          <cell r="A2968">
            <v>89634</v>
          </cell>
          <cell r="B2968" t="str">
            <v>TUBO, CPVC, SOLDÁVEL, DN 22MM, INSTALADO EM RAMAL OU SUB-RAMAL DE ÁGUA - FORNECIMENTO E INSTALAÇÃO. AF_12/2014</v>
          </cell>
          <cell r="C2968" t="str">
            <v>M</v>
          </cell>
          <cell r="D2968">
            <v>23.34</v>
          </cell>
          <cell r="E2968">
            <v>0.38840830399999998</v>
          </cell>
        </row>
        <row r="2969">
          <cell r="A2969">
            <v>89635</v>
          </cell>
          <cell r="B2969" t="str">
            <v>TUBO, CPVC, SOLDÁVEL, DN 28MM, INSTALADO EM RAMAL OU SUB-RAMAL DE ÁGUA - FORNECIMENTO E INSTALAÇÃO. AF_12/2014</v>
          </cell>
          <cell r="C2969" t="str">
            <v>M</v>
          </cell>
          <cell r="D2969">
            <v>32.630000000000003</v>
          </cell>
          <cell r="E2969">
            <v>0.32695276299999998</v>
          </cell>
        </row>
        <row r="2970">
          <cell r="A2970">
            <v>89636</v>
          </cell>
          <cell r="B2970" t="str">
            <v>TUBO, CPVC, SOLDÁVEL, DN 35MM, INSTALADO EM RAMAL OU SUB-RAMAL DE ÁGUA  FORNECIMENTO E INSTALAÇÃO. AF_12/2014</v>
          </cell>
          <cell r="C2970" t="str">
            <v>M</v>
          </cell>
          <cell r="D2970">
            <v>39.58</v>
          </cell>
          <cell r="E2970">
            <v>0.31737136999999999</v>
          </cell>
        </row>
        <row r="2971">
          <cell r="A2971">
            <v>89711</v>
          </cell>
          <cell r="B2971" t="str">
            <v>TUBO PVC, SERIE NORMAL, ESGOTO PREDIAL, DN 40 MM, FORNECIDO E INSTALADO EM RAMAL DE DESCARGA OU RAMAL DE ESGOTO SANITÁRIO. AF_12/2014</v>
          </cell>
          <cell r="C2971" t="str">
            <v>M</v>
          </cell>
          <cell r="D2971">
            <v>13.55</v>
          </cell>
          <cell r="E2971">
            <v>0.59699248199999999</v>
          </cell>
        </row>
        <row r="2972">
          <cell r="A2972">
            <v>89712</v>
          </cell>
          <cell r="B2972" t="str">
            <v>TUBO PVC, SERIE NORMAL, ESGOTO PREDIAL, DN 50 MM, FORNECIDO E INSTALADO EM RAMAL DE DESCARGA OU RAMAL DE ESGOTO SANITÁRIO. AF_12/2014</v>
          </cell>
          <cell r="C2972" t="str">
            <v>M</v>
          </cell>
          <cell r="D2972">
            <v>19.75</v>
          </cell>
          <cell r="E2972">
            <v>0.515649052</v>
          </cell>
        </row>
        <row r="2973">
          <cell r="A2973">
            <v>89713</v>
          </cell>
          <cell r="B2973" t="str">
            <v>TUBO PVC, SERIE NORMAL, ESGOTO PREDIAL, DN 75 MM, FORNECIDO E INSTALADO EM RAMAL DE DESCARGA OU RAMAL DE ESGOTO SANITÁRIO. AF_12/2014</v>
          </cell>
          <cell r="C2973" t="str">
            <v>M</v>
          </cell>
          <cell r="D2973">
            <v>29.39</v>
          </cell>
          <cell r="E2973">
            <v>0.50805622299999997</v>
          </cell>
        </row>
        <row r="2974">
          <cell r="A2974">
            <v>89714</v>
          </cell>
          <cell r="B2974" t="str">
            <v>TUBO PVC, SERIE NORMAL, ESGOTO PREDIAL, DN 100 MM, FORNECIDO E INSTALADO EM RAMAL DE DESCARGA OU RAMAL DE ESGOTO SANITÁRIO. AF_12/2014</v>
          </cell>
          <cell r="C2974" t="str">
            <v>M</v>
          </cell>
          <cell r="D2974">
            <v>37.9</v>
          </cell>
          <cell r="E2974">
            <v>0.52127659699999995</v>
          </cell>
        </row>
        <row r="2975">
          <cell r="A2975">
            <v>89716</v>
          </cell>
          <cell r="B2975" t="str">
            <v>TUBO, CPVC, SOLDÁVEL, DN 22MM, INSTALADO EM RAMAL DE DISTRIBUIÇÃO DE ÁGUA - FORNECIMENTO E INSTALAÇÃO. AF_12/2014</v>
          </cell>
          <cell r="C2975" t="str">
            <v>M</v>
          </cell>
          <cell r="D2975">
            <v>15.39</v>
          </cell>
          <cell r="E2975">
            <v>0.17864205599999999</v>
          </cell>
        </row>
        <row r="2976">
          <cell r="A2976">
            <v>89717</v>
          </cell>
          <cell r="B2976" t="str">
            <v>TUBO, CPVC, SOLDÁVEL, DN 28MM, INSTALADO EM RAMAL DE DISTRIBUIÇÃO DE ÁGUA - FORNECIMENTO E INSTALAÇÃO. AF_12/2014</v>
          </cell>
          <cell r="C2976" t="str">
            <v>M</v>
          </cell>
          <cell r="D2976">
            <v>23.24</v>
          </cell>
          <cell r="E2976">
            <v>0.13962592400000001</v>
          </cell>
        </row>
        <row r="2977">
          <cell r="A2977">
            <v>89770</v>
          </cell>
          <cell r="B2977" t="str">
            <v>TUBO, CPVC, SOLDÁVEL, DN 35MM, INSTALADO EM PRUMADA DE ÁGUA  FORNECIMENTO E INSTALAÇÃO. AF_12/2014</v>
          </cell>
          <cell r="C2977" t="str">
            <v>M</v>
          </cell>
          <cell r="D2977">
            <v>24.4</v>
          </cell>
          <cell r="E2977">
            <v>2.2222222E-2</v>
          </cell>
        </row>
        <row r="2978">
          <cell r="A2978">
            <v>89771</v>
          </cell>
          <cell r="B2978" t="str">
            <v>TUBO, CPVC, SOLDÁVEL, DN 42MM, INSTALADO EM PRUMADA DE ÁGUA  FORNECIMENTO E INSTALAÇÃO. AF_12/2014</v>
          </cell>
          <cell r="C2978" t="str">
            <v>M</v>
          </cell>
          <cell r="D2978">
            <v>33.299999999999997</v>
          </cell>
          <cell r="E2978">
            <v>1.9578313E-2</v>
          </cell>
        </row>
        <row r="2979">
          <cell r="A2979">
            <v>89773</v>
          </cell>
          <cell r="B2979" t="str">
            <v>TUBO, CPVC, SOLDÁVEL, DN 73MM, INSTALADO EM PRUMADA DE ÁGUA  FORNECIMENTO E INSTALAÇÃO. AF_12/2014</v>
          </cell>
          <cell r="C2979" t="str">
            <v>M</v>
          </cell>
          <cell r="D2979">
            <v>77.430000000000007</v>
          </cell>
          <cell r="E2979">
            <v>1.3716356000000001E-2</v>
          </cell>
        </row>
        <row r="2980">
          <cell r="A2980">
            <v>89775</v>
          </cell>
          <cell r="B2980" t="str">
            <v>TUBO, CPVC, SOLDÁVEL, DN 89MM, INSTALADO EM PRUMADA DE ÁGUA  FORNECIMENTO E INSTALAÇÃO. AF_12/2014</v>
          </cell>
          <cell r="C2980" t="str">
            <v>M</v>
          </cell>
          <cell r="D2980">
            <v>122.16</v>
          </cell>
          <cell r="E2980">
            <v>1.0491802999999999E-2</v>
          </cell>
        </row>
        <row r="2981">
          <cell r="A2981">
            <v>89798</v>
          </cell>
          <cell r="B2981" t="str">
            <v>TUBO PVC, SERIE NORMAL, ESGOTO PREDIAL, DN 50 MM, FORNECIDO E INSTALADO EM PRUMADA DE ESGOTO SANITÁRIO OU VENTILAÇÃO. AF_12/2014</v>
          </cell>
          <cell r="C2981" t="str">
            <v>M</v>
          </cell>
          <cell r="D2981">
            <v>7.7</v>
          </cell>
          <cell r="E2981">
            <v>0.17328042299999999</v>
          </cell>
        </row>
        <row r="2982">
          <cell r="A2982">
            <v>89799</v>
          </cell>
          <cell r="B2982" t="str">
            <v>TUBO PVC, SERIE NORMAL, ESGOTO PREDIAL, DN 75 MM, FORNECIDO E INSTALADO EM PRUMADA DE ESGOTO SANITÁRIO OU VENTILAÇÃO. AF_12/2014</v>
          </cell>
          <cell r="C2982" t="str">
            <v>M</v>
          </cell>
          <cell r="D2982">
            <v>12.26</v>
          </cell>
          <cell r="E2982">
            <v>0.240464344</v>
          </cell>
        </row>
        <row r="2983">
          <cell r="A2983">
            <v>89800</v>
          </cell>
          <cell r="B2983" t="str">
            <v>TUBO PVC, SERIE NORMAL, ESGOTO PREDIAL, DN 100 MM, FORNECIDO E INSTALADO EM PRUMADA DE ESGOTO SANITÁRIO OU VENTILAÇÃO. AF_12/2014</v>
          </cell>
          <cell r="C2983" t="str">
            <v>M</v>
          </cell>
          <cell r="D2983">
            <v>15.43</v>
          </cell>
          <cell r="E2983">
            <v>0.27810650799999997</v>
          </cell>
        </row>
        <row r="2984">
          <cell r="A2984">
            <v>89848</v>
          </cell>
          <cell r="B2984" t="str">
            <v>TUBO PVC, SERIE NORMAL, ESGOTO PREDIAL, DN 100 MM, FORNECIDO E INSTALADO EM SUBCOLETOR AÉREO DE ESGOTO SANITÁRIO. AF_12/2014</v>
          </cell>
          <cell r="C2984" t="str">
            <v>M</v>
          </cell>
          <cell r="D2984">
            <v>19.420000000000002</v>
          </cell>
          <cell r="E2984">
            <v>0.37187500000000001</v>
          </cell>
        </row>
        <row r="2985">
          <cell r="A2985">
            <v>89849</v>
          </cell>
          <cell r="B2985" t="str">
            <v>TUBO PVC, SERIE NORMAL, ESGOTO PREDIAL, DN 150 MM, FORNECIDO E INSTALADO EM SUBCOLETOR AÉREO DE ESGOTO SANITÁRIO. AF_12/2014</v>
          </cell>
          <cell r="C2985" t="str">
            <v>M</v>
          </cell>
          <cell r="D2985">
            <v>35.200000000000003</v>
          </cell>
          <cell r="E2985">
            <v>0.28038990800000002</v>
          </cell>
        </row>
        <row r="2986">
          <cell r="A2986">
            <v>89865</v>
          </cell>
          <cell r="B2986" t="str">
            <v>TUBO, PVC, SOLDÁVEL, DN 25MM, INSTALADO EM DRENO DE AR-CONDICIONADO - FORNECIMENTO E INSTALAÇÃO. AF_12/2014</v>
          </cell>
          <cell r="C2986" t="str">
            <v>M</v>
          </cell>
          <cell r="D2986">
            <v>9.4499999999999993</v>
          </cell>
          <cell r="E2986">
            <v>0.54456521800000002</v>
          </cell>
        </row>
        <row r="2987">
          <cell r="A2987">
            <v>91784</v>
          </cell>
          <cell r="B2987" t="str">
            <v>(COMPOSIÇÃO REPRESENTATIVA) DO SERVIÇO DE INSTALAÇÃO DE TUBOS DE PVC, SOLDÁVEL, ÁGUA FRIA, DN 20 MM (INSTALADO EM RAMAL, SUB-RAMAL OU RAMAL DE DISTRIBUIÇÃO), INCLUSIVE CONEXÕES, CORTES E FIXAÇÕES, PARA PRÉDIOS. AF_10/2015</v>
          </cell>
          <cell r="C2987" t="str">
            <v>M</v>
          </cell>
          <cell r="D2987">
            <v>30.47</v>
          </cell>
          <cell r="E2987">
            <v>0.65885694100000003</v>
          </cell>
        </row>
        <row r="2988">
          <cell r="A2988">
            <v>91785</v>
          </cell>
          <cell r="B2988" t="str">
            <v>(COMPOSIÇÃO REPRESENTATIVA) DO SERVIÇO DE INSTALAÇÃO DE TUBOS DE PVC, SOLDÁVEL, ÁGUA FRIA, DN 25 MM (INSTALADO EM RAMAL, SUB-RAMAL, RAMAL DE DISTRIBUIÇÃO OU PRUMADA), INCLUSIVE CONEXÕES, CORTES E FIXAÇÕES, PARA PRÉDIOS. AF_10/2015</v>
          </cell>
          <cell r="C2988" t="str">
            <v>M</v>
          </cell>
          <cell r="D2988">
            <v>30.28</v>
          </cell>
          <cell r="E2988">
            <v>0.64265335300000004</v>
          </cell>
        </row>
        <row r="2989">
          <cell r="A2989">
            <v>91786</v>
          </cell>
          <cell r="B2989" t="str">
            <v>(COMPOSIÇÃO REPRESENTATIVA) DO SERVIÇO DE INSTALAÇÃO TUBOS DE PVC, SOLDÁVEL, ÁGUA FRIA, DN 32 MM (INSTALADO EM RAMAL, SUB-RAMAL, RAMAL DE DISTRIBUIÇÃO OU PRUMADA), INCLUSIVE CONEXÕES, CORTES E FIXAÇÕES, PARA PRÉDIOS. AF_10/2015</v>
          </cell>
          <cell r="C2989" t="str">
            <v>M</v>
          </cell>
          <cell r="D2989">
            <v>19.14</v>
          </cell>
          <cell r="E2989">
            <v>0.38223495699999999</v>
          </cell>
        </row>
        <row r="2990">
          <cell r="A2990">
            <v>91787</v>
          </cell>
          <cell r="B2990" t="str">
            <v>(COMPOSIÇÃO REPRESENTATIVA) DO SERVIÇO DE INSTALAÇÃO DE TUBOS DE PVC, SOLDÁVEL, ÁGUA FRIA, DN 40 MM (INSTALADO EM PRUMADA), INCLUSIVE CONEXÕES, CORTES E FIXAÇÕES, PARA PRÉDIOS. AF_10/2015</v>
          </cell>
          <cell r="C2990" t="str">
            <v>M</v>
          </cell>
          <cell r="D2990">
            <v>20.28</v>
          </cell>
          <cell r="E2990">
            <v>0.15716486900000001</v>
          </cell>
        </row>
        <row r="2991">
          <cell r="A2991">
            <v>91788</v>
          </cell>
          <cell r="B2991" t="str">
            <v>(COMPOSIÇÃO REPRESENTATIVA) DO SERVIÇO DE INSTALAÇÃO DE TUBOS DE PVC, SOLDÁVEL, ÁGUA FRIA, DN 50 MM (INSTALADO EM PRUMADA), INCLUSIVE CONEXÕES, CORTES E FIXAÇÕES, PARA PRÉDIOS. AF_10/2015</v>
          </cell>
          <cell r="C2991" t="str">
            <v>M</v>
          </cell>
          <cell r="D2991">
            <v>27.72</v>
          </cell>
          <cell r="E2991">
            <v>0.20391271599999999</v>
          </cell>
        </row>
        <row r="2992">
          <cell r="A2992">
            <v>91789</v>
          </cell>
          <cell r="B2992" t="str">
            <v>(COMPOSIÇÃO REPRESENTATIVA) DO SERVIÇO DE INSTALAÇÃO DE TUBOS DE PVC, SÉRIE R, ÁGUA PLUVIAL, DN 75 MM (INSTALADO EM RAMAL DE ENCAMINHAMENTO, OU CONDUTORES VERTICAIS), INCLUSIVE CONEXÕES, CORTE E FIXAÇÕES, PARA PRÉDIOS. AF_10/2015</v>
          </cell>
          <cell r="C2992" t="str">
            <v>M</v>
          </cell>
          <cell r="D2992">
            <v>25.02</v>
          </cell>
          <cell r="E2992">
            <v>0.194979079</v>
          </cell>
        </row>
        <row r="2993">
          <cell r="A2993">
            <v>91790</v>
          </cell>
          <cell r="B2993" t="str">
            <v>(COMPOSIÇÃO REPRESENTATIVA) DO SERVIÇO DE INSTALAÇÃO DE TUBOS DE PVC, SÉRIE R, ÁGUA PLUVIAL, DN 100 MM (INSTALADO EM RAMAL DE ENCAMINHAMENTO, OU CONDUTORES VERTICAIS), INCLUSIVE CONEXÕES, CORTES E FIXAÇÕES, PARA PRÉDIOS. AF_10/2015</v>
          </cell>
          <cell r="C2993" t="str">
            <v>M</v>
          </cell>
          <cell r="D2993">
            <v>37.78</v>
          </cell>
          <cell r="E2993">
            <v>0.250548245</v>
          </cell>
        </row>
        <row r="2994">
          <cell r="A2994">
            <v>91791</v>
          </cell>
          <cell r="B2994" t="str">
            <v>(COMPOSIÇÃO REPRESENTATIVA) DO SERVIÇO DE INSTALAÇÃO DE TUBOS DE PVC, SÉRIE R, ÁGUA PLUVIAL, DN 150 MM (INSTALADO EM CONDUTORES VERTICAIS), INCLUSIVE CONEXÕES, CORTES E FIXAÇÕES, PARA PRÉDIOS. AF_10/2015</v>
          </cell>
          <cell r="C2994" t="str">
            <v>M</v>
          </cell>
          <cell r="D2994">
            <v>45.83</v>
          </cell>
          <cell r="E2994">
            <v>0.1128499</v>
          </cell>
        </row>
        <row r="2995">
          <cell r="A2995">
            <v>91792</v>
          </cell>
          <cell r="B2995" t="str">
            <v>(COMPOSIÇÃO REPRESENTATIVA) DO SERVIÇO DE INSTALAÇÃO DE TUBO DE PVC, SÉRIE NORMAL, ESGOTO PREDIAL, DN 40 MM (INSTALADO EM RAMAL DE DESCARGA OU RAMAL DE ESGOTO SANITÁRIO), INCLUSIVE CONEXÕES, CORTES E FIXAÇÕES, PARA PRÉDIOS. AF_10/2015</v>
          </cell>
          <cell r="C2995" t="str">
            <v>M</v>
          </cell>
          <cell r="D2995">
            <v>39.409999999999997</v>
          </cell>
          <cell r="E2995">
            <v>0.62828770899999997</v>
          </cell>
        </row>
        <row r="2996">
          <cell r="A2996">
            <v>91793</v>
          </cell>
          <cell r="B2996" t="str">
            <v>(COMPOSIÇÃO REPRESENTATIVA) DO SERVIÇO DE INSTALAÇÃO DE TUBO DE PVC, SÉRIE NORMAL, ESGOTO PREDIAL, DN 50 MM (INSTALADO EM RAMAL DE DESCARGA OU RAMAL DE ESGOTO SANITÁRIO), INCLUSIVE CONEXÕES, CORTES E FIXAÇÕES PARA, PRÉDIOS. AF_10/2015</v>
          </cell>
          <cell r="C2996" t="str">
            <v>M</v>
          </cell>
          <cell r="D2996">
            <v>57.48</v>
          </cell>
          <cell r="E2996">
            <v>0.52631578999999995</v>
          </cell>
        </row>
        <row r="2997">
          <cell r="A2997">
            <v>91794</v>
          </cell>
          <cell r="B2997" t="str">
            <v>(COMPOSIÇÃO REPRESENTATIVA) DO SERVIÇO DE INST. TUBO PVC, SÉRIE N, ESGOTO PREDIAL, DN 75 MM, (INST. EM RAMAL DE DESCARGA, RAMAL DE ESG. SANITÁRIO, PRUMADA DE ESG. SANITÁRIO OU VENTILAÇÃO), INCL. CONEXÕES, CORTES E FIXAÇÕES, P/ PRÉDIOS. AF_10/2015</v>
          </cell>
          <cell r="C2997" t="str">
            <v>M</v>
          </cell>
          <cell r="D2997">
            <v>25.43</v>
          </cell>
          <cell r="E2997">
            <v>0.36291335200000002</v>
          </cell>
        </row>
        <row r="2998">
          <cell r="A2998">
            <v>91795</v>
          </cell>
          <cell r="B2998" t="str">
            <v>(COMPOSIÇÃO REPRESENTATIVA) DO SERVIÇO DE INST. TUBO PVC, SÉRIE N, ESGOTO PREDIAL, 100 MM (INST. RAMAL DESCARGA, RAMAL DE ESG. SANIT., PRUMADA ESG. SANIT., VENTILAÇÃO OU SUB-COLETOR AÉREO), INCL. CONEXÕES E CORTES, FIXAÇÕES, P/ PRÉDIOS. AF_10/2015</v>
          </cell>
          <cell r="C2998" t="str">
            <v>M</v>
          </cell>
          <cell r="D2998">
            <v>43.93</v>
          </cell>
          <cell r="E2998">
            <v>0.40813869400000002</v>
          </cell>
        </row>
        <row r="2999">
          <cell r="A2999">
            <v>91796</v>
          </cell>
          <cell r="B2999" t="str">
            <v>(COMPOSIÇÃO REPRESENTATIVA) DO SERVIÇO DE INSTALAÇÃO DE TUBO DE PVC, SÉRIE NORMAL, ESGOTO PREDIAL, DN 150 MM (INSTALADO EM SUB-COLETOR AÉREO), INCLUSIVE CONEXÕES, CORTES E FIXAÇÕES, PARA PRÉDIOS. AF_10/2015</v>
          </cell>
          <cell r="C2999" t="str">
            <v>M</v>
          </cell>
          <cell r="D2999">
            <v>45.11</v>
          </cell>
          <cell r="E2999">
            <v>0.34456251399999999</v>
          </cell>
        </row>
        <row r="3000">
          <cell r="A3000">
            <v>92275</v>
          </cell>
          <cell r="B3000" t="str">
            <v>TUBO EM COBRE RÍGIDO, DN 22 CLASSE E, SEM ISOLAMENTO, INSTALADO EM PRUMADA - FORNECIMENTO E INSTALAÇÃO. AF_12/2015</v>
          </cell>
          <cell r="C3000" t="str">
            <v>M</v>
          </cell>
          <cell r="D3000">
            <v>23.09</v>
          </cell>
          <cell r="E3000">
            <v>5.3205407000000003E-2</v>
          </cell>
        </row>
        <row r="3001">
          <cell r="A3001">
            <v>92276</v>
          </cell>
          <cell r="B3001" t="str">
            <v>TUBO EM COBRE RÍGIDO, DN 28 CLASSE E, SEM ISOLAMENTO, INSTALADO EM PRUMADA - FORNECIMENTO E INSTALAÇÃO. AF_12/2015</v>
          </cell>
          <cell r="C3001" t="str">
            <v>M</v>
          </cell>
          <cell r="D3001">
            <v>29.18</v>
          </cell>
          <cell r="E3001">
            <v>5.0310130000000002E-2</v>
          </cell>
        </row>
        <row r="3002">
          <cell r="A3002">
            <v>92277</v>
          </cell>
          <cell r="B3002" t="str">
            <v>TUBO EM COBRE RÍGIDO, DN 35 CLASSE E, SEM ISOLAMENTO, INSTALADO EM PRUMADA - FORNECIMENTO E INSTALAÇÃO. AF_12/2015</v>
          </cell>
          <cell r="C3002" t="str">
            <v>M</v>
          </cell>
          <cell r="D3002">
            <v>41.85</v>
          </cell>
          <cell r="E3002">
            <v>4.1516678000000001E-2</v>
          </cell>
        </row>
        <row r="3003">
          <cell r="A3003">
            <v>92278</v>
          </cell>
          <cell r="B3003" t="str">
            <v>TUBO EM COBRE RÍGIDO, DN 42 CLASSE E, SEM ISOLAMENTO, INSTALADO EM PRUMADA - FORNECIMENTO E INSTALAÇÃO. AF_12/2015</v>
          </cell>
          <cell r="C3003" t="str">
            <v>M</v>
          </cell>
          <cell r="D3003">
            <v>56.09</v>
          </cell>
          <cell r="E3003">
            <v>3.5778175000000002E-2</v>
          </cell>
        </row>
        <row r="3004">
          <cell r="A3004">
            <v>92279</v>
          </cell>
          <cell r="B3004" t="str">
            <v>TUBO EM COBRE RÍGIDO, DN 54 CLASSE E, SEM ISOLAMENTO, INSTALADO EM PRUMADA - FORNECIMENTO E INSTALAÇÃO. AF_12/2015</v>
          </cell>
          <cell r="C3004" t="str">
            <v>M</v>
          </cell>
          <cell r="D3004">
            <v>80.81</v>
          </cell>
          <cell r="E3004">
            <v>3.0637557999999999E-2</v>
          </cell>
        </row>
        <row r="3005">
          <cell r="A3005">
            <v>92280</v>
          </cell>
          <cell r="B3005" t="str">
            <v>TUBO EM COBRE RÍGIDO, DN 66 CLASSE E, SEM ISOLAMENTO, INSTALADO EM PRUMADA - FORNECIMENTO E INSTALAÇÃO. AF_12/2015</v>
          </cell>
          <cell r="C3005" t="str">
            <v>M</v>
          </cell>
          <cell r="D3005">
            <v>113.15</v>
          </cell>
          <cell r="E3005">
            <v>2.5856725000000001E-2</v>
          </cell>
        </row>
        <row r="3006">
          <cell r="A3006">
            <v>92305</v>
          </cell>
          <cell r="B3006" t="str">
            <v>TUBO EM COBRE RÍGIDO, DN 15 CLASSE E, SEM ISOLAMENTO, INSTALADO EM RAMAL DE DISTRIBUIÇÃO - FORNECIMENTO E INSTALAÇÃO. AF_12/2015</v>
          </cell>
          <cell r="C3006" t="str">
            <v>M</v>
          </cell>
          <cell r="D3006">
            <v>16.71</v>
          </cell>
          <cell r="E3006">
            <v>0.2</v>
          </cell>
        </row>
        <row r="3007">
          <cell r="A3007">
            <v>92306</v>
          </cell>
          <cell r="B3007" t="str">
            <v>TUBO EM COBRE RÍGIDO, DN 22 CLASSE E, SEM ISOLAMENTO, INSTALADO EM RAMAL DE DISTRIBUIÇÃO - FORNECIMENTO E INSTALAÇÃO. AF_12/2015</v>
          </cell>
          <cell r="C3007" t="str">
            <v>M</v>
          </cell>
          <cell r="D3007">
            <v>26.36</v>
          </cell>
          <cell r="E3007">
            <v>0.145530939</v>
          </cell>
        </row>
        <row r="3008">
          <cell r="A3008">
            <v>92307</v>
          </cell>
          <cell r="B3008" t="str">
            <v>TUBO EM COBRE RÍGIDO, DN 28 CLASSE E, SEM ISOLAMENTO, INSTALADO EM RAMAL DE DISTRIBUIÇÃO - FORNECIMENTO E INSTALAÇÃO. AF_12/2015</v>
          </cell>
          <cell r="C3008" t="str">
            <v>M</v>
          </cell>
          <cell r="D3008">
            <v>32.69</v>
          </cell>
          <cell r="E3008">
            <v>0.130274099</v>
          </cell>
        </row>
        <row r="3009">
          <cell r="A3009">
            <v>92320</v>
          </cell>
          <cell r="B3009" t="str">
            <v>TUBO EM COBRE RÍGIDO, DN 15 CLASSE E, SEM ISOLAMENTO, INSTALADO EM RAMAL E SUB-RAMAL - FORNECIMENTO E INSTALAÇÃO. AF_12/2015</v>
          </cell>
          <cell r="C3009" t="str">
            <v>M</v>
          </cell>
          <cell r="D3009">
            <v>23.9</v>
          </cell>
          <cell r="E3009">
            <v>0.37785291599999998</v>
          </cell>
        </row>
        <row r="3010">
          <cell r="A3010">
            <v>92321</v>
          </cell>
          <cell r="B3010" t="str">
            <v>TUBO EM COBRE RÍGIDO, DN 22 CLASSE E, SEM ISOLAMENTO, INSTALADO EM RAMAL E SUB-RAMAL - FORNECIMENTO E INSTALAÇÃO. AF_12/2015</v>
          </cell>
          <cell r="C3010" t="str">
            <v>M</v>
          </cell>
          <cell r="D3010">
            <v>38.700000000000003</v>
          </cell>
          <cell r="E3010">
            <v>0.35019455199999999</v>
          </cell>
        </row>
        <row r="3011">
          <cell r="A3011">
            <v>92322</v>
          </cell>
          <cell r="B3011" t="str">
            <v>TUBO EM COBRE RÍGIDO, DN 28 CLASSE E, SEM ISOLAMENTO, INSTALADO EM RAMAL E SUB-RAMAL - FORNECIMENTO E INSTALAÇÃO. AF_12/2015</v>
          </cell>
          <cell r="C3011" t="str">
            <v>M</v>
          </cell>
          <cell r="D3011">
            <v>49.53</v>
          </cell>
          <cell r="E3011">
            <v>0.35417089499999999</v>
          </cell>
        </row>
        <row r="3012">
          <cell r="A3012">
            <v>92335</v>
          </cell>
          <cell r="B3012" t="str">
            <v>TUBO DE AÇO GALVANIZADO COM COSTURA, CLASSE MÉDIA, CONEXÃO RANHURADA, DN 50 (2"), INSTALADO EM PRUMADAS - FORNECIMENTO E INSTALAÇÃO. AF_12/2015</v>
          </cell>
          <cell r="C3012" t="str">
            <v>M</v>
          </cell>
          <cell r="D3012">
            <v>53.98</v>
          </cell>
          <cell r="E3012">
            <v>0.13044287299999999</v>
          </cell>
        </row>
        <row r="3013">
          <cell r="A3013">
            <v>92336</v>
          </cell>
          <cell r="B3013" t="str">
            <v>TUBO DE AÇO GALVANIZADO COM COSTURA, CLASSE MÉDIA, CONEXÃO RANHURADA, DN 65 (2 1/2"), INSTALADO EM PRUMADAS - FORNECIMENTO E INSTALAÇÃO. AF_12/2015</v>
          </cell>
          <cell r="C3013" t="str">
            <v>M</v>
          </cell>
          <cell r="D3013">
            <v>66.22</v>
          </cell>
          <cell r="E3013">
            <v>0.12283894400000001</v>
          </cell>
        </row>
        <row r="3014">
          <cell r="A3014">
            <v>92337</v>
          </cell>
          <cell r="B3014" t="str">
            <v>TUBO DE AÇO GALVANIZADO COM COSTURA, CLASSE MÉDIA, CONEXÃO RANHURADA, DN 80 (3"), INSTALADO EM PRUMADAS - FORNECIMENTO E INSTALAÇÃO. AF_12/2015</v>
          </cell>
          <cell r="C3014" t="str">
            <v>M</v>
          </cell>
          <cell r="D3014">
            <v>86.9</v>
          </cell>
          <cell r="E3014">
            <v>0.105633802</v>
          </cell>
        </row>
        <row r="3015">
          <cell r="A3015">
            <v>92338</v>
          </cell>
          <cell r="B3015" t="str">
            <v>TUBO DE AÇO PRETO SEM COSTURA, CONEXÃO SOLDADA, DN 50 (2"), INSTALADO EM PRUMADAS - FORNECIMENTO E INSTALAÇÃO. AF_12/2015</v>
          </cell>
          <cell r="C3015" t="str">
            <v>M</v>
          </cell>
          <cell r="D3015">
            <v>65.11</v>
          </cell>
          <cell r="E3015">
            <v>0.25652912900000002</v>
          </cell>
        </row>
        <row r="3016">
          <cell r="A3016">
            <v>92339</v>
          </cell>
          <cell r="B3016" t="str">
            <v>TUBO DE AÇO PRETO SEM COSTURA, CONEXÃO SOLDADA, DN 65 (2 1/2"), INSTALADO EM PRUMADAS - FORNECIMENTO E INSTALAÇÃO. AF_12/2015</v>
          </cell>
          <cell r="C3016" t="str">
            <v>M</v>
          </cell>
          <cell r="D3016">
            <v>94.88</v>
          </cell>
          <cell r="E3016">
            <v>0.19464436900000001</v>
          </cell>
        </row>
        <row r="3017">
          <cell r="A3017">
            <v>92341</v>
          </cell>
          <cell r="B3017" t="str">
            <v>TUBO DE AÇO GALVANIZADO COM COSTURA, CLASSE MÉDIA, DN 50 (2"), CONEXÃO ROSQUEADA, INSTALADO EM PRUMADAS - FORNECIMENTO E INSTALAÇÃO. AF_12/2015</v>
          </cell>
          <cell r="C3017" t="str">
            <v>M</v>
          </cell>
          <cell r="D3017">
            <v>61.17</v>
          </cell>
          <cell r="E3017">
            <v>0.20805258800000001</v>
          </cell>
        </row>
        <row r="3018">
          <cell r="A3018">
            <v>92342</v>
          </cell>
          <cell r="B3018" t="str">
            <v>TUBO DE AÇO GALVANIZADO COM COSTURA, CLASSE MÉDIA, DN 65 (2 1/2"), CONEXÃO ROSQUEADA, INSTALADO EM PRUMADAS - FORNECIMENTO E INSTALAÇÃO. AF_12/2015</v>
          </cell>
          <cell r="C3018" t="str">
            <v>M</v>
          </cell>
          <cell r="D3018">
            <v>73.430000000000007</v>
          </cell>
          <cell r="E3018">
            <v>0.187824187</v>
          </cell>
        </row>
        <row r="3019">
          <cell r="A3019">
            <v>92343</v>
          </cell>
          <cell r="B3019" t="str">
            <v>TUBO DE AÇO GALVANIZADO COM COSTURA, CLASSE MÉDIA, DN 80 (3"), CONEXÃO ROSQUEADA, INSTALADO EM PRUMADAS - FORNECIMENTO E INSTALAÇÃO. AF_12/2015</v>
          </cell>
          <cell r="C3019" t="str">
            <v>M</v>
          </cell>
          <cell r="D3019">
            <v>94.18</v>
          </cell>
          <cell r="E3019">
            <v>0.15838211799999999</v>
          </cell>
        </row>
        <row r="3020">
          <cell r="A3020">
            <v>92361</v>
          </cell>
          <cell r="B3020" t="str">
            <v>TUBO DE AÇO PRETO SEM COSTURA, CONEXÃO SOLDADA, DN 50 (2"), INSTALADO EM REDE DE ALIMENTAÇÃO PARA HIDRANTE - FORNECIMENTO E INSTALAÇÃO. AF_12/2015</v>
          </cell>
          <cell r="C3020" t="str">
            <v>M</v>
          </cell>
          <cell r="D3020">
            <v>49.85</v>
          </cell>
          <cell r="E3020">
            <v>8.8342072999999993E-2</v>
          </cell>
        </row>
        <row r="3021">
          <cell r="A3021">
            <v>92362</v>
          </cell>
          <cell r="B3021" t="str">
            <v>TUBO DE AÇO PRETO SEM COSTURA, CONEXÃO SOLDADA, DN 65 (2 1/2"), INSTALADO EM REDE DE ALIMENTAÇÃO PARA HIDRANTE - FORNECIMENTO E INSTALAÇÃO. AF_12/2015</v>
          </cell>
          <cell r="C3021" t="str">
            <v>M</v>
          </cell>
          <cell r="D3021">
            <v>79.03</v>
          </cell>
          <cell r="E3021">
            <v>7.2399338999999993E-2</v>
          </cell>
        </row>
        <row r="3022">
          <cell r="A3022">
            <v>92364</v>
          </cell>
          <cell r="B3022" t="str">
            <v>TUBO DE AÇO GALVANIZADO COM COSTURA, CLASSE MÉDIA, DN 32 (1 1/4"), CONEXÃO ROSQUEADA, INSTALADO EM REDE DE ALIMENTAÇÃO PARA HIDRANTE - FORNECIMENTO E INSTALAÇÃO. AF_12/2015</v>
          </cell>
          <cell r="C3022" t="str">
            <v>M</v>
          </cell>
          <cell r="D3022">
            <v>32.869999999999997</v>
          </cell>
          <cell r="E3022">
            <v>0.14382091299999999</v>
          </cell>
        </row>
        <row r="3023">
          <cell r="A3023">
            <v>92365</v>
          </cell>
          <cell r="B3023" t="str">
            <v>TUBO DE AÇO GALVANIZADO COM COSTURA, CLASSE MÉDIA, DN 40 (1 1/2"), CONEXÃO ROSQUEADA, INSTALADO EM REDE DE ALIMENTAÇÃO PARA HIDRANTE - FORNECIMENTO E INSTALAÇÃO. AF_12/2015</v>
          </cell>
          <cell r="C3023" t="str">
            <v>M</v>
          </cell>
          <cell r="D3023">
            <v>37.76</v>
          </cell>
          <cell r="E3023">
            <v>0.136727078</v>
          </cell>
        </row>
        <row r="3024">
          <cell r="A3024">
            <v>92366</v>
          </cell>
          <cell r="B3024" t="str">
            <v>TUBO DE AÇO GALVANIZADO COM COSTURA, CLASSE MÉDIA, DN 50 (2"), CONEXÃO ROSQUEADA, INSTALADO EM REDE DE ALIMENTAÇÃO PARA HIDRANTE - FORNECIMENTO E INSTALAÇÃO. AF_12/2015</v>
          </cell>
          <cell r="C3024" t="str">
            <v>M</v>
          </cell>
          <cell r="D3024">
            <v>52.3</v>
          </cell>
          <cell r="E3024">
            <v>0.109381007</v>
          </cell>
        </row>
        <row r="3025">
          <cell r="A3025">
            <v>92367</v>
          </cell>
          <cell r="B3025" t="str">
            <v>TUBO DE AÇO GALVANIZADO COM COSTURA, CLASSE MÉDIA, DN 65 (2 1/2"), CONEXÃO ROSQUEADA, INSTALADO EM REDE DE ALIMENTAÇÃO PARA HIDRANTE - FORNECIMENTO E INSTALAÇÃO. AF_12/2015</v>
          </cell>
          <cell r="C3025" t="str">
            <v>M</v>
          </cell>
          <cell r="D3025">
            <v>64.16</v>
          </cell>
          <cell r="E3025">
            <v>0.101471969</v>
          </cell>
        </row>
        <row r="3026">
          <cell r="A3026">
            <v>92368</v>
          </cell>
          <cell r="B3026" t="str">
            <v>TUBO DE AÇO GALVANIZADO COM COSTURA, CLASSE MÉDIA, DN 80 (3"), CONEXÃO ROSQUEADA, INSTALADO EM REDE DE ALIMENTAÇÃO PARA HIDRANTE - FORNECIMENTO E INSTALAÇÃO. AF_12/2015</v>
          </cell>
          <cell r="C3026" t="str">
            <v>M</v>
          </cell>
          <cell r="D3026">
            <v>84.53</v>
          </cell>
          <cell r="E3026">
            <v>8.6585221000000004E-2</v>
          </cell>
        </row>
        <row r="3027">
          <cell r="A3027">
            <v>92648</v>
          </cell>
          <cell r="B3027" t="str">
            <v>TUBO DE AÇO PRETO SEM COSTURA, CONEXÃO SOLDADA, DN 40 (1 1/2"), INSTALADO EM REDE DE ALIMENTAÇÃO PARA SPRINKLER - FORNECIMENTO E INSTALAÇÃO. AF_12/2015</v>
          </cell>
          <cell r="C3027" t="str">
            <v>M</v>
          </cell>
          <cell r="D3027">
            <v>43.28</v>
          </cell>
          <cell r="E3027">
            <v>0.132619823</v>
          </cell>
        </row>
        <row r="3028">
          <cell r="A3028">
            <v>92649</v>
          </cell>
          <cell r="B3028" t="str">
            <v>TUBO DE AÇO PRETO SEM COSTURA, CONEXÃO SOLDADA, DN 50 (2"), INSTALADO EM REDE DE ALIMENTAÇÃO PARA SPRINKLER - FORNECIMENTO E INSTALAÇÃO. AF_12/2015</v>
          </cell>
          <cell r="C3028" t="str">
            <v>M</v>
          </cell>
          <cell r="D3028">
            <v>52.6</v>
          </cell>
          <cell r="E3028">
            <v>0.12583668000000001</v>
          </cell>
        </row>
        <row r="3029">
          <cell r="A3029">
            <v>92650</v>
          </cell>
          <cell r="B3029" t="str">
            <v>TUBO DE AÇO PRETO SEM COSTURA, CONEXÃO SOLDADA, DN 65 (2 1/2"), INSTALADO EM REDE DE ALIMENTAÇÃO PARA SPRINKLER - FORNECIMENTO E INSTALAÇÃO. AF_12/2015</v>
          </cell>
          <cell r="C3029" t="str">
            <v>M</v>
          </cell>
          <cell r="D3029">
            <v>81.77</v>
          </cell>
          <cell r="E3029">
            <v>9.6706807000000006E-2</v>
          </cell>
        </row>
        <row r="3030">
          <cell r="A3030">
            <v>92652</v>
          </cell>
          <cell r="B3030" t="str">
            <v>TUBO DE AÇO GALVANIZADO COM COSTURA, CLASSE MÉDIA, CONEXÃO ROSQUEADA, DN 32 (1 1/4"), INSTALADO EM REDE DE ALIMENTAÇÃO PARA SPRINKLER - FORNECIMENTO E INSTALAÇÃO. AF_12/2015</v>
          </cell>
          <cell r="C3030" t="str">
            <v>M</v>
          </cell>
          <cell r="D3030">
            <v>36.14</v>
          </cell>
          <cell r="E3030">
            <v>0.202337879</v>
          </cell>
        </row>
        <row r="3031">
          <cell r="A3031">
            <v>92653</v>
          </cell>
          <cell r="B3031" t="str">
            <v>TUBO DE AÇO GALVANIZADO COM COSTURA, CLASSE MÉDIA, CONEXÃO ROSQUEADA, DN 40 (1 1/2"), INSTALADO EM REDE DE ALIMENTAÇÃO PARA SPRINKLER - FORNECIMENTO E INSTALAÇÃO. AF_12/2015</v>
          </cell>
          <cell r="C3031" t="str">
            <v>M</v>
          </cell>
          <cell r="D3031">
            <v>41.07</v>
          </cell>
          <cell r="E3031">
            <v>0.18927521999999999</v>
          </cell>
        </row>
        <row r="3032">
          <cell r="A3032">
            <v>92654</v>
          </cell>
          <cell r="B3032" t="str">
            <v>TUBO DE AÇO GALVANIZADO COM COSTURA, CLASSE MÉDIA, CONEXÃO ROSQUEADA, DN 50 (2"), INSTALADO EM REDE DE ALIMENTAÇÃO PARA SPRINKLER - FORNECIMENTO E INSTALAÇÃO. AF_12/2015</v>
          </cell>
          <cell r="C3032" t="str">
            <v>M</v>
          </cell>
          <cell r="D3032">
            <v>55.6</v>
          </cell>
          <cell r="E3032">
            <v>0.14964756900000001</v>
          </cell>
        </row>
        <row r="3033">
          <cell r="A3033">
            <v>92655</v>
          </cell>
          <cell r="B3033" t="str">
            <v>TUBO DE AÇO GALVANIZADO COM COSTURA, CLASSE MÉDIA, CONEXÃO ROSQUEADA, DN 65 (2 1/2"), INSTALADO EM REDE DE ALIMENTAÇÃO PARA SPRINKLER - FORNECIMENTO E INSTALAÇÃO. AF_12/2015</v>
          </cell>
          <cell r="C3033" t="str">
            <v>M</v>
          </cell>
          <cell r="D3033">
            <v>67.53</v>
          </cell>
          <cell r="E3033">
            <v>0.13572171799999999</v>
          </cell>
        </row>
        <row r="3034">
          <cell r="A3034">
            <v>92656</v>
          </cell>
          <cell r="B3034" t="str">
            <v>TUBO DE AÇO GALVANIZADO COM COSTURA, CLASSE MÉDIA, CONEXÃO ROSQUEADA, DN 80 (3"), INSTALADO EM REDE DE ALIMENTAÇÃO PARA SPRINKLER - FORNECIMENTO E INSTALAÇÃO. AF_12/2015</v>
          </cell>
          <cell r="C3034" t="str">
            <v>M</v>
          </cell>
          <cell r="D3034">
            <v>87.91</v>
          </cell>
          <cell r="E3034">
            <v>0.113558548</v>
          </cell>
        </row>
        <row r="3035">
          <cell r="A3035">
            <v>92687</v>
          </cell>
          <cell r="B3035" t="str">
            <v>TUBO DE AÇO GALVANIZADO COM COSTURA, CLASSE MÉDIA, CONEXÃO ROSQUEADA, DN 15 (1/2"), INSTALADO EM RAMAIS E SUB-RAMAIS DE GÁS - FORNECIMENTO E INSTALAÇÃO. AF_12/2015</v>
          </cell>
          <cell r="C3035" t="str">
            <v>M</v>
          </cell>
          <cell r="D3035">
            <v>17.18</v>
          </cell>
          <cell r="E3035">
            <v>0.26902654799999998</v>
          </cell>
        </row>
        <row r="3036">
          <cell r="A3036">
            <v>92688</v>
          </cell>
          <cell r="B3036" t="str">
            <v>TUBO DE AÇO GALVANIZADO COM COSTURA, CLASSE MÉDIA, CONEXÃO ROSQUEADA, DN 20 (3/4"), INSTALADO EM RAMAIS E SUB-RAMAIS DE GÁS - FORNECIMENTO E INSTALAÇÃO. AF_12/2015</v>
          </cell>
          <cell r="C3036" t="str">
            <v>M</v>
          </cell>
          <cell r="D3036">
            <v>24.37</v>
          </cell>
          <cell r="E3036">
            <v>0.32586135300000002</v>
          </cell>
        </row>
        <row r="3037">
          <cell r="A3037">
            <v>92689</v>
          </cell>
          <cell r="B3037" t="str">
            <v>TUBO DE AÇO PRETO SEM COSTURA, CLASSE MÉDIA, CONEXÃO SOLDADA, DN 15 (1/2"), INSTALADO EM RAMAIS E SUB-RAMAIS DE GÁS - FORNECIMENTO E INSTALAÇÃO. AF_12/2015</v>
          </cell>
          <cell r="C3037" t="str">
            <v>M</v>
          </cell>
          <cell r="D3037">
            <v>22.36</v>
          </cell>
          <cell r="E3037">
            <v>0.22626078999999999</v>
          </cell>
        </row>
        <row r="3038">
          <cell r="A3038">
            <v>92690</v>
          </cell>
          <cell r="B3038" t="str">
            <v>TUBO DE AÇO PRETO SEM COSTURA, CLASSE MÉDIA, CONEXÃO SOLDADA, DN 20 (3/4"), INSTALADO EM RAMAIS E SUB-RAMAIS DE GÁS - FORNECIMENTO E INSTALAÇÃO. AF_12/2015</v>
          </cell>
          <cell r="C3038" t="str">
            <v>M</v>
          </cell>
          <cell r="D3038">
            <v>32.729999999999997</v>
          </cell>
          <cell r="E3038">
            <v>0.26592455100000001</v>
          </cell>
        </row>
        <row r="3039">
          <cell r="A3039">
            <v>94462</v>
          </cell>
          <cell r="B3039" t="str">
            <v>TUBO DE AÇO GALVANIZADO COM COSTURA, CLASSE MÉDIA, DN 50 (2), CONEXÃO ROSQUEADA, INSTALADO EM RESERVAÇÃO DE ÁGUA DE EDIFICAÇÃO QUE POSSUA RESERVATÓRIO DE FIBRA/FIBROCIMENTO  FORNECIMENTO E INSTALAÇÃO. AF_06/2016</v>
          </cell>
          <cell r="C3039" t="str">
            <v>M</v>
          </cell>
          <cell r="D3039">
            <v>61.09</v>
          </cell>
          <cell r="E3039">
            <v>0.25262984799999999</v>
          </cell>
        </row>
        <row r="3040">
          <cell r="A3040">
            <v>94463</v>
          </cell>
          <cell r="B3040" t="str">
            <v>TUBO DE AÇO GALVANIZADO COM COSTURA, CLASSE MÉDIA, DN 65 (2 1/2), CONEXÃO ROSQUEADA, INSTALADO EM RESERVAÇÃO DE ÁGUA DE EDIFICAÇÃO QUE POSSUA RESERVATÓRIO DE FIBRA/FIBROCIMENTO  FORNECIMENTO E INSTALAÇÃO. AF_06/2016</v>
          </cell>
          <cell r="C3040" t="str">
            <v>M</v>
          </cell>
          <cell r="D3040">
            <v>71.099999999999994</v>
          </cell>
          <cell r="E3040">
            <v>0.216937191</v>
          </cell>
        </row>
        <row r="3041">
          <cell r="A3041">
            <v>94464</v>
          </cell>
          <cell r="B3041" t="str">
            <v>TUBO DE AÇO GALVANIZADO COM COSTURA, CLASSE MÉDIA, DN 80 (3), CONEXÃO ROSQUEADA, INSTALADO EM RESERVAÇÃO DE ÁGUA DE EDIFICAÇÃO QUE POSSUA RESERVATÓRIO DE FIBRA/FIBROCIMENTO  FORNECIMENTO E INSTALAÇÃO. AF_06/2016</v>
          </cell>
          <cell r="C3041" t="str">
            <v>M</v>
          </cell>
          <cell r="D3041">
            <v>99.69</v>
          </cell>
          <cell r="E3041">
            <v>0.193259557</v>
          </cell>
        </row>
        <row r="3042">
          <cell r="A3042">
            <v>94602</v>
          </cell>
          <cell r="B3042" t="str">
            <v>TUBO EM COBRE RÍGIDO, DN 54 MM CLASSE E, SEM ISOLAMENTO, INSTALADO EM RESERVAÇÃO DE ÁGUA DE EDIFICAÇÃO QUE POSSUA RESERVATÓRIO DE FIBRA/FIBROCIMENTO  FORNECIMENTO E INSTALAÇÃO. AF_06/2016</v>
          </cell>
          <cell r="C3042" t="str">
            <v>M</v>
          </cell>
          <cell r="D3042">
            <v>95.39</v>
          </cell>
          <cell r="E3042">
            <v>0.18976568199999999</v>
          </cell>
        </row>
        <row r="3043">
          <cell r="A3043">
            <v>94603</v>
          </cell>
          <cell r="B3043" t="str">
            <v>TUBO EM COBRE RÍGIDO, DN 66 MM CLASSE E, SEM ISOLAMENTO, INSTALADO EM RESERVAÇÃO DE ÁGUA DE EDIFICAÇÃO QUE POSSUA RESERVATÓRIO DE FIBRA/FIBROCIMENTO  FORNECIMENTO E INSTALAÇÃO. AF_06/2016</v>
          </cell>
          <cell r="C3043" t="str">
            <v>M</v>
          </cell>
          <cell r="D3043">
            <v>125</v>
          </cell>
          <cell r="E3043">
            <v>0.144734733</v>
          </cell>
        </row>
        <row r="3044">
          <cell r="A3044">
            <v>94604</v>
          </cell>
          <cell r="B3044" t="str">
            <v>TUBO EM COBRE RÍGIDO, DN 79 MM CLASSE E, SEM ISOLAMENTO, INSTALADO EM RESERVAÇÃO DE ÁGUA DE EDIFICAÇÃO QUE POSSUA RESERVATÓRIO DE FIBRA/FIBROCIMENTO  FORNECIMENTO E INSTALAÇÃO. AF_06/2016</v>
          </cell>
          <cell r="C3044" t="str">
            <v>M</v>
          </cell>
          <cell r="D3044">
            <v>168.22</v>
          </cell>
          <cell r="E3044">
            <v>0.117184708</v>
          </cell>
        </row>
        <row r="3045">
          <cell r="A3045">
            <v>94605</v>
          </cell>
          <cell r="B3045" t="str">
            <v>TUBO EM COBRE RÍGIDO, DN 104 MM CLASSE E, SEM ISOLAMENTO, INSTALADO EM RESERVAÇÃO DE ÁGUA DE EDIFICAÇÃO QUE POSSUA RESERVATÓRIO DE FIBRA/FIBROCIMENTO  FORNECIMENTO E INSTALAÇÃO. AF_06/2016</v>
          </cell>
          <cell r="C3045" t="str">
            <v>M</v>
          </cell>
          <cell r="D3045">
            <v>236.16</v>
          </cell>
          <cell r="E3045">
            <v>8.3432252999999998E-2</v>
          </cell>
        </row>
        <row r="3046">
          <cell r="A3046">
            <v>94648</v>
          </cell>
          <cell r="B3046" t="str">
            <v>TUBO, PVC, SOLDÁVEL, DN  25 MM, INSTALADO EM RESERVAÇÃO DE ÁGUA DE EDIFICAÇÃO QUE POSSUA RESERVATÓRIO DE FIBRA/FIBROCIMENTO   FORNECIMENTO E INSTALAÇÃO. AF_06/2016</v>
          </cell>
          <cell r="C3046" t="str">
            <v>M</v>
          </cell>
          <cell r="D3046">
            <v>7.43</v>
          </cell>
          <cell r="E3046">
            <v>0.48749999999999999</v>
          </cell>
        </row>
        <row r="3047">
          <cell r="A3047">
            <v>94649</v>
          </cell>
          <cell r="B3047" t="str">
            <v>TUBO, PVC, SOLDÁVEL, DN 32 MM, INSTALADO EM RESERVAÇÃO DE ÁGUA DE EDIFICAÇÃO QUE POSSUA RESERVATÓRIO DE FIBRA/FIBROCIMENTO   FORNECIMENTO E INSTALAÇÃO. AF_06/2016</v>
          </cell>
          <cell r="C3047" t="str">
            <v>M</v>
          </cell>
          <cell r="D3047">
            <v>10.8</v>
          </cell>
          <cell r="E3047">
            <v>0.332071901</v>
          </cell>
        </row>
        <row r="3048">
          <cell r="A3048">
            <v>94650</v>
          </cell>
          <cell r="B3048" t="str">
            <v>TUBO, PVC, SOLDÁVEL, DN 40 MM, INSTALADO EM RESERVAÇÃO DE ÁGUA DE EDIFICAÇÃO QUE POSSUA RESERVATÓRIO DE FIBRA/FIBROCIMENTO   FORNECIMENTO E INSTALAÇÃO. AF_06/2016</v>
          </cell>
          <cell r="C3048" t="str">
            <v>M</v>
          </cell>
          <cell r="D3048">
            <v>15.46</v>
          </cell>
          <cell r="E3048">
            <v>0.328289473</v>
          </cell>
        </row>
        <row r="3049">
          <cell r="A3049">
            <v>94651</v>
          </cell>
          <cell r="B3049" t="str">
            <v>TUBO, PVC, SOLDÁVEL, DN 50 MM, INSTALADO EM RESERVAÇÃO DE ÁGUA DE EDIFICAÇÃO QUE POSSUA RESERVATÓRIO DE FIBRA/FIBROCIMENTO   FORNECIMENTO E INSTALAÇÃO. AF_06/2016</v>
          </cell>
          <cell r="C3049" t="str">
            <v>M</v>
          </cell>
          <cell r="D3049">
            <v>17.64</v>
          </cell>
          <cell r="E3049">
            <v>0.28711162200000001</v>
          </cell>
        </row>
        <row r="3050">
          <cell r="A3050">
            <v>94652</v>
          </cell>
          <cell r="B3050" t="str">
            <v>TUBO, PVC, SOLDÁVEL, DN 60 MM, INSTALADO EM RESERVAÇÃO DE ÁGUA DE EDIFICAÇÃO QUE POSSUA RESERVATÓRIO DE FIBRA/FIBROCIMENTO   FORNECIMENTO E INSTALAÇÃO. AF_06/2016</v>
          </cell>
          <cell r="C3050" t="str">
            <v>M</v>
          </cell>
          <cell r="D3050">
            <v>27.3</v>
          </cell>
          <cell r="E3050">
            <v>0.300295857</v>
          </cell>
        </row>
        <row r="3051">
          <cell r="A3051">
            <v>94653</v>
          </cell>
          <cell r="B3051" t="str">
            <v>TUBO, PVC, SOLDÁVEL, DN 75 MM, INSTALADO EM RESERVAÇÃO DE ÁGUA DE EDIFICAÇÃO QUE POSSUA RESERVATÓRIO DE FIBRA/FIBROCIMENTO   FORNECIMENTO E INSTALAÇÃO. AF_06/2016</v>
          </cell>
          <cell r="C3051" t="str">
            <v>M</v>
          </cell>
          <cell r="D3051">
            <v>34.130000000000003</v>
          </cell>
          <cell r="E3051">
            <v>0.239740183</v>
          </cell>
        </row>
        <row r="3052">
          <cell r="A3052">
            <v>94654</v>
          </cell>
          <cell r="B3052" t="str">
            <v>TUBO, PVC, SOLDÁVEL, DN 85 MM, INSTALADO EM RESERVAÇÃO DE ÁGUA DE EDIFICAÇÃO QUE POSSUA RESERVATÓRIO DE FIBRA/FIBROCIMENTO   FORNECIMENTO E INSTALAÇÃO. AF_06/2016</v>
          </cell>
          <cell r="C3052" t="str">
            <v>M</v>
          </cell>
          <cell r="D3052">
            <v>46.66</v>
          </cell>
          <cell r="E3052">
            <v>0.30664945100000002</v>
          </cell>
        </row>
        <row r="3053">
          <cell r="A3053">
            <v>94655</v>
          </cell>
          <cell r="B3053" t="str">
            <v>TUBO, PVC, SOLDÁVEL, DN 110 MM, INSTALADO EM RESERVAÇÃO DE ÁGUA DE EDIFICAÇÃO QUE POSSUA RESERVATÓRIO DE FIBRA/FIBROCIMENTO   FORNECIMENTO E INSTALAÇÃO. AF_06/2016</v>
          </cell>
          <cell r="C3053" t="str">
            <v>M</v>
          </cell>
          <cell r="D3053">
            <v>66.2</v>
          </cell>
          <cell r="E3053">
            <v>0.21587638200000001</v>
          </cell>
        </row>
        <row r="3054">
          <cell r="A3054">
            <v>94716</v>
          </cell>
          <cell r="B3054" t="str">
            <v>TUBO, CPVC, SOLDÁVEL, DN 22 MM, INSTALADO EM RESERVAÇÃO DE ÁGUA DE EDIFICAÇÃO QUE POSSUA RESERVATÓRIO DE FIBRA/FIBROCIMENTO  FORNECIMENTO E INSTALAÇÃO. AF_06/2016</v>
          </cell>
          <cell r="C3054" t="str">
            <v>M</v>
          </cell>
          <cell r="D3054">
            <v>15.71</v>
          </cell>
          <cell r="E3054">
            <v>0.211650485</v>
          </cell>
        </row>
        <row r="3055">
          <cell r="A3055">
            <v>94717</v>
          </cell>
          <cell r="B3055" t="str">
            <v>TUBO, CPVC, SOLDÁVEL, DN 28 MM, INSTALADO EM RESERVAÇÃO DE ÁGUA DE EDIFICAÇÃO QUE POSSUA RESERVATÓRIO DE FIBRA/FIBROCIMENTO  FORNECIMENTO E INSTALAÇÃO. AF_06/2016</v>
          </cell>
          <cell r="C3055" t="str">
            <v>M</v>
          </cell>
          <cell r="D3055">
            <v>22.69</v>
          </cell>
          <cell r="E3055">
            <v>0.145786892</v>
          </cell>
        </row>
        <row r="3056">
          <cell r="A3056">
            <v>94718</v>
          </cell>
          <cell r="B3056" t="str">
            <v>TUBO, CPVC, SOLDÁVEL, DN 35 MM, INSTALADO EM RESERVAÇÃO DE ÁGUA DE EDIFICAÇÃO QUE POSSUA RESERVATÓRIO DE FIBRA/FIBROCIMENTO  FORNECIMENTO E INSTALAÇÃO. AF_06/2016</v>
          </cell>
          <cell r="C3056" t="str">
            <v>M</v>
          </cell>
          <cell r="D3056">
            <v>28.15</v>
          </cell>
          <cell r="E3056">
            <v>0.154974946</v>
          </cell>
        </row>
        <row r="3057">
          <cell r="A3057">
            <v>94719</v>
          </cell>
          <cell r="B3057" t="str">
            <v>TUBO, CPVC, SOLDÁVEL, DN 42 MM, INSTALADO EM RESERVAÇÃO DE ÁGUA DE EDIFICAÇÃO QUE POSSUA RESERVATÓRIO DE FIBRA/FIBROCIMENTO  FORNECIMENTO E INSTALAÇÃO. AF_06/2016</v>
          </cell>
          <cell r="C3057" t="str">
            <v>M</v>
          </cell>
          <cell r="D3057">
            <v>36.520000000000003</v>
          </cell>
          <cell r="E3057">
            <v>0.119250895</v>
          </cell>
        </row>
        <row r="3058">
          <cell r="A3058">
            <v>94720</v>
          </cell>
          <cell r="B3058" t="str">
            <v>TUBO, CPVC, SOLDÁVEL, DN 54 MM, INSTALADO EM RESERVAÇÃO DE ÁGUA DE EDIFICAÇÃO QUE POSSUA RESERVATÓRIO DE FIBRA/FIBROCIMENTO  FORNECIMENTO E INSTALAÇÃO. AF_06/2016</v>
          </cell>
          <cell r="C3058" t="str">
            <v>M</v>
          </cell>
          <cell r="D3058">
            <v>55.39</v>
          </cell>
          <cell r="E3058">
            <v>0.13617407000000001</v>
          </cell>
        </row>
        <row r="3059">
          <cell r="A3059">
            <v>94721</v>
          </cell>
          <cell r="B3059" t="str">
            <v>TUBO, CPVC, SOLDÁVEL, DN 73 MM, INSTALADO EM RESERVAÇÃO DE ÁGUA DE EDIFICAÇÃO QUE POSSUA RESERVATÓRIO DE FIBRA/FIBROCIMENTO  FORNECIMENTO E INSTALAÇÃO. AF_06/2016</v>
          </cell>
          <cell r="C3059" t="str">
            <v>M</v>
          </cell>
          <cell r="D3059">
            <v>79.959999999999994</v>
          </cell>
          <cell r="E3059">
            <v>9.4204715999999994E-2</v>
          </cell>
        </row>
        <row r="3060">
          <cell r="A3060">
            <v>94722</v>
          </cell>
          <cell r="B3060" t="str">
            <v>TUBO, CPVC, SOLDÁVEL, DN 89 MM, INSTALADO EM RESERVAÇÃO DE ÁGUA DE EDIFICAÇÃO QUE POSSUA RESERVATÓRIO DE FIBRA/FIBROCIMENTO  FORNECIMENTO E INSTALAÇÃO. AF_06/2016</v>
          </cell>
          <cell r="C3060" t="str">
            <v>M</v>
          </cell>
          <cell r="D3060">
            <v>139.91</v>
          </cell>
          <cell r="E3060">
            <v>0.109090909</v>
          </cell>
        </row>
        <row r="3061">
          <cell r="A3061">
            <v>95697</v>
          </cell>
          <cell r="B3061" t="str">
            <v>TUBO DE AÇO PRETO SEM COSTURA, CONEXÃO SOLDADA, DN 40 (1 1/2 ), INSTALADO EM REDE DE ALIMENTAÇÃO PARA HIDRANTE - FORNECIMENTO E INSTALAÇÃO. AF_12/2015</v>
          </cell>
          <cell r="C3061" t="str">
            <v>M</v>
          </cell>
          <cell r="D3061">
            <v>40.54</v>
          </cell>
          <cell r="E3061">
            <v>8.6686536999999994E-2</v>
          </cell>
        </row>
        <row r="3062">
          <cell r="A3062">
            <v>96635</v>
          </cell>
          <cell r="B3062" t="str">
            <v>TUBO, PPR, DN 25, CLASSE PN 20,  INSTALADO EM RAMAL OU SUB-RAMAL DE ÁGUA  FORNECIMENTO E INSTALAÇÃO. AF_06/2015</v>
          </cell>
          <cell r="C3062" t="str">
            <v>M</v>
          </cell>
          <cell r="D3062">
            <v>19.760000000000002</v>
          </cell>
          <cell r="E3062">
            <v>0.55071721399999995</v>
          </cell>
        </row>
        <row r="3063">
          <cell r="A3063">
            <v>96636</v>
          </cell>
          <cell r="B3063" t="str">
            <v>TUBO, PPR, DN 25, CLASSE PN 25 INSTALADO EM RAMAL OU SUB-RAMAL DE ÁGUA  FORNECIMENTO E INSTALAÇÃO. AF_06/2015</v>
          </cell>
          <cell r="C3063" t="str">
            <v>M</v>
          </cell>
          <cell r="D3063">
            <v>20.98</v>
          </cell>
          <cell r="E3063">
            <v>0.56570048399999995</v>
          </cell>
        </row>
        <row r="3064">
          <cell r="A3064">
            <v>96644</v>
          </cell>
          <cell r="B3064" t="str">
            <v>TUBO, PPR, DN 25, CLASSE PN 20,  INSTALADO EM RAMAL DE DISTRIBUIÇÃO DE ÁGUA  FORNECIMENTO E INSTALAÇÃO. AF_06/2015</v>
          </cell>
          <cell r="C3064" t="str">
            <v>M</v>
          </cell>
          <cell r="D3064">
            <v>12.31</v>
          </cell>
          <cell r="E3064">
            <v>0.40497925299999998</v>
          </cell>
        </row>
        <row r="3065">
          <cell r="A3065">
            <v>96645</v>
          </cell>
          <cell r="B3065" t="str">
            <v>TUBO, PPR, DN 32, CLASSE PN 12,  INSTALADO EM RAMAL DE DISTRIBUIÇÃO DE ÁGUA  FORNECIMENTO E INSTALAÇÃO. AF_06/2015</v>
          </cell>
          <cell r="C3065" t="str">
            <v>M</v>
          </cell>
          <cell r="D3065">
            <v>16</v>
          </cell>
          <cell r="E3065">
            <v>0.41947803900000002</v>
          </cell>
        </row>
        <row r="3066">
          <cell r="A3066">
            <v>96646</v>
          </cell>
          <cell r="B3066" t="str">
            <v>TUBO, PPR, DN 40, CLASSE PN 12,  INSTALADO EM RAMAL DE DISTRIBUIÇÃO DE ÁGUA  FORNECIMENTO E INSTALAÇÃO. AF_06/2015</v>
          </cell>
          <cell r="C3066" t="str">
            <v>M</v>
          </cell>
          <cell r="D3066">
            <v>24.86</v>
          </cell>
          <cell r="E3066">
            <v>0.42467426699999999</v>
          </cell>
        </row>
        <row r="3067">
          <cell r="A3067">
            <v>96647</v>
          </cell>
          <cell r="B3067" t="str">
            <v>TUBO, PPR, DN 25, CLASSE PN 25,  INSTALADO EM RAMAL DE DISTRIBUIÇÃO DE ÁGUA  FORNECIMENTO E INSTALAÇÃO. AF_06/2015</v>
          </cell>
          <cell r="C3067" t="str">
            <v>M</v>
          </cell>
          <cell r="D3067">
            <v>10.96</v>
          </cell>
          <cell r="E3067">
            <v>0.35594795499999998</v>
          </cell>
        </row>
        <row r="3068">
          <cell r="A3068">
            <v>96648</v>
          </cell>
          <cell r="B3068" t="str">
            <v>TUBO, PPR, DN 32, CLASSE PN 25,  INSTALADO EM RAMAL DE DISTRIBUIÇÃO DE ÁGUA  FORNECIMENTO E INSTALAÇÃO. AF_06/2015</v>
          </cell>
          <cell r="C3068" t="str">
            <v>M</v>
          </cell>
          <cell r="D3068">
            <v>20.18</v>
          </cell>
          <cell r="E3068">
            <v>0.39568706100000001</v>
          </cell>
        </row>
        <row r="3069">
          <cell r="A3069">
            <v>96649</v>
          </cell>
          <cell r="B3069" t="str">
            <v>TUBO, PPR, DN 40, CLASSE PN 25,  INSTALADO EM RAMAL DE DISTRIBUIÇÃO DE ÁGUA  FORNECIMENTO E INSTALAÇÃO. AF_06/2015</v>
          </cell>
          <cell r="C3069" t="str">
            <v>M</v>
          </cell>
          <cell r="D3069">
            <v>29.99</v>
          </cell>
          <cell r="E3069">
            <v>0.42211732899999999</v>
          </cell>
        </row>
        <row r="3070">
          <cell r="A3070">
            <v>96668</v>
          </cell>
          <cell r="B3070" t="str">
            <v>TUBO, PPR, DN 25, CLASSE PN 20,  INSTALADO EM PRUMADA DE ÁGUA  FORNECIMENTO E INSTALAÇÃO. AF_06/2015</v>
          </cell>
          <cell r="C3070" t="str">
            <v>M</v>
          </cell>
          <cell r="D3070">
            <v>7.11</v>
          </cell>
          <cell r="E3070">
            <v>0.11444921299999999</v>
          </cell>
        </row>
        <row r="3071">
          <cell r="A3071">
            <v>96669</v>
          </cell>
          <cell r="B3071" t="str">
            <v>TUBO, PPR, DN 32, CLASSE PN 12,  INSTALADO EM PRUMADA DE ÁGUA  FORNECIMENTO E INSTALAÇÃO. AF_06/2015</v>
          </cell>
          <cell r="C3071" t="str">
            <v>M</v>
          </cell>
          <cell r="D3071">
            <v>8.8000000000000007</v>
          </cell>
          <cell r="E3071">
            <v>0.10726643499999999</v>
          </cell>
        </row>
        <row r="3072">
          <cell r="A3072">
            <v>96670</v>
          </cell>
          <cell r="B3072" t="str">
            <v>TUBO, PPR, DN 40, CLASSE PN 12,  INSTALADO EM PRUMADA DE ÁGUA  FORNECIMENTO E INSTALAÇÃO. AF_06/2015</v>
          </cell>
          <cell r="C3072" t="str">
            <v>M</v>
          </cell>
          <cell r="D3072">
            <v>13.35</v>
          </cell>
          <cell r="E3072">
            <v>0.105462822</v>
          </cell>
        </row>
        <row r="3073">
          <cell r="A3073">
            <v>96671</v>
          </cell>
          <cell r="B3073" t="str">
            <v>TUBO, PPR, DN 50, CLASSE PN 12,  INSTALADO EM PRUMADA DE ÁGUA  FORNECIMENTO E INSTALAÇÃO. AF_06/2015</v>
          </cell>
          <cell r="C3073" t="str">
            <v>M</v>
          </cell>
          <cell r="D3073">
            <v>17.940000000000001</v>
          </cell>
          <cell r="E3073">
            <v>0.11549295699999999</v>
          </cell>
        </row>
        <row r="3074">
          <cell r="A3074">
            <v>96672</v>
          </cell>
          <cell r="B3074" t="str">
            <v>TUBO, PPR, DN 63, CLASSE PN 12,  INSTALADO EM PRUMADA DE ÁGUA  FORNECIMENTO E INSTALAÇÃO. AF_06/2015</v>
          </cell>
          <cell r="C3074" t="str">
            <v>M</v>
          </cell>
          <cell r="D3074">
            <v>26.38</v>
          </cell>
          <cell r="E3074">
            <v>0.12088752799999999</v>
          </cell>
        </row>
        <row r="3075">
          <cell r="A3075">
            <v>96673</v>
          </cell>
          <cell r="B3075" t="str">
            <v>TUBO, PPR, DN 75, CLASSE PN 12,  INSTALADO EM PRUMADA DE ÁGUA  FORNECIMENTO E INSTALAÇÃO. AF_06/2015</v>
          </cell>
          <cell r="C3075" t="str">
            <v>M</v>
          </cell>
          <cell r="D3075">
            <v>42.87</v>
          </cell>
          <cell r="E3075">
            <v>0.103399765</v>
          </cell>
        </row>
        <row r="3076">
          <cell r="A3076">
            <v>96674</v>
          </cell>
          <cell r="B3076" t="str">
            <v>TUBO, PPR, DN 90, CLASSE PN 12,  INSTALADO EM PRUMADA DE ÁGUA  FORNECIMENTO E INSTALAÇÃO. AF_06/2015</v>
          </cell>
          <cell r="C3076" t="str">
            <v>M</v>
          </cell>
          <cell r="D3076">
            <v>60.25</v>
          </cell>
          <cell r="E3076">
            <v>0.10471902600000001</v>
          </cell>
        </row>
        <row r="3077">
          <cell r="A3077">
            <v>96675</v>
          </cell>
          <cell r="B3077" t="str">
            <v>TUBO, PPR, DN 110, CLASSE PN 12,  INSTALADO EM PRUMADA DE ÁGUA  FORNECIMENTO E INSTALAÇÃO. AF_06/2015</v>
          </cell>
          <cell r="C3077" t="str">
            <v>M</v>
          </cell>
          <cell r="D3077">
            <v>104.2</v>
          </cell>
          <cell r="E3077">
            <v>8.9588143999999995E-2</v>
          </cell>
        </row>
        <row r="3078">
          <cell r="A3078">
            <v>96676</v>
          </cell>
          <cell r="B3078" t="str">
            <v>TUBO, PPR, DN 25, CLASSE PN 25,  INSTALADO EM PRUMADA DE ÁGUA  FORNECIMENTO E INSTALAÇÃO. AF_06/2015</v>
          </cell>
          <cell r="C3078" t="str">
            <v>M</v>
          </cell>
          <cell r="D3078">
            <v>7.07</v>
          </cell>
          <cell r="E3078">
            <v>0.110632183</v>
          </cell>
        </row>
        <row r="3079">
          <cell r="A3079">
            <v>96677</v>
          </cell>
          <cell r="B3079" t="str">
            <v>TUBO, PPR, DN 32, CLASSE PN 25,  INSTALADO EM PRUMADA DE ÁGUA  FORNECIMENTO E INSTALAÇÃO. AF_06/2015</v>
          </cell>
          <cell r="C3079" t="str">
            <v>M</v>
          </cell>
          <cell r="D3079">
            <v>11.6</v>
          </cell>
          <cell r="E3079">
            <v>9.9563317999999998E-2</v>
          </cell>
        </row>
        <row r="3080">
          <cell r="A3080">
            <v>96678</v>
          </cell>
          <cell r="B3080" t="str">
            <v>TUBO, PPR, DN 40, CLASSE PN 25,  INSTALADO EM PRUMADA DE ÁGUA  FORNECIMENTO E INSTALAÇÃO. AF_06/2015</v>
          </cell>
          <cell r="C3080" t="str">
            <v>M</v>
          </cell>
          <cell r="D3080">
            <v>16.16</v>
          </cell>
          <cell r="E3080">
            <v>0.103879849</v>
          </cell>
        </row>
        <row r="3081">
          <cell r="A3081">
            <v>96679</v>
          </cell>
          <cell r="B3081" t="str">
            <v>TUBO, PPR, DN 50, CLASSE PN 25,  INSTALADO EM PRUMADA DE ÁGUA  FORNECIMENTO E INSTALAÇÃO. AF_06/2015</v>
          </cell>
          <cell r="C3081" t="str">
            <v>M</v>
          </cell>
          <cell r="D3081">
            <v>23.59</v>
          </cell>
          <cell r="E3081">
            <v>0.105555555</v>
          </cell>
        </row>
        <row r="3082">
          <cell r="A3082">
            <v>96680</v>
          </cell>
          <cell r="B3082" t="str">
            <v>TUBO, PPR, DN 63, CLASSE PN 25,  INSTALADO EM PRUMADA DE ÁGUA  FORNECIMENTO E INSTALAÇÃO. AF_06/2015</v>
          </cell>
          <cell r="C3082" t="str">
            <v>M</v>
          </cell>
          <cell r="D3082">
            <v>31.94</v>
          </cell>
          <cell r="E3082">
            <v>0.119962216</v>
          </cell>
        </row>
        <row r="3083">
          <cell r="A3083">
            <v>96681</v>
          </cell>
          <cell r="B3083" t="str">
            <v>TUBO, PPR, DN 75, CLASSE PN 25,  INSTALADO EM PRUMADA DE ÁGUA  FORNECIMENTO E INSTALAÇÃO. AF_06/2015</v>
          </cell>
          <cell r="C3083" t="str">
            <v>M</v>
          </cell>
          <cell r="D3083">
            <v>59.05</v>
          </cell>
          <cell r="E3083">
            <v>9.0430051999999997E-2</v>
          </cell>
        </row>
        <row r="3084">
          <cell r="A3084">
            <v>96682</v>
          </cell>
          <cell r="B3084" t="str">
            <v>TUBO, PPR, DN 90, CLASSE PN 25,  INSTALADO EM PRUMADA DE ÁGUA  FORNECIMENTO E INSTALAÇÃO. AF_06/2015</v>
          </cell>
          <cell r="C3084" t="str">
            <v>M</v>
          </cell>
          <cell r="D3084">
            <v>86.97</v>
          </cell>
          <cell r="E3084">
            <v>8.6831179999999994E-2</v>
          </cell>
        </row>
        <row r="3085">
          <cell r="A3085">
            <v>96683</v>
          </cell>
          <cell r="B3085" t="str">
            <v>TUBO, PPR, DN 110, CLASSE PN 25,  INSTALADO EM PRUMADA DE ÁGUA  FORNECIMENTO E INSTALAÇÃO. AF_06/2015</v>
          </cell>
          <cell r="C3085" t="str">
            <v>M</v>
          </cell>
          <cell r="D3085">
            <v>119.34</v>
          </cell>
          <cell r="E3085">
            <v>9.3802485000000005E-2</v>
          </cell>
        </row>
        <row r="3086">
          <cell r="A3086">
            <v>96718</v>
          </cell>
          <cell r="B3086" t="str">
            <v>TUBO, PPR, DN 20, CLASSE PN 20,  INSTALADO EM RESERVAÇÃO DE ÁGUA DE EDIFICAÇÃO QUE POSSUA RESERVATÓRIO DE FIBRA/FIBROCIMENTO  FORNECIMENTO E INSTALAÇÃO. AF_06/2016</v>
          </cell>
          <cell r="C3086" t="str">
            <v>M</v>
          </cell>
          <cell r="D3086">
            <v>4.54</v>
          </cell>
          <cell r="E3086">
            <v>3.7946427999999997E-2</v>
          </cell>
        </row>
        <row r="3087">
          <cell r="A3087">
            <v>96719</v>
          </cell>
          <cell r="B3087" t="str">
            <v>TUBO, PPR, DN 25, CLASSE PN 20,  INSTALADO EM RESERVAÇÃO DE ÁGUA DE EDIFICAÇÃO QUE POSSUA RESERVATÓRIO DE FIBRA/FIBROCIMENTO  FORNECIMENTO E INSTALAÇÃO. AF_06/2016</v>
          </cell>
          <cell r="C3087" t="str">
            <v>M</v>
          </cell>
          <cell r="D3087">
            <v>10.26</v>
          </cell>
          <cell r="E3087">
            <v>0.34362549799999997</v>
          </cell>
        </row>
        <row r="3088">
          <cell r="A3088">
            <v>96720</v>
          </cell>
          <cell r="B3088" t="str">
            <v>TUBO, PPR, DN 32, CLASSE PN 12,  INSTALADO EM RESERVAÇÃO DE ÁGUA DE EDIFICAÇÃO QUE POSSUA RESERVATÓRIO DE FIBRA/FIBROCIMENTO  FORNECIMENTO E INSTALAÇÃO. AF_06/2016</v>
          </cell>
          <cell r="C3088" t="str">
            <v>M</v>
          </cell>
          <cell r="D3088">
            <v>12.42</v>
          </cell>
          <cell r="E3088">
            <v>0.33114754000000002</v>
          </cell>
        </row>
        <row r="3089">
          <cell r="A3089">
            <v>96721</v>
          </cell>
          <cell r="B3089" t="str">
            <v>TUBO, PPR, DN 40, CLASSE PN 12,  INSTALADO EM RESERVAÇÃO DE ÁGUA DE EDIFICAÇÃO QUE POSSUA RESERVATÓRIO DE FIBRA/FIBROCIMENTO  FORNECIMENTO E INSTALAÇÃO. AF_06/2016</v>
          </cell>
          <cell r="C3089" t="str">
            <v>M</v>
          </cell>
          <cell r="D3089">
            <v>16.22</v>
          </cell>
          <cell r="E3089">
            <v>0.2525</v>
          </cell>
        </row>
        <row r="3090">
          <cell r="A3090">
            <v>96722</v>
          </cell>
          <cell r="B3090" t="str">
            <v>TUBO, PPR, DN 50, CLASSE PN 12,  INSTALADO EM RESERVAÇÃO DE ÁGUA DE EDIFICAÇÃO QUE POSSUA RESERVATÓRIO DE FIBRA/FIBROCIMENTO  FORNECIMENTO E INSTALAÇÃO. AF_06/2016</v>
          </cell>
          <cell r="C3090" t="str">
            <v>M</v>
          </cell>
          <cell r="D3090">
            <v>22.37</v>
          </cell>
          <cell r="E3090">
            <v>0.27885921200000002</v>
          </cell>
        </row>
        <row r="3091">
          <cell r="A3091">
            <v>96723</v>
          </cell>
          <cell r="B3091" t="str">
            <v>TUBO, PPR, DN 63, CLASSE PN 12,  INSTALADO EM RESERVAÇÃO DE ÁGUA DE EDIFICAÇÃO QUE POSSUA RESERVATÓRIO DE FIBRA/FIBROCIMENTO  FORNECIMENTO E INSTALAÇÃO. AF_06/2016</v>
          </cell>
          <cell r="C3091" t="str">
            <v>M</v>
          </cell>
          <cell r="D3091">
            <v>29.02</v>
          </cell>
          <cell r="E3091">
            <v>0.214335421</v>
          </cell>
        </row>
        <row r="3092">
          <cell r="A3092">
            <v>96724</v>
          </cell>
          <cell r="B3092" t="str">
            <v>TUBO, PPR, DN 75, CLASSE PN 12,  INSTALADO EM RESERVAÇÃO DE ÁGUA DE EDIFICAÇÃO QUE POSSUA RESERVATÓRIO DE FIBRA/FIBROCIMENTO  FORNECIMENTO E INSTALAÇÃO. AF_06/2016</v>
          </cell>
          <cell r="C3092" t="str">
            <v>M</v>
          </cell>
          <cell r="D3092">
            <v>47.43</v>
          </cell>
          <cell r="E3092">
            <v>0.21569459099999999</v>
          </cell>
        </row>
        <row r="3093">
          <cell r="A3093">
            <v>96725</v>
          </cell>
          <cell r="B3093" t="str">
            <v>TUBO, PPR, DN 90, CLASSE PN 12,  INSTALADO EM RESERVAÇÃO DE ÁGUA DE EDIFICAÇÃO QUE POSSUA RESERVATÓRIO DE FIBRA/FIBROCIMENTO  FORNECIMENTO E INSTALAÇÃO. AF_06/2016</v>
          </cell>
          <cell r="C3093" t="str">
            <v>M</v>
          </cell>
          <cell r="D3093">
            <v>61.31</v>
          </cell>
          <cell r="E3093">
            <v>0.16663935699999999</v>
          </cell>
        </row>
        <row r="3094">
          <cell r="A3094">
            <v>96726</v>
          </cell>
          <cell r="B3094" t="str">
            <v>TUBO, PPR, DN 110, CLASSE PN 12,  INSTALADO EM RESERVAÇÃO DE ÁGUA DE EDIFICAÇÃO QUE POSSUA RESERVATÓRIO DE FIBRA/FIBROCIMENTO  FORNECIMENTO E INSTALAÇÃO. AF_06/2016</v>
          </cell>
          <cell r="C3094" t="str">
            <v>M</v>
          </cell>
          <cell r="D3094">
            <v>99.75</v>
          </cell>
          <cell r="E3094">
            <v>0.16035366200000001</v>
          </cell>
        </row>
        <row r="3095">
          <cell r="A3095">
            <v>96727</v>
          </cell>
          <cell r="B3095" t="str">
            <v>TUBO, PPR, DN 20, CLASSE PN 25,  INSTALADO EM RESERVAÇÃO DE ÁGUA DE EDIFICAÇÃO QUE POSSUA RESERVATÓRIO DE FIBRA/FIBROCIMENTO  FORNECIMENTO E INSTALAÇÃO. AF_06/2016</v>
          </cell>
          <cell r="C3095" t="str">
            <v>M</v>
          </cell>
          <cell r="D3095">
            <v>9.1300000000000008</v>
          </cell>
          <cell r="E3095">
            <v>0.42234636800000003</v>
          </cell>
        </row>
        <row r="3096">
          <cell r="A3096">
            <v>96728</v>
          </cell>
          <cell r="B3096" t="str">
            <v>TUBO, PPR, DN 25, CLASSE PN 25,  INSTALADO EM RESERVAÇÃO DE ÁGUA DE EDIFICAÇÃO QUE POSSUA RESERVATÓRIO DE FIBRA/FIBROCIMENTO  FORNECIMENTO E INSTALAÇÃO. AF_06/2016</v>
          </cell>
          <cell r="C3096" t="str">
            <v>M</v>
          </cell>
          <cell r="D3096">
            <v>10.67</v>
          </cell>
          <cell r="E3096">
            <v>0.36034318300000001</v>
          </cell>
        </row>
        <row r="3097">
          <cell r="A3097">
            <v>96729</v>
          </cell>
          <cell r="B3097" t="str">
            <v>TUBO, PPR, DN 32, CLASSE PN 25,  INSTALADO EM RESERVAÇÃO DE ÁGUA DE EDIFICAÇÃO QUE POSSUA RESERVATÓRIO DE FIBRA/FIBROCIMENTO  FORNECIMENTO E INSTALAÇÃO. AF_06/2016</v>
          </cell>
          <cell r="C3097" t="str">
            <v>M</v>
          </cell>
          <cell r="D3097">
            <v>15.86</v>
          </cell>
          <cell r="E3097">
            <v>0.30921894999999999</v>
          </cell>
        </row>
        <row r="3098">
          <cell r="A3098">
            <v>96730</v>
          </cell>
          <cell r="B3098" t="str">
            <v>TUBO, PPR, DN 40, CLASSE PN 25,  INSTALADO EM RESERVAÇÃO DE ÁGUA DE EDIFICAÇÃO QUE POSSUA RESERVATÓRIO DE FIBRA/FIBROCIMENTO  FORNECIMENTO E INSTALAÇÃO. AF_06/2016</v>
          </cell>
          <cell r="C3098" t="str">
            <v>M</v>
          </cell>
          <cell r="D3098">
            <v>19.59</v>
          </cell>
          <cell r="E3098">
            <v>0.24961240300000001</v>
          </cell>
        </row>
        <row r="3099">
          <cell r="A3099">
            <v>96731</v>
          </cell>
          <cell r="B3099" t="str">
            <v>TUBO, PPR, DN 50, CLASSE PN 25,  INSTALADO EM RESERVAÇÃO DE ÁGUA DE EDIFICAÇÃO QUE POSSUA RESERVATÓRIO DE FIBRA/FIBROCIMENTO  FORNECIMENTO E INSTALAÇÃO. AF_06/2016</v>
          </cell>
          <cell r="C3099" t="str">
            <v>M</v>
          </cell>
          <cell r="D3099">
            <v>28.76</v>
          </cell>
          <cell r="E3099">
            <v>0.25832456999999998</v>
          </cell>
        </row>
        <row r="3100">
          <cell r="A3100">
            <v>96732</v>
          </cell>
          <cell r="B3100" t="str">
            <v>TUBO, PPR, DN 63, CLASSE PN 25,  INSTALADO EM RESERVAÇÃO DE ÁGUA DE EDIFICAÇÃO QUE POSSUA RESERVATÓRIO DE FIBRA/FIBROCIMENTO  FORNECIMENTO E INSTALAÇÃO. AF_06/2016</v>
          </cell>
          <cell r="C3100" t="str">
            <v>M</v>
          </cell>
          <cell r="D3100">
            <v>35.06</v>
          </cell>
          <cell r="E3100">
            <v>0.21159919599999999</v>
          </cell>
        </row>
        <row r="3101">
          <cell r="A3101">
            <v>96733</v>
          </cell>
          <cell r="B3101" t="str">
            <v>TUBO, PPR, DN 75, CLASSE PN 25,  INSTALADO EM RESERVAÇÃO DE ÁGUA DE EDIFICAÇÃO QUE POSSUA RESERVATÓRIO DE FIBRA/FIBROCIMENTO  FORNECIMENTO E INSTALAÇÃO. AF_06/2016</v>
          </cell>
          <cell r="C3101" t="str">
            <v>M</v>
          </cell>
          <cell r="D3101">
            <v>63.93</v>
          </cell>
          <cell r="E3101">
            <v>0.19179374299999999</v>
          </cell>
        </row>
        <row r="3102">
          <cell r="A3102">
            <v>96734</v>
          </cell>
          <cell r="B3102" t="str">
            <v>TUBO, PPR, DN 90, CLASSE PN 25,  INSTALADO EM RESERVAÇÃO DE ÁGUA DE EDIFICAÇÃO QUE POSSUA RESERVATÓRIO DE FIBRA/FIBROCIMENTO  FORNECIMENTO E INSTALAÇÃO. AF_06/2016</v>
          </cell>
          <cell r="C3102" t="str">
            <v>M</v>
          </cell>
          <cell r="D3102">
            <v>87.17</v>
          </cell>
          <cell r="E3102">
            <v>0.140472078</v>
          </cell>
        </row>
        <row r="3103">
          <cell r="A3103">
            <v>96735</v>
          </cell>
          <cell r="B3103" t="str">
            <v>TUBO, PPR, DN 110, CLASSE PN 25,  INSTALADO EM RESERVAÇÃO DE ÁGUA DE EDIFICAÇÃO QUE POSSUA RESERVATÓRIO DE FIBRA/FIBROCIMENTO  FORNECIMENTO E INSTALAÇÃO. AF_06/2016</v>
          </cell>
          <cell r="C3103" t="str">
            <v>M</v>
          </cell>
          <cell r="D3103">
            <v>114.79</v>
          </cell>
          <cell r="E3103">
            <v>0.16730702</v>
          </cell>
        </row>
        <row r="3104">
          <cell r="A3104">
            <v>96794</v>
          </cell>
          <cell r="B3104" t="str">
            <v>TUBO, PEX, MONOCAMADA, DN 16, INSTALADO EM RAMAL OU SUB-RAMAL DE ÁGUA  FORNECIMENTO E INSTALAÇÃO. AF_06/2015</v>
          </cell>
          <cell r="C3104" t="str">
            <v>M</v>
          </cell>
          <cell r="D3104">
            <v>6.07</v>
          </cell>
          <cell r="E3104">
            <v>0.277495769</v>
          </cell>
        </row>
        <row r="3105">
          <cell r="A3105">
            <v>96795</v>
          </cell>
          <cell r="B3105" t="str">
            <v>TUBO, PEX, MONOCAMADA, DN 20, INSTALADO EM RAMAL OU SUB-RAMAL DE ÁGUA  FORNECIMENTO E INSTALAÇÃO. AF_06/2015</v>
          </cell>
          <cell r="C3105" t="str">
            <v>M</v>
          </cell>
          <cell r="D3105">
            <v>7.69</v>
          </cell>
          <cell r="E3105">
            <v>0.26063829700000002</v>
          </cell>
        </row>
        <row r="3106">
          <cell r="A3106">
            <v>96796</v>
          </cell>
          <cell r="B3106" t="str">
            <v>TUBO, PEX, MONOCAMADA, DN 25, INSTALADO EM RAMAL OU SUB-RAMAL DE ÁGUA  FORNECIMENTO E INSTALAÇÃO. AF_06/2015</v>
          </cell>
          <cell r="C3106" t="str">
            <v>M</v>
          </cell>
          <cell r="D3106">
            <v>10.69</v>
          </cell>
          <cell r="E3106">
            <v>0.22359657399999999</v>
          </cell>
        </row>
        <row r="3107">
          <cell r="A3107">
            <v>96797</v>
          </cell>
          <cell r="B3107" t="str">
            <v>TUBO, PEX, MONOCAMADA, DN 32, INSTALADO EM RAMAL OU SUB-RAMAL DE ÁGUA  FORNECIMENTO E INSTALAÇÃO. AF_06/2015</v>
          </cell>
          <cell r="C3107" t="str">
            <v>M</v>
          </cell>
          <cell r="D3107">
            <v>16.07</v>
          </cell>
          <cell r="E3107">
            <v>0.181360201</v>
          </cell>
        </row>
        <row r="3108">
          <cell r="A3108">
            <v>96798</v>
          </cell>
          <cell r="B3108" t="str">
            <v>TUBO, PEX, MONOCAMADA, DN 16, INSTALADO EM RAMAL DE DISTRIBUIÇÃO DE ÁGUA  FORNECIMENTO E INSTALAÇÃO. AF_06/2015</v>
          </cell>
          <cell r="C3108" t="str">
            <v>M</v>
          </cell>
          <cell r="D3108">
            <v>6.17</v>
          </cell>
          <cell r="E3108">
            <v>0.28571428500000001</v>
          </cell>
        </row>
        <row r="3109">
          <cell r="A3109">
            <v>96799</v>
          </cell>
          <cell r="B3109" t="str">
            <v>TUBO, PEX, MONOCAMADA, DN 20, INSTALADO EM RAMAL DE DISTRIBUIÇÃO DE ÁGUA  FORNECIMENTO E INSTALAÇÃO. AF_06/2015</v>
          </cell>
          <cell r="C3109" t="str">
            <v>M</v>
          </cell>
          <cell r="D3109">
            <v>8.2799999999999994</v>
          </cell>
          <cell r="E3109">
            <v>0.29950494999999999</v>
          </cell>
        </row>
        <row r="3110">
          <cell r="A3110">
            <v>96800</v>
          </cell>
          <cell r="B3110" t="str">
            <v>TUBO, PEX, MONOCAMADA, DN 25, INSTALADO EM RAMAL DE DISTRIBUIÇÃO DE ÁGUA  FORNECIMENTO E INSTALAÇÃO. AF_06/2015</v>
          </cell>
          <cell r="C3110" t="str">
            <v>M</v>
          </cell>
          <cell r="D3110">
            <v>11.91</v>
          </cell>
          <cell r="E3110">
            <v>0.28314798899999999</v>
          </cell>
        </row>
        <row r="3111">
          <cell r="A3111">
            <v>96801</v>
          </cell>
          <cell r="B3111" t="str">
            <v>TUBO, PEX, MONOCAMADA, DN 32, INSTALADO EM RAMAL DE DISTRIBUIÇÃO DE ÁGUA  FORNECIMENTO E INSTALAÇÃO. AF_06/2015</v>
          </cell>
          <cell r="C3111" t="str">
            <v>M</v>
          </cell>
          <cell r="D3111">
            <v>18.149999999999999</v>
          </cell>
          <cell r="E3111">
            <v>0.25390625</v>
          </cell>
        </row>
        <row r="3112">
          <cell r="A3112">
            <v>72293</v>
          </cell>
          <cell r="B3112" t="str">
            <v>CAP PVC ESGOTO 50MM (TAMPÃO) - FORNECIMENTO E INSTALAÇÃO</v>
          </cell>
          <cell r="C3112" t="str">
            <v>UN</v>
          </cell>
          <cell r="D3112">
            <v>4.88</v>
          </cell>
          <cell r="E3112">
            <v>0.36730360899999998</v>
          </cell>
        </row>
        <row r="3113">
          <cell r="A3113">
            <v>72294</v>
          </cell>
          <cell r="B3113" t="str">
            <v>CAP PVC ESGOTO 75MM (TAMPÃO) - FORNECIMENTO E INSTALAÇÃO</v>
          </cell>
          <cell r="C3113" t="str">
            <v>UN</v>
          </cell>
          <cell r="D3113">
            <v>7.37</v>
          </cell>
          <cell r="E3113">
            <v>0.296657381</v>
          </cell>
        </row>
        <row r="3114">
          <cell r="A3114">
            <v>72295</v>
          </cell>
          <cell r="B3114" t="str">
            <v>CAP PVC ESGOTO 100MM (TAMPÃO) - FORNECIMENTO E INSTALAÇÃO</v>
          </cell>
          <cell r="C3114" t="str">
            <v>UN</v>
          </cell>
          <cell r="D3114">
            <v>10.14</v>
          </cell>
          <cell r="E3114">
            <v>0.295774647</v>
          </cell>
        </row>
        <row r="3115">
          <cell r="A3115">
            <v>72306</v>
          </cell>
          <cell r="B3115" t="str">
            <v>COTOVELO DE AÇO GALVANIZADO 4" - FORNECIMENTO E INSTALAÇÃO</v>
          </cell>
          <cell r="C3115" t="str">
            <v>UN</v>
          </cell>
          <cell r="D3115">
            <v>156.53</v>
          </cell>
          <cell r="E3115">
            <v>0.163337175</v>
          </cell>
        </row>
        <row r="3116">
          <cell r="A3116">
            <v>72307</v>
          </cell>
          <cell r="B3116" t="str">
            <v>COTOVELO DE AÇO GALVANIZADO 5" - FORNECIMENTO E INSTALAÇÃO</v>
          </cell>
          <cell r="C3116" t="str">
            <v>UN</v>
          </cell>
          <cell r="D3116">
            <v>218.64</v>
          </cell>
          <cell r="E3116">
            <v>0.135225452</v>
          </cell>
        </row>
        <row r="3117">
          <cell r="A3117">
            <v>72313</v>
          </cell>
          <cell r="B3117" t="str">
            <v>COTOVELO DE AÇO GALVANIZADO 6" - FORNECIMENTO E INSTALAÇÃO</v>
          </cell>
          <cell r="C3117" t="str">
            <v>UN</v>
          </cell>
          <cell r="D3117">
            <v>505.63</v>
          </cell>
          <cell r="E3117">
            <v>6.6416063999999997E-2</v>
          </cell>
        </row>
        <row r="3118">
          <cell r="A3118">
            <v>72482</v>
          </cell>
          <cell r="B3118" t="str">
            <v>UNIAO DE ACO GALVANIZADO 4" - FORNECIMENTO E INSTALACAO</v>
          </cell>
          <cell r="C3118" t="str">
            <v>UN</v>
          </cell>
          <cell r="D3118">
            <v>218.15</v>
          </cell>
          <cell r="E3118">
            <v>0.110907087</v>
          </cell>
        </row>
        <row r="3119">
          <cell r="A3119">
            <v>72619</v>
          </cell>
          <cell r="B3119" t="str">
            <v>LUVA DE ACO GALVANIZADO 4" - FORNECIMENTO E INSTALACAO</v>
          </cell>
          <cell r="C3119" t="str">
            <v>UN</v>
          </cell>
          <cell r="D3119">
            <v>91.32</v>
          </cell>
          <cell r="E3119">
            <v>0.117808519</v>
          </cell>
        </row>
        <row r="3120">
          <cell r="A3120">
            <v>72620</v>
          </cell>
          <cell r="B3120" t="str">
            <v>LUVA DE ACO GALVANIZADO 5" - FORNECIMENTO E INSTALACAO</v>
          </cell>
          <cell r="C3120" t="str">
            <v>UN</v>
          </cell>
          <cell r="D3120">
            <v>158.58000000000001</v>
          </cell>
          <cell r="E3120">
            <v>8.4690141999999996E-2</v>
          </cell>
        </row>
        <row r="3121">
          <cell r="A3121">
            <v>72621</v>
          </cell>
          <cell r="B3121" t="str">
            <v>LUVA DE ACO GALVANIZADO 6" - FORNECIMENTO E INSTALACAO</v>
          </cell>
          <cell r="C3121" t="str">
            <v>UN</v>
          </cell>
          <cell r="D3121">
            <v>253.9</v>
          </cell>
          <cell r="E3121">
            <v>6.3460779999999994E-2</v>
          </cell>
        </row>
        <row r="3122">
          <cell r="A3122">
            <v>72667</v>
          </cell>
          <cell r="B3122" t="str">
            <v>LUVA REDUCAO ACO GALVANIZADO 4X2.1/2" - FORNECIMENTO E INSTALACAO</v>
          </cell>
          <cell r="C3122" t="str">
            <v>UN</v>
          </cell>
          <cell r="D3122">
            <v>126.77</v>
          </cell>
          <cell r="E3122">
            <v>0.21195866499999999</v>
          </cell>
        </row>
        <row r="3123">
          <cell r="A3123">
            <v>72668</v>
          </cell>
          <cell r="B3123" t="str">
            <v>LUVA REDUCAO ACO GALVANIZADO 4X2" - FORNECIMENTO E INSTALACAO</v>
          </cell>
          <cell r="C3123" t="str">
            <v>UN</v>
          </cell>
          <cell r="D3123">
            <v>126.06</v>
          </cell>
          <cell r="E3123">
            <v>0.20939116499999999</v>
          </cell>
        </row>
        <row r="3124">
          <cell r="A3124">
            <v>72669</v>
          </cell>
          <cell r="B3124" t="str">
            <v>LUVA REDUCAO ACO GALVANIZADO 4X3" - FORNECIMENTO E INSTALACAO</v>
          </cell>
          <cell r="C3124" t="str">
            <v>UN</v>
          </cell>
          <cell r="D3124">
            <v>130.22</v>
          </cell>
          <cell r="E3124">
            <v>0.227178343</v>
          </cell>
        </row>
        <row r="3125">
          <cell r="A3125">
            <v>72681</v>
          </cell>
          <cell r="B3125" t="str">
            <v>NIPLE DE ACO GALVANIZADO 4" - FORNECIMENTO E INSTALACAO</v>
          </cell>
          <cell r="C3125" t="str">
            <v>UN</v>
          </cell>
          <cell r="D3125">
            <v>88.85</v>
          </cell>
          <cell r="E3125">
            <v>0.151245351</v>
          </cell>
        </row>
        <row r="3126">
          <cell r="A3126">
            <v>72682</v>
          </cell>
          <cell r="B3126" t="str">
            <v>NIPLE DE ACO GALVANIZADO 5" - FORNECIMENTO E INSTALACAO</v>
          </cell>
          <cell r="C3126" t="str">
            <v>UN</v>
          </cell>
          <cell r="D3126">
            <v>177.27</v>
          </cell>
          <cell r="E3126">
            <v>8.3347450000000003E-2</v>
          </cell>
        </row>
        <row r="3127">
          <cell r="A3127">
            <v>72683</v>
          </cell>
          <cell r="B3127" t="str">
            <v>NIPLE DE ACO GALVANIZADO 6" - FORNECIMENTO E INSTALACAO</v>
          </cell>
          <cell r="C3127" t="str">
            <v>UN</v>
          </cell>
          <cell r="D3127">
            <v>283.83999999999997</v>
          </cell>
          <cell r="E3127">
            <v>5.6762092E-2</v>
          </cell>
        </row>
        <row r="3128">
          <cell r="A3128">
            <v>72719</v>
          </cell>
          <cell r="B3128" t="str">
            <v>TE DE ACO GALVANIZADO 4" - FORNECIMENTO E INSTALACAO</v>
          </cell>
          <cell r="C3128" t="str">
            <v>UN</v>
          </cell>
          <cell r="D3128">
            <v>196.02</v>
          </cell>
          <cell r="E3128">
            <v>0.15084512</v>
          </cell>
        </row>
        <row r="3129">
          <cell r="A3129">
            <v>72720</v>
          </cell>
          <cell r="B3129" t="str">
            <v>TE DE ACO GALVANIZADO 5" - FORNECIMENTO E INSTALACAO</v>
          </cell>
          <cell r="C3129" t="str">
            <v>UN</v>
          </cell>
          <cell r="D3129">
            <v>269.07</v>
          </cell>
          <cell r="E3129">
            <v>0.12484659100000001</v>
          </cell>
        </row>
        <row r="3130">
          <cell r="A3130">
            <v>72721</v>
          </cell>
          <cell r="B3130" t="str">
            <v>TE DE ACO GALVANIZADO 6" - FORNECIMENTO E INSTALACAO</v>
          </cell>
          <cell r="C3130" t="str">
            <v>UN</v>
          </cell>
          <cell r="D3130">
            <v>578.51</v>
          </cell>
          <cell r="E3130">
            <v>6.5021528999999995E-2</v>
          </cell>
        </row>
        <row r="3131">
          <cell r="A3131">
            <v>89358</v>
          </cell>
          <cell r="B3131" t="str">
            <v>JOELHO 90 GRAUS, PVC, SOLDÁVEL, DN 20MM, INSTALADO EM RAMAL OU SUB-RAMAL DE ÁGUA - FORNECIMENTO E INSTALAÇÃO. AF_12/2014</v>
          </cell>
          <cell r="C3131" t="str">
            <v>UN</v>
          </cell>
          <cell r="D3131">
            <v>5.23</v>
          </cell>
          <cell r="E3131">
            <v>0.68</v>
          </cell>
        </row>
        <row r="3132">
          <cell r="A3132">
            <v>89359</v>
          </cell>
          <cell r="B3132" t="str">
            <v>JOELHO 45 GRAUS, PVC, SOLDÁVEL, DN 20MM, INSTALADO EM RAMAL OU SUB-RAMAL DE ÁGUA - FORNECIMENTO E INSTALAÇÃO. AF_12/2014</v>
          </cell>
          <cell r="C3132" t="str">
            <v>UN</v>
          </cell>
          <cell r="D3132">
            <v>5.4</v>
          </cell>
          <cell r="E3132">
            <v>0.65764023299999996</v>
          </cell>
        </row>
        <row r="3133">
          <cell r="A3133">
            <v>89360</v>
          </cell>
          <cell r="B3133" t="str">
            <v>CURVA 90 GRAUS, PVC, SOLDÁVEL, DN 20MM, INSTALADO EM RAMAL OU SUB-RAMAL DE ÁGUA - FORNECIMENTO E INSTALAÇÃO. AF_12/2014</v>
          </cell>
          <cell r="C3133" t="str">
            <v>UN</v>
          </cell>
          <cell r="D3133">
            <v>6.33</v>
          </cell>
          <cell r="E3133">
            <v>0.55737705000000004</v>
          </cell>
        </row>
        <row r="3134">
          <cell r="A3134">
            <v>89361</v>
          </cell>
          <cell r="B3134" t="str">
            <v>CURVA 45 GRAUS, PVC, SOLDÁVEL, DN 20MM, INSTALADO EM RAMAL OU SUB-RAMAL DE ÁGUA - FORNECIMENTO E INSTALAÇÃO. AF_12/2014</v>
          </cell>
          <cell r="C3134" t="str">
            <v>UN</v>
          </cell>
          <cell r="D3134">
            <v>6.26</v>
          </cell>
          <cell r="E3134">
            <v>0.56384743000000004</v>
          </cell>
        </row>
        <row r="3135">
          <cell r="A3135">
            <v>89362</v>
          </cell>
          <cell r="B3135" t="str">
            <v>JOELHO 90 GRAUS, PVC, SOLDÁVEL, DN 25MM, INSTALADO EM RAMAL OU SUB-RAMAL DE ÁGUA - FORNECIMENTO E INSTALAÇÃO. AF_12/2014</v>
          </cell>
          <cell r="C3135" t="str">
            <v>UN</v>
          </cell>
          <cell r="D3135">
            <v>6.21</v>
          </cell>
          <cell r="E3135">
            <v>0.66056572400000002</v>
          </cell>
        </row>
        <row r="3136">
          <cell r="A3136">
            <v>89363</v>
          </cell>
          <cell r="B3136" t="str">
            <v>JOELHO 45 GRAUS, PVC, SOLDÁVEL, DN 25MM, INSTALADO EM RAMAL OU SUB-RAMAL DE ÁGUA - FORNECIMENTO E INSTALAÇÃO. AF_12/2014</v>
          </cell>
          <cell r="C3136" t="str">
            <v>UN</v>
          </cell>
          <cell r="D3136">
            <v>6.59</v>
          </cell>
          <cell r="E3136">
            <v>0.62128325600000001</v>
          </cell>
        </row>
        <row r="3137">
          <cell r="A3137">
            <v>89364</v>
          </cell>
          <cell r="B3137" t="str">
            <v>CURVA 90 GRAUS, PVC, SOLDÁVEL, DN 25MM, INSTALADO EM RAMAL OU SUB-RAMAL DE ÁGUA - FORNECIMENTO E INSTALAÇÃO. AF_12/2014</v>
          </cell>
          <cell r="C3137" t="str">
            <v>UN</v>
          </cell>
          <cell r="D3137">
            <v>7.78</v>
          </cell>
          <cell r="E3137">
            <v>0.52374670199999995</v>
          </cell>
        </row>
        <row r="3138">
          <cell r="A3138">
            <v>89365</v>
          </cell>
          <cell r="B3138" t="str">
            <v>CURVA 45 GRAUS, PVC, SOLDÁVEL, DN 25MM, INSTALADO EM RAMAL OU SUB-RAMAL DE ÁGUA - FORNECIMENTO E INSTALAÇÃO. AF_12/2014</v>
          </cell>
          <cell r="C3138" t="str">
            <v>UN</v>
          </cell>
          <cell r="D3138">
            <v>7.37</v>
          </cell>
          <cell r="E3138">
            <v>0.55369595599999999</v>
          </cell>
        </row>
        <row r="3139">
          <cell r="A3139">
            <v>89366</v>
          </cell>
          <cell r="B3139" t="str">
            <v>JOELHO 90 GRAUS COM BUCHA DE LATÃO, PVC, SOLDÁVEL, DN 25MM, X 3/4 INSTALADO EM RAMAL OU SUB-RAMAL DE ÁGUA - FORNECIMENTO E INSTALAÇÃO. AF_12/2014</v>
          </cell>
          <cell r="C3139" t="str">
            <v>UN</v>
          </cell>
          <cell r="D3139">
            <v>10.18</v>
          </cell>
          <cell r="E3139">
            <v>0.397795591</v>
          </cell>
        </row>
        <row r="3140">
          <cell r="A3140">
            <v>89367</v>
          </cell>
          <cell r="B3140" t="str">
            <v>JOELHO 90 GRAUS, PVC, SOLDÁVEL, DN 32MM, INSTALADO EM RAMAL OU SUB-RAMAL DE ÁGUA - FORNECIMENTO E INSTALAÇÃO. AF_12/2014</v>
          </cell>
          <cell r="C3140" t="str">
            <v>UN</v>
          </cell>
          <cell r="D3140">
            <v>8.19</v>
          </cell>
          <cell r="E3140">
            <v>0.59445843899999995</v>
          </cell>
        </row>
        <row r="3141">
          <cell r="A3141">
            <v>89368</v>
          </cell>
          <cell r="B3141" t="str">
            <v>JOELHO 45 GRAUS, PVC, SOLDÁVEL, DN 32MM, INSTALADO EM RAMAL OU SUB-RAMAL DE ÁGUA - FORNECIMENTO E INSTALAÇÃO. AF_12/2014</v>
          </cell>
          <cell r="C3141" t="str">
            <v>UN</v>
          </cell>
          <cell r="D3141">
            <v>9.25</v>
          </cell>
          <cell r="E3141">
            <v>0.52444444499999998</v>
          </cell>
        </row>
        <row r="3142">
          <cell r="A3142">
            <v>89369</v>
          </cell>
          <cell r="B3142" t="str">
            <v>CURVA 90 GRAUS, PVC, SOLDÁVEL, DN 32MM, INSTALADO EM RAMAL OU SUB-RAMAL DE ÁGUA - FORNECIMENTO E INSTALAÇÃO. AF_12/2014</v>
          </cell>
          <cell r="C3142" t="str">
            <v>UN</v>
          </cell>
          <cell r="D3142">
            <v>11.09</v>
          </cell>
          <cell r="E3142">
            <v>0.43542435400000001</v>
          </cell>
        </row>
        <row r="3143">
          <cell r="A3143">
            <v>89370</v>
          </cell>
          <cell r="B3143" t="str">
            <v>CURVA 45 GRAUS, PVC, SOLDÁVEL, DN 32MM, INSTALADO EM RAMAL OU SUB-RAMAL DE ÁGUA - FORNECIMENTO E INSTALAÇÃO. AF_12/2014</v>
          </cell>
          <cell r="C3143" t="str">
            <v>UN</v>
          </cell>
          <cell r="D3143">
            <v>9.6</v>
          </cell>
          <cell r="E3143">
            <v>0.50481283499999996</v>
          </cell>
        </row>
        <row r="3144">
          <cell r="A3144">
            <v>89371</v>
          </cell>
          <cell r="B3144" t="str">
            <v>LUVA, PVC, SOLDÁVEL, DN 20MM, INSTALADO EM RAMAL OU SUB-RAMAL DE ÁGUA - FORNECIMENTO E INSTALAÇÃO. AF_12/2014</v>
          </cell>
          <cell r="C3144" t="str">
            <v>UN</v>
          </cell>
          <cell r="D3144">
            <v>3.88</v>
          </cell>
          <cell r="E3144">
            <v>0.61246612499999997</v>
          </cell>
        </row>
        <row r="3145">
          <cell r="A3145">
            <v>89372</v>
          </cell>
          <cell r="B3145" t="str">
            <v>LUVA DE CORRER, PVC, SOLDÁVEL, DN 20MM, INSTALADO EM RAMAL OU SUB-RAMAL DE ÁGUA - FORNECIMENTO E INSTALAÇÃO. AF_12/2014</v>
          </cell>
          <cell r="C3145" t="str">
            <v>UN</v>
          </cell>
          <cell r="D3145">
            <v>8.69</v>
          </cell>
          <cell r="E3145">
            <v>0.26588235199999999</v>
          </cell>
        </row>
        <row r="3146">
          <cell r="A3146">
            <v>89373</v>
          </cell>
          <cell r="B3146" t="str">
            <v>LUVA DE REDUÇÃO, PVC, SOLDÁVEL, DN 25MM X 20MM, INSTALADO EM RAMAL OU SUB-RAMAL DE ÁGUA - FORNECIMENTO E INSTALAÇÃO. AF_12/2014</v>
          </cell>
          <cell r="C3146" t="str">
            <v>UN</v>
          </cell>
          <cell r="D3146">
            <v>4.22</v>
          </cell>
          <cell r="E3146">
            <v>0.56079404499999996</v>
          </cell>
        </row>
        <row r="3147">
          <cell r="A3147">
            <v>89374</v>
          </cell>
          <cell r="B3147" t="str">
            <v>LUVA COM BUCHA DE LATÃO, PVC, SOLDÁVEL, DN 20MM X 1/2, INSTALADO EM RAMAL OU SUB-RAMAL DE ÁGUA - FORNECIMENTO E INSTALAÇÃO. AF_12/2014</v>
          </cell>
          <cell r="C3147" t="str">
            <v>UN</v>
          </cell>
          <cell r="D3147">
            <v>6.64</v>
          </cell>
          <cell r="E3147">
            <v>0.35038759600000002</v>
          </cell>
        </row>
        <row r="3148">
          <cell r="A3148">
            <v>89375</v>
          </cell>
          <cell r="B3148" t="str">
            <v>UNIÃO, PVC, SOLDÁVEL, DN 20MM, INSTALADO EM RAMAL OU SUB-RAMAL DE ÁGUA - FORNECIMENTO E INSTALAÇÃO. AF_12/2014</v>
          </cell>
          <cell r="C3148" t="str">
            <v>UN</v>
          </cell>
          <cell r="D3148">
            <v>7.73</v>
          </cell>
          <cell r="E3148">
            <v>0.299734748</v>
          </cell>
        </row>
        <row r="3149">
          <cell r="A3149">
            <v>89376</v>
          </cell>
          <cell r="B3149" t="str">
            <v>ADAPTADOR CURTO COM BOLSA E ROSCA PARA REGISTRO, PVC, SOLDÁVEL, DN 20MM X 1/2, INSTALADO EM RAMAL OU SUB-RAMAL DE ÁGUA - FORNECIMENTO E INSTALAÇÃO. AF_12/2014</v>
          </cell>
          <cell r="C3149" t="str">
            <v>UN</v>
          </cell>
          <cell r="D3149">
            <v>3.95</v>
          </cell>
          <cell r="E3149">
            <v>0.60106382999999997</v>
          </cell>
        </row>
        <row r="3150">
          <cell r="A3150">
            <v>89377</v>
          </cell>
          <cell r="B3150" t="str">
            <v>CURVA DE TRANSPOSIÇÃO, PVC, SOLDÁVEL, DN 20MM, INSTALADO EM RAMAL OU SUB-RAMAL DE ÁGUA - FORNECIMENTO E INSTALAÇÃO. AF_12/2014</v>
          </cell>
          <cell r="C3150" t="str">
            <v>UN</v>
          </cell>
          <cell r="D3150">
            <v>5.63</v>
          </cell>
          <cell r="E3150">
            <v>0.41544117600000002</v>
          </cell>
        </row>
        <row r="3151">
          <cell r="A3151">
            <v>89378</v>
          </cell>
          <cell r="B3151" t="str">
            <v>LUVA, PVC, SOLDÁVEL, DN 25MM, INSTALADO EM RAMAL OU SUB-RAMAL DE ÁGUA - FORNECIMENTO E INSTALAÇÃO. AF_12/2014</v>
          </cell>
          <cell r="C3151" t="str">
            <v>UN</v>
          </cell>
          <cell r="D3151">
            <v>4.5199999999999996</v>
          </cell>
          <cell r="E3151">
            <v>0.60829493099999998</v>
          </cell>
        </row>
        <row r="3152">
          <cell r="A3152">
            <v>89379</v>
          </cell>
          <cell r="B3152" t="str">
            <v>LUVA DE CORRER, PVC, SOLDÁVEL, DN 25MM, INSTALADO EM RAMAL OU SUB-RAMAL DE ÁGUA - FORNECIMENTO E INSTALAÇÃO. AF_12/2014</v>
          </cell>
          <cell r="C3152" t="str">
            <v>UN</v>
          </cell>
          <cell r="D3152">
            <v>11.44</v>
          </cell>
          <cell r="E3152">
            <v>0.234458259</v>
          </cell>
        </row>
        <row r="3153">
          <cell r="A3153">
            <v>89380</v>
          </cell>
          <cell r="B3153" t="str">
            <v>LUVA DE REDUÇÃO, PVC, SOLDÁVEL, DN 32MM X 25MM, INSTALADO EM RAMAL OU SUB-RAMAL DE ÁGUA - FORNECIMENTO E INSTALAÇÃO. AF_12/2014</v>
          </cell>
          <cell r="C3153" t="str">
            <v>UN</v>
          </cell>
          <cell r="D3153">
            <v>5.91</v>
          </cell>
          <cell r="E3153">
            <v>0.46073298400000001</v>
          </cell>
        </row>
        <row r="3154">
          <cell r="A3154">
            <v>89381</v>
          </cell>
          <cell r="B3154" t="str">
            <v>LUVA COM BUCHA DE LATÃO, PVC, SOLDÁVEL, DN 25MM X 3/4, INSTALADO EM RAMAL OU SUB-RAMAL DE ÁGUA - FORNECIMENTO E INSTALAÇÃO. AF_12/2014</v>
          </cell>
          <cell r="C3154" t="str">
            <v>UN</v>
          </cell>
          <cell r="D3154">
            <v>8.31</v>
          </cell>
          <cell r="E3154">
            <v>0.32472324699999999</v>
          </cell>
        </row>
        <row r="3155">
          <cell r="A3155">
            <v>89382</v>
          </cell>
          <cell r="B3155" t="str">
            <v>UNIÃO, PVC, SOLDÁVEL, DN 25MM, INSTALADO EM RAMAL OU SUB-RAMAL DE ÁGUA - FORNECIMENTO E INSTALAÇÃO. AF_12/2014</v>
          </cell>
          <cell r="C3155" t="str">
            <v>UN</v>
          </cell>
          <cell r="D3155">
            <v>9.1</v>
          </cell>
          <cell r="E3155">
            <v>0.29596412500000002</v>
          </cell>
        </row>
        <row r="3156">
          <cell r="A3156">
            <v>89383</v>
          </cell>
          <cell r="B3156" t="str">
            <v>ADAPTADOR CURTO COM BOLSA E ROSCA PARA REGISTRO, PVC, SOLDÁVEL, DN 25MM X 3/4, INSTALADO EM RAMAL OU SUB-RAMAL DE ÁGUA - FORNECIMENTO E INSTALAÇÃO. AF_12/2014</v>
          </cell>
          <cell r="C3156" t="str">
            <v>UN</v>
          </cell>
          <cell r="D3156">
            <v>4.6100000000000003</v>
          </cell>
          <cell r="E3156">
            <v>0.59593679499999996</v>
          </cell>
        </row>
        <row r="3157">
          <cell r="A3157">
            <v>89384</v>
          </cell>
          <cell r="B3157" t="str">
            <v>CURVA DE TRANSPOSIÇÃO, PVC, SOLDÁVEL, DN 25MM, INSTALADO EM RAMAL OU SUB-RAMAL DE ÁGUA   FORNECIMENTO E INSTALAÇÃO. AF_12/2014</v>
          </cell>
          <cell r="C3157" t="str">
            <v>UN</v>
          </cell>
          <cell r="D3157">
            <v>7.61</v>
          </cell>
          <cell r="E3157">
            <v>0.35531628500000001</v>
          </cell>
        </row>
        <row r="3158">
          <cell r="A3158">
            <v>89385</v>
          </cell>
          <cell r="B3158" t="str">
            <v>LUVA SOLDÁVEL E COM ROSCA, PVC, SOLDÁVEL, DN 25MM X 3/4, INSTALADO EM RAMAL OU SUB-RAMAL DE ÁGUA - FORNECIMENTO E INSTALAÇÃO. AF_12/2014</v>
          </cell>
          <cell r="C3158" t="str">
            <v>UN</v>
          </cell>
          <cell r="D3158">
            <v>4.93</v>
          </cell>
          <cell r="E3158">
            <v>0.55578947400000001</v>
          </cell>
        </row>
        <row r="3159">
          <cell r="A3159">
            <v>89386</v>
          </cell>
          <cell r="B3159" t="str">
            <v>LUVA, PVC, SOLDÁVEL, DN 32MM, INSTALADO EM RAMAL OU SUB-RAMAL DE ÁGUA - FORNECIMENTO E INSTALAÇÃO. AF_12/2014</v>
          </cell>
          <cell r="C3159" t="str">
            <v>UN</v>
          </cell>
          <cell r="D3159">
            <v>5.95</v>
          </cell>
          <cell r="E3159">
            <v>0.54816112100000003</v>
          </cell>
        </row>
        <row r="3160">
          <cell r="A3160">
            <v>89387</v>
          </cell>
          <cell r="B3160" t="str">
            <v>LUVA DE CORRER, PVC, SOLDÁVEL, DN 32MM, INSTALADO EM RAMAL OU SUB-RAMAL DE ÁGUA   FORNECIMENTO E INSTALAÇÃO. AF_12/2014</v>
          </cell>
          <cell r="C3160" t="str">
            <v>UN</v>
          </cell>
          <cell r="D3160">
            <v>17.47</v>
          </cell>
          <cell r="E3160">
            <v>0.18165989499999999</v>
          </cell>
        </row>
        <row r="3161">
          <cell r="A3161">
            <v>89388</v>
          </cell>
          <cell r="B3161" t="str">
            <v>LUVA DE REDUÇÃO, PVC, SOLDÁVEL, DN 40MM X 32MM, INSTALADO EM RAMAL OU SUB-RAMAL DE ÁGUA - FORNECIMENTO E INSTALAÇÃO. AF_12/2014</v>
          </cell>
          <cell r="C3161" t="str">
            <v>UN</v>
          </cell>
          <cell r="D3161">
            <v>7.21</v>
          </cell>
          <cell r="E3161">
            <v>0.44906743100000002</v>
          </cell>
        </row>
        <row r="3162">
          <cell r="A3162">
            <v>89389</v>
          </cell>
          <cell r="B3162" t="str">
            <v>LUVA SOLDÁVEL E COM ROSCA, PVC, SOLDÁVEL, DN 32MM X 1, INSTALADO EM RAMAL OU SUB-RAMAL DE ÁGUA - FORNECIMENTO E INSTALAÇÃO. AF_12/2014</v>
          </cell>
          <cell r="C3162" t="str">
            <v>UN</v>
          </cell>
          <cell r="D3162">
            <v>7.77</v>
          </cell>
          <cell r="E3162">
            <v>0.41567064999999997</v>
          </cell>
        </row>
        <row r="3163">
          <cell r="A3163">
            <v>89390</v>
          </cell>
          <cell r="B3163" t="str">
            <v>UNIÃO, PVC, SOLDÁVEL, DN 32MM, INSTALADO EM RAMAL OU SUB-RAMAL DE ÁGUA - FORNECIMENTO E INSTALAÇÃO. AF_12/2014</v>
          </cell>
          <cell r="C3163" t="str">
            <v>UN</v>
          </cell>
          <cell r="D3163">
            <v>13.46</v>
          </cell>
          <cell r="E3163">
            <v>0.236762481</v>
          </cell>
        </row>
        <row r="3164">
          <cell r="A3164">
            <v>89391</v>
          </cell>
          <cell r="B3164" t="str">
            <v>ADAPTADOR CURTO COM BOLSA E ROSCA PARA REGISTRO, PVC, SOLDÁVEL, DN 32MM X 1, INSTALADO EM RAMAL OU SUB-RAMAL DE ÁGUA - FORNECIMENTO E INSTALAÇÃO. AF_12/2014</v>
          </cell>
          <cell r="C3164" t="str">
            <v>UN</v>
          </cell>
          <cell r="D3164">
            <v>6.04</v>
          </cell>
          <cell r="E3164">
            <v>0.53965517299999999</v>
          </cell>
        </row>
        <row r="3165">
          <cell r="A3165">
            <v>89392</v>
          </cell>
          <cell r="B3165" t="str">
            <v>CURVA DE TRANSPOSIÇÃO, PVC, SOLDÁVEL, DN 32MM, INSTALADO EM RAMAL OU SUB-RAMAL DE ÁGUA   FORNECIMENTO E INSTALAÇÃO. AF_12/2014</v>
          </cell>
          <cell r="C3165" t="str">
            <v>UN</v>
          </cell>
          <cell r="D3165">
            <v>14.18</v>
          </cell>
          <cell r="E3165">
            <v>0.22453371499999999</v>
          </cell>
        </row>
        <row r="3166">
          <cell r="A3166">
            <v>89393</v>
          </cell>
          <cell r="B3166" t="str">
            <v>TE, PVC, SOLDÁVEL, DN 20MM, INSTALADO EM RAMAL OU SUB-RAMAL DE ÁGUA - FORNECIMENTO E INSTALAÇÃO. AF_12/2014</v>
          </cell>
          <cell r="C3166" t="str">
            <v>UN</v>
          </cell>
          <cell r="D3166">
            <v>7.2</v>
          </cell>
          <cell r="E3166">
            <v>0.65086206899999999</v>
          </cell>
        </row>
        <row r="3167">
          <cell r="A3167">
            <v>89394</v>
          </cell>
          <cell r="B3167" t="str">
            <v>TÊ COM BUCHA DE LATÃO NA BOLSA CENTRAL, PVC, SOLDÁVEL, DN 20MM X 1/2, INSTALADO EM RAMAL OU SUB-RAMAL DE ÁGUA - FORNECIMENTO E INSTALAÇÃO. AF_12/2014</v>
          </cell>
          <cell r="C3167" t="str">
            <v>UN</v>
          </cell>
          <cell r="D3167">
            <v>12.25</v>
          </cell>
          <cell r="E3167">
            <v>0.37718567800000002</v>
          </cell>
        </row>
        <row r="3168">
          <cell r="A3168">
            <v>89395</v>
          </cell>
          <cell r="B3168" t="str">
            <v>TE, PVC, SOLDÁVEL, DN 25MM, INSTALADO EM RAMAL OU SUB-RAMAL DE ÁGUA - FORNECIMENTO E INSTALAÇÃO. AF_12/2014</v>
          </cell>
          <cell r="C3168" t="str">
            <v>UN</v>
          </cell>
          <cell r="D3168">
            <v>8.6</v>
          </cell>
          <cell r="E3168">
            <v>0.63051251500000005</v>
          </cell>
        </row>
        <row r="3169">
          <cell r="A3169">
            <v>89396</v>
          </cell>
          <cell r="B3169" t="str">
            <v>TÊ COM BUCHA DE LATÃO NA BOLSA CENTRAL, PVC, SOLDÁVEL, DN 25MM X 1/2, INSTALADO EM RAMAL OU SUB-RAMAL DE ÁGUA - FORNECIMENTO E INSTALAÇÃO. AF_12/2014</v>
          </cell>
          <cell r="C3169" t="str">
            <v>UN</v>
          </cell>
          <cell r="D3169">
            <v>13.95</v>
          </cell>
          <cell r="E3169">
            <v>0.38500727800000001</v>
          </cell>
        </row>
        <row r="3170">
          <cell r="A3170">
            <v>89397</v>
          </cell>
          <cell r="B3170" t="str">
            <v>TÊ DE REDUÇÃO, PVC, SOLDÁVEL, DN 25MM X 20MM, INSTALADO EM RAMAL OU SUB-RAMAL DE ÁGUA - FORNECIMENTO E INSTALAÇÃO. AF_12/2014</v>
          </cell>
          <cell r="C3170" t="str">
            <v>UN</v>
          </cell>
          <cell r="D3170">
            <v>9.7200000000000006</v>
          </cell>
          <cell r="E3170">
            <v>0.55625657299999998</v>
          </cell>
        </row>
        <row r="3171">
          <cell r="A3171">
            <v>89398</v>
          </cell>
          <cell r="B3171" t="str">
            <v>TE, PVC, SOLDÁVEL, DN 32MM, INSTALADO EM RAMAL OU SUB-RAMAL DE ÁGUA - FORNECIMENTO E INSTALAÇÃO. AF_12/2014</v>
          </cell>
          <cell r="C3171" t="str">
            <v>UN</v>
          </cell>
          <cell r="D3171">
            <v>11.43</v>
          </cell>
          <cell r="E3171">
            <v>0.56322870000000003</v>
          </cell>
        </row>
        <row r="3172">
          <cell r="A3172">
            <v>89399</v>
          </cell>
          <cell r="B3172" t="str">
            <v>TÊ COM BUCHA DE LATÃO NA BOLSA CENTRAL, PVC, SOLDÁVEL, DN 32MM X 3/4, INSTALADO EM RAMAL OU SUB-RAMAL DE ÁGUA - FORNECIMENTO E INSTALAÇÃO. AF_12/2014</v>
          </cell>
          <cell r="C3172" t="str">
            <v>UN</v>
          </cell>
          <cell r="D3172">
            <v>20</v>
          </cell>
          <cell r="E3172">
            <v>0.31845841699999999</v>
          </cell>
        </row>
        <row r="3173">
          <cell r="A3173">
            <v>89400</v>
          </cell>
          <cell r="B3173" t="str">
            <v>TÊ DE REDUÇÃO, PVC, SOLDÁVEL, DN 32MM X 25MM, INSTALADO EM RAMAL OU SUB-RAMAL DE ÁGUA - FORNECIMENTO E INSTALAÇÃO. AF_12/2014</v>
          </cell>
          <cell r="C3173" t="str">
            <v>UN</v>
          </cell>
          <cell r="D3173">
            <v>13.18</v>
          </cell>
          <cell r="E3173">
            <v>0.48682170499999999</v>
          </cell>
        </row>
        <row r="3174">
          <cell r="A3174">
            <v>89404</v>
          </cell>
          <cell r="B3174" t="str">
            <v>JOELHO 90 GRAUS, PVC, SOLDÁVEL, DN 20MM, INSTALADO EM RAMAL DE DISTRIBUIÇÃO DE ÁGUA - FORNECIMENTO E INSTALAÇÃO. AF_12/2014</v>
          </cell>
          <cell r="C3174" t="str">
            <v>UN</v>
          </cell>
          <cell r="D3174">
            <v>3.44</v>
          </cell>
          <cell r="E3174">
            <v>0.62269938700000005</v>
          </cell>
        </row>
        <row r="3175">
          <cell r="A3175">
            <v>89405</v>
          </cell>
          <cell r="B3175" t="str">
            <v>JOELHO 45 GRAUS, PVC, SOLDÁVEL, DN 20MM, INSTALADO EM RAMAL DE DISTRIBUIÇÃO DE ÁGUA - FORNECIMENTO E INSTALAÇÃO. AF_12/2014</v>
          </cell>
          <cell r="C3175" t="str">
            <v>UN</v>
          </cell>
          <cell r="D3175">
            <v>3.61</v>
          </cell>
          <cell r="E3175">
            <v>0.591836735</v>
          </cell>
        </row>
        <row r="3176">
          <cell r="A3176">
            <v>89406</v>
          </cell>
          <cell r="B3176" t="str">
            <v>CURVA 90 GRAUS, PVC, SOLDÁVEL, DN 20MM, INSTALADO EM RAMAL DE DISTRIBUIÇÃO DE ÁGUA - FORNECIMENTO E INSTALAÇÃO. AF_12/2014</v>
          </cell>
          <cell r="C3176" t="str">
            <v>UN</v>
          </cell>
          <cell r="D3176">
            <v>4.54</v>
          </cell>
          <cell r="E3176">
            <v>0.46559633</v>
          </cell>
        </row>
        <row r="3177">
          <cell r="A3177">
            <v>89407</v>
          </cell>
          <cell r="B3177" t="str">
            <v>CURVA 45 GRAUS, PVC, SOLDÁVEL, DN 20MM, INSTALADO EM RAMAL DE DISTRIBUIÇÃO DE ÁGUA - FORNECIMENTO E INSTALAÇÃO. AF_12/2014</v>
          </cell>
          <cell r="C3177" t="str">
            <v>UN</v>
          </cell>
          <cell r="D3177">
            <v>4.47</v>
          </cell>
          <cell r="E3177">
            <v>0.47319347299999998</v>
          </cell>
        </row>
        <row r="3178">
          <cell r="A3178">
            <v>89408</v>
          </cell>
          <cell r="B3178" t="str">
            <v>JOELHO 90 GRAUS, PVC, SOLDÁVEL, DN 25MM, INSTALADO EM RAMAL DE DISTRIBUIÇÃO DE ÁGUA - FORNECIMENTO E INSTALAÇÃO. AF_12/2014</v>
          </cell>
          <cell r="C3178" t="str">
            <v>UN</v>
          </cell>
          <cell r="D3178">
            <v>4.1500000000000004</v>
          </cell>
          <cell r="E3178">
            <v>0.59445843899999995</v>
          </cell>
        </row>
        <row r="3179">
          <cell r="A3179">
            <v>89409</v>
          </cell>
          <cell r="B3179" t="str">
            <v>JOELHO 45 GRAUS, PVC, SOLDÁVEL, DN 25MM, INSTALADO EM RAMAL DE DISTRIBUIÇÃO DE ÁGUA - FORNECIMENTO E INSTALAÇÃO. AF_12/2014</v>
          </cell>
          <cell r="C3179" t="str">
            <v>UN</v>
          </cell>
          <cell r="D3179">
            <v>4.53</v>
          </cell>
          <cell r="E3179">
            <v>0.54252873599999996</v>
          </cell>
        </row>
        <row r="3180">
          <cell r="A3180">
            <v>89410</v>
          </cell>
          <cell r="B3180" t="str">
            <v>CURVA 90 GRAUS, PVC, SOLDÁVEL, DN 25MM, INSTALADO EM RAMAL DE DISTRIBUIÇÃO DE ÁGUA - FORNECIMENTO E INSTALAÇÃO. AF_12/2014</v>
          </cell>
          <cell r="C3180" t="str">
            <v>UN</v>
          </cell>
          <cell r="D3180">
            <v>5.72</v>
          </cell>
          <cell r="E3180">
            <v>0.42599277899999999</v>
          </cell>
        </row>
        <row r="3181">
          <cell r="A3181">
            <v>89411</v>
          </cell>
          <cell r="B3181" t="str">
            <v>CURVA 45 GRAUS, PVC, SOLDÁVEL, DN 25MM, INSTALADO EM RAMAL DE DISTRIBUIÇÃO DE ÁGUA - FORNECIMENTO E INSTALAÇÃO. AF_12/2014</v>
          </cell>
          <cell r="C3181" t="str">
            <v>UN</v>
          </cell>
          <cell r="D3181">
            <v>5.31</v>
          </cell>
          <cell r="E3181">
            <v>0.46003898599999998</v>
          </cell>
        </row>
        <row r="3182">
          <cell r="A3182">
            <v>89412</v>
          </cell>
          <cell r="B3182" t="str">
            <v>JOELHO 90 GRAUS, PVC, SOLDÁVEL, DN 25MM, X 3/4 INSTALADO EM RAMAL DE DISTRIBUIÇÃO DE ÁGUA - FORNECIMENTO E INSTALAÇÃO. AF_12/2014</v>
          </cell>
          <cell r="C3182" t="str">
            <v>UN</v>
          </cell>
          <cell r="D3182">
            <v>5.55</v>
          </cell>
          <cell r="E3182">
            <v>0.43947858400000001</v>
          </cell>
        </row>
        <row r="3183">
          <cell r="A3183">
            <v>89413</v>
          </cell>
          <cell r="B3183" t="str">
            <v>JOELHO 90 GRAUS, PVC, SOLDÁVEL, DN 32MM, INSTALADO EM RAMAL DE DISTRIBUIÇÃO DE ÁGUA - FORNECIMENTO E INSTALAÇÃO. AF_12/2014</v>
          </cell>
          <cell r="C3183" t="str">
            <v>UN</v>
          </cell>
          <cell r="D3183">
            <v>5.73</v>
          </cell>
          <cell r="E3183">
            <v>0.51277372300000001</v>
          </cell>
        </row>
        <row r="3184">
          <cell r="A3184">
            <v>89414</v>
          </cell>
          <cell r="B3184" t="str">
            <v>JOELHO 45 GRAUS, PVC, SOLDÁVEL, DN 32MM, INSTALADO EM RAMAL DE DISTRIBUIÇÃO DE ÁGUA - FORNECIMENTO E INSTALAÇÃO. AF_12/2014</v>
          </cell>
          <cell r="C3184" t="str">
            <v>UN</v>
          </cell>
          <cell r="D3184">
            <v>6.79</v>
          </cell>
          <cell r="E3184">
            <v>0.42966360799999997</v>
          </cell>
        </row>
        <row r="3185">
          <cell r="A3185">
            <v>89415</v>
          </cell>
          <cell r="B3185" t="str">
            <v>CURVA 90 GRAUS, PVC, SOLDÁVEL, DN 32MM, INSTALADO EM RAMAL DE DISTRIBUIÇÃO DE ÁGUA - FORNECIMENTO E INSTALAÇÃO. AF_12/2014</v>
          </cell>
          <cell r="C3185" t="str">
            <v>UN</v>
          </cell>
          <cell r="D3185">
            <v>8.6300000000000008</v>
          </cell>
          <cell r="E3185">
            <v>0.33532219499999999</v>
          </cell>
        </row>
        <row r="3186">
          <cell r="A3186">
            <v>89416</v>
          </cell>
          <cell r="B3186" t="str">
            <v>CURVA 45 GRAUS, PVC, SOLDÁVEL, DN 32MM, INSTALADO EM RAMAL DE DISTRIBUIÇÃO DE ÁGUA - FORNECIMENTO E INSTALAÇÃO. AF_12/2014</v>
          </cell>
          <cell r="C3186" t="str">
            <v>UN</v>
          </cell>
          <cell r="D3186">
            <v>7.14</v>
          </cell>
          <cell r="E3186">
            <v>0.40783744500000002</v>
          </cell>
        </row>
        <row r="3187">
          <cell r="A3187">
            <v>89417</v>
          </cell>
          <cell r="B3187" t="str">
            <v>LUVA, PVC, SOLDÁVEL, DN 20MM, INSTALADO EM RAMAL DE DISTRIBUIÇÃO DE ÁGUA - FORNECIMENTO E INSTALAÇÃO. AF_12/2014</v>
          </cell>
          <cell r="C3187" t="str">
            <v>UN</v>
          </cell>
          <cell r="D3187">
            <v>2.7</v>
          </cell>
          <cell r="E3187">
            <v>0.53543307100000004</v>
          </cell>
        </row>
        <row r="3188">
          <cell r="A3188">
            <v>89418</v>
          </cell>
          <cell r="B3188" t="str">
            <v>LUVA DE CORRER, PVC, SOLDÁVEL, DN 20MM, INSTALADO EM RAMAL DE DISTRIBUIÇÃO DE ÁGUA - FORNECIMENTO E INSTALAÇÃO. AF_12/2014</v>
          </cell>
          <cell r="C3188" t="str">
            <v>UN</v>
          </cell>
          <cell r="D3188">
            <v>7.51</v>
          </cell>
          <cell r="E3188">
            <v>0.185034013</v>
          </cell>
        </row>
        <row r="3189">
          <cell r="A3189">
            <v>89419</v>
          </cell>
          <cell r="B3189" t="str">
            <v>LUVA DE REDUÇÃO, PVC, SOLDÁVEL, DN 25MM X 20MM, INSTALADO EM RAMAL DE DISTRIBUIÇÃO DE ÁGUA - FORNECIMENTO E INSTALAÇÃO. AF_12/2014</v>
          </cell>
          <cell r="C3189" t="str">
            <v>UN</v>
          </cell>
          <cell r="D3189">
            <v>3.04</v>
          </cell>
          <cell r="E3189">
            <v>0.47222222200000002</v>
          </cell>
        </row>
        <row r="3190">
          <cell r="A3190">
            <v>89420</v>
          </cell>
          <cell r="B3190" t="str">
            <v>LUVA COM BUCHA DE LATÃO, PVC, SOLDÁVEL, DN 20MM X 1/2, INSTALADO EM RAMAL DE DISTRIBUIÇÃO DE ÁGUA - FORNECIMENTO E INSTALAÇÃO. AF_12/2014</v>
          </cell>
          <cell r="C3190" t="str">
            <v>UN</v>
          </cell>
          <cell r="D3190">
            <v>5.46</v>
          </cell>
          <cell r="E3190">
            <v>0.25660377299999998</v>
          </cell>
        </row>
        <row r="3191">
          <cell r="A3191">
            <v>89421</v>
          </cell>
          <cell r="B3191" t="str">
            <v>UNIÃO, PVC, SOLDÁVEL, DN 20MM, INSTALADO EM RAMAL DE DISTRIBUIÇÃO DE ÁGUA - FORNECIMENTO E INSTALAÇÃO. AF_12/2014</v>
          </cell>
          <cell r="C3191" t="str">
            <v>UN</v>
          </cell>
          <cell r="D3191">
            <v>6.55</v>
          </cell>
          <cell r="E3191">
            <v>0.21283255000000001</v>
          </cell>
        </row>
        <row r="3192">
          <cell r="A3192">
            <v>89422</v>
          </cell>
          <cell r="B3192" t="str">
            <v>ADAPTADOR CURTO COM BOLSA E ROSCA PARA REGISTRO, PVC, SOLDÁVEL, DN 20MM X 1/2, INSTALADO EM RAMAL DE DISTRIBUIÇÃO DE ÁGUA - FORNECIMENTO E INSTALAÇÃO. AF_12/2014</v>
          </cell>
          <cell r="C3192" t="str">
            <v>UN</v>
          </cell>
          <cell r="D3192">
            <v>2.77</v>
          </cell>
          <cell r="E3192">
            <v>0.52107279699999998</v>
          </cell>
        </row>
        <row r="3193">
          <cell r="A3193">
            <v>89423</v>
          </cell>
          <cell r="B3193" t="str">
            <v>CURVA DE TRANSPOSIÇÃO, PVC, SOLDÁVEL, DN 20MM, INSTALADO EM RAMAL DE DISTRIBUIÇÃO DE ÁGUA   FORNECIMENTO E INSTALAÇÃO. AF_12/2014</v>
          </cell>
          <cell r="C3193" t="str">
            <v>UN</v>
          </cell>
          <cell r="D3193">
            <v>4.78</v>
          </cell>
          <cell r="E3193">
            <v>0.29437229399999998</v>
          </cell>
        </row>
        <row r="3194">
          <cell r="A3194">
            <v>89424</v>
          </cell>
          <cell r="B3194" t="str">
            <v>LUVA, PVC, SOLDÁVEL, DN 25MM, INSTALADO EM RAMAL DE DISTRIBUIÇÃO DE ÁGUA - FORNECIMENTO E INSTALAÇÃO. AF_12/2014</v>
          </cell>
          <cell r="C3194" t="str">
            <v>UN</v>
          </cell>
          <cell r="D3194">
            <v>3.14</v>
          </cell>
          <cell r="E3194">
            <v>0.52684563799999995</v>
          </cell>
        </row>
        <row r="3195">
          <cell r="A3195">
            <v>89425</v>
          </cell>
          <cell r="B3195" t="str">
            <v>LUVA DE CORRER, PVC, SOLDÁVEL, DN 25MM, INSTALADO EM RAMAL DE DISTRIBUIÇÃO DE ÁGUA - FORNECIMENTO E INSTALAÇÃO. AF_12/2014</v>
          </cell>
          <cell r="C3195" t="str">
            <v>UN</v>
          </cell>
          <cell r="D3195">
            <v>10.06</v>
          </cell>
          <cell r="E3195">
            <v>0.158585858</v>
          </cell>
        </row>
        <row r="3196">
          <cell r="A3196">
            <v>89426</v>
          </cell>
          <cell r="B3196" t="str">
            <v>LUVA DE REDUÇÃO, PVC, SOLDÁVEL, DN 32MM X 25MM, INSTALADO EM RAMAL DE DISTRIBUIÇÃO DE ÁGUA - FORNECIMENTO E INSTALAÇÃO. AF_12/2014</v>
          </cell>
          <cell r="C3196" t="str">
            <v>UN</v>
          </cell>
          <cell r="D3196">
            <v>4.53</v>
          </cell>
          <cell r="E3196">
            <v>0.35926773400000001</v>
          </cell>
        </row>
        <row r="3197">
          <cell r="A3197">
            <v>89427</v>
          </cell>
          <cell r="B3197" t="str">
            <v>LUVA COM BUCHA DE LATÃO, PVC, SOLDÁVEL, DN 25MM X 3/4, INSTALADO EM RAMAL DE DISTRIBUIÇÃO DE ÁGUA - FORNECIMENTO E INSTALAÇÃO. AF_12/2014</v>
          </cell>
          <cell r="C3197" t="str">
            <v>UN</v>
          </cell>
          <cell r="D3197">
            <v>6.93</v>
          </cell>
          <cell r="E3197">
            <v>0.23190546500000001</v>
          </cell>
        </row>
        <row r="3198">
          <cell r="A3198">
            <v>89428</v>
          </cell>
          <cell r="B3198" t="str">
            <v>UNIÃO, PVC, SOLDÁVEL, DN 25MM, INSTALADO EM RAMAL DE DISTRIBUIÇÃO DE ÁGUA - FORNECIMENTO E INSTALAÇÃO. AF_12/2014</v>
          </cell>
          <cell r="C3198" t="str">
            <v>UN</v>
          </cell>
          <cell r="D3198">
            <v>7.72</v>
          </cell>
          <cell r="E3198">
            <v>0.20767195699999999</v>
          </cell>
        </row>
        <row r="3199">
          <cell r="A3199">
            <v>89429</v>
          </cell>
          <cell r="B3199" t="str">
            <v>ADAPTADOR CURTO COM BOLSA E ROSCA PARA REGISTRO, PVC, SOLDÁVEL, DN 25MM X 3/4, INSTALADO EM RAMAL DE DISTRIBUIÇÃO DE ÁGUA - FORNECIMENTO E INSTALAÇÃO. AF_12/2014</v>
          </cell>
          <cell r="C3199" t="str">
            <v>UN</v>
          </cell>
          <cell r="D3199">
            <v>3.23</v>
          </cell>
          <cell r="E3199">
            <v>0.51140065199999996</v>
          </cell>
        </row>
        <row r="3200">
          <cell r="A3200">
            <v>89430</v>
          </cell>
          <cell r="B3200" t="str">
            <v>CURVA DE TRANSPOSIÇÃO, PVC, SOLDÁVEL, DN 25MM, INSTALADO EM RAMAL DE DISTRIBUIÇÃO DE ÁGUA   FORNECIMENTO E INSTALAÇÃO. AF_12/2014</v>
          </cell>
          <cell r="C3200" t="str">
            <v>UN</v>
          </cell>
          <cell r="D3200">
            <v>6.23</v>
          </cell>
          <cell r="E3200">
            <v>0.258649093</v>
          </cell>
        </row>
        <row r="3201">
          <cell r="A3201">
            <v>89431</v>
          </cell>
          <cell r="B3201" t="str">
            <v>LUVA, PVC, SOLDÁVEL, DN 32MM, INSTALADO EM RAMAL DE DISTRIBUIÇÃO DE ÁGUA - FORNECIMENTO E INSTALAÇÃO. AF_12/2014</v>
          </cell>
          <cell r="C3201" t="str">
            <v>UN</v>
          </cell>
          <cell r="D3201">
            <v>4.3</v>
          </cell>
          <cell r="E3201">
            <v>0.45388349500000003</v>
          </cell>
        </row>
        <row r="3202">
          <cell r="A3202">
            <v>89432</v>
          </cell>
          <cell r="B3202" t="str">
            <v>LUVA DE CORRER, PVC, SOLDÁVEL, DN 32MM, INSTALADO EM RAMAL DE DISTRIBUIÇÃO DE ÁGUA   FORNECIMENTO E INSTALAÇÃO. AF_12/2014</v>
          </cell>
          <cell r="C3202" t="str">
            <v>UN</v>
          </cell>
          <cell r="D3202">
            <v>15.82</v>
          </cell>
          <cell r="E3202">
            <v>0.119565217</v>
          </cell>
        </row>
        <row r="3203">
          <cell r="A3203">
            <v>89433</v>
          </cell>
          <cell r="B3203" t="str">
            <v>LUVA DE REDUÇÃO, PVC, SOLDÁVEL, DN 40MM X 32MM, INSTALADO EM RAMAL DE DISTRIBUIÇÃO DE ÁGUA - FORNECIMENTO E INSTALAÇÃO. AF_12/2014</v>
          </cell>
          <cell r="C3203" t="str">
            <v>UN</v>
          </cell>
          <cell r="D3203">
            <v>5.56</v>
          </cell>
          <cell r="E3203">
            <v>0.347583643</v>
          </cell>
        </row>
        <row r="3204">
          <cell r="A3204">
            <v>89434</v>
          </cell>
          <cell r="B3204" t="str">
            <v>LUVA SOLDÁVEL E COM ROSCA, PVC, SOLDÁVEL, DN 32MM X 1, INSTALADO EM RAMAL DE DISTRIBUIÇÃO DE ÁGUA - FORNECIMENTO E INSTALAÇÃO. AF_12/2014</v>
          </cell>
          <cell r="C3204" t="str">
            <v>UN</v>
          </cell>
          <cell r="D3204">
            <v>6.12</v>
          </cell>
          <cell r="E3204">
            <v>0.314814814</v>
          </cell>
        </row>
        <row r="3205">
          <cell r="A3205">
            <v>89435</v>
          </cell>
          <cell r="B3205" t="str">
            <v>UNIÃO, PVC, SOLDÁVEL, DN 32MM, INSTALADO EM RAMAL DE DISTRIBUIÇÃO DE ÁGUA - FORNECIMENTO E INSTALAÇÃO. AF_12/2014</v>
          </cell>
          <cell r="C3205" t="str">
            <v>UN</v>
          </cell>
          <cell r="D3205">
            <v>11.81</v>
          </cell>
          <cell r="E3205">
            <v>0.16079105699999999</v>
          </cell>
        </row>
        <row r="3206">
          <cell r="A3206">
            <v>89436</v>
          </cell>
          <cell r="B3206" t="str">
            <v>ADAPTADOR CURTO COM BOLSA E ROSCA PARA REGISTRO, PVC, SOLDÁVEL, DN 32MM X 1, INSTALADO EM RAMAL DE DISTRIBUIÇÃO DE ÁGUA - FORNECIMENTO E INSTALAÇÃO. AF_12/2014</v>
          </cell>
          <cell r="C3206" t="str">
            <v>UN</v>
          </cell>
          <cell r="D3206">
            <v>4.3899999999999997</v>
          </cell>
          <cell r="E3206">
            <v>0.44418052200000002</v>
          </cell>
        </row>
        <row r="3207">
          <cell r="A3207">
            <v>89437</v>
          </cell>
          <cell r="B3207" t="str">
            <v>CURVA DE TRANSPOSIÇÃO, PVC, SOLDÁVEL, DN 32MM, INSTALADO EM RAMAL DE DISTRIBUIÇÃO DE ÁGUA   FORNECIMENTO E INSTALAÇÃO. AF_12/2014</v>
          </cell>
          <cell r="C3207" t="str">
            <v>UN</v>
          </cell>
          <cell r="D3207">
            <v>12.53</v>
          </cell>
          <cell r="E3207">
            <v>0.15141700399999999</v>
          </cell>
        </row>
        <row r="3208">
          <cell r="A3208">
            <v>89438</v>
          </cell>
          <cell r="B3208" t="str">
            <v>TE, PVC, SOLDÁVEL, DN 20MM, INSTALADO EM RAMAL DE DISTRIBUIÇÃO DE ÁGUA - FORNECIMENTO E INSTALAÇÃO. AF_12/2014</v>
          </cell>
          <cell r="C3208" t="str">
            <v>UN</v>
          </cell>
          <cell r="D3208">
            <v>4.84</v>
          </cell>
          <cell r="E3208">
            <v>0.58658008699999997</v>
          </cell>
        </row>
        <row r="3209">
          <cell r="A3209">
            <v>89439</v>
          </cell>
          <cell r="B3209" t="str">
            <v>TÊ SOLDÁVEL E COM ROSCA NA BOLSA CENTRAL, PVC, SOLDÁVEL, DN 20MM X 1/2, INSTALADO EM RAMAL DE DISTRIBUIÇÃO DE ÁGUA - FORNECIMENTO E INSTALAÇÃO. AF_12/2014</v>
          </cell>
          <cell r="C3209" t="str">
            <v>UN</v>
          </cell>
          <cell r="D3209">
            <v>5.75</v>
          </cell>
          <cell r="E3209">
            <v>0.490054249</v>
          </cell>
        </row>
        <row r="3210">
          <cell r="A3210">
            <v>89440</v>
          </cell>
          <cell r="B3210" t="str">
            <v>TE, PVC, SOLDÁVEL, DN 25MM, INSTALADO EM RAMAL DE DISTRIBUIÇÃO DE ÁGUA - FORNECIMENTO E INSTALAÇÃO. AF_12/2014</v>
          </cell>
          <cell r="C3210" t="str">
            <v>UN</v>
          </cell>
          <cell r="D3210">
            <v>5.86</v>
          </cell>
          <cell r="E3210">
            <v>0.56227758100000003</v>
          </cell>
        </row>
        <row r="3211">
          <cell r="A3211">
            <v>89441</v>
          </cell>
          <cell r="B3211" t="str">
            <v>TÊ COM BUCHA DE LATÃO NA BOLSA CENTRAL, PVC, SOLDÁVEL, DN 25MM X 1/2, INSTALADO EM RAMAL DE DISTRIBUIÇÃO DE ÁGUA - FORNECIMENTO E INSTALAÇÃO. AF_12/2014</v>
          </cell>
          <cell r="C3211" t="str">
            <v>UN</v>
          </cell>
          <cell r="D3211">
            <v>11.21</v>
          </cell>
          <cell r="E3211">
            <v>0.28805834000000002</v>
          </cell>
        </row>
        <row r="3212">
          <cell r="A3212">
            <v>89442</v>
          </cell>
          <cell r="B3212" t="str">
            <v>TÊ DE REDUÇÃO, PVC, SOLDÁVEL, DN 25MM X 20MM, INSTALADO EM RAMAL DE DISTRIBUIÇÃO DE ÁGUA - FORNECIMENTO E INSTALAÇÃO. AF_12/2014</v>
          </cell>
          <cell r="C3212" t="str">
            <v>UN</v>
          </cell>
          <cell r="D3212">
            <v>6.98</v>
          </cell>
          <cell r="E3212">
            <v>0.46884272900000001</v>
          </cell>
        </row>
        <row r="3213">
          <cell r="A3213">
            <v>89443</v>
          </cell>
          <cell r="B3213" t="str">
            <v>TE, PVC, SOLDÁVEL, DN 32MM, INSTALADO EM RAMAL DE DISTRIBUIÇÃO DE ÁGUA - FORNECIMENTO E INSTALAÇÃO. AF_12/2014</v>
          </cell>
          <cell r="C3213" t="str">
            <v>UN</v>
          </cell>
          <cell r="D3213">
            <v>8.18</v>
          </cell>
          <cell r="E3213">
            <v>0.47249999999999998</v>
          </cell>
        </row>
        <row r="3214">
          <cell r="A3214">
            <v>89444</v>
          </cell>
          <cell r="B3214" t="str">
            <v>TÊ COM BUCHA DE LATÃO NA BOLSA CENTRAL, PVC, SOLDÁVEL, DN 32MM X 3/4, INSTALADO EM RAMAL DE DISTRIBUIÇÃO DE ÁGUA - FORNECIMENTO E INSTALAÇÃO. AF_12/2014</v>
          </cell>
          <cell r="C3214" t="str">
            <v>UN</v>
          </cell>
          <cell r="D3214">
            <v>16.75</v>
          </cell>
          <cell r="E3214">
            <v>0.22812311399999999</v>
          </cell>
        </row>
        <row r="3215">
          <cell r="A3215">
            <v>89445</v>
          </cell>
          <cell r="B3215" t="str">
            <v>TÊ DE REDUÇÃO, PVC, SOLDÁVEL, DN 32MM X 25MM, INSTALADO EM RAMAL DE DISTRIBUIÇÃO DE ÁGUA - FORNECIMENTO E INSTALAÇÃO. AF_12/2014</v>
          </cell>
          <cell r="C3215" t="str">
            <v>UN</v>
          </cell>
          <cell r="D3215">
            <v>9.93</v>
          </cell>
          <cell r="E3215">
            <v>0.38769230700000001</v>
          </cell>
        </row>
        <row r="3216">
          <cell r="A3216">
            <v>89481</v>
          </cell>
          <cell r="B3216" t="str">
            <v>JOELHO 90 GRAUS, PVC, SOLDÁVEL, DN 25MM, INSTALADO EM PRUMADA DE ÁGUA - FORNECIMENTO E INSTALAÇÃO. AF_12/2014</v>
          </cell>
          <cell r="C3216" t="str">
            <v>UN</v>
          </cell>
          <cell r="D3216">
            <v>3.11</v>
          </cell>
          <cell r="E3216">
            <v>0.53220339000000005</v>
          </cell>
        </row>
        <row r="3217">
          <cell r="A3217">
            <v>89485</v>
          </cell>
          <cell r="B3217" t="str">
            <v>JOELHO 45 GRAUS, PVC, SOLDÁVEL, DN 25MM, INSTALADO EM PRUMADA DE ÁGUA - FORNECIMENTO E INSTALAÇÃO. AF_12/2014</v>
          </cell>
          <cell r="C3217" t="str">
            <v>UN</v>
          </cell>
          <cell r="D3217">
            <v>3.49</v>
          </cell>
          <cell r="E3217">
            <v>0.47147147099999998</v>
          </cell>
        </row>
        <row r="3218">
          <cell r="A3218">
            <v>89489</v>
          </cell>
          <cell r="B3218" t="str">
            <v>CURVA 90 GRAUS, PVC, SOLDÁVEL, DN 25MM, INSTALADO EM PRUMADA DE ÁGUA - FORNECIMENTO E INSTALAÇÃO. AF_12/2014</v>
          </cell>
          <cell r="C3218" t="str">
            <v>UN</v>
          </cell>
          <cell r="D3218">
            <v>4.68</v>
          </cell>
          <cell r="E3218">
            <v>0.347345132</v>
          </cell>
        </row>
        <row r="3219">
          <cell r="A3219">
            <v>89490</v>
          </cell>
          <cell r="B3219" t="str">
            <v>CURVA 45 GRAUS, PVC, SOLDÁVEL, DN 25MM, INSTALADO EM PRUMADA DE ÁGUA - FORNECIMENTO E INSTALAÇÃO. AF_12/2014</v>
          </cell>
          <cell r="C3219" t="str">
            <v>UN</v>
          </cell>
          <cell r="D3219">
            <v>4.2699999999999996</v>
          </cell>
          <cell r="E3219">
            <v>0.38199513299999999</v>
          </cell>
        </row>
        <row r="3220">
          <cell r="A3220">
            <v>89492</v>
          </cell>
          <cell r="B3220" t="str">
            <v>JOELHO 90 GRAUS, PVC, SOLDÁVEL, DN 32MM, INSTALADO EM PRUMADA DE ÁGUA - FORNECIMENTO E INSTALAÇÃO. AF_12/2014</v>
          </cell>
          <cell r="C3220" t="str">
            <v>UN</v>
          </cell>
          <cell r="D3220">
            <v>4.55</v>
          </cell>
          <cell r="E3220">
            <v>0.44036697200000002</v>
          </cell>
        </row>
        <row r="3221">
          <cell r="A3221">
            <v>89493</v>
          </cell>
          <cell r="B3221" t="str">
            <v>JOELHO 45 GRAUS, PVC, SOLDÁVEL, DN 32MM, INSTALADO EM PRUMADA DE ÁGUA - FORNECIMENTO E INSTALAÇÃO. AF_12/2014</v>
          </cell>
          <cell r="C3221" t="str">
            <v>UN</v>
          </cell>
          <cell r="D3221">
            <v>5.61</v>
          </cell>
          <cell r="E3221">
            <v>0.35424354200000002</v>
          </cell>
        </row>
        <row r="3222">
          <cell r="A3222">
            <v>89494</v>
          </cell>
          <cell r="B3222" t="str">
            <v>CURVA 90 GRAUS, PVC, SOLDÁVEL, DN 32MM, INSTALADO EM PRUMADA DE ÁGUA - FORNECIMENTO E INSTALAÇÃO. AF_12/2014</v>
          </cell>
          <cell r="C3222" t="str">
            <v>UN</v>
          </cell>
          <cell r="D3222">
            <v>7.45</v>
          </cell>
          <cell r="E3222">
            <v>0.26446280900000002</v>
          </cell>
        </row>
        <row r="3223">
          <cell r="A3223">
            <v>89496</v>
          </cell>
          <cell r="B3223" t="str">
            <v>CURVA 45 GRAUS, PVC, SOLDÁVEL, DN 32MM, INSTALADO EM PRUMADA DE ÁGUA - FORNECIMENTO E INSTALAÇÃO. AF_12/2014</v>
          </cell>
          <cell r="C3223" t="str">
            <v>UN</v>
          </cell>
          <cell r="D3223">
            <v>5.96</v>
          </cell>
          <cell r="E3223">
            <v>0.33275563200000002</v>
          </cell>
        </row>
        <row r="3224">
          <cell r="A3224">
            <v>89497</v>
          </cell>
          <cell r="B3224" t="str">
            <v>JOELHO 90 GRAUS, PVC, SOLDÁVEL, DN 40MM, INSTALADO EM PRUMADA DE ÁGUA - FORNECIMENTO E INSTALAÇÃO. AF_12/2014</v>
          </cell>
          <cell r="C3224" t="str">
            <v>UN</v>
          </cell>
          <cell r="D3224">
            <v>7.16</v>
          </cell>
          <cell r="E3224">
            <v>0.33477011400000001</v>
          </cell>
        </row>
        <row r="3225">
          <cell r="A3225">
            <v>89498</v>
          </cell>
          <cell r="B3225" t="str">
            <v>JOELHO 45 GRAUS, PVC, SOLDÁVEL, DN 40MM, INSTALADO EM PRUMADA DE ÁGUA - FORNECIMENTO E INSTALAÇÃO. AF_12/2014</v>
          </cell>
          <cell r="C3225" t="str">
            <v>UN</v>
          </cell>
          <cell r="D3225">
            <v>7.46</v>
          </cell>
          <cell r="E3225">
            <v>0.32093663900000002</v>
          </cell>
        </row>
        <row r="3226">
          <cell r="A3226">
            <v>89499</v>
          </cell>
          <cell r="B3226" t="str">
            <v>CURVA 90 GRAUS, PVC, SOLDÁVEL, DN 40MM, INSTALADO EM PRUMADA DE ÁGUA - FORNECIMENTO E INSTALAÇÃO. AF_12/2014</v>
          </cell>
          <cell r="C3226" t="str">
            <v>UN</v>
          </cell>
          <cell r="D3226">
            <v>11.64</v>
          </cell>
          <cell r="E3226">
            <v>0.20367132800000001</v>
          </cell>
        </row>
        <row r="3227">
          <cell r="A3227">
            <v>89500</v>
          </cell>
          <cell r="B3227" t="str">
            <v>CURVA 45 GRAUS, PVC, SOLDÁVEL, DN 40MM, INSTALADO EM PRUMADA DE ÁGUA - FORNECIMENTO E INSTALAÇÃO. AF_12/2014</v>
          </cell>
          <cell r="C3227" t="str">
            <v>UN</v>
          </cell>
          <cell r="D3227">
            <v>7.46</v>
          </cell>
          <cell r="E3227">
            <v>0.32093663900000002</v>
          </cell>
        </row>
        <row r="3228">
          <cell r="A3228">
            <v>89501</v>
          </cell>
          <cell r="B3228" t="str">
            <v>JOELHO 90 GRAUS, PVC, SOLDÁVEL, DN 50MM, INSTALADO EM PRUMADA DE ÁGUA - FORNECIMENTO E INSTALAÇÃO. AF_12/2014</v>
          </cell>
          <cell r="C3228" t="str">
            <v>UN</v>
          </cell>
          <cell r="D3228">
            <v>8.73</v>
          </cell>
          <cell r="E3228">
            <v>0.334900117</v>
          </cell>
        </row>
        <row r="3229">
          <cell r="A3229">
            <v>89502</v>
          </cell>
          <cell r="B3229" t="str">
            <v>JOELHO 45 GRAUS, PVC, SOLDÁVEL, DN 50MM, INSTALADO EM PRUMADA DE ÁGUA - FORNECIMENTO E INSTALAÇÃO. AF_12/2014</v>
          </cell>
          <cell r="C3229" t="str">
            <v>UN</v>
          </cell>
          <cell r="D3229">
            <v>9.51</v>
          </cell>
          <cell r="E3229">
            <v>0.30678148500000002</v>
          </cell>
        </row>
        <row r="3230">
          <cell r="A3230">
            <v>89503</v>
          </cell>
          <cell r="B3230" t="str">
            <v>CURVA 90 GRAUS, PVC, SOLDÁVEL, DN 50MM, INSTALADO EM PRUMADA DE ÁGUA - FORNECIMENTO E INSTALAÇÃO. AF_12/2014</v>
          </cell>
          <cell r="C3230" t="str">
            <v>UN</v>
          </cell>
          <cell r="D3230">
            <v>13.64</v>
          </cell>
          <cell r="E3230">
            <v>0.21236959699999999</v>
          </cell>
        </row>
        <row r="3231">
          <cell r="A3231">
            <v>89504</v>
          </cell>
          <cell r="B3231" t="str">
            <v>CURVA 45 GRAUS, PVC, SOLDÁVEL, DN 50MM, INSTALADO EM PRUMADA DE ÁGUA - FORNECIMENTO E INSTALAÇÃO. AF_12/2014</v>
          </cell>
          <cell r="C3231" t="str">
            <v>UN</v>
          </cell>
          <cell r="D3231">
            <v>12.33</v>
          </cell>
          <cell r="E3231">
            <v>0.23534269099999999</v>
          </cell>
        </row>
        <row r="3232">
          <cell r="A3232">
            <v>89505</v>
          </cell>
          <cell r="B3232" t="str">
            <v>JOELHO 90 GRAUS, PVC, SOLDÁVEL, DN 60MM, INSTALADO EM PRUMADA DE ÁGUA - FORNECIMENTO E INSTALAÇÃO. AF_12/2014</v>
          </cell>
          <cell r="C3232" t="str">
            <v>UN</v>
          </cell>
          <cell r="D3232">
            <v>22.28</v>
          </cell>
          <cell r="E3232">
            <v>0.15328798099999999</v>
          </cell>
        </row>
        <row r="3233">
          <cell r="A3233">
            <v>89506</v>
          </cell>
          <cell r="B3233" t="str">
            <v>JOELHO 45 GRAUS, PVC, SOLDÁVEL, DN 60MM, INSTALADO EM PRUMADA DE ÁGUA - FORNECIMENTO E INSTALAÇÃO. AF_12/2014</v>
          </cell>
          <cell r="C3233" t="str">
            <v>UN</v>
          </cell>
          <cell r="D3233">
            <v>21.72</v>
          </cell>
          <cell r="E3233">
            <v>0.15728245599999999</v>
          </cell>
        </row>
        <row r="3234">
          <cell r="A3234">
            <v>89507</v>
          </cell>
          <cell r="B3234" t="str">
            <v>CURVA 90 GRAUS, PVC, SOLDÁVEL, DN 60MM, INSTALADO EM PRUMADA DE ÁGUA - FORNECIMENTO E INSTALAÇÃO. AF_12/2014</v>
          </cell>
          <cell r="C3234" t="str">
            <v>UN</v>
          </cell>
          <cell r="D3234">
            <v>25.83</v>
          </cell>
          <cell r="E3234">
            <v>0.13203124999999999</v>
          </cell>
        </row>
        <row r="3235">
          <cell r="A3235">
            <v>89510</v>
          </cell>
          <cell r="B3235" t="str">
            <v>CURVA 45 GRAUS, PVC, SOLDÁVEL, DN 60MM, INSTALADO EM PRUMADA DE ÁGUA - FORNECIMENTO E INSTALAÇÃO. AF_12/2014</v>
          </cell>
          <cell r="C3235" t="str">
            <v>UN</v>
          </cell>
          <cell r="D3235">
            <v>18.489999999999998</v>
          </cell>
          <cell r="E3235">
            <v>0.18510405199999999</v>
          </cell>
        </row>
        <row r="3236">
          <cell r="A3236">
            <v>89513</v>
          </cell>
          <cell r="B3236" t="str">
            <v>JOELHO 90 GRAUS, PVC, SOLDÁVEL, DN 75MM, INSTALADO EM PRUMADA DE ÁGUA - FORNECIMENTO E INSTALAÇÃO. AF_12/2014</v>
          </cell>
          <cell r="C3236" t="str">
            <v>UN</v>
          </cell>
          <cell r="D3236">
            <v>58.91</v>
          </cell>
          <cell r="E3236">
            <v>7.0552146999999996E-2</v>
          </cell>
        </row>
        <row r="3237">
          <cell r="A3237">
            <v>89514</v>
          </cell>
          <cell r="B3237" t="str">
            <v>JOELHO 90 GRAUS, PVC, SERIE R, ÁGUA PLUVIAL, DN 40 MM, JUNTA SOLDÁVEL, FORNECIDO E INSTALADO EM RAMAL DE ENCAMINHAMENTO. AF_12/2014</v>
          </cell>
          <cell r="C3237" t="str">
            <v>UN</v>
          </cell>
          <cell r="D3237">
            <v>5.83</v>
          </cell>
          <cell r="E3237">
            <v>0.23022847099999999</v>
          </cell>
        </row>
        <row r="3238">
          <cell r="A3238">
            <v>89515</v>
          </cell>
          <cell r="B3238" t="str">
            <v>JOELHO 45 GRAUS, PVC, SOLDÁVEL, DN 75MM, INSTALADO EM PRUMADA DE ÁGUA - FORNECIMENTO E INSTALAÇÃO. AF_12/2014</v>
          </cell>
          <cell r="C3238" t="str">
            <v>UN</v>
          </cell>
          <cell r="D3238">
            <v>45.86</v>
          </cell>
          <cell r="E3238">
            <v>9.0729782999999994E-2</v>
          </cell>
        </row>
        <row r="3239">
          <cell r="A3239">
            <v>89516</v>
          </cell>
          <cell r="B3239" t="str">
            <v>JOELHO 45 GRAUS, PVC, SERIE R, ÁGUA PLUVIAL, DN 40 MM, JUNTA SOLDÁVEL, FORNECIDO E INSTALADO EM RAMAL DE ENCAMINHAMENTO. AF_12/2014</v>
          </cell>
          <cell r="C3239" t="str">
            <v>UN</v>
          </cell>
          <cell r="D3239">
            <v>5.54</v>
          </cell>
          <cell r="E3239">
            <v>0.242592592</v>
          </cell>
        </row>
        <row r="3240">
          <cell r="A3240">
            <v>89517</v>
          </cell>
          <cell r="B3240" t="str">
            <v>CURVA 90 GRAUS, PVC, SOLDÁVEL, DN 75MM, INSTALADO EM PRUMADA DE ÁGUA - FORNECIMENTO E INSTALAÇÃO. AF_12/2014</v>
          </cell>
          <cell r="C3240" t="str">
            <v>UN</v>
          </cell>
          <cell r="D3240">
            <v>42.39</v>
          </cell>
          <cell r="E3240">
            <v>9.8197343000000006E-2</v>
          </cell>
        </row>
        <row r="3241">
          <cell r="A3241">
            <v>89518</v>
          </cell>
          <cell r="B3241" t="str">
            <v>JOELHO 90 GRAUS, PVC, SERIE R, ÁGUA PLUVIAL, DN 50 MM, JUNTA ELÁSTICA, FORNECIDO E INSTALADO EM RAMAL DE ENCAMINHAMENTO. AF_12/2014</v>
          </cell>
          <cell r="C3241" t="str">
            <v>UN</v>
          </cell>
          <cell r="D3241">
            <v>8.1999999999999993</v>
          </cell>
          <cell r="E3241">
            <v>0.212951432</v>
          </cell>
        </row>
        <row r="3242">
          <cell r="A3242">
            <v>89519</v>
          </cell>
          <cell r="B3242" t="str">
            <v>CURVA 45 GRAUS, PVC, SOLDÁVEL, DN 75MM, INSTALADO EM PRUMADA DE ÁGUA - FORNECIMENTO E INSTALAÇÃO. AF_12/2014</v>
          </cell>
          <cell r="C3242" t="str">
            <v>UN</v>
          </cell>
          <cell r="D3242">
            <v>33.32</v>
          </cell>
          <cell r="E3242">
            <v>0.125113327</v>
          </cell>
        </row>
        <row r="3243">
          <cell r="A3243">
            <v>89520</v>
          </cell>
          <cell r="B3243" t="str">
            <v>JOELHO 45 GRAUS, PVC, SERIE R, ÁGUA PLUVIAL, DN 50 MM, JUNTA ELÁSTICA, FORNECIDO E INSTALADO EM RAMAL DE ENCAMINHAMENTO. AF_12/2014</v>
          </cell>
          <cell r="C3243" t="str">
            <v>UN</v>
          </cell>
          <cell r="D3243">
            <v>7.57</v>
          </cell>
          <cell r="E3243">
            <v>0.23108108099999999</v>
          </cell>
        </row>
        <row r="3244">
          <cell r="A3244">
            <v>89521</v>
          </cell>
          <cell r="B3244" t="str">
            <v>JOELHO 90 GRAUS, PVC, SOLDÁVEL, DN 85MM, INSTALADO EM PRUMADA DE ÁGUA - FORNECIMENTO E INSTALAÇÃO. AF_12/2014</v>
          </cell>
          <cell r="C3244" t="str">
            <v>UN</v>
          </cell>
          <cell r="D3244">
            <v>66.52</v>
          </cell>
          <cell r="E3244">
            <v>7.0016597999999999E-2</v>
          </cell>
        </row>
        <row r="3245">
          <cell r="A3245">
            <v>89522</v>
          </cell>
          <cell r="B3245" t="str">
            <v>JOELHO 90 GRAUS, PVC, SERIE R, ÁGUA PLUVIAL, DN 75 MM, JUNTA ELÁSTICA, FORNECIDO E INSTALADO EM RAMAL DE ENCAMINHAMENTO. AF_12/2014</v>
          </cell>
          <cell r="C3245" t="str">
            <v>UN</v>
          </cell>
          <cell r="D3245">
            <v>16.940000000000001</v>
          </cell>
          <cell r="E3245">
            <v>0.15751789899999999</v>
          </cell>
        </row>
        <row r="3246">
          <cell r="A3246">
            <v>89523</v>
          </cell>
          <cell r="B3246" t="str">
            <v>JOELHO 45 GRAUS, PVC, SOLDÁVEL, DN 85MM, INSTALADO EM PRUMADA DE ÁGUA - FORNECIMENTO E INSTALAÇÃO. AF_12/2014</v>
          </cell>
          <cell r="C3246" t="str">
            <v>UN</v>
          </cell>
          <cell r="D3246">
            <v>52.01</v>
          </cell>
          <cell r="E3246">
            <v>8.9644512999999995E-2</v>
          </cell>
        </row>
        <row r="3247">
          <cell r="A3247">
            <v>89524</v>
          </cell>
          <cell r="B3247" t="str">
            <v>JOELHO 45 GRAUS, PVC, SERIE R, ÁGUA PLUVIAL, DN 75 MM, JUNTA ELÁSTICA, FORNECIDO E INSTALADO EM RAMAL DE ENCAMINHAMENTO. AF_12/2014</v>
          </cell>
          <cell r="C3247" t="str">
            <v>UN</v>
          </cell>
          <cell r="D3247">
            <v>16.54</v>
          </cell>
          <cell r="E3247">
            <v>0.16136919299999999</v>
          </cell>
        </row>
        <row r="3248">
          <cell r="A3248">
            <v>89525</v>
          </cell>
          <cell r="B3248" t="str">
            <v>CURVA 90 GRAUS, PVC, SOLDÁVEL, DN 85MM, INSTALADO EM PRUMADA DE ÁGUA - FORNECIMENTO E INSTALAÇÃO. AF_12/2014</v>
          </cell>
          <cell r="C3248" t="str">
            <v>UN</v>
          </cell>
          <cell r="D3248">
            <v>50.33</v>
          </cell>
          <cell r="E3248">
            <v>9.2651757000000001E-2</v>
          </cell>
        </row>
        <row r="3249">
          <cell r="A3249">
            <v>89526</v>
          </cell>
          <cell r="B3249" t="str">
            <v>CURVA 87 GRAUS E 30 MINUTOS, PVC, SERIE R, ÁGUA PLUVIAL, DN 75 MM, JUNTA ELÁSTICA, FORNECIDO E INSTALADO EM RAMAL DE ENCAMINHAMENTO. AF_12/2014</v>
          </cell>
          <cell r="C3249" t="str">
            <v>UN</v>
          </cell>
          <cell r="D3249">
            <v>20.77</v>
          </cell>
          <cell r="E3249">
            <v>0.128217581</v>
          </cell>
        </row>
        <row r="3250">
          <cell r="A3250">
            <v>89527</v>
          </cell>
          <cell r="B3250" t="str">
            <v>CURVA 45 GRAUS, PVC, SOLDÁVEL, DN 85MM, INSTALADO EM PRUMADA DE ÁGUA - FORNECIMENTO E INSTALAÇÃO. AF_12/2014</v>
          </cell>
          <cell r="C3250" t="str">
            <v>UN</v>
          </cell>
          <cell r="D3250">
            <v>39.299999999999997</v>
          </cell>
          <cell r="E3250">
            <v>0.118822023</v>
          </cell>
        </row>
        <row r="3251">
          <cell r="A3251">
            <v>89528</v>
          </cell>
          <cell r="B3251" t="str">
            <v>LUVA, PVC, SOLDÁVEL, DN 25MM, INSTALADO EM PRUMADA DE ÁGUA - FORNECIMENTO E INSTALAÇÃO. AF_12/2014</v>
          </cell>
          <cell r="C3251" t="str">
            <v>UN</v>
          </cell>
          <cell r="D3251">
            <v>2.44</v>
          </cell>
          <cell r="E3251">
            <v>0.449781659</v>
          </cell>
        </row>
        <row r="3252">
          <cell r="A3252">
            <v>89529</v>
          </cell>
          <cell r="B3252" t="str">
            <v>JOELHO 90 GRAUS, PVC, SERIE R, ÁGUA PLUVIAL, DN 100 MM, JUNTA ELÁSTICA, FORNECIDO E INSTALADO EM RAMAL DE ENCAMINHAMENTO. AF_12/2014</v>
          </cell>
          <cell r="C3252" t="str">
            <v>UN</v>
          </cell>
          <cell r="D3252">
            <v>26.26</v>
          </cell>
          <cell r="E3252">
            <v>0.14148773000000001</v>
          </cell>
        </row>
        <row r="3253">
          <cell r="A3253">
            <v>89530</v>
          </cell>
          <cell r="B3253" t="str">
            <v>LUVA DE CORRER, PVC, SOLDÁVEL, DN 25MM, INSTALADO EM PRUMADA DE ÁGUA - FORNECIMENTO E INSTALAÇÃO. AF_12/2014</v>
          </cell>
          <cell r="C3253" t="str">
            <v>UN</v>
          </cell>
          <cell r="D3253">
            <v>9.36</v>
          </cell>
          <cell r="E3253">
            <v>0.111834961</v>
          </cell>
        </row>
        <row r="3254">
          <cell r="A3254">
            <v>89531</v>
          </cell>
          <cell r="B3254" t="str">
            <v>JOELHO 45 GRAUS, PVC, SERIE R, ÁGUA PLUVIAL, DN 100 MM, JUNTA ELÁSTICA, FORNECIDO E INSTALADO EM RAMAL DE ENCAMINHAMENTO. AF_12/2014</v>
          </cell>
          <cell r="C3254" t="str">
            <v>UN</v>
          </cell>
          <cell r="D3254">
            <v>22.5</v>
          </cell>
          <cell r="E3254">
            <v>0.16532258</v>
          </cell>
        </row>
        <row r="3255">
          <cell r="A3255">
            <v>89532</v>
          </cell>
          <cell r="B3255" t="str">
            <v>LUVA DE REDUÇÃO, PVC, SOLDÁVEL, DN 32MM X 25MM, INSTALADO EM PRUMADA DE ÁGUA - FORNECIMENTO E INSTALAÇÃO. AF_12/2014</v>
          </cell>
          <cell r="C3255" t="str">
            <v>UN</v>
          </cell>
          <cell r="D3255">
            <v>3.83</v>
          </cell>
          <cell r="E3255">
            <v>0.27989130400000001</v>
          </cell>
        </row>
        <row r="3256">
          <cell r="A3256">
            <v>89533</v>
          </cell>
          <cell r="B3256" t="str">
            <v>JOELHO 45 GRAUS PARA PÉ DE COLUNA, PVC, SERIE R, ÁGUA PLUVIAL, DN 100 MM, JUNTA ELÁSTICA, FORNECIDO E INSTALADO EM RAMAL DE ENCAMINHAMENTO. AF_12/2014</v>
          </cell>
          <cell r="C3256" t="str">
            <v>UN</v>
          </cell>
          <cell r="D3256">
            <v>22.5</v>
          </cell>
          <cell r="E3256">
            <v>0.16532258</v>
          </cell>
        </row>
        <row r="3257">
          <cell r="A3257">
            <v>89534</v>
          </cell>
          <cell r="B3257" t="str">
            <v>LUVA SOLDÁVEL E COM ROSCA, PVC, SOLDÁVEL, DN 25MM X 3/4, INSTALADO EM PRUMADA DE ÁGUA - FORNECIMENTO E INSTALAÇÃO. AF_12/2014</v>
          </cell>
          <cell r="C3257" t="str">
            <v>UN</v>
          </cell>
          <cell r="D3257">
            <v>2.85</v>
          </cell>
          <cell r="E3257">
            <v>0.38148148100000001</v>
          </cell>
        </row>
        <row r="3258">
          <cell r="A3258">
            <v>89535</v>
          </cell>
          <cell r="B3258" t="str">
            <v>CURVA 87 GRAUS E 30 MINUTOS, PVC, SERIE R, ÁGUA PLUVIAL, DN 100 MM, JUNTA ELÁSTICA, FORNECIDO E INSTALADO EM RAMAL DE ENCAMINHAMENTO. AF_12/2014</v>
          </cell>
          <cell r="C3258" t="str">
            <v>UN</v>
          </cell>
          <cell r="D3258">
            <v>33.880000000000003</v>
          </cell>
          <cell r="E3258">
            <v>0.109495548</v>
          </cell>
        </row>
        <row r="3259">
          <cell r="A3259">
            <v>89536</v>
          </cell>
          <cell r="B3259" t="str">
            <v>UNIÃO, PVC, SOLDÁVEL, DN 25MM, INSTALADO EM PRUMADA DE ÁGUA - FORNECIMENTO E INSTALAÇÃO. AF_12/2014</v>
          </cell>
          <cell r="C3259" t="str">
            <v>UN</v>
          </cell>
          <cell r="D3259">
            <v>7.02</v>
          </cell>
          <cell r="E3259">
            <v>0.149927219</v>
          </cell>
        </row>
        <row r="3260">
          <cell r="A3260">
            <v>89538</v>
          </cell>
          <cell r="B3260" t="str">
            <v>ADAPTADOR CURTO COM BOLSA E ROSCA PARA REGISTRO, PVC, SOLDÁVEL, DN 25MM X 3/4, INSTALADO EM PRUMADA DE ÁGUA - FORNECIMENTO E INSTALAÇÃO. AF_12/2014</v>
          </cell>
          <cell r="C3260" t="str">
            <v>UN</v>
          </cell>
          <cell r="D3260">
            <v>2.5299999999999998</v>
          </cell>
          <cell r="E3260">
            <v>0.43277310899999999</v>
          </cell>
        </row>
        <row r="3261">
          <cell r="A3261">
            <v>89540</v>
          </cell>
          <cell r="B3261" t="str">
            <v>CURVA DE TRANSPOSIÇÃO, PVC, SOLDÁVEL, DN 25MM, INSTALADO EM PRUMADA DE ÁGUA  - FORNECIMENTO E INSTALAÇÃO. AF_12/2014</v>
          </cell>
          <cell r="C3261" t="str">
            <v>UN</v>
          </cell>
          <cell r="D3261">
            <v>5.53</v>
          </cell>
          <cell r="E3261">
            <v>0.191449814</v>
          </cell>
        </row>
        <row r="3262">
          <cell r="A3262">
            <v>89541</v>
          </cell>
          <cell r="B3262" t="str">
            <v>LUVA, PVC, SOLDÁVEL, DN 32MM, INSTALADO EM PRUMADA DE ÁGUA - FORNECIMENTO E INSTALAÇÃO. AF_12/2014</v>
          </cell>
          <cell r="C3262" t="str">
            <v>UN</v>
          </cell>
          <cell r="D3262">
            <v>3.52</v>
          </cell>
          <cell r="E3262">
            <v>0.38095237999999998</v>
          </cell>
        </row>
        <row r="3263">
          <cell r="A3263">
            <v>89542</v>
          </cell>
          <cell r="B3263" t="str">
            <v>LUVA DE CORRER, PVC, SOLDÁVEL, DN 32MM, INSTALADO EM PRUMADA DE ÁGUA - FORNECIMENTO E INSTALAÇÃO. AF_12/2014</v>
          </cell>
          <cell r="C3263" t="str">
            <v>UN</v>
          </cell>
          <cell r="D3263">
            <v>15.04</v>
          </cell>
          <cell r="E3263">
            <v>8.6021504999999998E-2</v>
          </cell>
        </row>
        <row r="3264">
          <cell r="A3264">
            <v>89544</v>
          </cell>
          <cell r="B3264" t="str">
            <v>LUVA SIMPLES, PVC, SERIE R, ÁGUA PLUVIAL, DN 40 MM, JUNTA SOLDÁVEL, FORNECIDO E INSTALADO EM RAMAL DE ENCAMINHAMENTO. AF_12/2014</v>
          </cell>
          <cell r="C3264" t="str">
            <v>UN</v>
          </cell>
          <cell r="D3264">
            <v>5.5</v>
          </cell>
          <cell r="E3264">
            <v>0.169144981</v>
          </cell>
        </row>
        <row r="3265">
          <cell r="A3265">
            <v>89545</v>
          </cell>
          <cell r="B3265" t="str">
            <v>LUVA SIMPLES, PVC, SERIE R, ÁGUA PLUVIAL, DN 50 MM, JUNTA ELÁSTICA, FORNECIDO E INSTALADO EM RAMAL DE ENCAMINHAMENTO. AF_12/2014</v>
          </cell>
          <cell r="C3265" t="str">
            <v>UN</v>
          </cell>
          <cell r="D3265">
            <v>7.55</v>
          </cell>
          <cell r="E3265">
            <v>0.15832205599999999</v>
          </cell>
        </row>
        <row r="3266">
          <cell r="A3266">
            <v>89546</v>
          </cell>
          <cell r="B3266" t="str">
            <v>BUCHA DE REDUÇÃO LONGA, PVC, SERIE R, ÁGUA PLUVIAL, DN 50 X 40 MM, JUNTA ELÁSTICA, FORNECIDO E INSTALADO EM RAMAL DE ENCAMINHAMENTO. AF_12/2014</v>
          </cell>
          <cell r="C3266" t="str">
            <v>UN</v>
          </cell>
          <cell r="D3266">
            <v>5.82</v>
          </cell>
          <cell r="E3266">
            <v>0.20671378000000001</v>
          </cell>
        </row>
        <row r="3267">
          <cell r="A3267">
            <v>89547</v>
          </cell>
          <cell r="B3267" t="str">
            <v>LUVA SIMPLES, PVC, SERIE R, ÁGUA PLUVIAL, DN 75 MM, JUNTA ELÁSTICA, FORNECIDO E INSTALADO EM RAMAL DE ENCAMINHAMENTO. AF_12/2014</v>
          </cell>
          <cell r="C3267" t="str">
            <v>UN</v>
          </cell>
          <cell r="D3267">
            <v>11.2</v>
          </cell>
          <cell r="E3267">
            <v>0.166817769</v>
          </cell>
        </row>
        <row r="3268">
          <cell r="A3268">
            <v>89548</v>
          </cell>
          <cell r="B3268" t="str">
            <v>LUVA DE CORRER, PVC, SERIE R, ÁGUA PLUVIAL, DN 75 MM, JUNTA ELÁSTICA, FORNECIDO E INSTALADO EM RAMAL DE ENCAMINHAMENTO. AF_12/2014</v>
          </cell>
          <cell r="C3268" t="str">
            <v>UN</v>
          </cell>
          <cell r="D3268">
            <v>12.45</v>
          </cell>
          <cell r="E3268">
            <v>0.14983713300000001</v>
          </cell>
        </row>
        <row r="3269">
          <cell r="A3269">
            <v>89549</v>
          </cell>
          <cell r="B3269" t="str">
            <v>REDUÇÃO EXCÊNTRICA, PVC, SERIE R, ÁGUA PLUVIAL, DN 75 X 50 MM, JUNTA ELÁSTICA, FORNECIDO E INSTALADO EM RAMAL DE ENCAMINHAMENTO. AF_12/2014</v>
          </cell>
          <cell r="C3269" t="str">
            <v>UN</v>
          </cell>
          <cell r="D3269">
            <v>9.2799999999999994</v>
          </cell>
          <cell r="E3269">
            <v>0.20197585000000001</v>
          </cell>
        </row>
        <row r="3270">
          <cell r="A3270">
            <v>89550</v>
          </cell>
          <cell r="B3270" t="str">
            <v>TÊ DE INSPEÇÃO, PVC, SERIE R, ÁGUA PLUVIAL, DN 75 MM, JUNTA ELÁSTICA, FORNECIDO E INSTALADO EM RAMAL DE ENCAMINHAMENTO. AF_12/2014</v>
          </cell>
          <cell r="C3270" t="str">
            <v>UN</v>
          </cell>
          <cell r="D3270">
            <v>25.46</v>
          </cell>
          <cell r="E3270">
            <v>7.2756029999999999E-2</v>
          </cell>
        </row>
        <row r="3271">
          <cell r="A3271">
            <v>89551</v>
          </cell>
          <cell r="B3271" t="str">
            <v>LUVA SOLDÁVEL E COM ROSCA, PVC, SOLDÁVEL, DN 32MM X 1, INSTALADO EM PRUMADA DE ÁGUA - FORNECIMENTO E INSTALAÇÃO. AF_12/2014</v>
          </cell>
          <cell r="C3271" t="str">
            <v>UN</v>
          </cell>
          <cell r="D3271">
            <v>5.34</v>
          </cell>
          <cell r="E3271">
            <v>0.247104247</v>
          </cell>
        </row>
        <row r="3272">
          <cell r="A3272">
            <v>89552</v>
          </cell>
          <cell r="B3272" t="str">
            <v>UNIÃO, PVC, SOLDÁVEL, DN 32MM, INSTALADO EM PRUMADA DE ÁGUA - FORNECIMENTO E INSTALAÇÃO. AF_12/2014</v>
          </cell>
          <cell r="C3272" t="str">
            <v>UN</v>
          </cell>
          <cell r="D3272">
            <v>11.03</v>
          </cell>
          <cell r="E3272">
            <v>0.117755289</v>
          </cell>
        </row>
        <row r="3273">
          <cell r="A3273">
            <v>89553</v>
          </cell>
          <cell r="B3273" t="str">
            <v>ADAPTADOR CURTO COM BOLSA E ROSCA PARA REGISTRO, PVC, SOLDÁVEL, DN 32MM X 1, INSTALADO EM PRUMADA DE ÁGUA - FORNECIMENTO E INSTALAÇÃO. AF_12/2014</v>
          </cell>
          <cell r="C3273" t="str">
            <v>UN</v>
          </cell>
          <cell r="D3273">
            <v>3.61</v>
          </cell>
          <cell r="E3273">
            <v>0.37101449199999997</v>
          </cell>
        </row>
        <row r="3274">
          <cell r="A3274">
            <v>89554</v>
          </cell>
          <cell r="B3274" t="str">
            <v>LUVA SIMPLES, PVC, SERIE R, ÁGUA PLUVIAL, DN 100 MM, JUNTA ELÁSTICA, FORNECIDO E INSTALADO EM RAMAL DE ENCAMINHAMENTO. AF_12/2014</v>
          </cell>
          <cell r="C3274" t="str">
            <v>UN</v>
          </cell>
          <cell r="D3274">
            <v>13.92</v>
          </cell>
          <cell r="E3274">
            <v>0.18161925600000001</v>
          </cell>
        </row>
        <row r="3275">
          <cell r="A3275">
            <v>89555</v>
          </cell>
          <cell r="B3275" t="str">
            <v>CURVA DE TRANSPOSIÇÃO, PVC, SOLDÁVEL, DN 32MM, INSTALADO EM PRUMADA DE ÁGUA   FORNECIMENTO E INSTALAÇÃO. AF_12/2014</v>
          </cell>
          <cell r="C3275" t="str">
            <v>UN</v>
          </cell>
          <cell r="D3275">
            <v>11.75</v>
          </cell>
          <cell r="E3275">
            <v>0.11044003400000001</v>
          </cell>
        </row>
        <row r="3276">
          <cell r="A3276">
            <v>89556</v>
          </cell>
          <cell r="B3276" t="str">
            <v>LUVA DE CORRER, PVC, SERIE R, ÁGUA PLUVIAL, DN 100 MM, JUNTA ELÁSTICA, FORNECIDO E INSTALADO EM RAMAL DE ENCAMINHAMENTO. AF_12/2014</v>
          </cell>
          <cell r="C3276" t="str">
            <v>UN</v>
          </cell>
          <cell r="D3276">
            <v>19.989999999999998</v>
          </cell>
          <cell r="E3276">
            <v>0.125884732</v>
          </cell>
        </row>
        <row r="3277">
          <cell r="A3277">
            <v>89557</v>
          </cell>
          <cell r="B3277" t="str">
            <v>REDUÇÃO EXCÊNTRICA, PVC, SERIE R, ÁGUA PLUVIAL, DN 100 X 75 MM, JUNTA ELÁSTICA, FORNECIDO E INSTALADO EM RAMAL DE ENCAMINHAMENTO. AF_12/2014</v>
          </cell>
          <cell r="C3277" t="str">
            <v>UN</v>
          </cell>
          <cell r="D3277">
            <v>16.07</v>
          </cell>
          <cell r="E3277">
            <v>0.156998738</v>
          </cell>
        </row>
        <row r="3278">
          <cell r="A3278">
            <v>89558</v>
          </cell>
          <cell r="B3278" t="str">
            <v>LUVA, PVC, SOLDÁVEL, DN 40MM, INSTALADO EM PRUMADA DE ÁGUA - FORNECIMENTO E INSTALAÇÃO. AF_12/2014</v>
          </cell>
          <cell r="C3278" t="str">
            <v>UN</v>
          </cell>
          <cell r="D3278">
            <v>5.39</v>
          </cell>
          <cell r="E3278">
            <v>0.29693486499999999</v>
          </cell>
        </row>
        <row r="3279">
          <cell r="A3279">
            <v>89559</v>
          </cell>
          <cell r="B3279" t="str">
            <v>TÊ DE INSPEÇÃO, PVC, SERIE R, ÁGUA PLUVIAL, DN 100 MM, JUNTA ELÁSTICA, FORNECIDO E INSTALADO EM RAMAL DE ENCAMINHAMENTO. AF_12/2014</v>
          </cell>
          <cell r="C3279" t="str">
            <v>UN</v>
          </cell>
          <cell r="D3279">
            <v>34.25</v>
          </cell>
          <cell r="E3279">
            <v>7.3149236000000006E-2</v>
          </cell>
        </row>
        <row r="3280">
          <cell r="A3280">
            <v>89561</v>
          </cell>
          <cell r="B3280" t="str">
            <v>JUNÇÃO SIMPLES, PVC, SERIE R, ÁGUA PLUVIAL, DN 40 MM, JUNTA SOLDÁVEL, FORNECIDO E INSTALADO EM RAMAL DE ENCAMINHAMENTO. AF_12/2014</v>
          </cell>
          <cell r="C3280" t="str">
            <v>UN</v>
          </cell>
          <cell r="D3280">
            <v>9.77</v>
          </cell>
          <cell r="E3280">
            <v>0.19166666600000001</v>
          </cell>
        </row>
        <row r="3281">
          <cell r="A3281">
            <v>89562</v>
          </cell>
          <cell r="B3281" t="str">
            <v>LUVA DE REDUÇÃO, PVC, SOLDÁVEL, DN 40MM X 32MM, INSTALADO EM PRUMADA DE ÁGUA - FORNECIMENTO E INSTALAÇÃO. AF_12/2014</v>
          </cell>
          <cell r="C3281" t="str">
            <v>UN</v>
          </cell>
          <cell r="D3281">
            <v>5.37</v>
          </cell>
          <cell r="E3281">
            <v>0.29807692299999999</v>
          </cell>
        </row>
        <row r="3282">
          <cell r="A3282">
            <v>89563</v>
          </cell>
          <cell r="B3282" t="str">
            <v>JUNÇÃO SIMPLES, PVC, SERIE R, ÁGUA PLUVIAL, DN 50 MM, JUNTA ELÁSTICA, FORNECIDO E INSTALADO EM RAMAL DE ENCAMINHAMENTO. AF_12/2014</v>
          </cell>
          <cell r="C3282" t="str">
            <v>UN</v>
          </cell>
          <cell r="D3282">
            <v>14.07</v>
          </cell>
          <cell r="E3282">
            <v>0.16990640700000001</v>
          </cell>
        </row>
        <row r="3283">
          <cell r="A3283">
            <v>89564</v>
          </cell>
          <cell r="B3283" t="str">
            <v>LUVA COM ROSCA, PVC, SOLDÁVEL, DN 40MM X 1.1/4, INSTALADO EM PRUMADA DE ÁGUA - FORNECIMENTO E INSTALAÇÃO. AF_12/2014</v>
          </cell>
          <cell r="C3283" t="str">
            <v>UN</v>
          </cell>
          <cell r="D3283">
            <v>9.23</v>
          </cell>
          <cell r="E3283">
            <v>0.17108167699999999</v>
          </cell>
        </row>
        <row r="3284">
          <cell r="A3284">
            <v>89565</v>
          </cell>
          <cell r="B3284" t="str">
            <v>JUNÇÃO SIMPLES, PVC, SERIE R, ÁGUA PLUVIAL, DN 75 X 75 MM, JUNTA ELÁSTICA, FORNECIDO E INSTALADO EM RAMAL DE ENCAMINHAMENTO. AF_12/2014</v>
          </cell>
          <cell r="C3284" t="str">
            <v>UN</v>
          </cell>
          <cell r="D3284">
            <v>30.82</v>
          </cell>
          <cell r="E3284">
            <v>0.11637790100000001</v>
          </cell>
        </row>
        <row r="3285">
          <cell r="A3285">
            <v>89566</v>
          </cell>
          <cell r="B3285" t="str">
            <v>TÊ, PVC, SERIE R, ÁGUA PLUVIAL, DN 75 MM, JUNTA ELÁSTICA, FORNECIDO E INSTALADO EM RAMAL DE ENCAMINHAMENTO. AF_12/2014</v>
          </cell>
          <cell r="C3285" t="str">
            <v>UN</v>
          </cell>
          <cell r="D3285">
            <v>25.84</v>
          </cell>
          <cell r="E3285">
            <v>0.139008199</v>
          </cell>
        </row>
        <row r="3286">
          <cell r="A3286">
            <v>89567</v>
          </cell>
          <cell r="B3286" t="str">
            <v>JUNÇÃO SIMPLES, PVC, SERIE R, ÁGUA PLUVIAL, DN 100 X 100 MM, JUNTA ELÁSTICA, FORNECIDO E INSTALADO EM RAMAL DE ENCAMINHAMENTO. AF_12/2014</v>
          </cell>
          <cell r="C3286" t="str">
            <v>UN</v>
          </cell>
          <cell r="D3286">
            <v>46.22</v>
          </cell>
          <cell r="E3286">
            <v>0.106179286</v>
          </cell>
        </row>
        <row r="3287">
          <cell r="A3287">
            <v>89568</v>
          </cell>
          <cell r="B3287" t="str">
            <v>UNIÃO, PVC, SOLDÁVEL, DN 40MM, INSTALADO EM PRUMADA DE ÁGUA - FORNECIMENTO E INSTALAÇÃO. AF_12/2014</v>
          </cell>
          <cell r="C3287" t="str">
            <v>UN</v>
          </cell>
          <cell r="D3287">
            <v>19.79</v>
          </cell>
          <cell r="E3287">
            <v>7.9001019000000006E-2</v>
          </cell>
        </row>
        <row r="3288">
          <cell r="A3288">
            <v>89569</v>
          </cell>
          <cell r="B3288" t="str">
            <v>JUNÇÃO SIMPLES, PVC, SERIE R, ÁGUA PLUVIAL, DN 100 X 75 MM, JUNTA ELÁSTICA, FORNECIDO E INSTALADO EM RAMAL DE ENCAMINHAMENTO. AF_12/2014</v>
          </cell>
          <cell r="C3288" t="str">
            <v>UN</v>
          </cell>
          <cell r="D3288">
            <v>44.76</v>
          </cell>
          <cell r="E3288">
            <v>0.109662921</v>
          </cell>
        </row>
        <row r="3289">
          <cell r="A3289">
            <v>89570</v>
          </cell>
          <cell r="B3289" t="str">
            <v>ADAPTADOR CURTO COM BOLSA E ROSCA PARA REGISTRO, PVC, SOLDÁVEL, DN 40MM X 1.1/2, INSTALADO EM PRUMADA DE ÁGUA - FORNECIMENTO E INSTALAÇÃO. AF_12/2014</v>
          </cell>
          <cell r="C3289" t="str">
            <v>UN</v>
          </cell>
          <cell r="D3289">
            <v>5.77</v>
          </cell>
          <cell r="E3289">
            <v>0.27678571400000002</v>
          </cell>
        </row>
        <row r="3290">
          <cell r="A3290">
            <v>89571</v>
          </cell>
          <cell r="B3290" t="str">
            <v>TÊ, PVC, SERIE R, ÁGUA PLUVIAL, DN 100 X 100 MM, JUNTA ELÁSTICA, FORNECIDO E INSTALADO EM RAMAL DE ENCAMINHAMENTO. AF_12/2014</v>
          </cell>
          <cell r="C3290" t="str">
            <v>UN</v>
          </cell>
          <cell r="D3290">
            <v>41.21</v>
          </cell>
          <cell r="E3290">
            <v>0.11916971899999999</v>
          </cell>
        </row>
        <row r="3291">
          <cell r="A3291">
            <v>89572</v>
          </cell>
          <cell r="B3291" t="str">
            <v>ADAPTADOR CURTO COM BOLSA E ROSCA PARA REGISTRO, PVC, SOLDÁVEL, DN 40MM X 1.1/4, INSTALADO EM PRUMADA DE ÁGUA - FORNECIMENTO E INSTALAÇÃO. AF_12/2014</v>
          </cell>
          <cell r="C3291" t="str">
            <v>UN</v>
          </cell>
          <cell r="D3291">
            <v>5.13</v>
          </cell>
          <cell r="E3291">
            <v>0.3125</v>
          </cell>
        </row>
        <row r="3292">
          <cell r="A3292">
            <v>89573</v>
          </cell>
          <cell r="B3292" t="str">
            <v>TÊ, PVC, SERIE R, ÁGUA PLUVIAL, DN 100 X 75 MM, JUNTA ELÁSTICA, FORNECIDO E INSTALADO EM RAMAL DE ENCAMINHAMENTO. AF_12/2014</v>
          </cell>
          <cell r="C3292" t="str">
            <v>UN</v>
          </cell>
          <cell r="D3292">
            <v>32.78</v>
          </cell>
          <cell r="E3292">
            <v>0.15006149999999999</v>
          </cell>
        </row>
        <row r="3293">
          <cell r="A3293">
            <v>89574</v>
          </cell>
          <cell r="B3293" t="str">
            <v>JUNÇÃO DUPLA, PVC, SERIE R, ÁGUA PLUVIAL, DN 100 X 100 X 100 MM, JUNTA ELÁSTICA, FORNECIDO E INSTALADO EM RAMAL DE ENCAMINHAMENTO. AF_12/2014</v>
          </cell>
          <cell r="C3293" t="str">
            <v>UN</v>
          </cell>
          <cell r="D3293">
            <v>59.69</v>
          </cell>
          <cell r="E3293">
            <v>0.12668236799999999</v>
          </cell>
        </row>
        <row r="3294">
          <cell r="A3294">
            <v>89575</v>
          </cell>
          <cell r="B3294" t="str">
            <v>LUVA, PVC, SOLDÁVEL, DN 50MM, INSTALADO EM PRUMADA DE ÁGUA - FORNECIMENTO E INSTALAÇÃO. AF_12/2014</v>
          </cell>
          <cell r="C3294" t="str">
            <v>UN</v>
          </cell>
          <cell r="D3294">
            <v>6.81</v>
          </cell>
          <cell r="E3294">
            <v>0.28549848900000002</v>
          </cell>
        </row>
        <row r="3295">
          <cell r="A3295">
            <v>89577</v>
          </cell>
          <cell r="B3295" t="str">
            <v>LUVA DE CORRER, PVC, SOLDÁVEL, DN 50MM, INSTALADO EM PRUMADA DE ÁGUA - FORNECIMENTO E INSTALAÇÃO. AF_12/2014</v>
          </cell>
          <cell r="C3295" t="str">
            <v>UN</v>
          </cell>
          <cell r="D3295">
            <v>20.98</v>
          </cell>
          <cell r="E3295">
            <v>9.0909089999999998E-2</v>
          </cell>
        </row>
        <row r="3296">
          <cell r="A3296">
            <v>89579</v>
          </cell>
          <cell r="B3296" t="str">
            <v>LUVA DE REDUÇÃO, PVC, SOLDÁVEL, DN 50MM X 25MM, INSTALADO EM PRUMADA DE ÁGUA   FORNECIMENTO E INSTALAÇÃO. AF_12/2014</v>
          </cell>
          <cell r="C3296" t="str">
            <v>UN</v>
          </cell>
          <cell r="D3296">
            <v>6.73</v>
          </cell>
          <cell r="E3296">
            <v>0.28899082500000001</v>
          </cell>
        </row>
        <row r="3297">
          <cell r="A3297">
            <v>89581</v>
          </cell>
          <cell r="B3297" t="str">
            <v>JOELHO 90 GRAUS, PVC, SERIE R, ÁGUA PLUVIAL, DN 75 MM, JUNTA ELÁSTICA, FORNECIDO E INSTALADO EM CONDUTORES VERTICAIS DE ÁGUAS PLUVIAIS. AF_12/2014</v>
          </cell>
          <cell r="C3297" t="str">
            <v>UN</v>
          </cell>
          <cell r="D3297">
            <v>15.59</v>
          </cell>
          <cell r="E3297">
            <v>0.101749837</v>
          </cell>
        </row>
        <row r="3298">
          <cell r="A3298">
            <v>89582</v>
          </cell>
          <cell r="B3298" t="str">
            <v>JOELHO 45 GRAUS, PVC, SERIE R, ÁGUA PLUVIAL, DN 75 MM, JUNTA ELÁSTICA, FORNECIDO E INSTALADO EM CONDUTORES VERTICAIS DE ÁGUAS PLUVIAIS. AF_12/2014</v>
          </cell>
          <cell r="C3298" t="str">
            <v>UN</v>
          </cell>
          <cell r="D3298">
            <v>15.19</v>
          </cell>
          <cell r="E3298">
            <v>0.104457751</v>
          </cell>
        </row>
        <row r="3299">
          <cell r="A3299">
            <v>89583</v>
          </cell>
          <cell r="B3299" t="str">
            <v>CURVA 87 GRAUS E 30 MINUTOS, PVC, SERIE R, ÁGUA PLUVIAL, DN 75 MM, JUNTA ELÁSTICA, FORNECIDO E INSTALADO EM CONDUTORES VERTICAIS DE ÁGUAS PLUVIAIS. AF_12/2014</v>
          </cell>
          <cell r="C3299" t="str">
            <v>UN</v>
          </cell>
          <cell r="D3299">
            <v>19.420000000000002</v>
          </cell>
          <cell r="E3299">
            <v>8.1516094999999997E-2</v>
          </cell>
        </row>
        <row r="3300">
          <cell r="A3300">
            <v>89584</v>
          </cell>
          <cell r="B3300" t="str">
            <v>JOELHO 90 GRAUS, PVC, SERIE R, ÁGUA PLUVIAL, DN 100 MM, JUNTA ELÁSTICA, FORNECIDO E INSTALADO EM CONDUTORES VERTICAIS DE ÁGUAS PLUVIAIS. AF_12/2014</v>
          </cell>
          <cell r="C3300" t="str">
            <v>UN</v>
          </cell>
          <cell r="D3300">
            <v>24.91</v>
          </cell>
          <cell r="E3300">
            <v>0.106752931</v>
          </cell>
        </row>
        <row r="3301">
          <cell r="A3301">
            <v>89585</v>
          </cell>
          <cell r="B3301" t="str">
            <v>JOELHO 45 GRAUS, PVC, SERIE R, ÁGUA PLUVIAL, DN 100 MM, JUNTA ELÁSTICA, FORNECIDO E INSTALADO EM CONDUTORES VERTICAIS DE ÁGUAS PLUVIAIS. AF_12/2014</v>
          </cell>
          <cell r="C3301" t="str">
            <v>UN</v>
          </cell>
          <cell r="D3301">
            <v>21.15</v>
          </cell>
          <cell r="E3301">
            <v>0.12589413399999999</v>
          </cell>
        </row>
        <row r="3302">
          <cell r="A3302">
            <v>89586</v>
          </cell>
          <cell r="B3302" t="str">
            <v>JOELHO 45 GRAUS PARA PÉ DE COLUNA, PVC, SERIE R, ÁGUA PLUVIAL, DN 100 MM, JUNTA ELÁSTICA, FORNECIDO E INSTALADO EM CONDUTORES VERTICAIS DE ÁGUAS PLUVIAIS. AF_12/2014</v>
          </cell>
          <cell r="C3302" t="str">
            <v>UN</v>
          </cell>
          <cell r="D3302">
            <v>21.15</v>
          </cell>
          <cell r="E3302">
            <v>0.12589413399999999</v>
          </cell>
        </row>
        <row r="3303">
          <cell r="A3303">
            <v>89587</v>
          </cell>
          <cell r="B3303" t="str">
            <v>CURVA 87 GRAUS E 30 MINUTOS, PVC, SERIE R, ÁGUA PLUVIAL, DN 100 MM, JUNTA ELÁSTICA, FORNECIDO E INSTALADO EM CONDUTORES VERTICAIS DE ÁGUAS PLUVIAIS. AF_12/2014</v>
          </cell>
          <cell r="C3303" t="str">
            <v>UN</v>
          </cell>
          <cell r="D3303">
            <v>32.53</v>
          </cell>
          <cell r="E3303">
            <v>8.1607418000000001E-2</v>
          </cell>
        </row>
        <row r="3304">
          <cell r="A3304">
            <v>89590</v>
          </cell>
          <cell r="B3304" t="str">
            <v>JOELHO 90 GRAUS, PVC, SERIE R, ÁGUA PLUVIAL, DN 150 MM, JUNTA ELÁSTICA, FORNECIDO E INSTALADO EM CONDUTORES VERTICAIS DE ÁGUAS PLUVIAIS. AF_12/2014</v>
          </cell>
          <cell r="C3304" t="str">
            <v>UN</v>
          </cell>
          <cell r="D3304">
            <v>76.599999999999994</v>
          </cell>
          <cell r="E3304">
            <v>5.8654097000000002E-2</v>
          </cell>
        </row>
        <row r="3305">
          <cell r="A3305">
            <v>89591</v>
          </cell>
          <cell r="B3305" t="str">
            <v>JOELHO 45 GRAUS, PVC, SERIE R, ÁGUA PLUVIAL, DN 150 MM, JUNTA ELÁSTICA, FORNECIDO E INSTALADO EM CONDUTORES VERTICAIS DE ÁGUAS PLUVIAIS. AF_12/2014</v>
          </cell>
          <cell r="C3305" t="str">
            <v>UN</v>
          </cell>
          <cell r="D3305">
            <v>62.57</v>
          </cell>
          <cell r="E3305">
            <v>7.1852445000000001E-2</v>
          </cell>
        </row>
        <row r="3306">
          <cell r="A3306">
            <v>89592</v>
          </cell>
          <cell r="B3306" t="str">
            <v>CURVA 87 GRAUS E 30 MINUTOS, PVC, SERIE R, ÁGUA PLUVIAL, DN 150 MM, JUNTA ELÁSTICA, FORNECIDO E INSTALADO EM CONDUTORES VERTICAIS DE ÁGUAS PLUVIAIS. AF_12/2014</v>
          </cell>
          <cell r="C3306" t="str">
            <v>UN</v>
          </cell>
          <cell r="D3306">
            <v>207.08</v>
          </cell>
          <cell r="E3306">
            <v>2.1657158999999999E-2</v>
          </cell>
        </row>
        <row r="3307">
          <cell r="A3307">
            <v>89593</v>
          </cell>
          <cell r="B3307" t="str">
            <v>LUVA COM ROSCA, PVC, SOLDÁVEL, DN 50MM X 1.1/2, INSTALADO EM PRUMADA DE ÁGUA - FORNECIMENTO E INSTALAÇÃO. AF_12/2014</v>
          </cell>
          <cell r="C3307" t="str">
            <v>UN</v>
          </cell>
          <cell r="D3307">
            <v>14.95</v>
          </cell>
          <cell r="E3307">
            <v>0.12804878</v>
          </cell>
        </row>
        <row r="3308">
          <cell r="A3308">
            <v>89594</v>
          </cell>
          <cell r="B3308" t="str">
            <v>UNIÃO, PVC, SOLDÁVEL, DN 50MM, INSTALADO EM PRUMADA DE ÁGUA - FORNECIMENTO E INSTALAÇÃO. AF_12/2014</v>
          </cell>
          <cell r="C3308" t="str">
            <v>UN</v>
          </cell>
          <cell r="D3308">
            <v>23.76</v>
          </cell>
          <cell r="E3308">
            <v>8.0186676999999998E-2</v>
          </cell>
        </row>
        <row r="3309">
          <cell r="A3309">
            <v>89595</v>
          </cell>
          <cell r="B3309" t="str">
            <v>ADAPTADOR CURTO COM BOLSA E ROSCA PARA REGISTRO, PVC, SOLDÁVEL, DN 50MM X 1.1/4, INSTALADO EM PRUMADA DE ÁGUA - FORNECIMENTO E INSTALAÇÃO. AF_12/2014</v>
          </cell>
          <cell r="C3309" t="str">
            <v>UN</v>
          </cell>
          <cell r="D3309">
            <v>8.7799999999999994</v>
          </cell>
          <cell r="E3309">
            <v>0.22002328199999999</v>
          </cell>
        </row>
        <row r="3310">
          <cell r="A3310">
            <v>89596</v>
          </cell>
          <cell r="B3310" t="str">
            <v>ADAPTADOR CURTO COM BOLSA E ROSCA PARA REGISTRO, PVC, SOLDÁVEL, DN 50MM X 1.1/2, INSTALADO EM PRUMADA DE ÁGUA - FORNECIMENTO E INSTALAÇÃO. AF_12/2014</v>
          </cell>
          <cell r="C3310" t="str">
            <v>UN</v>
          </cell>
          <cell r="D3310">
            <v>6.62</v>
          </cell>
          <cell r="E3310">
            <v>0.29393468099999998</v>
          </cell>
        </row>
        <row r="3311">
          <cell r="A3311">
            <v>89597</v>
          </cell>
          <cell r="B3311" t="str">
            <v>LUVA, PVC, SOLDÁVEL, DN 60MM, INSTALADO EM PRUMADA DE ÁGUA - FORNECIMENTO E INSTALAÇÃO. AF_12/2014</v>
          </cell>
          <cell r="C3311" t="str">
            <v>UN</v>
          </cell>
          <cell r="D3311">
            <v>12.58</v>
          </cell>
          <cell r="E3311">
            <v>0.179983857</v>
          </cell>
        </row>
        <row r="3312">
          <cell r="A3312">
            <v>89598</v>
          </cell>
          <cell r="B3312" t="str">
            <v>LUVA DE CORRER, PVC, SOLDÁVEL, DN 60MM, INSTALADO EM PRUMADA DE ÁGUA   FORNECIMENTO E INSTALAÇÃO. AF_12/2014</v>
          </cell>
          <cell r="C3312" t="str">
            <v>UN</v>
          </cell>
          <cell r="D3312">
            <v>27.62</v>
          </cell>
          <cell r="E3312">
            <v>8.1297849000000005E-2</v>
          </cell>
        </row>
        <row r="3313">
          <cell r="A3313">
            <v>89599</v>
          </cell>
          <cell r="B3313" t="str">
            <v>LUVA SIMPLES, PVC, SERIE R, ÁGUA PLUVIAL, DN 75 MM, JUNTA ELÁSTICA, FORNECIDO E INSTALADO EM CONDUTORES VERTICAIS DE ÁGUAS PLUVIAIS. AF_12/2014</v>
          </cell>
          <cell r="C3313" t="str">
            <v>UN</v>
          </cell>
          <cell r="D3313">
            <v>10.19</v>
          </cell>
          <cell r="E3313">
            <v>0.102589641</v>
          </cell>
        </row>
        <row r="3314">
          <cell r="A3314">
            <v>89600</v>
          </cell>
          <cell r="B3314" t="str">
            <v>LUVA DE CORRER, PVC, SERIE R, ÁGUA PLUVIAL, DN 75 MM, JUNTA ELÁSTICA, FORNECIDO E INSTALADO EM CONDUTORES VERTICAIS DE ÁGUAS PLUVIAIS. AF_12/2014</v>
          </cell>
          <cell r="C3314" t="str">
            <v>UN</v>
          </cell>
          <cell r="D3314">
            <v>11.44</v>
          </cell>
          <cell r="E3314">
            <v>9.1231177999999996E-2</v>
          </cell>
        </row>
        <row r="3315">
          <cell r="A3315">
            <v>89605</v>
          </cell>
          <cell r="B3315" t="str">
            <v>LUVA DE REDUÇÃO, PVC, SOLDÁVEL, DN 60MM X 50MM, INSTALADO EM PRUMADA DE ÁGUA - FORNECIMENTO E INSTALAÇÃO. AF_12/2014</v>
          </cell>
          <cell r="C3315" t="str">
            <v>UN</v>
          </cell>
          <cell r="D3315">
            <v>11.42</v>
          </cell>
          <cell r="E3315">
            <v>0.19857524400000001</v>
          </cell>
        </row>
        <row r="3316">
          <cell r="A3316">
            <v>89609</v>
          </cell>
          <cell r="B3316" t="str">
            <v>UNIÃO, PVC, SOLDÁVEL, DN 60MM, INSTALADO EM PRUMADA DE ÁGUA - FORNECIMENTO E INSTALAÇÃO. AF_12/2014</v>
          </cell>
          <cell r="C3316" t="str">
            <v>UN</v>
          </cell>
          <cell r="D3316">
            <v>50.63</v>
          </cell>
          <cell r="E3316">
            <v>4.4210943000000003E-2</v>
          </cell>
        </row>
        <row r="3317">
          <cell r="A3317">
            <v>89610</v>
          </cell>
          <cell r="B3317" t="str">
            <v>ADAPTADOR CURTO COM BOLSA E ROSCA PARA REGISTRO, PVC, SOLDÁVEL, DN 60MM X 2, INSTALADO EM PRUMADA DE ÁGUA - FORNECIMENTO E INSTALAÇÃO. AF_12/2014</v>
          </cell>
          <cell r="C3317" t="str">
            <v>UN</v>
          </cell>
          <cell r="D3317">
            <v>11.58</v>
          </cell>
          <cell r="E3317">
            <v>0.19578577599999999</v>
          </cell>
        </row>
        <row r="3318">
          <cell r="A3318">
            <v>89611</v>
          </cell>
          <cell r="B3318" t="str">
            <v>LUVA, PVC, SOLDÁVEL, DN 75MM, INSTALADO EM PRUMADA DE ÁGUA - FORNECIMENTO E INSTALAÇÃO. AF_12/2014</v>
          </cell>
          <cell r="C3318" t="str">
            <v>UN</v>
          </cell>
          <cell r="D3318">
            <v>18.48</v>
          </cell>
          <cell r="E3318">
            <v>0.15005476400000001</v>
          </cell>
        </row>
        <row r="3319">
          <cell r="A3319">
            <v>89612</v>
          </cell>
          <cell r="B3319" t="str">
            <v>UNIÃO, PVC, SOLDÁVEL, DN 75MM, INSTALADO EM PRUMADA DE ÁGUA - FORNECIMENTO E INSTALAÇÃO. AF_12/2014</v>
          </cell>
          <cell r="C3319" t="str">
            <v>UN</v>
          </cell>
          <cell r="D3319">
            <v>101.92</v>
          </cell>
          <cell r="E3319">
            <v>2.6941986000000001E-2</v>
          </cell>
        </row>
        <row r="3320">
          <cell r="A3320">
            <v>89613</v>
          </cell>
          <cell r="B3320" t="str">
            <v>ADAPTADOR CURTO COM BOLSA E ROSCA PARA REGISTRO, PVC, SOLDÁVEL, DN 75MM X 2.1/2, INSTALADO EM PRUMADA DE ÁGUA - FORNECIMENTO E INSTALAÇÃO. AF_12/2014</v>
          </cell>
          <cell r="C3320" t="str">
            <v>UN</v>
          </cell>
          <cell r="D3320">
            <v>18.48</v>
          </cell>
          <cell r="E3320">
            <v>0.15005476400000001</v>
          </cell>
        </row>
        <row r="3321">
          <cell r="A3321">
            <v>89614</v>
          </cell>
          <cell r="B3321" t="str">
            <v>LUVA, PVC, SOLDÁVEL, DN 85MM, INSTALADO EM PRUMADA DE ÁGUA - FORNECIMENTO E INSTALAÇÃO. AF_12/2014</v>
          </cell>
          <cell r="C3321" t="str">
            <v>UN</v>
          </cell>
          <cell r="D3321">
            <v>33.86</v>
          </cell>
          <cell r="E3321">
            <v>9.1666665999999994E-2</v>
          </cell>
        </row>
        <row r="3322">
          <cell r="A3322">
            <v>89615</v>
          </cell>
          <cell r="B3322" t="str">
            <v>UNIÃO, PVC, SOLDÁVEL, DN 85MM, INSTALADO EM PRUMADA DE ÁGUA - FORNECIMENTO E INSTALAÇÃO. AF_12/2014</v>
          </cell>
          <cell r="C3322" t="str">
            <v>UN</v>
          </cell>
          <cell r="D3322">
            <v>148.83000000000001</v>
          </cell>
          <cell r="E3322">
            <v>2.0730967999999999E-2</v>
          </cell>
        </row>
        <row r="3323">
          <cell r="A3323">
            <v>89616</v>
          </cell>
          <cell r="B3323" t="str">
            <v>ADAPTADOR CURTO COM BOLSA E ROSCA PARA REGISTRO, PVC, SOLDÁVEL, DN 85MM X 3, INSTALADO EM PRUMADA DE ÁGUA - FORNECIMENTO E INSTALAÇÃO. AF_12/2014</v>
          </cell>
          <cell r="C3323" t="str">
            <v>UN</v>
          </cell>
          <cell r="D3323">
            <v>25.17</v>
          </cell>
          <cell r="E3323">
            <v>0.123645122</v>
          </cell>
        </row>
        <row r="3324">
          <cell r="A3324">
            <v>89617</v>
          </cell>
          <cell r="B3324" t="str">
            <v>TE, PVC, SOLDÁVEL, DN 25MM, INSTALADO EM PRUMADA DE ÁGUA - FORNECIMENTO E INSTALAÇÃO. AF_12/2014</v>
          </cell>
          <cell r="C3324" t="str">
            <v>UN</v>
          </cell>
          <cell r="D3324">
            <v>4.47</v>
          </cell>
          <cell r="E3324">
            <v>0.49065420500000001</v>
          </cell>
        </row>
        <row r="3325">
          <cell r="A3325">
            <v>89618</v>
          </cell>
          <cell r="B3325" t="str">
            <v>TÊ COM BUCHA DE LATÃO NA BOLSA CENTRAL, PVC, SOLDÁVEL, DN 25MM X 1/2, INSTALADO EM PRUMADA DE ÁGUA - FORNECIMENTO E INSTALAÇÃO. AF_12/2014</v>
          </cell>
          <cell r="C3325" t="str">
            <v>UN</v>
          </cell>
          <cell r="D3325">
            <v>9.82</v>
          </cell>
          <cell r="E3325">
            <v>0.21806853500000001</v>
          </cell>
        </row>
        <row r="3326">
          <cell r="A3326">
            <v>89619</v>
          </cell>
          <cell r="B3326" t="str">
            <v>TÊ DE REDUÇÃO, PVC, SOLDÁVEL, DN 25MM X 20MM, INSTALADO EM PRUMADA DE ÁGUA - FORNECIMENTO E INSTALAÇÃO. AF_12/2014</v>
          </cell>
          <cell r="C3326" t="str">
            <v>UN</v>
          </cell>
          <cell r="D3326">
            <v>5.59</v>
          </cell>
          <cell r="E3326">
            <v>0.38888888799999999</v>
          </cell>
        </row>
        <row r="3327">
          <cell r="A3327">
            <v>89620</v>
          </cell>
          <cell r="B3327" t="str">
            <v>TE, PVC, SOLDÁVEL, DN 32MM, INSTALADO EM PRUMADA DE ÁGUA - FORNECIMENTO E INSTALAÇÃO. AF_12/2014</v>
          </cell>
          <cell r="C3327" t="str">
            <v>UN</v>
          </cell>
          <cell r="D3327">
            <v>6.61</v>
          </cell>
          <cell r="E3327">
            <v>0.401869158</v>
          </cell>
        </row>
        <row r="3328">
          <cell r="A3328">
            <v>89621</v>
          </cell>
          <cell r="B3328" t="str">
            <v>TÊ COM BUCHA DE LATÃO NA BOLSA CENTRAL, PVC, SOLDÁVEL, DN 32MM X 3/4, INSTALADO EM PRUMADA DE ÁGUA - FORNECIMENTO E INSTALAÇÃO. AF_12/2014</v>
          </cell>
          <cell r="C3328" t="str">
            <v>UN</v>
          </cell>
          <cell r="D3328">
            <v>15.18</v>
          </cell>
          <cell r="E3328">
            <v>0.17211474299999999</v>
          </cell>
        </row>
        <row r="3329">
          <cell r="A3329">
            <v>89622</v>
          </cell>
          <cell r="B3329" t="str">
            <v>TÊ DE REDUÇÃO, PVC, SOLDÁVEL, DN 32MM X 25MM, INSTALADO EM PRUMADA DE ÁGUA - FORNECIMENTO E INSTALAÇÃO. AF_12/2014</v>
          </cell>
          <cell r="C3329" t="str">
            <v>UN</v>
          </cell>
          <cell r="D3329">
            <v>8.36</v>
          </cell>
          <cell r="E3329">
            <v>0.31578947299999999</v>
          </cell>
        </row>
        <row r="3330">
          <cell r="A3330">
            <v>89623</v>
          </cell>
          <cell r="B3330" t="str">
            <v>TE, PVC, SOLDÁVEL, DN 40MM, INSTALADO EM PRUMADA DE ÁGUA - FORNECIMENTO E INSTALAÇÃO. AF_12/2014</v>
          </cell>
          <cell r="C3330" t="str">
            <v>UN</v>
          </cell>
          <cell r="D3330">
            <v>10.89</v>
          </cell>
          <cell r="E3330">
            <v>0.29389671299999998</v>
          </cell>
        </row>
        <row r="3331">
          <cell r="A3331">
            <v>89624</v>
          </cell>
          <cell r="B3331" t="str">
            <v>TÊ DE REDUÇÃO, PVC, SOLDÁVEL, DN 40MM X 32MM, INSTALADO EM PRUMADA DE ÁGUA - FORNECIMENTO E INSTALAÇÃO. AF_12/2014</v>
          </cell>
          <cell r="C3331" t="str">
            <v>UN</v>
          </cell>
          <cell r="D3331">
            <v>10.8</v>
          </cell>
          <cell r="E3331">
            <v>0.296401515</v>
          </cell>
        </row>
        <row r="3332">
          <cell r="A3332">
            <v>89625</v>
          </cell>
          <cell r="B3332" t="str">
            <v>TE, PVC, SOLDÁVEL, DN 50MM, INSTALADO EM PRUMADA DE ÁGUA - FORNECIMENTO E INSTALAÇÃO. AF_12/2014</v>
          </cell>
          <cell r="C3332" t="str">
            <v>UN</v>
          </cell>
          <cell r="D3332">
            <v>13.25</v>
          </cell>
          <cell r="E3332">
            <v>0.29150726799999999</v>
          </cell>
        </row>
        <row r="3333">
          <cell r="A3333">
            <v>89626</v>
          </cell>
          <cell r="B3333" t="str">
            <v>TÊ DE REDUÇÃO, PVC, SOLDÁVEL, DN 50MM X 40MM, INSTALADO EM PRUMADA DE ÁGUA - FORNECIMENTO E INSTALAÇÃO. AF_12/2014</v>
          </cell>
          <cell r="C3333" t="str">
            <v>UN</v>
          </cell>
          <cell r="D3333">
            <v>16.260000000000002</v>
          </cell>
          <cell r="E3333">
            <v>0.23694029799999999</v>
          </cell>
        </row>
        <row r="3334">
          <cell r="A3334">
            <v>89627</v>
          </cell>
          <cell r="B3334" t="str">
            <v>TÊ DE REDUÇÃO, PVC, SOLDÁVEL, DN 50MM X 25MM, INSTALADO EM PRUMADA DE ÁGUA - FORNECIMENTO E INSTALAÇÃO. AF_12/2014</v>
          </cell>
          <cell r="C3334" t="str">
            <v>UN</v>
          </cell>
          <cell r="D3334">
            <v>13.05</v>
          </cell>
          <cell r="E3334">
            <v>0.29603729600000001</v>
          </cell>
        </row>
        <row r="3335">
          <cell r="A3335">
            <v>89628</v>
          </cell>
          <cell r="B3335" t="str">
            <v>TE, PVC, SOLDÁVEL, DN 60MM, INSTALADO EM PRUMADA DE ÁGUA - FORNECIMENTO E INSTALAÇÃO. AF_12/2014</v>
          </cell>
          <cell r="C3335" t="str">
            <v>UN</v>
          </cell>
          <cell r="D3335">
            <v>26.08</v>
          </cell>
          <cell r="E3335">
            <v>0.17324052500000001</v>
          </cell>
        </row>
        <row r="3336">
          <cell r="A3336">
            <v>89629</v>
          </cell>
          <cell r="B3336" t="str">
            <v>TE, PVC, SOLDÁVEL, DN 75MM, INSTALADO EM PRUMADA DE ÁGUA - FORNECIMENTO E INSTALAÇÃO. AF_12/2014</v>
          </cell>
          <cell r="C3336" t="str">
            <v>UN</v>
          </cell>
          <cell r="D3336">
            <v>45.43</v>
          </cell>
          <cell r="E3336">
            <v>0.122372206</v>
          </cell>
        </row>
        <row r="3337">
          <cell r="A3337">
            <v>89630</v>
          </cell>
          <cell r="B3337" t="str">
            <v>TE DE REDUÇÃO, PVC, SOLDÁVEL, DN 75MM X 50MM, INSTALADO EM PRUMADA DE ÁGUA - FORNECIMENTO E INSTALAÇÃO. AF_12/2014</v>
          </cell>
          <cell r="C3337" t="str">
            <v>UN</v>
          </cell>
          <cell r="D3337">
            <v>39.43</v>
          </cell>
          <cell r="E3337">
            <v>0.14110742500000001</v>
          </cell>
        </row>
        <row r="3338">
          <cell r="A3338">
            <v>89631</v>
          </cell>
          <cell r="B3338" t="str">
            <v>TE, PVC, SOLDÁVEL, DN 85MM, INSTALADO EM PRUMADA DE ÁGUA - FORNECIMENTO E INSTALAÇÃO. AF_12/2014</v>
          </cell>
          <cell r="C3338" t="str">
            <v>UN</v>
          </cell>
          <cell r="D3338">
            <v>65.819999999999993</v>
          </cell>
          <cell r="E3338">
            <v>9.4765756000000007E-2</v>
          </cell>
        </row>
        <row r="3339">
          <cell r="A3339">
            <v>89632</v>
          </cell>
          <cell r="B3339" t="str">
            <v>TE DE REDUÇÃO, PVC, SOLDÁVEL, DN 85MM X 60MM, INSTALADO EM PRUMADA DE ÁGUA - FORNECIMENTO E INSTALAÇÃO. AF_12/2014</v>
          </cell>
          <cell r="C3339" t="str">
            <v>UN</v>
          </cell>
          <cell r="D3339">
            <v>56.91</v>
          </cell>
          <cell r="E3339">
            <v>0.109678558</v>
          </cell>
        </row>
        <row r="3340">
          <cell r="A3340">
            <v>89637</v>
          </cell>
          <cell r="B3340" t="str">
            <v>JOELHO 90 GRAUS, CPVC, SOLDÁVEL, DN 15MM, INSTALADO EM RAMAL OU SUB-RAMAL DE ÁGUA - FORNECIMENTO E INSTALAÇÃO. AF_12/2014</v>
          </cell>
          <cell r="C3340" t="str">
            <v>UN</v>
          </cell>
          <cell r="D3340">
            <v>6.25</v>
          </cell>
          <cell r="E3340">
            <v>0.47438016500000002</v>
          </cell>
        </row>
        <row r="3341">
          <cell r="A3341">
            <v>89638</v>
          </cell>
          <cell r="B3341" t="str">
            <v>JOELHO 45 GRAUS, CPVC, SOLDÁVEL, DN 15MM, INSTALADO EM RAMAL OU SUB-RAMAL DE ÁGUA - FORNECIMENTO E INSTALAÇÃO. AF_12/2014</v>
          </cell>
          <cell r="C3341" t="str">
            <v>UN</v>
          </cell>
          <cell r="D3341">
            <v>6.87</v>
          </cell>
          <cell r="E3341">
            <v>0.43028485700000002</v>
          </cell>
        </row>
        <row r="3342">
          <cell r="A3342">
            <v>89639</v>
          </cell>
          <cell r="B3342" t="str">
            <v>CURVA 90 GRAUS, CPVC, SOLDÁVEL, DN 15MM, INSTALADO EM RAMAL OU SUB-RAMAL DE ÁGUA - FORNECIMENTO E INSTALAÇÃO. AF_12/2014</v>
          </cell>
          <cell r="C3342" t="str">
            <v>UN</v>
          </cell>
          <cell r="D3342">
            <v>7.11</v>
          </cell>
          <cell r="E3342">
            <v>0.415340086</v>
          </cell>
        </row>
        <row r="3343">
          <cell r="A3343">
            <v>89641</v>
          </cell>
          <cell r="B3343" t="str">
            <v>JOELHO 90 GRAUS, CPVC, SOLDÁVEL, DN 22MM, INSTALADO EM RAMAL OU SUB-RAMAL DE ÁGUA - FORNECIMENTO E INSTALAÇÃO. AF_12/2014</v>
          </cell>
          <cell r="C3343" t="str">
            <v>UN</v>
          </cell>
          <cell r="D3343">
            <v>8.69</v>
          </cell>
          <cell r="E3343">
            <v>0.42873969299999998</v>
          </cell>
        </row>
        <row r="3344">
          <cell r="A3344">
            <v>89642</v>
          </cell>
          <cell r="B3344" t="str">
            <v>JOELHO 45 GRAUS, CPVC, SOLDÁVEL, DN 22MM, INSTALADO EM RAMAL OU SUB-RAMAL DE ÁGUA - FORNECIMENTO E INSTALAÇÃO. AF_12/2014</v>
          </cell>
          <cell r="C3344" t="str">
            <v>UN</v>
          </cell>
          <cell r="D3344">
            <v>9.8800000000000008</v>
          </cell>
          <cell r="E3344">
            <v>0.376033057</v>
          </cell>
        </row>
        <row r="3345">
          <cell r="A3345">
            <v>89643</v>
          </cell>
          <cell r="B3345" t="str">
            <v>CURVA 90 GRAUS, CPVC, SOLDÁVEL, DN 22MM, INSTALADO EM RAMAL OU SUB-RAMAL DE ÁGUA - FORNECIMENTO E INSTALAÇÃO. AF_12/2014</v>
          </cell>
          <cell r="C3345" t="str">
            <v>UN</v>
          </cell>
          <cell r="D3345">
            <v>10.28</v>
          </cell>
          <cell r="E3345">
            <v>0.36111111099999998</v>
          </cell>
        </row>
        <row r="3346">
          <cell r="A3346">
            <v>89645</v>
          </cell>
          <cell r="B3346" t="str">
            <v>JOELHO DE TRANSIÇÃO, 90 GRAUS, CPVC, SOLDÁVEL, DN 22MM X 3/4", INSTALADO EM RAMAL OU SUB-RAMAL DE ÁGUA - FORNECIMENTO E INSTALAÇÃO. AF_12/2014</v>
          </cell>
          <cell r="C3346" t="str">
            <v>UN</v>
          </cell>
          <cell r="D3346">
            <v>17.510000000000002</v>
          </cell>
          <cell r="E3346">
            <v>0.165800115</v>
          </cell>
        </row>
        <row r="3347">
          <cell r="A3347">
            <v>89646</v>
          </cell>
          <cell r="B3347" t="str">
            <v>JOELHO 90 GRAUS, CPVC, SOLDÁVEL, DN 28MM, INSTALADO EM RAMAL OU SUB-RAMAL DE ÁGUA - FORNECIMENTO E INSTALAÇÃO. AF_12/2014</v>
          </cell>
          <cell r="C3347" t="str">
            <v>UN</v>
          </cell>
          <cell r="D3347">
            <v>13.22</v>
          </cell>
          <cell r="E3347">
            <v>0.32897770900000001</v>
          </cell>
        </row>
        <row r="3348">
          <cell r="A3348">
            <v>89647</v>
          </cell>
          <cell r="B3348" t="str">
            <v>JOELHO 45 GRAUS, CPVC, SOLDÁVEL, DN 28MM, INSTALADO EM RAMAL OU SUB-RAMAL DE ÁGUA  FORNECIMENTO E INSTALAÇÃO. AF_12/2014</v>
          </cell>
          <cell r="C3348" t="str">
            <v>UN</v>
          </cell>
          <cell r="D3348">
            <v>12.94</v>
          </cell>
          <cell r="E3348">
            <v>0.33621366800000002</v>
          </cell>
        </row>
        <row r="3349">
          <cell r="A3349">
            <v>89648</v>
          </cell>
          <cell r="B3349" t="str">
            <v>CURVA 90 GRAUS, CPVC, SOLDÁVEL, DN 28MM, INSTALADO EM RAMAL OU SUB-RAMAL DE ÁGUA  FORNECIMENTO E INSTALAÇÃO. AF_12/2014</v>
          </cell>
          <cell r="C3349" t="str">
            <v>UN</v>
          </cell>
          <cell r="D3349">
            <v>14.22</v>
          </cell>
          <cell r="E3349">
            <v>0.30549607400000001</v>
          </cell>
        </row>
        <row r="3350">
          <cell r="A3350">
            <v>89649</v>
          </cell>
          <cell r="B3350" t="str">
            <v>JOELHO 90 GRAUS, CPVC, SOLDÁVEL, DN 35MM, INSTALADO EM RAMAL OU SUB-RAMAL DE ÁGUA  FORNECIMENTO E INSTALAÇÃO. AF_12/2014</v>
          </cell>
          <cell r="C3350" t="str">
            <v>UN</v>
          </cell>
          <cell r="D3350">
            <v>19.27</v>
          </cell>
          <cell r="E3350">
            <v>0.26589595300000002</v>
          </cell>
        </row>
        <row r="3351">
          <cell r="A3351">
            <v>89650</v>
          </cell>
          <cell r="B3351" t="str">
            <v>JOELHO 45 GRAUS, CPVC, SOLDÁVEL, DN 35MM, INSTALADO EM RAMAL OU SUB-RAMAL DE ÁGUA  FORNECIMENTO E INSTALAÇÃO. AF_12/2014</v>
          </cell>
          <cell r="C3351" t="str">
            <v>UN</v>
          </cell>
          <cell r="D3351">
            <v>19.27</v>
          </cell>
          <cell r="E3351">
            <v>0.26589595300000002</v>
          </cell>
        </row>
        <row r="3352">
          <cell r="A3352">
            <v>89651</v>
          </cell>
          <cell r="B3352" t="str">
            <v>LUVA, CPVC, SOLDÁVEL, DN 15MM, INSTALADO EM RAMAL OU SUB-RAMAL DE ÁGUA - FORNECIMENTO E INSTALAÇÃO. AF_12/2014</v>
          </cell>
          <cell r="C3352" t="str">
            <v>UN</v>
          </cell>
          <cell r="D3352">
            <v>4.24</v>
          </cell>
          <cell r="E3352">
            <v>0.47407407400000001</v>
          </cell>
        </row>
        <row r="3353">
          <cell r="A3353">
            <v>89652</v>
          </cell>
          <cell r="B3353" t="str">
            <v>LUVA DE CORRER, CPVC, SOLDÁVEL, DN 15MM, INSTALADO EM RAMAL OU SUB-RAMAL DE ÁGUA  FORNECIMENTO E INSTALAÇÃO. AF_12/2014</v>
          </cell>
          <cell r="C3353" t="str">
            <v>UN</v>
          </cell>
          <cell r="D3353">
            <v>6.99</v>
          </cell>
          <cell r="E3353">
            <v>0.28235294100000002</v>
          </cell>
        </row>
        <row r="3354">
          <cell r="A3354">
            <v>89653</v>
          </cell>
          <cell r="B3354" t="str">
            <v>LUVA DE TRANSIÇÃO, CPVC, SOLDÁVEL, DN15MM X 1/2", INSTALADO EM RAMAL OU SUB-RAMAL DE ÁGUA - FORNECIMENTO E INSTALAÇÃO. AF_12/2014</v>
          </cell>
          <cell r="C3354" t="str">
            <v>UN</v>
          </cell>
          <cell r="D3354">
            <v>11.21</v>
          </cell>
          <cell r="E3354">
            <v>0.174228675</v>
          </cell>
        </row>
        <row r="3355">
          <cell r="A3355">
            <v>89654</v>
          </cell>
          <cell r="B3355" t="str">
            <v>UNIÃO, CPVC, SOLDÁVEL, DN15MM, INSTALADO EM RAMAL OU SUB-RAMAL DE ÁGUA  FORNECIMENTO E INSTALAÇÃO. AF_12/2014</v>
          </cell>
          <cell r="C3355" t="str">
            <v>UN</v>
          </cell>
          <cell r="D3355">
            <v>10.94</v>
          </cell>
          <cell r="E3355">
            <v>0.178604651</v>
          </cell>
        </row>
        <row r="3356">
          <cell r="A3356">
            <v>89655</v>
          </cell>
          <cell r="B3356" t="str">
            <v>CONECTOR, CPVC, SOLDÁVEL, DN 15MM X 1/2, INSTALADO EM RAMAL OU SUB-RAMAL DE ÁGUA  FORNECIMENTO E INSTALAÇÃO. AF_12/2014</v>
          </cell>
          <cell r="C3356" t="str">
            <v>UN</v>
          </cell>
          <cell r="D3356">
            <v>16.100000000000001</v>
          </cell>
          <cell r="E3356">
            <v>0.12067881799999999</v>
          </cell>
        </row>
        <row r="3357">
          <cell r="A3357">
            <v>89656</v>
          </cell>
          <cell r="B3357" t="str">
            <v>ADAPTADOR, CPVC, SOLDÁVEL, DN15MM, INSTALADO EM RAMAL OU SUB-RAMAL DE ÁGUA  FORNECIMENTO E INSTALAÇÃO. AF_12/2014</v>
          </cell>
          <cell r="C3357" t="str">
            <v>UN</v>
          </cell>
          <cell r="D3357">
            <v>7.42</v>
          </cell>
          <cell r="E3357">
            <v>0.26556016500000001</v>
          </cell>
        </row>
        <row r="3358">
          <cell r="A3358">
            <v>89657</v>
          </cell>
          <cell r="B3358" t="str">
            <v>CURVA DE TRANSPOSIÇÃO, CPVC, SOLDÁVEL, DN15MM, INSTALADO EM RAMAL OU SUB-RAMAL DE ÁGUA  FORNECIMENTO E INSTALAÇÃO. AF_12/2014</v>
          </cell>
          <cell r="C3358" t="str">
            <v>UN</v>
          </cell>
          <cell r="D3358">
            <v>7.56</v>
          </cell>
          <cell r="E3358">
            <v>0.26051560299999998</v>
          </cell>
        </row>
        <row r="3359">
          <cell r="A3359">
            <v>89658</v>
          </cell>
          <cell r="B3359" t="str">
            <v>LUVA, CPVC, SOLDÁVEL, DN 22MM, INSTALADO EM RAMAL OU SUB-RAMAL DE ÁGUA  FORNECIMENTO E INSTALAÇÃO. AF_12/2014</v>
          </cell>
          <cell r="C3359" t="str">
            <v>UN</v>
          </cell>
          <cell r="D3359">
            <v>5.78</v>
          </cell>
          <cell r="E3359">
            <v>0.43137254899999999</v>
          </cell>
        </row>
        <row r="3360">
          <cell r="A3360">
            <v>89659</v>
          </cell>
          <cell r="B3360" t="str">
            <v>LUVA DE CORRER, CPVC, SOLDÁVEL, DN 22MM, INSTALADO EM RAMAL OU SUB-RAMAL DE ÁGUA  FORNECIMENTO E INSTALAÇÃO. AF_12/2014</v>
          </cell>
          <cell r="C3360" t="str">
            <v>UN</v>
          </cell>
          <cell r="D3360">
            <v>9.99</v>
          </cell>
          <cell r="E3360">
            <v>0.24643584499999999</v>
          </cell>
        </row>
        <row r="3361">
          <cell r="A3361">
            <v>89660</v>
          </cell>
          <cell r="B3361" t="str">
            <v>LUVA DE TRANSIÇÃO, CPVC, SOLDÁVEL, DN22MM X 25MM, INSTALADO EM RAMAL OU SUB-RAMAL DE ÁGUA - FORNECIMENTO E INSTALAÇÃO. AF_12/2014</v>
          </cell>
          <cell r="C3361" t="str">
            <v>UN</v>
          </cell>
          <cell r="D3361">
            <v>5.41</v>
          </cell>
          <cell r="E3361">
            <v>0.46183206100000002</v>
          </cell>
        </row>
        <row r="3362">
          <cell r="A3362">
            <v>89661</v>
          </cell>
          <cell r="B3362" t="str">
            <v>UNIÃO, CPVC, SOLDÁVEL, DN22MM, INSTALADO EM RAMAL OU SUB-RAMAL DE ÁGUA  FORNECIMENTO E INSTALAÇÃO. AF_12/2014</v>
          </cell>
          <cell r="C3362" t="str">
            <v>UN</v>
          </cell>
          <cell r="D3362">
            <v>13.19</v>
          </cell>
          <cell r="E3362">
            <v>0.18586789500000001</v>
          </cell>
        </row>
        <row r="3363">
          <cell r="A3363">
            <v>89662</v>
          </cell>
          <cell r="B3363" t="str">
            <v>CONECTOR, CPVC, SOLDÁVEL, DN 22MM X 1/2, INSTALADO EM RAMAL OU SUB-RAMAL DE ÁGUA  FORNECIMENTO E INSTALAÇÃO. AF_12/2014</v>
          </cell>
          <cell r="C3363" t="str">
            <v>UN</v>
          </cell>
          <cell r="D3363">
            <v>20.04</v>
          </cell>
          <cell r="E3363">
            <v>0.121791645</v>
          </cell>
        </row>
        <row r="3364">
          <cell r="A3364">
            <v>89663</v>
          </cell>
          <cell r="B3364" t="str">
            <v>ADAPTADOR, CPVC, SOLDÁVEL, DN22MM, INSTALADO EM RAMAL OU SUB-RAMAL DE ÁGUA  FORNECIMENTO E INSTALAÇÃO. AF_12/2014</v>
          </cell>
          <cell r="C3364" t="str">
            <v>UN</v>
          </cell>
          <cell r="D3364">
            <v>8.56</v>
          </cell>
          <cell r="E3364">
            <v>0.28843861700000001</v>
          </cell>
        </row>
        <row r="3365">
          <cell r="A3365">
            <v>89664</v>
          </cell>
          <cell r="B3365" t="str">
            <v>CURVA DE TRANSPOSIÇÃO, CPVC, SOLDÁVEL, DN22MM, INSTALADO EM RAMAL OU SUB-RAMAL DE ÁGUA  FORNECIMENTO E INSTALAÇÃO. AF_12/2014</v>
          </cell>
          <cell r="C3365" t="str">
            <v>UN</v>
          </cell>
          <cell r="D3365">
            <v>9.99</v>
          </cell>
          <cell r="E3365">
            <v>0.24643584499999999</v>
          </cell>
        </row>
        <row r="3366">
          <cell r="A3366">
            <v>89665</v>
          </cell>
          <cell r="B3366" t="str">
            <v>REDUÇÃO EXCÊNTRICA, PVC, SERIE R, ÁGUA PLUVIAL, DN 75 X 50 MM, JUNTA ELÁSTICA, FORNECIDO E INSTALADO EM CONDUTORES VERTICAIS DE ÁGUAS PLUVIAIS. AF_12/2014</v>
          </cell>
          <cell r="C3366" t="str">
            <v>UN</v>
          </cell>
          <cell r="D3366">
            <v>8.27</v>
          </cell>
          <cell r="E3366">
            <v>0.12684729</v>
          </cell>
        </row>
        <row r="3367">
          <cell r="A3367">
            <v>89666</v>
          </cell>
          <cell r="B3367" t="str">
            <v>BUCHA DE REDUÇÃO, CPVC, SOLDÁVEL, DN22MM X 15MM, INSTALADO EM RAMAL OU SUB-RAMAL DE ÁGUA  FORNECIMENTO E INSTALAÇÃO. AF_12/2014</v>
          </cell>
          <cell r="C3367" t="str">
            <v>UN</v>
          </cell>
          <cell r="D3367">
            <v>4.79</v>
          </cell>
          <cell r="E3367">
            <v>0.52380952400000003</v>
          </cell>
        </row>
        <row r="3368">
          <cell r="A3368">
            <v>89667</v>
          </cell>
          <cell r="B3368" t="str">
            <v>TÊ DE INSPEÇÃO, PVC, SERIE R, ÁGUA PLUVIAL, DN 75 MM, JUNTA ELÁSTICA, FORNECIDO E INSTALADO EM CONDUTORES VERTICAIS DE ÁGUAS PLUVIAIS. AF_12/2014</v>
          </cell>
          <cell r="C3368" t="str">
            <v>UN</v>
          </cell>
          <cell r="D3368">
            <v>24.45</v>
          </cell>
          <cell r="E3368">
            <v>4.2386831E-2</v>
          </cell>
        </row>
        <row r="3369">
          <cell r="A3369">
            <v>89668</v>
          </cell>
          <cell r="B3369" t="str">
            <v>CONECTOR, CPVC, SOLDÁVEL, DN22MM X 3/4", INSTALADO EM RAMAL OU SUB-RAMAL DE ÁGUA - FORNECIMENTO E INSTALAÇÃO. AF_12/2014</v>
          </cell>
          <cell r="C3369" t="str">
            <v>UN</v>
          </cell>
          <cell r="D3369">
            <v>19.03</v>
          </cell>
          <cell r="E3369">
            <v>0.12831389100000001</v>
          </cell>
        </row>
        <row r="3370">
          <cell r="A3370">
            <v>89669</v>
          </cell>
          <cell r="B3370" t="str">
            <v>LUVA SIMPLES, PVC, SERIE R, ÁGUA PLUVIAL, DN 100 MM, JUNTA ELÁSTICA, FORNECIDO E INSTALADO EM CONDUTORES VERTICAIS DE ÁGUAS PLUVIAIS. AF_12/2014</v>
          </cell>
          <cell r="C3370" t="str">
            <v>UN</v>
          </cell>
          <cell r="D3370">
            <v>13.07</v>
          </cell>
          <cell r="E3370">
            <v>0.142635658</v>
          </cell>
        </row>
        <row r="3371">
          <cell r="A3371">
            <v>89670</v>
          </cell>
          <cell r="B3371" t="str">
            <v>LUVA, CPVC, SOLDÁVEL, DN 28MM, INSTALADO EM RAMAL OU SUB-RAMAL DE ÁGUA  FORNECIMENTO E INSTALAÇÃO. AF_12/2014</v>
          </cell>
          <cell r="C3371" t="str">
            <v>UN</v>
          </cell>
          <cell r="D3371">
            <v>8.41</v>
          </cell>
          <cell r="E3371">
            <v>0.347985347</v>
          </cell>
        </row>
        <row r="3372">
          <cell r="A3372">
            <v>89671</v>
          </cell>
          <cell r="B3372" t="str">
            <v>LUVA DE CORRER, PVC, SERIE R, ÁGUA PLUVIAL, DN 100 MM, JUNTA ELÁSTICA, FORNECIDO E INSTALADO EM CONDUTORES VERTICAIS DE ÁGUAS PLUVIAIS. AF_12/2014</v>
          </cell>
          <cell r="C3372" t="str">
            <v>UN</v>
          </cell>
          <cell r="D3372">
            <v>19.14</v>
          </cell>
          <cell r="E3372">
            <v>9.6995255000000002E-2</v>
          </cell>
        </row>
        <row r="3373">
          <cell r="A3373">
            <v>89672</v>
          </cell>
          <cell r="B3373" t="str">
            <v>LUVA DE CORRER, CPVC, SOLDÁVEL, DN 28MM, INSTALADO EM RAMAL OU SUB-RAMAL DE ÁGUA  FORNECIMENTO E INSTALAÇÃO. AF_12/2014</v>
          </cell>
          <cell r="C3373" t="str">
            <v>UN</v>
          </cell>
          <cell r="D3373">
            <v>13.22</v>
          </cell>
          <cell r="E3373">
            <v>0.21923076899999999</v>
          </cell>
        </row>
        <row r="3374">
          <cell r="A3374">
            <v>89673</v>
          </cell>
          <cell r="B3374" t="str">
            <v>REDUÇÃO EXCÊNTRICA, PVC, SERIE R, ÁGUA PLUVIAL, DN 100 X 75 MM, JUNTA ELÁSTICA, FORNECIDO E INSTALADO EM CONDUTORES VERTICAIS DE ÁGUAS PLUVIAIS. AF_12/2014</v>
          </cell>
          <cell r="C3374" t="str">
            <v>UN</v>
          </cell>
          <cell r="D3374">
            <v>15.22</v>
          </cell>
          <cell r="E3374">
            <v>0.122259136</v>
          </cell>
        </row>
        <row r="3375">
          <cell r="A3375">
            <v>89674</v>
          </cell>
          <cell r="B3375" t="str">
            <v>UNIÃO, CPVC, SOLDÁVEL, DN28MM, INSTALADO EM RAMAL OU SUB-RAMAL DE ÁGUA  FORNECIMENTO E INSTALAÇÃO. AF_12/2014</v>
          </cell>
          <cell r="C3375" t="str">
            <v>UN</v>
          </cell>
          <cell r="D3375">
            <v>19.36</v>
          </cell>
          <cell r="E3375">
            <v>0.14890282099999999</v>
          </cell>
        </row>
        <row r="3376">
          <cell r="A3376">
            <v>89675</v>
          </cell>
          <cell r="B3376" t="str">
            <v>TÊ DE INSPEÇÃO, PVC, SERIE R, ÁGUA PLUVIAL, DN 100 MM, JUNTA ELÁSTICA, FORNECIDO E INSTALADO EM CONDUTORES VERTICAIS DE ÁGUAS PLUVIAIS. AF_12/2014</v>
          </cell>
          <cell r="C3376" t="str">
            <v>UN</v>
          </cell>
          <cell r="D3376">
            <v>33.4</v>
          </cell>
          <cell r="E3376">
            <v>5.5371652E-2</v>
          </cell>
        </row>
        <row r="3377">
          <cell r="A3377">
            <v>89676</v>
          </cell>
          <cell r="B3377" t="str">
            <v>CONECTOR, CPVC, SOLDÁVEL, DN 28MM X 1, INSTALADO EM RAMAL OU SUB-RAMAL DE ÁGUA  FORNECIMENTO E INSTALAÇÃO. AF_12/2014</v>
          </cell>
          <cell r="C3377" t="str">
            <v>UN</v>
          </cell>
          <cell r="D3377">
            <v>29.37</v>
          </cell>
          <cell r="E3377">
            <v>9.7770153999999998E-2</v>
          </cell>
        </row>
        <row r="3378">
          <cell r="A3378">
            <v>89677</v>
          </cell>
          <cell r="B3378" t="str">
            <v>LUVA SIMPLES, PVC, SERIE R, ÁGUA PLUVIAL, DN 150 MM, JUNTA ELÁSTICA, FORNECIDO E INSTALADO EM CONDUTORES VERTICAIS DE ÁGUAS PLUVIAIS. AF_12/2014</v>
          </cell>
          <cell r="C3378" t="str">
            <v>UN</v>
          </cell>
          <cell r="D3378">
            <v>37.82</v>
          </cell>
          <cell r="E3378">
            <v>7.7086656000000003E-2</v>
          </cell>
        </row>
        <row r="3379">
          <cell r="A3379">
            <v>89678</v>
          </cell>
          <cell r="B3379" t="str">
            <v>BUCHA DE REDUÇÃO, CPVC, SOLDÁVEL, DN28MM X 22MM, INSTALADO EM RAMAL OU SUB-RAMAL DE ÁGUA  FORNECIMENTO E INSTALAÇÃO. AF_12/2014</v>
          </cell>
          <cell r="C3379" t="str">
            <v>UN</v>
          </cell>
          <cell r="D3379">
            <v>6.27</v>
          </cell>
          <cell r="E3379">
            <v>0.47107438000000001</v>
          </cell>
        </row>
        <row r="3380">
          <cell r="A3380">
            <v>89679</v>
          </cell>
          <cell r="B3380" t="str">
            <v>LUVA DE CORRER, PVC, SERIE R, ÁGUA PLUVIAL, DN 150 MM, JUNTA ELÁSTICA, FORNECIDO E INSTALADO EM CONDUTORES VERTICAIS DE ÁGUAS PLUVIAIS. AF_12/2014</v>
          </cell>
          <cell r="C3380" t="str">
            <v>UN</v>
          </cell>
          <cell r="D3380">
            <v>61.98</v>
          </cell>
          <cell r="E3380">
            <v>4.6940757E-2</v>
          </cell>
        </row>
        <row r="3381">
          <cell r="A3381">
            <v>89680</v>
          </cell>
          <cell r="B3381" t="str">
            <v>LUVA, CPVC, SOLDÁVEL, DN 35MM, INSTALADO EM RAMAL OU SUB-RAMAL DE ÁGUA  FORNECIMENTO E INSTALAÇÃO. AF_12/2014</v>
          </cell>
          <cell r="C3381" t="str">
            <v>UN</v>
          </cell>
          <cell r="D3381">
            <v>13.02</v>
          </cell>
          <cell r="E3381">
            <v>0.26192337700000001</v>
          </cell>
        </row>
        <row r="3382">
          <cell r="A3382">
            <v>89681</v>
          </cell>
          <cell r="B3382" t="str">
            <v>REDUÇÃO EXCÊNTRICA, PVC, SERIE R, ÁGUA PLUVIAL, DN 150 X 100 MM, JUNTA ELÁSTICA, FORNECIDO E INSTALADO EM CONDUTORES VERTICAIS DE ÁGUAS PLUVIAIS. AF_12/2014</v>
          </cell>
          <cell r="C3382" t="str">
            <v>UN</v>
          </cell>
          <cell r="D3382">
            <v>42.03</v>
          </cell>
          <cell r="E3382">
            <v>6.9328233000000003E-2</v>
          </cell>
        </row>
        <row r="3383">
          <cell r="A3383">
            <v>89682</v>
          </cell>
          <cell r="B3383" t="str">
            <v>LUVA DE CORRER, CPVC, SOLDÁVEL, DN 35MM, INSTALADO EM RAMAL OU SUB-RAMAL DE ÁGUA  FORNECIMENTO E INSTALAÇÃO. AF_12/2014</v>
          </cell>
          <cell r="C3383" t="str">
            <v>UN</v>
          </cell>
          <cell r="D3383">
            <v>20.22</v>
          </cell>
          <cell r="E3383">
            <v>0.16758379100000001</v>
          </cell>
        </row>
        <row r="3384">
          <cell r="A3384">
            <v>89684</v>
          </cell>
          <cell r="B3384" t="str">
            <v>UNIÃO, CPVC, SOLDÁVEL, DN35MM, INSTALADO EM RAMAL OU SUB-RAMAL DE ÁGUA  FORNECIMENTO E INSTALAÇÃO. AF_12/2014</v>
          </cell>
          <cell r="C3384" t="str">
            <v>UN</v>
          </cell>
          <cell r="D3384">
            <v>27.94</v>
          </cell>
          <cell r="E3384">
            <v>0.120894983</v>
          </cell>
        </row>
        <row r="3385">
          <cell r="A3385">
            <v>89685</v>
          </cell>
          <cell r="B3385" t="str">
            <v>JUNÇÃO SIMPLES, PVC, SERIE R, ÁGUA PLUVIAL, DN 75 X 75 MM, JUNTA ELÁSTICA, FORNECIDO E INSTALADO EM CONDUTORES VERTICAIS DE ÁGUAS PLUVIAIS. AF_12/2014</v>
          </cell>
          <cell r="C3385" t="str">
            <v>UN</v>
          </cell>
          <cell r="D3385">
            <v>28.96</v>
          </cell>
          <cell r="E3385">
            <v>7.2992699999999994E-2</v>
          </cell>
        </row>
        <row r="3386">
          <cell r="A3386">
            <v>89686</v>
          </cell>
          <cell r="B3386" t="str">
            <v>CONECTOR, CPVC, SOLDÁVEL, DN 35MM X 1 1/4, INSTALADO EM RAMAL OU SUB-RAMAL DE ÁGUA  FORNECIMENTO E INSTALAÇÃO. AF_12/2014</v>
          </cell>
          <cell r="C3386" t="str">
            <v>UN</v>
          </cell>
          <cell r="D3386">
            <v>104.3</v>
          </cell>
          <cell r="E3386">
            <v>3.2189872000000001E-2</v>
          </cell>
        </row>
        <row r="3387">
          <cell r="A3387">
            <v>89687</v>
          </cell>
          <cell r="B3387" t="str">
            <v>TÊ, PVC, SERIE R, ÁGUA PLUVIAL, DN 75 X 75 MM, JUNTA ELÁSTICA, FORNECIDO E INSTALADO EM CONDUTORES VERTICAIS DE ÁGUAS PLUVIAIS. AF_12/2014</v>
          </cell>
          <cell r="C3387" t="str">
            <v>UN</v>
          </cell>
          <cell r="D3387">
            <v>23.98</v>
          </cell>
          <cell r="E3387">
            <v>8.8272382999999996E-2</v>
          </cell>
        </row>
        <row r="3388">
          <cell r="A3388">
            <v>89689</v>
          </cell>
          <cell r="B3388" t="str">
            <v>BUCHA DE REDUÇÃO, CPVC, SOLDÁVEL, DN35MM X 28MM, INSTALADO EM RAMAL OU SUB-RAMAL DE ÁGUA  FORNECIMENTO E INSTALAÇÃO. AF_12/2014</v>
          </cell>
          <cell r="C3388" t="str">
            <v>UN</v>
          </cell>
          <cell r="D3388">
            <v>21.76</v>
          </cell>
          <cell r="E3388">
            <v>0.15559684100000001</v>
          </cell>
        </row>
        <row r="3389">
          <cell r="A3389">
            <v>89690</v>
          </cell>
          <cell r="B3389" t="str">
            <v>JUNÇÃO SIMPLES, PVC, SERIE R, ÁGUA PLUVIAL, DN 100 X 100 MM, JUNTA ELÁSTICA, FORNECIDO E INSTALADO EM CONDUTORES VERTICAIS DE ÁGUAS PLUVIAIS. AF_12/2014</v>
          </cell>
          <cell r="C3389" t="str">
            <v>UN</v>
          </cell>
          <cell r="D3389">
            <v>44.35</v>
          </cell>
          <cell r="E3389">
            <v>7.7689694000000004E-2</v>
          </cell>
        </row>
        <row r="3390">
          <cell r="A3390">
            <v>89691</v>
          </cell>
          <cell r="B3390" t="str">
            <v>TE, CPVC, SOLDÁVEL, DN 15MM, INSTALADO EM RAMAL OU SUB-RAMAL DE ÁGUA - FORNECIMENTO E INSTALAÇÃO. AF_12/2014</v>
          </cell>
          <cell r="C3390" t="str">
            <v>UN</v>
          </cell>
          <cell r="D3390">
            <v>8.07</v>
          </cell>
          <cell r="E3390">
            <v>0.48665819500000002</v>
          </cell>
        </row>
        <row r="3391">
          <cell r="A3391">
            <v>89692</v>
          </cell>
          <cell r="B3391" t="str">
            <v>JUNÇÃO SIMPLES, PVC, SERIE R, ÁGUA PLUVIAL, DN 100 X 75 MM, JUNTA ELÁSTICA, FORNECIDO E INSTALADO EM CONDUTORES VERTICAIS DE ÁGUAS PLUVIAIS. AF_12/2014</v>
          </cell>
          <cell r="C3391" t="str">
            <v>UN</v>
          </cell>
          <cell r="D3391">
            <v>42.89</v>
          </cell>
          <cell r="E3391">
            <v>8.0346685000000001E-2</v>
          </cell>
        </row>
        <row r="3392">
          <cell r="A3392">
            <v>89693</v>
          </cell>
          <cell r="B3392" t="str">
            <v>TÊ, PVC, SERIE R, ÁGUA PLUVIAL, DN 100 X 100 MM, JUNTA ELÁSTICA, FORNECIDO E INSTALADO EM CONDUTORES VERTICAIS DE ÁGUAS PLUVIAIS. AF_12/2014</v>
          </cell>
          <cell r="C3392" t="str">
            <v>UN</v>
          </cell>
          <cell r="D3392">
            <v>39.340000000000003</v>
          </cell>
          <cell r="E3392">
            <v>8.7634133000000003E-2</v>
          </cell>
        </row>
        <row r="3393">
          <cell r="A3393">
            <v>89694</v>
          </cell>
          <cell r="B3393" t="str">
            <v>TE DE TRANSIÇÃO, CPVC, SOLDÁVEL, DN 15MM X 1/2, INSTALADO EM RAMAL OU SUB-RAMAL DE ÁGUA  FORNECIMENTO E INSTALAÇÃO. AF_12/2014</v>
          </cell>
          <cell r="C3393" t="str">
            <v>UN</v>
          </cell>
          <cell r="D3393">
            <v>12.78</v>
          </cell>
          <cell r="E3393">
            <v>0.30445150999999998</v>
          </cell>
        </row>
        <row r="3394">
          <cell r="A3394">
            <v>89695</v>
          </cell>
          <cell r="B3394" t="str">
            <v>TÊ MISTURADOR, CPVC, SOLDÁVEL, DN15MM, INSTALADO EM RAMAL OU SUB-RAMAL DE ÁGUA  FORNECIMENTO E INSTALAÇÃO. AF_12/2014</v>
          </cell>
          <cell r="C3394" t="str">
            <v>UN</v>
          </cell>
          <cell r="D3394">
            <v>11.89</v>
          </cell>
          <cell r="E3394">
            <v>0.32763045299999999</v>
          </cell>
        </row>
        <row r="3395">
          <cell r="A3395">
            <v>89696</v>
          </cell>
          <cell r="B3395" t="str">
            <v>TÊ, PVC, SERIE R, ÁGUA PLUVIAL, DN 100 X 75 MM, JUNTA ELÁSTICA, FORNECIDO E INSTALADO EM CONDUTORES VERTICAIS DE ÁGUAS PLUVIAIS. AF_12/2014</v>
          </cell>
          <cell r="C3395" t="str">
            <v>UN</v>
          </cell>
          <cell r="D3395">
            <v>30.91</v>
          </cell>
          <cell r="E3395">
            <v>0.111690003</v>
          </cell>
        </row>
        <row r="3396">
          <cell r="A3396">
            <v>89697</v>
          </cell>
          <cell r="B3396" t="str">
            <v>TE, CPVC, SOLDÁVEL, DN 22MM, INSTALADO EM RAMAL OU SUB-RAMAL DE ÁGUA - FORNECIMENTO E INSTALAÇÃO. AF_12/2014</v>
          </cell>
          <cell r="C3396" t="str">
            <v>UN</v>
          </cell>
          <cell r="D3396">
            <v>9.89</v>
          </cell>
          <cell r="E3396">
            <v>0.50051813499999998</v>
          </cell>
        </row>
        <row r="3397">
          <cell r="A3397">
            <v>89698</v>
          </cell>
          <cell r="B3397" t="str">
            <v>JUNÇÃO SIMPLES, PVC, SERIE R, ÁGUA PLUVIAL, DN 150 X 150 MM, JUNTA ELÁSTICA, FORNECIDO E INSTALADO EM CONDUTORES VERTICAIS DE ÁGUAS PLUVIAIS. AF_12/2014</v>
          </cell>
          <cell r="C3397" t="str">
            <v>UN</v>
          </cell>
          <cell r="D3397">
            <v>122.44</v>
          </cell>
          <cell r="E3397">
            <v>4.9688931999999998E-2</v>
          </cell>
        </row>
        <row r="3398">
          <cell r="A3398">
            <v>89699</v>
          </cell>
          <cell r="B3398" t="str">
            <v>JUNÇÃO SIMPLES, PVC, SERIE R, ÁGUA PLUVIAL, DN 150 X 100 MM, JUNTA ELÁSTICA, FORNECIDO E INSTALADO EM CONDUTORES VERTICAIS DE ÁGUAS PLUVIAIS. AF_12/2014</v>
          </cell>
          <cell r="C3398" t="str">
            <v>UN</v>
          </cell>
          <cell r="D3398">
            <v>99.73</v>
          </cell>
          <cell r="E3398">
            <v>6.1035696E-2</v>
          </cell>
        </row>
        <row r="3399">
          <cell r="A3399">
            <v>89700</v>
          </cell>
          <cell r="B3399" t="str">
            <v>TE DE TRANSIÇÃO, CPVC, SOLDÁVEL, DN 22MM X 1/2, INSTALADO EM RAMAL OU SUB-RAMAL DE ÁGUA  FORNECIMENTO E INSTALAÇÃO. AF_12/2014</v>
          </cell>
          <cell r="C3399" t="str">
            <v>UN</v>
          </cell>
          <cell r="D3399">
            <v>13.92</v>
          </cell>
          <cell r="E3399">
            <v>0.35307017499999999</v>
          </cell>
        </row>
        <row r="3400">
          <cell r="A3400">
            <v>89701</v>
          </cell>
          <cell r="B3400" t="str">
            <v>TÊ, PVC, SERIE R, ÁGUA PLUVIAL, DN 150 X 150 MM, JUNTA ELÁSTICA, FORNECIDO E INSTALADO EM CONDUTORES VERTICAIS DE ÁGUAS PLUVIAIS. AF_12/2014</v>
          </cell>
          <cell r="C3400" t="str">
            <v>UN</v>
          </cell>
          <cell r="D3400">
            <v>89.41</v>
          </cell>
          <cell r="E3400">
            <v>6.8102771000000006E-2</v>
          </cell>
        </row>
        <row r="3401">
          <cell r="A3401">
            <v>89702</v>
          </cell>
          <cell r="B3401" t="str">
            <v>TÊ MISTURADOR, CPVC, SOLDÁVEL, DN22MM, INSTALADO EM RAMAL OU SUB-RAMAL DE ÁGUA  FORNECIMENTO E INSTALAÇÃO. AF_12/2014</v>
          </cell>
          <cell r="C3401" t="str">
            <v>UN</v>
          </cell>
          <cell r="D3401">
            <v>13.92</v>
          </cell>
          <cell r="E3401">
            <v>0.35307017499999999</v>
          </cell>
        </row>
        <row r="3402">
          <cell r="A3402">
            <v>89703</v>
          </cell>
          <cell r="B3402" t="str">
            <v>TE MISTURADOR DE TRANSIÇÃO, CPVC, SOLDÁVEL, DN 22MM X 3/4", INSTALADO EM RAMAL OU SUB-RAMAL DE ÁGUA - FORNECIMENTO E INSTALAÇÃO. AF_12/2014</v>
          </cell>
          <cell r="C3402" t="str">
            <v>UN</v>
          </cell>
          <cell r="D3402">
            <v>30.3</v>
          </cell>
          <cell r="E3402">
            <v>0.16067864200000001</v>
          </cell>
        </row>
        <row r="3403">
          <cell r="A3403">
            <v>89704</v>
          </cell>
          <cell r="B3403" t="str">
            <v>TÊ, PVC, SERIE R, ÁGUA PLUVIAL, DN 150 X 100 MM, JUNTA ELÁSTICA, FORNECIDO E INSTALADO EM CONDUTORES VERTICAIS DE ÁGUAS PLUVIAIS. AF_12/2014</v>
          </cell>
          <cell r="C3403" t="str">
            <v>UN</v>
          </cell>
          <cell r="D3403">
            <v>70.03</v>
          </cell>
          <cell r="E3403">
            <v>8.7025089E-2</v>
          </cell>
        </row>
        <row r="3404">
          <cell r="A3404">
            <v>89705</v>
          </cell>
          <cell r="B3404" t="str">
            <v>TÊ, CPVC, SOLDÁVEL, DN28MM, INSTALADO EM RAMAL OU SUB-RAMAL DE ÁGUA   FORNECIMENTO E INSTALAÇÃO. AF_12/2014</v>
          </cell>
          <cell r="C3404" t="str">
            <v>UN</v>
          </cell>
          <cell r="D3404">
            <v>15.86</v>
          </cell>
          <cell r="E3404">
            <v>0.366260423</v>
          </cell>
        </row>
        <row r="3405">
          <cell r="A3405">
            <v>89706</v>
          </cell>
          <cell r="B3405" t="str">
            <v>TÊ, CPVC, SOLDÁVEL, DN35MM, INSTALADO EM RAMAL OU SUB-RAMAL DE ÁGUA  FORNECIMENTO E INSTALAÇÃO. AF_12/2014</v>
          </cell>
          <cell r="C3405" t="str">
            <v>UN</v>
          </cell>
          <cell r="D3405">
            <v>33.630000000000003</v>
          </cell>
          <cell r="E3405">
            <v>0.20167564299999999</v>
          </cell>
        </row>
        <row r="3406">
          <cell r="A3406">
            <v>89718</v>
          </cell>
          <cell r="B3406" t="str">
            <v>TUBO, CPVC, SOLDÁVEL, DN 35MM, INSTALADO EM RAMAL DE DISTRIBUIÇÃO DE ÁGUA   FORNECIMENTO E INSTALAÇÃO. AF_12/2014</v>
          </cell>
          <cell r="C3406" t="str">
            <v>M</v>
          </cell>
          <cell r="D3406">
            <v>28.55</v>
          </cell>
          <cell r="E3406">
            <v>0.134296792</v>
          </cell>
        </row>
        <row r="3407">
          <cell r="A3407">
            <v>89719</v>
          </cell>
          <cell r="B3407" t="str">
            <v>JOELHO 90 GRAUS, CPVC, SOLDÁVEL, DN 22MM, INSTALADO EM RAMAL DE DISTRIBUIÇÃO DE ÁGUA   FORNECIMENTO E INSTALAÇÃO. AF_12/2014</v>
          </cell>
          <cell r="C3407" t="str">
            <v>UN</v>
          </cell>
          <cell r="D3407">
            <v>6.8</v>
          </cell>
          <cell r="E3407">
            <v>0.32477341300000001</v>
          </cell>
        </row>
        <row r="3408">
          <cell r="A3408">
            <v>89720</v>
          </cell>
          <cell r="B3408" t="str">
            <v>JOELHO 45 GRAUS, CPVC, SOLDÁVEL, DN 22MM, INSTALADO EM RAMAL DE DISTRIBUIÇÃO DE ÁGUA   FORNECIMENTO E INSTALAÇÃO. AF_12/2014</v>
          </cell>
          <cell r="C3408" t="str">
            <v>UN</v>
          </cell>
          <cell r="D3408">
            <v>7.99</v>
          </cell>
          <cell r="E3408">
            <v>0.27528809199999998</v>
          </cell>
        </row>
        <row r="3409">
          <cell r="A3409">
            <v>89721</v>
          </cell>
          <cell r="B3409" t="str">
            <v>CURVA 90 GRAUS, CPVC, SOLDÁVEL, DN 22MM, INSTALADO EM RAMAL DE DISTRIBUIÇÃO DE ÁGUA - FORNECIMENTO E INSTALAÇÃO. AF_12/2014</v>
          </cell>
          <cell r="C3409" t="str">
            <v>UN</v>
          </cell>
          <cell r="D3409">
            <v>8.39</v>
          </cell>
          <cell r="E3409">
            <v>0.26187576099999998</v>
          </cell>
        </row>
        <row r="3410">
          <cell r="A3410">
            <v>89723</v>
          </cell>
          <cell r="B3410" t="str">
            <v>JOELHO 90 GRAUS, CPVC, SOLDÁVEL, DN 28MM, INSTALADO EM RAMAL DE DISTRIBUIÇÃO DE ÁGUA   FORNECIMENTO E INSTALAÇÃO. AF_12/2014</v>
          </cell>
          <cell r="C3410" t="str">
            <v>UN</v>
          </cell>
          <cell r="D3410">
            <v>11.03</v>
          </cell>
          <cell r="E3410">
            <v>0.235239852</v>
          </cell>
        </row>
        <row r="3411">
          <cell r="A3411">
            <v>89724</v>
          </cell>
          <cell r="B3411" t="str">
            <v>JOELHO 90 GRAUS, PVC, SERIE NORMAL, ESGOTO PREDIAL, DN 40 MM, JUNTA SOLDÁVEL, FORNECIDO E INSTALADO EM RAMAL DE DESCARGA OU RAMAL DE ESGOTO SANITÁRIO. AF_12/2014</v>
          </cell>
          <cell r="C3411" t="str">
            <v>UN</v>
          </cell>
          <cell r="D3411">
            <v>5.36</v>
          </cell>
          <cell r="E3411">
            <v>0.50965251</v>
          </cell>
        </row>
        <row r="3412">
          <cell r="A3412">
            <v>89725</v>
          </cell>
          <cell r="B3412" t="str">
            <v>JOELHO 45 GRAUS, CPVC, SOLDÁVEL, DN 28MM, INSTALADO EM RAMAL DE DISTRIBUIÇÃO DE ÁGUA   FORNECIMENTO E INSTALAÇÃO. AF_12/2014</v>
          </cell>
          <cell r="C3412" t="str">
            <v>UN</v>
          </cell>
          <cell r="D3412">
            <v>10.75</v>
          </cell>
          <cell r="E3412">
            <v>0.24147727199999999</v>
          </cell>
        </row>
        <row r="3413">
          <cell r="A3413">
            <v>89726</v>
          </cell>
          <cell r="B3413" t="str">
            <v>JOELHO 45 GRAUS, PVC, SERIE NORMAL, ESGOTO PREDIAL, DN 40 MM, JUNTA SOLDÁVEL, FORNECIDO E INSTALADO EM RAMAL DE DESCARGA OU RAMAL DE ESGOTO SANITÁRIO. AF_12/2014</v>
          </cell>
          <cell r="C3413" t="str">
            <v>UN</v>
          </cell>
          <cell r="D3413">
            <v>5.99</v>
          </cell>
          <cell r="E3413">
            <v>0.454388984</v>
          </cell>
        </row>
        <row r="3414">
          <cell r="A3414">
            <v>89727</v>
          </cell>
          <cell r="B3414" t="str">
            <v>CURVA 90 GRAUS, CPVC, SOLDÁVEL, DN 28MM, INSTALADO EM RAMAL DE DISTRIBUIÇÃO DE ÁGUA   FORNECIMENTO E INSTALAÇÃO. AF_12/2014</v>
          </cell>
          <cell r="C3414" t="str">
            <v>UN</v>
          </cell>
          <cell r="D3414">
            <v>12.03</v>
          </cell>
          <cell r="E3414">
            <v>0.21537162100000001</v>
          </cell>
        </row>
        <row r="3415">
          <cell r="A3415">
            <v>89728</v>
          </cell>
          <cell r="B3415" t="str">
            <v>CURVA CURTA 90 GRAUS, PVC, SERIE NORMAL, ESGOTO PREDIAL, DN 40 MM, JUNTA SOLDÁVEL, FORNECIDO E INSTALADO EM RAMAL DE DESCARGA OU RAMAL DE ESGOTO SANITÁRIO. AF_12/2014</v>
          </cell>
          <cell r="C3415" t="str">
            <v>UN</v>
          </cell>
          <cell r="D3415">
            <v>7.28</v>
          </cell>
          <cell r="E3415">
            <v>0.371830985</v>
          </cell>
        </row>
        <row r="3416">
          <cell r="A3416">
            <v>89729</v>
          </cell>
          <cell r="B3416" t="str">
            <v>JOELHO 90 GRAUS, CPVC, SOLDÁVEL, DN 35MM, INSTALADO EM RAMAL DE DISTRIBUIÇÃO DE ÁGUA   FORNECIMENTO E INSTALAÇÃO. AF_12/2014</v>
          </cell>
          <cell r="C3416" t="str">
            <v>UN</v>
          </cell>
          <cell r="D3416">
            <v>16.66</v>
          </cell>
          <cell r="E3416">
            <v>0.18259281799999999</v>
          </cell>
        </row>
        <row r="3417">
          <cell r="A3417">
            <v>89730</v>
          </cell>
          <cell r="B3417" t="str">
            <v>CURVA LONGA 90 GRAUS, PVC, SERIE NORMAL, ESGOTO PREDIAL, DN 40 MM, JUNTA SOLDÁVEL, FORNECIDO E INSTALADO EM RAMAL DE DESCARGA OU RAMAL DE ESGOTO SANITÁRIO. AF_12/2014</v>
          </cell>
          <cell r="C3417" t="str">
            <v>UN</v>
          </cell>
          <cell r="D3417">
            <v>7.37</v>
          </cell>
          <cell r="E3417">
            <v>0.367176634</v>
          </cell>
        </row>
        <row r="3418">
          <cell r="A3418">
            <v>89731</v>
          </cell>
          <cell r="B3418" t="str">
            <v>JOELHO 90 GRAUS, PVC, SERIE NORMAL, ESGOTO PREDIAL, DN 50 MM, JUNTA ELÁSTICA, FORNECIDO E INSTALADO EM RAMAL DE DESCARGA OU RAMAL DE ESGOTO SANITÁRIO. AF_12/2014</v>
          </cell>
          <cell r="C3418" t="str">
            <v>UN</v>
          </cell>
          <cell r="D3418">
            <v>7.09</v>
          </cell>
          <cell r="E3418">
            <v>0.49782293100000002</v>
          </cell>
        </row>
        <row r="3419">
          <cell r="A3419">
            <v>89732</v>
          </cell>
          <cell r="B3419" t="str">
            <v>JOELHO 45 GRAUS, PVC, SERIE NORMAL, ESGOTO PREDIAL, DN 50 MM, JUNTA ELÁSTICA, FORNECIDO E INSTALADO EM RAMAL DE DESCARGA OU RAMAL DE ESGOTO SANITÁRIO. AF_12/2014</v>
          </cell>
          <cell r="C3419" t="str">
            <v>UN</v>
          </cell>
          <cell r="D3419">
            <v>7.55</v>
          </cell>
          <cell r="E3419">
            <v>0.46666666600000001</v>
          </cell>
        </row>
        <row r="3420">
          <cell r="A3420">
            <v>89733</v>
          </cell>
          <cell r="B3420" t="str">
            <v>CURVA CURTA 90 GRAUS, PVC, SERIE NORMAL, ESGOTO PREDIAL, DN 50 MM, JUNTA ELÁSTICA, FORNECIDO E INSTALADO EM RAMAL DE DESCARGA OU RAMAL DE ESGOTO SANITÁRIO. AF_12/2014</v>
          </cell>
          <cell r="C3420" t="str">
            <v>UN</v>
          </cell>
          <cell r="D3420">
            <v>12.18</v>
          </cell>
          <cell r="E3420">
            <v>0.28631051699999999</v>
          </cell>
        </row>
        <row r="3421">
          <cell r="A3421">
            <v>89734</v>
          </cell>
          <cell r="B3421" t="str">
            <v>JOELHO 45 GRAUS, CPVC, SOLDÁVEL, DN 35MM, INSTALADO EM RAMAL DE DISTRIBUIÇÃO DE ÁGUA   FORNECIMENTO E INSTALAÇÃO. AF_12/2014</v>
          </cell>
          <cell r="C3421" t="str">
            <v>UN</v>
          </cell>
          <cell r="D3421">
            <v>16.66</v>
          </cell>
          <cell r="E3421">
            <v>0.18259281799999999</v>
          </cell>
        </row>
        <row r="3422">
          <cell r="A3422">
            <v>89735</v>
          </cell>
          <cell r="B3422" t="str">
            <v>CURVA LONGA 90 GRAUS, PVC, SERIE NORMAL, ESGOTO PREDIAL, DN 50 MM, JUNTA ELÁSTICA, FORNECIDO E INSTALADO EM RAMAL DE DESCARGA OU RAMAL DE ESGOTO SANITÁRIO. AF_12/2014</v>
          </cell>
          <cell r="C3422" t="str">
            <v>UN</v>
          </cell>
          <cell r="D3422">
            <v>12.08</v>
          </cell>
          <cell r="E3422">
            <v>0.28872053800000003</v>
          </cell>
        </row>
        <row r="3423">
          <cell r="A3423">
            <v>89736</v>
          </cell>
          <cell r="B3423" t="str">
            <v>LUVA, CPVC, SOLDÁVEL, DN 22MM, INSTALADO EM RAMAL DE DISTRIBUIÇÃO DE ÁGUA   FORNECIMENTO E INSTALAÇÃO. AF_12/2014</v>
          </cell>
          <cell r="C3423" t="str">
            <v>UN</v>
          </cell>
          <cell r="D3423">
            <v>4.54</v>
          </cell>
          <cell r="E3423">
            <v>0.328018223</v>
          </cell>
        </row>
        <row r="3424">
          <cell r="A3424">
            <v>89737</v>
          </cell>
          <cell r="B3424" t="str">
            <v>JOELHO 90 GRAUS, PVC, SERIE NORMAL, ESGOTO PREDIAL, DN 75 MM, JUNTA ELÁSTICA, FORNECIDO E INSTALADO EM RAMAL DE DESCARGA OU RAMAL DE ESGOTO SANITÁRIO. AF_12/2014</v>
          </cell>
          <cell r="C3424" t="str">
            <v>UN</v>
          </cell>
          <cell r="D3424">
            <v>11.99</v>
          </cell>
          <cell r="E3424">
            <v>0.42674616599999998</v>
          </cell>
        </row>
        <row r="3425">
          <cell r="A3425">
            <v>89738</v>
          </cell>
          <cell r="B3425" t="str">
            <v>LUVA DE CORRER, CPVC, SOLDÁVEL, DN 22MM, INSTALADO EM RAMAL DE DISTRIBUIÇÃO DE ÁGUA   FORNECIMENTO E INSTALAÇÃO. AF_12/2014</v>
          </cell>
          <cell r="C3425" t="str">
            <v>UN</v>
          </cell>
          <cell r="D3425">
            <v>8.75</v>
          </cell>
          <cell r="E3425">
            <v>0.16744186</v>
          </cell>
        </row>
        <row r="3426">
          <cell r="A3426">
            <v>89739</v>
          </cell>
          <cell r="B3426" t="str">
            <v>JOELHO 45 GRAUS, PVC, SERIE NORMAL, ESGOTO PREDIAL, DN 75 MM, JUNTA ELÁSTICA, FORNECIDO E INSTALADO EM RAMAL DE DESCARGA OU RAMAL DE ESGOTO SANITÁRIO. AF_12/2014</v>
          </cell>
          <cell r="C3426" t="str">
            <v>UN</v>
          </cell>
          <cell r="D3426">
            <v>12.65</v>
          </cell>
          <cell r="E3426">
            <v>0.40403225799999998</v>
          </cell>
        </row>
        <row r="3427">
          <cell r="A3427">
            <v>89740</v>
          </cell>
          <cell r="B3427" t="str">
            <v>LUVA DE TRANSIÇÃO, CPVC, SOLDÁVEL, DN 22MM X 25MM, INSTALADO EM RAMAL DE DISTRIBUIÇÃO DE ÁGUA   FORNECIMENTO E INSTALAÇÃO. AF_12/2014</v>
          </cell>
          <cell r="C3427" t="str">
            <v>UN</v>
          </cell>
          <cell r="D3427">
            <v>4.17</v>
          </cell>
          <cell r="E3427">
            <v>0.358208955</v>
          </cell>
        </row>
        <row r="3428">
          <cell r="A3428">
            <v>89741</v>
          </cell>
          <cell r="B3428" t="str">
            <v>UNIÃO, CPVC, SOLDÁVEL, DN 22MM, INSTALADO EM RAMAL DE DISTRIBUIÇÃO DE ÁGUA   FORNECIMENTO E INSTALAÇÃO. AF_12/2014</v>
          </cell>
          <cell r="C3428" t="str">
            <v>UN</v>
          </cell>
          <cell r="D3428">
            <v>11.95</v>
          </cell>
          <cell r="E3428">
            <v>0.122033898</v>
          </cell>
        </row>
        <row r="3429">
          <cell r="A3429">
            <v>89742</v>
          </cell>
          <cell r="B3429" t="str">
            <v>CURVA CURTA 90 GRAUS, PVC, SERIE NORMAL, ESGOTO PREDIAL, DN 75 MM, JUNTA ELÁSTICA, FORNECIDO E INSTALADO EM RAMAL DE DESCARGA OU RAMAL DE ESGOTO SANITÁRIO. AF_12/2014</v>
          </cell>
          <cell r="C3429" t="str">
            <v>UN</v>
          </cell>
          <cell r="D3429">
            <v>21.45</v>
          </cell>
          <cell r="E3429">
            <v>0.23632075399999999</v>
          </cell>
        </row>
        <row r="3430">
          <cell r="A3430">
            <v>89743</v>
          </cell>
          <cell r="B3430" t="str">
            <v>CURVA LONGA 90 GRAUS, PVC, SERIE NORMAL, ESGOTO PREDIAL, DN 75 MM, JUNTA ELÁSTICA, FORNECIDO E INSTALADO EM RAMAL DE DESCARGA OU RAMAL DE ESGOTO SANITÁRIO. AF_12/2014</v>
          </cell>
          <cell r="C3430" t="str">
            <v>UN</v>
          </cell>
          <cell r="D3430">
            <v>28.43</v>
          </cell>
          <cell r="E3430">
            <v>0.17778566300000001</v>
          </cell>
        </row>
        <row r="3431">
          <cell r="A3431">
            <v>89744</v>
          </cell>
          <cell r="B3431" t="str">
            <v>JOELHO 90 GRAUS, PVC, SERIE NORMAL, ESGOTO PREDIAL, DN 100 MM, JUNTA ELÁSTICA, FORNECIDO E INSTALADO EM RAMAL DE DESCARGA OU RAMAL DE ESGOTO SANITÁRIO. AF_12/2014</v>
          </cell>
          <cell r="C3431" t="str">
            <v>UN</v>
          </cell>
          <cell r="D3431">
            <v>15.81</v>
          </cell>
          <cell r="E3431">
            <v>0.42327365700000003</v>
          </cell>
        </row>
        <row r="3432">
          <cell r="A3432">
            <v>89745</v>
          </cell>
          <cell r="B3432" t="str">
            <v>CONECTOR, CPVC, SOLDÁVEL, DN 22MM X 1/2 , INSTALADO EM RAMAL DE DISTRIBUIÇÃO DE ÁGUA   FORNECIMENTO E INSTALAÇÃO. AF_12/2014</v>
          </cell>
          <cell r="C3432" t="str">
            <v>UN</v>
          </cell>
          <cell r="D3432">
            <v>18.8</v>
          </cell>
          <cell r="E3432">
            <v>7.7211795999999999E-2</v>
          </cell>
        </row>
        <row r="3433">
          <cell r="A3433">
            <v>89746</v>
          </cell>
          <cell r="B3433" t="str">
            <v>JOELHO 45 GRAUS, PVC, SERIE NORMAL, ESGOTO PREDIAL, DN 100 MM, JUNTA ELÁSTICA, FORNECIDO E INSTALADO EM RAMAL DE DESCARGA OU RAMAL DE ESGOTO SANITÁRIO. AF_12/2014</v>
          </cell>
          <cell r="C3433" t="str">
            <v>UN</v>
          </cell>
          <cell r="D3433">
            <v>15.86</v>
          </cell>
          <cell r="E3433">
            <v>0.42192479199999999</v>
          </cell>
        </row>
        <row r="3434">
          <cell r="A3434">
            <v>89747</v>
          </cell>
          <cell r="B3434" t="str">
            <v>ADAPTADOR, CPVC, SOLDÁVEL, DN 22MM, INSTALADO EM RAMAL DE DISTRIBUIÇÃO DE ÁGUA   FORNECIMENTO E INSTALAÇÃO. AF_12/2014</v>
          </cell>
          <cell r="C3434" t="str">
            <v>UN</v>
          </cell>
          <cell r="D3434">
            <v>7.32</v>
          </cell>
          <cell r="E3434">
            <v>0.20083682</v>
          </cell>
        </row>
        <row r="3435">
          <cell r="A3435">
            <v>89748</v>
          </cell>
          <cell r="B3435" t="str">
            <v>CURVA CURTA 90 GRAUS, PVC, SERIE NORMAL, ESGOTO PREDIAL, DN 100 MM, JUNTA ELÁSTICA, FORNECIDO E INSTALADO EM RAMAL DE DESCARGA OU RAMAL DE ESGOTO SANITÁRIO. AF_12/2014</v>
          </cell>
          <cell r="C3435" t="str">
            <v>UN</v>
          </cell>
          <cell r="D3435">
            <v>24.88</v>
          </cell>
          <cell r="E3435">
            <v>0.26790772899999998</v>
          </cell>
        </row>
        <row r="3436">
          <cell r="A3436">
            <v>89749</v>
          </cell>
          <cell r="B3436" t="str">
            <v>CURVA DE TRANSPOSIÇÃO, CPVC, SOLDÁVEL, DN 22MM, INSTALADO EM RAMAL DE DISTRIBUIÇÃO DE ÁGUA   FORNECIMENTO E INSTALAÇÃO. AF_12/2014</v>
          </cell>
          <cell r="C3436" t="str">
            <v>UN</v>
          </cell>
          <cell r="D3436">
            <v>8.75</v>
          </cell>
          <cell r="E3436">
            <v>0.16744186</v>
          </cell>
        </row>
        <row r="3437">
          <cell r="A3437">
            <v>89750</v>
          </cell>
          <cell r="B3437" t="str">
            <v>CURVA LONGA 90 GRAUS, PVC, SERIE NORMAL, ESGOTO PREDIAL, DN 100 MM, JUNTA ELÁSTICA, FORNECIDO E INSTALADO EM RAMAL DE DESCARGA OU RAMAL DE ESGOTO SANITÁRIO. AF_12/2014</v>
          </cell>
          <cell r="C3437" t="str">
            <v>UN</v>
          </cell>
          <cell r="D3437">
            <v>43.2</v>
          </cell>
          <cell r="E3437">
            <v>0.15384615300000001</v>
          </cell>
        </row>
        <row r="3438">
          <cell r="A3438">
            <v>89751</v>
          </cell>
          <cell r="B3438" t="str">
            <v>BUCHA DE REDUÇÃO, CPVC, SOLDÁVEL, DN 22MM X 15MM, INSTALADO EM RAMAL DE DISTRIBUIÇÃO DE ÁGUA   FORNECIMENTO E INSTALAÇÃO. AF_12/2014</v>
          </cell>
          <cell r="C3438" t="str">
            <v>UN</v>
          </cell>
          <cell r="D3438">
            <v>3.55</v>
          </cell>
          <cell r="E3438">
            <v>0.42352941100000002</v>
          </cell>
        </row>
        <row r="3439">
          <cell r="A3439">
            <v>89752</v>
          </cell>
          <cell r="B3439" t="str">
            <v>LUVA SIMPLES, PVC, SERIE NORMAL, ESGOTO PREDIAL, DN 40 MM, JUNTA SOLDÁVEL, FORNECIDO E INSTALADO EM RAMAL DE DESCARGA OU RAMAL DE ESGOTO SANITÁRIO. AF_12/2014</v>
          </cell>
          <cell r="C3439" t="str">
            <v>UN</v>
          </cell>
          <cell r="D3439">
            <v>4.1500000000000004</v>
          </cell>
          <cell r="E3439">
            <v>0.46231155699999998</v>
          </cell>
        </row>
        <row r="3440">
          <cell r="A3440">
            <v>89753</v>
          </cell>
          <cell r="B3440" t="str">
            <v>LUVA SIMPLES, PVC, SERIE NORMAL, ESGOTO PREDIAL, DN 50 MM, JUNTA ELÁSTICA, FORNECIDO E INSTALADO EM RAMAL DE DESCARGA OU RAMAL DE ESGOTO SANITÁRIO. AF_12/2014</v>
          </cell>
          <cell r="C3440" t="str">
            <v>UN</v>
          </cell>
          <cell r="D3440">
            <v>5.74</v>
          </cell>
          <cell r="E3440">
            <v>0.37837837800000002</v>
          </cell>
        </row>
        <row r="3441">
          <cell r="A3441">
            <v>89754</v>
          </cell>
          <cell r="B3441" t="str">
            <v>LUVA DE CORRER, PVC, SERIE NORMAL, ESGOTO PREDIAL, DN 50 MM, JUNTA ELÁSTICA, FORNECIDO E INSTALADO EM RAMAL DE DESCARGA OU RAMAL DE ESGOTO SANITÁRIO. AF_12/2014</v>
          </cell>
          <cell r="C3441" t="str">
            <v>UN</v>
          </cell>
          <cell r="D3441">
            <v>9.65</v>
          </cell>
          <cell r="E3441">
            <v>0.22198731499999999</v>
          </cell>
        </row>
        <row r="3442">
          <cell r="A3442">
            <v>89755</v>
          </cell>
          <cell r="B3442" t="str">
            <v>LUVA, CPVC, SOLDÁVEL, DN 28MM, INSTALADO EM RAMAL DE DISTRIBUIÇÃO DE ÁGUA   FORNECIMENTO E INSTALAÇÃO. AF_12/2014</v>
          </cell>
          <cell r="C3442" t="str">
            <v>UN</v>
          </cell>
          <cell r="D3442">
            <v>6.96</v>
          </cell>
          <cell r="E3442">
            <v>0.25184094200000001</v>
          </cell>
        </row>
        <row r="3443">
          <cell r="A3443">
            <v>89756</v>
          </cell>
          <cell r="B3443" t="str">
            <v>LUVA DE CORRER, CPVC, SOLDÁVEL, DN 28MM, INSTALADO EM RAMAL DE DISTRIBUIÇÃO DE ÁGUA   FORNECIMENTO E INSTALAÇÃO. AF_12/2014</v>
          </cell>
          <cell r="C3443" t="str">
            <v>UN</v>
          </cell>
          <cell r="D3443">
            <v>11.77</v>
          </cell>
          <cell r="E3443">
            <v>0.14741379299999999</v>
          </cell>
        </row>
        <row r="3444">
          <cell r="A3444">
            <v>89757</v>
          </cell>
          <cell r="B3444" t="str">
            <v>UNIÃO, CPVC, SOLDÁVEL, DN 28MM, INSTALADO EM RAMAL DE DISTRIBUIÇÃO DE ÁGUA   FORNECIMENTO E INSTALAÇÃO. AF_12/2014</v>
          </cell>
          <cell r="C3444" t="str">
            <v>UN</v>
          </cell>
          <cell r="D3444">
            <v>17.91</v>
          </cell>
          <cell r="E3444">
            <v>9.6392332999999997E-2</v>
          </cell>
        </row>
        <row r="3445">
          <cell r="A3445">
            <v>89758</v>
          </cell>
          <cell r="B3445" t="str">
            <v>CONECTOR, CPVC, SOLDÁVEL, DN 28MM X 1 , INSTALADO EM RAMAL DE DISTRIBUIÇÃO DE ÁGUA   FORNECIMENTO E INSTALAÇÃO. AF_12/2014</v>
          </cell>
          <cell r="C3445" t="str">
            <v>UN</v>
          </cell>
          <cell r="D3445">
            <v>27.92</v>
          </cell>
          <cell r="E3445">
            <v>6.1621621000000001E-2</v>
          </cell>
        </row>
        <row r="3446">
          <cell r="A3446">
            <v>89759</v>
          </cell>
          <cell r="B3446" t="str">
            <v>BUCHA DE REDUÇÃO, CPVC, SOLDÁVEL, DN 28MM X 22MM, INSTALADO EM RAMAL DE DISTRIBUIÇÃO DE ÁGUA - FORNECIMENTO E INSTALAÇÃO. AF_12/2014</v>
          </cell>
          <cell r="C3446" t="str">
            <v>UN</v>
          </cell>
          <cell r="D3446">
            <v>4.82</v>
          </cell>
          <cell r="E3446">
            <v>0.36774193500000002</v>
          </cell>
        </row>
        <row r="3447">
          <cell r="A3447">
            <v>89760</v>
          </cell>
          <cell r="B3447" t="str">
            <v>LUVA, CPVC, SOLDÁVEL, DN 35MM, INSTALADO EM RAMAL DE DISTRIBUIÇÃO DE ÁGUA - FORNECIMENTO E INSTALAÇÃO. AF_12/2014</v>
          </cell>
          <cell r="C3447" t="str">
            <v>UN</v>
          </cell>
          <cell r="D3447">
            <v>11.29</v>
          </cell>
          <cell r="E3447">
            <v>0.18018018</v>
          </cell>
        </row>
        <row r="3448">
          <cell r="A3448">
            <v>89761</v>
          </cell>
          <cell r="B3448" t="str">
            <v>LUVA DE CORRER, CPVC, SOLDÁVEL, DN 35MM, INSTALADO EM RAMAL DE DISTRIBUIÇÃO DE ÁGUA - FORNECIMENTO E INSTALAÇÃO. AF_12/2014</v>
          </cell>
          <cell r="C3448" t="str">
            <v>UN</v>
          </cell>
          <cell r="D3448">
            <v>18.489999999999998</v>
          </cell>
          <cell r="E3448">
            <v>0.10928961700000001</v>
          </cell>
        </row>
        <row r="3449">
          <cell r="A3449">
            <v>89762</v>
          </cell>
          <cell r="B3449" t="str">
            <v>UNIÃO, CPVC, SOLDÁVEL, DN35MM, INSTALADO EM RAMAL DE DISTRIBUIÇÃO DE ÁGUA - FORNECIMENTO E INSTALAÇÃO. AF_12/2014</v>
          </cell>
          <cell r="C3449" t="str">
            <v>UN</v>
          </cell>
          <cell r="D3449">
            <v>26.21</v>
          </cell>
          <cell r="E3449">
            <v>7.686395E-2</v>
          </cell>
        </row>
        <row r="3450">
          <cell r="A3450">
            <v>89763</v>
          </cell>
          <cell r="B3450" t="str">
            <v>CONECTOR, CPVC, SOLDÁVEL, DN 35MM X 1 1/4 , INSTALADO EM RAMAL DE DISTRIBUIÇÃO DE ÁGUA - FORNECIMENTO E INSTALAÇÃO. AF_12/2014</v>
          </cell>
          <cell r="C3450" t="str">
            <v>UN</v>
          </cell>
          <cell r="D3450">
            <v>102.57</v>
          </cell>
          <cell r="E3450">
            <v>1.9535065000000001E-2</v>
          </cell>
        </row>
        <row r="3451">
          <cell r="A3451">
            <v>89764</v>
          </cell>
          <cell r="B3451" t="str">
            <v>BUCHA DE REDUÇÃO, CPVC, SOLDÁVEL, DN35MM X 28MM, INSTALADO EM RAMAL DE DISTRIBUIÇÃO DE ÁGUA - FORNECIMENTO E INSTALAÇÃO. AF_12/2014</v>
          </cell>
          <cell r="C3451" t="str">
            <v>UN</v>
          </cell>
          <cell r="D3451">
            <v>20.03</v>
          </cell>
          <cell r="E3451">
            <v>0.10080645100000001</v>
          </cell>
        </row>
        <row r="3452">
          <cell r="A3452">
            <v>89765</v>
          </cell>
          <cell r="B3452" t="str">
            <v>TE, CPVC, SOLDÁVEL, DN 22MM, INSTALADO EM RAMAL DE DISTRIBUIÇÃO DE ÁGUA - FORNECIMENTO E INSTALAÇÃO. AF_12/2014</v>
          </cell>
          <cell r="C3452" t="str">
            <v>UN</v>
          </cell>
          <cell r="D3452">
            <v>8.77</v>
          </cell>
          <cell r="E3452">
            <v>0.33838973100000003</v>
          </cell>
        </row>
        <row r="3453">
          <cell r="A3453">
            <v>89766</v>
          </cell>
          <cell r="B3453" t="str">
            <v>TE DE TRANSIÇÃO, CPVC, SOLDÁVEL, DN 22MM X 1/2 , INSTALADO EM RAMAL DE DISTRIBUIÇÃO DE ÁGUA   FORNECIMENTO E INSTALAÇÃO. AF_12/2014</v>
          </cell>
          <cell r="C3453" t="str">
            <v>UN</v>
          </cell>
          <cell r="D3453">
            <v>12.8</v>
          </cell>
          <cell r="E3453">
            <v>0.23015873000000001</v>
          </cell>
        </row>
        <row r="3454">
          <cell r="A3454">
            <v>89767</v>
          </cell>
          <cell r="B3454" t="str">
            <v>TÊ MISTURADOR, CPVC, SOLDÁVEL, DN 22MM, INSTALADO EM RAMAL DE DISTRIBUIÇÃO DE ÁGUA - FORNECIMENTO E INSTALAÇÃO. AF_12/2014</v>
          </cell>
          <cell r="C3454" t="str">
            <v>UN</v>
          </cell>
          <cell r="D3454">
            <v>12.8</v>
          </cell>
          <cell r="E3454">
            <v>0.23015873000000001</v>
          </cell>
        </row>
        <row r="3455">
          <cell r="A3455">
            <v>89768</v>
          </cell>
          <cell r="B3455" t="str">
            <v>TÊ, CPVC, SOLDÁVEL, DN 28MM, INSTALADO EM RAMAL DE DISTRIBUIÇÃO DE ÁGUA - FORNECIMENTO E INSTALAÇÃO. AF_12/2014</v>
          </cell>
          <cell r="C3455" t="str">
            <v>UN</v>
          </cell>
          <cell r="D3455">
            <v>12.93</v>
          </cell>
          <cell r="E3455">
            <v>0.26771653499999998</v>
          </cell>
        </row>
        <row r="3456">
          <cell r="A3456">
            <v>89769</v>
          </cell>
          <cell r="B3456" t="str">
            <v>TÊ, CPVC, SOLDÁVEL, DN35MM, INSTALADO EM RAMAL DE DISTRIBUIÇÃO DE ÁGUA - FORNECIMENTO E INSTALAÇÃO. AF_12/2014</v>
          </cell>
          <cell r="C3456" t="str">
            <v>UN</v>
          </cell>
          <cell r="D3456">
            <v>30.16</v>
          </cell>
          <cell r="E3456">
            <v>0.13417890499999999</v>
          </cell>
        </row>
        <row r="3457">
          <cell r="A3457">
            <v>89772</v>
          </cell>
          <cell r="B3457" t="str">
            <v>TUBO, CPVC, SOLDÁVEL, DN 54MM, INSTALADO EM PRUMADA DE ÁGUA  FORNECIMENTO E INSTALAÇÃO. AF_12/2014</v>
          </cell>
          <cell r="C3457" t="str">
            <v>M</v>
          </cell>
          <cell r="D3457">
            <v>50.55</v>
          </cell>
          <cell r="E3457">
            <v>1.5863572999999999E-2</v>
          </cell>
        </row>
        <row r="3458">
          <cell r="A3458">
            <v>89774</v>
          </cell>
          <cell r="B3458" t="str">
            <v>LUVA SIMPLES, PVC, SERIE NORMAL, ESGOTO PREDIAL, DN 75 MM, JUNTA ELÁSTICA, FORNECIDO E INSTALADO EM RAMAL DE DESCARGA OU RAMAL DE ESGOTO SANITÁRIO. AF_12/2014</v>
          </cell>
          <cell r="C3458" t="str">
            <v>UN</v>
          </cell>
          <cell r="D3458">
            <v>9.51</v>
          </cell>
          <cell r="E3458">
            <v>0.36842105200000003</v>
          </cell>
        </row>
        <row r="3459">
          <cell r="A3459">
            <v>89776</v>
          </cell>
          <cell r="B3459" t="str">
            <v>LUVA DE CORRER, PVC, SERIE NORMAL, ESGOTO PREDIAL, DN 75 MM, JUNTA ELÁSTICA, FORNECIDO E INSTALADO EM RAMAL DE DESCARGA OU RAMAL DE ESGOTO SANITÁRIO. AF_12/2014</v>
          </cell>
          <cell r="C3459" t="str">
            <v>UN</v>
          </cell>
          <cell r="D3459">
            <v>12.26</v>
          </cell>
          <cell r="E3459">
            <v>0.28441127599999999</v>
          </cell>
        </row>
        <row r="3460">
          <cell r="A3460">
            <v>89777</v>
          </cell>
          <cell r="B3460" t="str">
            <v>JOELHO 90 GRAUS, CPVC, SOLDÁVEL, DN 35MM, INSTALADO EM PRUMADA DE ÁGUA  FORNECIMENTO E INSTALAÇÃO. AF_12/2014</v>
          </cell>
          <cell r="C3460" t="str">
            <v>UN</v>
          </cell>
          <cell r="D3460">
            <v>15.49</v>
          </cell>
          <cell r="E3460">
            <v>0.13603662499999999</v>
          </cell>
        </row>
        <row r="3461">
          <cell r="A3461">
            <v>89778</v>
          </cell>
          <cell r="B3461" t="str">
            <v>LUVA SIMPLES, PVC, SERIE NORMAL, ESGOTO PREDIAL, DN 100 MM, JUNTA ELÁSTICA, FORNECIDO E INSTALADO EM RAMAL DE DESCARGA OU RAMAL DE ESGOTO SANITÁRIO. AF_12/2014</v>
          </cell>
          <cell r="C3461" t="str">
            <v>UN</v>
          </cell>
          <cell r="D3461">
            <v>12</v>
          </cell>
          <cell r="E3461">
            <v>0.38030560200000002</v>
          </cell>
        </row>
        <row r="3462">
          <cell r="A3462">
            <v>89779</v>
          </cell>
          <cell r="B3462" t="str">
            <v>LUVA DE CORRER, PVC, SERIE NORMAL, ESGOTO PREDIAL, DN 100 MM, JUNTA ELÁSTICA, FORNECIDO E INSTALADO EM RAMAL DE DESCARGA OU RAMAL DE ESGOTO SANITÁRIO. AF_12/2014</v>
          </cell>
          <cell r="C3462" t="str">
            <v>UN</v>
          </cell>
          <cell r="D3462">
            <v>17.5</v>
          </cell>
          <cell r="E3462">
            <v>0.25925925900000002</v>
          </cell>
        </row>
        <row r="3463">
          <cell r="A3463">
            <v>89780</v>
          </cell>
          <cell r="B3463" t="str">
            <v>JOELHO 45 GRAUS, CPVC, SOLDÁVEL, DN 35MM, INSTALADO EM PRUMADA DE ÁGUA - FORNECIMENTO E INSTALAÇÃO. AF_12/2014</v>
          </cell>
          <cell r="C3463" t="str">
            <v>UN</v>
          </cell>
          <cell r="D3463">
            <v>15.49</v>
          </cell>
          <cell r="E3463">
            <v>0.13603662499999999</v>
          </cell>
        </row>
        <row r="3464">
          <cell r="A3464">
            <v>89781</v>
          </cell>
          <cell r="B3464" t="str">
            <v>JOELHO 90 GRAUS, CPVC, SOLDÁVEL, DN 42MM, INSTALADO EM PRUMADA DE ÁGUA  FORNECIMENTO E INSTALAÇÃO. AF_12/2014</v>
          </cell>
          <cell r="C3464" t="str">
            <v>UN</v>
          </cell>
          <cell r="D3464">
            <v>23.03</v>
          </cell>
          <cell r="E3464">
            <v>0.106830122</v>
          </cell>
        </row>
        <row r="3465">
          <cell r="A3465">
            <v>89782</v>
          </cell>
          <cell r="B3465" t="str">
            <v>TE, PVC, SERIE NORMAL, ESGOTO PREDIAL, DN 40 X 40 MM, JUNTA SOLDÁVEL, FORNECIDO E INSTALADO EM RAMAL DE DESCARGA OU RAMAL DE ESGOTO SANITÁRIO. AF_12/2014</v>
          </cell>
          <cell r="C3465" t="str">
            <v>UN</v>
          </cell>
          <cell r="D3465">
            <v>7.76</v>
          </cell>
          <cell r="E3465">
            <v>0.48680738699999998</v>
          </cell>
        </row>
        <row r="3466">
          <cell r="A3466">
            <v>89783</v>
          </cell>
          <cell r="B3466" t="str">
            <v>JUNÇÃO SIMPLES, PVC, SERIE NORMAL, ESGOTO PREDIAL, DN 40 MM, JUNTA SOLDÁVEL, FORNECIDO E INSTALADO EM RAMAL DE DESCARGA OU RAMAL DE ESGOTO SANITÁRIO. AF_12/2014</v>
          </cell>
          <cell r="C3466" t="str">
            <v>UN</v>
          </cell>
          <cell r="D3466">
            <v>8.07</v>
          </cell>
          <cell r="E3466">
            <v>0.467680608</v>
          </cell>
        </row>
        <row r="3467">
          <cell r="A3467">
            <v>89784</v>
          </cell>
          <cell r="B3467" t="str">
            <v>TE, PVC, SERIE NORMAL, ESGOTO PREDIAL, DN 50 X 50 MM, JUNTA ELÁSTICA, FORNECIDO E INSTALADO EM RAMAL DE DESCARGA OU RAMAL DE ESGOTO SANITÁRIO. AF_12/2014</v>
          </cell>
          <cell r="C3467" t="str">
            <v>UN</v>
          </cell>
          <cell r="D3467">
            <v>12.41</v>
          </cell>
          <cell r="E3467">
            <v>0.36751435599999999</v>
          </cell>
        </row>
        <row r="3468">
          <cell r="A3468">
            <v>89785</v>
          </cell>
          <cell r="B3468" t="str">
            <v>JUNÇÃO SIMPLES, PVC, SERIE NORMAL, ESGOTO PREDIAL, DN 50 X 50 MM, JUNTA ELÁSTICA, FORNECIDO E INSTALADO EM RAMAL DE DESCARGA OU RAMAL DE ESGOTO SANITÁRIO. AF_12/2014</v>
          </cell>
          <cell r="C3468" t="str">
            <v>UN</v>
          </cell>
          <cell r="D3468">
            <v>13.11</v>
          </cell>
          <cell r="E3468">
            <v>0.34755624499999999</v>
          </cell>
        </row>
        <row r="3469">
          <cell r="A3469">
            <v>89786</v>
          </cell>
          <cell r="B3469" t="str">
            <v>TE, PVC, SERIE NORMAL, ESGOTO PREDIAL, DN 75 X 75 MM, JUNTA ELÁSTICA, FORNECIDO E INSTALADO EM RAMAL DE DESCARGA OU RAMAL DE ESGOTO SANITÁRIO. AF_12/2014</v>
          </cell>
          <cell r="C3469" t="str">
            <v>UN</v>
          </cell>
          <cell r="D3469">
            <v>20.329999999999998</v>
          </cell>
          <cell r="E3469">
            <v>0.32837301499999999</v>
          </cell>
        </row>
        <row r="3470">
          <cell r="A3470">
            <v>89787</v>
          </cell>
          <cell r="B3470" t="str">
            <v>JOELHO 45 GRAUS, CPVC, SOLDÁVEL, DN 42MM, INSTALADO EM PRUMADA DE ÁGUA  FORNECIMENTO E INSTALAÇÃO. AF_12/2014</v>
          </cell>
          <cell r="C3470" t="str">
            <v>UN</v>
          </cell>
          <cell r="D3470">
            <v>23.03</v>
          </cell>
          <cell r="E3470">
            <v>0.106830122</v>
          </cell>
        </row>
        <row r="3471">
          <cell r="A3471">
            <v>89788</v>
          </cell>
          <cell r="B3471" t="str">
            <v>JOELHO 90 GRAUS, CPVC, SOLDÁVEL, DN 54MM, INSTALADO EM PRUMADA DE ÁGUA  FORNECIMENTO E INSTALAÇÃO. AF_12/2014</v>
          </cell>
          <cell r="C3471" t="str">
            <v>UN</v>
          </cell>
          <cell r="D3471">
            <v>44.98</v>
          </cell>
          <cell r="E3471">
            <v>6.8395172000000004E-2</v>
          </cell>
        </row>
        <row r="3472">
          <cell r="A3472">
            <v>89789</v>
          </cell>
          <cell r="B3472" t="str">
            <v>JOELHO 45 GRAUS, CPVC, SOLDÁVEL, DN 54MM, INSTALADO EM PRUMADA DE ÁGUA  FORNECIMENTO E INSTALAÇÃO. AF_12/2014</v>
          </cell>
          <cell r="C3472" t="str">
            <v>UN</v>
          </cell>
          <cell r="D3472">
            <v>45.69</v>
          </cell>
          <cell r="E3472">
            <v>6.7326732E-2</v>
          </cell>
        </row>
        <row r="3473">
          <cell r="A3473">
            <v>89790</v>
          </cell>
          <cell r="B3473" t="str">
            <v>JOELHO 90 GRAUS, CPVC, SOLDÁVEL, DN 73MM, INSTALADO EM PRUMADA DE ÁGUA  FORNECIMENTO E INSTALAÇÃO. AF_12/2014</v>
          </cell>
          <cell r="C3473" t="str">
            <v>UN</v>
          </cell>
          <cell r="D3473">
            <v>111.2</v>
          </cell>
          <cell r="E3473">
            <v>3.6402955000000001E-2</v>
          </cell>
        </row>
        <row r="3474">
          <cell r="A3474">
            <v>89791</v>
          </cell>
          <cell r="B3474" t="str">
            <v>JOELHO 45 GRAUS, CPVC, SOLDÁVEL, DN 73MM, INSTALADO EM PRUMADA DE ÁGUA  FORNECIMENTO E INSTALAÇÃO. AF_12/2014</v>
          </cell>
          <cell r="C3474" t="str">
            <v>UN</v>
          </cell>
          <cell r="D3474">
            <v>113.8</v>
          </cell>
          <cell r="E3474">
            <v>3.5569641999999999E-2</v>
          </cell>
        </row>
        <row r="3475">
          <cell r="A3475">
            <v>89792</v>
          </cell>
          <cell r="B3475" t="str">
            <v>JOELHO 90 GRAUS, CPVC, SOLDÁVEL, DN 89MM, INSTALADO EM PRUMADA DE ÁGUA  FORNECIMENTO E INSTALAÇÃO. AF_12/2014</v>
          </cell>
          <cell r="C3475" t="str">
            <v>UN</v>
          </cell>
          <cell r="D3475">
            <v>130.49</v>
          </cell>
          <cell r="E3475">
            <v>3.7238942999999997E-2</v>
          </cell>
        </row>
        <row r="3476">
          <cell r="A3476">
            <v>89793</v>
          </cell>
          <cell r="B3476" t="str">
            <v>JOELHO 45 GRAUS, CPVC, SOLDÁVEL, DN 89MM, INSTALADO EM PRUMADA DE ÁGUA  FORNECIMENTO E INSTALAÇÃO. AF_12/2014</v>
          </cell>
          <cell r="C3476" t="str">
            <v>UN</v>
          </cell>
          <cell r="D3476">
            <v>134.01</v>
          </cell>
          <cell r="E3476">
            <v>3.6258971000000001E-2</v>
          </cell>
        </row>
        <row r="3477">
          <cell r="A3477">
            <v>89794</v>
          </cell>
          <cell r="B3477" t="str">
            <v>LUVA, CPVC, SOLDÁVEL, DN 35MM, INSTALADO EM PRUMADA DE ÁGUA  FORNECIMENTO E INSTALAÇÃO. AF_12/2014</v>
          </cell>
          <cell r="C3477" t="str">
            <v>UN</v>
          </cell>
          <cell r="D3477">
            <v>10.52</v>
          </cell>
          <cell r="E3477">
            <v>0.13429951600000001</v>
          </cell>
        </row>
        <row r="3478">
          <cell r="A3478">
            <v>89795</v>
          </cell>
          <cell r="B3478" t="str">
            <v>JUNÇÃO SIMPLES, PVC, SERIE NORMAL, ESGOTO PREDIAL, DN 75 X 75 MM, JUNTA ELÁSTICA, FORNECIDO E INSTALADO EM RAMAL DE DESCARGA OU RAMAL DE ESGOTO SANITÁRIO. AF_12/2014</v>
          </cell>
          <cell r="C3478" t="str">
            <v>UN</v>
          </cell>
          <cell r="D3478">
            <v>21.31</v>
          </cell>
          <cell r="E3478">
            <v>0.31315042500000001</v>
          </cell>
        </row>
        <row r="3479">
          <cell r="A3479">
            <v>89796</v>
          </cell>
          <cell r="B3479" t="str">
            <v>TE, PVC, SERIE NORMAL, ESGOTO PREDIAL, DN 100 X 100 MM, JUNTA ELÁSTICA, FORNECIDO E INSTALADO EM RAMAL DE DESCARGA OU RAMAL DE ESGOTO SANITÁRIO. AF_12/2014</v>
          </cell>
          <cell r="C3479" t="str">
            <v>UN</v>
          </cell>
          <cell r="D3479">
            <v>25.38</v>
          </cell>
          <cell r="E3479">
            <v>0.348086124</v>
          </cell>
        </row>
        <row r="3480">
          <cell r="A3480">
            <v>89797</v>
          </cell>
          <cell r="B3480" t="str">
            <v>JUNÇÃO SIMPLES, PVC, SERIE NORMAL, ESGOTO PREDIAL, DN 100 X 100 MM, JUNTA ELÁSTICA, FORNECIDO E INSTALADO EM RAMAL DE DESCARGA OU RAMAL DE ESGOTO SANITÁRIO. AF_12/2014</v>
          </cell>
          <cell r="C3480" t="str">
            <v>UN</v>
          </cell>
          <cell r="D3480">
            <v>29.07</v>
          </cell>
          <cell r="E3480">
            <v>0.30344108400000003</v>
          </cell>
        </row>
        <row r="3481">
          <cell r="A3481">
            <v>89801</v>
          </cell>
          <cell r="B3481" t="str">
            <v>JOELHO 90 GRAUS, PVC, SERIE NORMAL, ESGOTO PREDIAL, DN 50 MM, JUNTA ELÁSTICA, FORNECIDO E INSTALADO EM PRUMADA DE ESGOTO SANITÁRIO OU VENTILAÇÃO. AF_12/2014</v>
          </cell>
          <cell r="C3481" t="str">
            <v>UN</v>
          </cell>
          <cell r="D3481">
            <v>4.0599999999999996</v>
          </cell>
          <cell r="E3481">
            <v>0.26342710899999999</v>
          </cell>
        </row>
        <row r="3482">
          <cell r="A3482">
            <v>89802</v>
          </cell>
          <cell r="B3482" t="str">
            <v>JOELHO 45 GRAUS, PVC, SERIE NORMAL, ESGOTO PREDIAL, DN 50 MM, JUNTA ELÁSTICA, FORNECIDO E INSTALADO EM PRUMADA DE ESGOTO SANITÁRIO OU VENTILAÇÃO. AF_12/2014</v>
          </cell>
          <cell r="C3482" t="str">
            <v>UN</v>
          </cell>
          <cell r="D3482">
            <v>4.5199999999999996</v>
          </cell>
          <cell r="E3482">
            <v>0.23569793999999999</v>
          </cell>
        </row>
        <row r="3483">
          <cell r="A3483">
            <v>89803</v>
          </cell>
          <cell r="B3483" t="str">
            <v>CURVA CURTA 90 GRAUS, PVC, SERIE NORMAL, ESGOTO PREDIAL, DN 50 MM, JUNTA ELÁSTICA, FORNECIDO E INSTALADO EM PRUMADA DE ESGOTO SANITÁRIO OU VENTILAÇÃO. AF_12/2014</v>
          </cell>
          <cell r="C3483" t="str">
            <v>UN</v>
          </cell>
          <cell r="D3483">
            <v>9.15</v>
          </cell>
          <cell r="E3483">
            <v>0.11444444400000001</v>
          </cell>
        </row>
        <row r="3484">
          <cell r="A3484">
            <v>89804</v>
          </cell>
          <cell r="B3484" t="str">
            <v>CURVA LONGA 90 GRAUS, PVC, SERIE NORMAL, ESGOTO PREDIAL, DN 50 MM, JUNTA ELÁSTICA, FORNECIDO E INSTALADO EM PRUMADA DE ESGOTO SANITÁRIO OU VENTILAÇÃO. AF_12/2014</v>
          </cell>
          <cell r="C3484" t="str">
            <v>UN</v>
          </cell>
          <cell r="D3484">
            <v>9.0500000000000007</v>
          </cell>
          <cell r="E3484">
            <v>0.115730337</v>
          </cell>
        </row>
        <row r="3485">
          <cell r="A3485">
            <v>89805</v>
          </cell>
          <cell r="B3485" t="str">
            <v>JOELHO 90 GRAUS, PVC, SERIE NORMAL, ESGOTO PREDIAL, DN 75 MM, JUNTA ELÁSTICA, FORNECIDO E INSTALADO EM PRUMADA DE ESGOTO SANITÁRIO OU VENTILAÇÃO. AF_12/2014</v>
          </cell>
          <cell r="C3485" t="str">
            <v>UN</v>
          </cell>
          <cell r="D3485">
            <v>8.2799999999999994</v>
          </cell>
          <cell r="E3485">
            <v>0.25957972800000001</v>
          </cell>
        </row>
        <row r="3486">
          <cell r="A3486">
            <v>89806</v>
          </cell>
          <cell r="B3486" t="str">
            <v>JOELHO 45 GRAUS, PVC, SERIE NORMAL, ESGOTO PREDIAL, DN 75 MM, JUNTA ELÁSTICA, FORNECIDO E INSTALADO EM PRUMADA DE ESGOTO SANITÁRIO OU VENTILAÇÃO. AF_12/2014</v>
          </cell>
          <cell r="C3486" t="str">
            <v>UN</v>
          </cell>
          <cell r="D3486">
            <v>8.94</v>
          </cell>
          <cell r="E3486">
            <v>0.24</v>
          </cell>
        </row>
        <row r="3487">
          <cell r="A3487">
            <v>89807</v>
          </cell>
          <cell r="B3487" t="str">
            <v>CURVA CURTA 90 GRAUS, PVC, SERIE NORMAL, ESGOTO PREDIAL, DN 75 MM, JUNTA ELÁSTICA, FORNECIDO E INSTALADO EM PRUMADA DE ESGOTO SANITÁRIO OU VENTILAÇÃO. AF_12/2014</v>
          </cell>
          <cell r="C3487" t="str">
            <v>UN</v>
          </cell>
          <cell r="D3487">
            <v>17.739999999999998</v>
          </cell>
          <cell r="E3487">
            <v>0.11965811899999999</v>
          </cell>
        </row>
        <row r="3488">
          <cell r="A3488">
            <v>89808</v>
          </cell>
          <cell r="B3488" t="str">
            <v>CURVA LONGA 90 GRAUS, PVC, SERIE NORMAL, ESGOTO PREDIAL, DN 75 MM, JUNTA ELÁSTICA, FORNECIDO E INSTALADO EM PRUMADA DE ESGOTO SANITÁRIO OU VENTILAÇÃO. AF_12/2014</v>
          </cell>
          <cell r="C3488" t="str">
            <v>UN</v>
          </cell>
          <cell r="D3488">
            <v>24.72</v>
          </cell>
          <cell r="E3488">
            <v>8.5609457E-2</v>
          </cell>
        </row>
        <row r="3489">
          <cell r="A3489">
            <v>89809</v>
          </cell>
          <cell r="B3489" t="str">
            <v>JOELHO 90 GRAUS, PVC, SERIE NORMAL, ESGOTO PREDIAL, DN 100 MM, JUNTA ELÁSTICA, FORNECIDO E INSTALADO EM PRUMADA DE ESGOTO SANITÁRIO OU VENTILAÇÃO. AF_12/2014</v>
          </cell>
          <cell r="C3489" t="str">
            <v>UN</v>
          </cell>
          <cell r="D3489">
            <v>11.42</v>
          </cell>
          <cell r="E3489">
            <v>0.28264758400000001</v>
          </cell>
        </row>
        <row r="3490">
          <cell r="A3490">
            <v>89810</v>
          </cell>
          <cell r="B3490" t="str">
            <v>JOELHO 45 GRAUS, PVC, SERIE NORMAL, ESGOTO PREDIAL, DN 100 MM, JUNTA ELÁSTICA, FORNECIDO E INSTALADO EM PRUMADA DE ESGOTO SANITÁRIO OU VENTILAÇÃO. AF_12/2014</v>
          </cell>
          <cell r="C3490" t="str">
            <v>UN</v>
          </cell>
          <cell r="D3490">
            <v>11.47</v>
          </cell>
          <cell r="E3490">
            <v>0.28138913599999998</v>
          </cell>
        </row>
        <row r="3491">
          <cell r="A3491">
            <v>89811</v>
          </cell>
          <cell r="B3491" t="str">
            <v>CURVA CURTA 90 GRAUS, PVC, SERIE NORMAL, ESGOTO PREDIAL, DN 100 MM, JUNTA ELÁSTICA, FORNECIDO E INSTALADO EM PRUMADA DE ESGOTO SANITÁRIO OU VENTILAÇÃO. AF_12/2014</v>
          </cell>
          <cell r="C3491" t="str">
            <v>UN</v>
          </cell>
          <cell r="D3491">
            <v>20.49</v>
          </cell>
          <cell r="E3491">
            <v>0.15604938199999999</v>
          </cell>
        </row>
        <row r="3492">
          <cell r="A3492">
            <v>89812</v>
          </cell>
          <cell r="B3492" t="str">
            <v>CURVA LONGA 90 GRAUS, PVC, SERIE NORMAL, ESGOTO PREDIAL, DN 100 MM, JUNTA ELÁSTICA, FORNECIDO E INSTALADO EM PRUMADA DE ESGOTO SANITÁRIO OU VENTILAÇÃO. AF_12/2014</v>
          </cell>
          <cell r="C3492" t="str">
            <v>UN</v>
          </cell>
          <cell r="D3492">
            <v>38.81</v>
          </cell>
          <cell r="E3492">
            <v>8.1928959999999995E-2</v>
          </cell>
        </row>
        <row r="3493">
          <cell r="A3493">
            <v>89813</v>
          </cell>
          <cell r="B3493" t="str">
            <v>LUVA SIMPLES, PVC, SERIE NORMAL, ESGOTO PREDIAL, DN 50 MM, JUNTA ELÁSTICA, FORNECIDO E INSTALADO EM PRUMADA DE ESGOTO SANITÁRIO OU VENTILAÇÃO. AF_12/2014</v>
          </cell>
          <cell r="C3493" t="str">
            <v>UN</v>
          </cell>
          <cell r="D3493">
            <v>4.05</v>
          </cell>
          <cell r="E3493">
            <v>0.19543147199999999</v>
          </cell>
        </row>
        <row r="3494">
          <cell r="A3494">
            <v>89814</v>
          </cell>
          <cell r="B3494" t="str">
            <v>LUVA DE CORRER, PVC, SERIE NORMAL, ESGOTO PREDIAL, DN 50 MM, JUNTA ELÁSTICA, FORNECIDO E INSTALADO EM PRUMADA DE ESGOTO SANITÁRIO OU VENTILAÇÃO. AF_12/2014</v>
          </cell>
          <cell r="C3494" t="str">
            <v>UN</v>
          </cell>
          <cell r="D3494">
            <v>7.96</v>
          </cell>
          <cell r="E3494">
            <v>9.8089171000000003E-2</v>
          </cell>
        </row>
        <row r="3495">
          <cell r="A3495">
            <v>89815</v>
          </cell>
          <cell r="B3495" t="str">
            <v>LUVA DE CORRER, CPVC, SOLDÁVEL, DN 35MM, INSTALADO EM PRUMADA DE ÁGUA  FORNECIMENTO E INSTALAÇÃO. AF_12/2014</v>
          </cell>
          <cell r="C3495" t="str">
            <v>UN</v>
          </cell>
          <cell r="D3495">
            <v>17.72</v>
          </cell>
          <cell r="E3495">
            <v>7.9202279E-2</v>
          </cell>
        </row>
        <row r="3496">
          <cell r="A3496">
            <v>89816</v>
          </cell>
          <cell r="B3496" t="str">
            <v>UNIÃO, CPVC, SOLDÁVEL, DN35MM, INSTALADO EM PRUMADA DE ÁGUA  FORNECIMENTO E INSTALAÇÃO. AF_12/2014</v>
          </cell>
          <cell r="C3496" t="str">
            <v>UN</v>
          </cell>
          <cell r="D3496">
            <v>25.44</v>
          </cell>
          <cell r="E3496">
            <v>5.5005934999999999E-2</v>
          </cell>
        </row>
        <row r="3497">
          <cell r="A3497">
            <v>89817</v>
          </cell>
          <cell r="B3497" t="str">
            <v>LUVA SIMPLES, PVC, SERIE NORMAL, ESGOTO PREDIAL, DN 75 MM, JUNTA ELÁSTICA, FORNECIDO E INSTALADO EM PRUMADA DE ESGOTO SANITÁRIO OU VENTILAÇÃO. AF_12/2014</v>
          </cell>
          <cell r="C3497" t="str">
            <v>UN</v>
          </cell>
          <cell r="D3497">
            <v>7.15</v>
          </cell>
          <cell r="E3497">
            <v>0.22460658</v>
          </cell>
        </row>
        <row r="3498">
          <cell r="A3498">
            <v>89818</v>
          </cell>
          <cell r="B3498" t="str">
            <v>CONECTOR, CPVC, SOLDÁVEL, DN 35MM X 1 1/4, INSTALADO EM PRUMADA DE ÁGUA  FORNECIMENTO E INSTALAÇÃO. AF_12/2014</v>
          </cell>
          <cell r="C3498" t="str">
            <v>UN</v>
          </cell>
          <cell r="D3498">
            <v>101.8</v>
          </cell>
          <cell r="E3498">
            <v>1.3677063E-2</v>
          </cell>
        </row>
        <row r="3499">
          <cell r="A3499">
            <v>89819</v>
          </cell>
          <cell r="B3499" t="str">
            <v>LUVA DE CORRER, PVC, SERIE NORMAL, ESGOTO PREDIAL, DN 75 MM, JUNTA ELÁSTICA, FORNECIDO E INSTALADO EM PRUMADA DE ESGOTO SANITÁRIO OU VENTILAÇÃO. AF_12/2014</v>
          </cell>
          <cell r="C3499" t="str">
            <v>UN</v>
          </cell>
          <cell r="D3499">
            <v>9.9</v>
          </cell>
          <cell r="E3499">
            <v>0.16119096499999999</v>
          </cell>
        </row>
        <row r="3500">
          <cell r="A3500">
            <v>89820</v>
          </cell>
          <cell r="B3500" t="str">
            <v>BUCHA DE REDUÇÃO, CPVC, SOLDÁVEL, DN35MM X 28MM, INSTALADO EM PRUMADA DE ÁGUA  FORNECIMENTO E INSTALAÇÃO. AF_12/2014</v>
          </cell>
          <cell r="C3500" t="str">
            <v>UN</v>
          </cell>
          <cell r="D3500">
            <v>19.260000000000002</v>
          </cell>
          <cell r="E3500">
            <v>7.2812990999999994E-2</v>
          </cell>
        </row>
        <row r="3501">
          <cell r="A3501">
            <v>89821</v>
          </cell>
          <cell r="B3501" t="str">
            <v>LUVA SIMPLES, PVC, SERIE NORMAL, ESGOTO PREDIAL, DN 100 MM, JUNTA ELÁSTICA, FORNECIDO E INSTALADO EM PRUMADA DE ESGOTO SANITÁRIO OU VENTILAÇÃO. AF_12/2014</v>
          </cell>
          <cell r="C3501" t="str">
            <v>UN</v>
          </cell>
          <cell r="D3501">
            <v>8.9700000000000006</v>
          </cell>
          <cell r="E3501">
            <v>0.239179954</v>
          </cell>
        </row>
        <row r="3502">
          <cell r="A3502">
            <v>89822</v>
          </cell>
          <cell r="B3502" t="str">
            <v>LUVA, CPVC, SOLDÁVEL, DN 42MM, INSTALADO EM PRUMADA DE ÁGUA  FORNECIMENTO E INSTALAÇÃO. AF_12/2014</v>
          </cell>
          <cell r="C3502" t="str">
            <v>UN</v>
          </cell>
          <cell r="D3502">
            <v>13.81</v>
          </cell>
          <cell r="E3502">
            <v>0.11885546499999999</v>
          </cell>
        </row>
        <row r="3503">
          <cell r="A3503">
            <v>89823</v>
          </cell>
          <cell r="B3503" t="str">
            <v>LUVA DE CORRER, PVC, SERIE NORMAL, ESGOTO PREDIAL, DN 100 MM, JUNTA ELÁSTICA, FORNECIDO E INSTALADO EM PRUMADA DE ESGOTO SANITÁRIO OU VENTILAÇÃO. AF_12/2014</v>
          </cell>
          <cell r="C3503" t="str">
            <v>UN</v>
          </cell>
          <cell r="D3503">
            <v>14.47</v>
          </cell>
          <cell r="E3503">
            <v>0.14705882300000001</v>
          </cell>
        </row>
        <row r="3504">
          <cell r="A3504">
            <v>89824</v>
          </cell>
          <cell r="B3504" t="str">
            <v>LUVA DE CORRER, CPVC, SOLDÁVEL, DN 42MM, INSTALADO EM PRUMADA DE ÁGUA  FORNECIMENTO E INSTALAÇÃO. AF_12/2014</v>
          </cell>
          <cell r="C3504" t="str">
            <v>UN</v>
          </cell>
          <cell r="D3504">
            <v>24.07</v>
          </cell>
          <cell r="E3504">
            <v>6.7810799000000005E-2</v>
          </cell>
        </row>
        <row r="3505">
          <cell r="A3505">
            <v>89825</v>
          </cell>
          <cell r="B3505" t="str">
            <v>TE, PVC, SERIE NORMAL, ESGOTO PREDIAL, DN 50 X 50 MM, JUNTA ELÁSTICA, FORNECIDO E INSTALADO EM PRUMADA DE ESGOTO SANITÁRIO OU VENTILAÇÃO. AF_12/2014</v>
          </cell>
          <cell r="C3505" t="str">
            <v>UN</v>
          </cell>
          <cell r="D3505">
            <v>8.6999999999999993</v>
          </cell>
          <cell r="E3505">
            <v>0.183840749</v>
          </cell>
        </row>
        <row r="3506">
          <cell r="A3506">
            <v>89826</v>
          </cell>
          <cell r="B3506" t="str">
            <v>LUVA DE TRANSIÇÃO, CPVC, SOLDÁVEL, DN42MM X 1.1/2, INSTALADO EM PRUMADA DE ÁGUA  FORNECIMENTO E INSTALAÇÃO. AF_12/2014</v>
          </cell>
          <cell r="C3506" t="str">
            <v>UN</v>
          </cell>
          <cell r="D3506">
            <v>103.93</v>
          </cell>
          <cell r="E3506">
            <v>1.5614457E-2</v>
          </cell>
        </row>
        <row r="3507">
          <cell r="A3507">
            <v>89827</v>
          </cell>
          <cell r="B3507" t="str">
            <v>JUNÇÃO SIMPLES, PVC, SERIE NORMAL, ESGOTO PREDIAL, DN 50 X 50 MM, JUNTA ELÁSTICA, FORNECIDO E INSTALADO EM PRUMADA DE ESGOTO SANITÁRIO OU VENTILAÇÃO. AF_12/2014</v>
          </cell>
          <cell r="C3507" t="str">
            <v>UN</v>
          </cell>
          <cell r="D3507">
            <v>9.4</v>
          </cell>
          <cell r="E3507">
            <v>0.16991341900000001</v>
          </cell>
        </row>
        <row r="3508">
          <cell r="A3508">
            <v>89828</v>
          </cell>
          <cell r="B3508" t="str">
            <v>UNIÃO, CPVC, SOLDÁVEL, DN42MM, INSTALADO EM PRUMADA DE ÁGUA  FORNECIMENTO E INSTALAÇÃO. AF_12/2014</v>
          </cell>
          <cell r="C3508" t="str">
            <v>UN</v>
          </cell>
          <cell r="D3508">
            <v>36.729999999999997</v>
          </cell>
          <cell r="E3508">
            <v>4.4322845E-2</v>
          </cell>
        </row>
        <row r="3509">
          <cell r="A3509">
            <v>89829</v>
          </cell>
          <cell r="B3509" t="str">
            <v>TE, PVC, SERIE NORMAL, ESGOTO PREDIAL, DN 75 X 75 MM, JUNTA ELÁSTICA, FORNECIDO E INSTALADO EM PRUMADA DE ESGOTO SANITÁRIO OU VENTILAÇÃO. AF_12/2014</v>
          </cell>
          <cell r="C3509" t="str">
            <v>UN</v>
          </cell>
          <cell r="D3509">
            <v>15.6</v>
          </cell>
          <cell r="E3509">
            <v>0.188311688</v>
          </cell>
        </row>
        <row r="3510">
          <cell r="A3510">
            <v>89830</v>
          </cell>
          <cell r="B3510" t="str">
            <v>JUNÇÃO SIMPLES, PVC, SERIE NORMAL, ESGOTO PREDIAL, DN 75 X 75 MM, JUNTA ELÁSTICA, FORNECIDO E INSTALADO EM PRUMADA DE ESGOTO SANITÁRIO OU VENTILAÇÃO. AF_12/2014</v>
          </cell>
          <cell r="C3510" t="str">
            <v>UN</v>
          </cell>
          <cell r="D3510">
            <v>16.579999999999998</v>
          </cell>
          <cell r="E3510">
            <v>0.177045177</v>
          </cell>
        </row>
        <row r="3511">
          <cell r="A3511">
            <v>89831</v>
          </cell>
          <cell r="B3511" t="str">
            <v>CONECTOR, CPVC, SOLDÁVEL, DN 42MM X 1.1/2, INSTALADO EM PRUMADA DE ÁGUA  FORNECIMENTO E INSTALAÇÃO. AF_12/2014</v>
          </cell>
          <cell r="C3511" t="str">
            <v>UN</v>
          </cell>
          <cell r="D3511">
            <v>124.29</v>
          </cell>
          <cell r="E3511">
            <v>1.3052935999999999E-2</v>
          </cell>
        </row>
        <row r="3512">
          <cell r="A3512">
            <v>89832</v>
          </cell>
          <cell r="B3512" t="str">
            <v>BUCHA DE REDUÇÃO, CPVC, SOLDÁVEL, DN 42MM X 22MM, INSTALADO EM RAMAL DE DISTRIBUIÇÃO DE ÁGUA - FORNECIMENTO E INSTALAÇÃO. AF_12/2014</v>
          </cell>
          <cell r="C3512" t="str">
            <v>UN</v>
          </cell>
          <cell r="D3512">
            <v>25.23</v>
          </cell>
          <cell r="E3512">
            <v>6.4670658000000006E-2</v>
          </cell>
        </row>
        <row r="3513">
          <cell r="A3513">
            <v>89833</v>
          </cell>
          <cell r="B3513" t="str">
            <v>TE, PVC, SERIE NORMAL, ESGOTO PREDIAL, DN 100 X 100 MM, JUNTA ELÁSTICA, FORNECIDO E INSTALADO EM PRUMADA DE ESGOTO SANITÁRIO OU VENTILAÇÃO. AF_12/2014</v>
          </cell>
          <cell r="C3513" t="str">
            <v>UN</v>
          </cell>
          <cell r="D3513">
            <v>19.64</v>
          </cell>
          <cell r="E3513">
            <v>0.21781668300000001</v>
          </cell>
        </row>
        <row r="3514">
          <cell r="A3514">
            <v>89834</v>
          </cell>
          <cell r="B3514" t="str">
            <v>JUNÇÃO SIMPLES, PVC, SERIE NORMAL, ESGOTO PREDIAL, DN 100 X 100 MM, JUNTA ELÁSTICA, FORNECIDO E INSTALADO EM PRUMADA DE ESGOTO SANITÁRIO OU VENTILAÇÃO. AF_12/2014</v>
          </cell>
          <cell r="C3514" t="str">
            <v>UN</v>
          </cell>
          <cell r="D3514">
            <v>23.33</v>
          </cell>
          <cell r="E3514">
            <v>0.183037646</v>
          </cell>
        </row>
        <row r="3515">
          <cell r="A3515">
            <v>89835</v>
          </cell>
          <cell r="B3515" t="str">
            <v>LUVA, CPVC, SOLDÁVEL, DN 54MM, INSTALADO EM PRUMADA DE ÁGUA  FORNECIMENTO E INSTALAÇÃO. AF_12/2014</v>
          </cell>
          <cell r="C3515" t="str">
            <v>UN</v>
          </cell>
          <cell r="D3515">
            <v>24.83</v>
          </cell>
          <cell r="E3515">
            <v>8.2352940999999999E-2</v>
          </cell>
        </row>
        <row r="3516">
          <cell r="A3516">
            <v>89836</v>
          </cell>
          <cell r="B3516" t="str">
            <v>LUVA DE TRANSIÇÃO, CPVC, SOLDÁVEL, DN 54MM X 2, INSTALADO EM PRUMADA DE ÁGUA  FORNECIMENTO E INSTALAÇÃO. AF_12/2014</v>
          </cell>
          <cell r="C3516" t="str">
            <v>UN</v>
          </cell>
          <cell r="D3516">
            <v>167.97</v>
          </cell>
          <cell r="E3516">
            <v>1.2098456E-2</v>
          </cell>
        </row>
        <row r="3517">
          <cell r="A3517">
            <v>89837</v>
          </cell>
          <cell r="B3517" t="str">
            <v>UNIÃO, CPVC, SOLDÁVEL, DN 54MM, INSTALADO EM PRUMADA DE ÁGUA  FORNECIMENTO E INSTALAÇÃO. AF_12/2014</v>
          </cell>
          <cell r="C3517" t="str">
            <v>UN</v>
          </cell>
          <cell r="D3517">
            <v>83.57</v>
          </cell>
          <cell r="E3517">
            <v>2.4343446000000001E-2</v>
          </cell>
        </row>
        <row r="3518">
          <cell r="A3518">
            <v>89838</v>
          </cell>
          <cell r="B3518" t="str">
            <v>LUVA, CPVC, SOLDÁVEL, DN 73MM, INSTALADO EM PRUMADA DE ÁGUA  FORNECIMENTO E INSTALAÇÃO. AF_12/2014</v>
          </cell>
          <cell r="C3518" t="str">
            <v>UN</v>
          </cell>
          <cell r="D3518">
            <v>91.33</v>
          </cell>
          <cell r="E3518">
            <v>2.9518269999999999E-2</v>
          </cell>
        </row>
        <row r="3519">
          <cell r="A3519">
            <v>89839</v>
          </cell>
          <cell r="B3519" t="str">
            <v>UNIÃO, CPVC, SOLDÁVEL, DN 73MM, INSTALADO EM PRUMADA DE ÁGUA  FORNECIMENTO E INSTALAÇÃO. AF_12/2014</v>
          </cell>
          <cell r="C3519" t="str">
            <v>UN</v>
          </cell>
          <cell r="D3519">
            <v>120.99</v>
          </cell>
          <cell r="E3519">
            <v>2.2270055E-2</v>
          </cell>
        </row>
        <row r="3520">
          <cell r="A3520">
            <v>89840</v>
          </cell>
          <cell r="B3520" t="str">
            <v>LUVA, CPVC, SOLDÁVEL, DN 89MM, INSTALADO EM PRUMADA DE ÁGUA  FORNECIMENTO E INSTALAÇÃO. AF_12/2014</v>
          </cell>
          <cell r="C3520" t="str">
            <v>UN</v>
          </cell>
          <cell r="D3520">
            <v>104.87</v>
          </cell>
          <cell r="E3520">
            <v>3.0879541E-2</v>
          </cell>
        </row>
        <row r="3521">
          <cell r="A3521">
            <v>89841</v>
          </cell>
          <cell r="B3521" t="str">
            <v>UNIÃO, CPVC, SOLDÁVEL, DN 89MM, INSTALADO EM PRUMADA DE ÁGUA  FORNECIMENTO E INSTALAÇÃO. AF_12/2014</v>
          </cell>
          <cell r="C3521" t="str">
            <v>UN</v>
          </cell>
          <cell r="D3521">
            <v>177.43</v>
          </cell>
          <cell r="E3521">
            <v>1.8232106000000001E-2</v>
          </cell>
        </row>
        <row r="3522">
          <cell r="A3522">
            <v>89842</v>
          </cell>
          <cell r="B3522" t="str">
            <v>TÊ, CPVC, SOLDÁVEL, DN 35MM, INSTALADO EM PRUMADA DE ÁGUA  FORNECIMENTO E INSTALAÇÃO. AF_12/2014</v>
          </cell>
          <cell r="C3522" t="str">
            <v>UN</v>
          </cell>
          <cell r="D3522">
            <v>28.6</v>
          </cell>
          <cell r="E3522">
            <v>9.8343319999999998E-2</v>
          </cell>
        </row>
        <row r="3523">
          <cell r="A3523">
            <v>89844</v>
          </cell>
          <cell r="B3523" t="str">
            <v>TE, CPVC, SOLDÁVEL, DN  42MM, INSTALADO EM PRUMADA DE ÁGUA  FORNECIMENTO E INSTALAÇÃO. AF_12/2014</v>
          </cell>
          <cell r="C3523" t="str">
            <v>UN</v>
          </cell>
          <cell r="D3523">
            <v>36.44</v>
          </cell>
          <cell r="E3523">
            <v>9.0381426000000001E-2</v>
          </cell>
        </row>
        <row r="3524">
          <cell r="A3524">
            <v>89845</v>
          </cell>
          <cell r="B3524" t="str">
            <v>TÊ, CPVC, SOLDÁVEL, DN 54 MM, INSTALADO EM PRUMADA DE ÁGUA  FORNECIMENTO E INSTALAÇÃO. AF_12/2014</v>
          </cell>
          <cell r="C3524" t="str">
            <v>UN</v>
          </cell>
          <cell r="D3524">
            <v>56.61</v>
          </cell>
          <cell r="E3524">
            <v>7.2517730000000002E-2</v>
          </cell>
        </row>
        <row r="3525">
          <cell r="A3525">
            <v>89846</v>
          </cell>
          <cell r="B3525" t="str">
            <v>TÊ, CPVC, SOLDÁVEL, DN 73MM, INSTALADO EM PRUMADA DE ÁGUA  FORNECIMENTO E INSTALAÇÃO. AF_12/2014</v>
          </cell>
          <cell r="C3525" t="str">
            <v>UN</v>
          </cell>
          <cell r="D3525">
            <v>127.45</v>
          </cell>
          <cell r="E3525">
            <v>4.2370881999999999E-2</v>
          </cell>
        </row>
        <row r="3526">
          <cell r="A3526">
            <v>89847</v>
          </cell>
          <cell r="B3526" t="str">
            <v>TÊ, CPVC, SOLDÁVEL, DN 89MM, INSTALADO EM PRUMADA DE ÁGUA  FORNECIMENTO E INSTALAÇÃO. AF_12/2014</v>
          </cell>
          <cell r="C3526" t="str">
            <v>UN</v>
          </cell>
          <cell r="D3526">
            <v>156.27000000000001</v>
          </cell>
          <cell r="E3526">
            <v>4.1546450999999998E-2</v>
          </cell>
        </row>
        <row r="3527">
          <cell r="A3527">
            <v>89850</v>
          </cell>
          <cell r="B3527" t="str">
            <v>JOELHO 90 GRAUS, PVC, SERIE NORMAL, ESGOTO PREDIAL, DN 100 MM, JUNTA ELÁSTICA, FORNECIDO E INSTALADO EM SUBCOLETOR AÉREO DE ESGOTO SANITÁRIO. AF_12/2014</v>
          </cell>
          <cell r="C3527" t="str">
            <v>UN</v>
          </cell>
          <cell r="D3527">
            <v>15.47</v>
          </cell>
          <cell r="E3527">
            <v>0.41803818300000001</v>
          </cell>
        </row>
        <row r="3528">
          <cell r="A3528">
            <v>89851</v>
          </cell>
          <cell r="B3528" t="str">
            <v>JOELHO 45 GRAUS, PVC, SERIE NORMAL, ESGOTO PREDIAL, DN 100 MM, JUNTA ELÁSTICA, FORNECIDO E INSTALADO EM SUBCOLETOR AÉREO DE ESGOTO SANITÁRIO. AF_12/2014</v>
          </cell>
          <cell r="C3528" t="str">
            <v>UN</v>
          </cell>
          <cell r="D3528">
            <v>15.52</v>
          </cell>
          <cell r="E3528">
            <v>0.41666666600000002</v>
          </cell>
        </row>
        <row r="3529">
          <cell r="A3529">
            <v>89852</v>
          </cell>
          <cell r="B3529" t="str">
            <v>CURVA CURTA 90 GRAUS, PVC, SERIE NORMAL, ESGOTO PREDIAL, DN 100 MM, JUNTA ELÁSTICA, FORNECIDO E INSTALADO EM SUBCOLETOR AÉREO DE ESGOTO SANITÁRIO. AF_12/2014</v>
          </cell>
          <cell r="C3529" t="str">
            <v>UN</v>
          </cell>
          <cell r="D3529">
            <v>24.54</v>
          </cell>
          <cell r="E3529">
            <v>0.26174773200000001</v>
          </cell>
        </row>
        <row r="3530">
          <cell r="A3530">
            <v>89853</v>
          </cell>
          <cell r="B3530" t="str">
            <v>CURVA LONGA 90 GRAUS, PVC, SERIE NORMAL, ESGOTO PREDIAL, DN 100 MM, JUNTA ELÁSTICA, FORNECIDO E INSTALADO EM SUBCOLETOR AÉREO DE ESGOTO SANITÁRIO. AF_12/2014</v>
          </cell>
          <cell r="C3530" t="str">
            <v>UN</v>
          </cell>
          <cell r="D3530">
            <v>42.86</v>
          </cell>
          <cell r="E3530">
            <v>0.14913104699999999</v>
          </cell>
        </row>
        <row r="3531">
          <cell r="A3531">
            <v>89854</v>
          </cell>
          <cell r="B3531" t="str">
            <v>JOELHO 90 GRAUS, PVC, SERIE NORMAL, ESGOTO PREDIAL, DN 150 MM, JUNTA ELÁSTICA, FORNECIDO E INSTALADO EM SUBCOLETOR AÉREO DE ESGOTO SANITÁRIO. AF_12/2014</v>
          </cell>
          <cell r="C3531" t="str">
            <v>UN</v>
          </cell>
          <cell r="D3531">
            <v>43.2</v>
          </cell>
          <cell r="E3531">
            <v>0.203496503</v>
          </cell>
        </row>
        <row r="3532">
          <cell r="A3532">
            <v>89855</v>
          </cell>
          <cell r="B3532" t="str">
            <v>JOELHO 45 GRAUS, PVC, SERIE NORMAL, ESGOTO PREDIAL, DN 150 MM, JUNTA ELÁSTICA, FORNECIDO E INSTALADO EM SUBCOLETOR AÉREO DE ESGOTO SANITÁRIO. AF_12/2014</v>
          </cell>
          <cell r="C3532" t="str">
            <v>UN</v>
          </cell>
          <cell r="D3532">
            <v>45.98</v>
          </cell>
          <cell r="E3532">
            <v>0.19111208399999999</v>
          </cell>
        </row>
        <row r="3533">
          <cell r="A3533">
            <v>89856</v>
          </cell>
          <cell r="B3533" t="str">
            <v>LUVA SIMPLES, PVC, SERIE NORMAL, ESGOTO PREDIAL, DN 100 MM, JUNTA ELÁSTICA, FORNECIDO E INSTALADO EM SUBCOLETOR AÉREO DE ESGOTO SANITÁRIO. AF_12/2014</v>
          </cell>
          <cell r="C3533" t="str">
            <v>UN</v>
          </cell>
          <cell r="D3533">
            <v>11.67</v>
          </cell>
          <cell r="E3533">
            <v>0.36943231399999998</v>
          </cell>
        </row>
        <row r="3534">
          <cell r="A3534">
            <v>89857</v>
          </cell>
          <cell r="B3534" t="str">
            <v>LUVA DE CORRER, PVC, SERIE NORMAL, ESGOTO PREDIAL, DN 100 MM, JUNTA ELÁSTICA, FORNECIDO E INSTALADO EM SUBCOLETOR AÉREO DE ESGOTO SANITÁRIO. AF_12/2014</v>
          </cell>
          <cell r="C3534" t="str">
            <v>UN</v>
          </cell>
          <cell r="D3534">
            <v>17.170000000000002</v>
          </cell>
          <cell r="E3534">
            <v>0.249557522</v>
          </cell>
        </row>
        <row r="3535">
          <cell r="A3535">
            <v>89859</v>
          </cell>
          <cell r="B3535" t="str">
            <v>LUVA DE CORRER, PVC, SERIE NORMAL, ESGOTO PREDIAL, DN 150 MM, JUNTA ELÁSTICA, FORNECIDO E INSTALADO EM SUBCOLETOR AÉREO DE ESGOTO SANITÁRIO. AF_12/2014</v>
          </cell>
          <cell r="C3535" t="str">
            <v>UN</v>
          </cell>
          <cell r="D3535">
            <v>41.96</v>
          </cell>
          <cell r="E3535">
            <v>0.139328537</v>
          </cell>
        </row>
        <row r="3536">
          <cell r="A3536">
            <v>89860</v>
          </cell>
          <cell r="B3536" t="str">
            <v>TE, PVC, SERIE NORMAL, ESGOTO PREDIAL, DN 100 X 100 MM, JUNTA ELÁSTICA, FORNECIDO E INSTALADO EM SUBCOLETOR AÉREO DE ESGOTO SANITÁRIO. AF_12/2014</v>
          </cell>
          <cell r="C3536" t="str">
            <v>UN</v>
          </cell>
          <cell r="D3536">
            <v>25.04</v>
          </cell>
          <cell r="E3536">
            <v>0.342084006</v>
          </cell>
        </row>
        <row r="3537">
          <cell r="A3537">
            <v>89861</v>
          </cell>
          <cell r="B3537" t="str">
            <v>JUNÇÃO SIMPLES, PVC, SERIE NORMAL, ESGOTO PREDIAL, DN 100 X 100 MM, JUNTA ELÁSTICA, FORNECIDO E INSTALADO EM SUBCOLETOR AÉREO DE ESGOTO SANITÁRIO. AF_12/2014</v>
          </cell>
          <cell r="C3537" t="str">
            <v>UN</v>
          </cell>
          <cell r="D3537">
            <v>28.73</v>
          </cell>
          <cell r="E3537">
            <v>0.29771528899999999</v>
          </cell>
        </row>
        <row r="3538">
          <cell r="A3538">
            <v>89862</v>
          </cell>
          <cell r="B3538" t="str">
            <v>TE, PVC, SERIE NORMAL, ESGOTO PREDIAL, DN 150 X 150 MM, JUNTA ELÁSTICA, FORNECIDO E INSTALADO EM SUBCOLETOR AÉREO DE ESGOTO SANITÁRIO. AF_12/2014</v>
          </cell>
          <cell r="C3538" t="str">
            <v>UN</v>
          </cell>
          <cell r="D3538">
            <v>69.680000000000007</v>
          </cell>
          <cell r="E3538">
            <v>0.16801152699999999</v>
          </cell>
        </row>
        <row r="3539">
          <cell r="A3539">
            <v>89863</v>
          </cell>
          <cell r="B3539" t="str">
            <v>JUNÇÃO SIMPLES, PVC, SERIE NORMAL, ESGOTO PREDIAL, DN 150 X 150 MM, JUNTA ELÁSTICA, FORNECIDO E INSTALADO EM SUBCOLETOR AÉREO DE ESGOTO SANITÁRIO. AF_12/2014</v>
          </cell>
          <cell r="C3539" t="str">
            <v>UN</v>
          </cell>
          <cell r="D3539">
            <v>112.27</v>
          </cell>
          <cell r="E3539">
            <v>0.10411643800000001</v>
          </cell>
        </row>
        <row r="3540">
          <cell r="A3540">
            <v>89866</v>
          </cell>
          <cell r="B3540" t="str">
            <v>JOELHO 90 GRAUS, PVC, SOLDÁVEL, DN 25MM, INSTALADO EM DRENO DE AR-CONDICIONADO - FORNECIMENTO E INSTALAÇÃO. AF_12/2014</v>
          </cell>
          <cell r="C3540" t="str">
            <v>UN</v>
          </cell>
          <cell r="D3540">
            <v>3.47</v>
          </cell>
          <cell r="E3540">
            <v>0.55757575800000003</v>
          </cell>
        </row>
        <row r="3541">
          <cell r="A3541">
            <v>89867</v>
          </cell>
          <cell r="B3541" t="str">
            <v>JOELHO 45 GRAUS, PVC, SOLDÁVEL, DN 25MM, INSTALADO EM DRENO DE AR-CONDICIONADO - FORNECIMENTO E INSTALAÇÃO. AF_12/2014</v>
          </cell>
          <cell r="C3541" t="str">
            <v>UN</v>
          </cell>
          <cell r="D3541">
            <v>3.85</v>
          </cell>
          <cell r="E3541">
            <v>0.5</v>
          </cell>
        </row>
        <row r="3542">
          <cell r="A3542">
            <v>89868</v>
          </cell>
          <cell r="B3542" t="str">
            <v>LUVA, PVC, SOLDÁVEL, DN 25MM, INSTALADO EM DRENO DE AR-CONDICIONADO - FORNECIMENTO E INSTALAÇÃO. AF_12/2014</v>
          </cell>
          <cell r="C3542" t="str">
            <v>UN</v>
          </cell>
          <cell r="D3542">
            <v>2.46</v>
          </cell>
          <cell r="E3542">
            <v>0.44588744499999999</v>
          </cell>
        </row>
        <row r="3543">
          <cell r="A3543">
            <v>89869</v>
          </cell>
          <cell r="B3543" t="str">
            <v>TE, PVC, SOLDÁVEL, DN 25MM, INSTALADO EM DRENO DE AR-CONDICIONADO - FORNECIMENTO E INSTALAÇÃO. AF_12/2014</v>
          </cell>
          <cell r="C3543" t="str">
            <v>UN</v>
          </cell>
          <cell r="D3543">
            <v>5.39</v>
          </cell>
          <cell r="E3543">
            <v>0.45297504700000002</v>
          </cell>
        </row>
        <row r="3544">
          <cell r="A3544">
            <v>89979</v>
          </cell>
          <cell r="B3544" t="str">
            <v>LUVA COM BUCHA DE LATÃO, PVC, SOLDÁVEL, DN 32MM X 1 , INSTALADO EM RAMAL OU SUB-RAMAL DE ÁGUA   FORNECIMENTO E INSTALAÇÃO. AF_12/2014</v>
          </cell>
          <cell r="C3544" t="str">
            <v>UN</v>
          </cell>
          <cell r="D3544">
            <v>14.78</v>
          </cell>
          <cell r="E3544">
            <v>0.21526822500000001</v>
          </cell>
        </row>
        <row r="3545">
          <cell r="A3545">
            <v>89980</v>
          </cell>
          <cell r="B3545" t="str">
            <v>LUVA COM BUCHA DE LATÃO, PVC, SOLDÁVEL, DN 25MM X 3/4, INSTALADO EM PRUMADA DE ÁGUA - FORNECIMENTO E INSTALAÇÃO. AF_12/2014</v>
          </cell>
          <cell r="C3545" t="str">
            <v>UN</v>
          </cell>
          <cell r="D3545">
            <v>6.23</v>
          </cell>
          <cell r="E3545">
            <v>0.169407894</v>
          </cell>
        </row>
        <row r="3546">
          <cell r="A3546">
            <v>89981</v>
          </cell>
          <cell r="B3546" t="str">
            <v>LUVA SOLDÁVEL E COM BUCHA DE LATÃO, PVC, SOLDÁVEL, DN 32MM X 1 , INSTALADO EM PRUMADA DE ÁGUA   FORNECIMENTO E INSTALAÇÃO. AF_12/2014</v>
          </cell>
          <cell r="C3546" t="str">
            <v>UN</v>
          </cell>
          <cell r="D3546">
            <v>12.35</v>
          </cell>
          <cell r="E3546">
            <v>0.105004101</v>
          </cell>
        </row>
        <row r="3547">
          <cell r="A3547">
            <v>90373</v>
          </cell>
          <cell r="B3547" t="str">
            <v>JOELHO 90 GRAUS COM BUCHA DE LATÃO, PVC, SOLDÁVEL, DN 25MM, X 1/2 INSTALADO EM RAMAL OU SUB-RAMAL DE ÁGUA - FORNECIMENTO E INSTALAÇÃO. AF_12/2014</v>
          </cell>
          <cell r="C3547" t="str">
            <v>UN</v>
          </cell>
          <cell r="D3547">
            <v>9.4600000000000009</v>
          </cell>
          <cell r="E3547">
            <v>0.42872570100000001</v>
          </cell>
        </row>
        <row r="3548">
          <cell r="A3548">
            <v>90374</v>
          </cell>
          <cell r="B3548" t="str">
            <v>TÊ COM BUCHA DE LATÃO NA BOLSA CENTRAL, PVC, SOLDÁVEL, DN 25MM X 3/4, INSTALADO EM RAMAL OU SUB-RAMAL DE ÁGUA - FORNECIMENTO E INSTALAÇÃO. AF_03/2015</v>
          </cell>
          <cell r="C3548" t="str">
            <v>UN</v>
          </cell>
          <cell r="D3548">
            <v>14.13</v>
          </cell>
          <cell r="E3548">
            <v>0.38002873500000001</v>
          </cell>
        </row>
        <row r="3549">
          <cell r="A3549">
            <v>90375</v>
          </cell>
          <cell r="B3549" t="str">
            <v>BUCHA DE REDUÇÃO, PVC, SOLDÁVEL, DN 40MM X 32MM, INSTALADO EM RAMAL OU SUB-RAMAL DE ÁGUA - FORNECIMENTO E INSTALAÇÃO. AF_03/2015</v>
          </cell>
          <cell r="C3549" t="str">
            <v>UN</v>
          </cell>
          <cell r="D3549">
            <v>6.11</v>
          </cell>
          <cell r="E3549">
            <v>0.53321976199999999</v>
          </cell>
        </row>
        <row r="3550">
          <cell r="A3550">
            <v>92287</v>
          </cell>
          <cell r="B3550" t="str">
            <v>COTOVELO DE COBRE, 90 GRAUS, SEM ANEL DE SOLDA, DN 22 MM, INSTALADO EM PRUMADA - FORNECIMENTO E INSTALAÇÃO. AF_12/2015_P</v>
          </cell>
          <cell r="C3550" t="str">
            <v>UN</v>
          </cell>
          <cell r="D3550">
            <v>9.15</v>
          </cell>
          <cell r="E3550">
            <v>0.28299776199999999</v>
          </cell>
        </row>
        <row r="3551">
          <cell r="A3551">
            <v>92288</v>
          </cell>
          <cell r="B3551" t="str">
            <v>COTOVELO DE COBRE, 90 GRAUS, SEM ANEL DE SOLDA, DN 28 MM, INSTALADO EM PRUMADA - FORNECIMENTO E INSTALAÇÃO. AF_12/2015_P</v>
          </cell>
          <cell r="C3551" t="str">
            <v>UN</v>
          </cell>
          <cell r="D3551">
            <v>13.43</v>
          </cell>
          <cell r="E3551">
            <v>0.22744503399999999</v>
          </cell>
        </row>
        <row r="3552">
          <cell r="A3552">
            <v>92289</v>
          </cell>
          <cell r="B3552" t="str">
            <v>COTOVELO DE COBRE, 90 GRAUS, SEM ANEL DE SOLDA, DN 35 MM, INSTALADO EM PRUMADA - FORNECIMENTO E INSTALAÇÃO. AF_12/2015_P</v>
          </cell>
          <cell r="C3552" t="str">
            <v>UN</v>
          </cell>
          <cell r="D3552">
            <v>22.23</v>
          </cell>
          <cell r="E3552">
            <v>0.16098226400000001</v>
          </cell>
        </row>
        <row r="3553">
          <cell r="A3553">
            <v>92290</v>
          </cell>
          <cell r="B3553" t="str">
            <v>COTOVELO DE COBRE, 90 GRAUS, SEM ANEL DE SOLDA, DN 42 MM, INSTALADO EM PRUMADA - FORNECIMENTO E INSTALAÇÃO. AF_12/2015_P</v>
          </cell>
          <cell r="C3553" t="str">
            <v>UN</v>
          </cell>
          <cell r="D3553">
            <v>32.71</v>
          </cell>
          <cell r="E3553">
            <v>0.12596242599999999</v>
          </cell>
        </row>
        <row r="3554">
          <cell r="A3554">
            <v>92291</v>
          </cell>
          <cell r="B3554" t="str">
            <v>COTOVELO DE COBRE, 90 GRAUS, SEM ANEL DE SOLDA, DN 54 MM, INSTALADO EM PRUMADA - FORNECIMENTO E INSTALAÇÃO. AF_12/2015_P</v>
          </cell>
          <cell r="C3554" t="str">
            <v>UN</v>
          </cell>
          <cell r="D3554">
            <v>49.13</v>
          </cell>
          <cell r="E3554">
            <v>0.10253786300000001</v>
          </cell>
        </row>
        <row r="3555">
          <cell r="A3555">
            <v>92292</v>
          </cell>
          <cell r="B3555" t="str">
            <v>COTOVELO DE COBRE, 90 GRAUS, SEM ANEL DE SOLDA, DN 66 MM, INSTALADO EM PRUMADA - FORNECIMENTO E INSTALAÇÃO. AF_12/2015_P</v>
          </cell>
          <cell r="C3555" t="str">
            <v>UN</v>
          </cell>
          <cell r="D3555">
            <v>146.13999999999999</v>
          </cell>
          <cell r="E3555">
            <v>4.0800931999999998E-2</v>
          </cell>
        </row>
        <row r="3556">
          <cell r="A3556">
            <v>92293</v>
          </cell>
          <cell r="B3556" t="str">
            <v>LUVA DE COBRE, SEM ANEL DE SOLDA, DN 22 MM, INSTALADO EM PRUMADA - FORNECIMENTO E INSTALAÇÃO. AF_12/2015_P</v>
          </cell>
          <cell r="C3556" t="str">
            <v>UN</v>
          </cell>
          <cell r="D3556">
            <v>5.44</v>
          </cell>
          <cell r="E3556">
            <v>0.32122370900000002</v>
          </cell>
        </row>
        <row r="3557">
          <cell r="A3557">
            <v>92294</v>
          </cell>
          <cell r="B3557" t="str">
            <v>LUVA DE COBRE, SEM ANEL DE SOLDA, DN 28 MM, INSTALADO EM PRUMADA - FORNECIMENTO E INSTALAÇÃO. AF_12/2015_P</v>
          </cell>
          <cell r="C3557" t="str">
            <v>UN</v>
          </cell>
          <cell r="D3557">
            <v>8.35</v>
          </cell>
          <cell r="E3557">
            <v>0.24539877299999999</v>
          </cell>
        </row>
        <row r="3558">
          <cell r="A3558">
            <v>92295</v>
          </cell>
          <cell r="B3558" t="str">
            <v>LUVA DE COBRE, SEM ANEL DE SOLDA, DN 35 MM, INSTALADO EM PRUMADA - FORNECIMENTO E INSTALAÇÃO. AF_12/2015_P</v>
          </cell>
          <cell r="C3558" t="str">
            <v>UN</v>
          </cell>
          <cell r="D3558">
            <v>14.49</v>
          </cell>
          <cell r="E3558">
            <v>0.16327960699999999</v>
          </cell>
        </row>
        <row r="3559">
          <cell r="A3559">
            <v>92296</v>
          </cell>
          <cell r="B3559" t="str">
            <v>LUVA DE COBRE, SEM ANEL DE SOLDA, DN 42 MM, INSTALADO EM PRUMADA - FORNECIMENTO E INSTALAÇÃO. AF_12/2015_P</v>
          </cell>
          <cell r="C3559" t="str">
            <v>UN</v>
          </cell>
          <cell r="D3559">
            <v>18.93</v>
          </cell>
          <cell r="E3559">
            <v>0.14491978599999999</v>
          </cell>
        </row>
        <row r="3560">
          <cell r="A3560">
            <v>92297</v>
          </cell>
          <cell r="B3560" t="str">
            <v>LUVA DE COBRE, SEM ANEL DE SOLDA, DN 54 MM, INSTALADO EM PRUMADA - FORNECIMENTO E INSTALAÇÃO. AF_12/2015_P</v>
          </cell>
          <cell r="C3560" t="str">
            <v>UN</v>
          </cell>
          <cell r="D3560">
            <v>28.59</v>
          </cell>
          <cell r="E3560">
            <v>0.11820748</v>
          </cell>
        </row>
        <row r="3561">
          <cell r="A3561">
            <v>92298</v>
          </cell>
          <cell r="B3561" t="str">
            <v>LUVA DE COBRE, SEM ANEL DE SOLDA, DN 66 MM, INSTALADO EM PRUMADA - FORNECIMENTO E INSTALAÇÃO. AF_12/2015_P</v>
          </cell>
          <cell r="C3561" t="str">
            <v>UN</v>
          </cell>
          <cell r="D3561">
            <v>76.260000000000005</v>
          </cell>
          <cell r="E3561">
            <v>5.2209363000000002E-2</v>
          </cell>
        </row>
        <row r="3562">
          <cell r="A3562">
            <v>92299</v>
          </cell>
          <cell r="B3562" t="str">
            <v>TE DE COBRE, SEM ANEL DE SOLDA, DN 22 MM, INSTALADO EM PRUMADA - FORNECIMENTO E INSTALAÇÃO. AF_12/2015_P</v>
          </cell>
          <cell r="C3562" t="str">
            <v>UN</v>
          </cell>
          <cell r="D3562">
            <v>12.12</v>
          </cell>
          <cell r="E3562">
            <v>0.284751474</v>
          </cell>
        </row>
        <row r="3563">
          <cell r="A3563">
            <v>92300</v>
          </cell>
          <cell r="B3563" t="str">
            <v>TE DE COBRE, SEM ANEL DE SOLDA, DN 28 MM, INSTALADO EM PRUMADA - FORNECIMENTO E INSTALAÇÃO. AF_12/2015_P</v>
          </cell>
          <cell r="C3563" t="str">
            <v>UN</v>
          </cell>
          <cell r="D3563">
            <v>17.260000000000002</v>
          </cell>
          <cell r="E3563">
            <v>0.235915492</v>
          </cell>
        </row>
        <row r="3564">
          <cell r="A3564">
            <v>92301</v>
          </cell>
          <cell r="B3564" t="str">
            <v>TE DE COBRE, SEM ANEL DE SOLDA, DN 35 MM, INSTALADO EM PRUMADA - FORNECIMENTO E INSTALAÇÃO. AF_12/2015_P</v>
          </cell>
          <cell r="C3564" t="str">
            <v>UN</v>
          </cell>
          <cell r="D3564">
            <v>31.37</v>
          </cell>
          <cell r="E3564">
            <v>0.15176848800000001</v>
          </cell>
        </row>
        <row r="3565">
          <cell r="A3565">
            <v>92302</v>
          </cell>
          <cell r="B3565" t="str">
            <v>TE DE COBRE, SEM ANEL DE SOLDA, DN 42 MM, INSTALADO EM PRUMADA - FORNECIMENTO E INSTALAÇÃO. AF_12/2015_P</v>
          </cell>
          <cell r="C3565" t="str">
            <v>UN</v>
          </cell>
          <cell r="D3565">
            <v>40.82</v>
          </cell>
          <cell r="E3565">
            <v>0.134089228</v>
          </cell>
        </row>
        <row r="3566">
          <cell r="A3566">
            <v>92303</v>
          </cell>
          <cell r="B3566" t="str">
            <v>TE DE COBRE, SEM ANEL DE SOLDA, DN 54 MM, INSTALADO EM PRUMADA - FORNECIMENTO E INSTALAÇÃO. AF_12/2015_P</v>
          </cell>
          <cell r="C3566" t="str">
            <v>UN</v>
          </cell>
          <cell r="D3566">
            <v>72.239999999999995</v>
          </cell>
          <cell r="E3566">
            <v>9.2865074000000006E-2</v>
          </cell>
        </row>
        <row r="3567">
          <cell r="A3567">
            <v>92304</v>
          </cell>
          <cell r="B3567" t="str">
            <v>TE DE COBRE, SEM ANEL DE SOLDA, DN 66 MM, INSTALADO EM PRUMADA - FORNECIMENTO E INSTALAÇÃO. AF_12/2015_P</v>
          </cell>
          <cell r="C3567" t="str">
            <v>UN</v>
          </cell>
          <cell r="D3567">
            <v>180.77</v>
          </cell>
          <cell r="E3567">
            <v>4.3988919000000001E-2</v>
          </cell>
        </row>
        <row r="3568">
          <cell r="A3568">
            <v>92311</v>
          </cell>
          <cell r="B3568" t="str">
            <v>COTOVELO DE COBRE, 90 GRAUS, SEM ANEL DE SOLDA, DN 15 MM, INSTALADO EM RAMAL DE DISTRIBUIÇÃO - FORNECIMENTO E INSTALAÇÃO. AF_12/2015_P</v>
          </cell>
          <cell r="C3568" t="str">
            <v>UN</v>
          </cell>
          <cell r="D3568">
            <v>7.94</v>
          </cell>
          <cell r="E3568">
            <v>0.46822308600000001</v>
          </cell>
        </row>
        <row r="3569">
          <cell r="A3569">
            <v>92312</v>
          </cell>
          <cell r="B3569" t="str">
            <v>COTOVELO DE COBRE, 90 GRAUS, SEM ANEL DE SOLDA, DN 22 MM, INSTALADO EM RAMAL DE DISTRIBUIÇÃO - FORNECIMENTO E INSTALAÇÃO. AF_12/2015_P</v>
          </cell>
          <cell r="C3569" t="str">
            <v>UN</v>
          </cell>
          <cell r="D3569">
            <v>11.64</v>
          </cell>
          <cell r="E3569">
            <v>0.36666666599999997</v>
          </cell>
        </row>
        <row r="3570">
          <cell r="A3570">
            <v>92313</v>
          </cell>
          <cell r="B3570" t="str">
            <v>COTOVELO DE COBRE, 90 GRAUS, SEM ANEL DE SOLDA, DN 28 MM, INSTALADO EM RAMAL DE DISTRIBUIÇÃO - FORNECIMENTO E INSTALAÇÃO. AF_12/2015_P</v>
          </cell>
          <cell r="C3570" t="str">
            <v>UN</v>
          </cell>
          <cell r="D3570">
            <v>15.91</v>
          </cell>
          <cell r="E3570">
            <v>0.296675191</v>
          </cell>
        </row>
        <row r="3571">
          <cell r="A3571">
            <v>92314</v>
          </cell>
          <cell r="B3571" t="str">
            <v>LUVA DE COBRE, SEM ANEL DE SOLDA, DN 15 MM, INSTALADO EM RAMAL DE DISTRIBUIÇÃO - FORNECIMENTO E INSTALAÇÃO. AF_12/2015_P</v>
          </cell>
          <cell r="C3571" t="str">
            <v>UN</v>
          </cell>
          <cell r="D3571">
            <v>5.19</v>
          </cell>
          <cell r="E3571">
            <v>0.47799999999999998</v>
          </cell>
        </row>
        <row r="3572">
          <cell r="A3572">
            <v>92315</v>
          </cell>
          <cell r="B3572" t="str">
            <v>LUVA DE COBRE, SEM ANEL DE SOLDA, DN 22 MM, INSTALADO EM RAMAL DE DISTRIBUIÇÃO - FORNECIMENTO E INSTALAÇÃO. AF_12/2015_P</v>
          </cell>
          <cell r="C3572" t="str">
            <v>UN</v>
          </cell>
          <cell r="D3572">
            <v>7.12</v>
          </cell>
          <cell r="E3572">
            <v>0.40611353700000002</v>
          </cell>
        </row>
        <row r="3573">
          <cell r="A3573">
            <v>92316</v>
          </cell>
          <cell r="B3573" t="str">
            <v>LUVA DE COBRE, SEM ANEL DE SOLDA, DN 28 MM, INSTALADO EM RAMAL DE DISTRIBUIÇÃO - FORNECIMENTO E INSTALAÇÃO. AF_12/2015_P</v>
          </cell>
          <cell r="C3573" t="str">
            <v>UN</v>
          </cell>
          <cell r="D3573">
            <v>10.039999999999999</v>
          </cell>
          <cell r="E3573">
            <v>0.31864754000000001</v>
          </cell>
        </row>
        <row r="3574">
          <cell r="A3574">
            <v>92317</v>
          </cell>
          <cell r="B3574" t="str">
            <v>TE DE COBRE, SEM ANEL DE SOLDA, DN 15 MM, INSTALADO EM RAMAL DE DISTRIBUIÇÃO - FORNECIMENTO E INSTALAÇÃO. AF_12/2015_P</v>
          </cell>
          <cell r="C3574" t="str">
            <v>UN</v>
          </cell>
          <cell r="D3574">
            <v>10.73</v>
          </cell>
          <cell r="E3574">
            <v>0.46131805100000001</v>
          </cell>
        </row>
        <row r="3575">
          <cell r="A3575">
            <v>92318</v>
          </cell>
          <cell r="B3575" t="str">
            <v>TE DE COBRE, SEM ANEL DE SOLDA, DN 22 MM, INSTALADO EM RAMAL DE DISTRIBUIÇÃO - FORNECIMENTO E INSTALAÇÃO. AF_12/2015_P</v>
          </cell>
          <cell r="C3575" t="str">
            <v>UN</v>
          </cell>
          <cell r="D3575">
            <v>15.43</v>
          </cell>
          <cell r="E3575">
            <v>0.36783124499999997</v>
          </cell>
        </row>
        <row r="3576">
          <cell r="A3576">
            <v>92319</v>
          </cell>
          <cell r="B3576" t="str">
            <v>TE DE COBRE, SEM ANEL DE SOLDA, DN 28 MM, INSTALADO EM RAMAL DE DISTRIBUIÇÃO - FORNECIMENTO E INSTALAÇÃO. AF_12/2015_P</v>
          </cell>
          <cell r="C3576" t="str">
            <v>UN</v>
          </cell>
          <cell r="D3576">
            <v>20.59</v>
          </cell>
          <cell r="E3576">
            <v>0.30621301699999998</v>
          </cell>
        </row>
        <row r="3577">
          <cell r="A3577">
            <v>92326</v>
          </cell>
          <cell r="B3577" t="str">
            <v>COTOVELO DE COBRE, 90 GRAUS, SEM ANEL DE SOLDA, DN 15 MM, INSTALADO EM RAMAL E SUB-RAMAL - FORNECIMENTO E INSTALAÇÃO. AF_12/2015_P</v>
          </cell>
          <cell r="C3577" t="str">
            <v>UN</v>
          </cell>
          <cell r="D3577">
            <v>8.1199999999999992</v>
          </cell>
          <cell r="E3577">
            <v>0.47408343800000002</v>
          </cell>
        </row>
        <row r="3578">
          <cell r="A3578">
            <v>92327</v>
          </cell>
          <cell r="B3578" t="str">
            <v>COTOVELO DE COBRE, 90 GRAUS, SEM ANEL DE SOLDA, DN 22 MM, INSTALADO EM RAMAL E SUB-RAMAL - FORNECIMENTO E INSTALAÇÃO. AF_12/2015_P</v>
          </cell>
          <cell r="C3578" t="str">
            <v>UN</v>
          </cell>
          <cell r="D3578">
            <v>13.95</v>
          </cell>
          <cell r="E3578">
            <v>0.41654465499999999</v>
          </cell>
        </row>
        <row r="3579">
          <cell r="A3579">
            <v>92328</v>
          </cell>
          <cell r="B3579" t="str">
            <v>COTOVELO DE COBRE, 90 GRAUS, SEM ANEL DE SOLDA, DN 28 MM, INSTALADO EM RAMAL E SUB-RAMAL - FORNECIMENTO E INSTALAÇÃO. AF_12/2015_P</v>
          </cell>
          <cell r="C3579" t="str">
            <v>UN</v>
          </cell>
          <cell r="D3579">
            <v>19.97</v>
          </cell>
          <cell r="E3579">
            <v>0.37119675400000002</v>
          </cell>
        </row>
        <row r="3580">
          <cell r="A3580">
            <v>92329</v>
          </cell>
          <cell r="B3580" t="str">
            <v>LUVA DE COBRE, SEM ANEL DE SOLDA, DN 15 MM, INSTALADO EM RAMAL E SUB-RAMAL - FORNECIMENTO E INSTALAÇÃO. AF_12/2015_P</v>
          </cell>
          <cell r="C3580" t="str">
            <v>UN</v>
          </cell>
          <cell r="D3580">
            <v>5.35</v>
          </cell>
          <cell r="E3580">
            <v>0.48538011599999997</v>
          </cell>
        </row>
        <row r="3581">
          <cell r="A3581">
            <v>92330</v>
          </cell>
          <cell r="B3581" t="str">
            <v>LUVA DE COBRE, SEM ANEL DE SOLDA, DN 22 MM, INSTALADO EM RAMAL E SUB-RAMAL - FORNECIMENTO E INSTALAÇÃO. AF_12/2015_P</v>
          </cell>
          <cell r="C3581" t="str">
            <v>UN</v>
          </cell>
          <cell r="D3581">
            <v>8.64</v>
          </cell>
          <cell r="E3581">
            <v>0.44786729800000002</v>
          </cell>
        </row>
        <row r="3582">
          <cell r="A3582">
            <v>92331</v>
          </cell>
          <cell r="B3582" t="str">
            <v>LUVA DE COBRE, SEM ANEL DE SOLDA, DN 28 MM, INSTALADO EM RAMAL E SUB-RAMAL - FORNECIMENTO E INSTALAÇÃO. AF_12/2015_P</v>
          </cell>
          <cell r="C3582" t="str">
            <v>UN</v>
          </cell>
          <cell r="D3582">
            <v>12.76</v>
          </cell>
          <cell r="E3582">
            <v>0.39102564099999998</v>
          </cell>
        </row>
        <row r="3583">
          <cell r="A3583">
            <v>92332</v>
          </cell>
          <cell r="B3583" t="str">
            <v>TE DE COBRE, SEM ANEL DE SOLDA, DN 15 MM, INSTALADO EM RAMAL E SUB-RAMAL - FORNECIMENTO E INSTALAÇÃO. AF_12/2015_P</v>
          </cell>
          <cell r="C3583" t="str">
            <v>UN</v>
          </cell>
          <cell r="D3583">
            <v>10.98</v>
          </cell>
          <cell r="E3583">
            <v>0.46635514</v>
          </cell>
        </row>
        <row r="3584">
          <cell r="A3584">
            <v>92333</v>
          </cell>
          <cell r="B3584" t="str">
            <v>TE DE COBRE, SEM ANEL DE SOLDA, DN 22 MM, INSTALADO EM RAMAL E SUB-RAMAL - FORNECIMENTO E INSTALAÇÃO. AF_12/2015_P</v>
          </cell>
          <cell r="C3584" t="str">
            <v>UN</v>
          </cell>
          <cell r="D3584">
            <v>18.46</v>
          </cell>
          <cell r="E3584">
            <v>0.41593406500000002</v>
          </cell>
        </row>
        <row r="3585">
          <cell r="A3585">
            <v>92334</v>
          </cell>
          <cell r="B3585" t="str">
            <v>TE DE COBRE, SEM ANEL DE SOLDA, DN 28 MM, INSTALADO EM RAMAL E SUB-RAMAL - FORNECIMENTO E INSTALAÇÃO. AF_12/2015_P</v>
          </cell>
          <cell r="C3585" t="str">
            <v>UN</v>
          </cell>
          <cell r="D3585">
            <v>25.98</v>
          </cell>
          <cell r="E3585">
            <v>0.38035853400000003</v>
          </cell>
        </row>
        <row r="3586">
          <cell r="A3586">
            <v>92344</v>
          </cell>
          <cell r="B3586" t="str">
            <v>NIPLE, EM FERRO GALVANIZADO, DN 50 (2"), CONEXÃO ROSQUEADA, INSTALADO EM PRUMADAS - FORNECIMENTO E INSTALAÇÃO. AF_12/2015</v>
          </cell>
          <cell r="C3586" t="str">
            <v>UN</v>
          </cell>
          <cell r="D3586">
            <v>40.020000000000003</v>
          </cell>
          <cell r="E3586">
            <v>0.42950490000000002</v>
          </cell>
        </row>
        <row r="3587">
          <cell r="A3587">
            <v>92345</v>
          </cell>
          <cell r="B3587" t="str">
            <v>LUVA, EM FERRO GALVANIZADO, DN 50 (2"), CONEXÃO ROSQUEADA, INSTALADO EM PRUMADAS - FORNECIMENTO E INSTALAÇÃO. AF_12/2015</v>
          </cell>
          <cell r="C3587" t="str">
            <v>UN</v>
          </cell>
          <cell r="D3587">
            <v>40.01</v>
          </cell>
          <cell r="E3587">
            <v>0.42961286999999998</v>
          </cell>
        </row>
        <row r="3588">
          <cell r="A3588">
            <v>92346</v>
          </cell>
          <cell r="B3588" t="str">
            <v>NIPLE, EM FERRO GALVANIZADO, DN 65 (2 1/2"), CONEXÃO ROSQUEADA, INSTALADO EM PRUMADAS - FORNECIMENTO E INSTALAÇÃO. AF_12/2015</v>
          </cell>
          <cell r="C3588" t="str">
            <v>UN</v>
          </cell>
          <cell r="D3588">
            <v>51.52</v>
          </cell>
          <cell r="E3588">
            <v>0.36266094399999999</v>
          </cell>
        </row>
        <row r="3589">
          <cell r="A3589">
            <v>92347</v>
          </cell>
          <cell r="B3589" t="str">
            <v>LUVA, EM FERRO GALVANIZADO, DN 65 (2 1/2"), CONEXÃO ROSQUEADA, INSTALADO EM PRUMADAS - FORNECIMENTO E INSTALAÇÃO. AF_12/2015</v>
          </cell>
          <cell r="C3589" t="str">
            <v>UN</v>
          </cell>
          <cell r="D3589">
            <v>56.76</v>
          </cell>
          <cell r="E3589">
            <v>0.32902654799999997</v>
          </cell>
        </row>
        <row r="3590">
          <cell r="A3590">
            <v>92348</v>
          </cell>
          <cell r="B3590" t="str">
            <v>NIPLE, EM FERRO GALVANIZADO, DN 80 (3"), CONEXÃO ROSQUEADA, INSTALADO EM PRUMADAS - FORNECIMENTO E INSTALAÇÃO. AF_12/2015</v>
          </cell>
          <cell r="C3590" t="str">
            <v>UN</v>
          </cell>
          <cell r="D3590">
            <v>70.69</v>
          </cell>
          <cell r="E3590">
            <v>0.28490351800000002</v>
          </cell>
        </row>
        <row r="3591">
          <cell r="A3591">
            <v>92349</v>
          </cell>
          <cell r="B3591" t="str">
            <v>LUVA, EM FERRO GALVANIZADO, DN 80 (3"), CONEXÃO ROSQUEADA, INSTALADO EM PRUMADAS - FORNECIMENTO E INSTALAÇÃO. AF_12/2015</v>
          </cell>
          <cell r="C3591" t="str">
            <v>UN</v>
          </cell>
          <cell r="D3591">
            <v>75.349999999999994</v>
          </cell>
          <cell r="E3591">
            <v>0.26723449500000002</v>
          </cell>
        </row>
        <row r="3592">
          <cell r="A3592">
            <v>92350</v>
          </cell>
          <cell r="B3592" t="str">
            <v>JOELHO 45 GRAUS, EM FERRO GALVANIZADO, DN 50 (2"), CONEXÃO ROSQUEADA, INSTALADO EM PRUMADAS - FORNECIMENTO E INSTALAÇÃO. AF_12/2015</v>
          </cell>
          <cell r="C3592" t="str">
            <v>UN</v>
          </cell>
          <cell r="D3592">
            <v>59.56</v>
          </cell>
          <cell r="E3592">
            <v>0.43315869499999998</v>
          </cell>
        </row>
        <row r="3593">
          <cell r="A3593">
            <v>92351</v>
          </cell>
          <cell r="B3593" t="str">
            <v>JOELHO 90 GRAUS, EM FERRO GALVANIZADO, DN 50 (2"), CONEXÃO ROSQUEADA, INSTALADO EM PRUMADAS - FORNECIMENTO E INSTALAÇÃO. AF_12/2015</v>
          </cell>
          <cell r="C3593" t="str">
            <v>UN</v>
          </cell>
          <cell r="D3593">
            <v>58.4</v>
          </cell>
          <cell r="E3593">
            <v>0.44182037499999999</v>
          </cell>
        </row>
        <row r="3594">
          <cell r="A3594">
            <v>92352</v>
          </cell>
          <cell r="B3594" t="str">
            <v>JOELHO 45 GRAUS, EM FERRO GALVANIZADO, DN 65 (2 1/2"), CONEXÃO ROSQUEADA, INSTALADO EM PRUMADAS - FORNECIMENTO E INSTALAÇÃO. AF_12/2015</v>
          </cell>
          <cell r="C3594" t="str">
            <v>UN</v>
          </cell>
          <cell r="D3594">
            <v>87.32</v>
          </cell>
          <cell r="E3594">
            <v>0.31987149999999998</v>
          </cell>
        </row>
        <row r="3595">
          <cell r="A3595">
            <v>92353</v>
          </cell>
          <cell r="B3595" t="str">
            <v>JOELHO 90 GRAUS, EM FERRO GALVANIZADO, DN 65 (2 1/2"), CONEXÃO ROSQUEADA, INSTALADO EM PRUMADAS - FORNECIMENTO E INSTALAÇÃO. AF_12/2015</v>
          </cell>
          <cell r="C3595" t="str">
            <v>UN</v>
          </cell>
          <cell r="D3595">
            <v>82.19</v>
          </cell>
          <cell r="E3595">
            <v>0.339875655</v>
          </cell>
        </row>
        <row r="3596">
          <cell r="A3596">
            <v>92354</v>
          </cell>
          <cell r="B3596" t="str">
            <v>JOELHO 45 GRAUS, EM FERRO GALVANIZADO, DN 80 (3"), CONEXÃO ROSQUEADA, INSTALADO EM PRUMADAS - FORNECIMENTO E INSTALAÇÃO. AF_12/2015</v>
          </cell>
          <cell r="C3596" t="str">
            <v>UN</v>
          </cell>
          <cell r="D3596">
            <v>114.03</v>
          </cell>
          <cell r="E3596">
            <v>0.264716218</v>
          </cell>
        </row>
        <row r="3597">
          <cell r="A3597">
            <v>92355</v>
          </cell>
          <cell r="B3597" t="str">
            <v>JOELHO 90 GRAUS, EM FERRO GALVANIZADO, DN 80 (3"), CONEXÃO ROSQUEADA, INSTALADO EM PRUMADAS - FORNECIMENTO E INSTALAÇÃO. AF_12/2015</v>
          </cell>
          <cell r="C3597" t="str">
            <v>UN</v>
          </cell>
          <cell r="D3597">
            <v>104.15</v>
          </cell>
          <cell r="E3597">
            <v>0.289878776</v>
          </cell>
        </row>
        <row r="3598">
          <cell r="A3598">
            <v>92356</v>
          </cell>
          <cell r="B3598" t="str">
            <v>TÊ, EM FERRO GALVANIZADO, DN 50 (2"), CONEXÃO ROSQUEADA, INSTALADO EM PRUMADAS - FORNECIMENTO E INSTALAÇÃO. AF_12/2015</v>
          </cell>
          <cell r="C3598" t="str">
            <v>UN</v>
          </cell>
          <cell r="D3598">
            <v>77.87</v>
          </cell>
          <cell r="E3598">
            <v>0.44055133299999999</v>
          </cell>
        </row>
        <row r="3599">
          <cell r="A3599">
            <v>92357</v>
          </cell>
          <cell r="B3599" t="str">
            <v>TÊ, EM FERRO GALVANIZADO, DN 65 (2 1/2"), CONEXÃO ROSQUEADA, INSTALADO EM PRUMADAS - FORNECIMENTO E INSTALAÇÃO. AF_12/2015</v>
          </cell>
          <cell r="C3599" t="str">
            <v>UN</v>
          </cell>
          <cell r="D3599">
            <v>112.21</v>
          </cell>
          <cell r="E3599">
            <v>0.33220187499999998</v>
          </cell>
        </row>
        <row r="3600">
          <cell r="A3600">
            <v>92358</v>
          </cell>
          <cell r="B3600" t="str">
            <v>TÊ, EM FERRO GALVANIZADO, DN 80 (3"), CONEXÃO ROSQUEADA, INSTALADO EM PRUMADAS - FORNECIMENTO E INSTALAÇÃO. AF_12/2015</v>
          </cell>
          <cell r="C3600" t="str">
            <v>UN</v>
          </cell>
          <cell r="D3600">
            <v>137.91999999999999</v>
          </cell>
          <cell r="E3600">
            <v>0.29166666600000002</v>
          </cell>
        </row>
        <row r="3601">
          <cell r="A3601">
            <v>92369</v>
          </cell>
          <cell r="B3601" t="str">
            <v>NIPLE, EM FERRO GALVANIZADO, DN 25 (1"), CONEXÃO ROSQUEADA, INSTALADO EM REDE DE ALIMENTAÇÃO PARA HIDRANTE - FORNECIMENTO E INSTALAÇÃO. AF_12/2015</v>
          </cell>
          <cell r="C3601" t="str">
            <v>UN</v>
          </cell>
          <cell r="D3601">
            <v>22.6</v>
          </cell>
          <cell r="E3601">
            <v>0.583370787</v>
          </cell>
        </row>
        <row r="3602">
          <cell r="A3602">
            <v>92370</v>
          </cell>
          <cell r="B3602" t="str">
            <v>LUVA, EM FERRO GALVANIZADO, DN 25 (1"), CONEXÃO ROSQUEADA, INSTALADO EM REDE DE ALIMENTAÇÃO PARA HIDRANTE - FORNECIMENTO E INSTALAÇÃO. AF_12/2015</v>
          </cell>
          <cell r="C3602" t="str">
            <v>UN</v>
          </cell>
          <cell r="D3602">
            <v>23.54</v>
          </cell>
          <cell r="E3602">
            <v>0.55972401999999999</v>
          </cell>
        </row>
        <row r="3603">
          <cell r="A3603">
            <v>92371</v>
          </cell>
          <cell r="B3603" t="str">
            <v>NIPLE, EM FERRO GALVANIZADO, DN 32 (1 1/4"), CONEXÃO ROSQUEADA, INSTALADO EM REDE DE ALIMENTAÇÃO PARA HIDRANTE - FORNECIMENTO E INSTALAÇÃO. AF_12/2015</v>
          </cell>
          <cell r="C3603" t="str">
            <v>UN</v>
          </cell>
          <cell r="D3603">
            <v>26.89</v>
          </cell>
          <cell r="E3603">
            <v>0.52923538299999995</v>
          </cell>
        </row>
        <row r="3604">
          <cell r="A3604">
            <v>92372</v>
          </cell>
          <cell r="B3604" t="str">
            <v>LUVA, EM FERRO GALVANIZADO, DN 32 (1 1/4"), CONEXÃO ROSQUEADA, INSTALADO EM REDE DE ALIMENTAÇÃO PARA HIDRANTE - FORNECIMENTO E INSTALAÇÃO. AF_12/2015</v>
          </cell>
          <cell r="C3604" t="str">
            <v>UN</v>
          </cell>
          <cell r="D3604">
            <v>27.77</v>
          </cell>
          <cell r="E3604">
            <v>0.51233672100000005</v>
          </cell>
        </row>
        <row r="3605">
          <cell r="A3605">
            <v>92373</v>
          </cell>
          <cell r="B3605" t="str">
            <v>NIPLE, EM FERRO GALVANIZADO, DN 40 (1 1/2"), CONEXÃO ROSQUEADA, INSTALADO EM REDE DE ALIMENTAÇÃO PARA HIDRANTE - FORNECIMENTO E INSTALAÇÃO. AF_12/2015</v>
          </cell>
          <cell r="C3605" t="str">
            <v>UN</v>
          </cell>
          <cell r="D3605">
            <v>31.43</v>
          </cell>
          <cell r="E3605">
            <v>0.49438922699999999</v>
          </cell>
        </row>
        <row r="3606">
          <cell r="A3606">
            <v>92374</v>
          </cell>
          <cell r="B3606" t="str">
            <v>LUVA, EM FERRO GALVANIZADO, DN 40 (1 1/2"), CONEXÃO ROSQUEADA, INSTALADO EM REDE DE ALIMENTAÇÃO PARA HIDRANTE - FORNECIMENTO E INSTALAÇÃO. AF_12/2015</v>
          </cell>
          <cell r="C3606" t="str">
            <v>UN</v>
          </cell>
          <cell r="D3606">
            <v>31.6</v>
          </cell>
          <cell r="E3606">
            <v>0.49170918299999999</v>
          </cell>
        </row>
        <row r="3607">
          <cell r="A3607">
            <v>92375</v>
          </cell>
          <cell r="B3607" t="str">
            <v>NIPLE, EM FERRO GALVANIZADO, DN 50 (2"), CONEXÃO ROSQUEADA, INSTALADO EM REDE DE ALIMENTAÇÃO PARA HIDRANTE - FORNECIMENTO E INSTALAÇÃO. AF_12/2015</v>
          </cell>
          <cell r="C3607" t="str">
            <v>UN</v>
          </cell>
          <cell r="D3607">
            <v>39.979999999999997</v>
          </cell>
          <cell r="E3607">
            <v>0.429074446</v>
          </cell>
        </row>
        <row r="3608">
          <cell r="A3608">
            <v>92376</v>
          </cell>
          <cell r="B3608" t="str">
            <v>LUVA, EM FERRO GALVANIZADO, DN 50 (2"), CONEXÃO ROSQUEADA, INSTALADO EM REDE DE ALIMENTAÇÃO PARA HIDRANTE - FORNECIMENTO E INSTALAÇÃO. AF_12/2015</v>
          </cell>
          <cell r="C3608" t="str">
            <v>UN</v>
          </cell>
          <cell r="D3608">
            <v>39.97</v>
          </cell>
          <cell r="E3608">
            <v>0.429182389</v>
          </cell>
        </row>
        <row r="3609">
          <cell r="A3609">
            <v>92377</v>
          </cell>
          <cell r="B3609" t="str">
            <v>NIPLE, EM FERRO GALVANIZADO, DN 65 (2 1/2"), CONEXÃO ROSQUEADA, INSTALADO EM REDE DE ALIMENTAÇÃO PARA HIDRANTE - FORNECIMENTO E INSTALAÇÃO. AF_12/2015</v>
          </cell>
          <cell r="C3609" t="str">
            <v>UN</v>
          </cell>
          <cell r="D3609">
            <v>52.67</v>
          </cell>
          <cell r="E3609">
            <v>0.37206639899999999</v>
          </cell>
        </row>
        <row r="3610">
          <cell r="A3610">
            <v>92378</v>
          </cell>
          <cell r="B3610" t="str">
            <v>LUVA, EM FERRO GALVANIZADO, DN 65 (2 1/2"), CONEXÃO ROSQUEADA, INSTALADO EM REDE DE ALIMENTAÇÃO PARA HIDRANTE - FORNECIMENTO E INSTALAÇÃO. AF_12/2015</v>
          </cell>
          <cell r="C3610" t="str">
            <v>UN</v>
          </cell>
          <cell r="D3610">
            <v>57.91</v>
          </cell>
          <cell r="E3610">
            <v>0.33824804800000002</v>
          </cell>
        </row>
        <row r="3611">
          <cell r="A3611">
            <v>92379</v>
          </cell>
          <cell r="B3611" t="str">
            <v>NIPLE, EM FERRO GALVANIZADO, DN 80 (3"), CONEXÃO ROSQUEADA, INSTALADO EM REDE DE ALIMENTAÇÃO PARA HIDRANTE - FORNECIMENTO E INSTALAÇÃO. AF_12/2015</v>
          </cell>
          <cell r="C3611" t="str">
            <v>UN</v>
          </cell>
          <cell r="D3611">
            <v>73.05</v>
          </cell>
          <cell r="E3611">
            <v>0.30155241100000002</v>
          </cell>
        </row>
        <row r="3612">
          <cell r="A3612">
            <v>92380</v>
          </cell>
          <cell r="B3612" t="str">
            <v>LUVA, EM FERRO GALVANIZADO, DN 80 (3"), CONEXÃO ROSQUEADA, INSTALADO EM REDE DE ALIMENTAÇÃO PARA HIDRANTE - FORNECIMENTO E INSTALAÇÃO. AF_12/2015</v>
          </cell>
          <cell r="C3612" t="str">
            <v>UN</v>
          </cell>
          <cell r="D3612">
            <v>77.709999999999994</v>
          </cell>
          <cell r="E3612">
            <v>0.28340864999999998</v>
          </cell>
        </row>
        <row r="3613">
          <cell r="A3613">
            <v>92381</v>
          </cell>
          <cell r="B3613" t="str">
            <v>JOELHO 45 GRAUS, EM FERRO GALVANIZADO, DN 25 (1"), CONEXÃO ROSQUEADA, INSTALADO EM REDE DE ALIMENTAÇÃO PARA HIDRANTE - FORNECIMENTO E INSTALAÇÃO. AF_12/2015</v>
          </cell>
          <cell r="C3613" t="str">
            <v>UN</v>
          </cell>
          <cell r="D3613">
            <v>34.159999999999997</v>
          </cell>
          <cell r="E3613">
            <v>0.57433628400000003</v>
          </cell>
        </row>
        <row r="3614">
          <cell r="A3614">
            <v>92382</v>
          </cell>
          <cell r="B3614" t="str">
            <v>JOELHO 90 GRAUS, EM FERRO GALVANIZADO, DN 25 (1"), CONEXÃO ROSQUEADA, INSTALADO EM REDE DE ALIMENTAÇÃO PARA HIDRANTE - FORNECIMENTO E INSTALAÇÃO. AF_12/2015</v>
          </cell>
          <cell r="C3614" t="str">
            <v>UN</v>
          </cell>
          <cell r="D3614">
            <v>32.909999999999997</v>
          </cell>
          <cell r="E3614">
            <v>0.59632465599999995</v>
          </cell>
        </row>
        <row r="3615">
          <cell r="A3615">
            <v>92383</v>
          </cell>
          <cell r="B3615" t="str">
            <v>JOELHO 45 GRAUS, EM FERRO GALVANIZADO, DN 32 (1 1/4"), CONEXÃO ROSQUEADA, INSTALADO EM REDE DE ALIMENTAÇÃO PARA HIDRANTE - FORNECIMENTO E INSTALAÇÃO. AF_12/2015</v>
          </cell>
          <cell r="C3615" t="str">
            <v>UN</v>
          </cell>
          <cell r="D3615">
            <v>42.12</v>
          </cell>
          <cell r="E3615">
            <v>0.50573613900000003</v>
          </cell>
        </row>
        <row r="3616">
          <cell r="A3616">
            <v>92384</v>
          </cell>
          <cell r="B3616" t="str">
            <v>JOELHO 90 GRAUS, EM FERRO GALVANIZADO, DN 32 (1 1/4"), CONEXÃO ROSQUEADA, INSTALADO EM REDE DE ALIMENTAÇÃO PARA HIDRANTE - FORNECIMENTO E INSTALAÇÃO. AF_12/2015</v>
          </cell>
          <cell r="C3616" t="str">
            <v>UN</v>
          </cell>
          <cell r="D3616">
            <v>39.630000000000003</v>
          </cell>
          <cell r="E3616">
            <v>0.53773824800000003</v>
          </cell>
        </row>
        <row r="3617">
          <cell r="A3617">
            <v>92385</v>
          </cell>
          <cell r="B3617" t="str">
            <v>JOELHO 45 GRAUS, EM FERRO GALVANIZADO, DN 40 (1 1/2"), CONEXÃO ROSQUEADA, INSTALADO EM REDE DE ALIMENTAÇÃO PARA HIDRANTE - FORNECIMENTO E INSTALAÇÃO. AF_12/2015</v>
          </cell>
          <cell r="C3617" t="str">
            <v>UN</v>
          </cell>
          <cell r="D3617">
            <v>47.98</v>
          </cell>
          <cell r="E3617">
            <v>0.484804024</v>
          </cell>
        </row>
        <row r="3618">
          <cell r="A3618">
            <v>92386</v>
          </cell>
          <cell r="B3618" t="str">
            <v>JOELHO 90 GRAUS, EM FERRO GALVANIZADO, DN 40 (1 1/2"), CONEXÃO ROSQUEADA, INSTALADO EM REDE DE ALIMENTAÇÃO PARA HIDRANTE - FORNECIMENTO E INSTALAÇÃO. AF_12/2015</v>
          </cell>
          <cell r="C3618" t="str">
            <v>UN</v>
          </cell>
          <cell r="D3618">
            <v>46.26</v>
          </cell>
          <cell r="E3618">
            <v>0.50293542199999997</v>
          </cell>
        </row>
        <row r="3619">
          <cell r="A3619">
            <v>92387</v>
          </cell>
          <cell r="B3619" t="str">
            <v>JOELHO 45 GRAUS, EM FERRO GALVANIZADO, DN 50 (2"), CONEXÃO ROSQUEADA, INSTALADO EM REDE DE ALIMENTAÇÃO PARA HIDRANTE - FORNECIMENTO E INSTALAÇÃO. AF_12/2015</v>
          </cell>
          <cell r="C3619" t="str">
            <v>UN</v>
          </cell>
          <cell r="D3619">
            <v>59.49</v>
          </cell>
          <cell r="E3619">
            <v>0.43258331900000002</v>
          </cell>
        </row>
        <row r="3620">
          <cell r="A3620">
            <v>92388</v>
          </cell>
          <cell r="B3620" t="str">
            <v>JOELHO 90 GRAUS, EM FERRO GALVANIZADO, DN 50 (2"), CONEXÃO ROSQUEADA, INSTALADO EM REDE DE ALIMENTAÇÃO PARA HIDRANTE - FORNECIMENTO E INSTALAÇÃO. AF_12/2015</v>
          </cell>
          <cell r="C3620" t="str">
            <v>UN</v>
          </cell>
          <cell r="D3620">
            <v>58.33</v>
          </cell>
          <cell r="E3620">
            <v>0.44124245000000001</v>
          </cell>
        </row>
        <row r="3621">
          <cell r="A3621">
            <v>92389</v>
          </cell>
          <cell r="B3621" t="str">
            <v>JOELHO 45 GRAUS, EM FERRO GALVANIZADO, DN 65 (2 1/2"), CONEXÃO ROSQUEADA, INSTALADO EM REDE DE ALIMENTAÇÃO PARA HIDRANTE - FORNECIMENTO E INSTALAÇÃO. AF_12/2015</v>
          </cell>
          <cell r="C3621" t="str">
            <v>UN</v>
          </cell>
          <cell r="D3621">
            <v>89.08</v>
          </cell>
          <cell r="E3621">
            <v>0.32928201600000001</v>
          </cell>
        </row>
        <row r="3622">
          <cell r="A3622">
            <v>92390</v>
          </cell>
          <cell r="B3622" t="str">
            <v>JOELHO 90 GRAUS, EM FERRO GALVANIZADO, DN 65 (2 1/2"), CONEXÃO ROSQUEADA, INSTALADO EM REDE DE ALIMENTAÇÃO PARA HIDRANTE - FORNECIMENTO E INSTALAÇÃO. AF_12/2015</v>
          </cell>
          <cell r="C3622" t="str">
            <v>UN</v>
          </cell>
          <cell r="D3622">
            <v>83.95</v>
          </cell>
          <cell r="E3622">
            <v>0.34945658600000001</v>
          </cell>
        </row>
        <row r="3623">
          <cell r="A3623">
            <v>92635</v>
          </cell>
          <cell r="B3623" t="str">
            <v>JOELHO 45 GRAUS, EM FERRO GALVANIZADO, CONEXÃO ROSQUEADA, DN 80 (3"), INSTALADO EM REDE DE ALIMENTAÇÃO PARA HIDRANTE - FORNECIMENTO E INSTALAÇÃO. AF_12/2015</v>
          </cell>
          <cell r="C3623" t="str">
            <v>UN</v>
          </cell>
          <cell r="D3623">
            <v>117.56</v>
          </cell>
          <cell r="E3623">
            <v>0.28071970600000001</v>
          </cell>
        </row>
        <row r="3624">
          <cell r="A3624">
            <v>92636</v>
          </cell>
          <cell r="B3624" t="str">
            <v>JOELHO 90 GRAUS, EM FERRO GALVANIZADO, CONEXÃO ROSQUEADA, DN 80 (3"), INSTALADO EM REDE DE ALIMENTAÇÃO PARA HIDRANTE - FORNECIMENTO E INSTALAÇÃO. AF_12/2015</v>
          </cell>
          <cell r="C3624" t="str">
            <v>UN</v>
          </cell>
          <cell r="D3624">
            <v>107.68</v>
          </cell>
          <cell r="E3624">
            <v>0.306546233</v>
          </cell>
        </row>
        <row r="3625">
          <cell r="A3625">
            <v>92637</v>
          </cell>
          <cell r="B3625" t="str">
            <v>TÊ, EM FERRO GALVANIZADO, CONEXÃO ROSQUEADA, DN 25 (1"), INSTALADO EM REDE DE ALIMENTAÇÃO PARA HIDRANTE - FORNECIMENTO E INSTALAÇÃO. AF_12/2015</v>
          </cell>
          <cell r="C3625" t="str">
            <v>UN</v>
          </cell>
          <cell r="D3625">
            <v>44.37</v>
          </cell>
          <cell r="E3625">
            <v>0.590764332</v>
          </cell>
        </row>
        <row r="3626">
          <cell r="A3626">
            <v>92638</v>
          </cell>
          <cell r="B3626" t="str">
            <v>TÊ, EM FERRO GALVANIZADO, CONEXÃO ROSQUEADA, DN 32 (1 1/4"), INSTALADO EM REDE DE ALIMENTAÇÃO PARA HIDRANTE - FORNECIMENTO E INSTALAÇÃO. AF_12/2015</v>
          </cell>
          <cell r="C3626" t="str">
            <v>UN</v>
          </cell>
          <cell r="D3626">
            <v>53.16</v>
          </cell>
          <cell r="E3626">
            <v>0.53322008399999998</v>
          </cell>
        </row>
        <row r="3627">
          <cell r="A3627">
            <v>92639</v>
          </cell>
          <cell r="B3627" t="str">
            <v>TÊ, EM FERRO GALVANIZADO, CONEXÃO ROSQUEADA, DN 40 (1 1/2"), INSTALADO EM REDE DE ALIMENTAÇÃO PARA HIDRANTE - FORNECIMENTO E INSTALAÇÃO. AF_12/2015</v>
          </cell>
          <cell r="C3627" t="str">
            <v>UN</v>
          </cell>
          <cell r="D3627">
            <v>61.02</v>
          </cell>
          <cell r="E3627">
            <v>0.507317876</v>
          </cell>
        </row>
        <row r="3628">
          <cell r="A3628">
            <v>92640</v>
          </cell>
          <cell r="B3628" t="str">
            <v>TÊ, EM FERRO GALVANIZADO, CONEXÃO ROSQUEADA, DN 50 (2"), INSTALADO EM REDE DE ALIMENTAÇÃO PARA HIDRANTE - FORNECIMENTO E INSTALAÇÃO. AF_12/2015</v>
          </cell>
          <cell r="C3628" t="str">
            <v>UN</v>
          </cell>
          <cell r="D3628">
            <v>77.760000000000005</v>
          </cell>
          <cell r="E3628">
            <v>0.44001547899999999</v>
          </cell>
        </row>
        <row r="3629">
          <cell r="A3629">
            <v>92642</v>
          </cell>
          <cell r="B3629" t="str">
            <v>TÊ, EM FERRO GALVANIZADO, CONEXÃO ROSQUEADA, DN 65 (2 1/2"), INSTALADO EM REDE DE ALIMENTAÇÃO PARA HIDRANTE - FORNECIMENTO E INSTALAÇÃO. AF_12/2015</v>
          </cell>
          <cell r="C3629" t="str">
            <v>UN</v>
          </cell>
          <cell r="D3629">
            <v>114.5</v>
          </cell>
          <cell r="E3629">
            <v>0.341390786</v>
          </cell>
        </row>
        <row r="3630">
          <cell r="A3630">
            <v>92644</v>
          </cell>
          <cell r="B3630" t="str">
            <v>TÊ, EM FERRO GALVANIZADO, CONEXÃO ROSQUEADA, DN 80 (3"), INSTALADO EM REDE DE ALIMENTAÇÃO PARA HIDRANTE - FORNECIMENTO E INSTALAÇÃO. AF_12/2015</v>
          </cell>
          <cell r="C3630" t="str">
            <v>UN</v>
          </cell>
          <cell r="D3630">
            <v>142.63999999999999</v>
          </cell>
          <cell r="E3630">
            <v>0.30824322399999998</v>
          </cell>
        </row>
        <row r="3631">
          <cell r="A3631">
            <v>92657</v>
          </cell>
          <cell r="B3631" t="str">
            <v>NIPLE, EM FERRO GALVANIZADO, CONEXÃO ROSQUEADA, DN 25 (1"), INSTALADO EM REDE DE ALIMENTAÇÃO PARA SPRINKLER - FORNECIMENTO E INSTALAÇÃO. AF_12/2015</v>
          </cell>
          <cell r="C3631" t="str">
            <v>UN</v>
          </cell>
          <cell r="D3631">
            <v>16.21</v>
          </cell>
          <cell r="E3631">
            <v>0.49905956099999998</v>
          </cell>
        </row>
        <row r="3632">
          <cell r="A3632">
            <v>92658</v>
          </cell>
          <cell r="B3632" t="str">
            <v>LUVA, EM FERRO GALVANIZADO, CONEXÃO ROSQUEADA, DN 25 (1"), INSTALADO EM REDE DE ALIMENTAÇÃO PARA SPRINKLER - FORNECIMENTO E INSTALAÇÃO. AF_12/2015</v>
          </cell>
          <cell r="C3632" t="str">
            <v>UN</v>
          </cell>
          <cell r="D3632">
            <v>17.149999999999999</v>
          </cell>
          <cell r="E3632">
            <v>0.47128478299999998</v>
          </cell>
        </row>
        <row r="3633">
          <cell r="A3633">
            <v>92659</v>
          </cell>
          <cell r="B3633" t="str">
            <v>NIPLE, EM FERRO GALVANIZADO, CONEXÃO ROSQUEADA, DN 32 (1 1/4"), INSTALADO EM REDE DE ALIMENTAÇÃO PARA SPRINKLER - FORNECIMENTO E INSTALAÇÃO. AF_12/2015</v>
          </cell>
          <cell r="C3633" t="str">
            <v>UN</v>
          </cell>
          <cell r="D3633">
            <v>19.64</v>
          </cell>
          <cell r="E3633">
            <v>0.43491735500000001</v>
          </cell>
        </row>
        <row r="3634">
          <cell r="A3634">
            <v>92660</v>
          </cell>
          <cell r="B3634" t="str">
            <v>LUVA, EM FERRO GALVANIZADO, CONEXÃO ROSQUEADA, DN 32 (1 1/4"), INSTALADO EM REDE DE ALIMENTAÇÃO PARA SPRINKLER - FORNECIMENTO E INSTALAÇÃO. AF_12/2015</v>
          </cell>
          <cell r="C3634" t="str">
            <v>UN</v>
          </cell>
          <cell r="D3634">
            <v>20.52</v>
          </cell>
          <cell r="E3634">
            <v>0.41600790500000001</v>
          </cell>
        </row>
        <row r="3635">
          <cell r="A3635">
            <v>92661</v>
          </cell>
          <cell r="B3635" t="str">
            <v>NIPLE, EM FERRO GALVANIZADO, CONEXÃO ROSQUEADA, DN 40 (1 1/2"), INSTALADO EM REDE DE ALIMENTAÇÃO PARA SPRINKLER - FORNECIMENTO E INSTALAÇÃO. AF_12/2015</v>
          </cell>
          <cell r="C3635" t="str">
            <v>UN</v>
          </cell>
          <cell r="D3635">
            <v>23.17</v>
          </cell>
          <cell r="E3635">
            <v>0.388671023</v>
          </cell>
        </row>
        <row r="3636">
          <cell r="A3636">
            <v>92662</v>
          </cell>
          <cell r="B3636" t="str">
            <v>LUVA, EM FERRO GALVANIZADO, CONEXÃO ROSQUEADA, DN 40 (1 1/2"), INSTALADO EM REDE DE ALIMENTAÇÃO PARA SPRINKLER - FORNECIMENTO E INSTALAÇÃO. AF_12/2015</v>
          </cell>
          <cell r="C3636" t="str">
            <v>UN</v>
          </cell>
          <cell r="D3636">
            <v>23.34</v>
          </cell>
          <cell r="E3636">
            <v>0.38581314799999999</v>
          </cell>
        </row>
        <row r="3637">
          <cell r="A3637">
            <v>92663</v>
          </cell>
          <cell r="B3637" t="str">
            <v>NIPLE, EM FERRO GALVANIZADO, CONEXÃO ROSQUEADA, DN 50 (2"), INSTALADO EM REDE DE ALIMENTAÇÃO PARA SPRINKLER - FORNECIMENTO E INSTALAÇÃO. AF_12/2015</v>
          </cell>
          <cell r="C3637" t="str">
            <v>UN</v>
          </cell>
          <cell r="D3637">
            <v>30.47</v>
          </cell>
          <cell r="E3637">
            <v>0.31741293500000001</v>
          </cell>
        </row>
        <row r="3638">
          <cell r="A3638">
            <v>92664</v>
          </cell>
          <cell r="B3638" t="str">
            <v>LUVA, EM FERRO GALVANIZADO, CONEXÃO ROSQUEADA, DN 50 (2"), INSTALADO EM REDE DE ALIMENTAÇÃO PARA SPRINKLER - FORNECIMENTO E INSTALAÇÃO. AF_12/2015</v>
          </cell>
          <cell r="C3638" t="str">
            <v>UN</v>
          </cell>
          <cell r="D3638">
            <v>30.46</v>
          </cell>
          <cell r="E3638">
            <v>0.317518248</v>
          </cell>
        </row>
        <row r="3639">
          <cell r="A3639">
            <v>92665</v>
          </cell>
          <cell r="B3639" t="str">
            <v>NIPLE, EM FERRO GALVANIZADO, CONEXÃO ROSQUEADA, DN 65 (2 1/2"), INSTALADO EM REDE DE ALIMENTAÇÃO PARA SPRINKLER - FORNECIMENTO E INSTALAÇÃO. AF_12/2015</v>
          </cell>
          <cell r="C3639" t="str">
            <v>UN</v>
          </cell>
          <cell r="D3639">
            <v>41.27</v>
          </cell>
          <cell r="E3639">
            <v>0.25713588599999998</v>
          </cell>
        </row>
        <row r="3640">
          <cell r="A3640">
            <v>92666</v>
          </cell>
          <cell r="B3640" t="str">
            <v>LUVA, EM FERRO GALVANIZADO, CONEXÃO ROSQUEADA, DN 65 (2 1/2"), INSTALADO EM REDE DE ALIMENTAÇÃO PARA SPRINKLER - FORNECIMENTO E INSTALAÇÃO. AF_12/2015</v>
          </cell>
          <cell r="C3640" t="str">
            <v>UN</v>
          </cell>
          <cell r="D3640">
            <v>46.51</v>
          </cell>
          <cell r="E3640">
            <v>0.22799048199999999</v>
          </cell>
        </row>
        <row r="3641">
          <cell r="A3641">
            <v>92667</v>
          </cell>
          <cell r="B3641" t="str">
            <v>NIPLE, EM FERRO GALVANIZADO, CONEXÃO ROSQUEADA, DN 80 (3"), INSTALADO EM REDE DE ALIMENTAÇÃO PARA SPRINKLER - FORNECIMENTO E INSTALAÇÃO. AF_12/2015</v>
          </cell>
          <cell r="C3641" t="str">
            <v>UN</v>
          </cell>
          <cell r="D3641">
            <v>59.79</v>
          </cell>
          <cell r="E3641">
            <v>0.19341287099999999</v>
          </cell>
        </row>
        <row r="3642">
          <cell r="A3642">
            <v>92668</v>
          </cell>
          <cell r="B3642" t="str">
            <v>LUVA, EM FERRO GALVANIZADO, CONEXÃO ROSQUEADA, DN 80 (3"), INSTALADO EM REDE DE ALIMENTAÇÃO PARA SPRINKLER - FORNECIMENTO E INSTALAÇÃO. AF_12/2015</v>
          </cell>
          <cell r="C3642" t="str">
            <v>UN</v>
          </cell>
          <cell r="D3642">
            <v>64.45</v>
          </cell>
          <cell r="E3642">
            <v>0.179367305</v>
          </cell>
        </row>
        <row r="3643">
          <cell r="A3643">
            <v>92669</v>
          </cell>
          <cell r="B3643" t="str">
            <v>JOELHO 45 GRAUS, EM FERRO GALVANIZADO, CONEXÃO ROSQUEADA, DN 25 (1"), INSTALADO EM REDE DE ALIMENTAÇÃO PARA SPRINKLER - FORNECIMENTO E INSTALAÇÃO. AF_12/2015</v>
          </cell>
          <cell r="C3643" t="str">
            <v>UN</v>
          </cell>
          <cell r="D3643">
            <v>24.58</v>
          </cell>
          <cell r="E3643">
            <v>0.49237113399999999</v>
          </cell>
        </row>
        <row r="3644">
          <cell r="A3644">
            <v>92670</v>
          </cell>
          <cell r="B3644" t="str">
            <v>JOELHO 90 GRAUS, EM FERRO GALVANIZADO, CONEXÃO ROSQUEADA, DN 25 (1"), INSTALADO EM REDE DE ALIMENTAÇÃO PARA SPRINKLER - FORNECIMENTO E INSTALAÇÃO. AF_12/2015</v>
          </cell>
          <cell r="C3644" t="str">
            <v>UN</v>
          </cell>
          <cell r="D3644">
            <v>23.33</v>
          </cell>
          <cell r="E3644">
            <v>0.519130435</v>
          </cell>
        </row>
        <row r="3645">
          <cell r="A3645">
            <v>92671</v>
          </cell>
          <cell r="B3645" t="str">
            <v>JOELHO 45 GRAUS, EM FERRO GALVANIZADO, CONEXÃO ROSQUEADA, DN 32 (1 1/4"), INSTALADO EM REDE DE ALIMENTAÇÃO PARA SPRINKLER - FORNECIMENTO E INSTALAÇÃO. AF_12/2015</v>
          </cell>
          <cell r="C3645" t="str">
            <v>UN</v>
          </cell>
          <cell r="D3645">
            <v>31.26</v>
          </cell>
          <cell r="E3645">
            <v>0.40807754400000001</v>
          </cell>
        </row>
        <row r="3646">
          <cell r="A3646">
            <v>92672</v>
          </cell>
          <cell r="B3646" t="str">
            <v>JOELHO 90 GRAUS, EM FERRO GALVANIZADO, CONEXÃO ROSQUEADA, DN 32 (1 1/4"), INSTALADO EM REDE DE ALIMENTAÇÃO PARA SPRINKLER - FORNECIMENTO E INSTALAÇÃO. AF_12/2015</v>
          </cell>
          <cell r="C3646" t="str">
            <v>UN</v>
          </cell>
          <cell r="D3646">
            <v>28.77</v>
          </cell>
          <cell r="E3646">
            <v>0.443780744</v>
          </cell>
        </row>
        <row r="3647">
          <cell r="A3647">
            <v>92673</v>
          </cell>
          <cell r="B3647" t="str">
            <v>JOELHO 45 GRAUS, EM FERRO GALVANIZADO, CONEXÃO ROSQUEADA, DN 40 (1 1/2"), INSTALADO EM REDE DE ALIMENTAÇÃO PARA SPRINKLER - FORNECIMENTO E INSTALAÇÃO. AF_12/2015</v>
          </cell>
          <cell r="C3647" t="str">
            <v>UN</v>
          </cell>
          <cell r="D3647">
            <v>35.6</v>
          </cell>
          <cell r="E3647">
            <v>0.37767756400000002</v>
          </cell>
        </row>
        <row r="3648">
          <cell r="A3648">
            <v>92674</v>
          </cell>
          <cell r="B3648" t="str">
            <v>JOELHO 90 GRAUS, EM FERRO GALVANIZADO, CONEXÃO ROSQUEADA, DN 40 (1 1/2"), INSTALADO EM REDE DE ALIMENTAÇÃO PARA SPRINKLER - FORNECIMENTO E INSTALAÇÃO. AF_12/2015</v>
          </cell>
          <cell r="C3648" t="str">
            <v>UN</v>
          </cell>
          <cell r="D3648">
            <v>33.880000000000003</v>
          </cell>
          <cell r="E3648">
            <v>0.39691943099999999</v>
          </cell>
        </row>
        <row r="3649">
          <cell r="A3649">
            <v>92675</v>
          </cell>
          <cell r="B3649" t="str">
            <v>JOELHO 45 GRAUS, EM FERRO GALVANIZADO, CONEXÃO ROSQUEADA, DN 50 (2"), INSTALADO EM REDE DE ALIMENTAÇÃO PARA SPRINKLER - FORNECIMENTO E INSTALAÇÃO. AF_12/2015</v>
          </cell>
          <cell r="C3649" t="str">
            <v>UN</v>
          </cell>
          <cell r="D3649">
            <v>45.25</v>
          </cell>
          <cell r="E3649">
            <v>0.319130048</v>
          </cell>
        </row>
        <row r="3650">
          <cell r="A3650">
            <v>92676</v>
          </cell>
          <cell r="B3650" t="str">
            <v>JOELHO 90 GRAUS, EM FERRO GALVANIZADO, CONEXÃO ROSQUEADA, DN 50 (2"), INSTALADO EM REDE DE ALIMENTAÇÃO PARA SPRINKLER - FORNECIMENTO E INSTALAÇÃO. AF_12/2015</v>
          </cell>
          <cell r="C3650" t="str">
            <v>UN</v>
          </cell>
          <cell r="D3650">
            <v>44.09</v>
          </cell>
          <cell r="E3650">
            <v>0.32756264200000001</v>
          </cell>
        </row>
        <row r="3651">
          <cell r="A3651">
            <v>92677</v>
          </cell>
          <cell r="B3651" t="str">
            <v>JOELHO 45 GRAUS, EM FERRO GALVANIZADO, CONEXÃO ROSQUEADA, DN 65 (2 1/2"), INSTALADO EM REDE DE ALIMENTAÇÃO PARA SPRINKLER - FORNECIMENTO E INSTALAÇÃO. AF_12/2015</v>
          </cell>
          <cell r="C3651" t="str">
            <v>UN</v>
          </cell>
          <cell r="D3651">
            <v>72</v>
          </cell>
          <cell r="E3651">
            <v>0.22073578499999999</v>
          </cell>
        </row>
        <row r="3652">
          <cell r="A3652">
            <v>92678</v>
          </cell>
          <cell r="B3652" t="str">
            <v>JOELHO 90 GRAUS, EM FERRO GALVANIZADO, CONEXÃO ROSQUEADA, DN 65 (2 1/2"), INSTALADO EM REDE DE ALIMENTAÇÃO PARA SPRINKLER - FORNECIMENTO E INSTALAÇÃO. AF_12/2015</v>
          </cell>
          <cell r="C3652" t="str">
            <v>UN</v>
          </cell>
          <cell r="D3652">
            <v>66.87</v>
          </cell>
          <cell r="E3652">
            <v>0.23773075099999999</v>
          </cell>
        </row>
        <row r="3653">
          <cell r="A3653">
            <v>92679</v>
          </cell>
          <cell r="B3653" t="str">
            <v>JOELHO 45 GRAUS, EM FERRO GALVANIZADO, CONEXÃO ROSQUEADA, DN 80 (3"), INSTALADO EM REDE DE ALIMENTAÇÃO PARA SPRINKLER - FORNECIMENTO E INSTALAÇÃO. AF_12/2015</v>
          </cell>
          <cell r="C3653" t="str">
            <v>UN</v>
          </cell>
          <cell r="D3653">
            <v>97.7</v>
          </cell>
          <cell r="E3653">
            <v>0.177526936</v>
          </cell>
        </row>
        <row r="3654">
          <cell r="A3654">
            <v>92680</v>
          </cell>
          <cell r="B3654" t="str">
            <v>JOELHO 90 GRAUS, EM FERRO GALVANIZADO, CONEXÃO ROSQUEADA, DN 80 (3"), INSTALADO EM REDE DE ALIMENTAÇÃO PARA SPRINKLER - FORNECIMENTO E INSTALAÇÃO. AF_12/2015</v>
          </cell>
          <cell r="C3654" t="str">
            <v>UN</v>
          </cell>
          <cell r="D3654">
            <v>87.82</v>
          </cell>
          <cell r="E3654">
            <v>0.19755623999999999</v>
          </cell>
        </row>
        <row r="3655">
          <cell r="A3655">
            <v>92681</v>
          </cell>
          <cell r="B3655" t="str">
            <v>TÊ, EM FERRO GALVANIZADO, CONEXÃO ROSQUEADA, DN 25 (1"), INSTALADO EM REDE DE ALIMENTAÇÃO PARA SPRINKLER - FORNECIMENTO E INSTALAÇÃO. AF_12/2015</v>
          </cell>
          <cell r="C3655" t="str">
            <v>UN</v>
          </cell>
          <cell r="D3655">
            <v>31.58</v>
          </cell>
          <cell r="E3655">
            <v>0.50733418399999997</v>
          </cell>
        </row>
        <row r="3656">
          <cell r="A3656">
            <v>92682</v>
          </cell>
          <cell r="B3656" t="str">
            <v>TÊ, EM FERRO GALVANIZADO, CONEXÃO ROSQUEADA, DN 32 (1 1/4"), INSTALADO EM REDE DE ALIMENTAÇÃO PARA SPRINKLER - FORNECIMENTO E INSTALAÇÃO. AF_12/2015</v>
          </cell>
          <cell r="C3656" t="str">
            <v>UN</v>
          </cell>
          <cell r="D3656">
            <v>38.630000000000003</v>
          </cell>
          <cell r="E3656">
            <v>0.43767889599999998</v>
          </cell>
        </row>
        <row r="3657">
          <cell r="A3657">
            <v>92683</v>
          </cell>
          <cell r="B3657" t="str">
            <v>TÊ, EM FERRO GALVANIZADO, CONEXÃO ROSQUEADA, DN 40 (1 1/2"), INSTALADO EM REDE DE ALIMENTAÇÃO PARA SPRINKLER - FORNECIMENTO E INSTALAÇÃO. AF_12/2015</v>
          </cell>
          <cell r="C3657" t="str">
            <v>UN</v>
          </cell>
          <cell r="D3657">
            <v>44.53</v>
          </cell>
          <cell r="E3657">
            <v>0.403611738</v>
          </cell>
        </row>
        <row r="3658">
          <cell r="A3658">
            <v>92684</v>
          </cell>
          <cell r="B3658" t="str">
            <v>TÊ, EM FERRO GALVANIZADO, CONEXÃO ROSQUEADA, DN 50 (2"), INSTALADO EM REDE DE ALIMENTAÇÃO PARA SPRINKLER - FORNECIMENTO E INSTALAÇÃO. AF_12/2015</v>
          </cell>
          <cell r="C3658" t="str">
            <v>UN</v>
          </cell>
          <cell r="D3658">
            <v>58.77</v>
          </cell>
          <cell r="E3658">
            <v>0.32791930200000002</v>
          </cell>
        </row>
        <row r="3659">
          <cell r="A3659">
            <v>92685</v>
          </cell>
          <cell r="B3659" t="str">
            <v>TÊ, EM FERRO GALVANIZADO, CONEXÃO ROSQUEADA, DN 65 (2 1/2"), INSTALADO EM REDE DE ALIMENTAÇÃO PARA SPRINKLER - FORNECIMENTO E INSTALAÇÃO. AF_12/2015</v>
          </cell>
          <cell r="C3659" t="str">
            <v>UN</v>
          </cell>
          <cell r="D3659">
            <v>91.76</v>
          </cell>
          <cell r="E3659">
            <v>0.23073559900000001</v>
          </cell>
        </row>
        <row r="3660">
          <cell r="A3660">
            <v>92686</v>
          </cell>
          <cell r="B3660" t="str">
            <v>TÊ, EM FERRO GALVANIZADO, CONEXÃO ROSQUEADA, DN 80 (3"), INSTALADO EM REDE DE ALIMENTAÇÃO PARA SPRINKLER - FORNECIMENTO E INSTALAÇÃO. AF_12/2015</v>
          </cell>
          <cell r="C3660" t="str">
            <v>UN</v>
          </cell>
          <cell r="D3660">
            <v>116.13</v>
          </cell>
          <cell r="E3660">
            <v>0.19899853200000001</v>
          </cell>
        </row>
        <row r="3661">
          <cell r="A3661">
            <v>92692</v>
          </cell>
          <cell r="B3661" t="str">
            <v>NIPLE, EM FERRO GALVANIZADO, CONEXÃO ROSQUEADA, DN 15 (1/2"), INSTALADO EM RAMAIS E SUB-RAMAIS DE GÁS - FORNECIMENTO E INSTALAÇÃO. AF_12/2015</v>
          </cell>
          <cell r="C3661" t="str">
            <v>UN</v>
          </cell>
          <cell r="D3661">
            <v>8.82</v>
          </cell>
          <cell r="E3661">
            <v>0.53084982599999997</v>
          </cell>
        </row>
        <row r="3662">
          <cell r="A3662">
            <v>92693</v>
          </cell>
          <cell r="B3662" t="str">
            <v>LUVA, EM FERRO GALVANIZADO, CONEXÃO ROSQUEADA, DN 15 (1/2"), INSTALADO EM RAMAIS E SUB-RAMAIS DE GÁS - FORNECIMENTO E INSTALAÇÃO. AF_12/2015</v>
          </cell>
          <cell r="C3662" t="str">
            <v>UN</v>
          </cell>
          <cell r="D3662">
            <v>9.0299999999999994</v>
          </cell>
          <cell r="E3662">
            <v>0.51818181900000004</v>
          </cell>
        </row>
        <row r="3663">
          <cell r="A3663">
            <v>92694</v>
          </cell>
          <cell r="B3663" t="str">
            <v>NIPLE, EM FERRO GALVANIZADO, CONEXÃO ROSQUEADA, DN 20 (3/4"), INSTALADO EM RAMAIS E SUB-RAMAIS DE GÁS - FORNECIMENTO E INSTALAÇÃO. AF_12/2015</v>
          </cell>
          <cell r="C3663" t="str">
            <v>UN</v>
          </cell>
          <cell r="D3663">
            <v>14.16</v>
          </cell>
          <cell r="E3663">
            <v>0.56556196000000003</v>
          </cell>
        </row>
        <row r="3664">
          <cell r="A3664">
            <v>92695</v>
          </cell>
          <cell r="B3664" t="str">
            <v>LUVA, EM FERRO GALVANIZADO, CONEXÃO ROSQUEADA, DN 20 (3/4"), INSTALADO EM RAMAIS E SUB-RAMAIS DE GÁS - FORNECIMENTO E INSTALAÇÃO. AF_12/2015</v>
          </cell>
          <cell r="C3664" t="str">
            <v>UN</v>
          </cell>
          <cell r="D3664">
            <v>14.37</v>
          </cell>
          <cell r="E3664">
            <v>0.55713271900000005</v>
          </cell>
        </row>
        <row r="3665">
          <cell r="A3665">
            <v>92696</v>
          </cell>
          <cell r="B3665" t="str">
            <v>NIPLE, EM FERRO GALVANIZADO, CONEXÃO ROSQUEADA, DN 25 (1"), INSTALADO EM RAMAIS E SUB-RAMAIS DE GÁS - FORNECIMENTO E INSTALAÇÃO. AF_12/2015</v>
          </cell>
          <cell r="C3665" t="str">
            <v>UN</v>
          </cell>
          <cell r="D3665">
            <v>22.33</v>
          </cell>
          <cell r="E3665">
            <v>0.58098271199999996</v>
          </cell>
        </row>
        <row r="3666">
          <cell r="A3666">
            <v>92697</v>
          </cell>
          <cell r="B3666" t="str">
            <v>LUVA, EM FERRO GALVANIZADO, CONEXÃO ROSQUEADA, DN 25 (1"), INSTALADO EM RAMAIS E SUB-RAMAIS DE GÁS - FORNECIMENTO E INSTALAÇÃO. AF_12/2015</v>
          </cell>
          <cell r="C3666" t="str">
            <v>UN</v>
          </cell>
          <cell r="D3666">
            <v>23.27</v>
          </cell>
          <cell r="E3666">
            <v>0.55715532400000001</v>
          </cell>
        </row>
        <row r="3667">
          <cell r="A3667">
            <v>92698</v>
          </cell>
          <cell r="B3667" t="str">
            <v>JOELHO 45 GRAUS, EM FERRO GALVANIZADO, CONEXÃO ROSQUEADA, DN 15 (1/2"), INSTALADO EM RAMAIS E SUB-RAMAIS DE GÁS - FORNECIMENTO E INSTALAÇÃO. AF_12/2015</v>
          </cell>
          <cell r="C3667" t="str">
            <v>UN</v>
          </cell>
          <cell r="D3667">
            <v>13.04</v>
          </cell>
          <cell r="E3667">
            <v>0.533073931</v>
          </cell>
        </row>
        <row r="3668">
          <cell r="A3668">
            <v>92699</v>
          </cell>
          <cell r="B3668" t="str">
            <v>JOELHO 90 GRAUS, EM FERRO GALVANIZADO, CONEXÃO ROSQUEADA, DN 15 (1/2"), INSTALADO EM RAMAIS E SUB-RAMAIS DE GÁS - FORNECIMENTO E INSTALAÇÃO. AF_12/2015</v>
          </cell>
          <cell r="C3668" t="str">
            <v>UN</v>
          </cell>
          <cell r="D3668">
            <v>12.36</v>
          </cell>
          <cell r="E3668">
            <v>0.56285949099999999</v>
          </cell>
        </row>
        <row r="3669">
          <cell r="A3669">
            <v>92700</v>
          </cell>
          <cell r="B3669" t="str">
            <v>JOELHO 45 GRAUS, EM FERRO GALVANIZADO, CONEXÃO ROSQUEADA, DN 20 (3/4"), INSTALADO EM RAMAIS E SUB-RAMAIS DE GÁS - FORNECIMENTO E INSTALAÇÃO. AF_12/2015</v>
          </cell>
          <cell r="C3669" t="str">
            <v>UN</v>
          </cell>
          <cell r="D3669">
            <v>21.46</v>
          </cell>
          <cell r="E3669">
            <v>0.55671077599999996</v>
          </cell>
        </row>
        <row r="3670">
          <cell r="A3670">
            <v>92701</v>
          </cell>
          <cell r="B3670" t="str">
            <v>JOELHO 90 GRAUS, EM FERRO GALVANIZADO, CONEXÃO ROSQUEADA, DN 20 (3/4"), INSTALADO EM RAMAIS E SUB-RAMAIS DE GÁS - FORNECIMENTO E INSTALAÇÃO. AF_12/2015</v>
          </cell>
          <cell r="C3670" t="str">
            <v>UN</v>
          </cell>
          <cell r="D3670">
            <v>20.440000000000001</v>
          </cell>
          <cell r="E3670">
            <v>0.58490566200000005</v>
          </cell>
        </row>
        <row r="3671">
          <cell r="A3671">
            <v>92702</v>
          </cell>
          <cell r="B3671" t="str">
            <v>JOELHO 45 GRAUS, EM FERRO GALVANIZADO, CONEXÃO ROSQUEADA, DN 25 (1"), INSTALADO EM RAMAIS E SUB-RAMAIS DE GÁS - FORNECIMENTO E INSTALAÇÃO. AF_12/2015</v>
          </cell>
          <cell r="C3671" t="str">
            <v>UN</v>
          </cell>
          <cell r="D3671">
            <v>33.79</v>
          </cell>
          <cell r="E3671">
            <v>0.57236645900000005</v>
          </cell>
        </row>
        <row r="3672">
          <cell r="A3672">
            <v>92703</v>
          </cell>
          <cell r="B3672" t="str">
            <v>JOELHO 90 GRAUS, EM FERRO GALVANIZADO, CONEXÃO ROSQUEADA, DN 25 (1"), INSTALADO EM RAMAIS E SUB-RAMAIS DE GÁS - FORNECIMENTO E INSTALAÇÃO. AF_12/2015</v>
          </cell>
          <cell r="C3672" t="str">
            <v>UN</v>
          </cell>
          <cell r="D3672">
            <v>32.54</v>
          </cell>
          <cell r="E3672">
            <v>0.59454432800000001</v>
          </cell>
        </row>
        <row r="3673">
          <cell r="A3673">
            <v>92704</v>
          </cell>
          <cell r="B3673" t="str">
            <v>TÊ, EM FERRO GALVANIZADO, CONEXÃO ROSQUEADA, DN 15 (1/2"), INSTALADO EM RAMAIS E SUB-RAMAIS DE GÁS - FORNECIMENTO E INSTALAÇÃO. AF_12/2015</v>
          </cell>
          <cell r="C3673" t="str">
            <v>UN</v>
          </cell>
          <cell r="D3673">
            <v>16.649999999999999</v>
          </cell>
          <cell r="E3673">
            <v>0.55894929800000004</v>
          </cell>
        </row>
        <row r="3674">
          <cell r="A3674">
            <v>92705</v>
          </cell>
          <cell r="B3674" t="str">
            <v>TÊ, EM FERRO GALVANIZADO, CONEXÃO ROSQUEADA, DN 20 (3/4"), INSTALADO EM RAMAIS E SUB-RAMAIS DE GÁS - FORNECIMENTO E INSTALAÇÃO. AF_12/2015</v>
          </cell>
          <cell r="C3674" t="str">
            <v>UN</v>
          </cell>
          <cell r="D3674">
            <v>27.08</v>
          </cell>
          <cell r="E3674">
            <v>0.58538404300000002</v>
          </cell>
        </row>
        <row r="3675">
          <cell r="A3675">
            <v>92706</v>
          </cell>
          <cell r="B3675" t="str">
            <v>TÊ, EM FERRO GALVANIZADO, CONEXÃO ROSQUEADA, DN 25 (1"), INSTALADO EM RAMAIS E SUB-RAMAIS DE GÁS - FORNECIMENTO E INSTALAÇÃO. AF_12/2015</v>
          </cell>
          <cell r="C3675" t="str">
            <v>UN</v>
          </cell>
          <cell r="D3675">
            <v>43.86</v>
          </cell>
          <cell r="E3675">
            <v>0.58808647700000005</v>
          </cell>
        </row>
        <row r="3676">
          <cell r="A3676">
            <v>92889</v>
          </cell>
          <cell r="B3676" t="str">
            <v>UNIÃO, EM FERRO GALVANIZADO, DN 50 (2"), CONEXÃO ROSQUEADA, INSTALADO EM PRUMADAS - FORNECIMENTO E INSTALAÇÃO. AF_12/2015</v>
          </cell>
          <cell r="C3676" t="str">
            <v>UN</v>
          </cell>
          <cell r="D3676">
            <v>74.02</v>
          </cell>
          <cell r="E3676">
            <v>0.23160319800000001</v>
          </cell>
        </row>
        <row r="3677">
          <cell r="A3677">
            <v>92890</v>
          </cell>
          <cell r="B3677" t="str">
            <v>UNIÃO, EM FERRO GALVANIZADO, DN 65 (2 1/2"), CONEXÃO ROSQUEADA, INSTALADO EM PRUMADAS - FORNECIMENTO E INSTALAÇÃO. AF_12/2015</v>
          </cell>
          <cell r="C3677" t="str">
            <v>UN</v>
          </cell>
          <cell r="D3677">
            <v>109.99</v>
          </cell>
          <cell r="E3677">
            <v>0.16941583800000001</v>
          </cell>
        </row>
        <row r="3678">
          <cell r="A3678">
            <v>92891</v>
          </cell>
          <cell r="B3678" t="str">
            <v>UNIÃO, EM FERRO GALVANIZADO, DN 80 (3"), CONEXÃO ROSQUEADA, INSTALADO EM PRUMADAS - FORNECIMENTO E INSTALAÇÃO. AF_12/2015</v>
          </cell>
          <cell r="C3678" t="str">
            <v>UN</v>
          </cell>
          <cell r="D3678">
            <v>159.15</v>
          </cell>
          <cell r="E3678">
            <v>0.12633698199999999</v>
          </cell>
        </row>
        <row r="3679">
          <cell r="A3679">
            <v>92892</v>
          </cell>
          <cell r="B3679" t="str">
            <v>UNIÃO, EM FERRO GALVANIZADO, DN 25 (1"), CONEXÃO ROSQUEADA, INSTALADO EM REDE DE ALIMENTAÇÃO PARA HIDRANTE - FORNECIMENTO E INSTALAÇÃO. AF_12/2015</v>
          </cell>
          <cell r="C3679" t="str">
            <v>UN</v>
          </cell>
          <cell r="D3679">
            <v>33.659999999999997</v>
          </cell>
          <cell r="E3679">
            <v>0.38967277</v>
          </cell>
        </row>
        <row r="3680">
          <cell r="A3680">
            <v>92893</v>
          </cell>
          <cell r="B3680" t="str">
            <v>UNIÃO, EM FERRO GALVANIZADO, DN 32 (1 1/4"), CONEXÃO ROSQUEADA, INSTALADO EM REDE DE ALIMENTAÇÃO PARA HIDRANTE - FORNECIMENTO E INSTALAÇÃO. AF_12/2015</v>
          </cell>
          <cell r="C3680" t="str">
            <v>UN</v>
          </cell>
          <cell r="D3680">
            <v>46.58</v>
          </cell>
          <cell r="E3680">
            <v>0.30450722400000002</v>
          </cell>
        </row>
        <row r="3681">
          <cell r="A3681">
            <v>92894</v>
          </cell>
          <cell r="B3681" t="str">
            <v>UNIÃO, EM FERRO GALVANIZADO, DN 40 (1 1/2"), CONEXÃO ROSQUEADA, INSTALADO EM REDE DE ALIMENTAÇÃO PARA HIDRANTE - FORNECIMENTO E INSTALAÇÃO. AF_12/2015</v>
          </cell>
          <cell r="C3681" t="str">
            <v>UN</v>
          </cell>
          <cell r="D3681">
            <v>55.21</v>
          </cell>
          <cell r="E3681">
            <v>0.28051664500000001</v>
          </cell>
        </row>
        <row r="3682">
          <cell r="A3682">
            <v>92895</v>
          </cell>
          <cell r="B3682" t="str">
            <v>UNIÃO, EM FERRO GALVANIZADO, DN 50 (2"), CONEXÃO ROSQUEADA, INSTALADO EM REDE DE ALIMENTAÇÃO PARA HIDRANTE - FORNECIMENTO E INSTALAÇÃO. AF_12/2015</v>
          </cell>
          <cell r="C3682" t="str">
            <v>UN</v>
          </cell>
          <cell r="D3682">
            <v>73.98</v>
          </cell>
          <cell r="E3682">
            <v>0.231290672</v>
          </cell>
        </row>
        <row r="3683">
          <cell r="A3683">
            <v>92896</v>
          </cell>
          <cell r="B3683" t="str">
            <v>UNIÃO, EM FERRO GALVANIZADO, DN 65 (2 1/2"), CONEXÃO ROSQUEADA, INSTALADO EM REDE DE ALIMENTAÇÃO PARA HIDRANTE - FORNECIMENTO E INSTALAÇÃO. AF_12/2015</v>
          </cell>
          <cell r="C3683" t="str">
            <v>UN</v>
          </cell>
          <cell r="D3683">
            <v>111.14</v>
          </cell>
          <cell r="E3683">
            <v>0.17586579999999999</v>
          </cell>
        </row>
        <row r="3684">
          <cell r="A3684">
            <v>92897</v>
          </cell>
          <cell r="B3684" t="str">
            <v>UNIÃO, EM FERRO GALVANIZADO, DN 80 (3"), CONEXÃO ROSQUEADA, INSTALADO EM REDE DE ALIMENTAÇÃO PARA HIDRANTE - FORNECIMENTO E INSTALAÇÃO. AF_12/2015</v>
          </cell>
          <cell r="C3684" t="str">
            <v>UN</v>
          </cell>
          <cell r="D3684">
            <v>161.51</v>
          </cell>
          <cell r="E3684">
            <v>0.13612403100000001</v>
          </cell>
        </row>
        <row r="3685">
          <cell r="A3685">
            <v>92898</v>
          </cell>
          <cell r="B3685" t="str">
            <v>UNIÃO, EM FERRO GALVANIZADO, CONEXÃO ROSQUEADA, DN 25 (1"), INSTALADO EM REDE DE ALIMENTAÇÃO PARA SPRINKLER - FORNECIMENTO E INSTALAÇÃO. AF_12/2015</v>
          </cell>
          <cell r="C3685" t="str">
            <v>UN</v>
          </cell>
          <cell r="D3685">
            <v>27.27</v>
          </cell>
          <cell r="E3685">
            <v>0.29470566399999998</v>
          </cell>
        </row>
        <row r="3686">
          <cell r="A3686">
            <v>92899</v>
          </cell>
          <cell r="B3686" t="str">
            <v>UNIÃO, EM FERRO GALVANIZADO, CONEXÃO ROSQUEADA, DN 32 (1 1/4"), INSTALADO EM REDE DE ALIMENTAÇÃO PARA SPRINKLER - FORNECIMENTO E INSTALAÇÃO. AF_12/2015</v>
          </cell>
          <cell r="C3686" t="str">
            <v>UN</v>
          </cell>
          <cell r="D3686">
            <v>39.33</v>
          </cell>
          <cell r="E3686">
            <v>0.21562099800000001</v>
          </cell>
        </row>
        <row r="3687">
          <cell r="A3687">
            <v>92900</v>
          </cell>
          <cell r="B3687" t="str">
            <v>UNIÃO, EM FERRO GALVANIZADO, CONEXÃO ROSQUEADA, DN 40 (1 1/2"), INSTALADO EM REDE DE ALIMENTAÇÃO PARA SPRINKLER - FORNECIMENTO E INSTALAÇÃO. AF_12/2015</v>
          </cell>
          <cell r="C3687" t="str">
            <v>UN</v>
          </cell>
          <cell r="D3687">
            <v>46.95</v>
          </cell>
          <cell r="E3687">
            <v>0.19088379999999999</v>
          </cell>
        </row>
        <row r="3688">
          <cell r="A3688">
            <v>92901</v>
          </cell>
          <cell r="B3688" t="str">
            <v>UNIÃO, EM FERRO GALVANIZADO, CONEXÃO ROSQUEADA, DN 50 (2"), INSTALADO EM REDE DE ALIMENTAÇÃO PARA SPRINKLER - FORNECIMENTO E INSTALAÇÃO. AF_12/2015</v>
          </cell>
          <cell r="C3688" t="str">
            <v>UN</v>
          </cell>
          <cell r="D3688">
            <v>64.47</v>
          </cell>
          <cell r="E3688">
            <v>0.14918160499999999</v>
          </cell>
        </row>
        <row r="3689">
          <cell r="A3689">
            <v>92902</v>
          </cell>
          <cell r="B3689" t="str">
            <v>UNIÃO, EM FERRO GALVANIZADO, CONEXÃO ROSQUEADA, DN 65 (2 1/2"), INSTALADO EM REDE DE ALIMENTAÇÃO PARA SPRINKLER - FORNECIMENTO E INSTALAÇÃO. AF_12/2015</v>
          </cell>
          <cell r="C3689" t="str">
            <v>UN</v>
          </cell>
          <cell r="D3689">
            <v>99.74</v>
          </cell>
          <cell r="E3689">
            <v>0.10597225</v>
          </cell>
        </row>
        <row r="3690">
          <cell r="A3690">
            <v>92903</v>
          </cell>
          <cell r="B3690" t="str">
            <v>UNIÃO, EM FERRO GALVANIZADO, CONEXÃO ROSQUEADA, DN 80 (3"), INSTALADO EM REDE DE ALIMENTAÇÃO PARA SPRINKLER - FORNECIMENTO E INSTALAÇÃO. AF_12/2015</v>
          </cell>
          <cell r="C3690" t="str">
            <v>UN</v>
          </cell>
          <cell r="D3690">
            <v>148.25</v>
          </cell>
          <cell r="E3690">
            <v>7.7786037000000002E-2</v>
          </cell>
        </row>
        <row r="3691">
          <cell r="A3691">
            <v>92904</v>
          </cell>
          <cell r="B3691" t="str">
            <v>UNIÃO, EM FERRO GALVANIZADO, CONEXÃO ROSQUEADA, DN 15 (1/2"), INSTALADO EM RAMAIS E SUB-RAMAIS DE GÁS - FORNECIMENTO E INSTALAÇÃO. AF_12/2015</v>
          </cell>
          <cell r="C3691" t="str">
            <v>UN</v>
          </cell>
          <cell r="D3691">
            <v>18.32</v>
          </cell>
          <cell r="E3691">
            <v>0.25207296800000001</v>
          </cell>
        </row>
        <row r="3692">
          <cell r="A3692">
            <v>92905</v>
          </cell>
          <cell r="B3692" t="str">
            <v>UNIÃO, EM FERRO GALVANIZADO, CONEXÃO ROSQUEADA, DN 20 (3/4"), INSTALADO EM RAMAIS E SUB-RAMAIS DE GÁS - FORNECIMENTO E INSTALAÇÃO. AF_12/2015</v>
          </cell>
          <cell r="C3692" t="str">
            <v>UN</v>
          </cell>
          <cell r="D3692">
            <v>26.56</v>
          </cell>
          <cell r="E3692">
            <v>0.29870624000000001</v>
          </cell>
        </row>
        <row r="3693">
          <cell r="A3693">
            <v>92906</v>
          </cell>
          <cell r="B3693" t="str">
            <v>UNIÃO, EM FERRO GALVANIZADO, CONEXÃO ROSQUEADA, DN 25 (1"), INSTALADO EM RAMAIS E SUB-RAMAIS DE GÁS - FORNECIMENTO E INSTALAÇÃO. AF_12/2015</v>
          </cell>
          <cell r="C3693" t="str">
            <v>UN</v>
          </cell>
          <cell r="D3693">
            <v>33.39</v>
          </cell>
          <cell r="E3693">
            <v>0.38650120999999998</v>
          </cell>
        </row>
        <row r="3694">
          <cell r="A3694">
            <v>92907</v>
          </cell>
          <cell r="B3694" t="str">
            <v>LUVA DE REDUÇÃO, EM FERRO GALVANIZADO, 2" X 1.1/2", CONEXÃO ROSQUEADA, INSTALADO EM PRUMADAS - FORNECIMENTO E INSTALAÇÃO. AF_12/2015</v>
          </cell>
          <cell r="C3694" t="str">
            <v>UN</v>
          </cell>
          <cell r="D3694">
            <v>41.99</v>
          </cell>
          <cell r="E3694">
            <v>0.40924329500000001</v>
          </cell>
        </row>
        <row r="3695">
          <cell r="A3695">
            <v>92908</v>
          </cell>
          <cell r="B3695" t="str">
            <v>LUVA DE REDUÇÃO, EM FERRO GALVANIZADO, 2" X 1.1/4", CONEXÃO ROSQUEADA, INSTALADO EM PRUMADAS - FORNECIMENTO E INSTALAÇÃO. AF_12/2015</v>
          </cell>
          <cell r="C3695" t="str">
            <v>UN</v>
          </cell>
          <cell r="D3695">
            <v>41.99</v>
          </cell>
          <cell r="E3695">
            <v>0.40924329500000001</v>
          </cell>
        </row>
        <row r="3696">
          <cell r="A3696">
            <v>92909</v>
          </cell>
          <cell r="B3696" t="str">
            <v>LUVA DE REDUÇÃO, EM FERRO GALVANIZADO, 2" X 1", CONEXÃO ROSQUEADA, INSTALADO EM PRUMADAS - FORNECIMENTO E INSTALAÇÃO. AF_12/2015</v>
          </cell>
          <cell r="C3696" t="str">
            <v>UN</v>
          </cell>
          <cell r="D3696">
            <v>41.99</v>
          </cell>
          <cell r="E3696">
            <v>0.40924329500000001</v>
          </cell>
        </row>
        <row r="3697">
          <cell r="A3697">
            <v>92910</v>
          </cell>
          <cell r="B3697" t="str">
            <v>LUVA DE REDUÇÃO, EM FERRO GALVANIZADO, 2.1/2" X 1.1/2", CONEXÃO ROSQUEADA, INSTALADO EM PRUMADAS - FORNECIMENTO E INSTALAÇÃO. AF_12/2015</v>
          </cell>
          <cell r="C3697" t="str">
            <v>UN</v>
          </cell>
          <cell r="D3697">
            <v>58.97</v>
          </cell>
          <cell r="E3697">
            <v>0.31664111700000003</v>
          </cell>
        </row>
        <row r="3698">
          <cell r="A3698">
            <v>92911</v>
          </cell>
          <cell r="B3698" t="str">
            <v>LUVA DE REDUÇÃO, EM FERRO GALVANIZADO, 2.1/2" X 2", CONEXÃO ROSQUEADA, INSTALADO EM PRUMADAS - FORNECIMENTO E INSTALAÇÃO. AF_12/2015</v>
          </cell>
          <cell r="C3698" t="str">
            <v>UN</v>
          </cell>
          <cell r="D3698">
            <v>58.97</v>
          </cell>
          <cell r="E3698">
            <v>0.31664111700000003</v>
          </cell>
        </row>
        <row r="3699">
          <cell r="A3699">
            <v>92912</v>
          </cell>
          <cell r="B3699" t="str">
            <v>LUVA DE REDUÇÃO, EM FERRO GALVANIZADO, 3" X 1.1/2", CONEXÃO ROSQUEADA, INSTALADO EM PRUMADAS - FORNECIMENTO E INSTALAÇÃO. AF_12/2015</v>
          </cell>
          <cell r="C3699" t="str">
            <v>UN</v>
          </cell>
          <cell r="D3699">
            <v>77.23</v>
          </cell>
          <cell r="E3699">
            <v>0.24152267099999999</v>
          </cell>
        </row>
        <row r="3700">
          <cell r="A3700">
            <v>92913</v>
          </cell>
          <cell r="B3700" t="str">
            <v>LUVA DE REDUÇÃO, EM FERRO GALVANIZADO, 3" X 2.1/2", CONEXÃO ROSQUEADA, INSTALADO EM PRUMADAS - FORNECIMENTO E INSTALAÇÃO. AF_12/2015</v>
          </cell>
          <cell r="C3700" t="str">
            <v>UN</v>
          </cell>
          <cell r="D3700">
            <v>79.209999999999994</v>
          </cell>
          <cell r="E3700">
            <v>0.25417721500000001</v>
          </cell>
        </row>
        <row r="3701">
          <cell r="A3701">
            <v>92914</v>
          </cell>
          <cell r="B3701" t="str">
            <v>LUVA DE REDUÇÃO, EM FERRO GALVANIZADO, 3" X 2", CONEXÃO ROSQUEADA, INSTALADO EM PRUMADAS - FORNECIMENTO E INSTALAÇÃO. AF_12/2015</v>
          </cell>
          <cell r="C3701" t="str">
            <v>UN</v>
          </cell>
          <cell r="D3701">
            <v>79.209999999999994</v>
          </cell>
          <cell r="E3701">
            <v>0.25417721500000001</v>
          </cell>
        </row>
        <row r="3702">
          <cell r="A3702">
            <v>92918</v>
          </cell>
          <cell r="B3702" t="str">
            <v>LUVA DE REDUÇÃO, EM FERRO GALVANIZADO, 1" X 1/2", CONEXÃO ROSQUEADA, INSTALADO EM REDE DE ALIMENTAÇÃO PARA HIDRANTE - FORNECIMENTO E INSTALAÇÃO. AF_12/2015</v>
          </cell>
          <cell r="C3702" t="str">
            <v>UN</v>
          </cell>
          <cell r="D3702">
            <v>23.46</v>
          </cell>
          <cell r="E3702">
            <v>0.561661619</v>
          </cell>
        </row>
        <row r="3703">
          <cell r="A3703">
            <v>92920</v>
          </cell>
          <cell r="B3703" t="str">
            <v>LUVA DE REDUÇÃO, EM FERRO GALVANIZADO, 1" X 3/4", CONEXÃO ROSQUEADA, INSTALADO EM REDE DE ALIMENTAÇÃO PARA HIDRANTE - FORNECIMENTO E INSTALAÇÃO. AF_12/2015</v>
          </cell>
          <cell r="C3703" t="str">
            <v>UN</v>
          </cell>
          <cell r="D3703">
            <v>23.59</v>
          </cell>
          <cell r="E3703">
            <v>0.55851979399999996</v>
          </cell>
        </row>
        <row r="3704">
          <cell r="A3704">
            <v>92925</v>
          </cell>
          <cell r="B3704" t="str">
            <v>LUVA DE REDUÇÃO, EM FERRO GALVANIZADO, 1 1/4" X 1", CONEXÃO ROSQUEADA, INSTALADO EM REDE DE ALIMENTAÇÃO PARA HIDRANTE - FORNECIMENTO E INSTALAÇÃO. AF_12/2015</v>
          </cell>
          <cell r="C3704" t="str">
            <v>UN</v>
          </cell>
          <cell r="D3704">
            <v>28.47</v>
          </cell>
          <cell r="E3704">
            <v>0.49964614400000001</v>
          </cell>
        </row>
        <row r="3705">
          <cell r="A3705">
            <v>92926</v>
          </cell>
          <cell r="B3705" t="str">
            <v>LUVA DE REDUÇÃO, EM FERRO GALVANIZADO, 1 1/4" X 1/2", CONEXÃO ROSQUEADA, INSTALADO EM REDE DE ALIMENTAÇÃO PARA HIDRANTE - FORNECIMENTO E INSTALAÇÃO. AF_12/2015</v>
          </cell>
          <cell r="C3705" t="str">
            <v>UN</v>
          </cell>
          <cell r="D3705">
            <v>28.46</v>
          </cell>
          <cell r="E3705">
            <v>0.49982301000000001</v>
          </cell>
        </row>
        <row r="3706">
          <cell r="A3706">
            <v>92927</v>
          </cell>
          <cell r="B3706" t="str">
            <v>LUVA DE REDUÇÃO, EM FERRO GALVANIZADO, 1 1/4" X 3/4", CONEXÃO ROSQUEADA, INSTALADO EM REDE DE ALIMENTAÇÃO PARA HIDRANTE - FORNECIMENTO E INSTALAÇÃO. AF_12/2015</v>
          </cell>
          <cell r="C3706" t="str">
            <v>UN</v>
          </cell>
          <cell r="D3706">
            <v>28.46</v>
          </cell>
          <cell r="E3706">
            <v>0.49982301000000001</v>
          </cell>
        </row>
        <row r="3707">
          <cell r="A3707">
            <v>92928</v>
          </cell>
          <cell r="B3707" t="str">
            <v>LUVA DE REDUÇÃO, EM FERRO GALVANIZADO, 1.1/2" X 1.1/4", CONEXÃO ROSQUEADA, INSTALADO EM REDE DE ALIMENTAÇÃO PARA HIDRANTE - FORNECIMENTO E INSTALAÇÃO. AF_12/2015</v>
          </cell>
          <cell r="C3707" t="str">
            <v>UN</v>
          </cell>
          <cell r="D3707">
            <v>32.32</v>
          </cell>
          <cell r="E3707">
            <v>0.48067331600000002</v>
          </cell>
        </row>
        <row r="3708">
          <cell r="A3708">
            <v>92929</v>
          </cell>
          <cell r="B3708" t="str">
            <v>LUVA DE REDUÇÃO, EM FERRO GALVANIZADO, 1.1/2" X 1", CONEXÃO ROSQUEADA, INSTALADO EM REDE DE ALIMENTAÇÃO PARA HIDRANTE - FORNECIMENTO E INSTALAÇÃO. AF_12/2015</v>
          </cell>
          <cell r="C3708" t="str">
            <v>UN</v>
          </cell>
          <cell r="D3708">
            <v>32.32</v>
          </cell>
          <cell r="E3708">
            <v>0.48067331600000002</v>
          </cell>
        </row>
        <row r="3709">
          <cell r="A3709">
            <v>92930</v>
          </cell>
          <cell r="B3709" t="str">
            <v>LUVA DE REDUÇÃO, EM FERRO GALVANIZADO, 1.1/2" X 3/4", CONEXÃO ROSQUEADA, INSTALADO EM REDE DE ALIMENTAÇÃO PARA HIDRANTE - FORNECIMENTO E INSTALAÇÃO. AF_12/2015</v>
          </cell>
          <cell r="C3709" t="str">
            <v>UN</v>
          </cell>
          <cell r="D3709">
            <v>32.32</v>
          </cell>
          <cell r="E3709">
            <v>0.48067331600000002</v>
          </cell>
        </row>
        <row r="3710">
          <cell r="A3710">
            <v>92931</v>
          </cell>
          <cell r="B3710" t="str">
            <v>LUVA DE REDUÇÃO, EM FERRO GALVANIZADO, 2" X 1.1/2", CONEXÃO ROSQUEADA, INSTALADO EM REDE DE ALIMENTAÇÃO PARA HIDRANTE - FORNECIMENTO E INSTALAÇÃO. AF_12/2015</v>
          </cell>
          <cell r="C3710" t="str">
            <v>UN</v>
          </cell>
          <cell r="D3710">
            <v>41.95</v>
          </cell>
          <cell r="E3710">
            <v>0.40881859500000001</v>
          </cell>
        </row>
        <row r="3711">
          <cell r="A3711">
            <v>92932</v>
          </cell>
          <cell r="B3711" t="str">
            <v>LUVA DE REDUÇÃO, EM FERRO GALVANIZADO, 2" X 1.1/4", CONEXÃO ROSQUEADA, INSTALADO EM REDE DE ALIMENTAÇÃO PARA HIDRANTE - FORNECIMENTO E INSTALAÇÃO. AF_12/2015</v>
          </cell>
          <cell r="C3711" t="str">
            <v>UN</v>
          </cell>
          <cell r="D3711">
            <v>41.95</v>
          </cell>
          <cell r="E3711">
            <v>0.40881859500000001</v>
          </cell>
        </row>
        <row r="3712">
          <cell r="A3712">
            <v>92933</v>
          </cell>
          <cell r="B3712" t="str">
            <v>LUVA DE REDUÇÃO, EM FERRO GALVANIZADO, 2" X 1", CONEXÃO ROSQUEADA, INSTALADO EM REDE DE ALIMENTAÇÃO PARA HIDRANTE - FORNECIMENTO E INSTALAÇÃO. AF_12/2015</v>
          </cell>
          <cell r="C3712" t="str">
            <v>UN</v>
          </cell>
          <cell r="D3712">
            <v>41.95</v>
          </cell>
          <cell r="E3712">
            <v>0.40881859500000001</v>
          </cell>
        </row>
        <row r="3713">
          <cell r="A3713">
            <v>92934</v>
          </cell>
          <cell r="B3713" t="str">
            <v>LUVA DE REDUÇÃO, EM FERRO GALVANIZADO, 2.1/2" X 1.1/2", CONEXÃO ROSQUEADA, INSTALADO EM REDE DE ALIMENTAÇÃO PARA HIDRANTE - FORNECIMENTO E INSTALAÇÃO. AF_12/2015</v>
          </cell>
          <cell r="C3713" t="str">
            <v>UN</v>
          </cell>
          <cell r="D3713">
            <v>60.12</v>
          </cell>
          <cell r="E3713">
            <v>0.32576010599999999</v>
          </cell>
        </row>
        <row r="3714">
          <cell r="A3714">
            <v>92935</v>
          </cell>
          <cell r="B3714" t="str">
            <v>LUVA DE REDUÇÃO, EM FERRO GALVANIZADO, 2.1/2" X 2", CONEXÃO ROSQUEADA, INSTALADO EM REDE DE ALIMENTAÇÃO PARA HIDRANTE - FORNECIMENTO E INSTALAÇÃO. AF_12/2015</v>
          </cell>
          <cell r="C3714" t="str">
            <v>UN</v>
          </cell>
          <cell r="D3714">
            <v>60.12</v>
          </cell>
          <cell r="E3714">
            <v>0.32576010599999999</v>
          </cell>
        </row>
        <row r="3715">
          <cell r="A3715">
            <v>92936</v>
          </cell>
          <cell r="B3715" t="str">
            <v>LUVA DE REDUÇÃO, EM FERRO GALVANIZADO, 3" X 2.1/2", CONEXÃO ROSQUEADA, INSTALADO EM REDE DE ALIMENTAÇÃO PARA HIDRANTE - FORNECIMENTO E INSTALAÇÃO. AF_12/2015</v>
          </cell>
          <cell r="C3715" t="str">
            <v>UN</v>
          </cell>
          <cell r="D3715">
            <v>81.569999999999993</v>
          </cell>
          <cell r="E3715">
            <v>0.26995449500000002</v>
          </cell>
        </row>
        <row r="3716">
          <cell r="A3716">
            <v>92937</v>
          </cell>
          <cell r="B3716" t="str">
            <v>LUVA DE REDUÇÃO, EM FERRO GALVANIZADO, 3" X 2", CONEXÃO ROSQUEADA, INSTALADO EM REDE DE ALIMENTAÇÃO PARA HIDRANTE - FORNECIMENTO E INSTALAÇÃO. AF_12/2015</v>
          </cell>
          <cell r="C3716" t="str">
            <v>UN</v>
          </cell>
          <cell r="D3716">
            <v>81.569999999999993</v>
          </cell>
          <cell r="E3716">
            <v>0.26995449500000002</v>
          </cell>
        </row>
        <row r="3717">
          <cell r="A3717">
            <v>92938</v>
          </cell>
          <cell r="B3717" t="str">
            <v>LUVA DE REDUÇÃO, EM FERRO GALVANIZADO, 1" X 1/2", CONEXÃO ROSQUEADA, INSTALADO EM REDE DE ALIMENTAÇÃO PARA SPRINKLER - FORNECIMENTO E INSTALAÇÃO. AF_12/2015</v>
          </cell>
          <cell r="C3717" t="str">
            <v>UN</v>
          </cell>
          <cell r="D3717">
            <v>17.07</v>
          </cell>
          <cell r="E3717">
            <v>0.47352766200000002</v>
          </cell>
        </row>
        <row r="3718">
          <cell r="A3718">
            <v>92939</v>
          </cell>
          <cell r="B3718" t="str">
            <v>LUVA DE REDUÇÃO, EM FERRO GALVANIZADO, 1" X 3/4", CONEXÃO ROSQUEADA, INSTALADO EM REDE DE ALIMENTAÇÃO PARA SPRINKLER - FORNECIMENTO E INSTALAÇÃO. AF_12/2015</v>
          </cell>
          <cell r="C3718" t="str">
            <v>UN</v>
          </cell>
          <cell r="D3718">
            <v>17.2</v>
          </cell>
          <cell r="E3718">
            <v>0.469893742</v>
          </cell>
        </row>
        <row r="3719">
          <cell r="A3719">
            <v>92940</v>
          </cell>
          <cell r="B3719" t="str">
            <v>LUVA DE REDUÇÃO, EM FERRO GALVANIZADO, 1.1/4" X 1", CONEXÃO ROSQUEADA, INSTALADO EM REDE DE ALIMENTAÇÃO PARA SPRINKLER - FORNECIMENTO E INSTALAÇÃO. AF_12/2015</v>
          </cell>
          <cell r="C3719" t="str">
            <v>UN</v>
          </cell>
          <cell r="D3719">
            <v>21.22</v>
          </cell>
          <cell r="E3719">
            <v>0.402101241</v>
          </cell>
        </row>
        <row r="3720">
          <cell r="A3720">
            <v>92941</v>
          </cell>
          <cell r="B3720" t="str">
            <v>LUVA DE REDUÇÃO, EM FERRO GALVANIZADO, 1.1/4" X 1/2", CONEXÃO ROSQUEADA, INSTALADO EM REDE DE ALIMENTAÇÃO PARA SPRINKLER - FORNECIMENTO E INSTALAÇÃO. AF_12/2015</v>
          </cell>
          <cell r="C3720" t="str">
            <v>UN</v>
          </cell>
          <cell r="D3720">
            <v>21.21</v>
          </cell>
          <cell r="E3720">
            <v>0.40229335799999999</v>
          </cell>
        </row>
        <row r="3721">
          <cell r="A3721">
            <v>92942</v>
          </cell>
          <cell r="B3721" t="str">
            <v>LUVA DE REDUÇÃO, EM FERRO GALVANIZADO, 1.1/4" X 3/4", CONEXÃO ROSQUEADA, INSTALADO EM REDE DE ALIMENTAÇÃO PARA SPRINKLER - FORNECIMENTO E INSTALAÇÃO. AF_12/2015</v>
          </cell>
          <cell r="C3721" t="str">
            <v>UN</v>
          </cell>
          <cell r="D3721">
            <v>21.21</v>
          </cell>
          <cell r="E3721">
            <v>0.40229335799999999</v>
          </cell>
        </row>
        <row r="3722">
          <cell r="A3722">
            <v>92943</v>
          </cell>
          <cell r="B3722" t="str">
            <v>LUVA DE REDUÇÃO, EM FERRO GALVANIZADO, 1.1/2" X 1.1/4", CONEXÃO ROSQUEADA, INSTALADO EM REDE DE ALIMENTAÇÃO PARA SPRINKLER - FORNECIMENTO E INSTALAÇÃO. AF_12/2015</v>
          </cell>
          <cell r="C3722" t="str">
            <v>UN</v>
          </cell>
          <cell r="D3722">
            <v>24.06</v>
          </cell>
          <cell r="E3722">
            <v>0.37416107300000001</v>
          </cell>
        </row>
        <row r="3723">
          <cell r="A3723">
            <v>92944</v>
          </cell>
          <cell r="B3723" t="str">
            <v>LUVA DE REDUÇÃO, EM FERRO GALVANIZADO, 1.1/2" X 1", CONEXÃO ROSQUEADA, INSTALADO EM REDE DE ALIMENTAÇÃO PARA SPRINKLER - FORNECIMENTO E INSTALAÇÃO. AF_12/2015</v>
          </cell>
          <cell r="C3723" t="str">
            <v>UN</v>
          </cell>
          <cell r="D3723">
            <v>24.06</v>
          </cell>
          <cell r="E3723">
            <v>0.37416107300000001</v>
          </cell>
        </row>
        <row r="3724">
          <cell r="A3724">
            <v>92945</v>
          </cell>
          <cell r="B3724" t="str">
            <v>LUVA DE REDUÇÃO, EM FERRO GALVANIZADO, 1.1/2" X 3/4", CONEXÃO ROSQUEADA, INSTALADO EM REDE DE ALIMENTAÇÃO PARA SPRINKLER - FORNECIMENTO E INSTALAÇÃO. AF_12/2015</v>
          </cell>
          <cell r="C3724" t="str">
            <v>UN</v>
          </cell>
          <cell r="D3724">
            <v>24.06</v>
          </cell>
          <cell r="E3724">
            <v>0.37416107300000001</v>
          </cell>
        </row>
        <row r="3725">
          <cell r="A3725">
            <v>92946</v>
          </cell>
          <cell r="B3725" t="str">
            <v>LUVA DE REDUÇÃO, EM FERRO GALVANIZADO, 2" X 1.1/2", CONEXÃO ROSQUEADA, INSTALADO EM REDE DE ALIMENTAÇÃO PARA SPRINKLER - FORNECIMENTO E INSTALAÇÃO. AF_12/2015</v>
          </cell>
          <cell r="C3725" t="str">
            <v>UN</v>
          </cell>
          <cell r="D3725">
            <v>32.44</v>
          </cell>
          <cell r="E3725">
            <v>0.29794520499999999</v>
          </cell>
        </row>
        <row r="3726">
          <cell r="A3726">
            <v>92947</v>
          </cell>
          <cell r="B3726" t="str">
            <v>LUVA DE REDUÇÃO, EM FERRO GALVANIZADO, 2" X 1.1/4", CONEXÃO ROSQUEADA, INSTALADO EM REDE DE ALIMENTAÇÃO PARA SPRINKLER - FORNECIMENTO E INSTALAÇÃO. AF_12/2015</v>
          </cell>
          <cell r="C3726" t="str">
            <v>UN</v>
          </cell>
          <cell r="D3726">
            <v>32.44</v>
          </cell>
          <cell r="E3726">
            <v>0.29794520499999999</v>
          </cell>
        </row>
        <row r="3727">
          <cell r="A3727">
            <v>92948</v>
          </cell>
          <cell r="B3727" t="str">
            <v>LUVA DE REDUÇÃO, EM FERRO GALVANIZADO, 2" X 1", CONEXÃO ROSQUEADA, INSTALADO EM REDE DE ALIMENTAÇÃO PARA SPRINKLER - FORNECIMENTO E INSTALAÇÃO. AF_12/2015</v>
          </cell>
          <cell r="C3727" t="str">
            <v>UN</v>
          </cell>
          <cell r="D3727">
            <v>32.44</v>
          </cell>
          <cell r="E3727">
            <v>0.29794520499999999</v>
          </cell>
        </row>
        <row r="3728">
          <cell r="A3728">
            <v>92949</v>
          </cell>
          <cell r="B3728" t="str">
            <v>LUVA DE REDUÇÃO, EM FERRO GALVANIZADO, 2 1/2" X 1.1/2", CONEXÃO ROSQUEADA, INSTALADO EM REDE DE ALIMENTAÇÃO PARA SPRINKLER - FORNECIMENTO E INSTALAÇÃO. AF_12/2015</v>
          </cell>
          <cell r="C3728" t="str">
            <v>UN</v>
          </cell>
          <cell r="D3728">
            <v>48.72</v>
          </cell>
          <cell r="E3728">
            <v>0.21758876899999999</v>
          </cell>
        </row>
        <row r="3729">
          <cell r="A3729">
            <v>92950</v>
          </cell>
          <cell r="B3729" t="str">
            <v>LUVA DE REDUÇÃO, EM FERRO GALVANIZADO, 2 1/2" X 2", CONEXÃO ROSQUEADA, INSTALADO EM REDE DE ALIMENTAÇÃO PARA SPRINKLER - FORNECIMENTO E INSTALAÇÃO. AF_12/2015</v>
          </cell>
          <cell r="C3729" t="str">
            <v>UN</v>
          </cell>
          <cell r="D3729">
            <v>48.72</v>
          </cell>
          <cell r="E3729">
            <v>0.21758876899999999</v>
          </cell>
        </row>
        <row r="3730">
          <cell r="A3730">
            <v>92951</v>
          </cell>
          <cell r="B3730" t="str">
            <v>LUVA DE REDUÇÃO, EM FERRO GALVANIZADO, 3" X 2.1/2", CONEXÃO ROSQUEADA, INSTALADO EM REDE DE ALIMENTAÇÃO PARA SPRINKLER - FORNECIMENTO E INSTALAÇÃO. AF_12/2015</v>
          </cell>
          <cell r="C3730" t="str">
            <v>UN</v>
          </cell>
          <cell r="D3730">
            <v>68.31</v>
          </cell>
          <cell r="E3730">
            <v>0.169190063</v>
          </cell>
        </row>
        <row r="3731">
          <cell r="A3731">
            <v>92952</v>
          </cell>
          <cell r="B3731" t="str">
            <v>LUVA DE REDUÇÃO, EM FERRO GALVANIZADO, 3" X 2", CONEXÃO ROSQUEADA, INSTALADO EM REDE DE ALIMENTAÇÃO PARA SPRINKLER - FORNECIMENTO E INSTALAÇÃO. AF_12/2015</v>
          </cell>
          <cell r="C3731" t="str">
            <v>UN</v>
          </cell>
          <cell r="D3731">
            <v>68.31</v>
          </cell>
          <cell r="E3731">
            <v>0.169190063</v>
          </cell>
        </row>
        <row r="3732">
          <cell r="A3732">
            <v>92953</v>
          </cell>
          <cell r="B3732" t="str">
            <v>LUVA DE REDUÇÃO, EM FERRO GALVANIZADO, 3/4" X 1/2", CONEXÃO ROSQUEADA, INSTALADO EM RAMAIS E SUB-RAMAIS DE GÁS - FORNECIMENTO E INSTALAÇÃO. AF_12/2015</v>
          </cell>
          <cell r="C3732" t="str">
            <v>UN</v>
          </cell>
          <cell r="D3732">
            <v>15.05</v>
          </cell>
          <cell r="E3732">
            <v>0.53148273599999996</v>
          </cell>
        </row>
        <row r="3733">
          <cell r="A3733">
            <v>93050</v>
          </cell>
          <cell r="B3733" t="str">
            <v>LUVA PASSANTE EM COBRE, SEM ANEL DE SOLDA, DN 22 MM, INSTALADO EM PRUMADA   FORNECIMENTO E INSTALAÇÃO. AF_01/2016_P</v>
          </cell>
          <cell r="C3733" t="str">
            <v>UN</v>
          </cell>
          <cell r="D3733">
            <v>5.96</v>
          </cell>
          <cell r="E3733">
            <v>0.29217391300000001</v>
          </cell>
        </row>
        <row r="3734">
          <cell r="A3734">
            <v>93051</v>
          </cell>
          <cell r="B3734" t="str">
            <v>BUCHA DE REDUÇÃO EM COBRE, SEM ANEL DE SOLDA, PONTA X BOLSA, 22 X 15 MM, INSTALADO EM PRUMADA   FORNECIMENTO E INSTALAÇÃO. AF_01/2016_P</v>
          </cell>
          <cell r="C3734" t="str">
            <v>UN</v>
          </cell>
          <cell r="D3734">
            <v>5.6</v>
          </cell>
          <cell r="E3734">
            <v>0.311688311</v>
          </cell>
        </row>
        <row r="3735">
          <cell r="A3735">
            <v>93052</v>
          </cell>
          <cell r="B3735" t="str">
            <v>JUNTA DE EXPANSÃO EM COBRE, PONTA X PONTA, DN 22 MM, INSTALADO EM PRUMADA   FORNECIMENTO E INSTALAÇÃO. AF_01/2016_P</v>
          </cell>
          <cell r="C3735" t="str">
            <v>UN</v>
          </cell>
          <cell r="D3735">
            <v>209.03</v>
          </cell>
          <cell r="E3735">
            <v>8.0452059999999992E-3</v>
          </cell>
        </row>
        <row r="3736">
          <cell r="A3736">
            <v>93054</v>
          </cell>
          <cell r="B3736" t="str">
            <v>CONECTOR EM BRONZE/LATÃO, SEM ANEL DE SOLDA, BOLSA X ROSCA F, 22 MM X 3/4, INSTALADO EM PRUMADA   FORNECIMENTO E INSTALAÇÃO. AF_01/2016_P</v>
          </cell>
          <cell r="C3736" t="str">
            <v>UN</v>
          </cell>
          <cell r="D3736">
            <v>10.199999999999999</v>
          </cell>
          <cell r="E3736">
            <v>0.16816816800000001</v>
          </cell>
        </row>
        <row r="3737">
          <cell r="A3737">
            <v>93055</v>
          </cell>
          <cell r="B3737" t="str">
            <v>CURVA DE TRANSPOSIÇÃO EM BRONZE/LATÃO, SEM ANEL DE SOLDA, BOLSA X BOLSA, DN 22 MM, INSTALADO EM PRUMADA   FORNECIMENTO E INSTALAÇÃO. AF_01/2016_P</v>
          </cell>
          <cell r="C3737" t="str">
            <v>UN</v>
          </cell>
          <cell r="D3737">
            <v>19.41</v>
          </cell>
          <cell r="E3737">
            <v>8.7499999999999994E-2</v>
          </cell>
        </row>
        <row r="3738">
          <cell r="A3738">
            <v>93056</v>
          </cell>
          <cell r="B3738" t="str">
            <v>LUVA PASSANTE EM COBRE, SEM ANEL DE SOLDA, DN 28 MM, INSTALADO EM PRUMADA   FORNECIMENTO E INSTALAÇÃO. AF_01/2016_P</v>
          </cell>
          <cell r="C3738" t="str">
            <v>UN</v>
          </cell>
          <cell r="D3738">
            <v>8.35</v>
          </cell>
          <cell r="E3738">
            <v>0.24539877299999999</v>
          </cell>
        </row>
        <row r="3739">
          <cell r="A3739">
            <v>93057</v>
          </cell>
          <cell r="B3739" t="str">
            <v>BUCHA DE REDUÇÃO EM COBRE, SEM ANEL DE SOLDA, PONTA X BOLSA, 28 X 22 MM, INSTALADO EM PRUMADA   FORNECIMENTO E INSTALAÇÃO. AF_01/2016_P</v>
          </cell>
          <cell r="C3739" t="str">
            <v>UN</v>
          </cell>
          <cell r="D3739">
            <v>7.49</v>
          </cell>
          <cell r="E3739">
            <v>0.27434842199999998</v>
          </cell>
        </row>
        <row r="3740">
          <cell r="A3740">
            <v>93058</v>
          </cell>
          <cell r="B3740" t="str">
            <v>JUNTA DE EXPANSÃO EM COBRE, PONTA X PONTA, DN 28 MM, INSTALADO EM PRUMADA   FORNECIMENTO E INSTALAÇÃO. AF_01/2016_P</v>
          </cell>
          <cell r="C3740" t="str">
            <v>UN</v>
          </cell>
          <cell r="D3740">
            <v>229.97</v>
          </cell>
          <cell r="E3740">
            <v>8.7043559999999999E-3</v>
          </cell>
        </row>
        <row r="3741">
          <cell r="A3741">
            <v>93059</v>
          </cell>
          <cell r="B3741" t="str">
            <v>CONECTOR EM BRONZE/LATÃO, SEM ANEL DE SOLDA, BOLSA X ROSCA F, 28 MM X 1/2, INSTALADO EM PRUMADA   FORNECIMENTO E INSTALAÇÃO. AF_01/2016_P</v>
          </cell>
          <cell r="C3741" t="str">
            <v>UN</v>
          </cell>
          <cell r="D3741">
            <v>13.75</v>
          </cell>
          <cell r="E3741">
            <v>0.14760147600000001</v>
          </cell>
        </row>
        <row r="3742">
          <cell r="A3742">
            <v>93060</v>
          </cell>
          <cell r="B3742" t="str">
            <v>CURVA DE TRANSPOSIÇÃO EM BRONZE/LATÃO, SEM ANEL DE SOLDA, BOLSA X BOLSA, 28 MM, INSTALADO EM PRUMADA   FORNECIMENTO E INSTALAÇÃO. AF_01/2016_P</v>
          </cell>
          <cell r="C3742" t="str">
            <v>UN</v>
          </cell>
          <cell r="D3742">
            <v>33.08</v>
          </cell>
          <cell r="E3742">
            <v>6.0827249999999999E-2</v>
          </cell>
        </row>
        <row r="3743">
          <cell r="A3743">
            <v>93061</v>
          </cell>
          <cell r="B3743" t="str">
            <v>LUVA PASSANTE EM COBRE, SEM ANEL DE SOLDA, DN 35 MM, INSTALADO EM PRUMADA   FORNECIMENTO E INSTALAÇÃO. AF_01/2016_P</v>
          </cell>
          <cell r="C3743" t="str">
            <v>UN</v>
          </cell>
          <cell r="D3743">
            <v>14.54</v>
          </cell>
          <cell r="E3743">
            <v>0.16270949700000001</v>
          </cell>
        </row>
        <row r="3744">
          <cell r="A3744">
            <v>93062</v>
          </cell>
          <cell r="B3744" t="str">
            <v>BUCHA DE REDUÇÃO EM COBRE, SEM ANEL DE SOLDA, PONTA X BOLSA, 35 X 28 MM, INSTALADO EM PRUMADA   FORNECIMENTO E INSTALAÇÃO. AF_01/2016_P</v>
          </cell>
          <cell r="C3744" t="str">
            <v>UN</v>
          </cell>
          <cell r="D3744">
            <v>12.87</v>
          </cell>
          <cell r="E3744">
            <v>0.184189723</v>
          </cell>
        </row>
        <row r="3745">
          <cell r="A3745">
            <v>93063</v>
          </cell>
          <cell r="B3745" t="str">
            <v>JUNTA DE EXPANSÃO EM BRONZE/LATÃO, PONTA X PONTA, DN 35 MM, INSTALADO EM PRUMADA   FORNECIMENTO E INSTALAÇÃO. AF_01/2016_P</v>
          </cell>
          <cell r="C3745" t="str">
            <v>UN</v>
          </cell>
          <cell r="D3745">
            <v>263.45999999999998</v>
          </cell>
          <cell r="E3745">
            <v>8.8512380000000009E-3</v>
          </cell>
        </row>
        <row r="3746">
          <cell r="A3746">
            <v>93064</v>
          </cell>
          <cell r="B3746" t="str">
            <v>LUVA PASSANTE EM COBRE, SEM ANEL DE SOLDA, DN 42 MM, INSTALADO EM PRUMADA   FORNECIMENTO E INSTALAÇÃO. AF_01/2016_P</v>
          </cell>
          <cell r="C3746" t="str">
            <v>UN</v>
          </cell>
          <cell r="D3746">
            <v>21.67</v>
          </cell>
          <cell r="E3746">
            <v>0.12639925299999999</v>
          </cell>
        </row>
        <row r="3747">
          <cell r="A3747">
            <v>93065</v>
          </cell>
          <cell r="B3747" t="str">
            <v>BUCHA DE REDUÇÃO EM COBRE, SEM ANEL DE SOLDA, PONTA X BOLSA, 42 X 35 MM, INSTALADO EM PRUMADA   FORNECIMENTO E INSTALAÇÃO. AF_01/2016_P</v>
          </cell>
          <cell r="C3747" t="str">
            <v>UN</v>
          </cell>
          <cell r="D3747">
            <v>20.43</v>
          </cell>
          <cell r="E3747">
            <v>0.134158415</v>
          </cell>
        </row>
        <row r="3748">
          <cell r="A3748">
            <v>93066</v>
          </cell>
          <cell r="B3748" t="str">
            <v>JUNTA DE EXPANSÃO EM BRONZE/LATÃO, PONTA X PONTA, DN 42 MM, INSTALADO EM PRUMADA   FORNECIMENTO E INSTALAÇÃO. AF_01/2016_P</v>
          </cell>
          <cell r="C3748" t="str">
            <v>UN</v>
          </cell>
          <cell r="D3748">
            <v>330.48</v>
          </cell>
          <cell r="E3748">
            <v>8.205904E-3</v>
          </cell>
        </row>
        <row r="3749">
          <cell r="A3749">
            <v>93067</v>
          </cell>
          <cell r="B3749" t="str">
            <v>LUVA PASSANTE EM COBRE, SEM ANEL DE SOLDA, DN 54 MM, INSTALADO EM PRUMADA   FORNECIMENTO E INSTALAÇÃO. AF_01/2016_P</v>
          </cell>
          <cell r="C3749" t="str">
            <v>UN</v>
          </cell>
          <cell r="D3749">
            <v>31.58</v>
          </cell>
          <cell r="E3749">
            <v>0.106926268</v>
          </cell>
        </row>
        <row r="3750">
          <cell r="A3750">
            <v>93068</v>
          </cell>
          <cell r="B3750" t="str">
            <v>BUCHA DE REDUÇÃO EM COBRE, SEM ANEL DE SOLDA, PONTA X BOLSA, 54 X 42 MM, INSTALADO EM PRUMADA   FORNECIMENTO E INSTALAÇÃO. AF_01/2016_P</v>
          </cell>
          <cell r="C3750" t="str">
            <v>UN</v>
          </cell>
          <cell r="D3750">
            <v>27.96</v>
          </cell>
          <cell r="E3750">
            <v>0.120894983</v>
          </cell>
        </row>
        <row r="3751">
          <cell r="A3751">
            <v>93069</v>
          </cell>
          <cell r="B3751" t="str">
            <v>JUNTA DE EXPANSÃO EM BRONZE/LATÃO, PONTA X PONTA, DN 54 MM, INSTALADO EM PRUMADA   FORNECIMENTO E INSTALAÇÃO. AF_01/2016_P</v>
          </cell>
          <cell r="C3751" t="str">
            <v>UN</v>
          </cell>
          <cell r="D3751">
            <v>457.66</v>
          </cell>
          <cell r="E3751">
            <v>7.3238449999999998E-3</v>
          </cell>
        </row>
        <row r="3752">
          <cell r="A3752">
            <v>93070</v>
          </cell>
          <cell r="B3752" t="str">
            <v>LUVA PASSANTE EM COBRE, SEM ANEL DE SOLDA, DN 66 MM, INSTALADO EM PRUMADA   FORNECIMENTO E INSTALAÇÃO. AF_01/2016_P</v>
          </cell>
          <cell r="C3752" t="str">
            <v>UN</v>
          </cell>
          <cell r="D3752">
            <v>76.260000000000005</v>
          </cell>
          <cell r="E3752">
            <v>5.2209363000000002E-2</v>
          </cell>
        </row>
        <row r="3753">
          <cell r="A3753">
            <v>93071</v>
          </cell>
          <cell r="B3753" t="str">
            <v>BUCHA DE REDUÇÃO EM COBRE, SEM ANEL DE SOLDA, PONTA X BOLSA, 66 X 54 MM, INSTALADO EM PRUMADA   FORNECIMENTO E INSTALAÇÃO. AF_01/2016_P</v>
          </cell>
          <cell r="C3753" t="str">
            <v>UN</v>
          </cell>
          <cell r="D3753">
            <v>71.03</v>
          </cell>
          <cell r="E3753">
            <v>5.6065526999999997E-2</v>
          </cell>
        </row>
        <row r="3754">
          <cell r="A3754">
            <v>93072</v>
          </cell>
          <cell r="B3754" t="str">
            <v>JUNTA DE EXPANSÃO EM BRONZE/LATÃO, PONTA X PONTA, DN 66 MM, INSTALADO EM PRUMADA   FORNECIMENTO E INSTALAÇÃO. AF_01/2016_P</v>
          </cell>
          <cell r="C3754" t="str">
            <v>UN</v>
          </cell>
          <cell r="D3754">
            <v>603.5</v>
          </cell>
          <cell r="E3754">
            <v>6.580692E-3</v>
          </cell>
        </row>
        <row r="3755">
          <cell r="A3755">
            <v>93073</v>
          </cell>
          <cell r="B3755" t="str">
            <v>TE DUPLA CURVA EM BRONZE/LATÃO, SEM ANEL DE SOLDA, ROSCA F X BOLSA X ROSCA F, 3/4 X 22 X 3/4, INSTALADO EM PRUMADA   FORNECIMENTO E INSTALAÇÃO. AF_01/2016_P</v>
          </cell>
          <cell r="C3755" t="str">
            <v>UN</v>
          </cell>
          <cell r="D3755">
            <v>35.770000000000003</v>
          </cell>
          <cell r="E3755">
            <v>9.5157657000000007E-2</v>
          </cell>
        </row>
        <row r="3756">
          <cell r="A3756">
            <v>93074</v>
          </cell>
          <cell r="B3756" t="str">
            <v>CURVA EM COBRE, 45 GRAUS, SEM ANEL DE SOLDA, BOLSA X BOLSA, DN 15 MM, INSTALADO EM RAMAL DE DISTRIBUIÇÃO   FORNECIMENTO E INSTALAÇÃO. AF_01/2016_P</v>
          </cell>
          <cell r="C3756" t="str">
            <v>UN</v>
          </cell>
          <cell r="D3756">
            <v>7.93</v>
          </cell>
          <cell r="E3756">
            <v>0.46883116800000002</v>
          </cell>
        </row>
        <row r="3757">
          <cell r="A3757">
            <v>93075</v>
          </cell>
          <cell r="B3757" t="str">
            <v>COTOVELO EM BRONZE/LATÃO, 90 GRAUS, SEM ANEL DE SOLDA, BOLSA X ROSCA F, DN 15 MM X 1/2, INSTALADO EM RAMAL DE DISTRIBUIÇÃO   FORNECIMENTO E INSTALAÇÃO. AF_01/2016_P</v>
          </cell>
          <cell r="C3757" t="str">
            <v>UN</v>
          </cell>
          <cell r="D3757">
            <v>11.38</v>
          </cell>
          <cell r="E3757">
            <v>0.32376681600000001</v>
          </cell>
        </row>
        <row r="3758">
          <cell r="A3758">
            <v>93076</v>
          </cell>
          <cell r="B3758" t="str">
            <v>CURVA EM COBRE, 45 GRAUS, SEM ANEL DE SOLDA, BOLSA X BOLSA, DN 22 MM, INSTALADO EM RAMAL DE DISTRIBUIÇÃO   FORNECIMENTO E INSTALAÇÃO. AF_01/2016_P</v>
          </cell>
          <cell r="C3758" t="str">
            <v>UN</v>
          </cell>
          <cell r="D3758">
            <v>11.52</v>
          </cell>
          <cell r="E3758">
            <v>0.37056737499999998</v>
          </cell>
        </row>
        <row r="3759">
          <cell r="A3759">
            <v>93077</v>
          </cell>
          <cell r="B3759" t="str">
            <v>COTOVELO EM BRONZE/LATÃO, 90 GRAUS, SEM ANEL DE SOLDA, BOLSA X ROSCA F, DN 22 MM X 1/2, INSTALADO EM RAMAL DE DISTRIBUIÇÃO   FORNECIMENTO E INSTALAÇÃO. AF_01/2016_P</v>
          </cell>
          <cell r="C3759" t="str">
            <v>UN</v>
          </cell>
          <cell r="D3759">
            <v>15.4</v>
          </cell>
          <cell r="E3759">
            <v>0.27572559299999999</v>
          </cell>
        </row>
        <row r="3760">
          <cell r="A3760">
            <v>93078</v>
          </cell>
          <cell r="B3760" t="str">
            <v>COTOVELO EM BRONZE/LATÃO, 90 GRAUS, SEM ANEL DE SOLDA, BOLSA X ROSCA F, DN 22 MM X 3/4, INSTALADO EM RAMAL DE DISTRIBUIÇÃO   FORNECIMENTO E INSTALAÇÃO. AF_01/2016_P</v>
          </cell>
          <cell r="C3760" t="str">
            <v>UN</v>
          </cell>
          <cell r="D3760">
            <v>16.420000000000002</v>
          </cell>
          <cell r="E3760">
            <v>0.25834363399999999</v>
          </cell>
        </row>
        <row r="3761">
          <cell r="A3761">
            <v>93079</v>
          </cell>
          <cell r="B3761" t="str">
            <v>CURVA EM COBRE, 45 GRAUS, SEM ANEL DE SOLDA, BOLSA X BOLSA, DN 28 MM, INSTALADO EM RAMAL DE DISTRIBUIÇÃO   FORNECIMENTO E INSTALAÇÃO. AF_01/2016_P</v>
          </cell>
          <cell r="C3761" t="str">
            <v>UN</v>
          </cell>
          <cell r="D3761">
            <v>15.21</v>
          </cell>
          <cell r="E3761">
            <v>0.31057563500000002</v>
          </cell>
        </row>
        <row r="3762">
          <cell r="A3762">
            <v>93080</v>
          </cell>
          <cell r="B3762" t="str">
            <v>LUVA PASSANTE EM COBRE, SEM ANEL DE SOLDA, DN 15 MM, INSTALADO EM RAMAL DE DISTRIBUIÇÃO   FORNECIMENTO E INSTALAÇÃO. AF_01/2016_P</v>
          </cell>
          <cell r="C3762" t="str">
            <v>UN</v>
          </cell>
          <cell r="D3762">
            <v>5.2</v>
          </cell>
          <cell r="E3762">
            <v>0.47704590800000002</v>
          </cell>
        </row>
        <row r="3763">
          <cell r="A3763">
            <v>93081</v>
          </cell>
          <cell r="B3763" t="str">
            <v>CONECTOR EM BRONZE/LATÃO, SEM ANEL DE SOLDA, BOLSA X ROSCA F, DN 15 MM X 1/2, INSTALADO EM RAMAL DE DISTRIBUIÇÃO   FORNECIMENTO E INSTALAÇÃO. AF_01/2016_P</v>
          </cell>
          <cell r="C3763" t="str">
            <v>UN</v>
          </cell>
          <cell r="D3763">
            <v>9.58</v>
          </cell>
          <cell r="E3763">
            <v>0.25452609100000001</v>
          </cell>
        </row>
        <row r="3764">
          <cell r="A3764">
            <v>93082</v>
          </cell>
          <cell r="B3764" t="str">
            <v>CURVA DE TRANSPOSIÇÃO EM BRONZE/LATÃO, SEM ANEL DE SOLDA, DN 15 MM, INSTALADO EM RAMAL DE DISTRIBUIÇÃO   FORNECIMENTO E INSTALAÇÃO. AF_01/2016_P</v>
          </cell>
          <cell r="C3764" t="str">
            <v>UN</v>
          </cell>
          <cell r="D3764">
            <v>11.32</v>
          </cell>
          <cell r="E3764">
            <v>0.21473495000000001</v>
          </cell>
        </row>
        <row r="3765">
          <cell r="A3765">
            <v>93083</v>
          </cell>
          <cell r="B3765" t="str">
            <v>JUNTA DE EXPANSÃO EM COBRE, PONTA X PONTA, DN 15 MM, INSTALADO EM RAMAL DE DISTRIBUIÇÃO   FORNECIMENTO E INSTALAÇÃO. AF_01/2016_P</v>
          </cell>
          <cell r="C3765" t="str">
            <v>UN</v>
          </cell>
          <cell r="D3765">
            <v>181.46</v>
          </cell>
          <cell r="E3765">
            <v>1.3184751999999999E-2</v>
          </cell>
        </row>
        <row r="3766">
          <cell r="A3766">
            <v>93084</v>
          </cell>
          <cell r="B3766" t="str">
            <v>LUVA PASSANTE EM COBRE, SEM ANEL DE SOLDA, DN 22 MM, INSTALADO EM RAMAL DE DISTRIBUIÇÃO   FORNECIMENTO E INSTALAÇÃO. AF_01/2016_P</v>
          </cell>
          <cell r="C3766" t="str">
            <v>UN</v>
          </cell>
          <cell r="D3766">
            <v>7.64</v>
          </cell>
          <cell r="E3766">
            <v>0.37753721200000001</v>
          </cell>
        </row>
        <row r="3767">
          <cell r="A3767">
            <v>93085</v>
          </cell>
          <cell r="B3767" t="str">
            <v>BUCHA DE REDUÇÃO EM COBRE, SEM ANEL DE SOLDA, PONTA X BOLSA, 22 X 15 MM, INSTALADO EM RAMAL DE DISTRIBUIÇÃO   FORNECIMENTO E INSTALAÇÃO. AF_01/2016_P</v>
          </cell>
          <cell r="C3767" t="str">
            <v>UN</v>
          </cell>
          <cell r="D3767">
            <v>7.28</v>
          </cell>
          <cell r="E3767">
            <v>0.39687055399999999</v>
          </cell>
        </row>
        <row r="3768">
          <cell r="A3768">
            <v>93086</v>
          </cell>
          <cell r="B3768" t="str">
            <v>JUNTA DE EXPANSÃO EM COBRE, PONTA X PONTA, DN 22 MM, INSTALADO EM RAMAL DE DISTRIBUIÇÃO   FORNECIMENTO E INSTALAÇÃO. AF_01/2016_P</v>
          </cell>
          <cell r="C3768" t="str">
            <v>UN</v>
          </cell>
          <cell r="D3768">
            <v>210.71</v>
          </cell>
          <cell r="E3768">
            <v>1.3256675000000001E-2</v>
          </cell>
        </row>
        <row r="3769">
          <cell r="A3769">
            <v>93087</v>
          </cell>
          <cell r="B3769" t="str">
            <v>CONECTOR EM BRONZE/LATÃO, SEM ANEL DE SOLDA, BOLSA X ROSCA F, DN 22 MM X 1/2, INSTALADO EM RAMAL DE DISTRIBUIÇÃO   FORNECIMENTO E INSTALAÇÃO. AF_01/2016_P</v>
          </cell>
          <cell r="C3769" t="str">
            <v>UN</v>
          </cell>
          <cell r="D3769">
            <v>10.53</v>
          </cell>
          <cell r="E3769">
            <v>0.27140077800000001</v>
          </cell>
        </row>
        <row r="3770">
          <cell r="A3770">
            <v>93088</v>
          </cell>
          <cell r="B3770" t="str">
            <v>CONECTOR EM BRONZE/LATÃO, SEM ANEL DE SOLDA, BOLSA X ROSCA F, DN 22 MM X 3/4, INSTALADO EM RAMAL DE DISTRIBUIÇÃO   FORNECIMENTO E INSTALAÇÃO. AF_01/2016_P</v>
          </cell>
          <cell r="C3770" t="str">
            <v>UN</v>
          </cell>
          <cell r="D3770">
            <v>11.88</v>
          </cell>
          <cell r="E3770">
            <v>0.23989681800000001</v>
          </cell>
        </row>
        <row r="3771">
          <cell r="A3771">
            <v>93089</v>
          </cell>
          <cell r="B3771" t="str">
            <v>CURVA DE TRANSPOSIÇÃO EM BRONZE/LATÃO, SEM ANEL DE SOLDA, BOLSA X BOLSA, DN 22 MM, INSTALADO EM RAMAL DE DISTRIBUIÇÃO   FORNECIMENTO E INSTALAÇÃO. AF_01/2016_P</v>
          </cell>
          <cell r="C3771" t="str">
            <v>UN</v>
          </cell>
          <cell r="D3771">
            <v>21.09</v>
          </cell>
          <cell r="E3771">
            <v>0.133877159</v>
          </cell>
        </row>
        <row r="3772">
          <cell r="A3772">
            <v>93090</v>
          </cell>
          <cell r="B3772" t="str">
            <v>LUVA PASSANTE EM COBRE, SEM ANEL DE SOLDA, DN 28 MM, INSTALADO EM RAMAL DE DISTRIBUIÇÃO   FORNECIMENTO E INSTALAÇÃO. AF_01/2016_P</v>
          </cell>
          <cell r="C3772" t="str">
            <v>UN</v>
          </cell>
          <cell r="D3772">
            <v>10.039999999999999</v>
          </cell>
          <cell r="E3772">
            <v>0.31864754000000001</v>
          </cell>
        </row>
        <row r="3773">
          <cell r="A3773">
            <v>93091</v>
          </cell>
          <cell r="B3773" t="str">
            <v>BUCHA DE REDUÇÃO EM COBRE, SEM ANEL DE SOLDA, PONTA X BOLSA, 28 X 22 MM, INSTALADO EM RAMAL DE DISTRIBUIÇÃO   FORNECIMENTO E INSTALAÇÃO. AF_01/2016_P</v>
          </cell>
          <cell r="C3773" t="str">
            <v>UN</v>
          </cell>
          <cell r="D3773">
            <v>9.18</v>
          </cell>
          <cell r="E3773">
            <v>0.34943820199999998</v>
          </cell>
        </row>
        <row r="3774">
          <cell r="A3774">
            <v>93092</v>
          </cell>
          <cell r="B3774" t="str">
            <v>JUNTA DE EXPANSÃO EM COBRE, PONTA X PONTA, DN 28 MM, INSTALADO EM RAMAL DE DISTRIBUIÇÃO   FORNECIMENTO E INSTALAÇÃO. AF_01/2016_P</v>
          </cell>
          <cell r="C3774" t="str">
            <v>UN</v>
          </cell>
          <cell r="D3774">
            <v>231.66</v>
          </cell>
          <cell r="E3774">
            <v>1.3441092E-2</v>
          </cell>
        </row>
        <row r="3775">
          <cell r="A3775">
            <v>93093</v>
          </cell>
          <cell r="B3775" t="str">
            <v>CONECTOR EM BRONZE/LATÃO, SEM ANEL DE SOLDA, BOLSA X ROSCA F, DN 28 MM X 1/2, INSTALADO EM RAMAL DE DISTRIBUIÇÃO   FORNECIMENTO E INSTALAÇÃO. AF_01/2016_P</v>
          </cell>
          <cell r="C3775" t="str">
            <v>UN</v>
          </cell>
          <cell r="D3775">
            <v>15.44</v>
          </cell>
          <cell r="E3775">
            <v>0.20514511799999999</v>
          </cell>
        </row>
        <row r="3776">
          <cell r="A3776">
            <v>93094</v>
          </cell>
          <cell r="B3776" t="str">
            <v>CURVA DE TRANSPOSIÇÃO EM BRONZE/LATÃO, SEM ANEL DE SOLDA, BOLSA X BOLSA, DN 28 MM, INSTALADO EM RAMAL DE DISTRIBUIÇÃO   FORNECIMENTO E INSTALAÇÃO. AF_01/2016_P</v>
          </cell>
          <cell r="C3776" t="str">
            <v>UN</v>
          </cell>
          <cell r="D3776">
            <v>34.770000000000003</v>
          </cell>
          <cell r="E3776">
            <v>9.0171063999999995E-2</v>
          </cell>
        </row>
        <row r="3777">
          <cell r="A3777">
            <v>93095</v>
          </cell>
          <cell r="B3777" t="str">
            <v>TE DUPLA CURVA EM BRONZE/LATÃO, SEM ANEL DE SOLDA, ROSCA F X BOLSA X ROSCA F, 1/2 X 15 X 1/2, INSTALADO EM RAMAL DE DISTRIBUIÇÃO   FORNECIMENTO E INSTALAÇÃO. AF_01/2016_P</v>
          </cell>
          <cell r="C3777" t="str">
            <v>UN</v>
          </cell>
          <cell r="D3777">
            <v>28.14</v>
          </cell>
          <cell r="E3777">
            <v>0.17324246700000001</v>
          </cell>
        </row>
        <row r="3778">
          <cell r="A3778">
            <v>93096</v>
          </cell>
          <cell r="B3778" t="str">
            <v>TE DUPLA CURVA EM BRONZE/LATÃO, SEM ANEL DE SOLDA, ROSCA F  X BOLSA X ROSCA F, 3/4 X 22 X 3/4, INSTALADO EM RAMAL DE DISTRIBUIÇÃO   FORNECIMENTO E INSTALAÇÃO. AF_01/2016_P</v>
          </cell>
          <cell r="C3778" t="str">
            <v>UN</v>
          </cell>
          <cell r="D3778">
            <v>39.08</v>
          </cell>
          <cell r="E3778">
            <v>0.14374033999999999</v>
          </cell>
        </row>
        <row r="3779">
          <cell r="A3779">
            <v>93097</v>
          </cell>
          <cell r="B3779" t="str">
            <v>CURVA EM COBRE, 45 GRAUS, SEM ANEL DE SOLDA, BOLSA X BOLSA, DN 15 MM, INSTALADO EM RAMAL E SUB-RAMAL   FORNECIMENTO E INSTALAÇÃO. AF_01/2016_P</v>
          </cell>
          <cell r="C3779" t="str">
            <v>UN</v>
          </cell>
          <cell r="D3779">
            <v>8.11</v>
          </cell>
          <cell r="E3779">
            <v>0.47468354400000001</v>
          </cell>
        </row>
        <row r="3780">
          <cell r="A3780">
            <v>93098</v>
          </cell>
          <cell r="B3780" t="str">
            <v>COTOVELO EM BRONZE/LATÃO, 90 GRAUS, SEM ANEL DE SOLDA, BOLSA X ROSCA F, DN 15 MM X 1/2, INSTALADO EM RAMAL E SUB-RAMAL   FORNECIMENTO E INSTALAÇÃO. AF_01/2016_P</v>
          </cell>
          <cell r="C3780" t="str">
            <v>UN</v>
          </cell>
          <cell r="D3780">
            <v>11.56</v>
          </cell>
          <cell r="E3780">
            <v>0.33039647500000002</v>
          </cell>
        </row>
        <row r="3781">
          <cell r="A3781">
            <v>93099</v>
          </cell>
          <cell r="B3781" t="str">
            <v>CURVA EM COBRE, 45 GRAUS, SEM ANEL DE SOLDA, BOLSA X BOLSA, DN 22 MM, INSTALADO EM RAMAL E SUB-RAMAL   FORNECIMENTO E INSTALAÇÃO. AF_01/2016_P</v>
          </cell>
          <cell r="C3781" t="str">
            <v>UN</v>
          </cell>
          <cell r="D3781">
            <v>13.83</v>
          </cell>
          <cell r="E3781">
            <v>0.42023633599999999</v>
          </cell>
        </row>
        <row r="3782">
          <cell r="A3782">
            <v>93100</v>
          </cell>
          <cell r="B3782" t="str">
            <v>COTOVELO EM BRONZE/LATÃO, 90 GRAUS, SEM ANEL DE SOLDA, BOLSA X ROSCA F, DN 22 MM X 1/2, INSTALADO EM RAMAL E SUB-RAMAL   FORNECIMENTO E INSTALAÇÃO. AF_01/2016_P</v>
          </cell>
          <cell r="C3782" t="str">
            <v>UN</v>
          </cell>
          <cell r="D3782">
            <v>17.71</v>
          </cell>
          <cell r="E3782">
            <v>0.32663605000000001</v>
          </cell>
        </row>
        <row r="3783">
          <cell r="A3783">
            <v>93101</v>
          </cell>
          <cell r="B3783" t="str">
            <v>COTOVELO EM BRONZE/LATÃO, 90 GRAUS, SEM ANEL DE SOLDA, BOLSA X ROSCA F, DN 22 MM X 3/4, INSTALADO EM RAMAL E SUB-RAMAL   FORNECIMENTO E INSTALAÇÃO. AF_01/2016_P</v>
          </cell>
          <cell r="C3783" t="str">
            <v>UN</v>
          </cell>
          <cell r="D3783">
            <v>18.73</v>
          </cell>
          <cell r="E3783">
            <v>0.30856832899999997</v>
          </cell>
        </row>
        <row r="3784">
          <cell r="A3784">
            <v>93102</v>
          </cell>
          <cell r="B3784" t="str">
            <v>CURVA EM COBRE, 45 GRAUS, SEM ANEL DE SOLDA, BOLSA X BOLSA, DN 28 MM, INSTALADO EM RAMAL E SUB-RAMAL   FORNECIMENTO E INSTALAÇÃO. AF_01/2016_P</v>
          </cell>
          <cell r="C3784" t="str">
            <v>UN</v>
          </cell>
          <cell r="D3784">
            <v>17.59</v>
          </cell>
          <cell r="E3784">
            <v>0.34722222200000002</v>
          </cell>
        </row>
        <row r="3785">
          <cell r="A3785">
            <v>93103</v>
          </cell>
          <cell r="B3785" t="str">
            <v>LUVA PASSANTE EM COBRE, SEM ANEL DE SOLDA, DN 15 MM, INSTALADO EM RAMAL E SUB-RAMAL   FORNECIMENTO E INSTALAÇÃO. AF_01/2016_P</v>
          </cell>
          <cell r="C3785" t="str">
            <v>UN</v>
          </cell>
          <cell r="D3785">
            <v>5.36</v>
          </cell>
          <cell r="E3785">
            <v>0.484435797</v>
          </cell>
        </row>
        <row r="3786">
          <cell r="A3786">
            <v>93104</v>
          </cell>
          <cell r="B3786" t="str">
            <v>CONECTOR EM BRONZE/LATÃO, SEM ANEL DE SOLDA, BOLSA X ROSCA F, 15 MM X 1/2,  INSTALADO EM RAMAL E SUB-RAMAL   FORNECIMENTO E INSTALAÇÃO. AF_01/2016_P</v>
          </cell>
          <cell r="C3786" t="str">
            <v>UN</v>
          </cell>
          <cell r="D3786">
            <v>9.74</v>
          </cell>
          <cell r="E3786">
            <v>0.26155462099999999</v>
          </cell>
        </row>
        <row r="3787">
          <cell r="A3787">
            <v>93105</v>
          </cell>
          <cell r="B3787" t="str">
            <v>CURVA DE TRANSPOSIÇÃO EM BRONZE/LATÃO, SEM ANEL DE SOLDA, BOLSA X BOLSA, DN 15 MM, INSTALADO EM RAMAL E SUB-RAMAL   FORNECIMENTO E INSTALAÇÃO. AF_01/2016_P</v>
          </cell>
          <cell r="C3787" t="str">
            <v>UN</v>
          </cell>
          <cell r="D3787">
            <v>11.48</v>
          </cell>
          <cell r="E3787">
            <v>0.22113676700000001</v>
          </cell>
        </row>
        <row r="3788">
          <cell r="A3788">
            <v>93106</v>
          </cell>
          <cell r="B3788" t="str">
            <v>JUNTA DE EXPANSÃO EM COBRE, PONTA X PONTA, DN 15 MM, INSTALADO EM RAMAL E SUB-RAMAL   FORNECIMENTO E INSTALAÇÃO. AF_01/2016_P</v>
          </cell>
          <cell r="C3788" t="str">
            <v>UN</v>
          </cell>
          <cell r="D3788">
            <v>181.62</v>
          </cell>
          <cell r="E3788">
            <v>1.3726571E-2</v>
          </cell>
        </row>
        <row r="3789">
          <cell r="A3789">
            <v>93107</v>
          </cell>
          <cell r="B3789" t="str">
            <v>LUVA PASSANTE EM COBRE, SEM ANEL DE SOLDA, DN 22 MM, INSTALADO EM RAMAL E SUB-RAMAL   FORNECIMENTO E INSTALAÇÃO. AF_01/2016_P</v>
          </cell>
          <cell r="C3789" t="str">
            <v>UN</v>
          </cell>
          <cell r="D3789">
            <v>9.16</v>
          </cell>
          <cell r="E3789">
            <v>0.421875</v>
          </cell>
        </row>
        <row r="3790">
          <cell r="A3790">
            <v>93108</v>
          </cell>
          <cell r="B3790" t="str">
            <v>BUCHA DE REDUÇÃO EM COBRE, SEM ANEL DE SOLDA, PONTA X BOLSA, 22 X 15 MM, INSTALADO EM RAMAL E SUB-RAMAL   FORNECIMENTO E INSTALAÇÃO. AF_01/2016_P</v>
          </cell>
          <cell r="C3790" t="str">
            <v>UN</v>
          </cell>
          <cell r="D3790">
            <v>8.8000000000000007</v>
          </cell>
          <cell r="E3790">
            <v>0.43953488299999999</v>
          </cell>
        </row>
        <row r="3791">
          <cell r="A3791">
            <v>93109</v>
          </cell>
          <cell r="B3791" t="str">
            <v>JUNTA DE EXPANSÃO EM COBRE, PONTA X PONTA, 22 MM, INSTALADO EM RAMAL E SUB-RAMAL   FORNECIMENTO E INSTALAÇÃO. AF_01/2016_P</v>
          </cell>
          <cell r="C3791" t="str">
            <v>UN</v>
          </cell>
          <cell r="D3791">
            <v>212.23</v>
          </cell>
          <cell r="E3791">
            <v>1.7827664999999999E-2</v>
          </cell>
        </row>
        <row r="3792">
          <cell r="A3792">
            <v>93110</v>
          </cell>
          <cell r="B3792" t="str">
            <v>CONECTOR EM BRONZE/LATÃO, SEM ANEL DE SOLDA, BOLSA X ROSCA F, 22 MM X 1/2, INSTALADO EM RAMAL E SUB-RAMAL   FORNECIMENTO E INSTALAÇÃO. AF_01/2016_P</v>
          </cell>
          <cell r="C3792" t="str">
            <v>UN</v>
          </cell>
          <cell r="D3792">
            <v>12.05</v>
          </cell>
          <cell r="E3792">
            <v>0.31898734099999998</v>
          </cell>
        </row>
        <row r="3793">
          <cell r="A3793">
            <v>93111</v>
          </cell>
          <cell r="B3793" t="str">
            <v>CONECTOR EM BRONZE/LATÃO, SEM ANEL DE SOLDA, BOLSA X ROSCA F, 22 MM X 3/4, INSTALADO EM RAMAL E SUB-RAMAL   FORNECIMENTO E INSTALAÇÃO. AF_01/2016_P</v>
          </cell>
          <cell r="C3793" t="str">
            <v>UN</v>
          </cell>
          <cell r="D3793">
            <v>13.4</v>
          </cell>
          <cell r="E3793">
            <v>0.28636363599999998</v>
          </cell>
        </row>
        <row r="3794">
          <cell r="A3794">
            <v>93112</v>
          </cell>
          <cell r="B3794" t="str">
            <v>CURVA DE TRANSPOSIÇÃO EM BRONZE/LATÃO, SEM ANEL DE SOLDA, BOLSA X BOLSA, 22 MM, INSTALADO EM RAMAL E SUB-RAMAL   FORNECIMENTO E INSTALAÇÃO. AF_01/2016_P</v>
          </cell>
          <cell r="C3794" t="str">
            <v>UN</v>
          </cell>
          <cell r="D3794">
            <v>22.61</v>
          </cell>
          <cell r="E3794">
            <v>0.16867469800000001</v>
          </cell>
        </row>
        <row r="3795">
          <cell r="A3795">
            <v>93113</v>
          </cell>
          <cell r="B3795" t="str">
            <v>LUVA PASSANTE EM COBRE, SEM ANEL DE SOLDA, DN 28 MM, INSTALADO EM RAMAL E SUB-RAMAL   FORNECIMENTO E INSTALAÇÃO. AF_01/2016_P</v>
          </cell>
          <cell r="C3795" t="str">
            <v>UN</v>
          </cell>
          <cell r="D3795">
            <v>12.76</v>
          </cell>
          <cell r="E3795">
            <v>0.39102564099999998</v>
          </cell>
        </row>
        <row r="3796">
          <cell r="A3796">
            <v>93114</v>
          </cell>
          <cell r="B3796" t="str">
            <v>CONECTOR EM BRONZE/LATÃO, SEM ANEL DE SOLDA, BOLSA X ROSCA F, 28 MM X 1/2, INSTALADO EM RAMAL E SUB-RAMAL   FORNECIMENTO E INSTALAÇÃO. AF_01/2016_P</v>
          </cell>
          <cell r="C3796" t="str">
            <v>UN</v>
          </cell>
          <cell r="D3796">
            <v>18.16</v>
          </cell>
          <cell r="E3796">
            <v>0.272930648</v>
          </cell>
        </row>
        <row r="3797">
          <cell r="A3797">
            <v>93115</v>
          </cell>
          <cell r="B3797" t="str">
            <v>CURVA DE TRANSPOSIÇÃO EM BRONZE/LATÃO, SEM ANEL DE SOLDA, BOLSA X BOLSA, 28 MM, INSTALADO EM RAMAL E SUB-RAMAL   FORNECIMENTO E INSTALAÇÃO. AF_01/2016_P</v>
          </cell>
          <cell r="C3797" t="str">
            <v>UN</v>
          </cell>
          <cell r="D3797">
            <v>37.49</v>
          </cell>
          <cell r="E3797">
            <v>0.13114754000000001</v>
          </cell>
        </row>
        <row r="3798">
          <cell r="A3798">
            <v>93116</v>
          </cell>
          <cell r="B3798" t="str">
            <v>JUNTA DE EXPANSÃO EM COBRE, PONTA X PONTA, DN 28 MM, INSTALADO EM RAMAL E SUB-RAMAL   FORNECIMENTO E INSTALAÇÃO. AF_01/2016_P</v>
          </cell>
          <cell r="C3798" t="str">
            <v>UN</v>
          </cell>
          <cell r="D3798">
            <v>234.38</v>
          </cell>
          <cell r="E3798">
            <v>2.0845791999999998E-2</v>
          </cell>
        </row>
        <row r="3799">
          <cell r="A3799">
            <v>93117</v>
          </cell>
          <cell r="B3799" t="str">
            <v>TE DUPLA CURVA EM BRONZE/LATÃO, SEM ANEL DE SOLDA, ROSCA F X BOLSA X ROSCA F, 1/2 X 15 X 1/2, INSTALADO EM RAMAL E SUB-RAMAL   FORNECIMENTO E INSTALAÇÃO. AF_01/2016_P</v>
          </cell>
          <cell r="C3799" t="str">
            <v>UN</v>
          </cell>
          <cell r="D3799">
            <v>28.39</v>
          </cell>
          <cell r="E3799">
            <v>0.17751689700000001</v>
          </cell>
        </row>
        <row r="3800">
          <cell r="A3800">
            <v>93118</v>
          </cell>
          <cell r="B3800" t="str">
            <v>TE DUPLA CURVA EM BRONZE/LATÃO, SEM ANEL DE SOLDA, ROSCA F X BOLSA, ROSCA F, 3/4 X 22 X 3/4, INSTALADO EM RAMAL E SUB-RAMAL   FORNECIMENTO E INSTALAÇÃO. AF_01/2016_P</v>
          </cell>
          <cell r="C3800" t="str">
            <v>UN</v>
          </cell>
          <cell r="D3800">
            <v>42.11</v>
          </cell>
          <cell r="E3800">
            <v>0.18088410899999999</v>
          </cell>
        </row>
        <row r="3801">
          <cell r="A3801">
            <v>93119</v>
          </cell>
          <cell r="B3801" t="str">
            <v>CURVA EM COBRE, 45 GRAUS, SEM ANEL DE SOLDA, BOLSA X BOLSA, DN 22 MM, INSTALADO EM PRUMADA   FORNECIMENTO E INSTALAÇÃO. AF_01/2016_P</v>
          </cell>
          <cell r="C3801" t="str">
            <v>UN</v>
          </cell>
          <cell r="D3801">
            <v>9.0299999999999994</v>
          </cell>
          <cell r="E3801">
            <v>0.28684807200000001</v>
          </cell>
        </row>
        <row r="3802">
          <cell r="A3802">
            <v>93120</v>
          </cell>
          <cell r="B3802" t="str">
            <v>COTOVELO EM BRONZE/LATÃO, 90 GRAUS, SEM ANEL DE SOLDA, BOLSA X ROSCA F, DN 22 MM X 1/2, INSTALADO EM PRUMADA   FORNECIMENTO E INSTALAÇÃO. AF_01/2016_P</v>
          </cell>
          <cell r="C3802" t="str">
            <v>UN</v>
          </cell>
          <cell r="D3802">
            <v>12.91</v>
          </cell>
          <cell r="E3802">
            <v>0.19921259799999999</v>
          </cell>
        </row>
        <row r="3803">
          <cell r="A3803">
            <v>93121</v>
          </cell>
          <cell r="B3803" t="str">
            <v>COTOVELO EM BRONZE/LATÃO, 90 GRAUS, SEM ANEL DE SOLDA, BOLSA X ROSCA F, DN 22 MM X 3/4, INSTALADO EM PRUMADA   FORNECIMENTO E INSTALAÇÃO. AF_01/2016_P</v>
          </cell>
          <cell r="C3803" t="str">
            <v>UN</v>
          </cell>
          <cell r="D3803">
            <v>13.93</v>
          </cell>
          <cell r="E3803">
            <v>0.184402332</v>
          </cell>
        </row>
        <row r="3804">
          <cell r="A3804">
            <v>93122</v>
          </cell>
          <cell r="B3804" t="str">
            <v>CURVA EM COBRE, 45 GRAUS, SEM ANEL DE SOLDA, BOLSA X BOLSA, DN 28 MM, INSTALADO EM PRUMADA   FORNECIMENTO E INSTALAÇÃO. AF_01/2016_P</v>
          </cell>
          <cell r="C3804" t="str">
            <v>UN</v>
          </cell>
          <cell r="D3804">
            <v>12.73</v>
          </cell>
          <cell r="E3804">
            <v>0.24019215299999999</v>
          </cell>
        </row>
        <row r="3805">
          <cell r="A3805">
            <v>93123</v>
          </cell>
          <cell r="B3805" t="str">
            <v>CURVA EM COBRE, 45 GRAUS, SEM ANEL DE SOLDA, BOLSA X BOLSA, DN 35 MM, INSTALADO EM PRUMADA   FORNECIMENTO E INSTALAÇÃO. AF_01/2016_P</v>
          </cell>
          <cell r="C3805" t="str">
            <v>UN</v>
          </cell>
          <cell r="D3805">
            <v>25.69</v>
          </cell>
          <cell r="E3805">
            <v>0.139096267</v>
          </cell>
        </row>
        <row r="3806">
          <cell r="A3806">
            <v>93124</v>
          </cell>
          <cell r="B3806" t="str">
            <v>CURVA EM COBRE, 45 GRAUS, SEM ANEL DE SOLDA, DN 42 MM, INSTALADO EM PRUMADA   FORNECIMENTO E INSTALAÇÃO. AF_01/2016_P</v>
          </cell>
          <cell r="C3806" t="str">
            <v>UN</v>
          </cell>
          <cell r="D3806">
            <v>39.22</v>
          </cell>
          <cell r="E3806">
            <v>0.10492560200000001</v>
          </cell>
        </row>
        <row r="3807">
          <cell r="A3807">
            <v>93125</v>
          </cell>
          <cell r="B3807" t="str">
            <v>CURVA EM COBRE, 45 GRAUS, SEM ANEL DE SOLDA, BOLSA X BOLSA, DN 54 MM, INSTALADO EM PRUMADA   FORNECIMENTO E INSTALAÇÃO. AF_01/2016_P</v>
          </cell>
          <cell r="C3807" t="str">
            <v>UN</v>
          </cell>
          <cell r="D3807">
            <v>56.34</v>
          </cell>
          <cell r="E3807">
            <v>8.9352593999999994E-2</v>
          </cell>
        </row>
        <row r="3808">
          <cell r="A3808">
            <v>93126</v>
          </cell>
          <cell r="B3808" t="str">
            <v>CURVA EM COBRE, 90 GRAUS, SEM ANEL DE SOLDA, BOLSA X BOLSA, DN 66 MM, INSTALADO EM PRUMADA   FORNECIMENTO E INSTALAÇÃO. AF_01/2016_P</v>
          </cell>
          <cell r="C3808" t="str">
            <v>UN</v>
          </cell>
          <cell r="D3808">
            <v>121.06</v>
          </cell>
          <cell r="E3808">
            <v>4.9275362000000003E-2</v>
          </cell>
        </row>
        <row r="3809">
          <cell r="A3809">
            <v>93133</v>
          </cell>
          <cell r="B3809" t="str">
            <v>BUCHA DE REDUÇÃO EM COBRE, SEM ANEL DE SOLDA, PONTA X BOLSA, 28 X 22 MM, INSTALADO EM RAMAL E SUB-RAMAL   FORNECIMENTO E INSTALAÇÃO. AF_01/2016_P</v>
          </cell>
          <cell r="C3809" t="str">
            <v>UN</v>
          </cell>
          <cell r="D3809">
            <v>457.59</v>
          </cell>
          <cell r="E3809">
            <v>1.0671098E-2</v>
          </cell>
        </row>
        <row r="3810">
          <cell r="A3810">
            <v>94465</v>
          </cell>
          <cell r="B3810" t="str">
            <v>LUVA, EM FERRO GALVANIZADO, CONEXÃO ROSQUEADA, DN 50 (2), INSTALADO EM RESERVAÇÃO DE ÁGUA DE EDIFICAÇÃO QUE POSSUA RESERVATÓRIO DE FIBRA/FIBROCIMENTO  FORNECIMENTO E INSTALAÇÃO. AF_06/2016</v>
          </cell>
          <cell r="C3810" t="str">
            <v>UN</v>
          </cell>
          <cell r="D3810">
            <v>29.94</v>
          </cell>
          <cell r="E3810">
            <v>0.31030997300000002</v>
          </cell>
        </row>
        <row r="3811">
          <cell r="A3811">
            <v>94466</v>
          </cell>
          <cell r="B3811" t="str">
            <v>NIPLE, EM FERRO GALVANIZADO, CONEXÃO ROSQUEADA, DN 50 (2), INSTALADO EM RESERVAÇÃO DE ÁGUA DE EDIFICAÇÃO QUE POSSUA RESERVATÓRIO DE FIBRA/FIBROCIMENTO  FORNECIMENTO E INSTALAÇÃO. AF_06/2016</v>
          </cell>
          <cell r="C3811" t="str">
            <v>UN</v>
          </cell>
          <cell r="D3811">
            <v>29.95</v>
          </cell>
          <cell r="E3811">
            <v>0.31020545599999999</v>
          </cell>
        </row>
        <row r="3812">
          <cell r="A3812">
            <v>94467</v>
          </cell>
          <cell r="B3812" t="str">
            <v>LUVA, EM FERRO GALVANIZADO, CONEXÃO ROSQUEADA, DN 65 (2 1/2), INSTALADO EM RESERVAÇÃO DE ÁGUA DE EDIFICAÇÃO QUE POSSUA RESERVATÓRIO DE FIBRA/FIBROCIMENTO  FORNECIMENTO E INSTALAÇÃO. AF_06/2016</v>
          </cell>
          <cell r="C3812" t="str">
            <v>UN</v>
          </cell>
          <cell r="D3812">
            <v>44.7</v>
          </cell>
          <cell r="E3812">
            <v>0.20724572399999999</v>
          </cell>
        </row>
        <row r="3813">
          <cell r="A3813">
            <v>94468</v>
          </cell>
          <cell r="B3813" t="str">
            <v>NIPLE, EM FERRO GALVANIZADO, CONEXÃO ROSQUEADA, DN 65 (2 1/2), INSTALADO EM RESERVAÇÃO DE ÁGUA DE EDIFICAÇÃO QUE POSSUA RESERVATÓRIO DE FIBRA/FIBROCIMENTO  FORNECIMENTO E INSTALAÇÃO. AF_06/2016</v>
          </cell>
          <cell r="C3813" t="str">
            <v>UN</v>
          </cell>
          <cell r="D3813">
            <v>39.46</v>
          </cell>
          <cell r="E3813">
            <v>0.234948979</v>
          </cell>
        </row>
        <row r="3814">
          <cell r="A3814">
            <v>94469</v>
          </cell>
          <cell r="B3814" t="str">
            <v>LUVA, EM FERRO GALVANIZADO, CONEXÃO ROSQUEADA, DN 80 (3), INSTALADO EM RESERVAÇÃO DE ÁGUA DE EDIFICAÇÃO QUE POSSUA RESERVATÓRIO DE FIBRA/FIBROCIMENTO  FORNECIMENTO E INSTALAÇÃO. AF_06/2016</v>
          </cell>
          <cell r="C3814" t="str">
            <v>UN</v>
          </cell>
          <cell r="D3814">
            <v>64.36</v>
          </cell>
          <cell r="E3814">
            <v>0.17961922499999999</v>
          </cell>
        </row>
        <row r="3815">
          <cell r="A3815">
            <v>94470</v>
          </cell>
          <cell r="B3815" t="str">
            <v>NIPLE, EM FERRO GALVANIZADO, CONEXÃO ROSQUEADA, DN 80 (3), INSTALADO EM RESERVAÇÃO DE ÁGUA DE EDIFICAÇÃO QUE POSSUA RESERVATÓRIO DE FIBRA/FIBROCIMENTO  FORNECIMENTO E INSTALAÇÃO. AF_06/2016</v>
          </cell>
          <cell r="C3815" t="str">
            <v>UN</v>
          </cell>
          <cell r="D3815">
            <v>59.7</v>
          </cell>
          <cell r="E3815">
            <v>0.193705822</v>
          </cell>
        </row>
        <row r="3816">
          <cell r="A3816">
            <v>94471</v>
          </cell>
          <cell r="B3816" t="str">
            <v>COTOVELO 90 GRAUS, EM FERRO GALVANIZADO, CONEXÃO ROSQUEADA, DN 50 (2), INSTALADO EM RESERVAÇÃO DE ÁGUA DE EDIFICAÇÃO QUE POSSUA RESERVATÓRIO DE FIBRA/FIBROCIMENTO  FORNECIMENTO E INSTALAÇÃO. AF_06/2016</v>
          </cell>
          <cell r="C3816" t="str">
            <v>UN</v>
          </cell>
          <cell r="D3816">
            <v>43.34</v>
          </cell>
          <cell r="E3816">
            <v>0.32020389199999999</v>
          </cell>
        </row>
        <row r="3817">
          <cell r="A3817">
            <v>94472</v>
          </cell>
          <cell r="B3817" t="str">
            <v>COTOVELO 45 GRAUS, EM FERRO GALVANIZADO, CONEXÃO ROSQUEADA, DN 50 (2), INSTALADO EM RESERVAÇÃO DE ÁGUA DE EDIFICAÇÃO QUE POSSUA RESERVATÓRIO DE FIBRA/FIBROCIMENTO  FORNECIMENTO E INSTALAÇÃO. AF_06/2016</v>
          </cell>
          <cell r="C3817" t="str">
            <v>UN</v>
          </cell>
          <cell r="D3817">
            <v>44.5</v>
          </cell>
          <cell r="E3817">
            <v>0.31182310400000002</v>
          </cell>
        </row>
        <row r="3818">
          <cell r="A3818">
            <v>94473</v>
          </cell>
          <cell r="B3818" t="str">
            <v>COTOVELO 90 GRAUS, EM FERRO GALVANIZADO, CONEXÃO ROSQUEADA, DN 65 (2 1/2), INSTALADO EM RESERVAÇÃO DE ÁGUA DE EDIFICAÇÃO QUE POSSUA RESERVATÓRIO DE FIBRA/FIBROCIMENTO  FORNECIMENTO E INSTALAÇÃO. AF_06/2016</v>
          </cell>
          <cell r="C3818" t="str">
            <v>UN</v>
          </cell>
          <cell r="D3818">
            <v>64.19</v>
          </cell>
          <cell r="E3818">
            <v>0.215903765</v>
          </cell>
        </row>
        <row r="3819">
          <cell r="A3819">
            <v>94474</v>
          </cell>
          <cell r="B3819" t="str">
            <v>COTOVELO 45 GRAUS, EM FERRO GALVANIZADO, CONEXÃO ROSQUEADA, DN 65 (2 1/2), INSTALADO EM RESERVAÇÃO DE ÁGUA DE EDIFICAÇÃO QUE POSSUA RESERVATÓRIO DE FIBRA/FIBROCIMENTO  FORNECIMENTO E INSTALAÇÃO. AF_06/2016</v>
          </cell>
          <cell r="C3819" t="str">
            <v>UN</v>
          </cell>
          <cell r="D3819">
            <v>69.319999999999993</v>
          </cell>
          <cell r="E3819">
            <v>0.19988429199999999</v>
          </cell>
        </row>
        <row r="3820">
          <cell r="A3820">
            <v>94475</v>
          </cell>
          <cell r="B3820" t="str">
            <v>COTOVELO 90 GRAUS, EM FERRO GALVANIZADO, CONEXÃO ROSQUEADA, DN 80 (3), INSTALADO EM RESERVAÇÃO DE ÁGUA DE EDIFICAÇÃO QUE POSSUA RESERVATÓRIO DE FIBRA/FIBROCIMENTO  FORNECIMENTO E INSTALAÇÃO. AF_06/2016</v>
          </cell>
          <cell r="C3820" t="str">
            <v>UN</v>
          </cell>
          <cell r="D3820">
            <v>87.69</v>
          </cell>
          <cell r="E3820">
            <v>0.19748427599999999</v>
          </cell>
        </row>
        <row r="3821">
          <cell r="A3821">
            <v>94476</v>
          </cell>
          <cell r="B3821" t="str">
            <v>COTOVELO 45 GRAUS, EM FERRO GALVANIZADO, CONEXÃO ROSQUEADA, DN 80 (3), INSTALADO EM RESERVAÇÃO DE ÁGUA DE EDIFICAÇÃO QUE POSSUA RESERVATÓRIO DE FIBRA/FIBROCIMENTO  FORNECIMENTO E INSTALAÇÃO. AF_06/2016</v>
          </cell>
          <cell r="C3821" t="str">
            <v>UN</v>
          </cell>
          <cell r="D3821">
            <v>97.57</v>
          </cell>
          <cell r="E3821">
            <v>0.17743758300000001</v>
          </cell>
        </row>
        <row r="3822">
          <cell r="A3822">
            <v>94477</v>
          </cell>
          <cell r="B3822" t="str">
            <v>TÊ, EM FERRO GALVANIZADO, CONEXÃO ROSQUEADA, DN 50 (2), INSTALADO EM RESERVAÇÃO DE ÁGUA DE EDIFICAÇÃO QUE POSSUA RESERVATÓRIO DE FIBRA/FIBROCIMENTO  FORNECIMENTO E INSTALAÇÃO. AF_06/2016</v>
          </cell>
          <cell r="C3822" t="str">
            <v>UN</v>
          </cell>
          <cell r="D3822">
            <v>57.7</v>
          </cell>
          <cell r="E3822">
            <v>0.32045929000000001</v>
          </cell>
        </row>
        <row r="3823">
          <cell r="A3823">
            <v>94478</v>
          </cell>
          <cell r="B3823" t="str">
            <v>TÊ, EM FERRO GALVANIZADO, CONEXÃO ROSQUEADA, DN 65 (2 1/2), INSTALADO EM RESERVAÇÃO DE ÁGUA DE EDIFICAÇÃO QUE POSSUA RESERVATÓRIO DE FIBRA/FIBROCIMENTO  FORNECIMENTO E INSTALAÇÃO. AF_06/2016</v>
          </cell>
          <cell r="C3823" t="str">
            <v>UN</v>
          </cell>
          <cell r="D3823">
            <v>88.09</v>
          </cell>
          <cell r="E3823">
            <v>0.209627859</v>
          </cell>
        </row>
        <row r="3824">
          <cell r="A3824">
            <v>94479</v>
          </cell>
          <cell r="B3824" t="str">
            <v>TÊ, EM FERRO GALVANIZADO, CONEXÃO ROSQUEADA, DN 80 (3), INSTALADO EM RESERVAÇÃO DE ÁGUA DE EDIFICAÇÃO QUE POSSUA RESERVATÓRIO DE FIBRA/FIBROCIMENTO  FORNECIMENTO E INSTALAÇÃO. AF_06/2016</v>
          </cell>
          <cell r="C3824" t="str">
            <v>UN</v>
          </cell>
          <cell r="D3824">
            <v>115.89</v>
          </cell>
          <cell r="E3824">
            <v>0.19920422099999999</v>
          </cell>
        </row>
        <row r="3825">
          <cell r="A3825">
            <v>94606</v>
          </cell>
          <cell r="B3825" t="str">
            <v>LUVA DE COBRE, SEM ANEL DE SOLDA, DN 54 MM, INSTALADO EM RESERVAÇÃO DE ÁGUA DE EDIFICAÇÃO QUE POSSUA RESERVATÓRIO DE FIBRA/FIBROCIMENTO  FORNECIMENTO E INSTALAÇÃO. AF_06/2016_P</v>
          </cell>
          <cell r="C3825" t="str">
            <v>UN</v>
          </cell>
          <cell r="D3825">
            <v>38.67</v>
          </cell>
          <cell r="E3825">
            <v>0.281957823</v>
          </cell>
        </row>
        <row r="3826">
          <cell r="A3826">
            <v>94608</v>
          </cell>
          <cell r="B3826" t="str">
            <v>LUVA DE COBRE, SEM ANEL DE SOLDA, DN 66 MM, INSTALADO EM RESERVAÇÃO DE ÁGUA DE EDIFICAÇÃO QUE POSSUA RESERVATÓRIO DE FIBRA/FIBROCIMENTO  FORNECIMENTO E INSTALAÇÃO. AF_06/2016_P</v>
          </cell>
          <cell r="C3826" t="str">
            <v>UN</v>
          </cell>
          <cell r="D3826">
            <v>84.63</v>
          </cell>
          <cell r="E3826">
            <v>0.128363162</v>
          </cell>
        </row>
        <row r="3827">
          <cell r="A3827">
            <v>94610</v>
          </cell>
          <cell r="B3827" t="str">
            <v>LUVA DE COBRE, SEM ANEL DE SOLDA, DN 79 MM, INSTALADO EM RESERVAÇÃO DE ÁGUA DE EDIFICAÇÃO QUE POSSUA RESERVATÓRIO DE FIBRA/FIBROCIMENTO  FORNECIMENTO E INSTALAÇÃO. AF_06/2016_P</v>
          </cell>
          <cell r="C3827" t="str">
            <v>UN</v>
          </cell>
          <cell r="D3827">
            <v>122.87</v>
          </cell>
          <cell r="E3827">
            <v>9.6360966000000006E-2</v>
          </cell>
        </row>
        <row r="3828">
          <cell r="A3828">
            <v>94612</v>
          </cell>
          <cell r="B3828" t="str">
            <v>LUVA DE COBRE, SEM ANEL DE SOLDA, DN 104 MM, INSTALADO EM RESERVAÇÃO DE ÁGUA DE EDIFICAÇÃO QUE POSSUA RESERVATÓRIO DE FIBRA/FIBROCIMENTO  FORNECIMENTO E INSTALAÇÃO. AF_06/2016_P</v>
          </cell>
          <cell r="C3828" t="str">
            <v>UN</v>
          </cell>
          <cell r="D3828">
            <v>169.26</v>
          </cell>
          <cell r="E3828">
            <v>6.9902336999999995E-2</v>
          </cell>
        </row>
        <row r="3829">
          <cell r="A3829">
            <v>94614</v>
          </cell>
          <cell r="B3829" t="str">
            <v>COTOVELO EM COBRE, 90 GRAUS, SEM ANEL DE SOLDA, DN 54 MM, INSTALADO EM RESERVAÇÃO DE ÁGUA DE EDIFICAÇÃO QUE POSSUA RESERVATÓRIO DE FIBRA/FIBROCIMENTO  FORNECIMENTO E INSTALAÇÃO. AF_06/2016_P</v>
          </cell>
          <cell r="C3829" t="str">
            <v>UN</v>
          </cell>
          <cell r="D3829">
            <v>64.150000000000006</v>
          </cell>
          <cell r="E3829">
            <v>0.254460093</v>
          </cell>
        </row>
        <row r="3830">
          <cell r="A3830">
            <v>94615</v>
          </cell>
          <cell r="B3830" t="str">
            <v>CURVA EM COBRE, 45 GRAUS, SEM ANEL DE SOLDA, BOLSA X BOLSA, DN 54 MM,  INSTALADO EM RESERVAÇÃO DE ÁGUA DE EDIFICAÇÃO QUE POSSUA RESERVATÓRIO DE FIBRA/FIBROCIMENTO  FORNECIMENTO E INSTALAÇÃO. AF_06/2016_P</v>
          </cell>
          <cell r="C3830" t="str">
            <v>UN</v>
          </cell>
          <cell r="D3830">
            <v>71.36</v>
          </cell>
          <cell r="E3830">
            <v>0.22865982200000001</v>
          </cell>
        </row>
        <row r="3831">
          <cell r="A3831">
            <v>94616</v>
          </cell>
          <cell r="B3831" t="str">
            <v>COTOVELO EM COBRE, 90 GRAUS, SEM ANEL DE SOLDA, DN 66 MM, INSTALADO EM RESERVAÇÃO DE ÁGUA DE EDIFICAÇÃO QUE POSSUA RESERVATÓRIO DE FIBRA/FIBROCIMENTO - FORNECIMENTO E INSTALAÇÃO. AF_06/2016_P</v>
          </cell>
          <cell r="C3831" t="str">
            <v>UN</v>
          </cell>
          <cell r="D3831">
            <v>158.96</v>
          </cell>
          <cell r="E3831">
            <v>0.10245101099999999</v>
          </cell>
        </row>
        <row r="3832">
          <cell r="A3832">
            <v>94617</v>
          </cell>
          <cell r="B3832" t="str">
            <v>CURVA EM COBRE, 45 GRAUS, SEM ANEL DE SOLDA, BOLSA X BOLSA, DN 66 MM,  INSTALADO EM RESERVAÇÃO DE ÁGUA DE EDIFICAÇÃO QUE POSSUA RESERVATÓRIO DE FIBRA/FIBROCIMENTO  FORNECIMENTO E INSTALAÇÃO. AF_06/2016_P</v>
          </cell>
          <cell r="C3832" t="str">
            <v>UN</v>
          </cell>
          <cell r="D3832">
            <v>133.88</v>
          </cell>
          <cell r="E3832">
            <v>0.121679263</v>
          </cell>
        </row>
        <row r="3833">
          <cell r="A3833">
            <v>94618</v>
          </cell>
          <cell r="B3833" t="str">
            <v>COTOVELO EM COBRE, 90 GRAUS, SEM ANEL DE SOLDA, DN 79 MM, INSTALADO EM RESERVAÇÃO DE ÁGUA DE EDIFICAÇÃO QUE POSSUA RESERVATÓRIO DE FIBRA/FIBROCIMENTO  FORNECIMENTO E INSTALAÇÃO. AF_06/2016_P</v>
          </cell>
          <cell r="C3833" t="str">
            <v>UN</v>
          </cell>
          <cell r="D3833">
            <v>157.25</v>
          </cell>
          <cell r="E3833">
            <v>0.112653633</v>
          </cell>
        </row>
        <row r="3834">
          <cell r="A3834">
            <v>94620</v>
          </cell>
          <cell r="B3834" t="str">
            <v>COTOVELO EM COBRE, 90 GRAUS, SEM ANEL DE SOLDA, DN 104 MM, INSTALADO EM RESERVAÇÃO DE ÁGUA DE EDIFICAÇÃO QUE POSSUA RESERVATÓRIO DE FIBRA/FIBROCIMENTO  FORNECIMENTO E INSTALAÇÃO. AF_06/2016_P</v>
          </cell>
          <cell r="C3834" t="str">
            <v>UN</v>
          </cell>
          <cell r="D3834">
            <v>344.87</v>
          </cell>
          <cell r="E3834">
            <v>5.1327432999999999E-2</v>
          </cell>
        </row>
        <row r="3835">
          <cell r="A3835">
            <v>94622</v>
          </cell>
          <cell r="B3835" t="str">
            <v>TE EM COBRE, SEM ANEL DE SOLDA, DN 54 MM,  INSTALADO EM RESERVAÇÃO DE ÁGUA DE EDIFICAÇÃO QUE POSSUA RESERVATÓRIO DE FIBRA/FIBROCIMENTO  FORNECIMENTO E INSTALAÇÃO. AF_06/2016_P</v>
          </cell>
          <cell r="C3835" t="str">
            <v>UN</v>
          </cell>
          <cell r="D3835">
            <v>92.44</v>
          </cell>
          <cell r="E3835">
            <v>0.23521753200000001</v>
          </cell>
        </row>
        <row r="3836">
          <cell r="A3836">
            <v>94623</v>
          </cell>
          <cell r="B3836" t="str">
            <v>TE EM COBRE, SEM ANEL DE SOLDA, DN 66 MM,  INSTALADO EM RESERVAÇÃO DE ÁGUA DE EDIFICAÇÃO QUE POSSUA RESERVATÓRIO DE FIBRA/FIBROCIMENTO  FORNECIMENTO E INSTALAÇÃO. AF_06/2016_P</v>
          </cell>
          <cell r="C3836" t="str">
            <v>UN</v>
          </cell>
          <cell r="D3836">
            <v>197.9</v>
          </cell>
          <cell r="E3836">
            <v>0.10969994399999999</v>
          </cell>
        </row>
        <row r="3837">
          <cell r="A3837">
            <v>94624</v>
          </cell>
          <cell r="B3837" t="str">
            <v>TE EM COBRE, SEM ANEL DE SOLDA, DN 79 MM,  INSTALADO EM RESERVAÇÃO DE ÁGUA DE EDIFICAÇÃO QUE POSSUA RESERVATÓRIO DE FIBRA/FIBROCIMENTO  FORNECIMENTO E INSTALAÇÃO. AF_06/2016_P</v>
          </cell>
          <cell r="C3837" t="str">
            <v>UN</v>
          </cell>
          <cell r="D3837">
            <v>294.86</v>
          </cell>
          <cell r="E3837">
            <v>8.0158890999999996E-2</v>
          </cell>
        </row>
        <row r="3838">
          <cell r="A3838">
            <v>94625</v>
          </cell>
          <cell r="B3838" t="str">
            <v>TE EM COBRE, SEM ANEL DE SOLDA, DN 104 MM,  INSTALADO EM RESERVAÇÃO DE ÁGUA DE EDIFICAÇÃO QUE POSSUA RESERVATÓRIO DE FIBRA/FIBROCIMENTO  FORNECIMENTO E INSTALAÇÃO. AF_06/2016_P</v>
          </cell>
          <cell r="C3838" t="str">
            <v>UN</v>
          </cell>
          <cell r="D3838">
            <v>596.64</v>
          </cell>
          <cell r="E3838">
            <v>3.9592835999999999E-2</v>
          </cell>
        </row>
        <row r="3839">
          <cell r="A3839">
            <v>94656</v>
          </cell>
          <cell r="B3839" t="str">
            <v>ADAPTADOR CURTO COM BOLSA E ROSCA PARA REGISTRO, PVC, SOLDÁVEL, DN  25 MM X 3/4 , INSTALADO EM RESERVAÇÃO DE ÁGUA DE EDIFICAÇÃO QUE POSSUA RESERVATÓRIO DE FIBRA/FIBROCIMENTO   FORNECIMENTO E INSTALAÇÃO. AF_06/2016</v>
          </cell>
          <cell r="C3839" t="str">
            <v>UN</v>
          </cell>
          <cell r="D3839">
            <v>4.22</v>
          </cell>
          <cell r="E3839">
            <v>0.52109181199999999</v>
          </cell>
        </row>
        <row r="3840">
          <cell r="A3840">
            <v>94657</v>
          </cell>
          <cell r="B3840" t="str">
            <v>LUVA PVC, SOLDÁVEL, DN  25 MM, INSTALADA EM RESERVAÇÃO DE ÁGUA DE EDIFICAÇÃO QUE POSSUA RESERVATÓRIO DE FIBRA/FIBROCIMENTO   FORNECIMENTO E INSTALAÇÃO. AF_06/2016</v>
          </cell>
          <cell r="C3840" t="str">
            <v>UN</v>
          </cell>
          <cell r="D3840">
            <v>4.13</v>
          </cell>
          <cell r="E3840">
            <v>0.53299492400000004</v>
          </cell>
        </row>
        <row r="3841">
          <cell r="A3841">
            <v>94658</v>
          </cell>
          <cell r="B3841" t="str">
            <v>ADAPTADOR CURTO COM BOLSA E ROSCA PARA REGISTRO, PVC, SOLDÁVEL, DN 32 MM X 1 , INSTALADO EM RESERVAÇÃO DE ÁGUA DE EDIFICAÇÃO QUE POSSUA RESERVATÓRIO DE FIBRA/FIBROCIMENTO   FORNECIMENTO E INSTALAÇÃO. AF_06/2016</v>
          </cell>
          <cell r="C3841" t="str">
            <v>UN</v>
          </cell>
          <cell r="D3841">
            <v>4.78</v>
          </cell>
          <cell r="E3841">
            <v>0.45751633899999999</v>
          </cell>
        </row>
        <row r="3842">
          <cell r="A3842">
            <v>94659</v>
          </cell>
          <cell r="B3842" t="str">
            <v>LUVA PVC, SOLDÁVEL, DN 32 MM, INSTALADA EM RESERVAÇÃO DE ÁGUA DE EDIFICAÇÃO QUE POSSUA RESERVATÓRIO DE FIBRA/FIBROCIMENTO   FORNECIMENTO E INSTALAÇÃO. AF_06/2016</v>
          </cell>
          <cell r="C3842" t="str">
            <v>UN</v>
          </cell>
          <cell r="D3842">
            <v>4.6900000000000004</v>
          </cell>
          <cell r="E3842">
            <v>0.46666666600000001</v>
          </cell>
        </row>
        <row r="3843">
          <cell r="A3843">
            <v>94660</v>
          </cell>
          <cell r="B3843" t="str">
            <v>ADAPTADOR CURTO COM BOLSA E ROSCA PARA REGISTRO, PVC, SOLDÁVEL, DN 40 MM X 1 1/4 , INSTALADO EM RESERVAÇÃO DE ÁGUA DE EDIFICAÇÃO QUE POSSUA RESERVATÓRIO DE FIBRA/FIBROCIMENTO   FORNECIMENTO E INSTALAÇÃO. AF_06/2016</v>
          </cell>
          <cell r="C3843" t="str">
            <v>UN</v>
          </cell>
          <cell r="D3843">
            <v>7.59</v>
          </cell>
          <cell r="E3843">
            <v>0.40760869500000002</v>
          </cell>
        </row>
        <row r="3844">
          <cell r="A3844">
            <v>94661</v>
          </cell>
          <cell r="B3844" t="str">
            <v>LUVA, PVC, SOLDÁVEL, DN 40 MM, INSTALADO EM RESERVAÇÃO DE ÁGUA DE EDIFICAÇÃO QUE POSSUA RESERVATÓRIO DE FIBRA/FIBROCIMENTO   FORNECIMENTO E INSTALAÇÃO. AF_06/2016</v>
          </cell>
          <cell r="C3844" t="str">
            <v>UN</v>
          </cell>
          <cell r="D3844">
            <v>7.85</v>
          </cell>
          <cell r="E3844">
            <v>0.393700787</v>
          </cell>
        </row>
        <row r="3845">
          <cell r="A3845">
            <v>94662</v>
          </cell>
          <cell r="B3845" t="str">
            <v>ADAPTADOR CURTO COM BOLSA E ROSCA PARA REGISTRO, PVC, SOLDÁVEL, DN 50 MM X 1 1/2 , INSTALADO EM RESERVAÇÃO DE ÁGUA DE EDIFICAÇÃO QUE POSSUA RESERVATÓRIO DE FIBRA/FIBROCIMENTO   FORNECIMENTO E INSTALAÇÃO. AF_06/2016</v>
          </cell>
          <cell r="C3845" t="str">
            <v>UN</v>
          </cell>
          <cell r="D3845">
            <v>8.06</v>
          </cell>
          <cell r="E3845">
            <v>0.383141762</v>
          </cell>
        </row>
        <row r="3846">
          <cell r="A3846">
            <v>94663</v>
          </cell>
          <cell r="B3846" t="str">
            <v>LUVA, PVC, SOLDÁVEL, DN 50 MM, INSTALADO EM RESERVAÇÃO DE ÁGUA DE EDIFICAÇÃO QUE POSSUA RESERVATÓRIO DE FIBRA/FIBROCIMENTO   FORNECIMENTO E INSTALAÇÃO. AF_06/2016</v>
          </cell>
          <cell r="C3846" t="str">
            <v>UN</v>
          </cell>
          <cell r="D3846">
            <v>8.25</v>
          </cell>
          <cell r="E3846">
            <v>0.37406483699999998</v>
          </cell>
        </row>
        <row r="3847">
          <cell r="A3847">
            <v>94664</v>
          </cell>
          <cell r="B3847" t="str">
            <v>ADAPTADOR CURTO COM BOLSA E ROSCA PARA REGISTRO, PVC, SOLDÁVEL, DN 60 MM X 2 , INSTALADO EM RESERVAÇÃO DE ÁGUA DE EDIFICAÇÃO QUE POSSUA RESERVATÓRIO DE FIBRA/FIBROCIMENTO   FORNECIMENTO E INSTALAÇÃO. AF_06/2016</v>
          </cell>
          <cell r="C3847" t="str">
            <v>UN</v>
          </cell>
          <cell r="D3847">
            <v>16.43</v>
          </cell>
          <cell r="E3847">
            <v>0.29975278100000002</v>
          </cell>
        </row>
        <row r="3848">
          <cell r="A3848">
            <v>94665</v>
          </cell>
          <cell r="B3848" t="str">
            <v>LUVA, PVC, SOLDÁVEL, DN 60 MM, INSTALADO EM RESERVAÇÃO DE ÁGUA DE EDIFICAÇÃO QUE POSSUA RESERVATÓRIO DE FIBRA/FIBROCIMENTO   FORNECIMENTO E INSTALAÇÃO. AF_06/2016</v>
          </cell>
          <cell r="C3848" t="str">
            <v>UN</v>
          </cell>
          <cell r="D3848">
            <v>17.43</v>
          </cell>
          <cell r="E3848">
            <v>0.282305005</v>
          </cell>
        </row>
        <row r="3849">
          <cell r="A3849">
            <v>94666</v>
          </cell>
          <cell r="B3849" t="str">
            <v>ADAPTADOR CURTO COM BOLSA E ROSCA PARA REGISTRO, PVC, SOLDÁVEL, DN 75 MM X 2 1/2 , INSTALADO EM RESERVAÇÃO DE ÁGUA DE EDIFICAÇÃO QUE POSSUA RESERVATÓRIO DE FIBRA/FIBROCIMENTO   FORNECIMENTO E INSTALAÇÃO. AF_06/2016</v>
          </cell>
          <cell r="C3849" t="str">
            <v>UN</v>
          </cell>
          <cell r="D3849">
            <v>21.13</v>
          </cell>
          <cell r="E3849">
            <v>0.23227969300000001</v>
          </cell>
        </row>
        <row r="3850">
          <cell r="A3850">
            <v>94667</v>
          </cell>
          <cell r="B3850" t="str">
            <v>LUVA, PVC, SOLDÁVEL, DN 75 MM, INSTALADO EM RESERVAÇÃO DE ÁGUA DE EDIFICAÇÃO QUE POSSUA RESERVATÓRIO DE FIBRA/FIBROCIMENTO   FORNECIMENTO E INSTALAÇÃO. AF_06/2016</v>
          </cell>
          <cell r="C3850" t="str">
            <v>UN</v>
          </cell>
          <cell r="D3850">
            <v>21.13</v>
          </cell>
          <cell r="E3850">
            <v>0.23227969300000001</v>
          </cell>
        </row>
        <row r="3851">
          <cell r="A3851">
            <v>94668</v>
          </cell>
          <cell r="B3851" t="str">
            <v>ADAPTADOR CURTO COM BOLSA E ROSCA PARA REGISTRO, PVC, SOLDÁVEL, DN 85 MM X 3 , INSTALADO EM RESERVAÇÃO DE ÁGUA DE EDIFICAÇÃO QUE POSSUA RESERVATÓRIO DE FIBRA/FIBROCIMENTO   FORNECIMENTO E INSTALAÇÃO. AF_06/2016</v>
          </cell>
          <cell r="C3851" t="str">
            <v>UN</v>
          </cell>
          <cell r="D3851">
            <v>34.700000000000003</v>
          </cell>
          <cell r="E3851">
            <v>0.248329944</v>
          </cell>
        </row>
        <row r="3852">
          <cell r="A3852">
            <v>94669</v>
          </cell>
          <cell r="B3852" t="str">
            <v>LUVA, PVC, SOLDÁVEL, DN 85 MM, INSTALADO EM RESERVAÇÃO DE ÁGUA DE EDIFICAÇÃO QUE POSSUA RESERVATÓRIO DE FIBRA/FIBROCIMENTO   FORNECIMENTO E INSTALAÇÃO. AF_06/2016</v>
          </cell>
          <cell r="C3852" t="str">
            <v>UN</v>
          </cell>
          <cell r="D3852">
            <v>43.39</v>
          </cell>
          <cell r="E3852">
            <v>0.19828385800000001</v>
          </cell>
        </row>
        <row r="3853">
          <cell r="A3853">
            <v>94670</v>
          </cell>
          <cell r="B3853" t="str">
            <v>ADAPTADOR CURTO COM BOLSA E ROSCA PARA REGISTRO, PVC, SOLDÁVEL, DN 110 MM X 4 , INSTALADO EM RESERVAÇÃO DE ÁGUA DE EDIFICAÇÃO QUE POSSUA RESERVATÓRIO DE FIBRA/FIBROCIMENTO   FORNECIMENTO E INSTALAÇÃO. AF_06/2016</v>
          </cell>
          <cell r="C3853" t="str">
            <v>UN</v>
          </cell>
          <cell r="D3853">
            <v>44.97</v>
          </cell>
          <cell r="E3853">
            <v>0.191275167</v>
          </cell>
        </row>
        <row r="3854">
          <cell r="A3854">
            <v>94671</v>
          </cell>
          <cell r="B3854" t="str">
            <v>LUVA, PVC, SOLDÁVEL, DN 110 MM, INSTALADO EM RESERVAÇÃO DE ÁGUA DE EDIFICAÇÃO QUE POSSUA RESERVATÓRIO DE FIBRA/FIBROCIMENTO   FORNECIMENTO E INSTALAÇÃO. AF_06/2016</v>
          </cell>
          <cell r="C3854" t="str">
            <v>UN</v>
          </cell>
          <cell r="D3854">
            <v>61.27</v>
          </cell>
          <cell r="E3854">
            <v>0.14016393399999999</v>
          </cell>
        </row>
        <row r="3855">
          <cell r="A3855">
            <v>94672</v>
          </cell>
          <cell r="B3855" t="str">
            <v>JOELHO 90 GRAUS COM BUCHA DE LATÃO, PVC, SOLDÁVEL, DN  25 MM, X 3/4 INSTALADO EM RESERVAÇÃO DE ÁGUA DE EDIFICAÇÃO QUE POSSUA RESERVATÓRIO DE FIBRA/FIBROCIMENTO   FORNECIMENTO E INSTALAÇÃO. AF_06/2016</v>
          </cell>
          <cell r="C3855" t="str">
            <v>UN</v>
          </cell>
          <cell r="D3855">
            <v>6.88</v>
          </cell>
          <cell r="E3855">
            <v>0.47590361399999997</v>
          </cell>
        </row>
        <row r="3856">
          <cell r="A3856">
            <v>94673</v>
          </cell>
          <cell r="B3856" t="str">
            <v>CURVA 90 GRAUS, PVC, SOLDÁVEL, DN  25 MM, INSTALADO EM RESERVAÇÃO DE ÁGUA DE EDIFICAÇÃO QUE POSSUA RESERVATÓRIO DE FIBRA/FIBROCIMENTO   FORNECIMENTO E INSTALAÇÃO. AF_06/2016</v>
          </cell>
          <cell r="C3856" t="str">
            <v>UN</v>
          </cell>
          <cell r="D3856">
            <v>7.05</v>
          </cell>
          <cell r="E3856">
            <v>0.46402349399999998</v>
          </cell>
        </row>
        <row r="3857">
          <cell r="A3857">
            <v>94674</v>
          </cell>
          <cell r="B3857" t="str">
            <v>JOELHO 90 GRAUS, PVC, SOLDÁVEL, DN 32 MM INSTALADO EM RESERVAÇÃO DE ÁGUA DE EDIFICAÇÃO QUE POSSUA RESERVATÓRIO DE FIBRA/FIBROCIMENTO   FORNECIMENTO E INSTALAÇÃO. AF_06/2016</v>
          </cell>
          <cell r="C3857" t="str">
            <v>UN</v>
          </cell>
          <cell r="D3857">
            <v>6.26</v>
          </cell>
          <cell r="E3857">
            <v>0.524916944</v>
          </cell>
        </row>
        <row r="3858">
          <cell r="A3858">
            <v>94675</v>
          </cell>
          <cell r="B3858" t="str">
            <v>CURVA 90 GRAUS, PVC, SOLDÁVEL, DN 32 MM, INSTALADO EM RESERVAÇÃO DE ÁGUA DE EDIFICAÇÃO QUE POSSUA RESERVATÓRIO DE FIBRA/FIBROCIMENTO   FORNECIMENTO E INSTALAÇÃO. AF_06/2016</v>
          </cell>
          <cell r="C3858" t="str">
            <v>UN</v>
          </cell>
          <cell r="D3858">
            <v>9.16</v>
          </cell>
          <cell r="E3858">
            <v>0.354260089</v>
          </cell>
        </row>
        <row r="3859">
          <cell r="A3859">
            <v>94676</v>
          </cell>
          <cell r="B3859" t="str">
            <v>JOELHO 90 GRAUS, PVC, SOLDÁVEL, DN 40 MM INSTALADO EM RESERVAÇÃO DE ÁGUA DE EDIFICAÇÃO QUE POSSUA RESERVATÓRIO DE FIBRA/FIBROCIMENTO   FORNECIMENTO E INSTALAÇÃO. AF_06/2016</v>
          </cell>
          <cell r="C3859" t="str">
            <v>UN</v>
          </cell>
          <cell r="D3859">
            <v>10.55</v>
          </cell>
          <cell r="E3859">
            <v>0.43701550300000003</v>
          </cell>
        </row>
        <row r="3860">
          <cell r="A3860">
            <v>94677</v>
          </cell>
          <cell r="B3860" t="str">
            <v>CURVA 90 GRAUS, PVC, SOLDÁVEL, DN 40 MM, INSTALADO EM RESERVAÇÃO DE ÁGUA DE EDIFICAÇÃO QUE POSSUA RESERVATÓRIO DE FIBRA/FIBROCIMENTO   FORNECIMENTO E INSTALAÇÃO. AF_06/2016</v>
          </cell>
          <cell r="C3860" t="str">
            <v>UN</v>
          </cell>
          <cell r="D3860">
            <v>15.03</v>
          </cell>
          <cell r="E3860">
            <v>0.304729729</v>
          </cell>
        </row>
        <row r="3861">
          <cell r="A3861">
            <v>94678</v>
          </cell>
          <cell r="B3861" t="str">
            <v>JOELHO 90 GRAUS, PVC, SOLDÁVEL, DN 50 MM INSTALADO EM RESERVAÇÃO DE ÁGUA DE EDIFICAÇÃO QUE POSSUA RESERVATÓRIO DE FIBRA/FIBROCIMENTO   FORNECIMENTO E INSTALAÇÃO. AF_06/2016</v>
          </cell>
          <cell r="C3861" t="str">
            <v>UN</v>
          </cell>
          <cell r="D3861">
            <v>10.9</v>
          </cell>
          <cell r="E3861">
            <v>0.42268041200000001</v>
          </cell>
        </row>
        <row r="3862">
          <cell r="A3862">
            <v>94679</v>
          </cell>
          <cell r="B3862" t="str">
            <v>CURVA 90 GRAUS, PVC, SOLDÁVEL, DN 50 MM, INSTALADO EM RESERVAÇÃO DE ÁGUA DE EDIFICAÇÃO QUE POSSUA RESERVATÓRIO DE FIBRA/FIBROCIMENTO   FORNECIMENTO E INSTALAÇÃO. AF_06/2016</v>
          </cell>
          <cell r="C3862" t="str">
            <v>UN</v>
          </cell>
          <cell r="D3862">
            <v>15.81</v>
          </cell>
          <cell r="E3862">
            <v>0.28947368400000001</v>
          </cell>
        </row>
        <row r="3863">
          <cell r="A3863">
            <v>94680</v>
          </cell>
          <cell r="B3863" t="str">
            <v>JOELHO 90 GRAUS, PVC, SOLDÁVEL, DN 60 MM INSTALADO EM RESERVAÇÃO DE ÁGUA DE EDIFICAÇÃO QUE POSSUA RESERVATÓRIO DE FIBRA/FIBROCIMENTO   FORNECIMENTO E INSTALAÇÃO. AF_06/2016</v>
          </cell>
          <cell r="C3863" t="str">
            <v>UN</v>
          </cell>
          <cell r="D3863">
            <v>28.79</v>
          </cell>
          <cell r="E3863">
            <v>0.25551277500000003</v>
          </cell>
        </row>
        <row r="3864">
          <cell r="A3864">
            <v>94681</v>
          </cell>
          <cell r="B3864" t="str">
            <v>CURVA 90 GRAUS, PVC, SOLDÁVEL, DN 60 MM, INSTALADO EM RESERVAÇÃO DE ÁGUA DE EDIFICAÇÃO QUE POSSUA RESERVATÓRIO DE FIBRA/FIBROCIMENTO   FORNECIMENTO E INSTALAÇÃO. AF_06/2016</v>
          </cell>
          <cell r="C3864" t="str">
            <v>UN</v>
          </cell>
          <cell r="D3864">
            <v>32.340000000000003</v>
          </cell>
          <cell r="E3864">
            <v>0.22727272700000001</v>
          </cell>
        </row>
        <row r="3865">
          <cell r="A3865">
            <v>94682</v>
          </cell>
          <cell r="B3865" t="str">
            <v>JOELHO 90 GRAUS, PVC, SOLDÁVEL, DN 75 MM INSTALADO EM RESERVAÇÃO DE ÁGUA DE EDIFICAÇÃO QUE POSSUA RESERVATÓRIO DE FIBRA/FIBROCIMENTO   FORNECIMENTO E INSTALAÇÃO. AF_06/2016</v>
          </cell>
          <cell r="C3865" t="str">
            <v>UN</v>
          </cell>
          <cell r="D3865">
            <v>62.88</v>
          </cell>
          <cell r="E3865">
            <v>0.116501755</v>
          </cell>
        </row>
        <row r="3866">
          <cell r="A3866">
            <v>94683</v>
          </cell>
          <cell r="B3866" t="str">
            <v>CURVA 90 GRAUS, PVC, SOLDÁVEL, DN 75 MM, INSTALADO EM RESERVAÇÃO DE ÁGUA DE EDIFICAÇÃO QUE POSSUA RESERVATÓRIO DE FIBRA/FIBROCIMENTO   FORNECIMENTO E INSTALAÇÃO. AF_06/2016</v>
          </cell>
          <cell r="C3866" t="str">
            <v>UN</v>
          </cell>
          <cell r="D3866">
            <v>46.36</v>
          </cell>
          <cell r="E3866">
            <v>0.15821413000000001</v>
          </cell>
        </row>
        <row r="3867">
          <cell r="A3867">
            <v>94684</v>
          </cell>
          <cell r="B3867" t="str">
            <v>JOELHO 90 GRAUS, PVC, SOLDÁVEL, DN 85 MM INSTALADO EM RESERVAÇÃO DE ÁGUA DE EDIFICAÇÃO QUE POSSUA RESERVATÓRIO DE FIBRA/FIBROCIMENTO   FORNECIMENTO E INSTALAÇÃO. AF_06/2016</v>
          </cell>
          <cell r="C3867" t="str">
            <v>UN</v>
          </cell>
          <cell r="D3867">
            <v>79.55</v>
          </cell>
          <cell r="E3867">
            <v>0.16212121199999999</v>
          </cell>
        </row>
        <row r="3868">
          <cell r="A3868">
            <v>94685</v>
          </cell>
          <cell r="B3868" t="str">
            <v>CURVA 90 GRAUS, PVC, SOLDÁVEL, DN 85 MM, INSTALADO EM RESERVAÇÃO DE ÁGUA DE EDIFICAÇÃO QUE POSSUA RESERVATÓRIO DE FIBRA/FIBROCIMENTO   FORNECIMENTO E INSTALAÇÃO. AF_06/2016</v>
          </cell>
          <cell r="C3868" t="str">
            <v>UN</v>
          </cell>
          <cell r="D3868">
            <v>63.36</v>
          </cell>
          <cell r="E3868">
            <v>0.203777178</v>
          </cell>
        </row>
        <row r="3869">
          <cell r="A3869">
            <v>94686</v>
          </cell>
          <cell r="B3869" t="str">
            <v>JOELHO 90 GRAUS, PVC, SOLDÁVEL, DN 110 MM INSTALADO EM RESERVAÇÃO DE ÁGUA DE EDIFICAÇÃO QUE POSSUA RESERVATÓRIO DE FIBRA/FIBROCIMENTO   FORNECIMENTO E INSTALAÇÃO. AF_06/2016</v>
          </cell>
          <cell r="C3869" t="str">
            <v>UN</v>
          </cell>
          <cell r="D3869">
            <v>154.06</v>
          </cell>
          <cell r="E3869">
            <v>8.3533926999999994E-2</v>
          </cell>
        </row>
        <row r="3870">
          <cell r="A3870">
            <v>94687</v>
          </cell>
          <cell r="B3870" t="str">
            <v>CURVA 90 GRAUS, PVC, SOLDÁVEL, DN 110 MM, INSTALADO EM RESERVAÇÃO DE ÁGUA DE EDIFICAÇÃO QUE POSSUA RESERVATÓRIO DE FIBRA/FIBROCIMENTO   FORNECIMENTO E INSTALAÇÃO. AF_06/2016</v>
          </cell>
          <cell r="C3870" t="str">
            <v>UN</v>
          </cell>
          <cell r="D3870">
            <v>107.66</v>
          </cell>
          <cell r="E3870">
            <v>0.11965334</v>
          </cell>
        </row>
        <row r="3871">
          <cell r="A3871">
            <v>94688</v>
          </cell>
          <cell r="B3871" t="str">
            <v>TÊ, PVC, SOLDÁVEL, DN  25 MM INSTALADO EM RESERVAÇÃO DE ÁGUA DE EDIFICAÇÃO QUE POSSUA RESERVATÓRIO DE FIBRA/FIBROCIMENTO   FORNECIMENTO E INSTALAÇÃO. AF_06/2016</v>
          </cell>
          <cell r="C3871" t="str">
            <v>UN</v>
          </cell>
          <cell r="D3871">
            <v>7.58</v>
          </cell>
          <cell r="E3871">
            <v>0.57065217400000001</v>
          </cell>
        </row>
        <row r="3872">
          <cell r="A3872">
            <v>94689</v>
          </cell>
          <cell r="B3872" t="str">
            <v>TÊ COM BUCHA DE LATÃO NA BOLSA CENTRAL, PVC, SOLDÁVEL, DN  25 MM X 3/4 , INSTALADO EM RESERVAÇÃO DE ÁGUA DE EDIFICAÇÃO QUE POSSUA RESERVATÓRIO DE FIBRA/FIBROCIMENTO   FORNECIMENTO E INSTALAÇÃO. AF_06/2016</v>
          </cell>
          <cell r="C3872" t="str">
            <v>UN</v>
          </cell>
          <cell r="D3872">
            <v>9.09</v>
          </cell>
          <cell r="E3872">
            <v>0.47350619999999999</v>
          </cell>
        </row>
        <row r="3873">
          <cell r="A3873">
            <v>94690</v>
          </cell>
          <cell r="B3873" t="str">
            <v>TÊ, PVC, SOLDÁVEL, DN 32 MM INSTALADO EM RESERVAÇÃO DE ÁGUA DE EDIFICAÇÃO QUE POSSUA RESERVATÓRIO DE FIBRA/FIBROCIMENTO   FORNECIMENTO E INSTALAÇÃO. AF_06/2016</v>
          </cell>
          <cell r="C3873" t="str">
            <v>UN</v>
          </cell>
          <cell r="D3873">
            <v>8.7899999999999991</v>
          </cell>
          <cell r="E3873">
            <v>0.49008168000000002</v>
          </cell>
        </row>
        <row r="3874">
          <cell r="A3874">
            <v>94691</v>
          </cell>
          <cell r="B3874" t="str">
            <v>TÊ DE REDUÇÃO, PVC, SOLDÁVEL, DN 32 MM X  25 MM, INSTALADO EM RESERVAÇÃO DE ÁGUA DE EDIFICAÇÃO QUE POSSUA RESERVATÓRIO DE FIBRA/FIBROCIMENTO   FORNECIMENTO E INSTALAÇÃO. AF_06/2016</v>
          </cell>
          <cell r="C3874" t="str">
            <v>UN</v>
          </cell>
          <cell r="D3874">
            <v>10.54</v>
          </cell>
          <cell r="E3874">
            <v>0.406976744</v>
          </cell>
        </row>
        <row r="3875">
          <cell r="A3875">
            <v>94692</v>
          </cell>
          <cell r="B3875" t="str">
            <v>TÊ, PVC, SOLDÁVEL, DN 40 MM INSTALADO EM RESERVAÇÃO DE ÁGUA DE EDIFICAÇÃO QUE POSSUA RESERVATÓRIO DE FIBRA/FIBROCIMENTO   FORNECIMENTO E INSTALAÇÃO. AF_06/2016</v>
          </cell>
          <cell r="C3875" t="str">
            <v>UN</v>
          </cell>
          <cell r="D3875">
            <v>15.47</v>
          </cell>
          <cell r="E3875">
            <v>0.39525691600000001</v>
          </cell>
        </row>
        <row r="3876">
          <cell r="A3876">
            <v>94693</v>
          </cell>
          <cell r="B3876" t="str">
            <v>TÊ DE REDUÇÃO, PVC, SOLDÁVEL, DN 40 MM X 32 MM, INSTALADO EM RESERVAÇÃO DE ÁGUA DE EDIFICAÇÃO QUE POSSUA RESERVATÓRIO DE FIBRA/FIBROCIMENTO   FORNECIMENTO E INSTALAÇÃO. AF_06/2016</v>
          </cell>
          <cell r="C3876" t="str">
            <v>UN</v>
          </cell>
          <cell r="D3876">
            <v>15.38</v>
          </cell>
          <cell r="E3876">
            <v>0.39761431400000002</v>
          </cell>
        </row>
        <row r="3877">
          <cell r="A3877">
            <v>94694</v>
          </cell>
          <cell r="B3877" t="str">
            <v>TÊ, PVC, SOLDÁVEL, DN 50 MM INSTALADO EM RESERVAÇÃO DE ÁGUA DE EDIFICAÇÃO QUE POSSUA RESERVATÓRIO DE FIBRA/FIBROCIMENTO   FORNECIMENTO E INSTALAÇÃO. AF_06/2016</v>
          </cell>
          <cell r="C3877" t="str">
            <v>UN</v>
          </cell>
          <cell r="D3877">
            <v>16.16</v>
          </cell>
          <cell r="E3877">
            <v>0.37807183300000002</v>
          </cell>
        </row>
        <row r="3878">
          <cell r="A3878">
            <v>94695</v>
          </cell>
          <cell r="B3878" t="str">
            <v>TÊ DE REDUÇÃO, PVC, SOLDÁVEL, DN 50 MM X 40 MM, INSTALADO EM RESERVAÇÃO DE ÁGUA DE EDIFICAÇÃO QUE POSSUA RESERVATÓRIO DE FIBRA/FIBROCIMENTO   FORNECIMENTO E INSTALAÇÃO. AF_06/2016</v>
          </cell>
          <cell r="C3878" t="str">
            <v>UN</v>
          </cell>
          <cell r="D3878">
            <v>19.170000000000002</v>
          </cell>
          <cell r="E3878">
            <v>0.31779660999999998</v>
          </cell>
        </row>
        <row r="3879">
          <cell r="A3879">
            <v>94696</v>
          </cell>
          <cell r="B3879" t="str">
            <v>TÊ, PVC, SOLDÁVEL, DN 60 MM INSTALADO EM RESERVAÇÃO DE ÁGUA DE EDIFICAÇÃO QUE POSSUA RESERVATÓRIO DE FIBRA/FIBROCIMENTO   FORNECIMENTO E INSTALAÇÃO. AF_06/2016</v>
          </cell>
          <cell r="C3879" t="str">
            <v>UN</v>
          </cell>
          <cell r="D3879">
            <v>35.14</v>
          </cell>
          <cell r="E3879">
            <v>0.27927669300000002</v>
          </cell>
        </row>
        <row r="3880">
          <cell r="A3880">
            <v>94697</v>
          </cell>
          <cell r="B3880" t="str">
            <v>TÊ, PVC, SOLDÁVEL, DN 75 MM INSTALADO EM RESERVAÇÃO DE ÁGUA DE EDIFICAÇÃO QUE POSSUA RESERVATÓRIO DE FIBRA/FIBROCIMENTO   FORNECIMENTO E INSTALAÇÃO. AF_06/2016</v>
          </cell>
          <cell r="C3880" t="str">
            <v>UN</v>
          </cell>
          <cell r="D3880">
            <v>50.77</v>
          </cell>
          <cell r="E3880">
            <v>0.19278779400000001</v>
          </cell>
        </row>
        <row r="3881">
          <cell r="A3881">
            <v>94698</v>
          </cell>
          <cell r="B3881" t="str">
            <v>TÊ DE REDUÇÃO, PVC, SOLDÁVEL, DN 75 MM X 50 MM, INSTALADO EM RESERVAÇÃO DE ÁGUA DE EDIFICAÇÃO QUE POSSUA RESERVATÓRIO DE FIBRA/FIBROCIMENTO   FORNECIMENTO E INSTALAÇÃO. AF_06/2016</v>
          </cell>
          <cell r="C3881" t="str">
            <v>UN</v>
          </cell>
          <cell r="D3881">
            <v>44.77</v>
          </cell>
          <cell r="E3881">
            <v>0.21879919</v>
          </cell>
        </row>
        <row r="3882">
          <cell r="A3882">
            <v>94699</v>
          </cell>
          <cell r="B3882" t="str">
            <v>TÊ, PVC, SOLDÁVEL, DN 85 MM INSTALADO EM RESERVAÇÃO DE ÁGUA DE EDIFICAÇÃO QUE POSSUA RESERVATÓRIO DE FIBRA/FIBROCIMENTO   FORNECIMENTO E INSTALAÇÃO. AF_06/2016</v>
          </cell>
          <cell r="C3882" t="str">
            <v>UN</v>
          </cell>
          <cell r="D3882">
            <v>83.6</v>
          </cell>
          <cell r="E3882">
            <v>0.20527577899999999</v>
          </cell>
        </row>
        <row r="3883">
          <cell r="A3883">
            <v>94700</v>
          </cell>
          <cell r="B3883" t="str">
            <v>TÊ DE REDUÇÃO, PVC, SOLDÁVEL, DN 85 MM X 60 MM, INSTALADO EM RESERVAÇÃO DE ÁGUA DE EDIFICAÇÃO QUE POSSUA RESERVATÓRIO DE FIBRA/FIBROCIMENTO   FORNECIMENTO E INSTALAÇÃO. AF_06/2016</v>
          </cell>
          <cell r="C3883" t="str">
            <v>UN</v>
          </cell>
          <cell r="D3883">
            <v>74.69</v>
          </cell>
          <cell r="E3883">
            <v>0.22982950699999999</v>
          </cell>
        </row>
        <row r="3884">
          <cell r="A3884">
            <v>94701</v>
          </cell>
          <cell r="B3884" t="str">
            <v>TÊ, PVC, SOLDÁVEL, DN 110 MM INSTALADO EM RESERVAÇÃO DE ÁGUA DE EDIFICAÇÃO QUE POSSUA RESERVATÓRIO DE FIBRA/FIBROCIMENTO   FORNECIMENTO E INSTALAÇÃO. AF_06/2016</v>
          </cell>
          <cell r="C3884" t="str">
            <v>UN</v>
          </cell>
          <cell r="D3884">
            <v>128.21</v>
          </cell>
          <cell r="E3884">
            <v>0.13373955100000001</v>
          </cell>
        </row>
        <row r="3885">
          <cell r="A3885">
            <v>94702</v>
          </cell>
          <cell r="B3885" t="str">
            <v>TÊ DE REDUÇÃO, PVC, SOLDÁVEL, DN 110 MM X 60 MM, INSTALADO EM RESERVAÇÃO DE ÁGUA DE EDIFICAÇÃO QUE POSSUA RESERVATÓRIO DE FIBRA/FIBROCIMENTO   FORNECIMENTO E INSTALAÇÃO. AF_06/2016</v>
          </cell>
          <cell r="C3885" t="str">
            <v>UN</v>
          </cell>
          <cell r="D3885">
            <v>103.14</v>
          </cell>
          <cell r="E3885">
            <v>0.16631047199999999</v>
          </cell>
        </row>
        <row r="3886">
          <cell r="A3886">
            <v>94703</v>
          </cell>
          <cell r="B3886" t="str">
            <v>ADAPTADOR COM FLANGE E ANEL DE VEDAÇÃO, PVC, SOLDÁVEL, DN  25 MM X 3/4 , INSTALADO EM RESERVAÇÃO DE ÁGUA DE EDIFICAÇÃO QUE POSSUA RESERVATÓRIO DE FIBRA/FIBROCIMENTO   FORNECIMENTO E INSTALAÇÃO. AF_06/2016</v>
          </cell>
          <cell r="C3886" t="str">
            <v>UN</v>
          </cell>
          <cell r="D3886">
            <v>14.84</v>
          </cell>
          <cell r="E3886">
            <v>0.245386192</v>
          </cell>
        </row>
        <row r="3887">
          <cell r="A3887">
            <v>94704</v>
          </cell>
          <cell r="B3887" t="str">
            <v>ADAPTADOR COM FLANGE E ANEL DE VEDAÇÃO, PVC, SOLDÁVEL, DN 32 MM X 1 , INSTALADO EM RESERVAÇÃO DE ÁGUA DE EDIFICAÇÃO QUE POSSUA RESERVATÓRIO DE FIBRA/FIBROCIMENTO   FORNECIMENTO E INSTALAÇÃO. AF_06/2016</v>
          </cell>
          <cell r="C3887" t="str">
            <v>UN</v>
          </cell>
          <cell r="D3887">
            <v>17.22</v>
          </cell>
          <cell r="E3887">
            <v>0.21105232199999999</v>
          </cell>
        </row>
        <row r="3888">
          <cell r="A3888">
            <v>94705</v>
          </cell>
          <cell r="B3888" t="str">
            <v>ADAPTADOR COM FLANGE E ANEL DE VEDAÇÃO, PVC, SOLDÁVEL, DN 40 MM X 1 1/4 , INSTALADO EM RESERVAÇÃO DE ÁGUA DE EDIFICAÇÃO QUE POSSUA RESERVATÓRIO DE FIBRA/FIBROCIMENTO   FORNECIMENTO E INSTALAÇÃO. AF_06/2016</v>
          </cell>
          <cell r="C3888" t="str">
            <v>UN</v>
          </cell>
          <cell r="D3888">
            <v>24.43</v>
          </cell>
          <cell r="E3888">
            <v>0.14822460700000001</v>
          </cell>
        </row>
        <row r="3889">
          <cell r="A3889">
            <v>94706</v>
          </cell>
          <cell r="B3889" t="str">
            <v>ADAPTADOR COM FLANGE E ANEL DE VEDAÇÃO, PVC, SOLDÁVEL, DN 50 MM X 1 1/2 , INSTALADO EM RESERVAÇÃO DE ÁGUA DE EDIFICAÇÃO QUE POSSUA RESERVATÓRIO DE FIBRA/FIBROCIMENTO   FORNECIMENTO E INSTALAÇÃO. AF_06/2016</v>
          </cell>
          <cell r="C3889" t="str">
            <v>UN</v>
          </cell>
          <cell r="D3889">
            <v>32.49</v>
          </cell>
          <cell r="E3889">
            <v>0.14804469200000001</v>
          </cell>
        </row>
        <row r="3890">
          <cell r="A3890">
            <v>94707</v>
          </cell>
          <cell r="B3890" t="str">
            <v>ADAPTADOR COM FLANGE E ANEL DE VEDAÇÃO, PVC, SOLDÁVEL, DN 60 MM X 2 , INSTALADO EM RESERVAÇÃO DE ÁGUA DE EDIFICAÇÃO QUE POSSUA RESERVATÓRIO DE FIBRA/FIBROCIMENTO   FORNECIMENTO E INSTALAÇÃO. AF_06/2016</v>
          </cell>
          <cell r="C3890" t="str">
            <v>UN</v>
          </cell>
          <cell r="D3890">
            <v>37.159999999999997</v>
          </cell>
          <cell r="E3890">
            <v>0.12930333399999999</v>
          </cell>
        </row>
        <row r="3891">
          <cell r="A3891">
            <v>94708</v>
          </cell>
          <cell r="B3891" t="str">
            <v>ADAPTADOR COM FLANGES LIVRES, PVC, SOLDÁVEL, DN  25 MM X 3/4 , INSTALADO EM RESERVAÇÃO DE ÁGUA DE EDIFICAÇÃO QUE POSSUA RESERVATÓRIO DE FIBRA/FIBROCIMENTO   FORNECIMENTO E INSTALAÇÃO. AF_06/2016</v>
          </cell>
          <cell r="C3891" t="str">
            <v>UN</v>
          </cell>
          <cell r="D3891">
            <v>16.670000000000002</v>
          </cell>
          <cell r="E3891">
            <v>0.371951219</v>
          </cell>
        </row>
        <row r="3892">
          <cell r="A3892">
            <v>94709</v>
          </cell>
          <cell r="B3892" t="str">
            <v>ADAPTADOR COM FLANGES LIVRES, PVC, SOLDÁVEL, DN 32 MM X 1 , INSTALADO EM RESERVAÇÃO DE ÁGUA DE EDIFICAÇÃO QUE POSSUA RESERVATÓRIO DE FIBRA/FIBROCIMENTO   FORNECIMENTO E INSTALAÇÃO. AF_06/2016</v>
          </cell>
          <cell r="C3892" t="str">
            <v>UN</v>
          </cell>
          <cell r="D3892">
            <v>19.329999999999998</v>
          </cell>
          <cell r="E3892">
            <v>0.32004197200000001</v>
          </cell>
        </row>
        <row r="3893">
          <cell r="A3893">
            <v>94710</v>
          </cell>
          <cell r="B3893" t="str">
            <v>ADAPTADOR COM FLANGES LIVRES, PVC, SOLDÁVEL, DN 40 MM X 1 1/4 , INSTALADO EM RESERVAÇÃO DE ÁGUA DE EDIFICAÇÃO QUE POSSUA RESERVATÓRIO DE FIBRA/FIBROCIMENTO   FORNECIMENTO E INSTALAÇÃO. AF_06/2016</v>
          </cell>
          <cell r="C3893" t="str">
            <v>UN</v>
          </cell>
          <cell r="D3893">
            <v>24.36</v>
          </cell>
          <cell r="E3893">
            <v>0.25321710200000003</v>
          </cell>
        </row>
        <row r="3894">
          <cell r="A3894">
            <v>94711</v>
          </cell>
          <cell r="B3894" t="str">
            <v>ADAPTADOR COM FLANGES LIVRES, PVC, SOLDÁVEL, DN 50 MM X 1 1/2 , INSTALADO EM RESERVAÇÃO DE ÁGUA DE EDIFICAÇÃO QUE POSSUA RESERVATÓRIO DE FIBRA/FIBROCIMENTO   FORNECIMENTO E INSTALAÇÃO. AF_06/2016</v>
          </cell>
          <cell r="C3894" t="str">
            <v>UN</v>
          </cell>
          <cell r="D3894">
            <v>32.880000000000003</v>
          </cell>
          <cell r="E3894">
            <v>0.24977015</v>
          </cell>
        </row>
        <row r="3895">
          <cell r="A3895">
            <v>94712</v>
          </cell>
          <cell r="B3895" t="str">
            <v>ADAPTADOR COM FLANGES LIVRES, PVC, SOLDÁVEL, DN 60 MM X 2 , INSTALADO EM RESERVAÇÃO DE ÁGUA DE EDIFICAÇÃO QUE POSSUA RESERVATÓRIO DE FIBRA/FIBROCIMENTO   FORNECIMENTO E INSTALAÇÃO. AF_06/2016</v>
          </cell>
          <cell r="C3895" t="str">
            <v>UN</v>
          </cell>
          <cell r="D3895">
            <v>41.46</v>
          </cell>
          <cell r="E3895">
            <v>0.197767532</v>
          </cell>
        </row>
        <row r="3896">
          <cell r="A3896">
            <v>94713</v>
          </cell>
          <cell r="B3896" t="str">
            <v>ADAPTADOR COM FLANGES LIVRES, PVC, SOLDÁVEL, DN 75 MM X 2 1/2 , INSTALADO EM RESERVAÇÃO DE ÁGUA DE EDIFICAÇÃO QUE POSSUA RESERVATÓRIO DE FIBRA/FIBROCIMENTO   FORNECIMENTO E INSTALAÇÃO. AF_06/2016</v>
          </cell>
          <cell r="C3896" t="str">
            <v>UN</v>
          </cell>
          <cell r="D3896">
            <v>117.59</v>
          </cell>
          <cell r="E3896">
            <v>6.9456279999999995E-2</v>
          </cell>
        </row>
        <row r="3897">
          <cell r="A3897">
            <v>94714</v>
          </cell>
          <cell r="B3897" t="str">
            <v>ADAPTADOR COM FLANGES LIVRES, PVC, SOLDÁVEL, DN 85 MM X 3 , INSTALADO EM RESERVAÇÃO DE ÁGUA DE EDIFICAÇÃO QUE POSSUA RESERVATÓRIO DE FIBRA/FIBROCIMENTO   FORNECIMENTO E INSTALAÇÃO. AF_06/2016</v>
          </cell>
          <cell r="C3897" t="str">
            <v>UN</v>
          </cell>
          <cell r="D3897">
            <v>153.15</v>
          </cell>
          <cell r="E3897">
            <v>5.3302811999999998E-2</v>
          </cell>
        </row>
        <row r="3898">
          <cell r="A3898">
            <v>94715</v>
          </cell>
          <cell r="B3898" t="str">
            <v>ADAPTADOR COM FLANGES LIVRES, PVC, SOLDÁVEL, DN 110 MM X 4 , INSTALADO EM RESERVAÇÃO DE ÁGUA DE EDIFICAÇÃO QUE POSSUA RESERVATÓRIO DE FIBRA/FIBROCIMENTO   FORNECIMENTO E INSTALAÇÃO. AF_06/2016</v>
          </cell>
          <cell r="C3898" t="str">
            <v>UN</v>
          </cell>
          <cell r="D3898">
            <v>212.66</v>
          </cell>
          <cell r="E3898">
            <v>3.8369190999999997E-2</v>
          </cell>
        </row>
        <row r="3899">
          <cell r="A3899">
            <v>94724</v>
          </cell>
          <cell r="B3899" t="str">
            <v>CONECTOR, CPVC, SOLDÁVEL, DN 22 MM X 3/4, INSTALADO EM RESERVAÇÃO DE ÁGUA DE EDIFICAÇÃO QUE POSSUA RESERVATÓRIO DE FIBRA/FIBROCIMENTO  FORNECIMENTO E INSTALAÇÃO. AF_06/2016</v>
          </cell>
          <cell r="C3899" t="str">
            <v>UN</v>
          </cell>
          <cell r="D3899">
            <v>17.82</v>
          </cell>
          <cell r="E3899">
            <v>0.11237230400000001</v>
          </cell>
        </row>
        <row r="3900">
          <cell r="A3900">
            <v>94725</v>
          </cell>
          <cell r="B3900" t="str">
            <v>LUVA, CPVC, SOLDÁVEL, DN 22 MM, INSTALADO EM RESERVAÇÃO DE ÁGUA DE EDIFICAÇÃO QUE POSSUA RESERVATÓRIO DE FIBRA/FIBROCIMENTO  FORNECIMENTO E INSTALAÇÃO. AF_06/2016</v>
          </cell>
          <cell r="C3900" t="str">
            <v>UN</v>
          </cell>
          <cell r="D3900">
            <v>4.57</v>
          </cell>
          <cell r="E3900">
            <v>0.453089244</v>
          </cell>
        </row>
        <row r="3901">
          <cell r="A3901">
            <v>94726</v>
          </cell>
          <cell r="B3901" t="str">
            <v>CONECTOR, CPVC, SOLDÁVEL, DN 28 MM X 1, INSTALADO EM RESERVAÇÃO DE ÁGUA DE EDIFICAÇÃO QUE POSSUA RESERVATÓRIO DE FIBRA/FIBROCIMENTO  FORNECIMENTO E INSTALAÇÃO. AF_06/2016</v>
          </cell>
          <cell r="C3901" t="str">
            <v>UN</v>
          </cell>
          <cell r="D3901">
            <v>27.29</v>
          </cell>
          <cell r="E3901">
            <v>7.3089699999999994E-2</v>
          </cell>
        </row>
        <row r="3902">
          <cell r="A3902">
            <v>94727</v>
          </cell>
          <cell r="B3902" t="str">
            <v>LUVA, CPVC, SOLDÁVEL, DN 28 MM, INSTALADO EM RESERVAÇÃO DE ÁGUA DE EDIFICAÇÃO QUE POSSUA RESERVATÓRIO DE FIBRA/FIBROCIMENTO  FORNECIMENTO E INSTALAÇÃO. AF_06/2016</v>
          </cell>
          <cell r="C3902" t="str">
            <v>UN</v>
          </cell>
          <cell r="D3902">
            <v>6.33</v>
          </cell>
          <cell r="E3902">
            <v>0.32300163100000001</v>
          </cell>
        </row>
        <row r="3903">
          <cell r="A3903">
            <v>94728</v>
          </cell>
          <cell r="B3903" t="str">
            <v>CONECTOR, CPVC, SOLDÁVEL, DN 35 MM X 1 1/4, INSTALADO EM RESERVAÇÃO DE ÁGUA DE EDIFICAÇÃO QUE POSSUA RESERVATÓRIO DE FIBRA/FIBROCIMENTO  FORNECIMENTO E INSTALAÇÃO. AF_06/2016</v>
          </cell>
          <cell r="C3903" t="str">
            <v>UN</v>
          </cell>
          <cell r="D3903">
            <v>102.27</v>
          </cell>
          <cell r="E3903">
            <v>2.5475210000000002E-2</v>
          </cell>
        </row>
        <row r="3904">
          <cell r="A3904">
            <v>94729</v>
          </cell>
          <cell r="B3904" t="str">
            <v>LUVA, CPVC, SOLDÁVEL, DN 35 MM, INSTALADO EM RESERVAÇÃO DE ÁGUA DE EDIFICAÇÃO QUE POSSUA RESERVATÓRIO DE FIBRA/FIBROCIMENTO  FORNECIMENTO E INSTALAÇÃO. AF_06/2016</v>
          </cell>
          <cell r="C3904" t="str">
            <v>UN</v>
          </cell>
          <cell r="D3904">
            <v>10.99</v>
          </cell>
          <cell r="E3904">
            <v>0.241187384</v>
          </cell>
        </row>
        <row r="3905">
          <cell r="A3905">
            <v>94730</v>
          </cell>
          <cell r="B3905" t="str">
            <v>CONECTOR, CPVC, SOLDÁVEL, DN 42 MM X 1 1/2, INSTALADO EM RESERVAÇÃO DE ÁGUA DE EDIFICAÇÃO QUE POSSUA RESERVATÓRIO DE FIBRA/FIBROCIMENTO  FORNECIMENTO E INSTALAÇÃO. AF_06/2016</v>
          </cell>
          <cell r="C3905" t="str">
            <v>UN</v>
          </cell>
          <cell r="D3905">
            <v>124.13</v>
          </cell>
          <cell r="E3905">
            <v>2.0981277999999999E-2</v>
          </cell>
        </row>
        <row r="3906">
          <cell r="A3906">
            <v>94731</v>
          </cell>
          <cell r="B3906" t="str">
            <v>LUVA, CPVC, SOLDÁVEL, DN 42 MM, INSTALADO EM RESERVAÇÃO DE ÁGUA DE EDIFICAÇÃO QUE POSSUA RESERVATÓRIO DE FIBRA/FIBROCIMENTO  FORNECIMENTO E INSTALAÇÃO. AF_06/2016</v>
          </cell>
          <cell r="C3906" t="str">
            <v>UN</v>
          </cell>
          <cell r="D3906">
            <v>13.65</v>
          </cell>
          <cell r="E3906">
            <v>0.19345238000000001</v>
          </cell>
        </row>
        <row r="3907">
          <cell r="A3907">
            <v>94733</v>
          </cell>
          <cell r="B3907" t="str">
            <v>LUVA, CPVC, SOLDÁVEL, DN 54 MM, INSTALADO EM RESERVAÇÃO DE ÁGUA DE EDIFICAÇÃO QUE POSSUA RESERVATÓRIO DE FIBRA/FIBROCIMENTO  FORNECIMENTO E INSTALAÇÃO. AF_06/2016</v>
          </cell>
          <cell r="C3907" t="str">
            <v>UN</v>
          </cell>
          <cell r="D3907">
            <v>26.36</v>
          </cell>
          <cell r="E3907">
            <v>0.17259854499999999</v>
          </cell>
        </row>
        <row r="3908">
          <cell r="A3908">
            <v>94737</v>
          </cell>
          <cell r="B3908" t="str">
            <v>LUVA, CPVC, SOLDÁVEL, DN 89 MM, INSTALADO EM RESERVAÇÃO DE ÁGUA DE EDIFICAÇÃO QUE POSSUA RESERVATÓRIO DE FIBRA/FIBROCIMENTO  FORNECIMENTO E INSTALAÇÃO. AF_06/2016</v>
          </cell>
          <cell r="C3908" t="str">
            <v>UN</v>
          </cell>
          <cell r="D3908">
            <v>108.21</v>
          </cell>
          <cell r="E3908">
            <v>8.4576191999999994E-2</v>
          </cell>
        </row>
        <row r="3909">
          <cell r="A3909">
            <v>94740</v>
          </cell>
          <cell r="B3909" t="str">
            <v>JOELHO 90 GRAUS, CPVC, SOLDÁVEL, DN 22 MM, INSTALADO EM RESERVAÇÃO DE ÁGUA DE EDIFICAÇÃO QUE POSSUA RESERVATÓRIO DE FIBRA/FIBROCIMENTO  FORNECIMENTO E INSTALAÇÃO. AF_06/2016</v>
          </cell>
          <cell r="C3909" t="str">
            <v>UN</v>
          </cell>
          <cell r="D3909">
            <v>7.18</v>
          </cell>
          <cell r="E3909">
            <v>0.42385057399999998</v>
          </cell>
        </row>
        <row r="3910">
          <cell r="A3910">
            <v>94741</v>
          </cell>
          <cell r="B3910" t="str">
            <v>CURVA 90 GRAUS, CPVC, SOLDÁVEL, DN 22 MM, INSTALADO EM RESERVAÇÃO DE ÁGUA DE EDIFICAÇÃO QUE POSSUA RESERVATÓRIO DE FIBRA/FIBROCIMENTO  FORNECIMENTO E INSTALAÇÃO. AF_06/2016</v>
          </cell>
          <cell r="C3910" t="str">
            <v>UN</v>
          </cell>
          <cell r="D3910">
            <v>8.77</v>
          </cell>
          <cell r="E3910">
            <v>0.34502923899999999</v>
          </cell>
        </row>
        <row r="3911">
          <cell r="A3911">
            <v>94742</v>
          </cell>
          <cell r="B3911" t="str">
            <v>JOELHO 90 GRAUS, CPVC, SOLDÁVEL, DN 28 MM, INSTALADO EM RESERVAÇÃO DE ÁGUA DE EDIFICAÇÃO QUE POSSUA RESERVATÓRIO DE FIBRA/FIBROCIMENTO  FORNECIMENTO E INSTALAÇÃO. AF_06/2016</v>
          </cell>
          <cell r="C3911" t="str">
            <v>UN</v>
          </cell>
          <cell r="D3911">
            <v>10.57</v>
          </cell>
          <cell r="E3911">
            <v>0.28502415399999997</v>
          </cell>
        </row>
        <row r="3912">
          <cell r="A3912">
            <v>94743</v>
          </cell>
          <cell r="B3912" t="str">
            <v>CURVA 90 GRAUS, CPVC, SOLDÁVEL, DN 28 MM, INSTALADO EM RESERVAÇÃO DE ÁGUA DE EDIFICAÇÃO QUE POSSUA RESERVATÓRIO DE FIBRA/FIBROCIMENTO  FORNECIMENTO E INSTALAÇÃO. AF_06/2016</v>
          </cell>
          <cell r="C3912" t="str">
            <v>UN</v>
          </cell>
          <cell r="D3912">
            <v>11.57</v>
          </cell>
          <cell r="E3912">
            <v>0.25991189399999998</v>
          </cell>
        </row>
        <row r="3913">
          <cell r="A3913">
            <v>94744</v>
          </cell>
          <cell r="B3913" t="str">
            <v>JOELHO 90 GRAUS, CPVC, SOLDÁVEL, DN 35 MM, INSTALADO EM RESERVAÇÃO DE ÁGUA DE EDIFICAÇÃO QUE POSSUA RESERVATÓRIO DE FIBRA/FIBROCIMENTO  FORNECIMENTO E INSTALAÇÃO. AF_06/2016</v>
          </cell>
          <cell r="C3913" t="str">
            <v>UN</v>
          </cell>
          <cell r="D3913">
            <v>16.7</v>
          </cell>
          <cell r="E3913">
            <v>0.235294117</v>
          </cell>
        </row>
        <row r="3914">
          <cell r="A3914">
            <v>94746</v>
          </cell>
          <cell r="B3914" t="str">
            <v>JOELHO 90 GRAUS, CPVC, SOLDÁVEL, DN 42 MM, INSTALADO EM RESERVAÇÃO DE ÁGUA DE EDIFICAÇÃO QUE POSSUA RESERVATÓRIO DE FIBRA/FIBROCIMENTO  FORNECIMENTO E INSTALAÇÃO. AF_06/2016</v>
          </cell>
          <cell r="C3914" t="str">
            <v>UN</v>
          </cell>
          <cell r="D3914">
            <v>23.44</v>
          </cell>
          <cell r="E3914">
            <v>0.16702539799999999</v>
          </cell>
        </row>
        <row r="3915">
          <cell r="A3915">
            <v>94748</v>
          </cell>
          <cell r="B3915" t="str">
            <v>JOELHO 90 GRAUS, CPVC, SOLDÁVEL, DN 54 MM, INSTALADO EM RESERVAÇÃO DE ÁGUA DE EDIFICAÇÃO QUE POSSUA RESERVATÓRIO DE FIBRA/FIBROCIMENTO  FORNECIMENTO E INSTALAÇÃO. AF_06/2016</v>
          </cell>
          <cell r="C3915" t="str">
            <v>UN</v>
          </cell>
          <cell r="D3915">
            <v>48.07</v>
          </cell>
          <cell r="E3915">
            <v>0.14148380299999999</v>
          </cell>
        </row>
        <row r="3916">
          <cell r="A3916">
            <v>94750</v>
          </cell>
          <cell r="B3916" t="str">
            <v>JOELHO 90 GRAUS, CPVC, SOLDÁVEL, DN 73 MM, INSTALADO EM RESERVAÇÃO DE ÁGUA DE EDIFICAÇÃO QUE POSSUA RESERVATÓRIO DE FIBRA/FIBROCIMENTO  FORNECIMENTO E INSTALAÇÃO. AF_06/2016</v>
          </cell>
          <cell r="C3916" t="str">
            <v>UN</v>
          </cell>
          <cell r="D3916">
            <v>111.88</v>
          </cell>
          <cell r="E3916">
            <v>6.0630484999999998E-2</v>
          </cell>
        </row>
        <row r="3917">
          <cell r="A3917">
            <v>94752</v>
          </cell>
          <cell r="B3917" t="str">
            <v>JOELHO 90 GRAUS, CPVC, SOLDÁVEL, DN 89 MM, INSTALADO EM RESERVAÇÃO DE ÁGUA DE EDIFICAÇÃO QUE POSSUA RESERVATÓRIO DE FIBRA/FIBROCIMENTO  FORNECIMENTO E INSTALAÇÃO. AF_06/2016</v>
          </cell>
          <cell r="C3917" t="str">
            <v>UN</v>
          </cell>
          <cell r="D3917">
            <v>137.6</v>
          </cell>
          <cell r="E3917">
            <v>9.9745361000000005E-2</v>
          </cell>
        </row>
        <row r="3918">
          <cell r="A3918">
            <v>94756</v>
          </cell>
          <cell r="B3918" t="str">
            <v>TE, CPVC, SOLDÁVEL, DN 22 MM, INSTALADO EM RESERVAÇÃO DE ÁGUA DE EDIFICAÇÃO QUE POSSUA RESERVATÓRIO DE FIBRA/FIBROCIMENTO  FORNECIMENTO E INSTALAÇÃO. AF_06/2016</v>
          </cell>
          <cell r="C3918" t="str">
            <v>UN</v>
          </cell>
          <cell r="D3918">
            <v>9.1300000000000008</v>
          </cell>
          <cell r="E3918">
            <v>0.44120940600000003</v>
          </cell>
        </row>
        <row r="3919">
          <cell r="A3919">
            <v>94757</v>
          </cell>
          <cell r="B3919" t="str">
            <v>TE, CPVC, SOLDÁVEL, DN 28 MM, INSTALADO EM RESERVAÇÃO DE ÁGUA DE EDIFICAÇÃO QUE POSSUA RESERVATÓRIO DE FIBRA/FIBROCIMENTO  FORNECIMENTO E INSTALAÇÃO. AF_06/2016</v>
          </cell>
          <cell r="C3919" t="str">
            <v>UN</v>
          </cell>
          <cell r="D3919">
            <v>12.15</v>
          </cell>
          <cell r="E3919">
            <v>0.32970711200000002</v>
          </cell>
        </row>
        <row r="3920">
          <cell r="A3920">
            <v>94758</v>
          </cell>
          <cell r="B3920" t="str">
            <v>TE, CPVC, SOLDÁVEL, DN 35 MM, INSTALADO EM RESERVAÇÃO DE ÁGUA DE EDIFICAÇÃO QUE POSSUA RESERVATÓRIO DE FIBRA/FIBROCIMENTO  FORNECIMENTO E INSTALAÇÃO. AF_06/2016</v>
          </cell>
          <cell r="C3920" t="str">
            <v>UN</v>
          </cell>
          <cell r="D3920">
            <v>30</v>
          </cell>
          <cell r="E3920">
            <v>0.17417619300000001</v>
          </cell>
        </row>
        <row r="3921">
          <cell r="A3921">
            <v>94759</v>
          </cell>
          <cell r="B3921" t="str">
            <v>TE, CPVC, SOLDÁVEL, DN 42 MM, INSTALADO EM RESERVAÇÃO DE ÁGUA DE EDIFICAÇÃO QUE POSSUA RESERVATÓRIO DE FIBRA/FIBROCIMENTO  FORNECIMENTO E INSTALAÇÃO. AF_06/2016</v>
          </cell>
          <cell r="C3921" t="str">
            <v>UN</v>
          </cell>
          <cell r="D3921">
            <v>36.729999999999997</v>
          </cell>
          <cell r="E3921">
            <v>0.14203454800000001</v>
          </cell>
        </row>
        <row r="3922">
          <cell r="A3922">
            <v>94760</v>
          </cell>
          <cell r="B3922" t="str">
            <v>TE, CPVC, SOLDÁVEL, DN 54 MM, INSTALADO EM RESERVAÇÃO DE ÁGUA DE EDIFICAÇÃO QUE POSSUA RESERVATÓRIO DE FIBRA/FIBROCIMENTO  FORNECIMENTO E INSTALAÇÃO. AF_06/2016</v>
          </cell>
          <cell r="C3922" t="str">
            <v>UN</v>
          </cell>
          <cell r="D3922">
            <v>60.44</v>
          </cell>
          <cell r="E3922">
            <v>0.15</v>
          </cell>
        </row>
        <row r="3923">
          <cell r="A3923">
            <v>94761</v>
          </cell>
          <cell r="B3923" t="str">
            <v>TE, CPVC, SOLDÁVEL, DN 73 MM, INSTALADO EM RESERVAÇÃO DE ÁGUA DE EDIFICAÇÃO QUE POSSUA RESERVATÓRIO DE FIBRA/FIBROCIMENTO  FORNECIMENTO E INSTALAÇÃO. AF_06/2016</v>
          </cell>
          <cell r="C3923" t="str">
            <v>UN</v>
          </cell>
          <cell r="D3923">
            <v>127.89</v>
          </cell>
          <cell r="E3923">
            <v>7.0740305000000003E-2</v>
          </cell>
        </row>
        <row r="3924">
          <cell r="A3924">
            <v>94762</v>
          </cell>
          <cell r="B3924" t="str">
            <v>TE, CPVC, SOLDÁVEL, DN 89 MM, INSTALADO EM RESERVAÇÃO DE ÁGUA DE EDIFICAÇÃO QUE POSSUA RESERVATÓRIO DE FIBRA/FIBROCIMENTO  FORNECIMENTO E INSTALAÇÃO. AF_06/2016</v>
          </cell>
          <cell r="C3924" t="str">
            <v>UN</v>
          </cell>
          <cell r="D3924">
            <v>165.11</v>
          </cell>
          <cell r="E3924">
            <v>0.11086851</v>
          </cell>
        </row>
        <row r="3925">
          <cell r="A3925">
            <v>94783</v>
          </cell>
          <cell r="B3925" t="str">
            <v>ADAPTADOR COM FLANGE E ANEL DE VEDAÇÃO, PVC, SOLDÁVEL, DN  20 MM X 1/2 , INSTALADO EM RESERVAÇÃO DE ÁGUA DE EDIFICAÇÃO QUE POSSUA RESERVATÓRIO DE FIBRA/FIBROCIMENTO   FORNECIMENTO E INSTALAÇÃO. AF_06/2016</v>
          </cell>
          <cell r="C3925" t="str">
            <v>UN</v>
          </cell>
          <cell r="D3925">
            <v>12.75</v>
          </cell>
          <cell r="E3925">
            <v>0.28628389100000001</v>
          </cell>
        </row>
        <row r="3926">
          <cell r="A3926">
            <v>94785</v>
          </cell>
          <cell r="B3926" t="str">
            <v>ADAPTADOR COM FLANGES LIVRES, PVC, SOLDÁVEL LONGO, DN 32 MM X 1 , INSTALADO EM RESERVAÇÃO DE ÁGUA DE EDIFICAÇÃO QUE POSSUA RESERVATÓRIO DE FIBRA/FIBROCIMENTO   FORNECIMENTO E INSTALAÇÃO. AF_06/2016</v>
          </cell>
          <cell r="C3926" t="str">
            <v>UN</v>
          </cell>
          <cell r="D3926">
            <v>22.93</v>
          </cell>
          <cell r="E3926">
            <v>0.269196822</v>
          </cell>
        </row>
        <row r="3927">
          <cell r="A3927">
            <v>94786</v>
          </cell>
          <cell r="B3927" t="str">
            <v>ADAPTADOR COM FLANGES LIVRES, PVC, SOLDÁVEL LONGO, DN 40 MM X 1 1/4 , INSTALADO EM RESERVAÇÃO DE ÁGUA DE EDIFICAÇÃO QUE POSSUA RESERVATÓRIO DE FIBRA/FIBROCIMENTO   FORNECIMENTO E INSTALAÇÃO. AF_06/2016</v>
          </cell>
          <cell r="C3927" t="str">
            <v>UN</v>
          </cell>
          <cell r="D3927">
            <v>29.62</v>
          </cell>
          <cell r="E3927">
            <v>0.207836456</v>
          </cell>
        </row>
        <row r="3928">
          <cell r="A3928">
            <v>94787</v>
          </cell>
          <cell r="B3928" t="str">
            <v>ADAPTADOR COM FLANGES LIVRES, PVC, SOLDÁVEL LONGO, DN 50 MM X 1 1/2 , INSTALADO EM RESERVAÇÃO DE ÁGUA DE EDIFICAÇÃO QUE POSSUA RESERVATÓRIO DE FIBRA/FIBROCIMENTO   FORNECIMENTO E INSTALAÇÃO. AF_06/2016</v>
          </cell>
          <cell r="C3928" t="str">
            <v>UN</v>
          </cell>
          <cell r="D3928">
            <v>38.909999999999997</v>
          </cell>
          <cell r="E3928">
            <v>0.210812209</v>
          </cell>
        </row>
        <row r="3929">
          <cell r="A3929">
            <v>94788</v>
          </cell>
          <cell r="B3929" t="str">
            <v>ADAPTADOR COM FLANGES LIVRES, PVC, SOLDÁVEL LONGO, DN 60 MM X 2 , INSTALADO EM RESERVAÇÃO DE ÁGUA DE EDIFICAÇÃO QUE POSSUA RESERVATÓRIO DE FIBRA/FIBROCIMENTO   FORNECIMENTO E INSTALAÇÃO. AF_06/2016</v>
          </cell>
          <cell r="C3929" t="str">
            <v>UN</v>
          </cell>
          <cell r="D3929">
            <v>50.42</v>
          </cell>
          <cell r="E3929">
            <v>0.16244767700000001</v>
          </cell>
        </row>
        <row r="3930">
          <cell r="A3930">
            <v>94789</v>
          </cell>
          <cell r="B3930" t="str">
            <v>ADAPTADOR COM FLANGES LIVRES, PVC, SOLDÁVEL LONGO, DN 75 MM X 2 1/2 , INSTALADO EM RESERVAÇÃO DE ÁGUA DE EDIFICAÇÃO QUE POSSUA RESERVATÓRIO DE FIBRA/FIBROCIMENTO   FORNECIMENTO E INSTALAÇÃO. AF_06/2016</v>
          </cell>
          <cell r="C3930" t="str">
            <v>UN</v>
          </cell>
          <cell r="D3930">
            <v>152.47</v>
          </cell>
          <cell r="E3930">
            <v>5.3540927000000002E-2</v>
          </cell>
        </row>
        <row r="3931">
          <cell r="A3931">
            <v>94790</v>
          </cell>
          <cell r="B3931" t="str">
            <v>ADAPTADOR COM FLANGES LIVRES, PVC, SOLDÁVEL LONGO, DN 85 MM X 3 , INSTALADO EM RESERVAÇÃO DE ÁGUA DE EDIFICAÇÃO QUE POSSUA RESERVATÓRIO DE FIBRA/FIBROCIMENTO   FORNECIMENTO E INSTALAÇÃO. AF_06/2016</v>
          </cell>
          <cell r="C3931" t="str">
            <v>UN</v>
          </cell>
          <cell r="D3931">
            <v>200.13</v>
          </cell>
          <cell r="E3931">
            <v>4.0774464000000003E-2</v>
          </cell>
        </row>
        <row r="3932">
          <cell r="A3932">
            <v>94791</v>
          </cell>
          <cell r="B3932" t="str">
            <v>ADAPTADOR COM FLANGES LIVRES, PVC, SOLDÁVEL LONGO, DN 110 MM X 4 , INSTALADO EM RESERVAÇÃO DE ÁGUA DE EDIFICAÇÃO QUE POSSUA RESERVATÓRIO DE FIBRA/FIBROCIMENTO   FORNECIMENTO E INSTALAÇÃO. AF_06/2016</v>
          </cell>
          <cell r="C3932" t="str">
            <v>UN</v>
          </cell>
          <cell r="D3932">
            <v>297.3</v>
          </cell>
          <cell r="E3932">
            <v>2.7436458E-2</v>
          </cell>
        </row>
        <row r="3933">
          <cell r="A3933">
            <v>94863</v>
          </cell>
          <cell r="B3933" t="str">
            <v>LUVA, CPVC, SOLDÁVEL, DN 73 MM, INSTALADO EM RESERVAÇÃO DE ÁGUA DE EDIFICAÇÃO QUE POSSUA RESERVATÓRIO DE FIBRA/FIBROCIMENTO  FORNECIMENTO E INSTALAÇÃO. AF_06/2016</v>
          </cell>
          <cell r="C3933" t="str">
            <v>UN</v>
          </cell>
          <cell r="D3933">
            <v>91.52</v>
          </cell>
          <cell r="E3933">
            <v>4.9403001000000002E-2</v>
          </cell>
        </row>
        <row r="3934">
          <cell r="A3934">
            <v>95141</v>
          </cell>
          <cell r="B3934" t="str">
            <v>ADAPTADOR COM FLANGES LIVRES, PVC, SOLDÁVEL LONGO, DN  25 MM X 3/4 , INSTALADO EM RESERVAÇÃO DE ÁGUA DE EDIFICAÇÃO QUE POSSUA RESERVATÓRIO DE FIBRA/FIBROCIMENTO    FORNECIMENTO E INSTALAÇÃO. AF_06/2016</v>
          </cell>
          <cell r="C3934" t="str">
            <v>UN</v>
          </cell>
          <cell r="D3934">
            <v>20.56</v>
          </cell>
          <cell r="E3934">
            <v>0.30064070900000001</v>
          </cell>
        </row>
        <row r="3935">
          <cell r="A3935">
            <v>95237</v>
          </cell>
          <cell r="B3935" t="str">
            <v>LUVA COM BUCHA DE LATÃO, PVC, SOLDÁVEL, DN 32MM X 1 , INSTALADO EM RAMAL DE DISTRIBUIÇÃO DE ÁGUA   FORNECIMENTO E INSTALAÇÃO. AF_12/2014</v>
          </cell>
          <cell r="C3935" t="str">
            <v>UN</v>
          </cell>
          <cell r="D3935">
            <v>13.13</v>
          </cell>
          <cell r="E3935">
            <v>0.14440154399999999</v>
          </cell>
        </row>
        <row r="3936">
          <cell r="A3936">
            <v>95693</v>
          </cell>
          <cell r="B3936" t="str">
            <v>LUVA SIMPLES, PVC, SÉRIE NORMAL, ESGOTO PREDIAL, DN 150 MM, JUNTA ELÁSTICA, FORNECIDO E INSTALADO EM SUBCOLETOR AÉREO DE ESGOTO SANITÁRIO. AF_12/2014</v>
          </cell>
          <cell r="C3936" t="str">
            <v>UN</v>
          </cell>
          <cell r="D3936">
            <v>30.5</v>
          </cell>
          <cell r="E3936">
            <v>0.192129629</v>
          </cell>
        </row>
        <row r="3937">
          <cell r="A3937">
            <v>95694</v>
          </cell>
          <cell r="B3937" t="str">
            <v>CURVA 90 GRAUS, PVC, SERIE R, ÁGUA PLUVIAL, DN 100 MM, JUNTA ELÁSTICA, FORNECIDO E INSTALADO EM RAMAL DE ENCAMINHAMENTO. AF_12/2014</v>
          </cell>
          <cell r="C3937" t="str">
            <v>UN</v>
          </cell>
          <cell r="D3937">
            <v>40.24</v>
          </cell>
          <cell r="E3937">
            <v>9.2111832000000005E-2</v>
          </cell>
        </row>
        <row r="3938">
          <cell r="A3938">
            <v>95695</v>
          </cell>
          <cell r="B3938" t="str">
            <v>CURVA 90 GRAUS, PVC, SERIE R, ÁGUA PLUVIAL, DN 100 MM, JUNTA ELÁSTICA, FORNECIDO E INSTALADO EM CONDUTORES VERTICAIS DE ÁGUAS PLUVIAIS. AF_12/2014</v>
          </cell>
          <cell r="C3938" t="str">
            <v>UN</v>
          </cell>
          <cell r="D3938">
            <v>38.89</v>
          </cell>
          <cell r="E3938">
            <v>6.8199431000000005E-2</v>
          </cell>
        </row>
        <row r="3939">
          <cell r="A3939">
            <v>95696</v>
          </cell>
          <cell r="B3939" t="str">
            <v>SPRINKLER TIPO PENDENTE, 68° C, UNIÃO POR ROSCA, DN 15 (½)  FORNECIMENTO E INSTALAÇÃO. AF_12/2015</v>
          </cell>
          <cell r="C3939" t="str">
            <v>UN</v>
          </cell>
          <cell r="D3939">
            <v>18.55</v>
          </cell>
          <cell r="E3939">
            <v>0.100108813</v>
          </cell>
        </row>
        <row r="3940">
          <cell r="A3940">
            <v>96637</v>
          </cell>
          <cell r="B3940" t="str">
            <v>JOELHO 90 GRAUS, PPR, DN 25 MM, CLASSE PN 25, INSTALADO EM RAMAL OU SUB-RAMAL DE ÁGUA  FORNECIMENTO E INSTALAÇÃO . AF_06/2015</v>
          </cell>
          <cell r="C3940" t="str">
            <v>UN</v>
          </cell>
          <cell r="D3940">
            <v>9.51</v>
          </cell>
          <cell r="E3940">
            <v>0.67643865400000003</v>
          </cell>
        </row>
        <row r="3941">
          <cell r="A3941">
            <v>96638</v>
          </cell>
          <cell r="B3941" t="str">
            <v>JOELHO 45 GRAUS, PPR, DN 25 MM, CLASSE PN 25, INSTALADO EM RAMAL OU SUB-RAMAL DE ÁGUA  FORNECIMENTO E INSTALAÇÃO . AF_06/2015</v>
          </cell>
          <cell r="C3941" t="str">
            <v>UN</v>
          </cell>
          <cell r="D3941">
            <v>9.23</v>
          </cell>
          <cell r="E3941">
            <v>0.69764837700000004</v>
          </cell>
        </row>
        <row r="3942">
          <cell r="A3942">
            <v>96639</v>
          </cell>
          <cell r="B3942" t="str">
            <v>LUVA, PPR, DN 25 MM, CLASSE PN 25, INSTALADO EM RAMAL OU SUB-RAMAL DE ÁGUA  FORNECIMENTO E INSTALAÇÃO . AF_06/2015</v>
          </cell>
          <cell r="C3942" t="str">
            <v>UN</v>
          </cell>
          <cell r="D3942">
            <v>6.58</v>
          </cell>
          <cell r="E3942">
            <v>0.65196850399999995</v>
          </cell>
        </row>
        <row r="3943">
          <cell r="A3943">
            <v>96640</v>
          </cell>
          <cell r="B3943" t="str">
            <v>CONECTOR MACHO, PPR, 25 X 1/2'', CLASSE PN 25, INSTALADO EM RAMAL OU SUB-RAMAL DE ÁGUA   FORNECIMENTO E INSTALAÇÃO . AF_06/2015</v>
          </cell>
          <cell r="C3943" t="str">
            <v>UN</v>
          </cell>
          <cell r="D3943">
            <v>14.63</v>
          </cell>
          <cell r="E3943">
            <v>0.28749999999999998</v>
          </cell>
        </row>
        <row r="3944">
          <cell r="A3944">
            <v>96641</v>
          </cell>
          <cell r="B3944" t="str">
            <v>CONECTOR FÊMEA, PPR, 25 X 1/2'', CLASSE PN 25, INSTALADO EM RAMAL OU SUB-RAMAL DE ÁGUA   FORNECIMENTO E INSTALAÇÃO . AF_06/2015</v>
          </cell>
          <cell r="C3944" t="str">
            <v>UN</v>
          </cell>
          <cell r="D3944">
            <v>11.75</v>
          </cell>
          <cell r="E3944">
            <v>0.359375</v>
          </cell>
        </row>
        <row r="3945">
          <cell r="A3945">
            <v>96642</v>
          </cell>
          <cell r="B3945" t="str">
            <v>TÊ NORMAL, PPR, DN 25 MM, CLASSE PN 25, INSTALADO EM RAMAL OU SUB-RAMAL DE ÁGUA  FORNECIMENTO E INSTALAÇÃO . AF_06/2015</v>
          </cell>
          <cell r="C3945" t="str">
            <v>UN</v>
          </cell>
          <cell r="D3945">
            <v>12.61</v>
          </cell>
          <cell r="E3945">
            <v>0.67585089200000004</v>
          </cell>
        </row>
        <row r="3946">
          <cell r="A3946">
            <v>96643</v>
          </cell>
          <cell r="B3946" t="str">
            <v>TÊ MISTURADOR, PPR, 25 X 3/4'' , CLASSE PN 25, INSTALADO EM RAMAL OU SUB-RAMAL DE ÁGUA  FORNECIMENTO E INSTALAÇÃO . AF_06/2015</v>
          </cell>
          <cell r="C3946" t="str">
            <v>UN</v>
          </cell>
          <cell r="D3946">
            <v>29.46</v>
          </cell>
          <cell r="E3946">
            <v>0.28571428500000001</v>
          </cell>
        </row>
        <row r="3947">
          <cell r="A3947">
            <v>96650</v>
          </cell>
          <cell r="B3947" t="str">
            <v>JOELHO 90 GRAUS, PPR, DN 25 MM, CLASSE PN 25, INSTALADO EM RAMAL DE DISTRIBUIÇÃO  FORNECIMENTO E INSTALAÇÃO . AF_06/2015</v>
          </cell>
          <cell r="C3947" t="str">
            <v>UN</v>
          </cell>
          <cell r="D3947">
            <v>6.95</v>
          </cell>
          <cell r="E3947">
            <v>0.62852897500000005</v>
          </cell>
        </row>
        <row r="3948">
          <cell r="A3948">
            <v>96651</v>
          </cell>
          <cell r="B3948" t="str">
            <v>JOELHO 45 GRAUS, PPR, DN 25 MM, CLASSE PN 25, INSTALADO EM RAMAL DE DISTRIBUIÇÃO DE ÁGUA  FORNECIMENTO E INSTALAÇÃO . AF_06/2015</v>
          </cell>
          <cell r="C3948" t="str">
            <v>UN</v>
          </cell>
          <cell r="D3948">
            <v>6.67</v>
          </cell>
          <cell r="E3948">
            <v>0.65581395399999998</v>
          </cell>
        </row>
        <row r="3949">
          <cell r="A3949">
            <v>96652</v>
          </cell>
          <cell r="B3949" t="str">
            <v>JOELHO 90 GRAUS, PPR, DN 32 MM, CLASSE PN 25, INSTALADO EM RAMAL DE DISTRIBUIÇÃO  FORNECIMENTO E INSTALAÇÃO . AF_06/2015</v>
          </cell>
          <cell r="C3949" t="str">
            <v>UN</v>
          </cell>
          <cell r="D3949">
            <v>13.46</v>
          </cell>
          <cell r="E3949">
            <v>0.65857359800000004</v>
          </cell>
        </row>
        <row r="3950">
          <cell r="A3950">
            <v>96653</v>
          </cell>
          <cell r="B3950" t="str">
            <v>JOELHO 45 GRAUS, PPR, DN 32 MM, CLASSE PN 25, INSTALADO EM RAMAL DE DISTRIBUIÇÃO DE ÁGUA  FORNECIMENTO E INSTALAÇÃO . AF_06/2015</v>
          </cell>
          <cell r="C3950" t="str">
            <v>UN</v>
          </cell>
          <cell r="D3950">
            <v>13.43</v>
          </cell>
          <cell r="E3950">
            <v>0.660076047</v>
          </cell>
        </row>
        <row r="3951">
          <cell r="A3951">
            <v>96654</v>
          </cell>
          <cell r="B3951" t="str">
            <v>JOELHO 90 GRAUS, PPR, DN 40 MM, CLASSE PN 25, INSTALADO EM RAMAL DE DISTRIBUIÇÃO  FORNECIMENTO E INSTALAÇÃO . AF_06/2015</v>
          </cell>
          <cell r="C3951" t="str">
            <v>UN</v>
          </cell>
          <cell r="D3951">
            <v>22.08</v>
          </cell>
          <cell r="E3951">
            <v>0.62802373499999997</v>
          </cell>
        </row>
        <row r="3952">
          <cell r="A3952">
            <v>96655</v>
          </cell>
          <cell r="B3952" t="str">
            <v>JOELHO 45 GRAUS, PPR, DN 40 MM, CLASSE PN 25, INSTALADO EM RAMAL DE DISTRIBUIÇÃO DE ÁGUA  FORNECIMENTO E INSTALAÇÃO . AF_06/2015</v>
          </cell>
          <cell r="C3952" t="str">
            <v>UN</v>
          </cell>
          <cell r="D3952">
            <v>21.77</v>
          </cell>
          <cell r="E3952">
            <v>0.637037038</v>
          </cell>
        </row>
        <row r="3953">
          <cell r="A3953">
            <v>96656</v>
          </cell>
          <cell r="B3953" t="str">
            <v>LUVA, PPR, DN 25 MM, CLASSE PN 25, INSTALADO EM RAMAL DE DISTRIBUIÇÃO DE ÁGUA  FORNECIMENTO E INSTALAÇÃO . AF_06/2015</v>
          </cell>
          <cell r="C3953" t="str">
            <v>UN</v>
          </cell>
          <cell r="D3953">
            <v>4.8899999999999997</v>
          </cell>
          <cell r="E3953">
            <v>0.60560344899999996</v>
          </cell>
        </row>
        <row r="3954">
          <cell r="A3954">
            <v>96657</v>
          </cell>
          <cell r="B3954" t="str">
            <v>CONECTOR MACHO, PPR, 25 X 1/2, CLASSE PN 25, INSTALADO EM RAMAL DE DISTRIBUIÇÃO DE ÁGUA  FORNECIMENTO E INSTALAÇÃO . AF_06/2015</v>
          </cell>
          <cell r="C3954" t="str">
            <v>UN</v>
          </cell>
          <cell r="D3954">
            <v>12.94</v>
          </cell>
          <cell r="E3954">
            <v>0.2214342</v>
          </cell>
        </row>
        <row r="3955">
          <cell r="A3955">
            <v>96658</v>
          </cell>
          <cell r="B3955" t="str">
            <v>CONECTOR FÊMEA, PPR, 25 X 1/2'', CLASSE PN 25, INSTALADO EM RAMAL DE DISTRIBUIÇÃO DE ÁGUA   FORNECIMENTO E INSTALAÇÃO . AF_06/2015</v>
          </cell>
          <cell r="C3955" t="str">
            <v>UN</v>
          </cell>
          <cell r="D3955">
            <v>10.06</v>
          </cell>
          <cell r="E3955">
            <v>0.28644240500000001</v>
          </cell>
        </row>
        <row r="3956">
          <cell r="A3956">
            <v>96659</v>
          </cell>
          <cell r="B3956" t="str">
            <v>LUVA, PPR, DN 32 MM, CLASSE PN 25, INSTALADO EM RAMAL DE DISTRIBUIÇÃO DE ÁGUA  FORNECIMENTO E INSTALAÇÃO. AF_06/2015</v>
          </cell>
          <cell r="C3956" t="str">
            <v>UN</v>
          </cell>
          <cell r="D3956">
            <v>9.07</v>
          </cell>
          <cell r="E3956">
            <v>0.65646258599999996</v>
          </cell>
        </row>
        <row r="3957">
          <cell r="A3957">
            <v>96660</v>
          </cell>
          <cell r="B3957" t="str">
            <v>CONECTOR MACHO, PPR, 32 X 3/4'', CLASSE PN 25, INSTALADO EM RAMAL DE DISTRIBUIÇÃO DE ÁGUA   FORNECIMENTO E INSTALAÇÃO. AF_06/2015</v>
          </cell>
          <cell r="C3957" t="str">
            <v>UN</v>
          </cell>
          <cell r="D3957">
            <v>22.49</v>
          </cell>
          <cell r="E3957">
            <v>0.260341726</v>
          </cell>
        </row>
        <row r="3958">
          <cell r="A3958">
            <v>96661</v>
          </cell>
          <cell r="B3958" t="str">
            <v>CONECTOR FÊMEA, PPR, 32 X 3/4'', CLASSE PN 25, INSTALADO EM RAMAL DE DISTRIBUIÇÃO DE ÁGUA   FORNECIMENTO E INSTALAÇÃO . AF_06/2015</v>
          </cell>
          <cell r="C3958" t="str">
            <v>UN</v>
          </cell>
          <cell r="D3958">
            <v>18.07</v>
          </cell>
          <cell r="E3958">
            <v>0.32491582400000002</v>
          </cell>
        </row>
        <row r="3959">
          <cell r="A3959">
            <v>96662</v>
          </cell>
          <cell r="B3959" t="str">
            <v>BUCHA DE REDUÇÃO, PPR, 32 X 25, CLASSE PN 25, INSTALADO EM RAMAL DE DISTRIBUIÇÃO DE ÁGUA  FORNECIMENTO E INSTALAÇÃO . AF_06/2015</v>
          </cell>
          <cell r="C3959" t="str">
            <v>UN</v>
          </cell>
          <cell r="D3959">
            <v>9.2200000000000006</v>
          </cell>
          <cell r="E3959">
            <v>0.64548494999999995</v>
          </cell>
        </row>
        <row r="3960">
          <cell r="A3960">
            <v>96663</v>
          </cell>
          <cell r="B3960" t="str">
            <v>LUVA, PPR, DN 40 MM, CLASSE PN 25, INSTALADO EM RAMAL DE DISTRIBUIÇÃO DE ÁGUA  FORNECIMENTO E INSTALAÇÃO. AF_06/2015</v>
          </cell>
          <cell r="C3960" t="str">
            <v>UN</v>
          </cell>
          <cell r="D3960">
            <v>16</v>
          </cell>
          <cell r="E3960">
            <v>0.58285714399999999</v>
          </cell>
        </row>
        <row r="3961">
          <cell r="A3961">
            <v>96664</v>
          </cell>
          <cell r="B3961" t="str">
            <v>BUCHA DE REDUÇÃO, PPR, 40 X 25, CLASSE PN 25, INSTALADO EM RAMAL DE DISTRIBUIÇÃO DE ÁGUA  FORNECIMENTO E INSTALAÇÃO . AF_06/2015</v>
          </cell>
          <cell r="C3961" t="str">
            <v>UN</v>
          </cell>
          <cell r="D3961">
            <v>16.95</v>
          </cell>
          <cell r="E3961">
            <v>0.54970059999999998</v>
          </cell>
        </row>
        <row r="3962">
          <cell r="A3962">
            <v>96665</v>
          </cell>
          <cell r="B3962" t="str">
            <v>TÊ NORMAL, PPR, DN 25 MM, CLASSE PN 25, INSTALADO EM RAMAL DE DISTRIBUIÇÃO DE ÁGUA  FORNECIMENTO E INSTALAÇÃO . AF_06/2015</v>
          </cell>
          <cell r="C3962" t="str">
            <v>UN</v>
          </cell>
          <cell r="D3962">
            <v>9.18</v>
          </cell>
          <cell r="E3962">
            <v>0.63187429900000003</v>
          </cell>
        </row>
        <row r="3963">
          <cell r="A3963">
            <v>96666</v>
          </cell>
          <cell r="B3963" t="str">
            <v>TÊ NORMAL, PPR, DN 32 MM, CLASSE PN 25, INSTALADO EM RAMAL DE DISTRIBUIÇÃO DE ÁGUA  FORNECIMENTO E INSTALAÇÃO . AF_06/2015</v>
          </cell>
          <cell r="C3963" t="str">
            <v>UN</v>
          </cell>
          <cell r="D3963">
            <v>18</v>
          </cell>
          <cell r="E3963">
            <v>0.65200225700000003</v>
          </cell>
        </row>
        <row r="3964">
          <cell r="A3964">
            <v>96667</v>
          </cell>
          <cell r="B3964" t="str">
            <v>TÊ NORMAL, PPR, DN 40 MM, CLASSE PN 25, INSTALADO EM RAMAL DE DISTRIBUIÇÃO DE ÁGUA  FORNECIMENTO E INSTALAÇÃO . AF_06/2015</v>
          </cell>
          <cell r="C3964" t="str">
            <v>UN</v>
          </cell>
          <cell r="D3964">
            <v>30.77</v>
          </cell>
          <cell r="E3964">
            <v>0.60163666199999999</v>
          </cell>
        </row>
        <row r="3965">
          <cell r="A3965">
            <v>96684</v>
          </cell>
          <cell r="B3965" t="str">
            <v>JOELHO 90 GRAUS, PPR, DN 25 MM, CLASSE PN 25, INSTALADO EM PRUMADA DE ÁGUA  FORNECIMENTO E INSTALAÇÃO . AF_06/2015</v>
          </cell>
          <cell r="C3965" t="str">
            <v>UN</v>
          </cell>
          <cell r="D3965">
            <v>3.1</v>
          </cell>
          <cell r="E3965">
            <v>0.40338983</v>
          </cell>
        </row>
        <row r="3966">
          <cell r="A3966">
            <v>96685</v>
          </cell>
          <cell r="B3966" t="str">
            <v>JOELHO 45 GRAUS, PPR, DN 25 MM, CLASSE PN 25, INSTALADO EM PRUMADA DE ÁGUA  FORNECIMENTO E INSTALAÇÃO . AF_06/2015</v>
          </cell>
          <cell r="C3966" t="str">
            <v>UN</v>
          </cell>
          <cell r="D3966">
            <v>2.82</v>
          </cell>
          <cell r="E3966">
            <v>0.44569288299999998</v>
          </cell>
        </row>
        <row r="3967">
          <cell r="A3967">
            <v>96686</v>
          </cell>
          <cell r="B3967" t="str">
            <v>JOELHO 90 GRAUS, PPR, DN 32 MM, CLASSE PN 25, INSTALADO EM PRUMADA DE ÁGUA  FORNECIMENTO E INSTALAÇÃO . AF_06/2015</v>
          </cell>
          <cell r="C3967" t="str">
            <v>UN</v>
          </cell>
          <cell r="D3967">
            <v>4.6500000000000004</v>
          </cell>
          <cell r="E3967">
            <v>0.39420935400000001</v>
          </cell>
        </row>
        <row r="3968">
          <cell r="A3968">
            <v>96687</v>
          </cell>
          <cell r="B3968" t="str">
            <v>JOELHO 45 GRAUS, PPR, DN 32 MM, CLASSE PN 25, INSTALADO EM PRUMADA DE ÁGUA  FORNECIMENTO E INSTALAÇÃO . AF_06/2015</v>
          </cell>
          <cell r="C3968" t="str">
            <v>UN</v>
          </cell>
          <cell r="D3968">
            <v>4.62</v>
          </cell>
          <cell r="E3968">
            <v>0.39686098600000003</v>
          </cell>
        </row>
        <row r="3969">
          <cell r="A3969">
            <v>96688</v>
          </cell>
          <cell r="B3969" t="str">
            <v>JOELHO 90 GRAUS, PPR, DN 40 MM, CLASSE PN 25, INSTALADO EM PRUMADA DE ÁGUA  FORNECIMENTO E INSTALAÇÃO . AF_06/2015</v>
          </cell>
          <cell r="C3969" t="str">
            <v>UN</v>
          </cell>
          <cell r="D3969">
            <v>7.84</v>
          </cell>
          <cell r="E3969">
            <v>0.337254901</v>
          </cell>
        </row>
        <row r="3970">
          <cell r="A3970">
            <v>96689</v>
          </cell>
          <cell r="B3970" t="str">
            <v>JOELHO 45 GRAUS, PPR, DN 40 MM, CLASSE PN 25, INSTALADO EM PRUMADA DE ÁGUA  FORNECIMENTO E INSTALAÇÃO . AF_06/2015</v>
          </cell>
          <cell r="C3970" t="str">
            <v>UN</v>
          </cell>
          <cell r="D3970">
            <v>7.53</v>
          </cell>
          <cell r="E3970">
            <v>0.351498637</v>
          </cell>
        </row>
        <row r="3971">
          <cell r="A3971">
            <v>96690</v>
          </cell>
          <cell r="B3971" t="str">
            <v>JOELHO 90 GRAUS, PPR, DN 50 MM, CLASSE PN 25, INSTALADO EM PRUMADA DE ÁGUA  FORNECIMENTO E INSTALAÇÃO . AF_06/2015</v>
          </cell>
          <cell r="C3971" t="str">
            <v>UN</v>
          </cell>
          <cell r="D3971">
            <v>14.31</v>
          </cell>
          <cell r="E3971">
            <v>0.27143869500000001</v>
          </cell>
        </row>
        <row r="3972">
          <cell r="A3972">
            <v>96691</v>
          </cell>
          <cell r="B3972" t="str">
            <v>JOELHO 45 GRAUS, PPR, DN 50 MM, CLASSE PN 25, INSTALADO EM PRUMADA DE ÁGUA  FORNECIMENTO E INSTALAÇÃO . AF_06/2015</v>
          </cell>
          <cell r="C3972" t="str">
            <v>UN</v>
          </cell>
          <cell r="D3972">
            <v>14.74</v>
          </cell>
          <cell r="E3972">
            <v>0.263411279</v>
          </cell>
        </row>
        <row r="3973">
          <cell r="A3973">
            <v>96692</v>
          </cell>
          <cell r="B3973" t="str">
            <v>JOELHO 90 GRAUS, PPR, DN 63 MM, CLASSE PN 25, INSTALADO EM PRUMADA DE ÁGUA  FORNECIMENTO E INSTALAÇÃO . AF_06/2015</v>
          </cell>
          <cell r="C3973" t="str">
            <v>UN</v>
          </cell>
          <cell r="D3973">
            <v>21.67</v>
          </cell>
          <cell r="E3973">
            <v>0.27549111300000001</v>
          </cell>
        </row>
        <row r="3974">
          <cell r="A3974">
            <v>96693</v>
          </cell>
          <cell r="B3974" t="str">
            <v>JOELHO 45 GRAUS, PPR, DN 63 MM, CLASSE PN 25, INSTALADO EM PRUMADA DE ÁGUA  FORNECIMENTO E INSTALAÇÃO . AF_06/2015</v>
          </cell>
          <cell r="C3974" t="str">
            <v>UN</v>
          </cell>
          <cell r="D3974">
            <v>20.61</v>
          </cell>
          <cell r="E3974">
            <v>0.28986220400000001</v>
          </cell>
        </row>
        <row r="3975">
          <cell r="A3975">
            <v>96694</v>
          </cell>
          <cell r="B3975" t="str">
            <v>JOELHO 90 GRAUS, PPR, DN 75 MM, CLASSE PN 25, INSTALADO EM PRUMADA DE ÁGUA  FORNECIMENTO E INSTALAÇÃO . AF_06/2015</v>
          </cell>
          <cell r="C3975" t="str">
            <v>UN</v>
          </cell>
          <cell r="D3975">
            <v>46.2</v>
          </cell>
          <cell r="E3975">
            <v>0.17853254900000001</v>
          </cell>
        </row>
        <row r="3976">
          <cell r="A3976">
            <v>96695</v>
          </cell>
          <cell r="B3976" t="str">
            <v>JOELHO 45 GRAUS, PPR, DN 75 MM, CLASSE PN 25, INSTALADO EM PRUMADA DE ÁGUA  FORNECIMENTO E INSTALAÇÃO . AF_06/2015</v>
          </cell>
          <cell r="C3976" t="str">
            <v>UN</v>
          </cell>
          <cell r="D3976">
            <v>44.96</v>
          </cell>
          <cell r="E3976">
            <v>0.183486238</v>
          </cell>
        </row>
        <row r="3977">
          <cell r="A3977">
            <v>96696</v>
          </cell>
          <cell r="B3977" t="str">
            <v>JOELHO 90 GRAUS, PPR, DN 90 MM, CLASSE PN 25, INSTALADO EM PRUMADA DE ÁGUA  FORNECIMENTO E INSTALAÇÃO . AF_06/2015</v>
          </cell>
          <cell r="C3977" t="str">
            <v>UN</v>
          </cell>
          <cell r="D3977">
            <v>69.37</v>
          </cell>
          <cell r="E3977">
            <v>0.16903039</v>
          </cell>
        </row>
        <row r="3978">
          <cell r="A3978">
            <v>96697</v>
          </cell>
          <cell r="B3978" t="str">
            <v>JOELHO 90 GRAUS, PPR, DN 110 MM, CLASSE PN 25, INSTALADO EM PRUMADA DE ÁGUA  FORNECIMENTO E INSTALAÇÃO . AF_06/2015</v>
          </cell>
          <cell r="C3978" t="str">
            <v>UN</v>
          </cell>
          <cell r="D3978">
            <v>103.72</v>
          </cell>
          <cell r="E3978">
            <v>0.16689215299999999</v>
          </cell>
        </row>
        <row r="3979">
          <cell r="A3979">
            <v>96698</v>
          </cell>
          <cell r="B3979" t="str">
            <v>LUVA, PPR, DN 25 MM, CLASSE PN 25, INSTALADO EM PRUMADA DE ÁGUA  FORNECIMENTO E INSTALAÇÃO . AF_06/2015</v>
          </cell>
          <cell r="C3979" t="str">
            <v>UN</v>
          </cell>
          <cell r="D3979">
            <v>2.33</v>
          </cell>
          <cell r="E3979">
            <v>0.36199094999999998</v>
          </cell>
        </row>
        <row r="3980">
          <cell r="A3980">
            <v>96699</v>
          </cell>
          <cell r="B3980" t="str">
            <v>CONECTOR MACHO, PPR, 25 X 1/2'', CLASSE PN 25, INSTALADO EM PRUMADA DE ÁGUA   FORNECIMENTO E INSTALAÇÃO . AF_06/2015</v>
          </cell>
          <cell r="C3980" t="str">
            <v>UN</v>
          </cell>
          <cell r="D3980">
            <v>10.38</v>
          </cell>
          <cell r="E3980">
            <v>7.7972709000000001E-2</v>
          </cell>
        </row>
        <row r="3981">
          <cell r="A3981">
            <v>96700</v>
          </cell>
          <cell r="B3981" t="str">
            <v>CONECTOR FÊMEA, PPR, 25 X 1/2'', CLASSE PN 25, INSTALADO EM PRUMADA DE ÁGUA   FORNECIMENTO E INSTALAÇÃO . AF_06/2015</v>
          </cell>
          <cell r="C3981" t="str">
            <v>UN</v>
          </cell>
          <cell r="D3981">
            <v>7.5</v>
          </cell>
          <cell r="E3981">
            <v>0.10840108399999999</v>
          </cell>
        </row>
        <row r="3982">
          <cell r="A3982">
            <v>96701</v>
          </cell>
          <cell r="B3982" t="str">
            <v>LUVA, PPR, DN 32 MM, CLASSE PN 25, INSTALADO EM PRUMADA DE ÁGUA  FORNECIMENTO E INSTALAÇÃO. AF_06/2015</v>
          </cell>
          <cell r="C3982" t="str">
            <v>UN</v>
          </cell>
          <cell r="D3982">
            <v>3.2</v>
          </cell>
          <cell r="E3982">
            <v>0.38486842100000002</v>
          </cell>
        </row>
        <row r="3983">
          <cell r="A3983">
            <v>96702</v>
          </cell>
          <cell r="B3983" t="str">
            <v>BUCHA DE REDUÇÃO, PPR, 32 X 25, CLASSE PN 25, INSTALADO EM PRUMADA DE ÁGUA  FORNECIMENTO E INSTALAÇÃO . AF_06/2015</v>
          </cell>
          <cell r="C3983" t="str">
            <v>UN</v>
          </cell>
          <cell r="D3983">
            <v>3.35</v>
          </cell>
          <cell r="E3983">
            <v>0.36677115900000001</v>
          </cell>
        </row>
        <row r="3984">
          <cell r="A3984">
            <v>96703</v>
          </cell>
          <cell r="B3984" t="str">
            <v>LUVA, PPR, DN 40 MM, CLASSE PN 25, INSTALADO EM PRUMADA DE ÁGUA  FORNECIMENTO E INSTALAÇÃO. AF_06/2015</v>
          </cell>
          <cell r="C3984" t="str">
            <v>UN</v>
          </cell>
          <cell r="D3984">
            <v>6.49</v>
          </cell>
          <cell r="E3984">
            <v>0.27056962000000001</v>
          </cell>
        </row>
        <row r="3985">
          <cell r="A3985">
            <v>96704</v>
          </cell>
          <cell r="B3985" t="str">
            <v>BUCHA DE REDUÇÃO, PPR, 40 X 25, CLASSE PN 25, INSTALADO EM PRUMADA DE ÁGUA  FORNECIMENTO E INSTALAÇÃO . AF_06/2015</v>
          </cell>
          <cell r="C3985" t="str">
            <v>UN</v>
          </cell>
          <cell r="D3985">
            <v>7.44</v>
          </cell>
          <cell r="E3985">
            <v>0.23521320400000001</v>
          </cell>
        </row>
        <row r="3986">
          <cell r="A3986">
            <v>96705</v>
          </cell>
          <cell r="B3986" t="str">
            <v>LUVA, PPR, DN 50 MM, CLASSE PN 25, INSTALADO EM PRUMADA DE ÁGUA  FORNECIMENTO E INSTALAÇÃO. AF_06/2015</v>
          </cell>
          <cell r="C3986" t="str">
            <v>UN</v>
          </cell>
          <cell r="D3986">
            <v>9.77</v>
          </cell>
          <cell r="E3986">
            <v>0.26617953999999999</v>
          </cell>
        </row>
        <row r="3987">
          <cell r="A3987">
            <v>96706</v>
          </cell>
          <cell r="B3987" t="str">
            <v>LUVA, PPR, DN 63 MM, CLASSE PN 25, INSTALADO EM PRUMADA DE ÁGUA  FORNECIMENTO E INSTALAÇÃO. AF_06/2015</v>
          </cell>
          <cell r="C3987" t="str">
            <v>UN</v>
          </cell>
          <cell r="D3987">
            <v>14.72</v>
          </cell>
          <cell r="E3987">
            <v>0.271349862</v>
          </cell>
        </row>
        <row r="3988">
          <cell r="A3988">
            <v>96707</v>
          </cell>
          <cell r="B3988" t="str">
            <v>LUVA, PPR, DN 75 MM, CLASSE PN 25, INSTALADO EM PRUMADA DE ÁGUA  FORNECIMENTO E INSTALAÇÃO. AF_06/2015</v>
          </cell>
          <cell r="C3988" t="str">
            <v>UN</v>
          </cell>
          <cell r="D3988">
            <v>29.76</v>
          </cell>
          <cell r="E3988">
            <v>0.18563685599999999</v>
          </cell>
        </row>
        <row r="3989">
          <cell r="A3989">
            <v>96708</v>
          </cell>
          <cell r="B3989" t="str">
            <v>LUVA, PPR, DN 90 MM, CLASSE PN 25, INSTALADO EM PRUMADA DE ÁGUA  FORNECIMENTO E INSTALAÇÃO. AF_06/2015</v>
          </cell>
          <cell r="C3989" t="str">
            <v>UN</v>
          </cell>
          <cell r="D3989">
            <v>46.67</v>
          </cell>
          <cell r="E3989">
            <v>0.16760017199999999</v>
          </cell>
        </row>
        <row r="3990">
          <cell r="A3990">
            <v>96709</v>
          </cell>
          <cell r="B3990" t="str">
            <v>LUVA, PPR, DN 110 MM, CLASSE PN 25, INSTALADO EM PRUMADA DE ÁGUA  FORNECIMENTO E INSTALAÇÃO. AF_06/2015</v>
          </cell>
          <cell r="C3990" t="str">
            <v>UN</v>
          </cell>
          <cell r="D3990">
            <v>73.5</v>
          </cell>
          <cell r="E3990">
            <v>0.157197487</v>
          </cell>
        </row>
        <row r="3991">
          <cell r="A3991">
            <v>96710</v>
          </cell>
          <cell r="B3991" t="str">
            <v>TÊ NORMAL, PPR, DN 25 MM, CLASSE PN 25, INSTALADO EM PRUMADA DE ÁGUA  FORNECIMENTO E INSTALAÇÃO . AF_06/2015</v>
          </cell>
          <cell r="C3991" t="str">
            <v>UN</v>
          </cell>
          <cell r="D3991">
            <v>4.08</v>
          </cell>
          <cell r="E3991">
            <v>0.41538461500000001</v>
          </cell>
        </row>
        <row r="3992">
          <cell r="A3992">
            <v>96711</v>
          </cell>
          <cell r="B3992" t="str">
            <v>TÊ NORMAL, PPR, DN 32 MM, CLASSE PN 25, INSTALADO EM PRUMADA DE ÁGUA  FORNECIMENTO E INSTALAÇÃO . AF_06/2015</v>
          </cell>
          <cell r="C3992" t="str">
            <v>UN</v>
          </cell>
          <cell r="D3992">
            <v>6.29</v>
          </cell>
          <cell r="E3992">
            <v>0.38625204499999999</v>
          </cell>
        </row>
        <row r="3993">
          <cell r="A3993">
            <v>96712</v>
          </cell>
          <cell r="B3993" t="str">
            <v>TÊ NORMAL, PPR, DN 40 MM, CLASSE PN 25, INSTALADO EM PRUMADA DE ÁGUA  FORNECIMENTO E INSTALAÇÃO . AF_06/2015</v>
          </cell>
          <cell r="C3993" t="str">
            <v>UN</v>
          </cell>
          <cell r="D3993">
            <v>11.74</v>
          </cell>
          <cell r="E3993">
            <v>0.297227036</v>
          </cell>
        </row>
        <row r="3994">
          <cell r="A3994">
            <v>96713</v>
          </cell>
          <cell r="B3994" t="str">
            <v>TÊ NORMAL, PPR, DN 50 MM, CLASSE PN 25, INSTALADO EM PRUMADA DE ÁGUA  FORNECIMENTO E INSTALAÇÃO . AF_06/2015</v>
          </cell>
          <cell r="C3994" t="str">
            <v>UN</v>
          </cell>
          <cell r="D3994">
            <v>16.41</v>
          </cell>
          <cell r="E3994">
            <v>0.317254174</v>
          </cell>
        </row>
        <row r="3995">
          <cell r="A3995">
            <v>96714</v>
          </cell>
          <cell r="B3995" t="str">
            <v>TÊ NORMAL, PPR, DN 63 MM, CLASSE PN 25, INSTALADO EM PRUMADA DE ÁGUA  FORNECIMENTO E INSTALAÇÃO . AF_06/2015</v>
          </cell>
          <cell r="C3995" t="str">
            <v>UN</v>
          </cell>
          <cell r="D3995">
            <v>27.45</v>
          </cell>
          <cell r="E3995">
            <v>0.288921604</v>
          </cell>
        </row>
        <row r="3996">
          <cell r="A3996">
            <v>96715</v>
          </cell>
          <cell r="B3996" t="str">
            <v>TÊ NORMAL, PPR, DN 75 MM, CLASSE PN 25, INSTALADO EM PRUMADA DE ÁGUA  FORNECIMENTO E INSTALAÇÃO . AF_06/2015</v>
          </cell>
          <cell r="C3996" t="str">
            <v>UN</v>
          </cell>
          <cell r="D3996">
            <v>50.39</v>
          </cell>
          <cell r="E3996">
            <v>0.218631557</v>
          </cell>
        </row>
        <row r="3997">
          <cell r="A3997">
            <v>96716</v>
          </cell>
          <cell r="B3997" t="str">
            <v>TÊ NORMAL, PPR, DN 90 MM, CLASSE PN 25, INSTALADO EM PRUMADA DE ÁGUA  FORNECIMENTO E INSTALAÇÃO . AF_06/2015</v>
          </cell>
          <cell r="C3997" t="str">
            <v>UN</v>
          </cell>
          <cell r="D3997">
            <v>75.400000000000006</v>
          </cell>
          <cell r="E3997">
            <v>0.207318695</v>
          </cell>
        </row>
        <row r="3998">
          <cell r="A3998">
            <v>96717</v>
          </cell>
          <cell r="B3998" t="str">
            <v>TÊ NORMAL, PPR, DN 110 MM, CLASSE PN 25, INSTALADO EM PRUMADA DE ÁGUA  FORNECIMENTO E INSTALAÇÃO . AF_06/2015</v>
          </cell>
          <cell r="C3998" t="str">
            <v>UN</v>
          </cell>
          <cell r="D3998">
            <v>118.27</v>
          </cell>
          <cell r="E3998">
            <v>0.19538865799999999</v>
          </cell>
        </row>
        <row r="3999">
          <cell r="A3999">
            <v>96736</v>
          </cell>
          <cell r="B3999" t="str">
            <v>LUVA, PPR, DN 20 MM, CLASSE PN 25, INSTALADO EM RESERVAÇÃO DE ÁGUA DE EDIFICAÇÃO QUE POSSUA RESERVATÓRIO DE FIBRA/FIBROCIMENTO  FORNECIMENTO E INSTALAÇÃO. AF_06/2016</v>
          </cell>
          <cell r="C3999" t="str">
            <v>UN</v>
          </cell>
          <cell r="D3999">
            <v>3.74</v>
          </cell>
          <cell r="E3999">
            <v>0.63661971900000003</v>
          </cell>
        </row>
        <row r="4000">
          <cell r="A4000">
            <v>96737</v>
          </cell>
          <cell r="B4000" t="str">
            <v>LUVA, PPR, DN 25 MM, CLASSE PN 25, INSTALADO EM RESERVAÇÃO DE ÁGUA DE EDIFICAÇÃO QUE POSSUA RESERVATÓRIO DE FIBRA/FIBROCIMENTO  FORNECIMENTO E INSTALAÇÃO. AF_06/2016</v>
          </cell>
          <cell r="C4000" t="str">
            <v>UN</v>
          </cell>
          <cell r="D4000">
            <v>4.18</v>
          </cell>
          <cell r="E4000">
            <v>0.56641604099999998</v>
          </cell>
        </row>
        <row r="4001">
          <cell r="A4001">
            <v>96738</v>
          </cell>
          <cell r="B4001" t="str">
            <v>CONECTOR MACHO, PPR, 25 X 1/2'', CLASSE PN 25,  INSTALADO EM RESERVAÇÃO DE ÁGUA DE EDIFICAÇÃO QUE POSSUA RESERVATÓRIO DE FIBRA/FIBROCIMENTO   FORNECIMENTO E INSTALAÇÃO. AF_06/2016</v>
          </cell>
          <cell r="C4001" t="str">
            <v>UN</v>
          </cell>
          <cell r="D4001">
            <v>12.23</v>
          </cell>
          <cell r="E4001">
            <v>0.18770764100000001</v>
          </cell>
        </row>
        <row r="4002">
          <cell r="A4002">
            <v>96739</v>
          </cell>
          <cell r="B4002" t="str">
            <v>LUVA, PPR, DN 32 MM, CLASSE PN 25, INSTALADO EM RESERVAÇÃO DE ÁGUA DE EDIFICAÇÃO QUE POSSUA RESERVATÓRIO DE FIBRA/FIBROCIMENTO  FORNECIMENTO E INSTALAÇÃO. AF_06/2016</v>
          </cell>
          <cell r="C4002" t="str">
            <v>UN</v>
          </cell>
          <cell r="D4002">
            <v>5.39</v>
          </cell>
          <cell r="E4002">
            <v>0.55876685999999998</v>
          </cell>
        </row>
        <row r="4003">
          <cell r="A4003">
            <v>96740</v>
          </cell>
          <cell r="B4003" t="str">
            <v>CONECTOR MACHO, PPR, 32 X 3/4'', CLASSE PN 25,  INSTALADO EM RESERVAÇÃO DE ÁGUA DE EDIFICAÇÃO QUE POSSUA RESERVATÓRIO DE FIBRA/FIBROCIMENTO   FORNECIMENTO E INSTALAÇÃO. AF_06/2016</v>
          </cell>
          <cell r="C4003" t="str">
            <v>UN</v>
          </cell>
          <cell r="D4003">
            <v>18.809999999999999</v>
          </cell>
          <cell r="E4003">
            <v>0.155830198</v>
          </cell>
        </row>
        <row r="4004">
          <cell r="A4004">
            <v>96741</v>
          </cell>
          <cell r="B4004" t="str">
            <v>LUVA, PPR, DN 40 MM, CLASSE PN 25, INSTALADO EM RESERVAÇÃO DE ÁGUA DE EDIFICAÇÃO QUE POSSUA RESERVATÓRIO DE FIBRA/FIBROCIMENTO  FORNECIMENTO E INSTALAÇÃO. AF_06/2016</v>
          </cell>
          <cell r="C4004" t="str">
            <v>UN</v>
          </cell>
          <cell r="D4004">
            <v>8.01</v>
          </cell>
          <cell r="E4004">
            <v>0.37131882199999999</v>
          </cell>
        </row>
        <row r="4005">
          <cell r="A4005">
            <v>96742</v>
          </cell>
          <cell r="B4005" t="str">
            <v>LUVA, PPR, DN 50 MM, CLASSE PN 25, INSTALADO EM RESERVAÇÃO DE ÁGUA DE EDIFICAÇÃO QUE POSSUA RESERVATÓRIO DE FIBRA/FIBROCIMENTO  FORNECIMENTO E INSTALAÇÃO. AF_06/2016</v>
          </cell>
          <cell r="C4005" t="str">
            <v>UN</v>
          </cell>
          <cell r="D4005">
            <v>12.17</v>
          </cell>
          <cell r="E4005">
            <v>0.371021775</v>
          </cell>
        </row>
        <row r="4006">
          <cell r="A4006">
            <v>96743</v>
          </cell>
          <cell r="B4006" t="str">
            <v>LUVA, PPR, DN 63 MM, CLASSE PN 25, INSTALADO EM RESERVAÇÃO DE ÁGUA DE EDIFICAÇÃO QUE POSSUA RESERVATÓRIO DE FIBRA/FIBROCIMENTO  FORNECIMENTO E INSTALAÇÃO. AF_06/2016</v>
          </cell>
          <cell r="C4006" t="str">
            <v>UN</v>
          </cell>
          <cell r="D4006">
            <v>15.36</v>
          </cell>
          <cell r="E4006">
            <v>0.29279576899999998</v>
          </cell>
        </row>
        <row r="4007">
          <cell r="A4007">
            <v>96744</v>
          </cell>
          <cell r="B4007" t="str">
            <v>LUVA, PPR, DN 75 MM, CLASSE PN 25, INSTALADO EM RESERVAÇÃO DE ÁGUA DE EDIFICAÇÃO QUE POSSUA RESERVATÓRIO DE FIBRA/FIBROCIMENTO  FORNECIMENTO E INSTALAÇÃO. AF_06/2016</v>
          </cell>
          <cell r="C4007" t="str">
            <v>UN</v>
          </cell>
          <cell r="D4007">
            <v>32.11</v>
          </cell>
          <cell r="E4007">
            <v>0.22961104099999999</v>
          </cell>
        </row>
        <row r="4008">
          <cell r="A4008">
            <v>96745</v>
          </cell>
          <cell r="B4008" t="str">
            <v>LUVA, PPR, DN 90 MM, CLASSE PN 25, INSTALADO EM RESERVAÇÃO DE ÁGUA DE EDIFICAÇÃO QUE POSSUA RESERVATÓRIO DE FIBRA/FIBROCIMENTO  FORNECIMENTO E INSTALAÇÃO. AF_06/2016</v>
          </cell>
          <cell r="C4008" t="str">
            <v>UN</v>
          </cell>
          <cell r="D4008">
            <v>46.09</v>
          </cell>
          <cell r="E4008">
            <v>0.159616223</v>
          </cell>
        </row>
        <row r="4009">
          <cell r="A4009">
            <v>96746</v>
          </cell>
          <cell r="B4009" t="str">
            <v>LUVA, PPR, DN 110 MM, CLASSE PN 25, INSTALADO EM RESERVAÇÃO DE ÁGUA DE EDIFICAÇÃO QUE POSSUA RESERVATÓRIO DE FIBRA/FIBROCIMENTO  FORNECIMENTO E INSTALAÇÃO. AF_06/2016</v>
          </cell>
          <cell r="C4009" t="str">
            <v>UN</v>
          </cell>
          <cell r="D4009">
            <v>73.47</v>
          </cell>
          <cell r="E4009">
            <v>0.15696721299999999</v>
          </cell>
        </row>
        <row r="4010">
          <cell r="A4010">
            <v>96747</v>
          </cell>
          <cell r="B4010" t="str">
            <v>JOELHO 90 GRAUS, PPR, DN 20 MM, CLASSE PN 25,  INSTALADO EM RESERVAÇÃO DE ÁGUA DE EDIFICAÇÃO QUE POSSUA RESERVATÓRIO DE FIBRA/FIBROCIMENTO  FORNECIMENTO E INSTALAÇÃO. AF_06/2016</v>
          </cell>
          <cell r="C4010" t="str">
            <v>UN</v>
          </cell>
          <cell r="D4010">
            <v>5.36</v>
          </cell>
          <cell r="E4010">
            <v>0.66276803200000001</v>
          </cell>
        </row>
        <row r="4011">
          <cell r="A4011">
            <v>96748</v>
          </cell>
          <cell r="B4011" t="str">
            <v>JOELHO 90 GRAUS, PPR, DN 25 MM, CLASSE PN 25,  INSTALADO EM RESERVAÇÃO DE ÁGUA DE EDIFICAÇÃO QUE POSSUA RESERVATÓRIO DE FIBRA/FIBROCIMENTO  FORNECIMENTO E INSTALAÇÃO. AF_06/2016</v>
          </cell>
          <cell r="C4011" t="str">
            <v>UN</v>
          </cell>
          <cell r="D4011">
            <v>5.91</v>
          </cell>
          <cell r="E4011">
            <v>0.59859154999999997</v>
          </cell>
        </row>
        <row r="4012">
          <cell r="A4012">
            <v>96749</v>
          </cell>
          <cell r="B4012" t="str">
            <v>JOELHO 90 GRAUS, PPR, DN 32 MM, CLASSE PN 25,  INSTALADO EM RESERVAÇÃO DE ÁGUA DE EDIFICAÇÃO QUE POSSUA RESERVATÓRIO DE FIBRA/FIBROCIMENTO  FORNECIMENTO E INSTALAÇÃO. AF_06/2016</v>
          </cell>
          <cell r="C4012" t="str">
            <v>UN</v>
          </cell>
          <cell r="D4012">
            <v>7.96</v>
          </cell>
          <cell r="E4012">
            <v>0.56274256199999995</v>
          </cell>
        </row>
        <row r="4013">
          <cell r="A4013">
            <v>96750</v>
          </cell>
          <cell r="B4013" t="str">
            <v>JOELHO 90 GRAUS, PPR, DN 40 MM, CLASSE PN 25,  INSTALADO EM RESERVAÇÃO DE ÁGUA DE EDIFICAÇÃO QUE POSSUA RESERVATÓRIO DE FIBRA/FIBROCIMENTO  FORNECIMENTO E INSTALAÇÃO. AF_06/2016</v>
          </cell>
          <cell r="C4013" t="str">
            <v>UN</v>
          </cell>
          <cell r="D4013">
            <v>10.11</v>
          </cell>
          <cell r="E4013">
            <v>0.44028339999999999</v>
          </cell>
        </row>
        <row r="4014">
          <cell r="A4014">
            <v>96751</v>
          </cell>
          <cell r="B4014" t="str">
            <v>JOELHO 90 GRAUS, PPR, DN 50 MM, CLASSE PN 25,  INSTALADO EM RESERVAÇÃO DE ÁGUA DE EDIFICAÇÃO QUE POSSUA RESERVATÓRIO DE FIBRA/FIBROCIMENTO  FORNECIMENTO E INSTALAÇÃO. AF_06/2016</v>
          </cell>
          <cell r="C4014" t="str">
            <v>UN</v>
          </cell>
          <cell r="D4014">
            <v>17.87</v>
          </cell>
          <cell r="E4014">
            <v>0.37514124199999999</v>
          </cell>
        </row>
        <row r="4015">
          <cell r="A4015">
            <v>96752</v>
          </cell>
          <cell r="B4015" t="str">
            <v>JOELHO 90 GRAUS, PPR, DN 63 MM, CLASSE PN 25,  INSTALADO EM RESERVAÇÃO DE ÁGUA DE EDIFICAÇÃO QUE POSSUA RESERVATÓRIO DE FIBRA/FIBROCIMENTO  FORNECIMENTO E INSTALAÇÃO. AF_06/2016</v>
          </cell>
          <cell r="C4015" t="str">
            <v>UN</v>
          </cell>
          <cell r="D4015">
            <v>22.6</v>
          </cell>
          <cell r="E4015">
            <v>0.29603209899999999</v>
          </cell>
        </row>
        <row r="4016">
          <cell r="A4016">
            <v>96753</v>
          </cell>
          <cell r="B4016" t="str">
            <v>JOELHO 90 GRAUS, PPR, DN 75 MM, CLASSE PN 25,  INSTALADO EM RESERVAÇÃO DE ÁGUA DE EDIFICAÇÃO QUE POSSUA RESERVATÓRIO DE FIBRA/FIBROCIMENTO  FORNECIMENTO E INSTALAÇÃO. AF_06/2016</v>
          </cell>
          <cell r="C4016" t="str">
            <v>UN</v>
          </cell>
          <cell r="D4016">
            <v>49.74</v>
          </cell>
          <cell r="E4016">
            <v>0.222109943</v>
          </cell>
        </row>
        <row r="4017">
          <cell r="A4017">
            <v>96754</v>
          </cell>
          <cell r="B4017" t="str">
            <v>JOELHO 90 GRAUS, PPR, DN 90 MM, CLASSE PN 25,  INSTALADO EM RESERVAÇÃO DE ÁGUA DE EDIFICAÇÃO QUE POSSUA RESERVATÓRIO DE FIBRA/FIBROCIMENTO  FORNECIMENTO E INSTALAÇÃO. AF_06/2016</v>
          </cell>
          <cell r="C4017" t="str">
            <v>UN</v>
          </cell>
          <cell r="D4017">
            <v>68.489999999999995</v>
          </cell>
          <cell r="E4017">
            <v>0.16107284099999999</v>
          </cell>
        </row>
        <row r="4018">
          <cell r="A4018">
            <v>96755</v>
          </cell>
          <cell r="B4018" t="str">
            <v>JOELHO 90 GRAUS, PPR, DN 110 MM, CLASSE PN 25,  INSTALADO EM RESERVAÇÃO DE ÁGUA DE EDIFICAÇÃO QUE POSSUA RESERVATÓRIO DE FIBRA/FIBROCIMENTO  FORNECIMENTO E INSTALAÇÃO. AF_06/2016</v>
          </cell>
          <cell r="C4018" t="str">
            <v>UN</v>
          </cell>
          <cell r="D4018">
            <v>103.69</v>
          </cell>
          <cell r="E4018">
            <v>0.16665055500000001</v>
          </cell>
        </row>
        <row r="4019">
          <cell r="A4019">
            <v>96756</v>
          </cell>
          <cell r="B4019" t="str">
            <v>TÊ MISTURADOR, PPR, DN 20 MM, CLASSE PN 25,  INSTALADO EM RESERVAÇÃO DE ÁGUA DE EDIFICAÇÃO QUE POSSUA RESERVATÓRIO DE FIBRA/FIBROCIMENTO  FORNECIMENTO E INSTALAÇÃO. AF_06/2016</v>
          </cell>
          <cell r="C4019" t="str">
            <v>UN</v>
          </cell>
          <cell r="D4019">
            <v>9.23</v>
          </cell>
          <cell r="E4019">
            <v>0.50389321499999995</v>
          </cell>
        </row>
        <row r="4020">
          <cell r="A4020">
            <v>96757</v>
          </cell>
          <cell r="B4020" t="str">
            <v>TÊ MISTURADOR, PPR, DN 25 MM, CLASSE PN 25,  INSTALADO EM RESERVAÇÃO DE ÁGUA DE EDIFICAÇÃO QUE POSSUA RESERVATÓRIO DE FIBRA/FIBROCIMENTO  FORNECIMENTO E INSTALAÇÃO. AF_06/2016</v>
          </cell>
          <cell r="C4020" t="str">
            <v>UN</v>
          </cell>
          <cell r="D4020">
            <v>8.94</v>
          </cell>
          <cell r="E4020">
            <v>0.52068965599999995</v>
          </cell>
        </row>
        <row r="4021">
          <cell r="A4021">
            <v>96758</v>
          </cell>
          <cell r="B4021" t="str">
            <v>TÊ, PPR, DN 32 MM, CLASSE PN 25,  INSTALADO EM RESERVAÇÃO DE ÁGUA DE EDIFICAÇÃO QUE POSSUA RESERVATÓRIO DE FIBRA/FIBROCIMENTO  FORNECIMENTO E INSTALAÇÃO. AF_06/2016</v>
          </cell>
          <cell r="C4021" t="str">
            <v>UN</v>
          </cell>
          <cell r="D4021">
            <v>10.68</v>
          </cell>
          <cell r="E4021">
            <v>0.55758157399999997</v>
          </cell>
        </row>
        <row r="4022">
          <cell r="A4022">
            <v>96759</v>
          </cell>
          <cell r="B4022" t="str">
            <v>TÊ, PPR, DN 40 MM, CLASSE PN 25,  INSTALADO EM RESERVAÇÃO DE ÁGUA DE EDIFICAÇÃO QUE POSSUA RESERVATÓRIO DE FIBRA/FIBROCIMENTO  FORNECIMENTO E INSTALAÇÃO. AF_06/2016</v>
          </cell>
          <cell r="C4022" t="str">
            <v>UN</v>
          </cell>
          <cell r="D4022">
            <v>14.78</v>
          </cell>
          <cell r="E4022">
            <v>0.40013774099999999</v>
          </cell>
        </row>
        <row r="4023">
          <cell r="A4023">
            <v>96760</v>
          </cell>
          <cell r="B4023" t="str">
            <v>TÊ, PPR, DN 50 MM, CLASSE PN 25,  INSTALADO EM RESERVAÇÃO DE ÁGUA DE EDIFICAÇÃO QUE POSSUA RESERVATÓRIO DE FIBRA/FIBROCIMENTO  FORNECIMENTO E INSTALAÇÃO. AF_06/2016</v>
          </cell>
          <cell r="C4023" t="str">
            <v>UN</v>
          </cell>
          <cell r="D4023">
            <v>21.17</v>
          </cell>
          <cell r="E4023">
            <v>0.42338902099999998</v>
          </cell>
        </row>
        <row r="4024">
          <cell r="A4024">
            <v>96761</v>
          </cell>
          <cell r="B4024" t="str">
            <v>TÊ, PPR, DN 63 MM, CLASSE PN 25,  INSTALADO EM RESERVAÇÃO DE ÁGUA DE EDIFICAÇÃO QUE POSSUA RESERVATÓRIO DE FIBRA/FIBROCIMENTO  FORNECIMENTO E INSTALAÇÃO. AF_06/2016</v>
          </cell>
          <cell r="C4024" t="str">
            <v>UN</v>
          </cell>
          <cell r="D4024">
            <v>28.73</v>
          </cell>
          <cell r="E4024">
            <v>0.311118905</v>
          </cell>
        </row>
        <row r="4025">
          <cell r="A4025">
            <v>96762</v>
          </cell>
          <cell r="B4025" t="str">
            <v>TÊ, PPR, DN 75 MM, CLASSE PN 25,  INSTALADO EM RESERVAÇÃO DE ÁGUA DE EDIFICAÇÃO QUE POSSUA RESERVATÓRIO DE FIBRA/FIBROCIMENTO  FORNECIMENTO E INSTALAÇÃO. AF_06/2016</v>
          </cell>
          <cell r="C4025" t="str">
            <v>UN</v>
          </cell>
          <cell r="D4025">
            <v>55.08</v>
          </cell>
          <cell r="E4025">
            <v>0.266812465</v>
          </cell>
        </row>
        <row r="4026">
          <cell r="A4026">
            <v>96763</v>
          </cell>
          <cell r="B4026" t="str">
            <v>TÊ, PPR, DN 90 MM, CLASSE PN 25,  INSTALADO EM RESERVAÇÃO DE ÁGUA DE EDIFICAÇÃO QUE POSSUA RESERVATÓRIO DE FIBRA/FIBROCIMENTO  FORNECIMENTO E INSTALAÇÃO. AF_06/2016</v>
          </cell>
          <cell r="C4026" t="str">
            <v>UN</v>
          </cell>
          <cell r="D4026">
            <v>74.22</v>
          </cell>
          <cell r="E4026">
            <v>0.19781110599999999</v>
          </cell>
        </row>
        <row r="4027">
          <cell r="A4027">
            <v>96764</v>
          </cell>
          <cell r="B4027" t="str">
            <v>TÊ, PPR, DN 110 MM, CLASSE PN 25,  INSTALADO EM RESERVAÇÃO DE ÁGUA DE EDIFICAÇÃO QUE POSSUA RESERVATÓRIO DE FIBRA/FIBROCIMENTO  FORNECIMENTO E INSTALAÇÃO. AF_06/2016</v>
          </cell>
          <cell r="C4027" t="str">
            <v>UN</v>
          </cell>
          <cell r="D4027">
            <v>118.2</v>
          </cell>
          <cell r="E4027">
            <v>0.19504748899999999</v>
          </cell>
        </row>
        <row r="4028">
          <cell r="A4028">
            <v>96802</v>
          </cell>
          <cell r="B4028" t="str">
            <v>KIT CHASSI PEX, PRÉ-FABRICADO, PARA CHUVEIRO COM REGISTROS DE PRESSÃO E CONEXÕES POR CRIMPAGEM  FORNECIMENTO E INSTALAÇÃO. AF_06/2015</v>
          </cell>
          <cell r="C4028" t="str">
            <v>UN</v>
          </cell>
          <cell r="D4028">
            <v>237.13</v>
          </cell>
          <cell r="E4028">
            <v>3.2037481999999999E-2</v>
          </cell>
        </row>
        <row r="4029">
          <cell r="A4029">
            <v>96803</v>
          </cell>
          <cell r="B4029" t="str">
            <v>KIT CHASSI PEX, PRÉ-FABRICADO, PARA COZINHA COM CUBA SIMPLES E CONEXÕES POR CRIMPAGEM  FORNECIMENTO E INSTALAÇÃO. AF_06/2015</v>
          </cell>
          <cell r="C4029" t="str">
            <v>UN</v>
          </cell>
          <cell r="D4029">
            <v>121.2</v>
          </cell>
          <cell r="E4029">
            <v>5.1008597000000003E-2</v>
          </cell>
        </row>
        <row r="4030">
          <cell r="A4030">
            <v>96804</v>
          </cell>
          <cell r="B4030" t="str">
            <v>KIT CHASSI PEX, PRÉ-FABRICADO, PARA ÁREA DE SERVIÇO COM TANQUE E MÁQUINA DE LAVAR ROUPA, E CONEXÕES POR CRIMPAGEM  FORNECIMENTO E INSTALAÇÃO. AF_06/2015</v>
          </cell>
          <cell r="C4030" t="str">
            <v>UN</v>
          </cell>
          <cell r="D4030">
            <v>215.33</v>
          </cell>
          <cell r="E4030">
            <v>8.0779426000000001E-2</v>
          </cell>
        </row>
        <row r="4031">
          <cell r="A4031">
            <v>96805</v>
          </cell>
          <cell r="B4031" t="str">
            <v>KIT CHASSI PEX, PRÉ-FABRICADO, PARA CHUVEIRO COM REGISTROS DE PRESSÃO E CONEXÕES POR ANEL DESLIZANTE  FORNECIMENTO E INSTALAÇÃO. AF_06/2015</v>
          </cell>
          <cell r="C4031" t="str">
            <v>UN</v>
          </cell>
          <cell r="D4031">
            <v>243.74</v>
          </cell>
          <cell r="E4031">
            <v>5.0266940000000003E-2</v>
          </cell>
        </row>
        <row r="4032">
          <cell r="A4032">
            <v>96806</v>
          </cell>
          <cell r="B4032" t="str">
            <v>KIT CHASSI PEX, PRÉ-FABRICADO, PARA COZINHA COM CUBA SIMPLES E CONEXÕES POR ANEL DESLIZANTE  FORNECIMENTO E INSTALAÇÃO. AF_06/2015</v>
          </cell>
          <cell r="C4032" t="str">
            <v>UN</v>
          </cell>
          <cell r="D4032">
            <v>117.05</v>
          </cell>
          <cell r="E4032">
            <v>9.2869982000000004E-2</v>
          </cell>
        </row>
        <row r="4033">
          <cell r="A4033">
            <v>96807</v>
          </cell>
          <cell r="B4033" t="str">
            <v>KIT CHASSI PEX, PRÉ-FABRICADO, PARA ÁREA DE SERVIÇO COM TANQUE E MÁQUINA DE LAVAR ROUPA, E CONEXÕES POR ANEL DESLIZANTE  FORNECIMENTO E INSTALAÇÃO. AF_06/2015</v>
          </cell>
          <cell r="C4033" t="str">
            <v>UN</v>
          </cell>
          <cell r="D4033">
            <v>194.18</v>
          </cell>
          <cell r="E4033">
            <v>0.11358597500000001</v>
          </cell>
        </row>
        <row r="4034">
          <cell r="A4034">
            <v>96808</v>
          </cell>
          <cell r="B4034" t="str">
            <v>UNIÃO METÁLICA PARA INSTALAÇÕES EM PEX, DN 16 MM, FIXAÇÃO DAS CONEXÕES POR ANEL DESLIZANTE  FORNECIMENTO E INSTALAÇÃO . AF_06/2015</v>
          </cell>
          <cell r="C4034" t="str">
            <v>UN</v>
          </cell>
          <cell r="D4034">
            <v>10.53</v>
          </cell>
          <cell r="E4034">
            <v>0.27316602299999998</v>
          </cell>
        </row>
        <row r="4035">
          <cell r="A4035">
            <v>96809</v>
          </cell>
          <cell r="B4035" t="str">
            <v>CONEXÃO FIXA, ROSCA FÊMEA, METÁLICA, PARA INSTALAÇÕES EM PEX, DN 16 MM X 1/2", COM ANEL DESLIZANTE. FORNECIMENTO E INSTALAÇÃO. AF_06/2015</v>
          </cell>
          <cell r="C4035" t="str">
            <v>UN</v>
          </cell>
          <cell r="D4035">
            <v>12.15</v>
          </cell>
          <cell r="E4035">
            <v>0.236227045</v>
          </cell>
        </row>
        <row r="4036">
          <cell r="A4036">
            <v>96810</v>
          </cell>
          <cell r="B4036" t="str">
            <v>CONEXÃO MÓVEL, ROSCA FÊMEA, METÁLICA, PARA INSTALAÇÕES EM PEX, DN 16 MM X 3/4", COM ANEL DESLIZANTE. FORNECIMENTO E INSTALAÇÃO. AF_06/2015</v>
          </cell>
          <cell r="C4036" t="str">
            <v>UN</v>
          </cell>
          <cell r="D4036">
            <v>13.24</v>
          </cell>
          <cell r="E4036">
            <v>0.21652639600000001</v>
          </cell>
        </row>
        <row r="4037">
          <cell r="A4037">
            <v>96811</v>
          </cell>
          <cell r="B4037" t="str">
            <v>UNIÃO METÁLICA PARA INSTALAÇÕES EM PEX, DN 20 MM, FIXAÇÃO DAS CONEXÕES POR ANEL DESLIZANTE  FORNECIMENTO E INSTALAÇÃO . AF_06/2015</v>
          </cell>
          <cell r="C4037" t="str">
            <v>UN</v>
          </cell>
          <cell r="D4037">
            <v>14.18</v>
          </cell>
          <cell r="E4037">
            <v>0.238538681</v>
          </cell>
        </row>
        <row r="4038">
          <cell r="A4038">
            <v>96812</v>
          </cell>
          <cell r="B4038" t="str">
            <v>CONEXÃO FIXA, ROSCA FÊMEA, METÁLICA, PARA INSTALAÇÕES EM PEX, DN 20 MM X 1/2", COM ANEL DESLIZANTE. FORNECIMENTO E INSTALAÇÃO. AF_06/2015</v>
          </cell>
          <cell r="C4038" t="str">
            <v>UN</v>
          </cell>
          <cell r="D4038">
            <v>13.6</v>
          </cell>
          <cell r="E4038">
            <v>0.248878923</v>
          </cell>
        </row>
        <row r="4039">
          <cell r="A4039">
            <v>96813</v>
          </cell>
          <cell r="B4039" t="str">
            <v>CONEXÃO FIXA, ROSCA FÊMEA, METÁLICA, PARA INSTALAÇÕES EM PEX, DN 20 MM X 3/4", COM ANEL DESLIZANTE. FORNECIMENTO E INSTALAÇÃO. AF_06/2015</v>
          </cell>
          <cell r="C4039" t="str">
            <v>UN</v>
          </cell>
          <cell r="D4039">
            <v>15.77</v>
          </cell>
          <cell r="E4039">
            <v>0.214147909</v>
          </cell>
        </row>
        <row r="4040">
          <cell r="A4040">
            <v>96814</v>
          </cell>
          <cell r="B4040" t="str">
            <v>UNIÃO DE REDUÇÃO, METÁLICA, PARA INSTALAÇÕES EM PEX, DN 20 X 16 MM, CONEXÃO POR ANEL DESLIZANTE  FORNECIMENTO E INSTALAÇÃO. AF_06/2015</v>
          </cell>
          <cell r="C4040" t="str">
            <v>UN</v>
          </cell>
          <cell r="D4040">
            <v>13.24</v>
          </cell>
          <cell r="E4040">
            <v>0.25576036800000002</v>
          </cell>
        </row>
        <row r="4041">
          <cell r="A4041">
            <v>96815</v>
          </cell>
          <cell r="B4041" t="str">
            <v>UNIÃO METÁLICA PARA INSTALAÇÕES EM PEX, DN 25 MM, FIXAÇÃO DAS CONEXÕES POR ANEL DESLIZANTE   FORNECIMENTO E INSTALAÇÃO. AF_06/2015</v>
          </cell>
          <cell r="C4041" t="str">
            <v>UN</v>
          </cell>
          <cell r="D4041">
            <v>22.61</v>
          </cell>
          <cell r="E4041">
            <v>0.17865118299999999</v>
          </cell>
        </row>
        <row r="4042">
          <cell r="A4042">
            <v>96816</v>
          </cell>
          <cell r="B4042" t="str">
            <v>CONEXÃO FIXA, ROSCA FÊMEA, METÁLICA, PARA INSTALAÇÕES EM PEX, DN 25 MM X 3/4", COM ANEL DESLIZANTE. FORNECIMENTO E INSTALAÇÃO. AF_06/2015</v>
          </cell>
          <cell r="C4042" t="str">
            <v>UN</v>
          </cell>
          <cell r="D4042">
            <v>18.48</v>
          </cell>
          <cell r="E4042">
            <v>0.21905805</v>
          </cell>
        </row>
        <row r="4043">
          <cell r="A4043">
            <v>96817</v>
          </cell>
          <cell r="B4043" t="str">
            <v>CONEXÃO FIXA, ROSCA FÊMEA, METÁLICA, PARA INSTALAÇÕES EM PEX, DN 25 MM X 1", COM ANEL DESLIZANTE. FORNECIMENTO E INSTALAÇÃO. AF_06/2015</v>
          </cell>
          <cell r="C4043" t="str">
            <v>UN</v>
          </cell>
          <cell r="D4043">
            <v>21.12</v>
          </cell>
          <cell r="E4043">
            <v>0.19138755900000001</v>
          </cell>
        </row>
        <row r="4044">
          <cell r="A4044">
            <v>96818</v>
          </cell>
          <cell r="B4044" t="str">
            <v>UNIÃO DE REDUÇÃO, METÁLICA, PEX, DN 25 X 16 MM, CONEXÃO POR ANEL DESLIZANTE  FORNECIMENTO E INSTALAÇÃO. AF_06/2015</v>
          </cell>
          <cell r="C4044" t="str">
            <v>UN</v>
          </cell>
          <cell r="D4044">
            <v>19.62</v>
          </cell>
          <cell r="E4044">
            <v>0.20618556699999999</v>
          </cell>
        </row>
        <row r="4045">
          <cell r="A4045">
            <v>96819</v>
          </cell>
          <cell r="B4045" t="str">
            <v>UNIÃO DE REDUÇÃO, METÁLICA, PEX, DN 25 X 20 MM, CONEXÃO POR ANEL DESLIZANTE  FORNECIMENTO E INSTALAÇÃO. AF_06/2015</v>
          </cell>
          <cell r="C4045" t="str">
            <v>UN</v>
          </cell>
          <cell r="D4045">
            <v>19.62</v>
          </cell>
          <cell r="E4045">
            <v>0.20618556699999999</v>
          </cell>
        </row>
        <row r="4046">
          <cell r="A4046">
            <v>96820</v>
          </cell>
          <cell r="B4046" t="str">
            <v>UNIÃO METÁLICA PARA INSTALAÇÕES EM PEX, DN 32 MM, FIXAÇÃO DAS CONEXÕES POR ANEL DESLIZANTE   FORNECIMENTO E INSTALAÇÃO. AF_06/2015</v>
          </cell>
          <cell r="C4046" t="str">
            <v>UN</v>
          </cell>
          <cell r="D4046">
            <v>36.1</v>
          </cell>
          <cell r="E4046">
            <v>0.136730715</v>
          </cell>
        </row>
        <row r="4047">
          <cell r="A4047">
            <v>96821</v>
          </cell>
          <cell r="B4047" t="str">
            <v>CONEXÃO FIXA, ROSCA FÊMEA, METÁLICA, PARA INSTALAÇÕES EM PEX, DN 32 MM X 1", COM ANEL DESLIZANTE  FORNECIMENTO E INSTALAÇÃO. AF_06/2015</v>
          </cell>
          <cell r="C4047" t="str">
            <v>UN</v>
          </cell>
          <cell r="D4047">
            <v>30.62</v>
          </cell>
          <cell r="E4047">
            <v>0.16135392700000001</v>
          </cell>
        </row>
        <row r="4048">
          <cell r="A4048">
            <v>96822</v>
          </cell>
          <cell r="B4048" t="str">
            <v>UNIÃO DE REDUÇÃO, METÁLICA, PEX, DN 32 X 25 MM, CONEXÃO POR ANEL DESLIZANTE  FORNECIMENTO E INSTALAÇÃO. AF_06/2015</v>
          </cell>
          <cell r="C4048" t="str">
            <v>UN</v>
          </cell>
          <cell r="D4048">
            <v>31.04</v>
          </cell>
          <cell r="E4048">
            <v>0.15915721199999999</v>
          </cell>
        </row>
        <row r="4049">
          <cell r="A4049">
            <v>96823</v>
          </cell>
          <cell r="B4049" t="str">
            <v>LUVA PARA INSTALAÇÕES EM PEX, DN 16 MM, CONEXÃO POR CRIMPAGEM  FORNECIMENTO E INSTALAÇÃO . AF_06/2015</v>
          </cell>
          <cell r="C4049" t="str">
            <v>UN</v>
          </cell>
          <cell r="D4049">
            <v>12.77</v>
          </cell>
          <cell r="E4049">
            <v>0.16997617100000001</v>
          </cell>
        </row>
        <row r="4050">
          <cell r="A4050">
            <v>96824</v>
          </cell>
          <cell r="B4050" t="str">
            <v>CONEXÃO FIXA, ROSCA FÊMEA, PARA INSTALAÇÕES EM PEX, DN 16MM X 1/2", CONEXÃO POR CRIMPAGEM  FORNECIMENTO E INSTALAÇÃO. AF_06/2015</v>
          </cell>
          <cell r="C4050" t="str">
            <v>UN</v>
          </cell>
          <cell r="D4050">
            <v>14.46</v>
          </cell>
          <cell r="E4050">
            <v>0.149859943</v>
          </cell>
        </row>
        <row r="4051">
          <cell r="A4051">
            <v>96825</v>
          </cell>
          <cell r="B4051" t="str">
            <v>CONEXÃO FIXA, ROSCA FÊMEA, PARA INSTALAÇÕES EM PEX, DN 16MM X 3/4", CONEXÃO POR CRIMPAGEM  FORNECIMENTO E INSTALAÇÃO. AF_06/2015</v>
          </cell>
          <cell r="C4051" t="str">
            <v>UN</v>
          </cell>
          <cell r="D4051">
            <v>19.72</v>
          </cell>
          <cell r="E4051">
            <v>0.109518935</v>
          </cell>
        </row>
        <row r="4052">
          <cell r="A4052">
            <v>96826</v>
          </cell>
          <cell r="B4052" t="str">
            <v>LUVA PARA INSTALAÇÕES EM PEX, DN 20 MM, CONEXÃO POR CRIMPAGEM   FORNECIMENTO E INSTALAÇÃO. AF_06/2015</v>
          </cell>
          <cell r="C4052" t="str">
            <v>UN</v>
          </cell>
          <cell r="D4052">
            <v>17.8</v>
          </cell>
          <cell r="E4052">
            <v>0.144804088</v>
          </cell>
        </row>
        <row r="4053">
          <cell r="A4053">
            <v>96827</v>
          </cell>
          <cell r="B4053" t="str">
            <v>CONEXÃO FIXA, ROSCA FÊMEA, PARA INSTALAÇÕES EM PEX, DN 20MM X 1/2", CONEXÃO POR CRIMPAGEM  FORNECIMENTO E INSTALAÇÃO. AF_06/2015</v>
          </cell>
          <cell r="C4053" t="str">
            <v>UN</v>
          </cell>
          <cell r="D4053">
            <v>18.48</v>
          </cell>
          <cell r="E4053">
            <v>0.139420448</v>
          </cell>
        </row>
        <row r="4054">
          <cell r="A4054">
            <v>96828</v>
          </cell>
          <cell r="B4054" t="str">
            <v>CONEXÃO FIXA, ROSCA FÊMEA, PARA INSTALAÇÕES EM PEX, DN 20MM X 3/4", CONEXÃO POR CRIMPAGEM  FORNECIMENTO E INSTALAÇÃO. AF_06/2015</v>
          </cell>
          <cell r="C4054" t="str">
            <v>UN</v>
          </cell>
          <cell r="D4054">
            <v>23.31</v>
          </cell>
          <cell r="E4054">
            <v>0.110294117</v>
          </cell>
        </row>
        <row r="4055">
          <cell r="A4055">
            <v>96829</v>
          </cell>
          <cell r="B4055" t="str">
            <v>LUVA DE REDUÇÃO PARA INSTALAÇÕES EM PEX, DN 20 X 16 MM, CONEXÃO POR CRIMPAGEM  FORNECIMENTO E INSTALAÇÃO. AF_06/2015</v>
          </cell>
          <cell r="C4055" t="str">
            <v>UN</v>
          </cell>
          <cell r="D4055">
            <v>17.77</v>
          </cell>
          <cell r="E4055">
            <v>0.14505119399999999</v>
          </cell>
        </row>
        <row r="4056">
          <cell r="A4056">
            <v>96830</v>
          </cell>
          <cell r="B4056" t="str">
            <v>LUVA PARA INSTALAÇÕES EM PEX, DN 25 MM, CONEXÃO POR CRIMPAGEM   FORNECIMENTO E INSTALAÇÃO. AF_06/2015</v>
          </cell>
          <cell r="C4056" t="str">
            <v>UN</v>
          </cell>
          <cell r="D4056">
            <v>25.92</v>
          </cell>
          <cell r="E4056">
            <v>0.11849261799999999</v>
          </cell>
        </row>
        <row r="4057">
          <cell r="A4057">
            <v>96831</v>
          </cell>
          <cell r="B4057" t="str">
            <v>CONEXÃO FIXA, ROSCA FÊMEA, PARA INSTALAÇÕES EM PEX, DN 25MM X 1/2", CONEXÃO POR CRIMPAGEM  FORNECIMENTO E INSTALAÇÃO. AF_06/2015</v>
          </cell>
          <cell r="C4057" t="str">
            <v>UN</v>
          </cell>
          <cell r="D4057">
            <v>21.04</v>
          </cell>
          <cell r="E4057">
            <v>0.14621284700000001</v>
          </cell>
        </row>
        <row r="4058">
          <cell r="A4058">
            <v>96832</v>
          </cell>
          <cell r="B4058" t="str">
            <v>CONEXÃO FIXA, ROSCA FÊMEA, PARA INSTALAÇÕES EM PEX, DN 25MM X 3/4", CONEXÃO POR CRIMPAGEM  FORNECIMENTO E INSTALAÇÃO. AF_06/2015</v>
          </cell>
          <cell r="C4058" t="str">
            <v>UN</v>
          </cell>
          <cell r="D4058">
            <v>24.4</v>
          </cell>
          <cell r="E4058">
            <v>0.12592898399999999</v>
          </cell>
        </row>
        <row r="4059">
          <cell r="A4059">
            <v>96833</v>
          </cell>
          <cell r="B4059" t="str">
            <v>LUVA DE REDUÇÃO PARA INSTALAÇÕES EM PEX, DN 25 X 16 MM, CONEXÃO POR CRIMPAGEM  FORNECIMENTO E INSTALAÇÃO. AF_06/2015</v>
          </cell>
          <cell r="C4059" t="str">
            <v>UN</v>
          </cell>
          <cell r="D4059">
            <v>22.82</v>
          </cell>
          <cell r="E4059">
            <v>0.134717314</v>
          </cell>
        </row>
        <row r="4060">
          <cell r="A4060">
            <v>96834</v>
          </cell>
          <cell r="B4060" t="str">
            <v>LUVA PARA INSTALAÇÕES EM PEX, DN 32 MM, CONEXÃO POR CRIMPAGEM  FORNECIMENTO E INSTALAÇÃO . AF_06/2015</v>
          </cell>
          <cell r="C4060" t="str">
            <v>UN</v>
          </cell>
          <cell r="D4060">
            <v>37.909999999999997</v>
          </cell>
          <cell r="E4060">
            <v>9.9495887000000005E-2</v>
          </cell>
        </row>
        <row r="4061">
          <cell r="A4061">
            <v>96835</v>
          </cell>
          <cell r="B4061" t="str">
            <v>CONEXÃO FIXA, ROSCA FÊMEA, PARA INSTALAÇÕES EM PEX, DN 32 MM X 3/4", CONEXÃO POR CRIMPAGEM  FORNECIMENTO E INSTALAÇÃO. AF_06/2015</v>
          </cell>
          <cell r="C4061" t="str">
            <v>UN</v>
          </cell>
          <cell r="D4061">
            <v>32.69</v>
          </cell>
          <cell r="E4061">
            <v>0.115491222</v>
          </cell>
        </row>
        <row r="4062">
          <cell r="A4062">
            <v>96836</v>
          </cell>
          <cell r="B4062" t="str">
            <v>LUVA DE REDUÇÃO PARA INSTALAÇÕES EM PEX, DN 32 X 25 MM, CONEXÃO POR CRIMPAGEM  FORNECIMENTO E INSTALAÇÃO. AF_06/2015</v>
          </cell>
          <cell r="C4062" t="str">
            <v>UN</v>
          </cell>
          <cell r="D4062">
            <v>34.86</v>
          </cell>
          <cell r="E4062">
            <v>0.108256351</v>
          </cell>
        </row>
        <row r="4063">
          <cell r="A4063">
            <v>96837</v>
          </cell>
          <cell r="B4063" t="str">
            <v>JOELHO 90 GRAUS, METÁLICO, PARA INSTALAÇÕES EM PEX, DN 16 MM, CONEXÃO POR ANEL DESLIZANTE   FORNECIMENTO E INSTALAÇÃO. AF_06/2015</v>
          </cell>
          <cell r="C4063" t="str">
            <v>UN</v>
          </cell>
          <cell r="D4063">
            <v>18.54</v>
          </cell>
          <cell r="E4063">
            <v>0.23127391999999999</v>
          </cell>
        </row>
        <row r="4064">
          <cell r="A4064">
            <v>96838</v>
          </cell>
          <cell r="B4064" t="str">
            <v>JOELHO 90 GRAUS, ROSCA FÊMEA TERMINAL, METÁLICO, PARA INSTALAÇÕES EM PEX, DN 16MM X 1/2", CONEXÃO POR ANEL DESLIZANTE  FORNECIMENTO E INSTALAÇÃO. AF_06/2015</v>
          </cell>
          <cell r="C4064" t="str">
            <v>UN</v>
          </cell>
          <cell r="D4064">
            <v>16.98</v>
          </cell>
          <cell r="E4064">
            <v>0.25283920999999998</v>
          </cell>
        </row>
        <row r="4065">
          <cell r="A4065">
            <v>96839</v>
          </cell>
          <cell r="B4065" t="str">
            <v>JOELHO, ROSCA FÊMEA, COM BASE FIXA, METÁLICO, PARA INSTALAÇÕES EM PEX, DN 16MM X 1/2", CONEXÃO POR ANEL DESLIZANTE  FORNECIMENTO E INSTALAÇÃO. AF_06/2015</v>
          </cell>
          <cell r="C4065" t="str">
            <v>UN</v>
          </cell>
          <cell r="D4065">
            <v>16.7</v>
          </cell>
          <cell r="E4065">
            <v>0.257142857</v>
          </cell>
        </row>
        <row r="4066">
          <cell r="A4066">
            <v>96840</v>
          </cell>
          <cell r="B4066" t="str">
            <v>JOELHO 90 GRAUS, METÁLICO, PARA INSTALAÇÕES EM PEX, DN 20 MM, CONEXÃO POR ANEL DESLIZANTE  FORNECIMENTO E INSTALAÇÃO . AF_06/2015</v>
          </cell>
          <cell r="C4066" t="str">
            <v>UN</v>
          </cell>
          <cell r="D4066">
            <v>21.66</v>
          </cell>
          <cell r="E4066">
            <v>0.23425104899999999</v>
          </cell>
        </row>
        <row r="4067">
          <cell r="A4067">
            <v>96841</v>
          </cell>
          <cell r="B4067" t="str">
            <v>JOELHO 90 GRAUS, ROSCA FÊMEA TERMINAL, METÁLICO, PARA INSTALAÇÕES EM PEX, DN 20 MM X 1/2", CONEXÃO POR ANEL DESLIZANTE  FORNECIMENTO E INSTALAÇÃO. AF_06/2015</v>
          </cell>
          <cell r="C4067" t="str">
            <v>UN</v>
          </cell>
          <cell r="D4067">
            <v>18.850000000000001</v>
          </cell>
          <cell r="E4067">
            <v>0.26960257700000001</v>
          </cell>
        </row>
        <row r="4068">
          <cell r="A4068">
            <v>96842</v>
          </cell>
          <cell r="B4068" t="str">
            <v>JOELHO 90 GRAUS, ROSCA FÊMEA TERMINAL, METÁLICO, PARA INSTALAÇÕES EM PEX, DN 20 MM X 3/4", CONEXÃO POR ANEL DESLIZANTE  FORNECIMENTO E INSTALAÇÃO. AF_06/2015</v>
          </cell>
          <cell r="C4068" t="str">
            <v>UN</v>
          </cell>
          <cell r="D4068">
            <v>24.22</v>
          </cell>
          <cell r="E4068">
            <v>0.20925385499999999</v>
          </cell>
        </row>
        <row r="4069">
          <cell r="A4069">
            <v>96843</v>
          </cell>
          <cell r="B4069" t="str">
            <v>JOELHO ROSCA FÊMEA, COM BASE FIXA, METÁLICO, PARA INSTALAÇÕES EM PEX, DN 20MM X 1/2", CONEXÃO POR ANEL DESLIZANTE  FORNECIMENTO E INSTALAÇÃO. AF_06/2015</v>
          </cell>
          <cell r="C4069" t="str">
            <v>UN</v>
          </cell>
          <cell r="D4069">
            <v>23.26</v>
          </cell>
          <cell r="E4069">
            <v>0.21797655199999999</v>
          </cell>
        </row>
        <row r="4070">
          <cell r="A4070">
            <v>96844</v>
          </cell>
          <cell r="B4070" t="str">
            <v>JOELHO ROSCA FÊMEA, MÓVEL, METÁLICO, PARA INSTALAÇÕES EM PEX, DN 20MM X 3/4", CONEXÃO POR ANEL DESLIZANTE  FORNECIMENTO E INSTALAÇÃO. AF_06/2015</v>
          </cell>
          <cell r="C4070" t="str">
            <v>UN</v>
          </cell>
          <cell r="D4070">
            <v>32.020000000000003</v>
          </cell>
          <cell r="E4070">
            <v>0.15791129200000001</v>
          </cell>
        </row>
        <row r="4071">
          <cell r="A4071">
            <v>96845</v>
          </cell>
          <cell r="B4071" t="str">
            <v>JOELHO 90 GRAUS, METÁLICO, PARA INSTALAÇÕES EM PEX, DN 25 MM, CONEXÃO POR ANEL DESLIZANTE   FORNECIMENTO E INSTALAÇÃO. AF_06/2015</v>
          </cell>
          <cell r="C4071" t="str">
            <v>UN</v>
          </cell>
          <cell r="D4071">
            <v>34.17</v>
          </cell>
          <cell r="E4071">
            <v>0.17693895600000001</v>
          </cell>
        </row>
        <row r="4072">
          <cell r="A4072">
            <v>96846</v>
          </cell>
          <cell r="B4072" t="str">
            <v>JOELHO 90 GRAUS, ROSCA FÊMEA TERMINAL, METÁLICO, PARA INSTALAÇÕES EM PEX, DN 25 MM X 3/4", CONEXÃO POR ANEL DESLIZANTE  FORNECIMENTO E INSTALAÇÃO. AF_06/2015</v>
          </cell>
          <cell r="C4072" t="str">
            <v>UN</v>
          </cell>
          <cell r="D4072">
            <v>26.68</v>
          </cell>
          <cell r="E4072">
            <v>0.227100681</v>
          </cell>
        </row>
        <row r="4073">
          <cell r="A4073">
            <v>96847</v>
          </cell>
          <cell r="B4073" t="str">
            <v>JOELHO ROSCA FÊMEA, COM BASE FIXA, METÁLICO, PARA INSTALAÇÕES EM PEX, DN 25MM X 3/4", CONEXÃO POR ANEL DESLIZANTE  FORNECIMENTO E INSTALAÇÃO. AF_06/2015</v>
          </cell>
          <cell r="C4073" t="str">
            <v>UN</v>
          </cell>
          <cell r="D4073">
            <v>29.43</v>
          </cell>
          <cell r="E4073">
            <v>0.20569077799999999</v>
          </cell>
        </row>
        <row r="4074">
          <cell r="A4074">
            <v>96848</v>
          </cell>
          <cell r="B4074" t="str">
            <v>JOELHO 90 GRAUS, METÁLICO, PARA INSTALAÇÕES EM PEX, DN 32 MM, CONEXÃO POR ANEL DESLIZANTE  FORNECIMENTO E INSTALAÇÃO . AF_06/2015</v>
          </cell>
          <cell r="C4074" t="str">
            <v>UN</v>
          </cell>
          <cell r="D4074">
            <v>44.38</v>
          </cell>
          <cell r="E4074">
            <v>0.16693091700000001</v>
          </cell>
        </row>
        <row r="4075">
          <cell r="A4075">
            <v>96849</v>
          </cell>
          <cell r="B4075" t="str">
            <v>JOELHO 90 GRAUS, PARA INSTALAÇÕES EM PEX, DN 16 MM, CONEXÃO POR CRIMPAGEM   FORNECIMENTO E INSTALAÇÃO. AF_06/2015</v>
          </cell>
          <cell r="C4075" t="str">
            <v>UN</v>
          </cell>
          <cell r="D4075">
            <v>16.02</v>
          </cell>
          <cell r="E4075">
            <v>0.203668564</v>
          </cell>
        </row>
        <row r="4076">
          <cell r="A4076">
            <v>96850</v>
          </cell>
          <cell r="B4076" t="str">
            <v>JOELHO 90 GRAUS, ROSCA FÊMEA TERMINAL, PARA INSTALAÇÕES EM PEX, DN 16MM X 1/2", CONEXÃO POR CRIMPAGEM  FORNECIMENTO E INSTALAÇÃO. AF_06/2015</v>
          </cell>
          <cell r="C4076" t="str">
            <v>UN</v>
          </cell>
          <cell r="D4076">
            <v>18.82</v>
          </cell>
          <cell r="E4076">
            <v>0.17302525499999999</v>
          </cell>
        </row>
        <row r="4077">
          <cell r="A4077">
            <v>96851</v>
          </cell>
          <cell r="B4077" t="str">
            <v>JOELHO 90 GRAUS, ROSCA FÊMEA TERMINAL, PARA INSTALAÇÕES EM PEX, DN 16MM X 3/4", CONEXÃO POR CRIMPAGEM  FORNECIMENTO E INSTALAÇÃO. AF_06/2015</v>
          </cell>
          <cell r="C4077" t="str">
            <v>UN</v>
          </cell>
          <cell r="D4077">
            <v>25.09</v>
          </cell>
          <cell r="E4077">
            <v>0.129421221</v>
          </cell>
        </row>
        <row r="4078">
          <cell r="A4078">
            <v>96852</v>
          </cell>
          <cell r="B4078" t="str">
            <v>JOELHO 90 GRAUS, PARA INSTALAÇÕES EM PEX, DN 20 MM, CONEXÃO POR CRIMPAGEM   FORNECIMENTO E INSTALAÇÃO. AF_06/2015</v>
          </cell>
          <cell r="C4078" t="str">
            <v>UN</v>
          </cell>
          <cell r="D4078">
            <v>21.38</v>
          </cell>
          <cell r="E4078">
            <v>0.181217555</v>
          </cell>
        </row>
        <row r="4079">
          <cell r="A4079">
            <v>96853</v>
          </cell>
          <cell r="B4079" t="str">
            <v>JOELHO 90 GRAUS, ROSCA FÊMEA TERMINAL, PARA INSTALAÇÕES EM PEX, DN 20MM X 1/2", CONEXÃO POR CRIMPAGEM  FORNECIMENTO E INSTALAÇÃO. AF_06/2015</v>
          </cell>
          <cell r="C4079" t="str">
            <v>UN</v>
          </cell>
          <cell r="D4079">
            <v>24.12</v>
          </cell>
          <cell r="E4079">
            <v>0.16046803100000001</v>
          </cell>
        </row>
        <row r="4080">
          <cell r="A4080">
            <v>96854</v>
          </cell>
          <cell r="B4080" t="str">
            <v>JOELHO 90 GRAUS, ROSCA FÊMEA TERMINAL, PARA INSTALAÇÕES EM PEX, DN 20MM X 3/4", CONEXÃO POR CRIMPAGEM  FORNECIMENTO E INSTALAÇÃO. AF_06/2015</v>
          </cell>
          <cell r="C4080" t="str">
            <v>UN</v>
          </cell>
          <cell r="D4080">
            <v>28.97</v>
          </cell>
          <cell r="E4080">
            <v>0.13342598999999999</v>
          </cell>
        </row>
        <row r="4081">
          <cell r="A4081">
            <v>96855</v>
          </cell>
          <cell r="B4081" t="str">
            <v>JOELHO 90 GRAUS, PARA INSTALAÇÕES EM PEX, DN 25 MM, CONEXÃO POR CRIMPAGEM   FORNECIMENTO E INSTALAÇÃO. AF_06/2015</v>
          </cell>
          <cell r="C4081" t="str">
            <v>UN</v>
          </cell>
          <cell r="D4081">
            <v>26.58</v>
          </cell>
          <cell r="E4081">
            <v>0.174259681</v>
          </cell>
        </row>
        <row r="4082">
          <cell r="A4082">
            <v>96856</v>
          </cell>
          <cell r="B4082" t="str">
            <v>JOELHO 90 GRAUS, ROSCA FÊMEA TERMINAL, PARA INSTALAÇÕES EM PEX, DN 25MM X 1/2", CONEXÃO POR CRIMPAGEM  FORNECIMENTO E INSTALAÇÃO. AF_06/2015</v>
          </cell>
          <cell r="C4082" t="str">
            <v>UN</v>
          </cell>
          <cell r="D4082">
            <v>26.98</v>
          </cell>
          <cell r="E4082">
            <v>0.171652954</v>
          </cell>
        </row>
        <row r="4083">
          <cell r="A4083">
            <v>96857</v>
          </cell>
          <cell r="B4083" t="str">
            <v>JOELHO 90 GRAUS, ROSCA FÊMEA TERMINAL, PARA INSTALAÇÕES EM PEX, DN 25MM X 1, CONEXÃO POR CRIMPAGEM  FORNECIMENTO E INSTALAÇÃO. AF_06/2015</v>
          </cell>
          <cell r="C4083" t="str">
            <v>UN</v>
          </cell>
          <cell r="D4083">
            <v>43.39</v>
          </cell>
          <cell r="E4083">
            <v>0.106373117</v>
          </cell>
        </row>
        <row r="4084">
          <cell r="A4084">
            <v>96858</v>
          </cell>
          <cell r="B4084" t="str">
            <v>JOELHO 90 GRAUS, PARA INSTALAÇÕES EM PEX, DN 32 MM, CONEXÃO POR CRIMPAGEM   FORNECIMENTO E INSTALAÇÃO. AF_06/2015</v>
          </cell>
          <cell r="C4084" t="str">
            <v>UN</v>
          </cell>
          <cell r="D4084">
            <v>43.7</v>
          </cell>
          <cell r="E4084">
            <v>0.12991492199999999</v>
          </cell>
        </row>
        <row r="4085">
          <cell r="A4085">
            <v>96859</v>
          </cell>
          <cell r="B4085" t="str">
            <v>JOELHO 90 GRAUS, ROSCA FÊMEA TERMINAL, PARA INSTALAÇÕES EM PEX, DN 32 MM X 1", CONEXÃO POR CRIMPAGEM  FORNECIMENTO E INSTALAÇÃO. AF_06/2015</v>
          </cell>
          <cell r="C4085" t="str">
            <v>UN</v>
          </cell>
          <cell r="D4085">
            <v>54.36</v>
          </cell>
          <cell r="E4085">
            <v>0.104339796</v>
          </cell>
        </row>
        <row r="4086">
          <cell r="A4086">
            <v>96860</v>
          </cell>
          <cell r="B4086" t="str">
            <v>TÊ, METÁLICO, PARA INSTALAÇÕES EM PEX, DN 16 MM, CONEXÃO POR ANEL DESLIZANTE  FORNECIMENTO E INSTALAÇÃO. AF_06/2015</v>
          </cell>
          <cell r="C4086" t="str">
            <v>UN</v>
          </cell>
          <cell r="D4086">
            <v>21.4</v>
          </cell>
          <cell r="E4086">
            <v>0.26663520499999999</v>
          </cell>
        </row>
        <row r="4087">
          <cell r="A4087">
            <v>96861</v>
          </cell>
          <cell r="B4087" t="str">
            <v>TÊ, ROSCA FÊMEA, METÁLICO, PARA INSTALAÇÕES EM PEX, DN 16 MM X ½, CONEXÃO POR ANEL DESLIZANTE   FORNECIMENTO E INSTALAÇÃO. AF_06/2015</v>
          </cell>
          <cell r="C4087" t="str">
            <v>UN</v>
          </cell>
          <cell r="D4087">
            <v>23.17</v>
          </cell>
          <cell r="E4087">
            <v>0.246080139</v>
          </cell>
        </row>
        <row r="4088">
          <cell r="A4088">
            <v>96862</v>
          </cell>
          <cell r="B4088" t="str">
            <v>TÊ, METÁLICO, PARA INSTALAÇÕES EM PEX, DN 20 MM, CONEXÃO POR ANEL DESLIZANTE  FORNECIMENTO E INSTALAÇÃO. AF_06/2015</v>
          </cell>
          <cell r="C4088" t="str">
            <v>UN</v>
          </cell>
          <cell r="D4088">
            <v>25.81</v>
          </cell>
          <cell r="E4088">
            <v>0.26223091900000001</v>
          </cell>
        </row>
        <row r="4089">
          <cell r="A4089">
            <v>96863</v>
          </cell>
          <cell r="B4089" t="str">
            <v>TÊ, ROSCA FÊMEA, METÁLICO, PARA INSTALAÇÕES EM PEX, DN 20 MM X ½, CONEXÃO POR ANEL DESLIZANTE   FORNECIMENTO E INSTALAÇÃO. AF_06/2015</v>
          </cell>
          <cell r="C4089" t="str">
            <v>UN</v>
          </cell>
          <cell r="D4089">
            <v>25.52</v>
          </cell>
          <cell r="E4089">
            <v>0.26524148800000003</v>
          </cell>
        </row>
        <row r="4090">
          <cell r="A4090">
            <v>96864</v>
          </cell>
          <cell r="B4090" t="str">
            <v>TÊ, METÁLICO, PARA INSTALAÇÕES EM PEX, DN 25 MM, CONEXÃO POR ANEL DESLIZANTE  FORNECIMENTO E INSTALAÇÃO. AF_06/2015</v>
          </cell>
          <cell r="C4090" t="str">
            <v>UN</v>
          </cell>
          <cell r="D4090">
            <v>40.81</v>
          </cell>
          <cell r="E4090">
            <v>0.19738787499999999</v>
          </cell>
        </row>
        <row r="4091">
          <cell r="A4091">
            <v>96865</v>
          </cell>
          <cell r="B4091" t="str">
            <v>TÊ, ROSCA FÊMEA, METÁLICO, PARA INSTALAÇÕES EM PEX, DN 25 MM X 3/4", CONEXÃO POR ANEL DESLIZANTE  FORNECIMENTO E INSTALAÇÃO. AF_06/2015</v>
          </cell>
          <cell r="C4091" t="str">
            <v>UN</v>
          </cell>
          <cell r="D4091">
            <v>39.950000000000003</v>
          </cell>
          <cell r="E4091">
            <v>0.20166163100000001</v>
          </cell>
        </row>
        <row r="4092">
          <cell r="A4092">
            <v>96866</v>
          </cell>
          <cell r="B4092" t="str">
            <v>TÊ, METÁLICO, PARA INSTALAÇÕES EM PEX, DN 32 MM, CONEXÃO POR ANEL DESLIZANTE  FORNECIMENTO E INSTALAÇÃO. AF_06/2015</v>
          </cell>
          <cell r="C4092" t="str">
            <v>UN</v>
          </cell>
          <cell r="D4092">
            <v>53.75</v>
          </cell>
          <cell r="E4092">
            <v>0.183940242</v>
          </cell>
        </row>
        <row r="4093">
          <cell r="A4093">
            <v>96867</v>
          </cell>
          <cell r="B4093" t="str">
            <v>TÊ, ROSCA MACHO, METÁLICO, PARA INSTALAÇÕES EM PEX, DN 32 MM X 1", CONEXÃO POR ANEL DESLIZANTE  FORNECIMENTO E INSTALAÇÃO. AF_06/2015</v>
          </cell>
          <cell r="C4093" t="str">
            <v>UN</v>
          </cell>
          <cell r="D4093">
            <v>62.69</v>
          </cell>
          <cell r="E4093">
            <v>0.15762522000000001</v>
          </cell>
        </row>
        <row r="4094">
          <cell r="A4094">
            <v>96868</v>
          </cell>
          <cell r="B4094" t="str">
            <v>TÊ, PARA INSTALAÇÕES EM PEX, DN 16 MM, CONEXÃO POR CRIMPAGEM  FORNECIMENTO E INSTALAÇÃO. AF_06/2015</v>
          </cell>
          <cell r="C4094" t="str">
            <v>UN</v>
          </cell>
          <cell r="D4094">
            <v>24.92</v>
          </cell>
          <cell r="E4094">
            <v>0.174898785</v>
          </cell>
        </row>
        <row r="4095">
          <cell r="A4095">
            <v>96869</v>
          </cell>
          <cell r="B4095" t="str">
            <v>TÊ, PARA INSTALAÇÕES EM PEX, DN 20 MM, CONEXÃO POR CRIMPAGEM  FORNECIMENTO E INSTALAÇÃO. AF_06/2015</v>
          </cell>
          <cell r="C4095" t="str">
            <v>UN</v>
          </cell>
          <cell r="D4095">
            <v>29.79</v>
          </cell>
          <cell r="E4095">
            <v>0.17235552500000001</v>
          </cell>
        </row>
        <row r="4096">
          <cell r="A4096">
            <v>96870</v>
          </cell>
          <cell r="B4096" t="str">
            <v>TÊ, PEX, DN 25 MM, CONEXÃO POR CRIMPAGEM  FORNECIMENTO E INSTALAÇÃO. AF_06/2015</v>
          </cell>
          <cell r="C4096" t="str">
            <v>UN</v>
          </cell>
          <cell r="D4096">
            <v>47.34</v>
          </cell>
          <cell r="E4096">
            <v>0.12996389799999999</v>
          </cell>
        </row>
        <row r="4097">
          <cell r="A4097">
            <v>96871</v>
          </cell>
          <cell r="B4097" t="str">
            <v>TÊ, PARA INSTALAÇÕES EM PEX, DN 32 MM, CONEXÃO POR CRIMPAGEM  FORNECIMENTO E INSTALAÇÃO. AF_06/2015</v>
          </cell>
          <cell r="C4097" t="str">
            <v>UN</v>
          </cell>
          <cell r="D4097">
            <v>68.83</v>
          </cell>
          <cell r="E4097">
            <v>0.109798775</v>
          </cell>
        </row>
        <row r="4098">
          <cell r="A4098">
            <v>96872</v>
          </cell>
          <cell r="B4098" t="str">
            <v>DISTRIBUIDOR 2 SAÍDAS, METÁLICO, PARA INSTALAÇÕES EM PEX, ENTRADA DE 3/4" X 2 SAÍDAS DE 1/2", CONEXÃO POR ANEL DESLIZANTE  FORNECIMENTO E INSTALAÇÃO. AF_06/2015</v>
          </cell>
          <cell r="C4098" t="str">
            <v>UN</v>
          </cell>
          <cell r="D4098">
            <v>61.11</v>
          </cell>
          <cell r="E4098">
            <v>0.19947420299999999</v>
          </cell>
        </row>
        <row r="4099">
          <cell r="A4099">
            <v>96873</v>
          </cell>
          <cell r="B4099" t="str">
            <v>DISTRIBUIDOR 2 SAÍDAS, METÁLICO, PARA INSTALAÇÕES EM PEX, ENTRADA DE 1" X 2 SAÍDAS DE 1/2", CONEXÃO POR ANEL DESLIZANTE  FORNECIMENTO E INSTALAÇÃO. AF_06/2015</v>
          </cell>
          <cell r="C4099" t="str">
            <v>UN</v>
          </cell>
          <cell r="D4099">
            <v>70.97</v>
          </cell>
          <cell r="E4099">
            <v>0.17166289500000001</v>
          </cell>
        </row>
        <row r="4100">
          <cell r="A4100">
            <v>96874</v>
          </cell>
          <cell r="B4100" t="str">
            <v>DISTRIBUIDOR 3 SAÍDAS, METÁLICO, PARA INSTALAÇÕES EM PEX, ENTRADA DE 3/4" X 3 SAÍDAS DE 1/2", CONEXÃO POR ANEL DESLIZANTE  FORNECIMENTO E INSTALAÇÃO . AF_06/2015</v>
          </cell>
          <cell r="C4100" t="str">
            <v>UN</v>
          </cell>
          <cell r="D4100">
            <v>74.53</v>
          </cell>
          <cell r="E4100">
            <v>0.21378567500000001</v>
          </cell>
        </row>
        <row r="4101">
          <cell r="A4101">
            <v>96875</v>
          </cell>
          <cell r="B4101" t="str">
            <v>DISTRIBUIDOR 3 SAÍDAS, METÁLICO, PARA INSTALAÇÕES EM PEX, ENTRADA DE 1 X 3 SAÍDAS DE 1/2, CONEXÃO POR ANEL DESLIZANTE   FORNECIMENTO E INSTALAÇÃO. AF_06/2015</v>
          </cell>
          <cell r="C4101" t="str">
            <v>UN</v>
          </cell>
          <cell r="D4101">
            <v>90.4</v>
          </cell>
          <cell r="E4101">
            <v>0.17615085899999999</v>
          </cell>
        </row>
        <row r="4102">
          <cell r="A4102">
            <v>96876</v>
          </cell>
          <cell r="B4102" t="str">
            <v>DISTRIBUIDOR 2 SAÍDAS, PARA INSTALAÇÕES EM PEX, ENTRADA DE 32 MM X 2 SAÍDAS DE 16 MM, CONEXÃO POR CRIMPAGEM FORNECIMENTO E INSTALAÇÃO. AF_06/2015</v>
          </cell>
          <cell r="C4102" t="str">
            <v>UN</v>
          </cell>
          <cell r="D4102">
            <v>161.33000000000001</v>
          </cell>
          <cell r="E4102">
            <v>5.7625434000000003E-2</v>
          </cell>
        </row>
        <row r="4103">
          <cell r="A4103">
            <v>96877</v>
          </cell>
          <cell r="B4103" t="str">
            <v>DISTRIBUIDOR 2 SAÍDAS, PARA INSTALAÇÕES EM PEX, ENTRADA DE 32 MM X 2 SAÍDAS DE 20 MM, CONEXÃO POR CRIMPAGEM  FORNECIMENTO E INSTALAÇÃO. AF_06/2015</v>
          </cell>
          <cell r="C4103" t="str">
            <v>UN</v>
          </cell>
          <cell r="D4103">
            <v>172.85</v>
          </cell>
          <cell r="E4103">
            <v>5.3778395E-2</v>
          </cell>
        </row>
        <row r="4104">
          <cell r="A4104">
            <v>96878</v>
          </cell>
          <cell r="B4104" t="str">
            <v>DISTRIBUIDOR 2 SAÍDAS, PARA INSTALAÇÕES EM PEX, ENTRADA DE 32 MM X 2 SAÍDAS DE 25 MM, CONEXÃO POR CRIMPAGEM  FORNECIMENTO E INSTALAÇÃO. AF_06/2015</v>
          </cell>
          <cell r="C4104" t="str">
            <v>UN</v>
          </cell>
          <cell r="D4104">
            <v>175.01</v>
          </cell>
          <cell r="E4104">
            <v>5.3113553000000001E-2</v>
          </cell>
        </row>
        <row r="4105">
          <cell r="A4105">
            <v>96879</v>
          </cell>
          <cell r="B4105" t="str">
            <v>DISTRIBUIDOR 3 SAÍDAS, PARA INSTALAÇÕES EM PEX, ENTRADA DE 32 MM X 3 SAÍDAS DE 16 MM, CONEXÃO POR CRIMPAGEM  FORNECIMENTO E INSTALAÇÃO. AF_06/2015</v>
          </cell>
          <cell r="C4105" t="str">
            <v>UN</v>
          </cell>
          <cell r="D4105">
            <v>175.31</v>
          </cell>
          <cell r="E4105">
            <v>6.9408739999999997E-2</v>
          </cell>
        </row>
        <row r="4106">
          <cell r="A4106">
            <v>96880</v>
          </cell>
          <cell r="B4106" t="str">
            <v>DISTRIBUIDOR 3 SAÍDAS, PARA INSTALAÇÕES EM PEX, ENTRADA DE 32 MM X 3 SAÍDAS DE 20 MM, CONEXÃO POR CRIMPAGEM  FORNECIMENTO E INSTALAÇÃO. AF_06/2015</v>
          </cell>
          <cell r="C4106" t="str">
            <v>UN</v>
          </cell>
          <cell r="D4106">
            <v>201.11</v>
          </cell>
          <cell r="E4106">
            <v>6.0492905E-2</v>
          </cell>
        </row>
        <row r="4107">
          <cell r="A4107">
            <v>96881</v>
          </cell>
          <cell r="B4107" t="str">
            <v>DISTRIBUIDOR 3 SAÍDAS, PARA INSTALAÇÕES EM PEX, ENTRADA DE 32 MM X 3 SAÍDAS DE 25 MM, CONEXÃO POR CRIMPAGEM  FORNECIMENTO E INSTALAÇÃO. AF_06/2015</v>
          </cell>
          <cell r="C4107" t="str">
            <v>UN</v>
          </cell>
          <cell r="D4107">
            <v>212.8</v>
          </cell>
          <cell r="E4107">
            <v>5.7165709000000002E-2</v>
          </cell>
        </row>
        <row r="4108">
          <cell r="A4108">
            <v>6171</v>
          </cell>
          <cell r="B4108" t="str">
            <v>TAMPA DE CONCRETO ARMADO 60X60X5CM PARA CAIXA</v>
          </cell>
          <cell r="C4108" t="str">
            <v>UN</v>
          </cell>
          <cell r="D4108">
            <v>20.62</v>
          </cell>
          <cell r="E4108">
            <v>0.26020659099999999</v>
          </cell>
        </row>
        <row r="4109">
          <cell r="A4109">
            <v>72289</v>
          </cell>
          <cell r="B4109" t="str">
            <v>CAIXA DE INSPEÇÃO 80X80X80CM EM ALVENARIA - EXECUÇÃO</v>
          </cell>
          <cell r="C4109" t="str">
            <v>UN</v>
          </cell>
          <cell r="D4109">
            <v>349.7</v>
          </cell>
          <cell r="E4109">
            <v>0.52437071000000002</v>
          </cell>
        </row>
        <row r="4110">
          <cell r="A4110">
            <v>72290</v>
          </cell>
          <cell r="B4110" t="str">
            <v>CAIXA DE INSPEÇÃO 90X90X80CM EM ALVENARIA - EXECUÇÃO</v>
          </cell>
          <cell r="C4110" t="str">
            <v>UN</v>
          </cell>
          <cell r="D4110">
            <v>393.62</v>
          </cell>
          <cell r="E4110">
            <v>0.51354442</v>
          </cell>
        </row>
        <row r="4111">
          <cell r="A4111" t="str">
            <v>74051/1</v>
          </cell>
          <cell r="B4111" t="str">
            <v>CAIXA DE GORDURA DUPLA EM CONCRETO PRE-MOLDADO DN 60,0 CM COM TAMPA - FORNECIMENTO E INSTALACAO</v>
          </cell>
          <cell r="C4111" t="str">
            <v>UN</v>
          </cell>
          <cell r="D4111">
            <v>212.97</v>
          </cell>
          <cell r="E4111">
            <v>0.25233600899999997</v>
          </cell>
        </row>
        <row r="4112">
          <cell r="A4112" t="str">
            <v>74051/2</v>
          </cell>
          <cell r="B4112" t="str">
            <v>CAIXA DE GORDURA SIMPLES EM CONCRETO PRE-MOLDADO DN 40,0 CM COM TAMPA - FORNECIMENTO E INSTALACAO</v>
          </cell>
          <cell r="C4112" t="str">
            <v>UN</v>
          </cell>
          <cell r="D4112">
            <v>135.72</v>
          </cell>
          <cell r="E4112">
            <v>0.39596227499999997</v>
          </cell>
        </row>
        <row r="4113">
          <cell r="A4113" t="str">
            <v>74104/1</v>
          </cell>
          <cell r="B4113" t="str">
            <v>CAIXA DE INSPEÇÃO EM ALVENARIA DE TIJOLO MACIÇO 60X60X60CM, REVESTIDA INTERNAMENTO COM BARRA LISA (CIMENTO E AREIA, TRAÇO 1:4) E=2,0CM, COM TAMPA PRÉ-MOLDADA DE CONCRETO E FUNDO DE CONCRETO 15MPA TIPO C - ESCAVAÇÃO E CONFECÇÃO</v>
          </cell>
          <cell r="C4113" t="str">
            <v>UN</v>
          </cell>
          <cell r="D4113">
            <v>137.27000000000001</v>
          </cell>
          <cell r="E4113">
            <v>0.48572267400000002</v>
          </cell>
        </row>
        <row r="4114">
          <cell r="A4114" t="str">
            <v>74166/1</v>
          </cell>
          <cell r="B4114" t="str">
            <v>CAIXA DE INSPEÇÃO EM CONCRETO PRÉ-MOLDADO DN 60CM COM TAMPA H= 60CM - FORNECIMENTO E INSTALACAO</v>
          </cell>
          <cell r="C4114" t="str">
            <v>UN</v>
          </cell>
          <cell r="D4114">
            <v>210.86</v>
          </cell>
          <cell r="E4114">
            <v>0.31588687399999998</v>
          </cell>
        </row>
        <row r="4115">
          <cell r="A4115" t="str">
            <v>74166/2</v>
          </cell>
          <cell r="B4115" t="str">
            <v>CAIXA DE INSPECAO EM ANEL DE CONCRETO PRE MOLDADO, COM 950MM DE ALTURA TOTAL. ANEIS COM ESP=50MM, DIAM.=600MM. EXCLUSIVE TAMPAO E ESCAVACAO - FORNECIMENTO E INSTALACAO</v>
          </cell>
          <cell r="C4115" t="str">
            <v>UN</v>
          </cell>
          <cell r="D4115">
            <v>288.06</v>
          </cell>
          <cell r="E4115">
            <v>0.149446045</v>
          </cell>
        </row>
        <row r="4116">
          <cell r="A4116">
            <v>88503</v>
          </cell>
          <cell r="B4116" t="str">
            <v>CAIXA D´ÁGUA EM POLIETILENO, 1000 LITROS, COM ACESSÓRIOS</v>
          </cell>
          <cell r="C4116" t="str">
            <v>UN</v>
          </cell>
          <cell r="D4116">
            <v>672.72</v>
          </cell>
          <cell r="E4116">
            <v>0.30362692699999999</v>
          </cell>
        </row>
        <row r="4117">
          <cell r="A4117">
            <v>88504</v>
          </cell>
          <cell r="B4117" t="str">
            <v>CAIXA D´AGUA EM POLIETILENO, 500 LITROS, COM ACESSÓRIOS</v>
          </cell>
          <cell r="C4117" t="str">
            <v>UN</v>
          </cell>
          <cell r="D4117">
            <v>546.88</v>
          </cell>
          <cell r="E4117">
            <v>0.373525053</v>
          </cell>
        </row>
        <row r="4118">
          <cell r="A4118">
            <v>89482</v>
          </cell>
          <cell r="B4118" t="str">
            <v>CAIXA SIFONADA, PVC, DN 100 X 100 X 50 MM, FORNECIDA E INSTALADA EM RAMAIS DE ENCAMINHAMENTO DE ÁGUA PLUVIAL. AF_12/2014</v>
          </cell>
          <cell r="C4118" t="str">
            <v>UN</v>
          </cell>
          <cell r="D4118">
            <v>18.05</v>
          </cell>
          <cell r="E4118">
            <v>0.19977553300000001</v>
          </cell>
        </row>
        <row r="4119">
          <cell r="A4119">
            <v>89491</v>
          </cell>
          <cell r="B4119" t="str">
            <v>CAIXA SIFONADA, PVC, DN 150 X 185 X 75 MM, FORNECIDA E INSTALADA EM RAMAIS DE ENCAMINHAMENTO DE ÁGUA PLUVIAL. AF_12/2014</v>
          </cell>
          <cell r="C4119" t="str">
            <v>UN</v>
          </cell>
          <cell r="D4119">
            <v>44.65</v>
          </cell>
          <cell r="E4119">
            <v>0.12497185299999999</v>
          </cell>
        </row>
        <row r="4120">
          <cell r="A4120">
            <v>89495</v>
          </cell>
          <cell r="B4120" t="str">
            <v>RALO SIFONADO, PVC, DN 100 X 40 MM, JUNTA SOLDÁVEL, FORNECIDO E INSTALADO EM RAMAIS DE ENCAMINHAMENTO DE ÁGUA PLUVIAL. AF_12/2014</v>
          </cell>
          <cell r="C4120" t="str">
            <v>UN</v>
          </cell>
          <cell r="D4120">
            <v>7.25</v>
          </cell>
          <cell r="E4120">
            <v>0.127629733</v>
          </cell>
        </row>
        <row r="4121">
          <cell r="A4121">
            <v>89707</v>
          </cell>
          <cell r="B4121" t="str">
            <v>CAIXA SIFONADA, PVC, DN 100 X 100 X 50 MM, JUNTA ELÁSTICA, FORNECIDA E INSTALADA EM RAMAL DE DESCARGA OU EM RAMAL DE ESGOTO SANITÁRIO. AF_12/2014</v>
          </cell>
          <cell r="C4121" t="str">
            <v>UN</v>
          </cell>
          <cell r="D4121">
            <v>22.07</v>
          </cell>
          <cell r="E4121">
            <v>0.302283105</v>
          </cell>
        </row>
        <row r="4122">
          <cell r="A4122">
            <v>89708</v>
          </cell>
          <cell r="B4122" t="str">
            <v>CAIXA SIFONADA, PVC, DN 150 X 185 X 75 MM, JUNTA ELÁSTICA, FORNECIDA E INSTALADA EM RAMAL DE DESCARGA OU EM RAMAL DE ESGOTO SANITÁRIO. AF_12/2014</v>
          </cell>
          <cell r="C4122" t="str">
            <v>UN</v>
          </cell>
          <cell r="D4122">
            <v>50.23</v>
          </cell>
          <cell r="E4122">
            <v>0.201120672</v>
          </cell>
        </row>
        <row r="4123">
          <cell r="A4123">
            <v>89709</v>
          </cell>
          <cell r="B4123" t="str">
            <v>RALO SIFONADO, PVC, DN 100 X 40 MM, JUNTA SOLDÁVEL, FORNECIDO E INSTALADO EM RAMAL DE DESCARGA OU EM RAMAL DE ESGOTO SANITÁRIO. AF_12/2014</v>
          </cell>
          <cell r="C4123" t="str">
            <v>UN</v>
          </cell>
          <cell r="D4123">
            <v>8.44</v>
          </cell>
          <cell r="E4123">
            <v>0.222490931</v>
          </cell>
        </row>
        <row r="4124">
          <cell r="A4124">
            <v>89710</v>
          </cell>
          <cell r="B4124" t="str">
            <v>RALO SECO, PVC, DN 100 X 40 MM, JUNTA SOLDÁVEL, FORNECIDO E INSTALADO EM RAMAL DE DESCARGA OU EM RAMAL DE ESGOTO SANITÁRIO. AF_12/2014</v>
          </cell>
          <cell r="C4124" t="str">
            <v>UN</v>
          </cell>
          <cell r="D4124">
            <v>8.27</v>
          </cell>
          <cell r="E4124">
            <v>0.22716049299999999</v>
          </cell>
        </row>
        <row r="4125">
          <cell r="A4125">
            <v>72739</v>
          </cell>
          <cell r="B4125" t="str">
            <v>VASO SANITARIO INFANTIL SIFONADO, PARA VALVULA DE DESCARGA, EM LOUCA BRANCA, COM ACESSORIOS, INCLUSIVE ASSENTO PLASTICO, BOLSA DE BORRACHA PARA LIGACAO, TUBO PVC LIGACAO - FORNECIMENTO E INSTALACAO</v>
          </cell>
          <cell r="C4125" t="str">
            <v>UN</v>
          </cell>
          <cell r="D4125">
            <v>452.94</v>
          </cell>
          <cell r="E4125">
            <v>0.195829375</v>
          </cell>
        </row>
        <row r="4126">
          <cell r="A4126" t="str">
            <v>74234/1</v>
          </cell>
          <cell r="B4126" t="str">
            <v>MICTORIO SIFONADO DE LOUCA BRANCA COM PERTENCES, COM REGISTRO DE PRESSAO 1/2" COM CANOPLA CROMADA ACABAMENTO SIMPLES E CONJUNTO PARA FIXACAO  - FORNECIMENTO E INSTALACAO</v>
          </cell>
          <cell r="C4126" t="str">
            <v>UN</v>
          </cell>
          <cell r="D4126">
            <v>522.66</v>
          </cell>
          <cell r="E4126">
            <v>0.162407885</v>
          </cell>
        </row>
        <row r="4127">
          <cell r="A4127">
            <v>86872</v>
          </cell>
          <cell r="B4127" t="str">
            <v>TANQUE DE LOUÇA BRANCA COM COLUNA, 30L OU EQUIVALENTE - FORNECIMENTO E INSTALAÇÃO. AF_12/2013</v>
          </cell>
          <cell r="C4127" t="str">
            <v>UN</v>
          </cell>
          <cell r="D4127">
            <v>625.19000000000005</v>
          </cell>
          <cell r="E4127">
            <v>5.6196494999999999E-2</v>
          </cell>
        </row>
        <row r="4128">
          <cell r="A4128">
            <v>86874</v>
          </cell>
          <cell r="B4128" t="str">
            <v>TANQUE DE LOUÇA BRANCA SUSPENSO, 18L OU EQUIVALENTE - FORNECIMENTO E INSTALAÇÃO. AF_12/2013</v>
          </cell>
          <cell r="C4128" t="str">
            <v>UN</v>
          </cell>
          <cell r="D4128">
            <v>382.41</v>
          </cell>
          <cell r="E4128">
            <v>4.2912839000000001E-2</v>
          </cell>
        </row>
        <row r="4129">
          <cell r="A4129">
            <v>86875</v>
          </cell>
          <cell r="B4129" t="str">
            <v>TANQUE DE MÁRMORE SINTÉTICO COM COLUNA, 22L OU EQUIVALENTE  FORNECIMENTO E INSTALAÇÃO. AF_12/2013</v>
          </cell>
          <cell r="C4129" t="str">
            <v>UN</v>
          </cell>
          <cell r="D4129">
            <v>330.2</v>
          </cell>
          <cell r="E4129">
            <v>6.0845838999999999E-2</v>
          </cell>
        </row>
        <row r="4130">
          <cell r="A4130">
            <v>86876</v>
          </cell>
          <cell r="B4130" t="str">
            <v>TANQUE DE MÁRMORE SINTÉTICO SUSPENSO, 22L OU EQUIVALENTE - FORNECIMENTO E INSTALAÇÃO. AF_12/2013</v>
          </cell>
          <cell r="C4130" t="str">
            <v>UN</v>
          </cell>
          <cell r="D4130">
            <v>185.35</v>
          </cell>
          <cell r="E4130">
            <v>7.7588069999999995E-2</v>
          </cell>
        </row>
        <row r="4131">
          <cell r="A4131">
            <v>86877</v>
          </cell>
          <cell r="B4131" t="str">
            <v>VÁLVULA EM METAL CROMADO 1.1/2" X 1.1/2" PARA TANQUE OU LAVATÓRIO, COM OU SEM LADRÃO - FORNECIMENTO E INSTALAÇÃO. AF_12/2013</v>
          </cell>
          <cell r="C4131" t="str">
            <v>UN</v>
          </cell>
          <cell r="D4131">
            <v>32.11</v>
          </cell>
          <cell r="E4131">
            <v>9.8057643999999999E-2</v>
          </cell>
        </row>
        <row r="4132">
          <cell r="A4132">
            <v>86878</v>
          </cell>
          <cell r="B4132" t="str">
            <v>VÁLVULA EM METAL CROMADO TIPO AMERICANA 3.1/2" X 1.1/2" PARA PIA - FORNECIMENTO E INSTALAÇÃO. AF_12/2013</v>
          </cell>
          <cell r="C4132" t="str">
            <v>UN</v>
          </cell>
          <cell r="D4132">
            <v>60.34</v>
          </cell>
          <cell r="E4132">
            <v>5.2036575000000002E-2</v>
          </cell>
        </row>
        <row r="4133">
          <cell r="A4133">
            <v>86879</v>
          </cell>
          <cell r="B4133" t="str">
            <v>VÁLVULA EM PLÁSTICO 1" PARA PIA, TANQUE OU LAVATÓRIO, COM OU SEM LADRÃO - FORNECIMENTO E INSTALAÇÃO. AF_12/2013</v>
          </cell>
          <cell r="C4133" t="str">
            <v>UN</v>
          </cell>
          <cell r="D4133">
            <v>5.84</v>
          </cell>
          <cell r="E4133">
            <v>0.40176991099999998</v>
          </cell>
        </row>
        <row r="4134">
          <cell r="A4134">
            <v>86880</v>
          </cell>
          <cell r="B4134" t="str">
            <v>VÁLVULA EM PLÁSTICO CROMADO TIPO AMERICANA 3.1/2" X 1.1/2" SEM ADAPTADOR PARA PIA - FORNECIMENTO E INSTALAÇÃO. AF_12/2013</v>
          </cell>
          <cell r="C4134" t="str">
            <v>UN</v>
          </cell>
          <cell r="D4134">
            <v>17.18</v>
          </cell>
          <cell r="E4134">
            <v>0.133608004</v>
          </cell>
        </row>
        <row r="4135">
          <cell r="A4135">
            <v>86881</v>
          </cell>
          <cell r="B4135" t="str">
            <v>SIFÃO DO TIPO GARRAFA EM METAL CROMADO 1 X 1.1/2" - FORNECIMENTO E INSTALAÇÃO. AF_12/2013</v>
          </cell>
          <cell r="C4135" t="str">
            <v>UN</v>
          </cell>
          <cell r="D4135">
            <v>171.43</v>
          </cell>
          <cell r="E4135">
            <v>2.9901302000000001E-2</v>
          </cell>
        </row>
        <row r="4136">
          <cell r="A4136">
            <v>86882</v>
          </cell>
          <cell r="B4136" t="str">
            <v>SIFÃO DO TIPO GARRAFA/COPO EM PVC 1.1/4 X 1.1/2" - FORNECIMENTO E INSTALAÇÃO. AF_12/2013</v>
          </cell>
          <cell r="C4136" t="str">
            <v>UN</v>
          </cell>
          <cell r="D4136">
            <v>17.73</v>
          </cell>
          <cell r="E4136">
            <v>0.14627205400000001</v>
          </cell>
        </row>
        <row r="4137">
          <cell r="A4137">
            <v>86883</v>
          </cell>
          <cell r="B4137" t="str">
            <v>SIFÃO DO TIPO FLEXÍVEL EM PVC 1 X 1.1/2 - FORNECIMENTO E INSTALAÇÃO. AF_12/2013</v>
          </cell>
          <cell r="C4137" t="str">
            <v>UN</v>
          </cell>
          <cell r="D4137">
            <v>10.08</v>
          </cell>
          <cell r="E4137">
            <v>0.15508559899999999</v>
          </cell>
        </row>
        <row r="4138">
          <cell r="A4138">
            <v>86884</v>
          </cell>
          <cell r="B4138" t="str">
            <v>ENGATE FLEXÍVEL EM PLÁSTICO BRANCO, 1/2" X 30CM - FORNECIMENTO E INSTALAÇÃO. AF_12/2013</v>
          </cell>
          <cell r="C4138" t="str">
            <v>UN</v>
          </cell>
          <cell r="D4138">
            <v>7.21</v>
          </cell>
          <cell r="E4138">
            <v>0.40398293000000002</v>
          </cell>
        </row>
        <row r="4139">
          <cell r="A4139">
            <v>86885</v>
          </cell>
          <cell r="B4139" t="str">
            <v>ENGATE FLEXÍVEL EM PLÁSTICO BRANCO, 1/2" X 40CM - FORNECIMENTO E INSTALAÇÃO. AF_12/2013</v>
          </cell>
          <cell r="C4139" t="str">
            <v>UN</v>
          </cell>
          <cell r="D4139">
            <v>9.77</v>
          </cell>
          <cell r="E4139">
            <v>0.296141814</v>
          </cell>
        </row>
        <row r="4140">
          <cell r="A4140">
            <v>86886</v>
          </cell>
          <cell r="B4140" t="str">
            <v>ENGATE FLEXÍVEL EM INOX, 1/2 X 30CM - FORNECIMENTO E INSTALAÇÃO. AF_12/2013</v>
          </cell>
          <cell r="C4140" t="str">
            <v>UN</v>
          </cell>
          <cell r="D4140">
            <v>41.42</v>
          </cell>
          <cell r="E4140">
            <v>6.8865178999999999E-2</v>
          </cell>
        </row>
        <row r="4141">
          <cell r="A4141">
            <v>86887</v>
          </cell>
          <cell r="B4141" t="str">
            <v>ENGATE FLEXÍVEL EM INOX, 1/2 X 40CM - FORNECIMENTO E INSTALAÇÃO. AF_12/2013</v>
          </cell>
          <cell r="C4141" t="str">
            <v>UN</v>
          </cell>
          <cell r="D4141">
            <v>44.99</v>
          </cell>
          <cell r="E4141">
            <v>6.3378710000000005E-2</v>
          </cell>
        </row>
        <row r="4142">
          <cell r="A4142">
            <v>86888</v>
          </cell>
          <cell r="B4142" t="str">
            <v>VASO SANITÁRIO SIFONADO COM CAIXA ACOPLADA LOUÇA BRANCA - FORNECIMENTO E INSTALAÇÃO. AF_12/2013</v>
          </cell>
          <cell r="C4142" t="str">
            <v>UN</v>
          </cell>
          <cell r="D4142">
            <v>374.83</v>
          </cell>
          <cell r="E4142">
            <v>4.5278586000000003E-2</v>
          </cell>
        </row>
        <row r="4143">
          <cell r="A4143">
            <v>86889</v>
          </cell>
          <cell r="B4143" t="str">
            <v>BANCADA DE GRANITO CINZA POLIDO PARA PIA DE COZINHA 1,50 X 0,60 M - FORNECIMENTO E INSTALAÇÃO. AF_12/2013</v>
          </cell>
          <cell r="C4143" t="str">
            <v>UN</v>
          </cell>
          <cell r="D4143">
            <v>620.79</v>
          </cell>
          <cell r="E4143">
            <v>5.2159895999999997E-2</v>
          </cell>
        </row>
        <row r="4144">
          <cell r="A4144">
            <v>86893</v>
          </cell>
          <cell r="B4144" t="str">
            <v>BANCADA DE MÁRMORE BRANCO POLIDO PARA PIA DE COZINHA 1,50 X 0,60 M - FORNECIMENTO E INSTALAÇÃO. AF_12/2013</v>
          </cell>
          <cell r="C4144" t="str">
            <v>UN</v>
          </cell>
          <cell r="D4144">
            <v>422.4</v>
          </cell>
          <cell r="E4144">
            <v>7.6680647000000005E-2</v>
          </cell>
        </row>
        <row r="4145">
          <cell r="A4145">
            <v>86894</v>
          </cell>
          <cell r="B4145" t="str">
            <v>BANCADA DE MÁRMORE SINTÉTICO 120 X 60CM, COM CUBA INTEGRADA - FORNECIMENTO E INSTALAÇÃO. AF_12/2013</v>
          </cell>
          <cell r="C4145" t="str">
            <v>UN</v>
          </cell>
          <cell r="D4145">
            <v>235.92</v>
          </cell>
          <cell r="E4145">
            <v>8.5119022000000003E-2</v>
          </cell>
        </row>
        <row r="4146">
          <cell r="A4146">
            <v>86895</v>
          </cell>
          <cell r="B4146" t="str">
            <v>BANCADA DE GRANITO CINZA POLIDO PARA LAVATÓRIO 0,50 X 0,60 M - FORNECIMENTO E INSTALAÇÃO. AF_12/2013</v>
          </cell>
          <cell r="C4146" t="str">
            <v>UN</v>
          </cell>
          <cell r="D4146">
            <v>294.99</v>
          </cell>
          <cell r="E4146">
            <v>0.130332959</v>
          </cell>
        </row>
        <row r="4147">
          <cell r="A4147">
            <v>86899</v>
          </cell>
          <cell r="B4147" t="str">
            <v>BANCADA DE MÁRMORE BRANCO POLIDO PARA LAVATÓRIO 0,50 X 0,60 M - FORNECIMENTO E INSTALAÇÃO. AF_12/2013</v>
          </cell>
          <cell r="C4147" t="str">
            <v>UN</v>
          </cell>
          <cell r="D4147">
            <v>220.57</v>
          </cell>
          <cell r="E4147">
            <v>0.17437900100000001</v>
          </cell>
        </row>
        <row r="4148">
          <cell r="A4148">
            <v>86900</v>
          </cell>
          <cell r="B4148" t="str">
            <v>CUBA DE EMBUTIR DE AÇO INOXIDÁVEL MÉDIA - FORNECIMENTO E INSTALAÇÃO. AF_12/2013</v>
          </cell>
          <cell r="C4148" t="str">
            <v>UN</v>
          </cell>
          <cell r="D4148">
            <v>142.83000000000001</v>
          </cell>
          <cell r="E4148">
            <v>5.9347597000000002E-2</v>
          </cell>
        </row>
        <row r="4149">
          <cell r="A4149">
            <v>86901</v>
          </cell>
          <cell r="B4149" t="str">
            <v>CUBA DE EMBUTIR OVAL EM LOUÇA BRANCA, 35 X 50CM OU EQUIVALENTE - FORNECIMENTO E INSTALAÇÃO. AF_12/2013</v>
          </cell>
          <cell r="C4149" t="str">
            <v>UN</v>
          </cell>
          <cell r="D4149">
            <v>115.39</v>
          </cell>
          <cell r="E4149">
            <v>0.13088414100000001</v>
          </cell>
        </row>
        <row r="4150">
          <cell r="A4150">
            <v>86902</v>
          </cell>
          <cell r="B4150" t="str">
            <v>LAVATÓRIO LOUÇA BRANCA COM COLUNA, *44 X 35,5* CM, PADRÃO POPULAR - FORNECIMENTO E INSTALAÇÃO. AF_12/2013</v>
          </cell>
          <cell r="C4150" t="str">
            <v>UN</v>
          </cell>
          <cell r="D4150">
            <v>191.83</v>
          </cell>
          <cell r="E4150">
            <v>9.9566646999999994E-2</v>
          </cell>
        </row>
        <row r="4151">
          <cell r="A4151">
            <v>86903</v>
          </cell>
          <cell r="B4151" t="str">
            <v>LAVATÓRIO LOUÇA BRANCA COM COLUNA, 45 X 55CM OU EQUIVALENTE, PADRÃO MÉDIO - FORNECIMENTO E INSTALAÇÃO. AF_12/2013</v>
          </cell>
          <cell r="C4151" t="str">
            <v>UN</v>
          </cell>
          <cell r="D4151">
            <v>261.99</v>
          </cell>
          <cell r="E4151">
            <v>0.114125243</v>
          </cell>
        </row>
        <row r="4152">
          <cell r="A4152">
            <v>86904</v>
          </cell>
          <cell r="B4152" t="str">
            <v>LAVATÓRIO LOUÇA BRANCA SUSPENSO, 29,5 X 39CM OU EQUIVALENTE, PADRÃO POPULAR - FORNECIMENTO E INSTALAÇÃO. AF_12/2013</v>
          </cell>
          <cell r="C4152" t="str">
            <v>UN</v>
          </cell>
          <cell r="D4152">
            <v>104.86</v>
          </cell>
          <cell r="E4152">
            <v>7.7621642000000005E-2</v>
          </cell>
        </row>
        <row r="4153">
          <cell r="A4153">
            <v>86905</v>
          </cell>
          <cell r="B4153" t="str">
            <v>APARELHO MISTURADOR DE MESA PARA LAVATÓRIO, PADRÃO MÉDIO - FORNECIMENTO E INSTALAÇÃO. AF_12/2013</v>
          </cell>
          <cell r="C4153" t="str">
            <v>UN</v>
          </cell>
          <cell r="D4153">
            <v>275.64999999999998</v>
          </cell>
          <cell r="E4153">
            <v>3.1591560999999997E-2</v>
          </cell>
        </row>
        <row r="4154">
          <cell r="A4154">
            <v>86906</v>
          </cell>
          <cell r="B4154" t="str">
            <v>TORNEIRA CROMADA DE MESA, 1/2" OU 3/4", PARA LAVATÓRIO, PADRÃO POPULAR - FORNECIMENTO E INSTALAÇÃO. AF_12/2013</v>
          </cell>
          <cell r="C4154" t="str">
            <v>UN</v>
          </cell>
          <cell r="D4154">
            <v>64.510000000000005</v>
          </cell>
          <cell r="E4154">
            <v>2.8740096E-2</v>
          </cell>
        </row>
        <row r="4155">
          <cell r="A4155">
            <v>86908</v>
          </cell>
          <cell r="B4155" t="str">
            <v>APARELHO MISTURADOR DE MESA PARA PIA DE COZINHA, PADRÃO MÉDIO - FORNECIMENTO E INSTALAÇÃO. AF_12/2013</v>
          </cell>
          <cell r="C4155" t="str">
            <v>UN</v>
          </cell>
          <cell r="D4155">
            <v>333.73</v>
          </cell>
          <cell r="E4155">
            <v>1.2833583000000001E-2</v>
          </cell>
        </row>
        <row r="4156">
          <cell r="A4156">
            <v>86909</v>
          </cell>
          <cell r="B4156" t="str">
            <v>TORNEIRA CROMADA TUBO MÓVEL, DE MESA, 1/2" OU 3/4", PARA PIA DE COZINHA, PADRÃO ALTO - FORNECIMENTO E INSTALAÇÃO. AF_12/2013</v>
          </cell>
          <cell r="C4156" t="str">
            <v>UN</v>
          </cell>
          <cell r="D4156">
            <v>129.26</v>
          </cell>
          <cell r="E4156">
            <v>2.4250405999999999E-2</v>
          </cell>
        </row>
        <row r="4157">
          <cell r="A4157">
            <v>86910</v>
          </cell>
          <cell r="B4157" t="str">
            <v>TORNEIRA CROMADA TUBO MÓVEL, DE PAREDE, 1/2" OU 3/4", PARA PIA DE COZINHA, PADRÃO MÉDIO - FORNECIMENTO E INSTALAÇÃO. AF_12/2013</v>
          </cell>
          <cell r="C4157" t="str">
            <v>UN</v>
          </cell>
          <cell r="D4157">
            <v>123.59</v>
          </cell>
          <cell r="E4157">
            <v>2.5364667E-2</v>
          </cell>
        </row>
        <row r="4158">
          <cell r="A4158">
            <v>86911</v>
          </cell>
          <cell r="B4158" t="str">
            <v>TORNEIRA CROMADA LONGA, DE PAREDE, 1/2" OU 3/4", PARA PIA DE COZINHA, PADRÃO POPULAR - FORNECIMENTO E INSTALAÇÃO. AF_12/2013</v>
          </cell>
          <cell r="C4158" t="str">
            <v>UN</v>
          </cell>
          <cell r="D4158">
            <v>54.38</v>
          </cell>
          <cell r="E4158">
            <v>4.1889647000000002E-2</v>
          </cell>
        </row>
        <row r="4159">
          <cell r="A4159">
            <v>86912</v>
          </cell>
          <cell r="B4159" t="str">
            <v>TORNEIRA CROMADA LONGA, DE PAREDE, 1/2" OU 3/4", PARA PIA DE COZINHA, PADRÃO MÉDIO - FORNECIMENTO E INSTALAÇÃO. AF_12/2013</v>
          </cell>
          <cell r="C4159" t="str">
            <v>UN</v>
          </cell>
          <cell r="D4159">
            <v>54.38</v>
          </cell>
          <cell r="E4159">
            <v>4.1889647000000002E-2</v>
          </cell>
        </row>
        <row r="4160">
          <cell r="A4160">
            <v>86913</v>
          </cell>
          <cell r="B4160" t="str">
            <v>TORNEIRA CROMADA 1/2" OU 3/4" PARA TANQUE, PADRÃO POPULAR - FORNECIMENTO E INSTALAÇÃO. AF_12/2013</v>
          </cell>
          <cell r="C4160" t="str">
            <v>UN</v>
          </cell>
          <cell r="D4160">
            <v>23.29</v>
          </cell>
          <cell r="E4160">
            <v>0.122890523</v>
          </cell>
        </row>
        <row r="4161">
          <cell r="A4161">
            <v>86914</v>
          </cell>
          <cell r="B4161" t="str">
            <v>TORNEIRA CROMADA 1/2" OU 3/4" PARA TANQUE, PADRÃO MÉDIO - FORNECIMENTO E INSTALAÇÃO. AF_12/2013</v>
          </cell>
          <cell r="C4161" t="str">
            <v>UN</v>
          </cell>
          <cell r="D4161">
            <v>49.02</v>
          </cell>
          <cell r="E4161">
            <v>5.8149058000000003E-2</v>
          </cell>
        </row>
        <row r="4162">
          <cell r="A4162">
            <v>86915</v>
          </cell>
          <cell r="B4162" t="str">
            <v>TORNEIRA CROMADA DE MESA, 1/2" OU 3/4", PARA LAVATÓRIO, PADRÃO MÉDIO - FORNECIMENTO E INSTALAÇÃO. AF_12/2013</v>
          </cell>
          <cell r="C4162" t="str">
            <v>UN</v>
          </cell>
          <cell r="D4162">
            <v>109.26</v>
          </cell>
          <cell r="E4162">
            <v>1.6953811999999999E-2</v>
          </cell>
        </row>
        <row r="4163">
          <cell r="A4163">
            <v>86916</v>
          </cell>
          <cell r="B4163" t="str">
            <v>TORNEIRA PLÁSTICA 3/4" PARA TANQUE - FORNECIMENTO E INSTALAÇÃO. AF_12/2013</v>
          </cell>
          <cell r="C4163" t="str">
            <v>UN</v>
          </cell>
          <cell r="D4163">
            <v>30.9</v>
          </cell>
          <cell r="E4163">
            <v>9.2447916000000005E-2</v>
          </cell>
        </row>
        <row r="4164">
          <cell r="A4164">
            <v>86919</v>
          </cell>
          <cell r="B4164" t="str">
            <v>TANQUE DE LOUÇA BRANCA COM COLUNA, 30L OU EQUIVALENTE, INCLUSO SIFÃO FLEXÍVEL EM PVC, VÁLVULA METÁLICA E TORNEIRA DE METAL CROMADO PADRÃO MÉDIO - FORNECIMENTO E INSTALAÇÃO. AF_12/2013</v>
          </cell>
          <cell r="C4164" t="str">
            <v>UN</v>
          </cell>
          <cell r="D4164">
            <v>716.4</v>
          </cell>
          <cell r="E4164">
            <v>5.9569057000000002E-2</v>
          </cell>
        </row>
        <row r="4165">
          <cell r="A4165">
            <v>86920</v>
          </cell>
          <cell r="B4165" t="str">
            <v>TANQUE DE LOUÇA BRANCA COM COLUNA, 30L OU EQUIVALENTE, INCLUSO SIFÃO FLEXÍVEL EM PVC, VÁLVULA PLÁSTICA E TORNEIRA DE METAL CROMADO PADRÃO POPULAR - FORNECIMENTO E INSTALAÇÃO. AF_12/2013_P</v>
          </cell>
          <cell r="C4165" t="str">
            <v>UN</v>
          </cell>
          <cell r="D4165">
            <v>664.4</v>
          </cell>
          <cell r="E4165">
            <v>6.2940751000000003E-2</v>
          </cell>
        </row>
        <row r="4166">
          <cell r="A4166">
            <v>86921</v>
          </cell>
          <cell r="B4166" t="str">
            <v>TANQUE DE LOUÇA BRANCA COM COLUNA, 30L OU EQUIVALENTE, INCLUSO SIFÃO FLEXÍVEL EM PVC, VÁLVULA PLÁSTICA E TORNEIRA DE PLÁSTICO - FORNECIMENTO E INSTALAÇÃO. AF_12/2013</v>
          </cell>
          <cell r="C4166" t="str">
            <v>UN</v>
          </cell>
          <cell r="D4166">
            <v>672.01</v>
          </cell>
          <cell r="E4166">
            <v>6.2227188000000003E-2</v>
          </cell>
        </row>
        <row r="4167">
          <cell r="A4167">
            <v>86922</v>
          </cell>
          <cell r="B4167" t="str">
            <v>TANQUE DE LOUÇA BRANCA SUSPENSO, 18L OU EQUIVALENTE, INCLUSO SIFÃO TIPO GARRAFA EM METAL CROMADO, VÁLVULA METÁLICA E TORNEIRA DE METAL CROMADO PADRÃO MÉDIO - FORNECIMENTO E INSTALAÇÃO. AF_12/2013</v>
          </cell>
          <cell r="C4167" t="str">
            <v>UN</v>
          </cell>
          <cell r="D4167">
            <v>634.97</v>
          </cell>
          <cell r="E4167">
            <v>4.3348681E-2</v>
          </cell>
        </row>
        <row r="4168">
          <cell r="A4168">
            <v>86923</v>
          </cell>
          <cell r="B4168" t="str">
            <v>TANQUE DE LOUÇA BRANCA SUSPENSO, 18L OU EQUIVALENTE, INCLUSO SIFÃO TIPO GARRAFA EM PVC, VÁLVULA PLÁSTICA E TORNEIRA DE METAL CROMADO PADRÃO POPULAR - FORNECIMENTO E INSTALAÇÃO. AF_12/2013</v>
          </cell>
          <cell r="C4168" t="str">
            <v>UN</v>
          </cell>
          <cell r="D4168">
            <v>429.27</v>
          </cell>
          <cell r="E4168">
            <v>5.6196032E-2</v>
          </cell>
        </row>
        <row r="4169">
          <cell r="A4169">
            <v>86924</v>
          </cell>
          <cell r="B4169" t="str">
            <v>TANQUE DE LOUÇA BRANCA SUSPENSO, 18L OU EQUIVALENTE, INCLUSO SIFÃO TIPO GARRAFA EM PVC, VÁLVULA PLÁSTICA E TORNEIRA DE PLÁSTICO - FORNECIMENTO E INSTALAÇÃO. AF_12/2013</v>
          </cell>
          <cell r="C4169" t="str">
            <v>UN</v>
          </cell>
          <cell r="D4169">
            <v>436.88</v>
          </cell>
          <cell r="E4169">
            <v>5.5215426999999997E-2</v>
          </cell>
        </row>
        <row r="4170">
          <cell r="A4170">
            <v>86925</v>
          </cell>
          <cell r="B4170" t="str">
            <v>TANQUE DE MÁRMORE SINTÉTICO COM COLUNA, 22L OU EQUIVALENTE, INCLUSO SIFÃO FLEXÍVEL EM PVC, VÁLVULA PLÁSTICA E TORNEIRA DE METAL CROMADO PADRÃO POPULAR - FORNECIMENTO E INSTALAÇÃO. AF_12/2013</v>
          </cell>
          <cell r="C4170" t="str">
            <v>UN</v>
          </cell>
          <cell r="D4170">
            <v>369.41</v>
          </cell>
          <cell r="E4170">
            <v>7.2502306000000002E-2</v>
          </cell>
        </row>
        <row r="4171">
          <cell r="A4171">
            <v>86926</v>
          </cell>
          <cell r="B4171" t="str">
            <v>TANQUE DE MÁRMORE SINTÉTICO COM COLUNA, 22L OU EQUIVALENTE, INCLUSO SIFÃO FLEXÍVEL EM PVC, VÁLVULA PLÁSTICA E TORNEIRA DE PLÁSTICO - FORNECIMENTO E INSTALAÇÃO. AF_12/2013</v>
          </cell>
          <cell r="C4171" t="str">
            <v>UN</v>
          </cell>
          <cell r="D4171">
            <v>377.02</v>
          </cell>
          <cell r="E4171">
            <v>7.1035491000000006E-2</v>
          </cell>
        </row>
        <row r="4172">
          <cell r="A4172">
            <v>86927</v>
          </cell>
          <cell r="B4172" t="str">
            <v>TANQUE DE MÁRMORE SINTÉTICO SUSPENSO, 22L OU EQUIVALENTE, INCLUSO SIFÃO TIPO GARRAFA EM PVC, VÁLVULA PLÁSTICA E TORNEIRA DE METAL CROMADO PADRÃO POPULAR - FORNECIMENTO E INSTALAÇÃO. AF_12/2013</v>
          </cell>
          <cell r="C4172" t="str">
            <v>UN</v>
          </cell>
          <cell r="D4172">
            <v>232.21</v>
          </cell>
          <cell r="E4172">
            <v>9.5242209999999994E-2</v>
          </cell>
        </row>
        <row r="4173">
          <cell r="A4173">
            <v>86928</v>
          </cell>
          <cell r="B4173" t="str">
            <v>TANQUE DE MÁRMORE SINTÉTICO SUSPENSO, 22L OU EQUIVALENTE, INCLUSO SIFÃO TIPO GARRAFA EM PVC, VÁLVULA PLÁSTICA E TORNEIRA DE PLÁSTICO - FORNECIMENTO E INSTALAÇÃO. AF_12/2013</v>
          </cell>
          <cell r="C4173" t="str">
            <v>UN</v>
          </cell>
          <cell r="D4173">
            <v>239.82</v>
          </cell>
          <cell r="E4173">
            <v>9.2209856000000007E-2</v>
          </cell>
        </row>
        <row r="4174">
          <cell r="A4174">
            <v>86929</v>
          </cell>
          <cell r="B4174" t="str">
            <v>TANQUE DE MÁRMORE SINTÉTICO SUSPENSO, 22L OU EQUIVALENTE, INCLUSO SIFÃO FLEXÍVEL EM PVC, VÁLVULA PLÁSTICA E TORNEIRA DE METAL CROMADO PADRÃO POPULAR - FORNECIMENTO E INSTALAÇÃO. AF_12/2013</v>
          </cell>
          <cell r="C4174" t="str">
            <v>UN</v>
          </cell>
          <cell r="D4174">
            <v>224.56</v>
          </cell>
          <cell r="E4174">
            <v>9.3891048000000005E-2</v>
          </cell>
        </row>
        <row r="4175">
          <cell r="A4175">
            <v>86930</v>
          </cell>
          <cell r="B4175" t="str">
            <v>TANQUE DE MÁRMORE SINTÉTICO SUSPENSO, 22L OU EQUIVALENTE, INCLUSO SIFÃO FLEXÍVEL EM PVC, VÁLVULA PLÁSTICA E TORNEIRA DE PLÁSTICO - FORNECIMENTO E INSTALAÇÃO. AF_12/2013</v>
          </cell>
          <cell r="C4175" t="str">
            <v>UN</v>
          </cell>
          <cell r="D4175">
            <v>232.17</v>
          </cell>
          <cell r="E4175">
            <v>9.0803008000000004E-2</v>
          </cell>
        </row>
        <row r="4176">
          <cell r="A4176">
            <v>86931</v>
          </cell>
          <cell r="B4176" t="str">
            <v>VASO SANITÁRIO SIFONADO COM CAIXA ACOPLADA LOUÇA BRANCA, INCLUSO ENGATE FLEXÍVEL EM PLÁSTICO BRANCO, 1/2  X 40CM - FORNECIMENTO E INSTALAÇÃO. AF_12/2013</v>
          </cell>
          <cell r="C4176" t="str">
            <v>UN</v>
          </cell>
          <cell r="D4176">
            <v>384.6</v>
          </cell>
          <cell r="E4176">
            <v>5.1541023999999998E-2</v>
          </cell>
        </row>
        <row r="4177">
          <cell r="A4177">
            <v>86932</v>
          </cell>
          <cell r="B4177" t="str">
            <v>VASO SANITÁRIO SIFONADO COM CAIXA ACOPLADA LOUÇA BRANCA - PADRÃO MÉDIO, INCLUSO ENGATE FLEXÍVEL EM METAL CROMADO, 1/2 X 40CM - FORNECIMENTO E INSTALAÇÃO. AF_12/2013</v>
          </cell>
          <cell r="C4177" t="str">
            <v>UN</v>
          </cell>
          <cell r="D4177">
            <v>419.82</v>
          </cell>
          <cell r="E4177">
            <v>4.7212550999999998E-2</v>
          </cell>
        </row>
        <row r="4178">
          <cell r="A4178">
            <v>86933</v>
          </cell>
          <cell r="B4178" t="str">
            <v>BANCADA DE MÁRMORE SINTÉTICO 120 X 60CM, COM CUBA INTEGRADA, INCLUSO SIFÃO TIPO GARRAFA EM PVC, VÁLVULA EM PLÁSTICO CROMADO TIPO AMERICANA E TORNEIRA CROMADA LONGA, DE PAREDE, PADRÃO POPULAR - FORNECIMENTO E INSTALAÇÃO. AF_12/2013</v>
          </cell>
          <cell r="C4178" t="str">
            <v>UN</v>
          </cell>
          <cell r="D4178">
            <v>325.20999999999998</v>
          </cell>
          <cell r="E4178">
            <v>8.3749459999999998E-2</v>
          </cell>
        </row>
        <row r="4179">
          <cell r="A4179">
            <v>86934</v>
          </cell>
          <cell r="B4179" t="str">
            <v>BANCADA DE MÁRMORE SINTÉTICO 120 X 60CM, COM CUBA INTEGRADA, INCLUSO SIFÃO TIPO FLEXÍVEL EM PVC, VÁLVULA EM PLÁSTICO CROMADO TIPO AMERICANA E TORNEIRA CROMADA LONGA, DE PAREDE, PADRÃO POPULAR - FORNECIMENTO E INSTALAÇÃO. AF_12/2013</v>
          </cell>
          <cell r="C4179" t="str">
            <v>UN</v>
          </cell>
          <cell r="D4179">
            <v>317.56</v>
          </cell>
          <cell r="E4179">
            <v>8.2517834999999998E-2</v>
          </cell>
        </row>
        <row r="4180">
          <cell r="A4180">
            <v>86935</v>
          </cell>
          <cell r="B4180" t="str">
            <v>CUBA DE EMBUTIR DE AÇO INOXIDÁVEL MÉDIA, INCLUSO VÁLVULA TIPO AMERICANA EM METAL CROMADO E SIFÃO FLEXÍVEL EM PVC - FORNECIMENTO E INSTALAÇÃO. AF_12/2013</v>
          </cell>
          <cell r="C4180" t="str">
            <v>UN</v>
          </cell>
          <cell r="D4180">
            <v>213.25</v>
          </cell>
          <cell r="E4180">
            <v>6.1750458000000001E-2</v>
          </cell>
        </row>
        <row r="4181">
          <cell r="A4181">
            <v>86936</v>
          </cell>
          <cell r="B4181" t="str">
            <v>CUBA DE EMBUTIR DE AÇO INOXIDÁVEL MÉDIA, INCLUSO VÁLVULA TIPO AMERICANA E SIFÃO TIPO GARRAFA EM METAL CROMADO - FORNECIMENTO E INSTALAÇÃO. AF_12/2013</v>
          </cell>
          <cell r="C4181" t="str">
            <v>UN</v>
          </cell>
          <cell r="D4181">
            <v>374.6</v>
          </cell>
          <cell r="E4181">
            <v>4.4687508000000001E-2</v>
          </cell>
        </row>
        <row r="4182">
          <cell r="A4182">
            <v>86937</v>
          </cell>
          <cell r="B4182" t="str">
            <v>CUBA DE EMBUTIR OVAL EM LOUÇA BRANCA, 35 X 50CM OU EQUIVALENTE, INCLUSO VÁLVULA EM METAL CROMADO E SIFÃO FLEXÍVEL EM PVC - FORNECIMENTO E INSTALAÇÃO. AF_12/2013</v>
          </cell>
          <cell r="C4182" t="str">
            <v>UN</v>
          </cell>
          <cell r="D4182">
            <v>157.58000000000001</v>
          </cell>
          <cell r="E4182">
            <v>0.12574049300000001</v>
          </cell>
        </row>
        <row r="4183">
          <cell r="A4183">
            <v>86938</v>
          </cell>
          <cell r="B4183" t="str">
            <v>CUBA DE EMBUTIR OVAL EM LOUÇA BRANCA, 35 X 50CM OU EQUIVALENTE, INCLUSO VÁLVULA E SIFÃO TIPO GARRAFA EM METAL CROMADO - FORNECIMENTO E INSTALAÇÃO. AF_12/2013</v>
          </cell>
          <cell r="C4183" t="str">
            <v>UN</v>
          </cell>
          <cell r="D4183">
            <v>318.93</v>
          </cell>
          <cell r="E4183">
            <v>7.3266517000000003E-2</v>
          </cell>
        </row>
        <row r="4184">
          <cell r="A4184">
            <v>86939</v>
          </cell>
          <cell r="B4184" t="str">
            <v>LAVATÓRIO LOUÇA BRANCA COM COLUNA, *44 X 35,5* CM, PADRÃO POPULAR, INCLUSO SIFÃO FLEXÍVEL EM PVC, VÁLVULA E ENGATE FLEXÍVEL 30CM EM PLÁSTICO E COM TORNEIRA CROMADA PADRÃO POPULAR - FORNECIMENTO E INSTALAÇÃO. AF_12/2013</v>
          </cell>
          <cell r="C4184" t="str">
            <v>UN</v>
          </cell>
          <cell r="D4184">
            <v>279.47000000000003</v>
          </cell>
          <cell r="E4184">
            <v>9.8991059000000006E-2</v>
          </cell>
        </row>
        <row r="4185">
          <cell r="A4185">
            <v>86940</v>
          </cell>
          <cell r="B4185" t="str">
            <v>LAVATÓRIO LOUÇA BRANCA COM COLUNA, 45 X 55CM OU EQUIVALENTE, PADRÃO MÉDIO, INCLUSO SIFÃO TIPO GARRAFA, VÁLVULA E ENGATE FLEXÍVEL DE 40CM EM METAL CROMADO, COM APARELHO MISTURADOR PADRÃO MÉDIO - FORNECIMENTO E INSTALAÇÃO. AF_12/2013</v>
          </cell>
          <cell r="C4185" t="str">
            <v>UN</v>
          </cell>
          <cell r="D4185">
            <v>831.16</v>
          </cell>
          <cell r="E4185">
            <v>6.3261395999999998E-2</v>
          </cell>
        </row>
        <row r="4186">
          <cell r="A4186">
            <v>86941</v>
          </cell>
          <cell r="B4186" t="str">
            <v>LAVATÓRIO LOUÇA BRANCA COM COLUNA, 45 X 55CM OU EQUIVALENTE, PADRÃO MÉDIO, INCLUSO SIFÃO TIPO GARRAFA, VÁLVULA E ENGATE FLEXÍVEL DE 40CM EM METAL CROMADO, COM TORNEIRA CROMADA DE MESA, PADRÃO MÉDIO - FORNECIMENTO E INSTALAÇÃO. AF_12/2013</v>
          </cell>
          <cell r="C4186" t="str">
            <v>UN</v>
          </cell>
          <cell r="D4186">
            <v>619.78</v>
          </cell>
          <cell r="E4186">
            <v>6.918117E-2</v>
          </cell>
        </row>
        <row r="4187">
          <cell r="A4187">
            <v>86942</v>
          </cell>
          <cell r="B4187" t="str">
            <v>LAVATÓRIO LOUÇA BRANCA SUSPENSO, 29,5 X 39CM OU EQUIVALENTE, PADRÃO POPULAR, INCLUSO SIFÃO TIPO GARRAFA EM PVC, VÁLVULA E ENGATE FLEXÍVEL 30CM EM PLÁSTICO E TORNEIRA CROMADA DE MESA, PADRÃO POPULAR - FORNECIMENTO E INSTALAÇÃO. AF_12/2013</v>
          </cell>
          <cell r="C4187" t="str">
            <v>UN</v>
          </cell>
          <cell r="D4187">
            <v>200.15</v>
          </cell>
          <cell r="E4187">
            <v>8.8591075000000005E-2</v>
          </cell>
        </row>
        <row r="4188">
          <cell r="A4188">
            <v>86943</v>
          </cell>
          <cell r="B4188" t="str">
            <v>LAVATÓRIO LOUÇA BRANCA SUSPENSO, 29,5 X 39CM OU EQUIVALENTE, PADRÃO POPULAR, INCLUSO SIFÃO FLEXÍVEL EM PVC, VÁLVULA E ENGATE FLEXÍVEL 30CM EM PLÁSTICO E TORNEIRA CROMADA DE MESA, PADRÃO POPULAR - FORNECIMENTO E INSTALAÇÃO. AF_12/2013</v>
          </cell>
          <cell r="C4188" t="str">
            <v>UN</v>
          </cell>
          <cell r="D4188">
            <v>192.5</v>
          </cell>
          <cell r="E4188">
            <v>8.6747742000000003E-2</v>
          </cell>
        </row>
        <row r="4189">
          <cell r="A4189">
            <v>86947</v>
          </cell>
          <cell r="B4189" t="str">
            <v>BANCADA MÁRMORE BRANCO POLIDO 0,50 X 0,60M, INCLUSO CUBA DE EMBUTIR OVAL EM LOUÇA BRANCA 35 X 50CM, VÁLVULA, SIFÃO TIPO GARRAFA E ENGATE FLEXÍVEL 40CM EM METAL CROMADO E APARELHO MISTURADOR DE MESA, PADRÃO MÉDIO - FORNECIMENTO E INSTALAÇÃO. AF_12/2013</v>
          </cell>
          <cell r="C4189" t="str">
            <v>UN</v>
          </cell>
          <cell r="D4189">
            <v>905.13</v>
          </cell>
          <cell r="E4189">
            <v>8.4227069000000002E-2</v>
          </cell>
        </row>
        <row r="4190">
          <cell r="A4190">
            <v>88571</v>
          </cell>
          <cell r="B4190" t="str">
            <v>SABONETEIRA DE SOBREPOR (FIXADA NA PAREDE), TIPO CONCHA, EM ACO INOXIDAVEL - FORNECIMENTO E INSTALACAO</v>
          </cell>
          <cell r="C4190" t="str">
            <v>UN</v>
          </cell>
          <cell r="D4190">
            <v>55.98</v>
          </cell>
          <cell r="E4190">
            <v>0.237200143</v>
          </cell>
        </row>
        <row r="4191">
          <cell r="A4191">
            <v>93396</v>
          </cell>
          <cell r="B4191" t="str">
            <v>BANCADA GRANITO CINZA POLIDO 0,50 X 0,60M, INCL. CUBA DE EMBUTIR OVAL LOUÇA BRANCA 35 X 50CM, VÁLVULA METAL CROMADO, SIFÃO FLEXÍVEL PVC, ENGATE 30CM FLEXÍVEL PLÁSTICO E TORNEIRA CROMADA DE MESA, PADRÃO POPULAR - FORNEC. E INSTALAÇÃO. AF_12/2013</v>
          </cell>
          <cell r="C4191" t="str">
            <v>UN</v>
          </cell>
          <cell r="D4191">
            <v>524.29</v>
          </cell>
          <cell r="E4191">
            <v>0.12012924899999999</v>
          </cell>
        </row>
        <row r="4192">
          <cell r="A4192">
            <v>93441</v>
          </cell>
          <cell r="B4192" t="str">
            <v>BANCADA DE GRANITO CINZA POLIDO 150 X 60 CM, COM CUBA DE EMBUTIR DE AÇO INOXIDÁVEL MÉDIA, VÁLVULA AMERICANA EM METAL CROMADO, SIFÃO FLEXÍVEL EM PVC, ENGATE FLEXÍVEL 30 CM, TORNEIRA CROMADA LONGA DE PAREDE, 1/2 OU 3/4, PARA PIA DE COZINHA, PADRÃO POPULAR- FORNEC. E INSTAL. AF_12/2013</v>
          </cell>
          <cell r="C4192" t="str">
            <v>UN</v>
          </cell>
          <cell r="D4192">
            <v>895.63</v>
          </cell>
          <cell r="E4192">
            <v>5.6583728999999999E-2</v>
          </cell>
        </row>
        <row r="4193">
          <cell r="A4193">
            <v>93442</v>
          </cell>
          <cell r="B4193" t="str">
            <v>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v>
          </cell>
          <cell r="C4193" t="str">
            <v>UN</v>
          </cell>
          <cell r="D4193">
            <v>933.47</v>
          </cell>
          <cell r="E4193">
            <v>5.9053258999999997E-2</v>
          </cell>
        </row>
        <row r="4194">
          <cell r="A4194">
            <v>95469</v>
          </cell>
          <cell r="B4194" t="str">
            <v>VASO SANITARIO SIFONADO CONVENCIONAL COM  LOUÇA BRANCA - FORNECIMENTO E INSTALAÇÃO. AF_10/2016</v>
          </cell>
          <cell r="C4194" t="str">
            <v>UN</v>
          </cell>
          <cell r="D4194">
            <v>168.38</v>
          </cell>
          <cell r="E4194">
            <v>0.10088032299999999</v>
          </cell>
        </row>
        <row r="4195">
          <cell r="A4195">
            <v>95470</v>
          </cell>
          <cell r="B4195" t="str">
            <v>VASO SANITARIO SIFONADO CONVENCIONAL COM LOUÇA BRANCA, INCLUSO CONJUNTO DE LIGAÇÃO PARA BACIA SANITÁRIA AJUSTÁVEL - FORNECIMENTO E INSTALAÇÃO. AF_10/2016</v>
          </cell>
          <cell r="C4195" t="str">
            <v>UN</v>
          </cell>
          <cell r="D4195">
            <v>173.58</v>
          </cell>
          <cell r="E4195">
            <v>9.7853680999999998E-2</v>
          </cell>
        </row>
        <row r="4196">
          <cell r="A4196">
            <v>95471</v>
          </cell>
          <cell r="B4196" t="str">
            <v>VASO SANITARIO SIFONADO CONVENCIONAL PARA PCD SEM FURO FRONTAL COM  LOUÇA BRANCA SEM ASSENTO -  FORNECIMENTO E INSTALAÇÃO. AF_10/2016</v>
          </cell>
          <cell r="C4196" t="str">
            <v>UN</v>
          </cell>
          <cell r="D4196">
            <v>661.76</v>
          </cell>
          <cell r="E4196">
            <v>2.5638699000000001E-2</v>
          </cell>
        </row>
        <row r="4197">
          <cell r="A4197">
            <v>95472</v>
          </cell>
          <cell r="B4197" t="str">
            <v>VASO SANITARIO SIFONADO CONVENCIONAL PARA PCD SEM FURO FRONTAL COM LOUÇA BRANCA SEM ASSENTO, INCLUSO CONJUNTO DE LIGAÇÃO PARA BACIA SANITÁRIA AJUSTÁVEL - FORNECIMENTO E INSTALAÇÃO. AF_10/2016</v>
          </cell>
          <cell r="C4197" t="str">
            <v>UN</v>
          </cell>
          <cell r="D4197">
            <v>666.96</v>
          </cell>
          <cell r="E4197">
            <v>2.5438728000000001E-2</v>
          </cell>
        </row>
        <row r="4198">
          <cell r="A4198">
            <v>95542</v>
          </cell>
          <cell r="B4198" t="str">
            <v>PORTA TOALHA ROSTO EM METAL CROMADO, TIPO ARGOLA, INCLUSO FIXAÇÃO. AF_10/2016</v>
          </cell>
          <cell r="C4198" t="str">
            <v>UN</v>
          </cell>
          <cell r="D4198">
            <v>34.03</v>
          </cell>
          <cell r="E4198">
            <v>7.9716563000000004E-2</v>
          </cell>
        </row>
        <row r="4199">
          <cell r="A4199">
            <v>95543</v>
          </cell>
          <cell r="B4199" t="str">
            <v>PORTA TOALHA BANHO EM METAL CROMADO, TIPO BARRA, INCLUSO FIXAÇÃO. AF_10/2016</v>
          </cell>
          <cell r="C4199" t="str">
            <v>UN</v>
          </cell>
          <cell r="D4199">
            <v>54.49</v>
          </cell>
          <cell r="E4199">
            <v>9.9686173000000003E-2</v>
          </cell>
        </row>
        <row r="4200">
          <cell r="A4200">
            <v>95544</v>
          </cell>
          <cell r="B4200" t="str">
            <v>PAPELEIRA DE PAREDE EM METAL CROMADO SEM TAMPA, INCLUSO FIXAÇÃO. AF_10/2016</v>
          </cell>
          <cell r="C4200" t="str">
            <v>UN</v>
          </cell>
          <cell r="D4200">
            <v>43.5</v>
          </cell>
          <cell r="E4200">
            <v>6.2298106999999998E-2</v>
          </cell>
        </row>
        <row r="4201">
          <cell r="A4201">
            <v>95545</v>
          </cell>
          <cell r="B4201" t="str">
            <v>SABONETEIRA DE PAREDE EM METAL CROMADO, INCLUSO FIXAÇÃO. AF_10/2016</v>
          </cell>
          <cell r="C4201" t="str">
            <v>UN</v>
          </cell>
          <cell r="D4201">
            <v>42.49</v>
          </cell>
          <cell r="E4201">
            <v>6.3784548999999996E-2</v>
          </cell>
        </row>
        <row r="4202">
          <cell r="A4202">
            <v>95546</v>
          </cell>
          <cell r="B4202" t="str">
            <v>KIT DE ACESSORIOS PARA BANHEIRO EM METAL CROMADO, 5 PECAS, INCLUSO FIXAÇÃO. AF_10/2016</v>
          </cell>
          <cell r="C4202" t="str">
            <v>UN</v>
          </cell>
          <cell r="D4202">
            <v>123.38</v>
          </cell>
          <cell r="E4202">
            <v>0.132331318</v>
          </cell>
        </row>
        <row r="4203">
          <cell r="A4203">
            <v>95547</v>
          </cell>
          <cell r="B4203" t="str">
            <v>SABONETEIRA PLASTICA TIPO DISPENSER PARA SABONETE LIQUIDO COM RESERVATORIO 800 A 1500 ML, INCLUSO FIXAÇÃO. AF_10/2016</v>
          </cell>
          <cell r="C4203" t="str">
            <v>UN</v>
          </cell>
          <cell r="D4203">
            <v>48.45</v>
          </cell>
          <cell r="E4203">
            <v>0.112196135</v>
          </cell>
        </row>
        <row r="4204">
          <cell r="A4204">
            <v>6087</v>
          </cell>
          <cell r="B4204" t="str">
            <v>TAMPA EM CONCRETO ARMADO 60X60X5CM P/CX INSPECAO/FOSSA SEPTICA</v>
          </cell>
          <cell r="C4204" t="str">
            <v>UN</v>
          </cell>
          <cell r="D4204">
            <v>20.62</v>
          </cell>
          <cell r="E4204">
            <v>0.26020659099999999</v>
          </cell>
        </row>
        <row r="4205">
          <cell r="A4205" t="str">
            <v>74198/1</v>
          </cell>
          <cell r="B4205" t="str">
            <v>SUMIDOURO EM ALVENARIA DE TIJOLO CERAMICO MACICO DIAMETRO 1,20M E ALTURA 5,00M, COM TAMPA EM CONCRETO ARMADO DIAMETRO 1,40M E ESPESSURA 10CM</v>
          </cell>
          <cell r="C4205" t="str">
            <v>UN</v>
          </cell>
          <cell r="D4205">
            <v>1224.93</v>
          </cell>
          <cell r="E4205">
            <v>0.47617725300000002</v>
          </cell>
        </row>
        <row r="4206">
          <cell r="A4206" t="str">
            <v>74198/2</v>
          </cell>
          <cell r="B4206" t="str">
            <v>SUMIDOURO EM ALVENARIA DE TIJOLO CERAMICO MACIÇO DIAMETRO 1,40M E ALTURA 5,00M, COM TAMPA EM CONCRETO ARMADO DIAMETRO 1,60M E ESPESSURA 10CM</v>
          </cell>
          <cell r="C4206" t="str">
            <v>UN</v>
          </cell>
          <cell r="D4206">
            <v>1525.15</v>
          </cell>
          <cell r="E4206">
            <v>0.48637994400000001</v>
          </cell>
        </row>
        <row r="4207">
          <cell r="A4207">
            <v>95463</v>
          </cell>
          <cell r="B4207" t="str">
            <v>FOSSA SÉPTICA EM ALVENARIA DE TIJOLO CERÂMICO MACIÇO, DIMENSÕES EXTERNAS DE 1,90X1,10X1,40 M, VOLUME DE 1.500 LITROS, REVESTIDO INTERNAMENTE COM MASSA ÚNICA E IMPERMEABILIZANTE E COM TAMPA DE CONCRETO ARMADO COM ESPESSURA DE 8 CM</v>
          </cell>
          <cell r="C4207" t="str">
            <v>UN</v>
          </cell>
          <cell r="D4207">
            <v>1346.73</v>
          </cell>
          <cell r="E4207">
            <v>0.36403903199999998</v>
          </cell>
        </row>
        <row r="4208">
          <cell r="A4208">
            <v>89957</v>
          </cell>
          <cell r="B4208" t="str">
            <v>PONTO DE CONSUMO TERMINAL DE ÁGUA FRIA (SUBRAMAL) COM TUBULAÇÃO DE PVC, DN 25 MM, INSTALADO EM RAMAL DE ÁGUA, INCLUSOS RASGO E CHUMBAMENTO EM ALVENARIA. AF_12/2014</v>
          </cell>
          <cell r="C4208" t="str">
            <v>UN</v>
          </cell>
          <cell r="D4208">
            <v>99.03</v>
          </cell>
          <cell r="E4208">
            <v>0.67691185799999998</v>
          </cell>
        </row>
        <row r="4209">
          <cell r="A4209">
            <v>89959</v>
          </cell>
          <cell r="B4209" t="str">
            <v>PONTO DE CONSUMO TERMINAL DE ÁGUA QUENTE (SUBRAMAL) COM TUBULAÇÃO DE CPVC, DN 22 MM, INSTALADO EM RAMAL DE ÁGUA, INCLUSOS RASGO E CHUMBAMENTO EM ALVENARIA. AF_12/2014</v>
          </cell>
          <cell r="C4209" t="str">
            <v>UN</v>
          </cell>
          <cell r="D4209">
            <v>155.83000000000001</v>
          </cell>
          <cell r="E4209">
            <v>0.51284747500000005</v>
          </cell>
        </row>
        <row r="4210">
          <cell r="A4210">
            <v>40729</v>
          </cell>
          <cell r="B4210" t="str">
            <v>VALVULA DESCARGA 1.1/2" COM REGISTRO, ACABAMENTO EM METAL CROMADO - FORNECIMENTO E INSTALACAO</v>
          </cell>
          <cell r="C4210" t="str">
            <v>UN</v>
          </cell>
          <cell r="D4210">
            <v>209.58</v>
          </cell>
          <cell r="E4210">
            <v>9.7654196999999998E-2</v>
          </cell>
        </row>
        <row r="4211">
          <cell r="A4211" t="str">
            <v>73795/1</v>
          </cell>
          <cell r="B4211" t="str">
            <v>VÁLVULA DE RETENÇÃO VERTICAL Ø 20MM (3/4") - FORNECIMENTO E INSTALAÇÃO</v>
          </cell>
          <cell r="C4211" t="str">
            <v>UN</v>
          </cell>
          <cell r="D4211">
            <v>60.55</v>
          </cell>
          <cell r="E4211">
            <v>0.266777133</v>
          </cell>
        </row>
        <row r="4212">
          <cell r="A4212" t="str">
            <v>73795/2</v>
          </cell>
          <cell r="B4212" t="str">
            <v>VÁLVULA DE RETENÇÃO VERTICAL Ø 25MM (1") - FORNECIMENTO E INSTALAÇÃO</v>
          </cell>
          <cell r="C4212" t="str">
            <v>UN</v>
          </cell>
          <cell r="D4212">
            <v>64.31</v>
          </cell>
          <cell r="E4212">
            <v>0.25113086800000001</v>
          </cell>
        </row>
        <row r="4213">
          <cell r="A4213" t="str">
            <v>73795/3</v>
          </cell>
          <cell r="B4213" t="str">
            <v>VÁLVULA DE RETENÇÃO VERTICAL Ø 32MM (1.1/4") - FORNECIMENTO E INSTALAÇÃO</v>
          </cell>
          <cell r="C4213" t="str">
            <v>UN</v>
          </cell>
          <cell r="D4213">
            <v>86.25</v>
          </cell>
          <cell r="E4213">
            <v>0.18710052199999999</v>
          </cell>
        </row>
        <row r="4214">
          <cell r="A4214" t="str">
            <v>73795/4</v>
          </cell>
          <cell r="B4214" t="str">
            <v>VÁLVULA DE RETENÇÃO VERTICAL Ø 40MM (1.1/2") - FORNECIMENTO E INSTALAÇÃO</v>
          </cell>
          <cell r="C4214" t="str">
            <v>UN</v>
          </cell>
          <cell r="D4214">
            <v>99.74</v>
          </cell>
          <cell r="E4214">
            <v>0.18886320200000001</v>
          </cell>
        </row>
        <row r="4215">
          <cell r="A4215" t="str">
            <v>73795/5</v>
          </cell>
          <cell r="B4215" t="str">
            <v>VÁLVULA DE RETENÇÃO VERTICAL Ø 50MM (2") - FORNECIMENTO E INSTALAÇÃO</v>
          </cell>
          <cell r="C4215" t="str">
            <v>UN</v>
          </cell>
          <cell r="D4215">
            <v>134.33000000000001</v>
          </cell>
          <cell r="E4215">
            <v>0.14014021400000001</v>
          </cell>
        </row>
        <row r="4216">
          <cell r="A4216" t="str">
            <v>73795/6</v>
          </cell>
          <cell r="B4216" t="str">
            <v>VÁLVULA DE RETENÇÃO VERTICAL Ø 80MM (3") - FORNECIMENTO E INSTALAÇÃO</v>
          </cell>
          <cell r="C4216" t="str">
            <v>UN</v>
          </cell>
          <cell r="D4216">
            <v>268.69</v>
          </cell>
          <cell r="E4216">
            <v>8.0008939000000001E-2</v>
          </cell>
        </row>
        <row r="4217">
          <cell r="A4217" t="str">
            <v>73795/7</v>
          </cell>
          <cell r="B4217" t="str">
            <v>VÁLVULA DE RETENÇÃO VERTICAL Ø 100MM (4") - FORNECIMENTO E INSTALAÇÃO</v>
          </cell>
          <cell r="C4217" t="str">
            <v>UN</v>
          </cell>
          <cell r="D4217">
            <v>452.69</v>
          </cell>
          <cell r="E4217">
            <v>5.9356291999999998E-2</v>
          </cell>
        </row>
        <row r="4218">
          <cell r="A4218" t="str">
            <v>73795/8</v>
          </cell>
          <cell r="B4218" t="str">
            <v>VÁLVULA DE RETENÇÃO HORIZONTAL Ø 20MM (3/4") - FORNECIMENTO E INSTALAÇÃO</v>
          </cell>
          <cell r="C4218" t="str">
            <v>UN</v>
          </cell>
          <cell r="D4218">
            <v>82.92</v>
          </cell>
          <cell r="E4218">
            <v>0.19463249499999999</v>
          </cell>
        </row>
        <row r="4219">
          <cell r="A4219" t="str">
            <v>73795/9</v>
          </cell>
          <cell r="B4219" t="str">
            <v>VALVULA DE RETENCAO HORIZONTAL Ø 25MM (1) - FORNECIMENTO E INSTALACAO</v>
          </cell>
          <cell r="C4219" t="str">
            <v>UN</v>
          </cell>
          <cell r="D4219">
            <v>105.47</v>
          </cell>
          <cell r="E4219">
            <v>0.15294005799999999</v>
          </cell>
        </row>
        <row r="4220">
          <cell r="A4220" t="str">
            <v>73795/10</v>
          </cell>
          <cell r="B4220" t="str">
            <v>VÁLVULA DE RETENÇÃO HORIZONTAL Ø 32MM (1.1/4") - FORNECIMENTO E INSTALAÇÃO</v>
          </cell>
          <cell r="C4220" t="str">
            <v>UN</v>
          </cell>
          <cell r="D4220">
            <v>147.58000000000001</v>
          </cell>
          <cell r="E4220">
            <v>0.10924141599999999</v>
          </cell>
        </row>
        <row r="4221">
          <cell r="A4221" t="str">
            <v>73795/11</v>
          </cell>
          <cell r="B4221" t="str">
            <v>VÁLVULA DE RETENÇÃO HORIZONTAL Ø 40MM (1.1/2") - FORNECIMENTO E INSTALAÇÃO</v>
          </cell>
          <cell r="C4221" t="str">
            <v>UN</v>
          </cell>
          <cell r="D4221">
            <v>166.02</v>
          </cell>
          <cell r="E4221">
            <v>0.113349822</v>
          </cell>
        </row>
        <row r="4222">
          <cell r="A4222" t="str">
            <v>73795/12</v>
          </cell>
          <cell r="B4222" t="str">
            <v>VÁLVULA DE RETENÇÃO HORIZONTAL Ø 50MM (2") - FORNECIMENTO E INSTALAÇÃO</v>
          </cell>
          <cell r="C4222" t="str">
            <v>UN</v>
          </cell>
          <cell r="D4222">
            <v>222.96</v>
          </cell>
          <cell r="E4222">
            <v>8.4369808000000004E-2</v>
          </cell>
        </row>
        <row r="4223">
          <cell r="A4223" t="str">
            <v>73795/13</v>
          </cell>
          <cell r="B4223" t="str">
            <v>VÁLVULA DE RETENÇÃO HORIZONTAL Ø 65MM (2.1/2") - FORNECIMENTO E INSTALAÇÃO</v>
          </cell>
          <cell r="C4223" t="str">
            <v>UN</v>
          </cell>
          <cell r="D4223">
            <v>317.98</v>
          </cell>
          <cell r="E4223">
            <v>6.7598187000000004E-2</v>
          </cell>
        </row>
        <row r="4224">
          <cell r="A4224" t="str">
            <v>73795/14</v>
          </cell>
          <cell r="B4224" t="str">
            <v>VÁLVULA DE RETENÇÃO HORIZONTAL Ø 80MM (3") - FORNECIMENTO E INSTALAÇÃO</v>
          </cell>
          <cell r="C4224" t="str">
            <v>UN</v>
          </cell>
          <cell r="D4224">
            <v>420.33</v>
          </cell>
          <cell r="E4224">
            <v>5.1129465999999998E-2</v>
          </cell>
        </row>
        <row r="4225">
          <cell r="A4225" t="str">
            <v>73795/15</v>
          </cell>
          <cell r="B4225" t="str">
            <v>VÁLVULA DE RETENÇÃO HORIZONTAL Ø 100MM (4") - FORNECIMENTO E INSTALAÇÃO</v>
          </cell>
          <cell r="C4225" t="str">
            <v>UN</v>
          </cell>
          <cell r="D4225">
            <v>643.5</v>
          </cell>
          <cell r="E4225">
            <v>4.1756020999999997E-2</v>
          </cell>
        </row>
        <row r="4226">
          <cell r="A4226" t="str">
            <v>73796/1</v>
          </cell>
          <cell r="B4226" t="str">
            <v>VÁLVULA DE PÉ COM CRIVO Ø 20MM (3/4") - FORNECIMENTO E INSTALAÇÃO</v>
          </cell>
          <cell r="C4226" t="str">
            <v>UN</v>
          </cell>
          <cell r="D4226">
            <v>59.59</v>
          </cell>
          <cell r="E4226">
            <v>0.27108940799999998</v>
          </cell>
        </row>
        <row r="4227">
          <cell r="A4227" t="str">
            <v>73796/2</v>
          </cell>
          <cell r="B4227" t="str">
            <v>VÁLVULA DE PÉ COM CRIVO Ø 25MM (1") - FORNECIMENTO E INSTALAÇÃO</v>
          </cell>
          <cell r="C4227" t="str">
            <v>UN</v>
          </cell>
          <cell r="D4227">
            <v>63.77</v>
          </cell>
          <cell r="E4227">
            <v>0.25326411799999998</v>
          </cell>
        </row>
        <row r="4228">
          <cell r="A4228" t="str">
            <v>73796/3</v>
          </cell>
          <cell r="B4228" t="str">
            <v>VÁLVULA DE PÉ COM CRIVO Ø 40MM (1.1/2") - FORNECIMENTO E INSTALAÇÃO</v>
          </cell>
          <cell r="C4228" t="str">
            <v>UN</v>
          </cell>
          <cell r="D4228">
            <v>97.33</v>
          </cell>
          <cell r="E4228">
            <v>0.19355170899999999</v>
          </cell>
        </row>
        <row r="4229">
          <cell r="A4229" t="str">
            <v>73796/4</v>
          </cell>
          <cell r="B4229" t="str">
            <v>VÁLVULA DE PÉ COM CRIVO Ø 50MM (2") - FORNECIMENTO E INSTALAÇÃO</v>
          </cell>
          <cell r="C4229" t="str">
            <v>UN</v>
          </cell>
          <cell r="D4229">
            <v>135.04</v>
          </cell>
          <cell r="E4229">
            <v>0.13940203200000001</v>
          </cell>
        </row>
        <row r="4230">
          <cell r="A4230" t="str">
            <v>73796/5</v>
          </cell>
          <cell r="B4230" t="str">
            <v>VÁLVULA DE PÉ COM CRIVO Ø 65MM (2.1/2") - FORNECIMENTO E INSTALAÇÃO</v>
          </cell>
          <cell r="C4230" t="str">
            <v>UN</v>
          </cell>
          <cell r="D4230">
            <v>231.75</v>
          </cell>
          <cell r="E4230">
            <v>9.2774153999999998E-2</v>
          </cell>
        </row>
        <row r="4231">
          <cell r="A4231" t="str">
            <v>73796/6</v>
          </cell>
          <cell r="B4231" t="str">
            <v>VÁLVULA DE PÉ COM CRIVO Ø 80MM (3") - FORNECIMENTO E INSTALAÇÃO</v>
          </cell>
          <cell r="C4231" t="str">
            <v>UN</v>
          </cell>
          <cell r="D4231">
            <v>299.19</v>
          </cell>
          <cell r="E4231">
            <v>7.1846673E-2</v>
          </cell>
        </row>
        <row r="4232">
          <cell r="A4232" t="str">
            <v>73796/7</v>
          </cell>
          <cell r="B4232" t="str">
            <v>VÁLVULA DE PÉ COM CRIVO Ø 100MM (4") - FORNECIMENTO E INSTALAÇÃO</v>
          </cell>
          <cell r="C4232" t="str">
            <v>UN</v>
          </cell>
          <cell r="D4232">
            <v>512.24</v>
          </cell>
          <cell r="E4232">
            <v>5.2455880000000003E-2</v>
          </cell>
        </row>
        <row r="4233">
          <cell r="A4233" t="str">
            <v>73870/4</v>
          </cell>
          <cell r="B4233" t="str">
            <v>REGISTRO DE ESFERA EM BRONZE D= 1.1/4" FORNEC E COLOCACAO</v>
          </cell>
          <cell r="C4233" t="str">
            <v>UN</v>
          </cell>
          <cell r="D4233">
            <v>143.87</v>
          </cell>
          <cell r="E4233">
            <v>0.112062365</v>
          </cell>
        </row>
        <row r="4234">
          <cell r="A4234" t="str">
            <v>74091/1</v>
          </cell>
          <cell r="B4234" t="str">
            <v>VALVULA RETENCAO VERTICAL BRONZE (PN-16) 2.1/2" 200PSI - EXTREMIDADES COM ROSCA - FORNECIMENTO E INSTALACAO</v>
          </cell>
          <cell r="C4234" t="str">
            <v>UN</v>
          </cell>
          <cell r="D4234">
            <v>205.61</v>
          </cell>
          <cell r="E4234">
            <v>0.103174603</v>
          </cell>
        </row>
        <row r="4235">
          <cell r="A4235" t="str">
            <v>74093/1</v>
          </cell>
          <cell r="B4235" t="str">
            <v>VALVULA PE COM CRIVO BRONZE 1.1/4" - FORNECIMENTO E INSTALACAO</v>
          </cell>
          <cell r="C4235" t="str">
            <v>UN</v>
          </cell>
          <cell r="D4235">
            <v>88.65</v>
          </cell>
          <cell r="E4235">
            <v>0.16457556200000001</v>
          </cell>
        </row>
        <row r="4236">
          <cell r="A4236" t="str">
            <v>74169/1</v>
          </cell>
          <cell r="B4236" t="str">
            <v>REGISTRO/VALVULA GLOBO ANGULAR 45 GRAUS EM LATAO PARA HIDRANTES DE INCÊNDIO PREDIAL DN 2.1/2, COM VOLANTE, CLASSE DE PRESSAO DE ATE 200 PSI - FORNECIMENTO E INSTALACAO</v>
          </cell>
          <cell r="C4236" t="str">
            <v>UN</v>
          </cell>
          <cell r="D4236">
            <v>187.77</v>
          </cell>
          <cell r="E4236">
            <v>0.26382297999999998</v>
          </cell>
        </row>
        <row r="4237">
          <cell r="A4237">
            <v>85117</v>
          </cell>
          <cell r="B4237" t="str">
            <v>VALVULA DE RETENCAO VERTICAL BRONZE (PN-16) 1/2" 200 PSI - EXTREMIDADE COM ROSCA - FORNECIMENTO E INSTALACAO</v>
          </cell>
          <cell r="C4237" t="str">
            <v>UN</v>
          </cell>
          <cell r="D4237">
            <v>43.31</v>
          </cell>
          <cell r="E4237">
            <v>9.8166627000000006E-2</v>
          </cell>
        </row>
        <row r="4238">
          <cell r="A4238">
            <v>89349</v>
          </cell>
          <cell r="B4238" t="str">
            <v>REGISTRO DE PRESSÃO BRUTO, LATÃO, ROSCÁVEL, 1/2", FORNECIDO E INSTALADO EM RAMAL DE ÁGUA. AF_12/2014</v>
          </cell>
          <cell r="C4238" t="str">
            <v>UN</v>
          </cell>
          <cell r="D4238">
            <v>31.92</v>
          </cell>
          <cell r="E4238">
            <v>0.16682434500000001</v>
          </cell>
        </row>
        <row r="4239">
          <cell r="A4239">
            <v>89351</v>
          </cell>
          <cell r="B4239" t="str">
            <v>REGISTRO DE PRESSÃO BRUTO, ROSCÁVEL, 3/4", FORNECIDO E INSTALADO EM RAMAL DE ÁGUA. AF_12/2014</v>
          </cell>
          <cell r="C4239" t="str">
            <v>UN</v>
          </cell>
          <cell r="D4239">
            <v>36.78</v>
          </cell>
          <cell r="E4239">
            <v>0.14465408799999999</v>
          </cell>
        </row>
        <row r="4240">
          <cell r="A4240">
            <v>89352</v>
          </cell>
          <cell r="B4240" t="str">
            <v>REGISTRO DE GAVETA BRUTO, LATÃO, ROSCÁVEL, 1/2", FORNECIDO E INSTALADO EM RAMAL DE ÁGUA. AF_12/2014</v>
          </cell>
          <cell r="C4240" t="str">
            <v>UN</v>
          </cell>
          <cell r="D4240">
            <v>42.22</v>
          </cell>
          <cell r="E4240">
            <v>0.12592239899999999</v>
          </cell>
        </row>
        <row r="4241">
          <cell r="A4241">
            <v>89353</v>
          </cell>
          <cell r="B4241" t="str">
            <v>REGISTRO DE GAVETA BRUTO, LATÃO, ROSCÁVEL, 3/4", FORNECIDO E INSTALADO EM RAMAL DE ÁGUA. AF_12/2014</v>
          </cell>
          <cell r="C4241" t="str">
            <v>UN</v>
          </cell>
          <cell r="D4241">
            <v>44.16</v>
          </cell>
          <cell r="E4241">
            <v>0.12036405</v>
          </cell>
        </row>
        <row r="4242">
          <cell r="A4242">
            <v>89354</v>
          </cell>
          <cell r="B4242" t="str">
            <v>MISTURADOR MONOCOMANDO PARA CHUVEIRO, BASE BRUTA E ACABAMENTO CROMADO, FORNECIDO E INSTALADO EM RAMAL DE ÁGUA. AF_12/2014</v>
          </cell>
          <cell r="C4242" t="str">
            <v>UN</v>
          </cell>
          <cell r="D4242">
            <v>312.19</v>
          </cell>
          <cell r="E4242">
            <v>3.3947748E-2</v>
          </cell>
        </row>
        <row r="4243">
          <cell r="A4243">
            <v>89969</v>
          </cell>
          <cell r="B4243" t="str">
            <v>KIT DE REGISTRO DE PRESSÃO BRUTO DE LATÃO ½", INCLUSIVE CONEXÕES,  ROSCÁVEL, INSTALADO EM RAMAL DE ÁGUA FRIA - FORNECIMENTO E INSTALAÇÃO. AF_12/2014</v>
          </cell>
          <cell r="C4243" t="str">
            <v>UN</v>
          </cell>
          <cell r="D4243">
            <v>41.33</v>
          </cell>
          <cell r="E4243">
            <v>0.21854304599999999</v>
          </cell>
        </row>
        <row r="4244">
          <cell r="A4244">
            <v>89970</v>
          </cell>
          <cell r="B4244" t="str">
            <v>KIT DE REGISTRO DE PRESSÃO BRUTO DE LATÃO ¾", INCLUSIVE CONEXÕES, ROSCÁVEL, INSTALADO EM RAMAL DE ÁGUA FRIA - FORNECIMENTO E INSTALAÇÃO. AF_12/2014</v>
          </cell>
          <cell r="C4244" t="str">
            <v>UN</v>
          </cell>
          <cell r="D4244">
            <v>46.32</v>
          </cell>
          <cell r="E4244">
            <v>0.231038251</v>
          </cell>
        </row>
        <row r="4245">
          <cell r="A4245">
            <v>89971</v>
          </cell>
          <cell r="B4245" t="str">
            <v>KIT DE REGISTRO DE GAVETA BRUTO DE LATÃO ½", INCLUSIVE CONEXÕES, ROSCÁVEL, INSTALADO EM RAMAL DE ÁGUA FRIA - FORNECIMENTO E INSTALAÇÃO. AF_12/2014</v>
          </cell>
          <cell r="C4245" t="str">
            <v>UN</v>
          </cell>
          <cell r="D4245">
            <v>50.12</v>
          </cell>
          <cell r="E4245">
            <v>0.19806177999999999</v>
          </cell>
        </row>
        <row r="4246">
          <cell r="A4246">
            <v>89972</v>
          </cell>
          <cell r="B4246" t="str">
            <v>KIT DE REGISTRO DE GAVETA BRUTO DE LATÃO ¾", INCLUSIVE CONEXÕES, ROSCÁVEL, INSTALADO EM RAMAL DE ÁGUA FRIA - FORNECIMENTO E INSTALAÇÃO. AF_12/2014</v>
          </cell>
          <cell r="C4246" t="str">
            <v>UN</v>
          </cell>
          <cell r="D4246">
            <v>53.38</v>
          </cell>
          <cell r="E4246">
            <v>0.20015148599999999</v>
          </cell>
        </row>
        <row r="4247">
          <cell r="A4247">
            <v>89973</v>
          </cell>
          <cell r="B4247" t="str">
            <v>KIT DE MISTURADOR BASE BRUTA DE LATÃO ¾" MONOCOMANDO PARA CHUVEIRO, INCLUSIVE CONEXÕES, INSTALADO EM RAMAL DE ÁGUA - FORNECIMENTO E INSTALAÇÃO. AF_12/2014</v>
          </cell>
          <cell r="C4247" t="str">
            <v>UN</v>
          </cell>
          <cell r="D4247">
            <v>447.57</v>
          </cell>
          <cell r="E4247">
            <v>0.100356654</v>
          </cell>
        </row>
        <row r="4248">
          <cell r="A4248">
            <v>89974</v>
          </cell>
          <cell r="B4248" t="str">
            <v>KIT DE TÊ MISTURADOR EM CPVC ¾" COM DUPLO COMANDO PARA CHUVEIRO, INCLUSIVE CONEXÕES, INSTALADO EM RAMAL DE ÁGUA - FORNECIMENTO E INSTALAÇÃO. AF_12/2014</v>
          </cell>
          <cell r="C4248" t="str">
            <v>UN</v>
          </cell>
          <cell r="D4248">
            <v>220.21</v>
          </cell>
          <cell r="E4248">
            <v>0.216040329</v>
          </cell>
        </row>
        <row r="4249">
          <cell r="A4249">
            <v>89984</v>
          </cell>
          <cell r="B4249" t="str">
            <v>REGISTRO DE PRESSÃO BRUTO, LATÃO, ROSCÁVEL, 1/2", COM ACABAMENTO E CANOPLA CROMADOS. FORNECIDO E INSTALADO EM RAMAL DE ÁGUA. AF_12/2014</v>
          </cell>
          <cell r="C4249" t="str">
            <v>UN</v>
          </cell>
          <cell r="D4249">
            <v>92.21</v>
          </cell>
          <cell r="E4249">
            <v>7.7650896999999997E-2</v>
          </cell>
        </row>
        <row r="4250">
          <cell r="A4250">
            <v>89985</v>
          </cell>
          <cell r="B4250" t="str">
            <v>REGISTRO DE PRESSÃO BRUTO, LATÃO, ROSCÁVEL, 3/4", COM ACABAMENTO E CANOPLA CROMADOS. FORNECIDO E INSTALADO EM RAMAL DE ÁGUA. AF_12/2014</v>
          </cell>
          <cell r="C4250" t="str">
            <v>UN</v>
          </cell>
          <cell r="D4250">
            <v>95.01</v>
          </cell>
          <cell r="E4250">
            <v>7.5356199999999998E-2</v>
          </cell>
        </row>
        <row r="4251">
          <cell r="A4251">
            <v>89986</v>
          </cell>
          <cell r="B4251" t="str">
            <v>REGISTRO DE GAVETA BRUTO, LATÃO, ROSCÁVEL, 1/2", COM ACABAMENTO E CANOPLA CROMADOS. FORNECIDO E INSTALADO EM RAMAL DE ÁGUA. AF_12/2014</v>
          </cell>
          <cell r="C4251" t="str">
            <v>UN</v>
          </cell>
          <cell r="D4251">
            <v>89.85</v>
          </cell>
          <cell r="E4251">
            <v>7.9696394000000004E-2</v>
          </cell>
        </row>
        <row r="4252">
          <cell r="A4252">
            <v>89987</v>
          </cell>
          <cell r="B4252" t="str">
            <v>REGISTRO DE GAVETA BRUTO, LATÃO, ROSCÁVEL, 3/4", COM ACABAMENTO E CANOPLA CROMADOS. FORNECIDO E INSTALADO EM RAMAL DE ÁGUA. AF_12/2014</v>
          </cell>
          <cell r="C4252" t="str">
            <v>UN</v>
          </cell>
          <cell r="D4252">
            <v>100.18</v>
          </cell>
          <cell r="E4252">
            <v>7.1457165000000003E-2</v>
          </cell>
        </row>
        <row r="4253">
          <cell r="A4253">
            <v>90371</v>
          </cell>
          <cell r="B4253" t="str">
            <v>REGISTRO DE ESFERA, PVC, ROSCÁVEL, 3/4", FORNECIDO E INSTALADO EM RAMAL DE ÁGUA. AF_03/2015</v>
          </cell>
          <cell r="C4253" t="str">
            <v>UN</v>
          </cell>
          <cell r="D4253">
            <v>27.01</v>
          </cell>
          <cell r="E4253">
            <v>0.197388059</v>
          </cell>
        </row>
        <row r="4254">
          <cell r="A4254">
            <v>94489</v>
          </cell>
          <cell r="B4254" t="str">
            <v>REGISTRO DE ESFERA, PVC, SOLDÁVEL, DN  25 MM, INSTALADO EM RESERVAÇÃO DE ÁGUA DE EDIFICAÇÃO QUE POSSUA RESERVATÓRIO DE FIBRA/FIBROCIMENTO   FORNECIMENTO E INSTALAÇÃO. AF_06/2016</v>
          </cell>
          <cell r="C4254" t="str">
            <v>UN</v>
          </cell>
          <cell r="D4254">
            <v>23.6</v>
          </cell>
          <cell r="E4254">
            <v>5.9325650000000001E-2</v>
          </cell>
        </row>
        <row r="4255">
          <cell r="A4255">
            <v>94490</v>
          </cell>
          <cell r="B4255" t="str">
            <v>REGISTRO DE ESFERA, PVC, SOLDÁVEL, DN  32 MM, INSTALADO EM RESERVAÇÃO DE ÁGUA DE EDIFICAÇÃO QUE POSSUA RESERVATÓRIO DE FIBRA/FIBROCIMENTO   FORNECIMENTO E INSTALAÇÃO. AF_06/2016</v>
          </cell>
          <cell r="C4255" t="str">
            <v>UN</v>
          </cell>
          <cell r="D4255">
            <v>39.200000000000003</v>
          </cell>
          <cell r="E4255">
            <v>0.10774756200000001</v>
          </cell>
        </row>
        <row r="4256">
          <cell r="A4256">
            <v>94491</v>
          </cell>
          <cell r="B4256" t="str">
            <v>REGISTRO DE ESFERA, PVC, SOLDÁVEL, DN  40 MM, INSTALADO EM RESERVAÇÃO DE ÁGUA DE EDIFICAÇÃO QUE POSSUA RESERVATÓRIO DE FIBRA/FIBROCIMENTO   FORNECIMENTO E INSTALAÇÃO. AF_06/2016</v>
          </cell>
          <cell r="C4256" t="str">
            <v>UN</v>
          </cell>
          <cell r="D4256">
            <v>53.61</v>
          </cell>
          <cell r="E4256">
            <v>0.112528132</v>
          </cell>
        </row>
        <row r="4257">
          <cell r="A4257">
            <v>94492</v>
          </cell>
          <cell r="B4257" t="str">
            <v>REGISTRO DE ESFERA, PVC, SOLDÁVEL, DN  50 MM, INSTALADO EM RESERVAÇÃO DE ÁGUA DE EDIFICAÇÃO QUE POSSUA RESERVATÓRIO DE FIBRA/FIBROCIMENTO   FORNECIMENTO E INSTALAÇÃO. AF_06/2016</v>
          </cell>
          <cell r="C4257" t="str">
            <v>UN</v>
          </cell>
          <cell r="D4257">
            <v>55.03</v>
          </cell>
          <cell r="E4257">
            <v>0.10960906099999999</v>
          </cell>
        </row>
        <row r="4258">
          <cell r="A4258">
            <v>94493</v>
          </cell>
          <cell r="B4258" t="str">
            <v>REGISTRO DE ESFERA, PVC, SOLDÁVEL, DN  60 MM, INSTALADO EM RESERVAÇÃO DE ÁGUA DE EDIFICAÇÃO QUE POSSUA RESERVATÓRIO DE FIBRA/FIBROCIMENTO   FORNECIMENTO E INSTALAÇÃO. AF_06/2016</v>
          </cell>
          <cell r="C4258" t="str">
            <v>UN</v>
          </cell>
          <cell r="D4258">
            <v>100.16</v>
          </cell>
          <cell r="E4258">
            <v>9.7436410000000001E-2</v>
          </cell>
        </row>
        <row r="4259">
          <cell r="A4259">
            <v>94494</v>
          </cell>
          <cell r="B4259" t="str">
            <v>REGISTRO DE GAVETA BRUTO, LATÃO, ROSCÁVEL, 3/4, INSTALADO EM RESERVAÇÃO DE ÁGUA DE EDIFICAÇÃO QUE POSSUA RESERVATÓRIO DE FIBRA/FIBROCIMENTO  FORNECIMENTO E INSTALAÇÃO. AF_06/2016</v>
          </cell>
          <cell r="C4259" t="str">
            <v>UN</v>
          </cell>
          <cell r="D4259">
            <v>63.51</v>
          </cell>
          <cell r="E4259">
            <v>0.32422615199999999</v>
          </cell>
        </row>
        <row r="4260">
          <cell r="A4260">
            <v>94495</v>
          </cell>
          <cell r="B4260" t="str">
            <v>REGISTRO DE GAVETA BRUTO, LATÃO, ROSCÁVEL, 1, INSTALADO EM RESERVAÇÃO DE ÁGUA DE EDIFICAÇÃO QUE POSSUA RESERVATÓRIO DE FIBRA/FIBROCIMENTO  FORNECIMENTO E INSTALAÇÃO. AF_06/2016</v>
          </cell>
          <cell r="C4260" t="str">
            <v>UN</v>
          </cell>
          <cell r="D4260">
            <v>85.09</v>
          </cell>
          <cell r="E4260">
            <v>0.241813898</v>
          </cell>
        </row>
        <row r="4261">
          <cell r="A4261">
            <v>94496</v>
          </cell>
          <cell r="B4261" t="str">
            <v>REGISTRO DE GAVETA BRUTO, LATÃO, ROSCÁVEL, 1 1/4, INSTALADO EM RESERVAÇÃO DE ÁGUA DE EDIFICAÇÃO QUE POSSUA RESERVATÓRIO DE FIBRA/FIBROCIMENTO  FORNECIMENTO E INSTALAÇÃO. AF_06/2016</v>
          </cell>
          <cell r="C4261" t="str">
            <v>UN</v>
          </cell>
          <cell r="D4261">
            <v>107.03</v>
          </cell>
          <cell r="E4261">
            <v>0.19572953700000001</v>
          </cell>
        </row>
        <row r="4262">
          <cell r="A4262">
            <v>94497</v>
          </cell>
          <cell r="B4262" t="str">
            <v>REGISTRO DE GAVETA BRUTO, LATÃO, ROSCÁVEL, 1 1/2, INSTALADO EM RESERVAÇÃO DE ÁGUA DE EDIFICAÇÃO QUE POSSUA RESERVATÓRIO DE FIBRA/FIBROCIMENTO  FORNECIMENTO E INSTALAÇÃO. AF_06/2016</v>
          </cell>
          <cell r="C4262" t="str">
            <v>UN</v>
          </cell>
          <cell r="D4262">
            <v>128.1</v>
          </cell>
          <cell r="E4262">
            <v>0.16347281899999999</v>
          </cell>
        </row>
        <row r="4263">
          <cell r="A4263">
            <v>94498</v>
          </cell>
          <cell r="B4263" t="str">
            <v>REGISTRO DE GAVETA BRUTO, LATÃO, ROSCÁVEL, 2, INSTALADO EM RESERVAÇÃO DE ÁGUA DE EDIFICAÇÃO QUE POSSUA RESERVATÓRIO DE FIBRA/FIBROCIMENTO  FORNECIMENTO E INSTALAÇÃO. AF_06/2016</v>
          </cell>
          <cell r="C4263" t="str">
            <v>UN</v>
          </cell>
          <cell r="D4263">
            <v>169.07</v>
          </cell>
          <cell r="E4263">
            <v>0.128472427</v>
          </cell>
        </row>
        <row r="4264">
          <cell r="A4264">
            <v>94499</v>
          </cell>
          <cell r="B4264" t="str">
            <v>REGISTRO DE GAVETA BRUTO, LATÃO, ROSCÁVEL, 2 1/2, INSTALADO EM RESERVAÇÃO DE ÁGUA DE EDIFICAÇÃO QUE POSSUA RESERVATÓRIO DE FIBRA/FIBROCIMENTO  FORNECIMENTO E INSTALAÇÃO. AF_06/2016</v>
          </cell>
          <cell r="C4264" t="str">
            <v>UN</v>
          </cell>
          <cell r="D4264">
            <v>320.58999999999997</v>
          </cell>
          <cell r="E4264">
            <v>6.7678091999999995E-2</v>
          </cell>
        </row>
        <row r="4265">
          <cell r="A4265">
            <v>94500</v>
          </cell>
          <cell r="B4265" t="str">
            <v>REGISTRO DE GAVETA BRUTO, LATÃO, ROSCÁVEL, 3, INSTALADO EM RESERVAÇÃO DE ÁGUA DE EDIFICAÇÃO QUE POSSUA RESERVATÓRIO DE FIBRA/FIBROCIMENTO  FORNECIMENTO E INSTALAÇÃO. AF_06/2016</v>
          </cell>
          <cell r="C4265" t="str">
            <v>UN</v>
          </cell>
          <cell r="D4265">
            <v>383.39</v>
          </cell>
          <cell r="E4265">
            <v>5.8573254999999998E-2</v>
          </cell>
        </row>
        <row r="4266">
          <cell r="A4266">
            <v>94501</v>
          </cell>
          <cell r="B4266" t="str">
            <v>REGISTRO DE GAVETA BRUTO, LATÃO, ROSCÁVEL, 4, INSTALADO EM RESERVAÇÃO DE ÁGUA DE EDIFICAÇÃO QUE POSSUA RESERVATÓRIO DE FIBRA/FIBROCIMENTO  FORNECIMENTO E INSTALAÇÃO. AF_06/2016</v>
          </cell>
          <cell r="C4266" t="str">
            <v>UN</v>
          </cell>
          <cell r="D4266">
            <v>767.33</v>
          </cell>
          <cell r="E4266">
            <v>2.9254937000000002E-2</v>
          </cell>
        </row>
        <row r="4267">
          <cell r="A4267">
            <v>94792</v>
          </cell>
          <cell r="B4267" t="str">
            <v>REGISTRO DE GAVETA BRUTO, LATÃO, ROSCÁVEL, 1, COM ACABAMENTO E CANOPLA CROMADOS, INSTALADO EM RESERVAÇÃO DE ÁGUA DE EDIFICAÇÃO QUE POSSUA RESERVATÓRIO DE FIBRA/FIBROCIMENTO  FORNECIMENTO E INSTALAÇÃO. AF_06/2016</v>
          </cell>
          <cell r="C4267" t="str">
            <v>UN</v>
          </cell>
          <cell r="D4267">
            <v>137.61000000000001</v>
          </cell>
          <cell r="E4267">
            <v>0.14939601199999999</v>
          </cell>
        </row>
        <row r="4268">
          <cell r="A4268">
            <v>94793</v>
          </cell>
          <cell r="B4268" t="str">
            <v>REGISTRO DE GAVETA BRUTO, LATÃO, ROSCÁVEL, 1 1/4, COM ACABAMENTO E CANOPLA CROMADOS, INSTALADO EM RESERVAÇÃO DE ÁGUA DE EDIFICAÇÃO QUE POSSUA RESERVATÓRIO DE FIBRA/FIBROCIMENTO  FORNECIMENTO E INSTALAÇÃO. AF_06/2016</v>
          </cell>
          <cell r="C4268" t="str">
            <v>UN</v>
          </cell>
          <cell r="D4268">
            <v>181.67</v>
          </cell>
          <cell r="E4268">
            <v>0.115202293</v>
          </cell>
        </row>
        <row r="4269">
          <cell r="A4269">
            <v>94794</v>
          </cell>
          <cell r="B4269" t="str">
            <v>REGISTRO DE GAVETA BRUTO, LATÃO, ROSCÁVEL, 1 1/2, COM ACABAMENTO E CANOPLA CROMADOS, INSTALADO EM RESERVAÇÃO DE ÁGUA DE EDIFICAÇÃO QUE POSSUA RESERVATÓRIO DE FIBRA/FIBROCIMENTO  FORNECIMENTO E INSTALAÇÃO. AF_06/2016</v>
          </cell>
          <cell r="C4269" t="str">
            <v>UN</v>
          </cell>
          <cell r="D4269">
            <v>188.78</v>
          </cell>
          <cell r="E4269">
            <v>0.110857688</v>
          </cell>
        </row>
        <row r="4270">
          <cell r="A4270">
            <v>94795</v>
          </cell>
          <cell r="B4270" t="str">
            <v>TORNEIRA DE BÓIA REAL, ROSCÁVEL, 1/2", FORNECIDA E INSTALADA EM RESERVAÇÃO DE ÁGUA. AF_06/2016</v>
          </cell>
          <cell r="C4270" t="str">
            <v>UN</v>
          </cell>
          <cell r="D4270">
            <v>44.21</v>
          </cell>
          <cell r="E4270">
            <v>8.0700158999999994E-2</v>
          </cell>
        </row>
        <row r="4271">
          <cell r="A4271">
            <v>94796</v>
          </cell>
          <cell r="B4271" t="str">
            <v>TORNEIRA DE BÓIA REAL, ROSCÁVEL, 3/4", FORNECIDA E INSTALADA EM RESERVAÇÃO DE ÁGUA. AF_06/2016</v>
          </cell>
          <cell r="C4271" t="str">
            <v>UN</v>
          </cell>
          <cell r="D4271">
            <v>54.06</v>
          </cell>
          <cell r="E4271">
            <v>9.9182762999999993E-2</v>
          </cell>
        </row>
        <row r="4272">
          <cell r="A4272">
            <v>94797</v>
          </cell>
          <cell r="B4272" t="str">
            <v>TORNEIRA DE BÓIA REAL, ROSCÁVEL, 1", FORNECIDA E INSTALADA EM RESERVAÇÃO DE ÁGUA. AF_06/2016</v>
          </cell>
          <cell r="C4272" t="str">
            <v>UN</v>
          </cell>
          <cell r="D4272">
            <v>50.01</v>
          </cell>
          <cell r="E4272">
            <v>0.143000602</v>
          </cell>
        </row>
        <row r="4273">
          <cell r="A4273">
            <v>94798</v>
          </cell>
          <cell r="B4273" t="str">
            <v>TORNEIRA DE BÓIA REAL, ROSCÁVEL, 1 1/4", FORNECIDA E INSTALADA EM RESERVAÇÃO DE ÁGUA. AF_06/2016</v>
          </cell>
          <cell r="C4273" t="str">
            <v>UN</v>
          </cell>
          <cell r="D4273">
            <v>110.87</v>
          </cell>
          <cell r="E4273">
            <v>8.0524175000000003E-2</v>
          </cell>
        </row>
        <row r="4274">
          <cell r="A4274">
            <v>94799</v>
          </cell>
          <cell r="B4274" t="str">
            <v>TORNEIRA DE BÓIA REAL, ROSCÁVEL, 1 1/2", FORNECIDA E INSTALADA EM RESERVAÇÃO DE ÁGUA. AF_06/2016</v>
          </cell>
          <cell r="C4274" t="str">
            <v>UN</v>
          </cell>
          <cell r="D4274">
            <v>106.82</v>
          </cell>
          <cell r="E4274">
            <v>0.100328484</v>
          </cell>
        </row>
        <row r="4275">
          <cell r="A4275">
            <v>94800</v>
          </cell>
          <cell r="B4275" t="str">
            <v>TORNEIRA DE BÓIA REAL, ROSCÁVEL, 2", FORNECIDA E INSTALADA EM RESERVAÇÃO DE ÁGUA. AF_06/2016</v>
          </cell>
          <cell r="C4275" t="str">
            <v>UN</v>
          </cell>
          <cell r="D4275">
            <v>183.34</v>
          </cell>
          <cell r="E4275">
            <v>7.7855426000000005E-2</v>
          </cell>
        </row>
        <row r="4276">
          <cell r="A4276">
            <v>95248</v>
          </cell>
          <cell r="B4276" t="str">
            <v>VÁLVULA DE ESFERA BRUTA, BRONZE, ROSCÁVEL, 1/2  , INSTALADO EM RESERVAÇÃO DE ÁGUA DE EDIFICAÇÃO QUE POSSUA RESERVATÓRIO DE FIBRA/FIBROCIMENTO - FORNECIMENTO E INSTALAÇÃO. AF_06/2016</v>
          </cell>
          <cell r="C4276" t="str">
            <v>UN</v>
          </cell>
          <cell r="D4276">
            <v>79.22</v>
          </cell>
          <cell r="E4276">
            <v>0.25977476900000002</v>
          </cell>
        </row>
        <row r="4277">
          <cell r="A4277">
            <v>95249</v>
          </cell>
          <cell r="B4277" t="str">
            <v>VÁLVULA DE ESFERA BRUTA, BRONZE, ROSCÁVEL, 3/4'', INSTALADO EM RESERVAÇÃO DE ÁGUA DE EDIFICAÇÃO QUE POSSUA RESERVATÓRIO DE FIBRA/FIBROCIMENTO - FORNECIMENTO E INSTALAÇÃO. AF_06/2016</v>
          </cell>
          <cell r="C4277" t="str">
            <v>UN</v>
          </cell>
          <cell r="D4277">
            <v>87.4</v>
          </cell>
          <cell r="E4277">
            <v>0.23540878300000001</v>
          </cell>
        </row>
        <row r="4278">
          <cell r="A4278">
            <v>95250</v>
          </cell>
          <cell r="B4278" t="str">
            <v>VÁLVULA DE ESFERA BRUTA, BRONZE, ROSCÁVEL, 1'', INSTALADO EM RESERVAÇÃO DE ÁGUA DE EDIFICAÇÃO QUE POSSUA RESERVATÓRIO DE FIBRA/FIBROCIMENTO -   FORNECIMENTO E INSTALAÇÃO. AF_06/2016</v>
          </cell>
          <cell r="C4278" t="str">
            <v>UN</v>
          </cell>
          <cell r="D4278">
            <v>108.81</v>
          </cell>
          <cell r="E4278">
            <v>0.189007549</v>
          </cell>
        </row>
        <row r="4279">
          <cell r="A4279">
            <v>95251</v>
          </cell>
          <cell r="B4279" t="str">
            <v>VÁLVULA DE ESFERA BRUTA, BRONZE, ROSCÁVEL, 1 1/4'', INSTALADO EM RESERVAÇÃO DE ÁGUA DE EDIFICAÇÃO QUE POSSUA RESERVATÓRIO DE FIBRA/FIBROCIMENTO -   FORNECIMENTO E INSTALAÇÃO. AF_06/2016</v>
          </cell>
          <cell r="C4279" t="str">
            <v>UN</v>
          </cell>
          <cell r="D4279">
            <v>149.91</v>
          </cell>
          <cell r="E4279">
            <v>0.13964987300000001</v>
          </cell>
        </row>
        <row r="4280">
          <cell r="A4280">
            <v>95252</v>
          </cell>
          <cell r="B4280" t="str">
            <v>VÁLVULA DE ESFERA BRUTA, BRONZE, ROSCÁVEL, 1 1/2'', INSTALADO EM RESERVAÇÃO DE ÁGUA DE EDIFICAÇÃO QUE POSSUA RESERVATÓRIO DE FIBRA/FIBROCIMENTO -   FORNECIMENTO E INSTALAÇÃO. AF_06/2016</v>
          </cell>
          <cell r="C4280" t="str">
            <v>UN</v>
          </cell>
          <cell r="D4280">
            <v>175.15</v>
          </cell>
          <cell r="E4280">
            <v>0.119496855</v>
          </cell>
        </row>
        <row r="4281">
          <cell r="A4281">
            <v>95253</v>
          </cell>
          <cell r="B4281" t="str">
            <v>VÁLVULA DE ESFERA BRUTA, BRONZE, ROSCÁVEL, 2'', INSTALADO EM RESERVAÇÃO DE ÁGUA DE EDIFICAÇÃO QUE POSSUA RESERVATÓRIO DE FIBRA/FIBROCIMENTO - FORNECIMENTO E INSTALAÇÃO. AF_06/2016</v>
          </cell>
          <cell r="C4281" t="str">
            <v>UN</v>
          </cell>
          <cell r="D4281">
            <v>256.73</v>
          </cell>
          <cell r="E4281">
            <v>8.4529008000000003E-2</v>
          </cell>
        </row>
        <row r="4282">
          <cell r="A4282">
            <v>95634</v>
          </cell>
          <cell r="B4282" t="str">
            <v>KIT CAVALETE PARA MEDIÇÃO DE ÁGUA - ENTRADA PRINCIPAL, EM PVC SOLDÁVEL DN 20 (½ )   FORNECIMENTO E INSTALAÇÃO (EXCLUSIVE HIDRÔMETRO). AF_11/2016</v>
          </cell>
          <cell r="C4282" t="str">
            <v>UN</v>
          </cell>
          <cell r="D4282">
            <v>112.43</v>
          </cell>
          <cell r="E4282">
            <v>0.34790365699999998</v>
          </cell>
        </row>
        <row r="4283">
          <cell r="A4283">
            <v>95635</v>
          </cell>
          <cell r="B4283" t="str">
            <v>KIT CAVALETE PARA MEDIÇÃO DE ÁGUA - ENTRADA PRINCIPAL, EM PVC SOLDÁVEL DN 25 (¾ )   FORNECIMENTO E INSTALAÇÃO (EXCLUSIVE HIDRÔMETRO). AF_11/2016</v>
          </cell>
          <cell r="C4283" t="str">
            <v>UN</v>
          </cell>
          <cell r="D4283">
            <v>118.62</v>
          </cell>
          <cell r="E4283">
            <v>0.381294356</v>
          </cell>
        </row>
        <row r="4284">
          <cell r="A4284">
            <v>95637</v>
          </cell>
          <cell r="B4284" t="str">
            <v>KIT CAVALETE PARA MEDIÇÃO DE ÁGUA - ENTRADA PRINCIPAL, EM AÇO GALVANIZADO DN 32 (1 ¼)  FORNECIMENTO E INSTALAÇÃO (EXCLUSIVE HIDRÔMETRO). AF_11/2016</v>
          </cell>
          <cell r="C4284" t="str">
            <v>UN</v>
          </cell>
          <cell r="D4284">
            <v>385.53</v>
          </cell>
          <cell r="E4284">
            <v>0.386529976</v>
          </cell>
        </row>
        <row r="4285">
          <cell r="A4285">
            <v>95638</v>
          </cell>
          <cell r="B4285" t="str">
            <v>KIT CAVALETE PARA MEDIÇÃO DE ÁGUA - ENTRADA PRINCIPAL, EM AÇO GALVANIZADO DN 40 (1 ½)  FORNECIMENTO E INSTALAÇÃO (EXCLUSIVE HIDRÔMETRO). AF_11/2016</v>
          </cell>
          <cell r="C4285" t="str">
            <v>UN</v>
          </cell>
          <cell r="D4285">
            <v>467.4</v>
          </cell>
          <cell r="E4285">
            <v>0.367645799</v>
          </cell>
        </row>
        <row r="4286">
          <cell r="A4286">
            <v>95639</v>
          </cell>
          <cell r="B4286" t="str">
            <v>KIT CAVALETE PARA MEDIÇÃO DE ÁGUA - ENTRADA PRINCIPAL, EM AÇO GALVANIZADO DN 50 (2)  FORNECIMENTO E INSTALAÇÃO (EXCLUSIVE HIDRÔMETRO). AF_11/2016</v>
          </cell>
          <cell r="C4286" t="str">
            <v>UN</v>
          </cell>
          <cell r="D4286">
            <v>590.17999999999995</v>
          </cell>
          <cell r="E4286">
            <v>0.29964914599999998</v>
          </cell>
        </row>
        <row r="4287">
          <cell r="A4287">
            <v>95641</v>
          </cell>
          <cell r="B4287" t="str">
            <v>KIT CAVALETE PARA MEDIÇÃO DE ÁGUA - ENTRADA INDIVIDUALIZADA, EM PVC DN 25 (¾), PARA 2 MEDIDORES  FORNECIMENTO E INSTALAÇÃO (EXCLUSIVE HIDRÔMETRO). AF_11/2016</v>
          </cell>
          <cell r="C4287" t="str">
            <v>UN</v>
          </cell>
          <cell r="D4287">
            <v>231.28</v>
          </cell>
          <cell r="E4287">
            <v>0.29202544200000002</v>
          </cell>
        </row>
        <row r="4288">
          <cell r="A4288">
            <v>95642</v>
          </cell>
          <cell r="B4288" t="str">
            <v>KIT CAVALETE PARA MEDIÇÃO DE ÁGUA - ENTRADA INDIVIDUALIZADA, EM PVC DN 25 (¾), PARA 3 MEDIDORES  FORNECIMENTO E INSTALAÇÃO (EXCLUSIVE HIDRÔMETRO). AF_11/2016</v>
          </cell>
          <cell r="C4288" t="str">
            <v>UN</v>
          </cell>
          <cell r="D4288">
            <v>342.31</v>
          </cell>
          <cell r="E4288">
            <v>0.29173974000000003</v>
          </cell>
        </row>
        <row r="4289">
          <cell r="A4289">
            <v>95643</v>
          </cell>
          <cell r="B4289" t="str">
            <v>KIT CAVALETE PARA MEDIÇÃO DE ÁGUA - ENTRADA INDIVIDUALIZADA, EM PVC DN 25 (¾), PARA 4 MEDIDORES  FORNECIMENTO E INSTALAÇÃO (EXCLUSIVE HIDRÔMETRO). AF_11/2016</v>
          </cell>
          <cell r="C4289" t="str">
            <v>UN</v>
          </cell>
          <cell r="D4289">
            <v>448.79</v>
          </cell>
          <cell r="E4289">
            <v>0.28945373400000002</v>
          </cell>
        </row>
        <row r="4290">
          <cell r="A4290">
            <v>95644</v>
          </cell>
          <cell r="B4290" t="str">
            <v>KIT CAVALETE PARA MEDIÇÃO DE ÁGUA - ENTRADA INDIVIDUALIZADA, EM PVC DN 32 (1), PARA 1 MEDIDOR  FORNECIMENTO E INSTALAÇÃO (EXCLUSIVE HIDRÔMETRO). AF_11/2016</v>
          </cell>
          <cell r="C4290" t="str">
            <v>UN</v>
          </cell>
          <cell r="D4290">
            <v>169.44</v>
          </cell>
          <cell r="E4290">
            <v>0.252423167</v>
          </cell>
        </row>
        <row r="4291">
          <cell r="A4291">
            <v>95645</v>
          </cell>
          <cell r="B4291" t="str">
            <v>KIT CAVALETE PARA MEDIÇÃO DE ÁGUA - ENTRADA INDIVIDUALIZADA, EM PVC DN 32 (1), PARA 2 MEDIDORES  FORNECIMENTO E INSTALAÇÃO (EXCLUSIVE HIDRÔMETRO). AF_11/2016</v>
          </cell>
          <cell r="C4291" t="str">
            <v>UN</v>
          </cell>
          <cell r="D4291">
            <v>313.31</v>
          </cell>
          <cell r="E4291">
            <v>0.242484265</v>
          </cell>
        </row>
        <row r="4292">
          <cell r="A4292">
            <v>95646</v>
          </cell>
          <cell r="B4292" t="str">
            <v>KIT CAVALETE PARA MEDIÇÃO DE ÁGUA - ENTRADA INDIVIDUALIZADA, EM PVC DN 32 (1), PARA 3 MEDIDORES  FORNECIMENTO E INSTALAÇÃO (EXCLUSIVE HIDRÔMETRO). AF_11/2016</v>
          </cell>
          <cell r="C4292" t="str">
            <v>UN</v>
          </cell>
          <cell r="D4292">
            <v>467</v>
          </cell>
          <cell r="E4292">
            <v>0.24145834599999999</v>
          </cell>
        </row>
        <row r="4293">
          <cell r="A4293">
            <v>95647</v>
          </cell>
          <cell r="B4293" t="str">
            <v>KIT CAVALETE PARA MEDIÇÃO DE ÁGUA - ENTRADA INDIVIDUALIZADA, EM PVC DN 32 (1), PARA 4 MEDIDORES  FORNECIMENTO E INSTALAÇÃO (EXCLUSIVE HIDRÔMETRO). AF_11/2016</v>
          </cell>
          <cell r="C4293" t="str">
            <v>UN</v>
          </cell>
          <cell r="D4293">
            <v>613.70000000000005</v>
          </cell>
          <cell r="E4293">
            <v>0.23929520300000001</v>
          </cell>
        </row>
        <row r="4294">
          <cell r="A4294">
            <v>95673</v>
          </cell>
          <cell r="B4294" t="str">
            <v>HIDRÔMETRO DN 20 (½), 1,5 M³/H  FORNECIMENTO E INSTALAÇÃO. AF_11/2016</v>
          </cell>
          <cell r="C4294" t="str">
            <v>UN</v>
          </cell>
          <cell r="D4294">
            <v>118.22</v>
          </cell>
          <cell r="E4294">
            <v>0.10210312000000001</v>
          </cell>
        </row>
        <row r="4295">
          <cell r="A4295">
            <v>95674</v>
          </cell>
          <cell r="B4295" t="str">
            <v>HIDRÔMETRO DN 20 (½), 3,0 M³/H  FORNECIMENTO E INSTALAÇÃO. AF_11/2016</v>
          </cell>
          <cell r="C4295" t="str">
            <v>UN</v>
          </cell>
          <cell r="D4295">
            <v>125.77</v>
          </cell>
          <cell r="E4295">
            <v>9.5959192999999998E-2</v>
          </cell>
        </row>
        <row r="4296">
          <cell r="A4296">
            <v>95675</v>
          </cell>
          <cell r="B4296" t="str">
            <v>HIDRÔMETRO DN 25 (¾ ), 5,0 M³/H FORNECIMENTO E INSTALAÇÃO. AF_11/2016</v>
          </cell>
          <cell r="C4296" t="str">
            <v>UN</v>
          </cell>
          <cell r="D4296">
            <v>153.9</v>
          </cell>
          <cell r="E4296">
            <v>9.0619306999999996E-2</v>
          </cell>
        </row>
        <row r="4297">
          <cell r="A4297">
            <v>95676</v>
          </cell>
          <cell r="B4297" t="str">
            <v>CAIXA EM CONCRETO PRÉ-MOLDADO PARA ABRIGO DE HIDRÔMETRO COM DN 20 (½)  FORNECIMENTO E INSTALAÇÃO. AF_11/2016</v>
          </cell>
          <cell r="C4297" t="str">
            <v>UN</v>
          </cell>
          <cell r="D4297">
            <v>83.07</v>
          </cell>
          <cell r="E4297">
            <v>6.9298562999999994E-2</v>
          </cell>
        </row>
        <row r="4298">
          <cell r="A4298">
            <v>97741</v>
          </cell>
          <cell r="B4298" t="str">
            <v>KIT CAVALETE PARA MEDIÇÃO DE ÁGUA - ENTRADA INDIVIDUALIZADA, EM PVC DN 25 (¾), PARA 1 MEDIDOR  FORNECIMENTO E INSTALAÇÃO (EXCLUSIVE HIDRÔMETRO). AF_11/2016</v>
          </cell>
          <cell r="C4298" t="str">
            <v>UN</v>
          </cell>
          <cell r="D4298">
            <v>128.08000000000001</v>
          </cell>
          <cell r="E4298">
            <v>0.30100962599999997</v>
          </cell>
        </row>
        <row r="4299">
          <cell r="A4299">
            <v>72285</v>
          </cell>
          <cell r="B4299" t="str">
            <v>CAIXA DE AREIA 40X40X40CM EM ALVENARIA - EXECUÇÃO</v>
          </cell>
          <cell r="C4299" t="str">
            <v>UN</v>
          </cell>
          <cell r="D4299">
            <v>78.790000000000006</v>
          </cell>
          <cell r="E4299">
            <v>0.49592356599999998</v>
          </cell>
        </row>
        <row r="4300">
          <cell r="A4300">
            <v>72286</v>
          </cell>
          <cell r="B4300" t="str">
            <v>CAIXA DE AREIA 60X60X60CM EM ALVENARIA - EXECUÇÃO</v>
          </cell>
          <cell r="C4300" t="str">
            <v>UN</v>
          </cell>
          <cell r="D4300">
            <v>156.74</v>
          </cell>
          <cell r="E4300">
            <v>0.51692209600000005</v>
          </cell>
        </row>
        <row r="4301">
          <cell r="A4301">
            <v>90436</v>
          </cell>
          <cell r="B4301" t="str">
            <v>FURO EM ALVENARIA PARA DIÂMETROS MENORES OU IGUAIS A 40 MM. AF_05/2015</v>
          </cell>
          <cell r="C4301" t="str">
            <v>UN</v>
          </cell>
          <cell r="D4301">
            <v>10.41</v>
          </cell>
          <cell r="E4301">
            <v>0.82347140100000005</v>
          </cell>
        </row>
        <row r="4302">
          <cell r="A4302">
            <v>90437</v>
          </cell>
          <cell r="B4302" t="str">
            <v>FURO EM ALVENARIA PARA DIÂMETROS MAIORES QUE 40 MM E MENORES OU IGUAIS A 75 MM. AF_05/2015</v>
          </cell>
          <cell r="C4302" t="str">
            <v>UN</v>
          </cell>
          <cell r="D4302">
            <v>25.31</v>
          </cell>
          <cell r="E4302">
            <v>0.80925778299999995</v>
          </cell>
        </row>
        <row r="4303">
          <cell r="A4303">
            <v>90438</v>
          </cell>
          <cell r="B4303" t="str">
            <v>FURO EM ALVENARIA PARA DIÂMETROS MAIORES QUE 75 MM. AF_05/2015</v>
          </cell>
          <cell r="C4303" t="str">
            <v>UN</v>
          </cell>
          <cell r="D4303">
            <v>36.26</v>
          </cell>
          <cell r="E4303">
            <v>0.80738273800000004</v>
          </cell>
        </row>
        <row r="4304">
          <cell r="A4304">
            <v>90439</v>
          </cell>
          <cell r="B4304" t="str">
            <v>FURO EM CONCRETO PARA DIÂMETROS MENORES OU IGUAIS A 40 MM. AF_05/2015</v>
          </cell>
          <cell r="C4304" t="str">
            <v>UN</v>
          </cell>
          <cell r="D4304">
            <v>42.08</v>
          </cell>
          <cell r="E4304">
            <v>0.73878628099999999</v>
          </cell>
        </row>
        <row r="4305">
          <cell r="A4305">
            <v>90440</v>
          </cell>
          <cell r="B4305" t="str">
            <v>FURO EM CONCRETO PARA DIÂMETROS MAIORES QUE 40 MM E MENORES OU IGUAIS A 75 MM. AF_05/2015</v>
          </cell>
          <cell r="C4305" t="str">
            <v>UN</v>
          </cell>
          <cell r="D4305">
            <v>67.41</v>
          </cell>
          <cell r="E4305">
            <v>0.73645724700000004</v>
          </cell>
        </row>
        <row r="4306">
          <cell r="A4306">
            <v>90441</v>
          </cell>
          <cell r="B4306" t="str">
            <v>FURO EM CONCRETO PARA DIÂMETROS MAIORES QUE 75 MM. AF_05/2015</v>
          </cell>
          <cell r="C4306" t="str">
            <v>UN</v>
          </cell>
          <cell r="D4306">
            <v>86.09</v>
          </cell>
          <cell r="E4306">
            <v>0.735705952</v>
          </cell>
        </row>
        <row r="4307">
          <cell r="A4307">
            <v>90443</v>
          </cell>
          <cell r="B4307" t="str">
            <v>RASGO EM ALVENARIA PARA RAMAIS/ DISTRIBUIÇÃO COM DIAMETROS MENORES OU IGUAIS A 40 MM. AF_05/2015</v>
          </cell>
          <cell r="C4307" t="str">
            <v>M</v>
          </cell>
          <cell r="D4307">
            <v>9.4600000000000009</v>
          </cell>
          <cell r="E4307">
            <v>0.82212581500000004</v>
          </cell>
        </row>
        <row r="4308">
          <cell r="A4308">
            <v>90444</v>
          </cell>
          <cell r="B4308" t="str">
            <v>RASGO EM CONTRAPISO PARA RAMAIS/ DISTRIBUIÇÃO COM DIÂMETROS MENORES OU IGUAIS A 40 MM. AF_05/2015</v>
          </cell>
          <cell r="C4308" t="str">
            <v>M</v>
          </cell>
          <cell r="D4308">
            <v>18.059999999999999</v>
          </cell>
          <cell r="E4308">
            <v>0.74450084699999997</v>
          </cell>
        </row>
        <row r="4309">
          <cell r="A4309">
            <v>90445</v>
          </cell>
          <cell r="B4309" t="str">
            <v>RASGO EM CONTRAPISO PARA RAMAIS/ DISTRIBUIÇÃO COM DIÂMETROS MAIORES QUE 40 MM E MENORES OU IGUAIS A 75 MM. AF_05/2015</v>
          </cell>
          <cell r="C4309" t="str">
            <v>M</v>
          </cell>
          <cell r="D4309">
            <v>19.27</v>
          </cell>
          <cell r="E4309">
            <v>0.74419831299999994</v>
          </cell>
        </row>
        <row r="4310">
          <cell r="A4310">
            <v>90446</v>
          </cell>
          <cell r="B4310" t="str">
            <v>RASGO EM CONTRAPISO PARA RAMAIS/ DISTRIBUIÇÃO COM DIÂMETROS MAIORES QUE 75 MM. AF_05/2015</v>
          </cell>
          <cell r="C4310" t="str">
            <v>M</v>
          </cell>
          <cell r="D4310">
            <v>20.94</v>
          </cell>
          <cell r="E4310">
            <v>0.74381368400000003</v>
          </cell>
        </row>
        <row r="4311">
          <cell r="A4311">
            <v>90447</v>
          </cell>
          <cell r="B4311" t="str">
            <v>RASGO EM ALVENARIA PARA ELETRODUTOS COM DIAMETROS MENORES OU IGUAIS A 40 MM. AF_05/2015</v>
          </cell>
          <cell r="C4311" t="str">
            <v>M</v>
          </cell>
          <cell r="D4311">
            <v>4.6100000000000003</v>
          </cell>
          <cell r="E4311">
            <v>0.837104073</v>
          </cell>
        </row>
        <row r="4312">
          <cell r="A4312">
            <v>90451</v>
          </cell>
          <cell r="B4312" t="str">
            <v>PASSANTE TIPO PEÇA EM POLIESTIRENO PARA ABERTURA PARA PASSAGEM DE 1 TUBO, FIXADO EM LAJE. AF_05/2015</v>
          </cell>
          <cell r="C4312" t="str">
            <v>UN</v>
          </cell>
          <cell r="D4312">
            <v>3.01</v>
          </cell>
          <cell r="E4312">
            <v>0.69718309899999997</v>
          </cell>
        </row>
        <row r="4313">
          <cell r="A4313">
            <v>90452</v>
          </cell>
          <cell r="B4313" t="str">
            <v>PASSANTE TIPO PEÇA EM POLIESTIRENO PARA ABERTURA PARA PASSAGEM DE MAIS DE 1 TUBO, FIXADO EM LAJE. AF_05/2015</v>
          </cell>
          <cell r="C4313" t="str">
            <v>UN</v>
          </cell>
          <cell r="D4313">
            <v>11.4</v>
          </cell>
          <cell r="E4313">
            <v>0.27094474099999999</v>
          </cell>
        </row>
        <row r="4314">
          <cell r="A4314">
            <v>90453</v>
          </cell>
          <cell r="B4314" t="str">
            <v>PASSANTE TIPO TUBO DE DIÂMETRO MENOR OU IGUAL A 40 MM, FIXADO EM LAJE. AF_05/2015</v>
          </cell>
          <cell r="C4314" t="str">
            <v>UN</v>
          </cell>
          <cell r="D4314">
            <v>1.88</v>
          </cell>
          <cell r="E4314">
            <v>0.621468927</v>
          </cell>
        </row>
        <row r="4315">
          <cell r="A4315">
            <v>90454</v>
          </cell>
          <cell r="B4315" t="str">
            <v>PASSANTE TIPO TUBO DE DIÂMETRO MAIORES QUE 40 MM E MENORES OU IGUAIS A 75 MM, FIXADO EM LAJE. AF_05/2015</v>
          </cell>
          <cell r="C4315" t="str">
            <v>UN</v>
          </cell>
          <cell r="D4315">
            <v>3.25</v>
          </cell>
          <cell r="E4315">
            <v>0.54340836100000001</v>
          </cell>
        </row>
        <row r="4316">
          <cell r="A4316">
            <v>90455</v>
          </cell>
          <cell r="B4316" t="str">
            <v>PASSANTE TIPO TUBO DE DIÂMETRO MAIOR QUE 75 MM, FIXADO EM LAJE. AF_05/2015</v>
          </cell>
          <cell r="C4316" t="str">
            <v>UN</v>
          </cell>
          <cell r="D4316">
            <v>4.38</v>
          </cell>
          <cell r="E4316">
            <v>0.58392434999999998</v>
          </cell>
        </row>
        <row r="4317">
          <cell r="A4317">
            <v>90456</v>
          </cell>
          <cell r="B4317" t="str">
            <v>QUEBRA EM ALVENARIA PARA INSTALAÇÃO DE CAIXA DE TOMADA (4X4 OU 4X2). AF_05/2015</v>
          </cell>
          <cell r="C4317" t="str">
            <v>UN</v>
          </cell>
          <cell r="D4317">
            <v>3.04</v>
          </cell>
          <cell r="E4317">
            <v>0.83793103499999999</v>
          </cell>
        </row>
        <row r="4318">
          <cell r="A4318">
            <v>90457</v>
          </cell>
          <cell r="B4318" t="str">
            <v>QUEBRA EM ALVENARIA PARA INSTALAÇÃO DE QUADRO DISTRIBUIÇÃO PEQUENO (19X25 CM). AF_05/2015</v>
          </cell>
          <cell r="C4318" t="str">
            <v>UN</v>
          </cell>
          <cell r="D4318">
            <v>6.93</v>
          </cell>
          <cell r="E4318">
            <v>0.82686567200000005</v>
          </cell>
        </row>
        <row r="4319">
          <cell r="A4319">
            <v>90458</v>
          </cell>
          <cell r="B4319" t="str">
            <v>QUEBRA EM ALVENARIA PARA INSTALAÇÃO DE QUADRO DISTRIBUIÇÃO GRANDE (76X40 CM). AF_05/2015</v>
          </cell>
          <cell r="C4319" t="str">
            <v>UN</v>
          </cell>
          <cell r="D4319">
            <v>19.66</v>
          </cell>
          <cell r="E4319">
            <v>0.81237113500000002</v>
          </cell>
        </row>
        <row r="4320">
          <cell r="A4320">
            <v>90459</v>
          </cell>
          <cell r="B4320" t="str">
            <v>QUEBRA EM ALVENARIA PARA INSTALAÇÃO DE ABRIGO PARA MANGUEIRAS (90X60 CM). AF_05/2015</v>
          </cell>
          <cell r="C4320" t="str">
            <v>UN</v>
          </cell>
          <cell r="D4320">
            <v>27.73</v>
          </cell>
          <cell r="E4320">
            <v>0.80924645200000001</v>
          </cell>
        </row>
        <row r="4321">
          <cell r="A4321">
            <v>90460</v>
          </cell>
          <cell r="B4321" t="str">
            <v>PERFILADO DE SEÇÃO 38X76 MM PARA SUPORTE DE ATÉ 3 TUBOS HORIZONTAIS. AF_05/2015</v>
          </cell>
          <cell r="C4321" t="str">
            <v>M</v>
          </cell>
          <cell r="D4321">
            <v>19.79</v>
          </cell>
          <cell r="E4321">
            <v>4.5223577000000001E-2</v>
          </cell>
        </row>
        <row r="4322">
          <cell r="A4322">
            <v>90461</v>
          </cell>
          <cell r="B4322" t="str">
            <v>PERFILADO DE SEÇÃO 38X76 MM PARA SUPORTE DE MAIS DE 3 TUBOS HORIZONTAIS. AF_05/2015</v>
          </cell>
          <cell r="C4322" t="str">
            <v>M</v>
          </cell>
          <cell r="D4322">
            <v>10.92</v>
          </cell>
          <cell r="E4322">
            <v>9.4357075999999998E-2</v>
          </cell>
        </row>
        <row r="4323">
          <cell r="A4323">
            <v>90462</v>
          </cell>
          <cell r="B4323" t="str">
            <v>PERFILADO DE SEÇÃO 38X38 MM PARA SUPORTE DE ATÉ 3 TUBOS VERTICAIS. AF_05/2015</v>
          </cell>
          <cell r="C4323" t="str">
            <v>M</v>
          </cell>
          <cell r="D4323">
            <v>2.5</v>
          </cell>
          <cell r="E4323">
            <v>9.7560974999999994E-2</v>
          </cell>
        </row>
        <row r="4324">
          <cell r="A4324">
            <v>90463</v>
          </cell>
          <cell r="B4324" t="str">
            <v>PERFILADO DE SEÇÃO 38X38 MM PARA SUPORTE DE MAIS DE 3 TUBOS VERTICAIS. AF_05/2015</v>
          </cell>
          <cell r="C4324" t="str">
            <v>M</v>
          </cell>
          <cell r="D4324">
            <v>1.99</v>
          </cell>
          <cell r="E4324">
            <v>0.138461538</v>
          </cell>
        </row>
        <row r="4325">
          <cell r="A4325">
            <v>90466</v>
          </cell>
          <cell r="B4325" t="str">
            <v>CHUMBAMENTO LINEAR EM ALVENARIA PARA RAMAIS/DISTRIBUIÇÃO COM DIÂMETROS MENORES OU IGUAIS A 40 MM. AF_05/2015</v>
          </cell>
          <cell r="C4325" t="str">
            <v>M</v>
          </cell>
          <cell r="D4325">
            <v>9.4600000000000009</v>
          </cell>
          <cell r="E4325">
            <v>0.742110991</v>
          </cell>
        </row>
        <row r="4326">
          <cell r="A4326">
            <v>90467</v>
          </cell>
          <cell r="B4326" t="str">
            <v>CHUMBAMENTO LINEAR EM ALVENARIA PARA RAMAIS/DISTRIBUIÇÃO COM DIÂMETROS MAIORES QUE 40 MM E MENORES OU IGUAIS A 75 MM. AF_05/2015</v>
          </cell>
          <cell r="C4326" t="str">
            <v>M</v>
          </cell>
          <cell r="D4326">
            <v>14.96</v>
          </cell>
          <cell r="E4326">
            <v>0.73124147500000003</v>
          </cell>
        </row>
        <row r="4327">
          <cell r="A4327">
            <v>90468</v>
          </cell>
          <cell r="B4327" t="str">
            <v>CHUMBAMENTO LINEAR EM CONTRAPISO PARA RAMAIS/DISTRIBUIÇÃO COM DIÂMETROS MENORES OU IGUAIS A 40 MM. AF_05/2015</v>
          </cell>
          <cell r="C4327" t="str">
            <v>M</v>
          </cell>
          <cell r="D4327">
            <v>4.16</v>
          </cell>
          <cell r="E4327">
            <v>0.64974619300000003</v>
          </cell>
        </row>
        <row r="4328">
          <cell r="A4328">
            <v>90469</v>
          </cell>
          <cell r="B4328" t="str">
            <v>CHUMBAMENTO LINEAR EM CONTRAPISO PARA RAMAIS/DISTRIBUIÇÃO COM DIÂMETROS MAIORES QUE 40 MM E MENORES OU IGUAIS A 75 MM. AF_05/2015</v>
          </cell>
          <cell r="C4328" t="str">
            <v>M</v>
          </cell>
          <cell r="D4328">
            <v>6.66</v>
          </cell>
          <cell r="E4328">
            <v>0.63636363699999998</v>
          </cell>
        </row>
        <row r="4329">
          <cell r="A4329">
            <v>90470</v>
          </cell>
          <cell r="B4329" t="str">
            <v>CHUMBAMENTO LINEAR EM CONTRAPISO PARA RAMAIS/DISTRIBUIÇÃO COM DIÂMETROS MAIORES QUE 75 MM. AF_05/2015</v>
          </cell>
          <cell r="C4329" t="str">
            <v>M</v>
          </cell>
          <cell r="D4329">
            <v>9.17</v>
          </cell>
          <cell r="E4329">
            <v>0.59842519800000005</v>
          </cell>
        </row>
        <row r="4330">
          <cell r="A4330">
            <v>91166</v>
          </cell>
          <cell r="B4330" t="str">
            <v>FIXAÇÃO DE TUBOS HORIZONTAIS DE PEX DIAMETROS IGUAIS OU INFERIORES A 40 MM COM ABRAÇADEIRA PLÁSTICA 390 MM, FIXADA EM LAJE. AF_05/2015</v>
          </cell>
          <cell r="C4330" t="str">
            <v>M</v>
          </cell>
          <cell r="D4330">
            <v>2.5099999999999998</v>
          </cell>
          <cell r="E4330">
            <v>0.50416666700000001</v>
          </cell>
        </row>
        <row r="4331">
          <cell r="A4331">
            <v>91167</v>
          </cell>
          <cell r="B4331" t="str">
            <v>FIXAÇÃO DE TUBOS HORIZONTAIS DE PPR DIÂMETROS MENORES OU IGUAIS A 40 MM COM ABRAÇADEIRA METÁLICA RÍGIDA TIPO D 1/2", FIXADA EM PERFILADO EM LAJE. AF_05/2015</v>
          </cell>
          <cell r="C4331" t="str">
            <v>M</v>
          </cell>
          <cell r="D4331">
            <v>7.01</v>
          </cell>
          <cell r="E4331">
            <v>0.653001465</v>
          </cell>
        </row>
        <row r="4332">
          <cell r="A4332">
            <v>91168</v>
          </cell>
          <cell r="B4332" t="str">
            <v>FIXAÇÃO DE TUBOS HORIZONTAIS DE PPR DIÂMETROS MAIORES QUE 40 MM E MENORES OU IGUAIS A 75 MM COM ABRAÇADEIRA METÁLICA RÍGIDA TIPO D 1 1/2", FIXADA EM PERFILADO EM LAJE. AF_05/2015</v>
          </cell>
          <cell r="C4332" t="str">
            <v>M</v>
          </cell>
          <cell r="D4332">
            <v>5.25</v>
          </cell>
          <cell r="E4332">
            <v>0.64891518800000003</v>
          </cell>
        </row>
        <row r="4333">
          <cell r="A4333">
            <v>91169</v>
          </cell>
          <cell r="B4333" t="str">
            <v>FIXAÇÃO DE TUBOS HORIZONTAIS DE PPR DIÂMETROS MAIORES QUE 75 MM COM ABRAÇADEIRA METÁLICA RÍGIDA TIPO D 3", FIXADA EM PERFILADO EM LAJE. AF_05/2015</v>
          </cell>
          <cell r="C4333" t="str">
            <v>M</v>
          </cell>
          <cell r="D4333">
            <v>6.26</v>
          </cell>
          <cell r="E4333">
            <v>0.64793388500000004</v>
          </cell>
        </row>
        <row r="4334">
          <cell r="A4334">
            <v>91170</v>
          </cell>
          <cell r="B4334" t="str">
            <v>FIXAÇÃO DE TUBOS HORIZONTAIS DE PVC, CPVC OU COBRE DIÂMETROS MENORES OU IGUAIS A 40 MM OU ELETROCALHAS ATÉ 150MM DE LARGURA, COM ABRAÇADEIRA METÁLICA RÍGIDA TIPO D 1/2, FIXADA EM PERFILADO EM LAJE. AF_05/2015</v>
          </cell>
          <cell r="C4334" t="str">
            <v>M</v>
          </cell>
          <cell r="D4334">
            <v>1.8</v>
          </cell>
          <cell r="E4334">
            <v>0.68047337299999999</v>
          </cell>
        </row>
        <row r="4335">
          <cell r="A4335">
            <v>91171</v>
          </cell>
          <cell r="B4335" t="str">
            <v>FIXAÇÃO DE TUBOS HORIZONTAIS DE PVC, CPVC OU COBRE DIÂMETROS MAIORES QUE 40 MM E MENORES OU IGUAIS A 75 MM COM ABRAÇADEIRA METÁLICA RÍGIDA TIPO D 1 1/2", FIXADA EM PERFILADO EM LAJE. AF_05/2015</v>
          </cell>
          <cell r="C4335" t="str">
            <v>M</v>
          </cell>
          <cell r="D4335">
            <v>2.23</v>
          </cell>
          <cell r="E4335">
            <v>0.65566037799999999</v>
          </cell>
        </row>
        <row r="4336">
          <cell r="A4336">
            <v>91172</v>
          </cell>
          <cell r="B4336" t="str">
            <v>FIXAÇÃO DE TUBOS HORIZONTAIS DE PVC, CPVC OU COBRE DIÂMETROS MAIORES QUE 75 MM COM ABRAÇADEIRA METÁLICA RÍGIDA TIPO D 3", FIXADA EM PERFILADO EM LAJE. AF_05/2015</v>
          </cell>
          <cell r="C4336" t="str">
            <v>M</v>
          </cell>
          <cell r="D4336">
            <v>3.3</v>
          </cell>
          <cell r="E4336">
            <v>0.65714285800000005</v>
          </cell>
        </row>
        <row r="4337">
          <cell r="A4337">
            <v>91173</v>
          </cell>
          <cell r="B4337" t="str">
            <v>FIXAÇÃO DE TUBOS VERTICAIS DE PPR DIÂMETROS MENORES OU IGUAIS A 40 MM COM ABRAÇADEIRA METÁLICA RÍGIDA TIPO D 1/2", FIXADA EM PERFILADO EM ALVENARIA. AF_05/2015</v>
          </cell>
          <cell r="C4337" t="str">
            <v>M</v>
          </cell>
          <cell r="D4337">
            <v>0.9</v>
          </cell>
          <cell r="E4337">
            <v>0.69512195200000004</v>
          </cell>
        </row>
        <row r="4338">
          <cell r="A4338">
            <v>91174</v>
          </cell>
          <cell r="B4338" t="str">
            <v>FIXAÇÃO DE TUBOS VERTICAIS DE PPR DIÂMETROS MAIORES QUE 40 MM E MENORES OU IGUAIS A 75 MM COM ABRAÇADEIRA METÁLICA RÍGIDA TIPO D 1 1/2", FIXADA EM PERFILADO EM ALVENARIA. AF_05/2015</v>
          </cell>
          <cell r="C4338" t="str">
            <v>M</v>
          </cell>
          <cell r="D4338">
            <v>1.77</v>
          </cell>
          <cell r="E4338">
            <v>0.66867469899999998</v>
          </cell>
        </row>
        <row r="4339">
          <cell r="A4339">
            <v>91175</v>
          </cell>
          <cell r="B4339" t="str">
            <v>FIXAÇÃO DE TUBOS VERTICAIS DE PPR DIÂMETROS MAIORES QUE 75 MM COM ABRAÇADEIRA METÁLICA RÍGIDA TIPO D 3", FIXADA EM PERFILADO EM ALVENARIA. AF_05/2015</v>
          </cell>
          <cell r="C4339" t="str">
            <v>M</v>
          </cell>
          <cell r="D4339">
            <v>2.9</v>
          </cell>
          <cell r="E4339">
            <v>0.65942029000000002</v>
          </cell>
        </row>
        <row r="4340">
          <cell r="A4340">
            <v>91176</v>
          </cell>
          <cell r="B4340" t="str">
            <v>FIXAÇÃO DE TUBOS HORIZONTAIS DE PPR DIÂMETROS MENORES OU IGUAIS A 40 MM COM ABRAÇADEIRA METÁLICA RÍGIDA TIPO  D  1/2" , FIXADA DIRETAMENTE NA LAJE. AF_05/2015</v>
          </cell>
          <cell r="C4340" t="str">
            <v>M</v>
          </cell>
          <cell r="D4340">
            <v>28.05</v>
          </cell>
          <cell r="E4340">
            <v>0.32831000999999999</v>
          </cell>
        </row>
        <row r="4341">
          <cell r="A4341">
            <v>91177</v>
          </cell>
          <cell r="B4341" t="str">
            <v>FIXAÇÃO DE TUBOS HORIZONTAIS DE PPR DIÂMETROS MAIORES QUE 40 MM E MENORES OU IGUAIS A 75 MM COM ABRAÇADEIRA METÁLICA RÍGIDA TIPO  D  1 1/2" , FIXADA DIRETAMENTE NA LAJE. AF_05/2015</v>
          </cell>
          <cell r="C4341" t="str">
            <v>M</v>
          </cell>
          <cell r="D4341">
            <v>12.8</v>
          </cell>
          <cell r="E4341">
            <v>0.40620031699999998</v>
          </cell>
        </row>
        <row r="4342">
          <cell r="A4342">
            <v>91178</v>
          </cell>
          <cell r="B4342" t="str">
            <v>FIXAÇÃO DE TUBOS HORIZONTAIS DE PPR DIÂMETROS MAIORES QUE 75 MM COM ABRAÇADEIRA METÁLICA RÍGIDA TIPO  D  3" , FIXADA DIRETAMENTE NA LAJE. AF_05/2015</v>
          </cell>
          <cell r="C4342" t="str">
            <v>M</v>
          </cell>
          <cell r="D4342">
            <v>12.19</v>
          </cell>
          <cell r="E4342">
            <v>0.438230383</v>
          </cell>
        </row>
        <row r="4343">
          <cell r="A4343">
            <v>91179</v>
          </cell>
          <cell r="B4343" t="str">
            <v>FIXAÇÃO DE TUBOS HORIZONTAIS DE PVC, CPVC OU COBRE DIÂMETROS MENORES OU IGUAIS A 40 MM COM ABRAÇADEIRA METÁLICA RÍGIDA TIPO  D  1/2" , FIXADA DIRETAMENTE NA LAJE. AF_05/2015</v>
          </cell>
          <cell r="C4343" t="str">
            <v>M</v>
          </cell>
          <cell r="D4343">
            <v>7.19</v>
          </cell>
          <cell r="E4343">
            <v>0.33191489299999999</v>
          </cell>
        </row>
        <row r="4344">
          <cell r="A4344">
            <v>91180</v>
          </cell>
          <cell r="B4344" t="str">
            <v>FIXAÇÃO DE TUBOS HORIZONTAIS DE PVC, CPVC OU COBRE DIÂMETROS MAIORES QUE 40 MM E MENORES OU IGUAIS A 75 MM COM ABRAÇADEIRA METÁLICA RÍGIDA TIPO D 1 1/2, FIXADA DIRETAMENTE NA LAJE. AF_05/2015</v>
          </cell>
          <cell r="C4344" t="str">
            <v>M</v>
          </cell>
          <cell r="D4344">
            <v>5.67</v>
          </cell>
          <cell r="E4344">
            <v>0.39059674500000002</v>
          </cell>
        </row>
        <row r="4345">
          <cell r="A4345">
            <v>91181</v>
          </cell>
          <cell r="B4345" t="str">
            <v>FIXAÇÃO DE TUBOS HORIZONTAIS DE PVC, CPVC OU COBRE DIÂMETROS MAIORES QUE 75 MM COM ABRAÇADEIRA METÁLICA RÍGIDA TIPO  D  3" , FIXADA DIRETAMENTE NA LAJE. AF_05/2015</v>
          </cell>
          <cell r="C4345" t="str">
            <v>M</v>
          </cell>
          <cell r="D4345">
            <v>6.18</v>
          </cell>
          <cell r="E4345">
            <v>0.46013289000000002</v>
          </cell>
        </row>
        <row r="4346">
          <cell r="A4346">
            <v>91182</v>
          </cell>
          <cell r="B4346" t="str">
            <v>FIXAÇÃO DE TUBOS HORIZONTAIS DE PPR DIÂMETROS MENORES OU IGUAIS A 40 MM COM ABRAÇADEIRA METÁLICA FLEXÍVEL 18 MM, FIXADA DIRETAMENTE NA LAJE. AF_05/2015</v>
          </cell>
          <cell r="C4346" t="str">
            <v>M</v>
          </cell>
          <cell r="D4346">
            <v>19.39</v>
          </cell>
          <cell r="E4346">
            <v>0.71630094099999997</v>
          </cell>
        </row>
        <row r="4347">
          <cell r="A4347">
            <v>91183</v>
          </cell>
          <cell r="B4347" t="str">
            <v>FIXAÇÃO DE TUBOS HORIZONTAIS DE PPR DIÂMETROS MAIORES QUE 40 MM E MENORES OU IGUAIS A 75 MM COM ABRAÇADEIRA METÁLICA FLEXÍVEL 18 MM, FIXADA DIRETAMENTE NA LAJE. AF_05/2015</v>
          </cell>
          <cell r="C4347" t="str">
            <v>M</v>
          </cell>
          <cell r="D4347">
            <v>9.67</v>
          </cell>
          <cell r="E4347">
            <v>0.72544878599999996</v>
          </cell>
        </row>
        <row r="4348">
          <cell r="A4348">
            <v>91184</v>
          </cell>
          <cell r="B4348" t="str">
            <v>FIXAÇÃO DE TUBOS HORIZONTAIS DE PPR DIÂMETROS MAIORES QUE 75 MM COM ABRAÇADEIRA METÁLICA FLEXÍVEL 18 MM, FIXADA DIRETAMENTE NA LAJE. AF_05/2015</v>
          </cell>
          <cell r="C4348" t="str">
            <v>M</v>
          </cell>
          <cell r="D4348">
            <v>9.08</v>
          </cell>
          <cell r="E4348">
            <v>0.73814898500000004</v>
          </cell>
        </row>
        <row r="4349">
          <cell r="A4349">
            <v>91185</v>
          </cell>
          <cell r="B4349" t="str">
            <v>FIXAÇÃO DE TUBOS HORIZONTAIS DE PVC, CPVC OU COBRE DIÂMETROS MENORES OU IGUAIS A 40 MM COM ABRAÇADEIRA METÁLICA FLEXÍVEL 18 MM, FIXADA DIRETAMENTE NA LAJE. AF_05/2015</v>
          </cell>
          <cell r="C4349" t="str">
            <v>M</v>
          </cell>
          <cell r="D4349">
            <v>4.96</v>
          </cell>
          <cell r="E4349">
            <v>0.73430962399999999</v>
          </cell>
        </row>
        <row r="4350">
          <cell r="A4350">
            <v>91186</v>
          </cell>
          <cell r="B4350" t="str">
            <v>FIXAÇÃO DE TUBOS HORIZONTAIS DE PVC, CPVC OU COBRE DIÂMETROS MAIORES QUE 40 MM E MENORES OU IGUAIS A 75 MM COM ABRAÇADEIRA METÁLICA FLEXÍVEL 18 MM, FIXADA DIRETAMENTE NA LAJE. AF_05/2015</v>
          </cell>
          <cell r="C4350" t="str">
            <v>M</v>
          </cell>
          <cell r="D4350">
            <v>4.13</v>
          </cell>
          <cell r="E4350">
            <v>0.73737373799999995</v>
          </cell>
        </row>
        <row r="4351">
          <cell r="A4351">
            <v>91187</v>
          </cell>
          <cell r="B4351" t="str">
            <v>FIXAÇÃO DE TUBOS HORIZONTAIS DE PVC, CPVC OU COBRE DIÂMETROS MAIORES QUE 75 MM COM ABRAÇADEIRA METÁLICA FLEXÍVEL 18 MM, FIXADA DIRETAMENTE NA LAJE. AF_05/2015</v>
          </cell>
          <cell r="C4351" t="str">
            <v>M</v>
          </cell>
          <cell r="D4351">
            <v>4.79</v>
          </cell>
          <cell r="E4351">
            <v>0.7505423</v>
          </cell>
        </row>
        <row r="4352">
          <cell r="A4352">
            <v>91188</v>
          </cell>
          <cell r="B4352" t="str">
            <v>CHUMBAMENTO PONTUAL DE ABERTURA EM LAJE COM PASSAGEM DE 1 TUBO DE DIAMETRO EQUIVALENTE IGUAL À  50 MM. AF_05/2015</v>
          </cell>
          <cell r="C4352" t="str">
            <v>UN</v>
          </cell>
          <cell r="D4352">
            <v>5.04</v>
          </cell>
          <cell r="E4352">
            <v>0.67219917100000004</v>
          </cell>
        </row>
        <row r="4353">
          <cell r="A4353">
            <v>91189</v>
          </cell>
          <cell r="B4353" t="str">
            <v>CHUMBAMENTO PONTUAL DE ABERTURA EM LAJE COM PASSAGEM DE MAIS DE 1 TUBO DE  DIAMETRO EQUIVALENTE IGUAL À  50 MM. AF_05/2015</v>
          </cell>
          <cell r="C4353" t="str">
            <v>UN</v>
          </cell>
          <cell r="D4353">
            <v>33.71</v>
          </cell>
          <cell r="E4353">
            <v>0.44524452399999997</v>
          </cell>
        </row>
        <row r="4354">
          <cell r="A4354">
            <v>91190</v>
          </cell>
          <cell r="B4354" t="str">
            <v>CHUMBAMENTO PONTUAL EM PASSAGEM DE TUBO COM DIÂMETRO MENOR OU IGUAL A 40 MM. AF_05/2015</v>
          </cell>
          <cell r="C4354" t="str">
            <v>UN</v>
          </cell>
          <cell r="D4354">
            <v>3.65</v>
          </cell>
          <cell r="E4354">
            <v>0.76945244999999995</v>
          </cell>
        </row>
        <row r="4355">
          <cell r="A4355">
            <v>91191</v>
          </cell>
          <cell r="B4355" t="str">
            <v>CHUMBAMENTO PONTUAL EM PASSAGEM DE TUBO COM DIÂMETROS ENTRE 40 MM E 75 MM. AF_05/2015</v>
          </cell>
          <cell r="C4355" t="str">
            <v>UN</v>
          </cell>
          <cell r="D4355">
            <v>3.88</v>
          </cell>
          <cell r="E4355">
            <v>0.77445652200000004</v>
          </cell>
        </row>
        <row r="4356">
          <cell r="A4356">
            <v>91192</v>
          </cell>
          <cell r="B4356" t="str">
            <v>CHUMBAMENTO PONTUAL EM PASSAGEM DE TUBO COM DIÂMETRO MAIOR QUE 75 MM. AF_05/2015</v>
          </cell>
          <cell r="C4356" t="str">
            <v>UN</v>
          </cell>
          <cell r="D4356">
            <v>4.29</v>
          </cell>
          <cell r="E4356">
            <v>0.78132678200000005</v>
          </cell>
        </row>
        <row r="4357">
          <cell r="A4357">
            <v>91222</v>
          </cell>
          <cell r="B4357" t="str">
            <v>RASGO EM ALVENARIA PARA RAMAIS/ DISTRIBUIÇÃO COM DIÂMETROS MAIORES QUE 40 MM E MENORES OU IGUAIS A 75 MM. AF_05/2015</v>
          </cell>
          <cell r="C4357" t="str">
            <v>M</v>
          </cell>
          <cell r="D4357">
            <v>10.19</v>
          </cell>
          <cell r="E4357">
            <v>0.82358871099999997</v>
          </cell>
        </row>
        <row r="4358">
          <cell r="A4358">
            <v>94480</v>
          </cell>
          <cell r="B4358" t="str">
            <v>CONJUNTO HIDRÁULICO PARA INSTALAÇÃO DE BOMBA EM AÇO ROSCÁVEL, DN SUCÇÃO 65 (2½) E DN RECALQUE 50 (2), PARA EDIFICAÇÃO ENTRE 12 E 18 PAVIMENTOS  FORNECIMENTO E INSTALAÇÃO. AF_06/2016</v>
          </cell>
          <cell r="C4358" t="str">
            <v>UN</v>
          </cell>
          <cell r="D4358">
            <v>1852.05</v>
          </cell>
          <cell r="E4358">
            <v>0.25354652999999999</v>
          </cell>
        </row>
        <row r="4359">
          <cell r="A4359">
            <v>94481</v>
          </cell>
          <cell r="B4359" t="str">
            <v>CONJUNTO HIDRÁULICO PARA INSTALAÇÃO DE BOMBA EM AÇO ROSCÁVEL, DN SUCÇÃO 50 (2) E DN RECALQUE 40 (1 1/2), PARA EDIFICAÇÃO ENTRE 8 E 12 PAVIMENTOS  FORNECIMENTO E INSTALAÇÃO. AF_06/2016</v>
          </cell>
          <cell r="C4359" t="str">
            <v>UN</v>
          </cell>
          <cell r="D4359">
            <v>1293.21</v>
          </cell>
          <cell r="E4359">
            <v>0.32291771400000002</v>
          </cell>
        </row>
        <row r="4360">
          <cell r="A4360">
            <v>94482</v>
          </cell>
          <cell r="B4360" t="str">
            <v>CONJUNTO HIDRÁULICO PARA INSTALAÇÃO DE BOMBA EM AÇO ROSCÁVEL, DN SUCÇÃO 40 (1 1/2) E DN RECALQUE 32 (1 1/4), PARA EDIFICAÇÃO ENTRE 4 E 8 PAVIMENTOS  FORNECIMENTO E INSTALAÇÃO. AF_06/2016</v>
          </cell>
          <cell r="C4360" t="str">
            <v>UN</v>
          </cell>
          <cell r="D4360">
            <v>1032.54</v>
          </cell>
          <cell r="E4360">
            <v>0.36824821699999999</v>
          </cell>
        </row>
        <row r="4361">
          <cell r="A4361">
            <v>94483</v>
          </cell>
          <cell r="B4361" t="str">
            <v>CONJUNTO HIDRÁULICO PARA INSTALAÇÃO DE BOMBA EM AÇO ROSCÁVEL, DN SUCÇÃO 32 (1 1/4) E DN RECALQUE 25 (1), PARA EDIFICAÇÃO ATÉ 4 PAVIMENTOS  FORNECIMENTO E INSTALAÇÃO. AF_06/2016</v>
          </cell>
          <cell r="C4361" t="str">
            <v>UN</v>
          </cell>
          <cell r="D4361">
            <v>871.23</v>
          </cell>
          <cell r="E4361">
            <v>0.40115731700000001</v>
          </cell>
        </row>
        <row r="4362">
          <cell r="A4362">
            <v>95541</v>
          </cell>
          <cell r="B4362" t="str">
            <v>FIXAÇÃO UTILIZANDO PARAFUSO E BUCHA DE NYLON, SOMENTE MÃO DE OBRA. AF_10/2016</v>
          </cell>
          <cell r="C4362" t="str">
            <v>UN</v>
          </cell>
          <cell r="D4362">
            <v>3.38</v>
          </cell>
          <cell r="E4362">
            <v>0.83850931699999998</v>
          </cell>
        </row>
        <row r="4363">
          <cell r="A4363">
            <v>95573</v>
          </cell>
          <cell r="B4363" t="str">
            <v>MÃO-FRANCESA EM AÇO, ABAS IGUAIS 40 CM, CAPACIDADE MÍNIMA 70 KG, BRANCO  FORNECIMENTO E INSTALAÇÃO. AF_11/2016</v>
          </cell>
          <cell r="C4363" t="str">
            <v>UN</v>
          </cell>
          <cell r="D4363">
            <v>34.33</v>
          </cell>
          <cell r="E4363">
            <v>8.5280373000000007E-2</v>
          </cell>
        </row>
        <row r="4364">
          <cell r="A4364">
            <v>95574</v>
          </cell>
          <cell r="B4364" t="str">
            <v>MÃO-FRANCESA EM AÇO, ABAS IGUAIS 30 CM, CAPACIDADE MÍNIMA 60 KG, BRANCO  FORNECIMENTO E INSTALAÇÃO. AF_11/2016</v>
          </cell>
          <cell r="C4364" t="str">
            <v>UN</v>
          </cell>
          <cell r="D4364">
            <v>26.42</v>
          </cell>
          <cell r="E4364">
            <v>0.11090011299999999</v>
          </cell>
        </row>
        <row r="4365">
          <cell r="A4365">
            <v>96559</v>
          </cell>
          <cell r="B4365" t="str">
            <v>PERFILADO DE SEÇÃO 38X76 MM PARA SUPORTE DE DUTO EM CHAPA GALVANIZADA BITOLA 26. AF_07/2017</v>
          </cell>
          <cell r="C4365" t="str">
            <v>M2</v>
          </cell>
          <cell r="D4365">
            <v>55.91</v>
          </cell>
          <cell r="E4365">
            <v>4.6261429999999999E-2</v>
          </cell>
        </row>
        <row r="4366">
          <cell r="A4366">
            <v>96560</v>
          </cell>
          <cell r="B4366" t="str">
            <v>PERFILADO DE SEÇÃO 38X76 MM PARA SUPORTE DE DUTO EM CHAPA GALVANIZADA BITOLA 24. AF_07/2017</v>
          </cell>
          <cell r="C4366" t="str">
            <v>M2</v>
          </cell>
          <cell r="D4366">
            <v>28.94</v>
          </cell>
          <cell r="E4366">
            <v>8.8572419999999999E-2</v>
          </cell>
        </row>
        <row r="4367">
          <cell r="A4367">
            <v>96561</v>
          </cell>
          <cell r="B4367" t="str">
            <v>PERFILADO DE SEÇÃO 38X76 MM PARA SUPORTE DE DUTO EM CHAPA GALVANIZADA BITOLA 22. AF_07/2017</v>
          </cell>
          <cell r="C4367" t="str">
            <v>M2</v>
          </cell>
          <cell r="D4367">
            <v>17.97</v>
          </cell>
          <cell r="E4367">
            <v>7.8431371999999999E-2</v>
          </cell>
        </row>
        <row r="4368">
          <cell r="A4368">
            <v>96562</v>
          </cell>
          <cell r="B4368" t="str">
            <v>PERFILADO DE SEÇÃO 38X76 MM PARA SUPORTE DE ELETROCALHA LISA OU PERFURADA EM AÇO GALVANIZADO, LARGURA 200 OU 400 MM E ALTURA 50 MM. AF_07/2017</v>
          </cell>
          <cell r="C4368" t="str">
            <v>M</v>
          </cell>
          <cell r="D4368">
            <v>29.24</v>
          </cell>
          <cell r="E4368">
            <v>9.2191261999999996E-2</v>
          </cell>
        </row>
        <row r="4369">
          <cell r="A4369">
            <v>96563</v>
          </cell>
          <cell r="B4369" t="str">
            <v>PERFILADO DE SEÇÃO 38X76 MM PARA SUPORTE DE ELETROCALHA LISA OU PERFURADA EM AÇO GALVANIZADO, LARGURA 500 OU 800 MM E ALTURA 50 MM. AF_07/2017</v>
          </cell>
          <cell r="C4369" t="str">
            <v>M</v>
          </cell>
          <cell r="D4369">
            <v>31.79</v>
          </cell>
          <cell r="E4369">
            <v>8.4756482999999994E-2</v>
          </cell>
        </row>
        <row r="4370">
          <cell r="A4370" t="str">
            <v>73826/1</v>
          </cell>
          <cell r="B4370" t="str">
            <v>INSTALACAO DE COMPRESSOR DE AR, POTENCIA &lt;= 5 CV</v>
          </cell>
          <cell r="C4370" t="str">
            <v>UN</v>
          </cell>
          <cell r="D4370">
            <v>406.6</v>
          </cell>
          <cell r="E4370">
            <v>0.78762912100000004</v>
          </cell>
        </row>
        <row r="4371">
          <cell r="A4371" t="str">
            <v>73826/2</v>
          </cell>
          <cell r="B4371" t="str">
            <v>INSTALACAO DE COMPRESSOR DE AR, POTENCIA &gt; 5 E &lt;= 10 CV</v>
          </cell>
          <cell r="C4371" t="str">
            <v>UN</v>
          </cell>
          <cell r="D4371">
            <v>528.58000000000004</v>
          </cell>
          <cell r="E4371">
            <v>0.78772397999999999</v>
          </cell>
        </row>
        <row r="4372">
          <cell r="A4372" t="str">
            <v>73834/1</v>
          </cell>
          <cell r="B4372" t="str">
            <v>INSTALACAO DE CONJ.MOTO BOMBA SUBMERSIVEL ATE 10 CV</v>
          </cell>
          <cell r="C4372" t="str">
            <v>UN</v>
          </cell>
          <cell r="D4372">
            <v>183.65</v>
          </cell>
          <cell r="E4372">
            <v>0.80312772499999996</v>
          </cell>
        </row>
        <row r="4373">
          <cell r="A4373" t="str">
            <v>73834/2</v>
          </cell>
          <cell r="B4373" t="str">
            <v>INSTALACAO DE CONJ.MOTO BOMBA SUBMERSIVEL DE 11 A 25 CV</v>
          </cell>
          <cell r="C4373" t="str">
            <v>UN</v>
          </cell>
          <cell r="D4373">
            <v>293.83999999999997</v>
          </cell>
          <cell r="E4373">
            <v>0.802613668</v>
          </cell>
        </row>
        <row r="4374">
          <cell r="A4374" t="str">
            <v>73834/3</v>
          </cell>
          <cell r="B4374" t="str">
            <v>INSTALACAO DE CONJ.MOTO BOMBA SUBMERSIVEL DE 26 A 50 CV</v>
          </cell>
          <cell r="C4374" t="str">
            <v>UN</v>
          </cell>
          <cell r="D4374">
            <v>587.67999999999995</v>
          </cell>
          <cell r="E4374">
            <v>0.802613668</v>
          </cell>
        </row>
        <row r="4375">
          <cell r="A4375" t="str">
            <v>73834/4</v>
          </cell>
          <cell r="B4375" t="str">
            <v>INSTALACAO DE CONJ.MOTO BOMBA SUBMERSIVEL DE 51 A 100 CV</v>
          </cell>
          <cell r="C4375" t="str">
            <v>UN</v>
          </cell>
          <cell r="D4375">
            <v>881.52</v>
          </cell>
          <cell r="E4375">
            <v>0.802613668</v>
          </cell>
        </row>
        <row r="4376">
          <cell r="A4376" t="str">
            <v>73835/1</v>
          </cell>
          <cell r="B4376" t="str">
            <v>INSTALACAO DE CONJ.MOTO BOMBA VERTICAL POT &lt;= 100 CV</v>
          </cell>
          <cell r="C4376" t="str">
            <v>UN</v>
          </cell>
          <cell r="D4376">
            <v>1218</v>
          </cell>
          <cell r="E4376">
            <v>0.81418472500000005</v>
          </cell>
        </row>
        <row r="4377">
          <cell r="A4377" t="str">
            <v>73835/2</v>
          </cell>
          <cell r="B4377" t="str">
            <v>INSTALACAO DE CONJ.MOTO BOMBA VERTICAL 100 &lt; POT &lt;= 200 CV</v>
          </cell>
          <cell r="C4377" t="str">
            <v>UN</v>
          </cell>
          <cell r="D4377">
            <v>1656.48</v>
          </cell>
          <cell r="E4377">
            <v>0.81414203699999999</v>
          </cell>
        </row>
        <row r="4378">
          <cell r="A4378" t="str">
            <v>73835/3</v>
          </cell>
          <cell r="B4378" t="str">
            <v>INSTALACAO DE CONJ.MOTO BOMBA VERTICAL 200 &lt; POT &lt;= 300 CV</v>
          </cell>
          <cell r="C4378" t="str">
            <v>UN</v>
          </cell>
          <cell r="D4378">
            <v>1851.36</v>
          </cell>
          <cell r="E4378">
            <v>0.81414203699999999</v>
          </cell>
        </row>
        <row r="4379">
          <cell r="A4379" t="str">
            <v>73836/1</v>
          </cell>
          <cell r="B4379" t="str">
            <v>INSTALACAO DE CONJ.MOTO BOMBA HORIZONTAL ATE 10 CV</v>
          </cell>
          <cell r="C4379" t="str">
            <v>UN</v>
          </cell>
          <cell r="D4379">
            <v>487.2</v>
          </cell>
          <cell r="E4379">
            <v>0.81414203699999999</v>
          </cell>
        </row>
        <row r="4380">
          <cell r="A4380" t="str">
            <v>73836/2</v>
          </cell>
          <cell r="B4380" t="str">
            <v>INSTALACAO DE CONJ.MOTO BOMBA HORIZONTAL DE 12,5 A 25 CV</v>
          </cell>
          <cell r="C4380" t="str">
            <v>UN</v>
          </cell>
          <cell r="D4380">
            <v>633.36</v>
          </cell>
          <cell r="E4380">
            <v>0.81422413199999999</v>
          </cell>
        </row>
        <row r="4381">
          <cell r="A4381" t="str">
            <v>73836/3</v>
          </cell>
          <cell r="B4381" t="str">
            <v>INSTALACAO DE CONJ.MOTO BOMBA HORIZONTAL DE 30 A 75 CV</v>
          </cell>
          <cell r="C4381" t="str">
            <v>UN</v>
          </cell>
          <cell r="D4381">
            <v>974.4</v>
          </cell>
          <cell r="E4381">
            <v>0.81414203699999999</v>
          </cell>
        </row>
        <row r="4382">
          <cell r="A4382" t="str">
            <v>73836/4</v>
          </cell>
          <cell r="B4382" t="str">
            <v>INSTALACAO DE CONJ.MOTO BOMBA HORIZONTAL DE 100 A 150 CV</v>
          </cell>
          <cell r="C4382" t="str">
            <v>UN</v>
          </cell>
          <cell r="D4382">
            <v>1559.04</v>
          </cell>
          <cell r="E4382">
            <v>0.81414203699999999</v>
          </cell>
        </row>
        <row r="4383">
          <cell r="A4383" t="str">
            <v>73837/1</v>
          </cell>
          <cell r="B4383" t="str">
            <v>INSTALACAO DE CONJ.MOTO BOMBA SUBMERSO ATE 5 CV</v>
          </cell>
          <cell r="C4383" t="str">
            <v>UN</v>
          </cell>
          <cell r="D4383">
            <v>183.65</v>
          </cell>
          <cell r="E4383">
            <v>0.80312772499999996</v>
          </cell>
        </row>
        <row r="4384">
          <cell r="A4384" t="str">
            <v>73837/2</v>
          </cell>
          <cell r="B4384" t="str">
            <v>INSTALACAO DE CONJ.MOTO BOMBA SUBMERSO DE 6 A 25 CV</v>
          </cell>
          <cell r="C4384" t="str">
            <v>UN</v>
          </cell>
          <cell r="D4384">
            <v>367.3</v>
          </cell>
          <cell r="E4384">
            <v>0.802613668</v>
          </cell>
        </row>
        <row r="4385">
          <cell r="A4385" t="str">
            <v>73837/3</v>
          </cell>
          <cell r="B4385" t="str">
            <v>INSTALACAO DE CONJ.MOTO BOMBA SUBMERSO DE 26 A 50 CV</v>
          </cell>
          <cell r="C4385" t="str">
            <v>UN</v>
          </cell>
          <cell r="D4385">
            <v>734.6</v>
          </cell>
          <cell r="E4385">
            <v>0.802613668</v>
          </cell>
        </row>
        <row r="4386">
          <cell r="A4386">
            <v>73612</v>
          </cell>
          <cell r="B4386" t="str">
            <v>INSTALACAO DE CLORADOR</v>
          </cell>
          <cell r="C4386" t="str">
            <v>UN</v>
          </cell>
          <cell r="D4386">
            <v>393.1</v>
          </cell>
          <cell r="E4386">
            <v>0.81633172300000001</v>
          </cell>
        </row>
        <row r="4387">
          <cell r="A4387">
            <v>73660</v>
          </cell>
          <cell r="B4387" t="str">
            <v>LEITO FILTRANTE - ASSENTAMENTO DE BLOCOS LEOPOLD</v>
          </cell>
          <cell r="C4387" t="str">
            <v>M2</v>
          </cell>
          <cell r="D4387">
            <v>66.73</v>
          </cell>
          <cell r="E4387">
            <v>0.46183953</v>
          </cell>
        </row>
        <row r="4388">
          <cell r="A4388">
            <v>73661</v>
          </cell>
          <cell r="B4388" t="str">
            <v>FORNECIMENTO E INSTALACAO DE TALHA E TROLEY MANUAL DE 1 TONELADA</v>
          </cell>
          <cell r="C4388" t="str">
            <v>UN</v>
          </cell>
          <cell r="D4388">
            <v>1946.97</v>
          </cell>
          <cell r="E4388">
            <v>0.121671109</v>
          </cell>
        </row>
        <row r="4389">
          <cell r="A4389">
            <v>73693</v>
          </cell>
          <cell r="B4389" t="str">
            <v>LEITO FILTRANTE - COLOCACAO DE LONA PLASTICA</v>
          </cell>
          <cell r="C4389" t="str">
            <v>M2</v>
          </cell>
          <cell r="D4389">
            <v>18.920000000000002</v>
          </cell>
          <cell r="E4389">
            <v>0.64516129200000005</v>
          </cell>
        </row>
        <row r="4390">
          <cell r="A4390">
            <v>73694</v>
          </cell>
          <cell r="B4390" t="str">
            <v>INSTALACAO DE BOMBA DOSADORA</v>
          </cell>
          <cell r="C4390" t="str">
            <v>UN</v>
          </cell>
          <cell r="D4390">
            <v>139.33000000000001</v>
          </cell>
          <cell r="E4390">
            <v>0.81926585799999996</v>
          </cell>
        </row>
        <row r="4391">
          <cell r="A4391">
            <v>73695</v>
          </cell>
          <cell r="B4391" t="str">
            <v>INSTALACAO DE AGITADOR</v>
          </cell>
          <cell r="C4391" t="str">
            <v>UN</v>
          </cell>
          <cell r="D4391">
            <v>71.650000000000006</v>
          </cell>
          <cell r="E4391">
            <v>0.82108357899999995</v>
          </cell>
        </row>
        <row r="4392">
          <cell r="A4392" t="str">
            <v>73824/1</v>
          </cell>
          <cell r="B4392" t="str">
            <v>INSTALACAO DE MISTURADOR VERTICAL</v>
          </cell>
          <cell r="C4392" t="str">
            <v>UN</v>
          </cell>
          <cell r="D4392">
            <v>393.1</v>
          </cell>
          <cell r="E4392">
            <v>0.81633172300000001</v>
          </cell>
        </row>
        <row r="4393">
          <cell r="A4393" t="str">
            <v>73825/2</v>
          </cell>
          <cell r="B4393" t="str">
            <v>VERTEDOR TRIANGULAR DE ALUMINIO</v>
          </cell>
          <cell r="C4393" t="str">
            <v>M2</v>
          </cell>
          <cell r="D4393">
            <v>870.41</v>
          </cell>
          <cell r="E4393">
            <v>0.18412012699999999</v>
          </cell>
        </row>
        <row r="4394">
          <cell r="A4394" t="str">
            <v>73873/1</v>
          </cell>
          <cell r="B4394" t="str">
            <v>LEITO FILTRANTE - COLOCACAO E APILOAMENTO DE TERRA NO FILTRO</v>
          </cell>
          <cell r="C4394" t="str">
            <v>M3</v>
          </cell>
          <cell r="D4394">
            <v>71.25</v>
          </cell>
          <cell r="E4394">
            <v>0.78916256299999998</v>
          </cell>
        </row>
        <row r="4395">
          <cell r="A4395" t="str">
            <v>73873/2</v>
          </cell>
          <cell r="B4395" t="str">
            <v>LEITO FILTRANTE - FORN.E ENCHIMENTO C/ BRITA NO. 4</v>
          </cell>
          <cell r="C4395" t="str">
            <v>M3</v>
          </cell>
          <cell r="D4395">
            <v>138.24</v>
          </cell>
          <cell r="E4395">
            <v>0.48334781300000002</v>
          </cell>
        </row>
        <row r="4396">
          <cell r="A4396" t="str">
            <v>73873/3</v>
          </cell>
          <cell r="B4396" t="str">
            <v>LEITO FILTRANTE - COLOCACAO DE AREIA NOS FILTROS</v>
          </cell>
          <cell r="C4396" t="str">
            <v>M3</v>
          </cell>
          <cell r="D4396">
            <v>71.25</v>
          </cell>
          <cell r="E4396">
            <v>0.78916256299999998</v>
          </cell>
        </row>
        <row r="4397">
          <cell r="A4397" t="str">
            <v>73873/4</v>
          </cell>
          <cell r="B4397" t="str">
            <v>LEITO FILTRANTE - COLOCACAO DE PEDREGULHOS NOS FILTROS</v>
          </cell>
          <cell r="C4397" t="str">
            <v>M3</v>
          </cell>
          <cell r="D4397">
            <v>78.03</v>
          </cell>
          <cell r="E4397">
            <v>0.78963610699999998</v>
          </cell>
        </row>
        <row r="4398">
          <cell r="A4398" t="str">
            <v>73873/5</v>
          </cell>
          <cell r="B4398" t="str">
            <v>LEITO FILTRANTE - COLOCACAO DE ANTRACITO NOS FILTROS</v>
          </cell>
          <cell r="C4398" t="str">
            <v>M3</v>
          </cell>
          <cell r="D4398">
            <v>71.25</v>
          </cell>
          <cell r="E4398">
            <v>0.78916256299999998</v>
          </cell>
        </row>
        <row r="4399">
          <cell r="A4399" t="str">
            <v>73827/1</v>
          </cell>
          <cell r="B4399" t="str">
            <v>KIT CAVALETE PVC COM REGISTRO 1/2" - FORNECIMENTO E INSTALAÇÃO</v>
          </cell>
          <cell r="C4399" t="str">
            <v>UN</v>
          </cell>
          <cell r="D4399">
            <v>73.47</v>
          </cell>
          <cell r="E4399">
            <v>0.18064076300000001</v>
          </cell>
        </row>
        <row r="4400">
          <cell r="A4400" t="str">
            <v>74218/1</v>
          </cell>
          <cell r="B4400" t="str">
            <v>KIT CAVALETE PVC COM REGISTRO 3/4" - FORNECIMENTO E INSTALACAO</v>
          </cell>
          <cell r="C4400" t="str">
            <v>UN</v>
          </cell>
          <cell r="D4400">
            <v>68.7</v>
          </cell>
          <cell r="E4400">
            <v>0.136883802</v>
          </cell>
        </row>
        <row r="4401">
          <cell r="A4401" t="str">
            <v>74253/1</v>
          </cell>
          <cell r="B4401" t="str">
            <v>RAMAL PREDIAL EM TUBO PEAD 20MM - FORNECIMENTO, INSTALAÇÃO, ESCAVAÇÃO E REATERRO</v>
          </cell>
          <cell r="C4401" t="str">
            <v>M</v>
          </cell>
          <cell r="D4401">
            <v>22.13</v>
          </cell>
          <cell r="E4401">
            <v>0.66620498699999997</v>
          </cell>
        </row>
        <row r="4402">
          <cell r="A4402">
            <v>83878</v>
          </cell>
          <cell r="B4402" t="str">
            <v>LIGACAO DA REDE 50MM AO RAMAL PREDIAL 1/2"</v>
          </cell>
          <cell r="C4402" t="str">
            <v>UN</v>
          </cell>
          <cell r="D4402">
            <v>46.29</v>
          </cell>
          <cell r="E4402">
            <v>0.29066493300000001</v>
          </cell>
        </row>
        <row r="4403">
          <cell r="A4403">
            <v>83879</v>
          </cell>
          <cell r="B4403" t="str">
            <v>LIGACAO DA REDE 75MM AO RAMAL PREDIAL 1/2"</v>
          </cell>
          <cell r="C4403" t="str">
            <v>UN</v>
          </cell>
          <cell r="D4403">
            <v>53.59</v>
          </cell>
          <cell r="E4403">
            <v>0.30155459800000001</v>
          </cell>
        </row>
        <row r="4404">
          <cell r="A4404">
            <v>73658</v>
          </cell>
          <cell r="B4404" t="str">
            <v>LIGAÇÃO DOMICILIAR DE ESGOTO DN 100MM, DA CASA ATÉ A CAIXA, COMPOSTO POR 10,0M TUBO DE PVC ESGOTO PREDIAL DN 100MM E CAIXA DE ALVENARIA COM TAMPA DE CONCRETO - FORNECIMENTO E INSTALAÇÃO</v>
          </cell>
          <cell r="C4404" t="str">
            <v>UN</v>
          </cell>
          <cell r="D4404">
            <v>489.06</v>
          </cell>
          <cell r="E4404">
            <v>0.54942133999999998</v>
          </cell>
        </row>
        <row r="4405">
          <cell r="A4405">
            <v>93350</v>
          </cell>
          <cell r="B4405"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405" t="str">
            <v>UN</v>
          </cell>
          <cell r="D4405">
            <v>736.04</v>
          </cell>
          <cell r="E4405">
            <v>0.49352333300000001</v>
          </cell>
        </row>
        <row r="4406">
          <cell r="A4406">
            <v>93351</v>
          </cell>
          <cell r="B4406"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406" t="str">
            <v>UN</v>
          </cell>
          <cell r="D4406">
            <v>598.77</v>
          </cell>
          <cell r="E4406">
            <v>0.48591750099999997</v>
          </cell>
        </row>
        <row r="4407">
          <cell r="A4407">
            <v>93352</v>
          </cell>
          <cell r="B4407"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407" t="str">
            <v>UN</v>
          </cell>
          <cell r="D4407">
            <v>462.71</v>
          </cell>
          <cell r="E4407">
            <v>0.47645321000000002</v>
          </cell>
        </row>
        <row r="4408">
          <cell r="A4408">
            <v>93353</v>
          </cell>
          <cell r="B4408"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408" t="str">
            <v>UN</v>
          </cell>
          <cell r="D4408">
            <v>329.83</v>
          </cell>
          <cell r="E4408">
            <v>0.45965479300000001</v>
          </cell>
        </row>
        <row r="4409">
          <cell r="A4409">
            <v>93354</v>
          </cell>
          <cell r="B4409"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409" t="str">
            <v>UN</v>
          </cell>
          <cell r="D4409">
            <v>472.25</v>
          </cell>
          <cell r="E4409">
            <v>0.28134151200000002</v>
          </cell>
        </row>
        <row r="4410">
          <cell r="A4410">
            <v>93355</v>
          </cell>
          <cell r="B4410"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410" t="str">
            <v>UN</v>
          </cell>
          <cell r="D4410">
            <v>390.87</v>
          </cell>
          <cell r="E4410">
            <v>0.279709808</v>
          </cell>
        </row>
        <row r="4411">
          <cell r="A4411">
            <v>93356</v>
          </cell>
          <cell r="B4411"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411" t="str">
            <v>UN</v>
          </cell>
          <cell r="D4411">
            <v>309.11</v>
          </cell>
          <cell r="E4411">
            <v>0.27879401500000001</v>
          </cell>
        </row>
        <row r="4412">
          <cell r="A4412">
            <v>93357</v>
          </cell>
          <cell r="B4412"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412" t="str">
            <v>UN</v>
          </cell>
          <cell r="D4412">
            <v>229.01</v>
          </cell>
          <cell r="E4412">
            <v>0.27671873600000002</v>
          </cell>
        </row>
        <row r="4413">
          <cell r="A4413">
            <v>83335</v>
          </cell>
          <cell r="B4413" t="str">
            <v>ESCAVACAO SUBMERSA COM DRAGA DE MANDIBULA</v>
          </cell>
          <cell r="C4413" t="str">
            <v>M3</v>
          </cell>
          <cell r="D4413">
            <v>38.409999999999997</v>
          </cell>
          <cell r="E4413">
            <v>0.162473794</v>
          </cell>
        </row>
        <row r="4414">
          <cell r="A4414">
            <v>88548</v>
          </cell>
          <cell r="B4414" t="str">
            <v>DRAGAGEM (C/ ESCAVADEIRA DRAG LINE DE ARRASTE 140HP)</v>
          </cell>
          <cell r="C4414" t="str">
            <v>M3</v>
          </cell>
          <cell r="D4414">
            <v>37.340000000000003</v>
          </cell>
          <cell r="E4414">
            <v>4.6736501999999999E-2</v>
          </cell>
        </row>
        <row r="4415">
          <cell r="A4415" t="str">
            <v>73903/1</v>
          </cell>
          <cell r="B4415" t="str">
            <v>LIMPEZA SUPERFICIAL DA CAMADA VEGETAL EM JAZIDA</v>
          </cell>
          <cell r="C4415" t="str">
            <v>M2</v>
          </cell>
          <cell r="D4415">
            <v>0.33</v>
          </cell>
          <cell r="E4415">
            <v>0.24137931000000001</v>
          </cell>
        </row>
        <row r="4416">
          <cell r="A4416" t="str">
            <v>73903/2</v>
          </cell>
          <cell r="B4416" t="str">
            <v>EXPURGO DE JAZIDA (MATERIAL VEGETAL, OU INSERVÍVEL, EXCETO LAMA)</v>
          </cell>
          <cell r="C4416" t="str">
            <v>M3</v>
          </cell>
          <cell r="D4416">
            <v>1.76</v>
          </cell>
          <cell r="E4416">
            <v>0.23636363599999999</v>
          </cell>
        </row>
        <row r="4417">
          <cell r="A4417" t="str">
            <v>74151/1</v>
          </cell>
          <cell r="B4417" t="str">
            <v>ESCAVACAO E CARGA MATERIAL 1A CATEGORIA, UTILIZANDO TRATOR DE ESTEIRAS DE 110 A 160HP COM LAMINA, PESO OPERACIONAL * 13T  E PA CARREGADEIRA COM 170 HP.</v>
          </cell>
          <cell r="C4417" t="str">
            <v>M3</v>
          </cell>
          <cell r="D4417">
            <v>2.93</v>
          </cell>
          <cell r="E4417">
            <v>0.20938628100000001</v>
          </cell>
        </row>
        <row r="4418">
          <cell r="A4418" t="str">
            <v>74153/1</v>
          </cell>
          <cell r="B4418" t="str">
            <v>ESPALHAMENTO MECANIZADO (COM MOTONIVELADORA 140 HP) MATERIAL 1A. CATEGORIA</v>
          </cell>
          <cell r="C4418" t="str">
            <v>M2</v>
          </cell>
          <cell r="D4418">
            <v>0.21</v>
          </cell>
          <cell r="E4418">
            <v>0.29411764699999998</v>
          </cell>
        </row>
        <row r="4419">
          <cell r="A4419" t="str">
            <v>74154/1</v>
          </cell>
          <cell r="B4419" t="str">
            <v>ESCAVACAO, CARGA E TRANSPORTE DE  MATERIAL DE 1A CATEGORIA COM TRATOR SOBRE ESTEIRAS 347 HP E CACAMBA 6M3,  DMT 50 A 200M</v>
          </cell>
          <cell r="C4419" t="str">
            <v>M3</v>
          </cell>
          <cell r="D4419">
            <v>4.54</v>
          </cell>
          <cell r="E4419">
            <v>0.15850815800000001</v>
          </cell>
        </row>
        <row r="4420">
          <cell r="A4420" t="str">
            <v>74155/1</v>
          </cell>
          <cell r="B4420" t="str">
            <v>ESCAVACAO E TRANSPORTE DE MATERIAL DE  1A CAT DMT 50M COM TRATOR SOBRE  ESTEIRAS 347 HP COM LAMINA E ESCARIFICADOR</v>
          </cell>
          <cell r="C4420" t="str">
            <v>M3</v>
          </cell>
          <cell r="D4420">
            <v>1.42</v>
          </cell>
          <cell r="E4420">
            <v>6.5693429999999997E-2</v>
          </cell>
        </row>
        <row r="4421">
          <cell r="A4421" t="str">
            <v>74155/2</v>
          </cell>
          <cell r="B4421" t="str">
            <v>ESCAVACAO E TRANSPORTE DE MATERIAL DE  2A CAT DMT 50M COM TRATOR SOBRE  ESTEIRAS 347 HP COM LAMINA E ESCARIFICADOR</v>
          </cell>
          <cell r="C4421" t="str">
            <v>M3</v>
          </cell>
          <cell r="D4421">
            <v>2.76</v>
          </cell>
          <cell r="E4421">
            <v>7.4074074000000004E-2</v>
          </cell>
        </row>
        <row r="4422">
          <cell r="A4422" t="str">
            <v>74205/1</v>
          </cell>
          <cell r="B4422" t="str">
            <v>ESCAVACAO MECANICA DE MATERIAL 1A. CATEGORIA, PROVENIENTE DE CORTE DE SUBLEITO (C/TRATOR ESTEIRAS  160HP)</v>
          </cell>
          <cell r="C4422" t="str">
            <v>M3</v>
          </cell>
          <cell r="D4422">
            <v>1.42</v>
          </cell>
          <cell r="E4422">
            <v>0.16417910399999999</v>
          </cell>
        </row>
        <row r="4423">
          <cell r="A4423">
            <v>79472</v>
          </cell>
          <cell r="B4423" t="str">
            <v>REGULARIZACAO DE SUPERFICIES EM TERRA COM MOTONIVELADORA</v>
          </cell>
          <cell r="C4423" t="str">
            <v>M2</v>
          </cell>
          <cell r="D4423">
            <v>0.46</v>
          </cell>
          <cell r="E4423">
            <v>0.19047618999999999</v>
          </cell>
        </row>
        <row r="4424">
          <cell r="A4424">
            <v>79473</v>
          </cell>
          <cell r="B4424" t="str">
            <v>CORTE E ATERRO COMPENSADO</v>
          </cell>
          <cell r="C4424" t="str">
            <v>M3</v>
          </cell>
          <cell r="D4424">
            <v>5.0599999999999996</v>
          </cell>
          <cell r="E4424">
            <v>0.118473895</v>
          </cell>
        </row>
        <row r="4425">
          <cell r="A4425">
            <v>79480</v>
          </cell>
          <cell r="B4425" t="str">
            <v>ESCAVACAO MECANICA CAMPO ABERTO EM SOLO EXCETO ROCHA ATE 2,00M PROFUNDIDADE</v>
          </cell>
          <cell r="C4425" t="str">
            <v>M3</v>
          </cell>
          <cell r="D4425">
            <v>2.11</v>
          </cell>
          <cell r="E4425">
            <v>0.16585365799999999</v>
          </cell>
        </row>
        <row r="4426">
          <cell r="A4426">
            <v>83336</v>
          </cell>
          <cell r="B4426" t="str">
            <v>ESCAVACAO MECANICA PARA ACERTO DE TALUDES, EM MATERIAL DE 1A CATEGORIA, COM ESCAVADEIRA HIDRAULICA</v>
          </cell>
          <cell r="C4426" t="str">
            <v>M3</v>
          </cell>
          <cell r="D4426">
            <v>4.25</v>
          </cell>
          <cell r="E4426">
            <v>0.32926829200000002</v>
          </cell>
        </row>
        <row r="4427">
          <cell r="A4427">
            <v>83338</v>
          </cell>
          <cell r="B4427" t="str">
            <v>ESCAVACAO MECANICA, A CEU ABERTO, EM MATERIAL DE 1A CATEGORIA, COM ESCAVADEIRA HIDRAULICA, CAPACIDADE DE 0,78 M3</v>
          </cell>
          <cell r="C4427" t="str">
            <v>M3</v>
          </cell>
          <cell r="D4427">
            <v>2.38</v>
          </cell>
          <cell r="E4427">
            <v>0.28125</v>
          </cell>
        </row>
        <row r="4428">
          <cell r="A4428">
            <v>89885</v>
          </cell>
          <cell r="B4428" t="str">
            <v>ESCAVAÇÃO VERTICAL A CÉU ABERTO, INCLUINDO CARGA, DESCARGA E TRANSPORTE, EM SOLO DE 1ª CATEGORIA COM ESCAVADEIRA HIDRÁULICA (CAÇAMBA: 0,8 M³ / 111 HP), FROTA DE 3 CAMINHÕES BASCULANTES DE 14 M³, DMT DE 0,2 KM E VELOCIDADE MÉDIA 4 KM/H. AF_12/2013</v>
          </cell>
          <cell r="C4428" t="str">
            <v>M3</v>
          </cell>
          <cell r="D4428">
            <v>7.45</v>
          </cell>
          <cell r="E4428">
            <v>0.17451523499999999</v>
          </cell>
        </row>
        <row r="4429">
          <cell r="A4429">
            <v>89886</v>
          </cell>
          <cell r="B4429" t="str">
            <v>ESCAVAÇÃO VERTICAL A CÉU ABERTO, INCLUINDO CARGA, DESCARGA E TRANSPORTE, EM SOLO DE 1ª CATEGORIA COM ESCAVADEIRA HIDRÁULICA (CAÇAMBA: 0,8 M³ / 111 HP), FROTA DE 3 CAMINHÕES BASCULANTES DE 14 M³, DMT DE 0,3 KM E VELOCIDADE MÉDIA 5,9 KM/H. AF_12/2013</v>
          </cell>
          <cell r="C4429" t="str">
            <v>M3</v>
          </cell>
          <cell r="D4429">
            <v>7.48</v>
          </cell>
          <cell r="E4429">
            <v>0.175172413</v>
          </cell>
        </row>
        <row r="4430">
          <cell r="A4430">
            <v>89887</v>
          </cell>
          <cell r="B4430" t="str">
            <v>ESCAVAÇÃO VERTICAL A CÉU ABERTO, INCLUINDO CARGA, DESCARGA E TRANSPORTE, EM SOLO DE 1ª CATEGORIA COM ESCAVADEIRA HIDRÁULICA (CAÇAMBA: 0,8 M³ / 111 HP), FROTA DE 3 CAMINHÕES BASCULANTES DE 14 M³, DMT DE 0,6 KM E VELOCIDADE MÉDIA 10 KM/H. AF_12/2013</v>
          </cell>
          <cell r="C4430" t="str">
            <v>M3</v>
          </cell>
          <cell r="D4430">
            <v>7.73</v>
          </cell>
          <cell r="E4430">
            <v>0.168658698</v>
          </cell>
        </row>
        <row r="4431">
          <cell r="A4431">
            <v>89888</v>
          </cell>
          <cell r="B4431" t="str">
            <v>ESCAVAÇÃO VERTICAL A CÉU ABERTO, INCLUINDO CARGA, DESCARGA E TRANSPORTE, EM SOLO DE 1ª CATEGORIA COM ESCAVADEIRA HIDRÁULICA (CAÇAMBA: 0,8 M³ / 111 HP), FROTA DE 3 CAMINHÕES BASCULANTES DE 14 M³, DMT DE 0,8 KM E VELOCIDADE MÉDIA 14 KM/H. AF_12/2013</v>
          </cell>
          <cell r="C4431" t="str">
            <v>M3</v>
          </cell>
          <cell r="D4431">
            <v>7.65</v>
          </cell>
          <cell r="E4431">
            <v>0.170698924</v>
          </cell>
        </row>
        <row r="4432">
          <cell r="A4432">
            <v>89889</v>
          </cell>
          <cell r="B4432" t="str">
            <v>ESCAVAÇÃO VERTICAL A CÉU ABERTO, INCLUINDO CARGA, DESCARGA E TRANSPORTE, EM SOLO DE 1ª CATEGORIA COM ESCAVADEIRA HIDRÁULICA (CAÇAMBA: 0,8 M³ / 111 HP), FROTA DE 3 CAMINHÕES BASCULANTES DE 14 M³, DMT DE 1 KM E VELOCIDADE MÉDIA 15 KM/H. AF_12/2013</v>
          </cell>
          <cell r="C4432" t="str">
            <v>M3</v>
          </cell>
          <cell r="D4432">
            <v>7.91</v>
          </cell>
          <cell r="E4432">
            <v>0.163849154</v>
          </cell>
        </row>
        <row r="4433">
          <cell r="A4433">
            <v>89890</v>
          </cell>
          <cell r="B4433" t="str">
            <v>ESCAVAÇÃO VERTICAL A CÉU ABERTO, INCLUINDO CARGA, DESCARGA E TRANSPORTE, EM SOLO DE 1ª CATEGORIA COM ESCAVADEIRA HIDRÁULICA (CAÇAMBA: 0,8 M³ / 111 HP), FROTA DE 4 CAMINHÕES BASCULANTES DE 14 M³, DMT DE 1,5 KM E VELOCIDADE MÉDIA 18 KM/H. AF_12/2013</v>
          </cell>
          <cell r="C4433" t="str">
            <v>M3</v>
          </cell>
          <cell r="D4433">
            <v>10.93</v>
          </cell>
          <cell r="E4433">
            <v>0.1424581</v>
          </cell>
        </row>
        <row r="4434">
          <cell r="A4434">
            <v>89893</v>
          </cell>
          <cell r="B4434" t="str">
            <v>ESCAVAÇÃO VERTICAL A CÉU ABERTO, INCLUINDO CARGA, DESCARGA E TRANSPORTE, EM SOLO DE 1ª CATEGORIA COM ESCAVADEIRA HIDRÁULICA (CAÇAMBA: 0,8 M³ / 111 HP), FROTA DE 5 CAMINHÕES BASCULANTES DE 14 M³, DMT DE 3 KM E VELOCIDADE MÉDIA 20 KM/H. AF_12/2013</v>
          </cell>
          <cell r="C4434" t="str">
            <v>M3</v>
          </cell>
          <cell r="D4434">
            <v>13.42</v>
          </cell>
          <cell r="E4434">
            <v>0.13636363600000001</v>
          </cell>
        </row>
        <row r="4435">
          <cell r="A4435">
            <v>89894</v>
          </cell>
          <cell r="B4435" t="str">
            <v>ESCAVAÇÃO VERTICAL A CÉU ABERTO, INCLUINDO CARGA, DESCARGA E TRANSPORTE, EM SOLO DE 1ª CATEGORIA COM ESCAVADEIRA HIDRÁULICA (CAÇAMBA: 0,8 M³ / 111 HP), FROTA DE 6 CAMINHÕES BASCULANTES DE 14 M³, DMT DE 4 KM E VELOCIDADE MÉDIA 22 KM/H. AF_12/2013</v>
          </cell>
          <cell r="C4435" t="str">
            <v>M3</v>
          </cell>
          <cell r="D4435">
            <v>14.94</v>
          </cell>
          <cell r="E4435">
            <v>0.140625</v>
          </cell>
        </row>
        <row r="4436">
          <cell r="A4436">
            <v>89895</v>
          </cell>
          <cell r="B4436" t="str">
            <v>ESCAVAÇÃO VERTICAL A CÉU ABERTO, INCLUINDO CARGA, DESCARGA E TRANSPORTE, EM SOLO DE 1ª CATEGORIA COM ESCAVADEIRA HIDRÁULICA (CAÇAMBA: 0,8 M³ / 111 HP), FROTA DE 7 CAMINHÕES BASCULANTES DE 14 M³, DMT DE 6 KM E VELOCIDADE MÉDIA 22 KM/H. AF_12/2013</v>
          </cell>
          <cell r="C4436" t="str">
            <v>M3</v>
          </cell>
          <cell r="D4436">
            <v>18.100000000000001</v>
          </cell>
          <cell r="E4436">
            <v>0.130167597</v>
          </cell>
        </row>
        <row r="4437">
          <cell r="A4437">
            <v>89903</v>
          </cell>
          <cell r="B4437" t="str">
            <v>ESCAVAÇÃO VERTICAL A CÉU ABERTO, INCLUINDO CARGA, DESCARGA E TRANSPORTE, EM SOLO DE 1ª CATEGORIA COM ESCAVADEIRA HIDRÁULICA (CAÇAMBA: 0,8 M³ / 111 HP), FROTA DE 2 CAMINHÕES BASCULANTES DE 18 M³, DMT DE 0,2 KM E VELOCIDADE MÉDIA 4 KM/H. AF_12/2013</v>
          </cell>
          <cell r="C4437" t="str">
            <v>M3</v>
          </cell>
          <cell r="D4437">
            <v>6.53</v>
          </cell>
          <cell r="E4437">
            <v>0.14580031600000001</v>
          </cell>
        </row>
        <row r="4438">
          <cell r="A4438">
            <v>89904</v>
          </cell>
          <cell r="B4438" t="str">
            <v>ESCAVAÇÃO VERTICAL A CÉU ABERTO, INCLUINDO CARGA, DESCARGA E TRANSPORTE, EM SOLO DE 1ª CATEGORIA COM ESCAVADEIRA HIDRÁULICA (CAÇAMBA: 0,8 M³ / 111 HP), FROTA DE 2 CAMINHÕES BASCULANTES DE 18 M³, DMT DE 0,3 KM E VELOCIDADE MÉDIA 5,9KM/H. AF_12/2013</v>
          </cell>
          <cell r="C4438" t="str">
            <v>M3</v>
          </cell>
          <cell r="D4438">
            <v>6.58</v>
          </cell>
          <cell r="E4438">
            <v>0.14511041</v>
          </cell>
        </row>
        <row r="4439">
          <cell r="A4439">
            <v>89905</v>
          </cell>
          <cell r="B4439" t="str">
            <v>ESCAVAÇÃO VERTICAL A CÉU ABERTO, INCLUINDO CARGA, DESCARGA E TRANSPORTE, EM SOLO DE 1ª CATEGORIA COM ESCAVADEIRA HIDRÁULICA (CAÇAMBA: 0,8 M³ / 111 HP), FROTA DE 2 CAMINHÕES BASCULANTES DE 18 M³, DMT DE 0,6 KM E VELOCIDADE MÉDIA 10 KM/H. AF_12/2013</v>
          </cell>
          <cell r="C4439" t="str">
            <v>M3</v>
          </cell>
          <cell r="D4439">
            <v>6.78</v>
          </cell>
          <cell r="E4439">
            <v>0.14003044100000001</v>
          </cell>
        </row>
        <row r="4440">
          <cell r="A4440">
            <v>89906</v>
          </cell>
          <cell r="B4440" t="str">
            <v>ESCAVAÇÃO VERTICAL A CÉU ABERTO, INCLUINDO CARGA, DESCARGA E TRANSPORTE, EM SOLO DE 1ª CATEGORIA COM ESCAVADEIRA HIDRÁULICA (CAÇAMBA: 0,8 M³ / 111 HP), FROTA DE 2 CAMINHÕES BASCULANTES DE 18 M³, DMT DE 0,8 KM E VELOCIDADE MÉDIA 14 KM/H. AF_12/2013</v>
          </cell>
          <cell r="C4440" t="str">
            <v>M3</v>
          </cell>
          <cell r="D4440">
            <v>6.71</v>
          </cell>
          <cell r="E4440">
            <v>0.14175654800000001</v>
          </cell>
        </row>
        <row r="4441">
          <cell r="A4441">
            <v>89907</v>
          </cell>
          <cell r="B4441" t="str">
            <v>ESCAVAÇÃO VERTICAL A CÉU ABERTO, INCLUINDO CARGA, DESCARGA E TRANSPORTE, EM SOLO DE 1ª CATEGORIA COM ESCAVADEIRA HIDRÁULICA (CAÇAMBA: 0,8 M³ / 111 HP), FROTA DE 3 CAMINHÕES BASCULANTES DE 18 M³, DMT DE 1 KM E VELOCIDADE MÉDIA 15 KM/H. AF_12/2013</v>
          </cell>
          <cell r="C4441" t="str">
            <v>M3</v>
          </cell>
          <cell r="D4441">
            <v>7.58</v>
          </cell>
          <cell r="E4441">
            <v>0.159183673</v>
          </cell>
        </row>
        <row r="4442">
          <cell r="A4442">
            <v>89908</v>
          </cell>
          <cell r="B4442" t="str">
            <v>ESCAVAÇÃO VERTICAL A CÉU ABERTO, INCLUINDO CARGA, DESCARGA E TRANSPORTE, EM SOLO DE 1ª CATEGORIA COM ESCAVADEIRA HIDRÁULICA (CAÇAMBA: 0,8 M³ / 111 HP), FROTA DE 4 CAMINHÕES BASCULANTES DE 18 M³, DMT DE 1,5 KM E VELOCIDADE MÉDIA 18 KM/H. AF_12/2013</v>
          </cell>
          <cell r="C4442" t="str">
            <v>M3</v>
          </cell>
          <cell r="D4442">
            <v>10.29</v>
          </cell>
          <cell r="E4442">
            <v>0.14200595799999999</v>
          </cell>
        </row>
        <row r="4443">
          <cell r="A4443">
            <v>89911</v>
          </cell>
          <cell r="B4443" t="str">
            <v>ESCAVAÇÃO VERTICAL A CÉU ABERTO, INCLUINDO CARGA, DESCARGA E TRANSPORTE, EM SOLO DE 1ª CATEGORIA COM ESCAVADEIRA HIDRÁULICA (CAÇAMBA: 0,8 M³ / 111 HP), FROTA DE 5 CAMINHÕES BASCULANTES DE 18 M³, DMT DE 3 KM E VELOCIDADE MÉDIA 20 KM/H. AF_12/2013</v>
          </cell>
          <cell r="C4443" t="str">
            <v>M3</v>
          </cell>
          <cell r="D4443">
            <v>12.53</v>
          </cell>
          <cell r="E4443">
            <v>0.13577235700000001</v>
          </cell>
        </row>
        <row r="4444">
          <cell r="A4444">
            <v>89912</v>
          </cell>
          <cell r="B4444" t="str">
            <v>ESCAVAÇÃO VERTICAL A CÉU ABERTO, INCLUINDO CARGA, DESCARGA E TRANSPORTE, EM SOLO DE 1ª CATEGORIA COM ESCAVADEIRA HIDRÁULICA (CAÇAMBA: 0,8 M³ / 111 HP), FROTA DE 5 CAMINHÕES BASCULANTES DE 18 M³, DMT DE 4 KM E VELOCIDADE MÉDIA 22 KM/H. AF_12/2013</v>
          </cell>
          <cell r="C4444" t="str">
            <v>M3</v>
          </cell>
          <cell r="D4444">
            <v>13.33</v>
          </cell>
          <cell r="E4444">
            <v>0.12767584000000001</v>
          </cell>
        </row>
        <row r="4445">
          <cell r="A4445">
            <v>89913</v>
          </cell>
          <cell r="B4445" t="str">
            <v>ESCAVAÇÃO VERTICAL A CÉU ABERTO, INCLUINDO CARGA, DESCARGA E TRANSPORTE, EM SOLO DE 1ª CATEGORIA COM ESCAVADEIRA HIDRÁULICA (CAÇAMBA: 0,8 M³ / 111 HP), FROTA DE 6 CAMINHÕES BASCULANTES DE 18 M³, DMT DE 6 KM E VELOCIDADE MÉDIA 22 KM/H. AF_12/2013</v>
          </cell>
          <cell r="C4445" t="str">
            <v>M3</v>
          </cell>
          <cell r="D4445">
            <v>16.18</v>
          </cell>
          <cell r="E4445">
            <v>0.12085159600000001</v>
          </cell>
        </row>
        <row r="4446">
          <cell r="A4446">
            <v>89921</v>
          </cell>
          <cell r="B4446" t="str">
            <v>ESCAVAÇÃO VERTICAL A CÉU ABERTO, INCLUINDO CARGA, DESCARGA E TRANSPORTE, EM SOLO DE 1ª CATEGORIA COM ESCAVADEIRA HIDRÁULICA (CAÇAMBA: 1,2 M³ / 155 HP), FROTA DE 3 CAMINHÕES BASCULANTES DE 14 M³, DMT DE 0,2 KM E VELOCIDADE MÉDIA 4 KM/H. AF_12/2013</v>
          </cell>
          <cell r="C4446" t="str">
            <v>M3</v>
          </cell>
          <cell r="D4446">
            <v>6.03</v>
          </cell>
          <cell r="E4446">
            <v>0.15094339600000001</v>
          </cell>
        </row>
        <row r="4447">
          <cell r="A4447">
            <v>89922</v>
          </cell>
          <cell r="B4447" t="str">
            <v>ESCAVAÇÃO VERTICAL A CÉU ABERTO, INCLUINDO CARGA, DESCARGA E TRANSPORTE, EM SOLO DE 1ª CATEGORIA COM ESCAVADEIRA HIDRÁULICA (CAÇAMBA: 1,2 M³ / 155 HP), FROTA DE 3 CAMINHÕES BASCULANTES DE 14 M³, DMT DE 0,3 KM E VELOCIDADE MÉDIA 5,9 KM/H. AF_12/2013</v>
          </cell>
          <cell r="C4447" t="str">
            <v>M3</v>
          </cell>
          <cell r="D4447">
            <v>6.06</v>
          </cell>
          <cell r="E4447">
            <v>0.149914821</v>
          </cell>
        </row>
        <row r="4448">
          <cell r="A4448">
            <v>89923</v>
          </cell>
          <cell r="B4448" t="str">
            <v>ESCAVAÇÃO VERTICAL A CÉU ABERTO, INCLUINDO CARGA, DESCARGA E TRANSPORTE, EM SOLO DE 1ª CATEGORIA COM ESCAVADEIRA HIDRÁULICA (CAÇAMBA: 1,2 M³ / 155 HP), FROTA DE 3 CAMINHÕES BASCULANTES DE 14 M³, DMT DE 0,6 KM E VELOCIDADE MÉDIA 10 KM/H. AF_12/2013</v>
          </cell>
          <cell r="C4448" t="str">
            <v>M3</v>
          </cell>
          <cell r="D4448">
            <v>6.32</v>
          </cell>
          <cell r="E4448">
            <v>0.14449917800000001</v>
          </cell>
        </row>
        <row r="4449">
          <cell r="A4449">
            <v>89924</v>
          </cell>
          <cell r="B4449" t="str">
            <v>ESCAVAÇÃO VERTICAL A CÉU ABERTO, INCLUINDO CARGA, DESCARGA E TRANSPORTE, EM SOLO DE 1ª CATEGORIA COM ESCAVADEIRA HIDRÁULICA (CAÇAMBA: 1,2 M³ / 155 HP), FROTA DE 3 CAMINHÕES BASCULANTES DE 14 M³, DMT DE 0,8 KM E VELOCIDADE MÉDIA 14 KM/H. AF_12/2013</v>
          </cell>
          <cell r="C4449" t="str">
            <v>M3</v>
          </cell>
          <cell r="D4449">
            <v>6.24</v>
          </cell>
          <cell r="E4449">
            <v>0.146666666</v>
          </cell>
        </row>
        <row r="4450">
          <cell r="A4450">
            <v>89925</v>
          </cell>
          <cell r="B4450" t="str">
            <v>ESCAVAÇÃO VERTICAL A CÉU ABERTO, INCLUINDO CARGA, DESCARGA E TRANSPORTE, EM SOLO DE 1ª CATEGORIA COM ESCAVADEIRA HIDRÁULICA (CAÇAMBA: 1,2 M³ / 155 HP), FROTA DE 3 CAMINHÕES BASCULANTES DE 14 M³, DMT DE 1 KM E VELOCIDADE MÉDIA 15 KM/H. AF_12/2013</v>
          </cell>
          <cell r="C4450" t="str">
            <v>M3</v>
          </cell>
          <cell r="D4450">
            <v>6.51</v>
          </cell>
          <cell r="E4450">
            <v>0.14126984100000001</v>
          </cell>
        </row>
        <row r="4451">
          <cell r="A4451">
            <v>89926</v>
          </cell>
          <cell r="B4451" t="str">
            <v>ESCAVAÇÃO VERTICAL A CÉU ABERTO, INCLUINDO CARGA, DESCARGA E TRANSPORTE, EM SOLO DE 1ª CATEGORIA COM ESCAVADEIRA HIDRÁULICA (CAÇAMBA: 1,2 M³ / 155 HP), FROTA DE 5 CAMINHÕES BASCULANTES DE 14 M³, DMT DE 1,5 KM E VELOCIDADE MÉDIA 18 KM/H. AF_12/2013</v>
          </cell>
          <cell r="C4451" t="str">
            <v>M3</v>
          </cell>
          <cell r="D4451">
            <v>9.7899999999999991</v>
          </cell>
          <cell r="E4451">
            <v>0.13138686099999999</v>
          </cell>
        </row>
        <row r="4452">
          <cell r="A4452">
            <v>89929</v>
          </cell>
          <cell r="B4452" t="str">
            <v>ESCAVAÇÃO VERTICAL A CÉU ABERTO, INCLUINDO CARGA, DESCARGA E TRANSPORTE, EM SOLO DE 1ª CATEGORIA COM ESCAVADEIRA HIDRÁULICA (CAÇAMBA: 1,2 M³ / 155 HP), FROTA DE 7 CAMINHÕES BASCULANTES DE 14 M³, DMT DE 3 KM E VELOCIDADE MÉDIA 20 KM/H. AF_12/2013</v>
          </cell>
          <cell r="C4452" t="str">
            <v>M3</v>
          </cell>
          <cell r="D4452">
            <v>12.57</v>
          </cell>
          <cell r="E4452">
            <v>0.13371150700000001</v>
          </cell>
        </row>
        <row r="4453">
          <cell r="A4453">
            <v>89930</v>
          </cell>
          <cell r="B4453" t="str">
            <v>ESCAVAÇÃO VERTICAL A CÉU ABERTO, INCLUINDO CARGA, DESCARGA E TRANSPORTE, EM SOLO DE 1ª CATEGORIA COM ESCAVADEIRA HIDRÁULICA (CAÇAMBA: 1,2 M³ / 155 HP), FROTA DE 7 CAMINHÕES BASCULANTES DE 14 M³, DMT DE 4 KM E VELOCIDADE MÉDIA 22 KM/H. AF_12/2013</v>
          </cell>
          <cell r="C4453" t="str">
            <v>M3</v>
          </cell>
          <cell r="D4453">
            <v>13.44</v>
          </cell>
          <cell r="E4453">
            <v>0.124054462</v>
          </cell>
        </row>
        <row r="4454">
          <cell r="A4454">
            <v>89931</v>
          </cell>
          <cell r="B4454" t="str">
            <v>ESCAVAÇÃO VERTICAL A CÉU ABERTO, INCLUINDO CARGA, DESCARGA E TRANSPORTE, EM SOLO DE 1ª CATEGORIA COM ESCAVADEIRA HIDRÁULICA (CAÇAMBA: 1,2 M³ / 155 HP), FROTA DE 9 CAMINHÕES BASCULANTES DE 14 M³, DMT DE 6 KM E VELOCIDADE MÉDIA 22 KM/H. AF_12/2013</v>
          </cell>
          <cell r="C4454" t="str">
            <v>M3</v>
          </cell>
          <cell r="D4454">
            <v>16.89</v>
          </cell>
          <cell r="E4454">
            <v>0.121775644</v>
          </cell>
        </row>
        <row r="4455">
          <cell r="A4455">
            <v>89939</v>
          </cell>
          <cell r="B4455" t="str">
            <v>ESCAVAÇÃO VERTICAL A CÉU ABERTO, INCLUINDO CARGA, DESCARGA E TRANSPORTE, EM SOLO DE 1ª CATEGORIA COM ESCAVADEIRA HIDRÁULICA (CAÇAMBA: 1,2 M³ / 155 HP), FROTA DE 3 CAMINHÕES BASCULANTES DE 18 M³, DMT DE 0,2 KM E VELOCIDADE MÉDIA 4 KM/H. AF_12/2013</v>
          </cell>
          <cell r="C4455" t="str">
            <v>M3</v>
          </cell>
          <cell r="D4455">
            <v>5.67</v>
          </cell>
          <cell r="E4455">
            <v>0.14781021799999999</v>
          </cell>
        </row>
        <row r="4456">
          <cell r="A4456">
            <v>89940</v>
          </cell>
          <cell r="B4456" t="str">
            <v>ESCAVAÇÃO VERTICAL A CÉU ABERTO, INCLUINDO CARGA, DESCARGA E TRANSPORTE, EM SOLO DE 1ª CATEGORIA COM ESCAVADEIRA HIDRÁULICA (CAÇAMBA: 1,2 M³ / 155 HP), FROTA DE 3 CAMINHÕES BASCULANTES DE 18 M³, DMT DE 0,3 KM E VELOCIDADE MÉDIA 5,9 KM/H. AF_12/2013</v>
          </cell>
          <cell r="C4456" t="str">
            <v>M3</v>
          </cell>
          <cell r="D4456">
            <v>5.69</v>
          </cell>
          <cell r="E4456">
            <v>0.14754098299999999</v>
          </cell>
        </row>
        <row r="4457">
          <cell r="A4457">
            <v>89941</v>
          </cell>
          <cell r="B4457" t="str">
            <v>ESCAVAÇÃO VERTICAL A CÉU ABERTO, INCLUINDO CARGA, DESCARGA E TRANSPORTE, EM SOLO DE 1ª CATEGORIA COM ESCAVADEIRA HIDRÁULICA (CAÇAMBA: 1,2 M³ / 155 HP), FROTA DE 3 CAMINHÕES BASCULANTES DE 18 M³, DMT DE 0,6 KM E VELOCIDADE MÉDIA 10 KM/H. AF_12/2013</v>
          </cell>
          <cell r="C4457" t="str">
            <v>M3</v>
          </cell>
          <cell r="D4457">
            <v>5.92</v>
          </cell>
          <cell r="E4457">
            <v>0.141608391</v>
          </cell>
        </row>
        <row r="4458">
          <cell r="A4458">
            <v>89942</v>
          </cell>
          <cell r="B4458" t="str">
            <v>ESCAVAÇÃO VERTICAL A CÉU ABERTO, INCLUINDO CARGA, DESCARGA E TRANSPORTE, EM SOLO DE 1ª CATEGORIA COM ESCAVADEIRA HIDRÁULICA (CAÇAMBA: 1,2 M³ / 155 HP), FROTA DE 3 CAMINHÕES BASCULANTES DE 18 M³, DMT DE 0,8 KM E VELOCIDADE MÉDIA 14 KM/H. AF_12/2013</v>
          </cell>
          <cell r="C4458" t="str">
            <v>M3</v>
          </cell>
          <cell r="D4458">
            <v>5.85</v>
          </cell>
          <cell r="E4458">
            <v>0.14361702100000001</v>
          </cell>
        </row>
        <row r="4459">
          <cell r="A4459">
            <v>89943</v>
          </cell>
          <cell r="B4459" t="str">
            <v>ESCAVAÇÃO VERTICAL A CÉU ABERTO, INCLUINDO CARGA, DESCARGA E TRANSPORTE, EM SOLO DE 1ª CATEGORIA COM ESCAVADEIRA HIDRÁULICA (CAÇAMBA: 1,2 M³ / 155 HP), FROTA DE 3 CAMINHÕES BASCULANTES DE 18 M³, DMT DE 1 KM E VELOCIDADE MÉDIA 15 KM/H. AF_12/2013</v>
          </cell>
          <cell r="C4459" t="str">
            <v>M3</v>
          </cell>
          <cell r="D4459">
            <v>6.08</v>
          </cell>
          <cell r="E4459">
            <v>0.13798977800000001</v>
          </cell>
        </row>
        <row r="4460">
          <cell r="A4460">
            <v>89944</v>
          </cell>
          <cell r="B4460" t="str">
            <v>ESCAVAÇÃO VERTICAL A CÉU ABERTO, INCLUINDO CARGA, DESCARGA E TRANSPORTE, EM SOLO DE 1ª CATEGORIA COM ESCAVADEIRA HIDRÁULICA (CAÇAMBA: 1,2 M³ / 155 HP), FROTA DE 5 CAMINHÕES BASCULANTES DE 18 M³, DMT DE 1,5 KM E VELOCIDADE MÉDIA 18 KM/H. AF_12/2013</v>
          </cell>
          <cell r="C4460" t="str">
            <v>M3</v>
          </cell>
          <cell r="D4460">
            <v>9.0299999999999994</v>
          </cell>
          <cell r="E4460">
            <v>0.130237825</v>
          </cell>
        </row>
        <row r="4461">
          <cell r="A4461">
            <v>89947</v>
          </cell>
          <cell r="B4461" t="str">
            <v>ESCAVAÇÃO VERTICAL A CÉU ABERTO, INCLUINDO CARGA, DESCARGA E TRANSPORTE, EM SOLO DE 1ª CATEGORIA COM ESCAVADEIRA HIDRÁULICA (CAÇAMBA: 1,2 M³ / 155 HP), FROTA DE 6 CAMINHÕES BASCULANTES DE 18 M³, DMT DE 3 KM E VELOCIDADE MÉDIA 20 KM/H. AF_12/2013</v>
          </cell>
          <cell r="C4461" t="str">
            <v>M3</v>
          </cell>
          <cell r="D4461">
            <v>11.11</v>
          </cell>
          <cell r="E4461">
            <v>0.121794871</v>
          </cell>
        </row>
        <row r="4462">
          <cell r="A4462">
            <v>89948</v>
          </cell>
          <cell r="B4462" t="str">
            <v>ESCAVAÇÃO VERTICAL A CÉU ABERTO, INCLUINDO CARGA, DESCARGA E TRANSPORTE, EM SOLO DE 1ª CATEGORIA COM ESCAVADEIRA HIDRÁULICA (CAÇAMBA: 1,2 M³ / 155 HP), FROTA DE 7 CAMINHÕES BASCULANTES DE 18 M³, DMT DE 4 KM E VELOCIDADE MÉDIA 22 KM/H. AF_12/2013</v>
          </cell>
          <cell r="C4462" t="str">
            <v>M3</v>
          </cell>
          <cell r="D4462">
            <v>12.31</v>
          </cell>
          <cell r="E4462">
            <v>0.124690338</v>
          </cell>
        </row>
        <row r="4463">
          <cell r="A4463">
            <v>89949</v>
          </cell>
          <cell r="B4463" t="str">
            <v>ESCAVAÇÃO VERTICAL A CÉU ABERTO, INCLUINDO CARGA, DESCARGA E TRANSPORTE, EM SOLO DE 1ª CATEGORIA COM ESCAVADEIRA HIDRÁULICA (CAÇAMBA: 1,2 M³ / 155 HP), FROTA DE 8 CAMINHÕES BASCULANTES DE 18 M³, DMT DE 6 KM E VELOCIDADE MÉDIA 22 KM/H. AF_12/2013</v>
          </cell>
          <cell r="C4463" t="str">
            <v>M3</v>
          </cell>
          <cell r="D4463">
            <v>14.97</v>
          </cell>
          <cell r="E4463">
            <v>0.113590263</v>
          </cell>
        </row>
        <row r="4464">
          <cell r="A4464">
            <v>96520</v>
          </cell>
          <cell r="B4464" t="str">
            <v>ESCAVAÇÃO MECANIZADA PARA BLOCO DE COROAMENTO OU SAPATA, SEM PREVISÃO DE FÔRMA, COM RETROESCAVADEIRA. AF_06/2017</v>
          </cell>
          <cell r="C4464" t="str">
            <v>M3</v>
          </cell>
          <cell r="D4464">
            <v>71.489999999999995</v>
          </cell>
          <cell r="E4464">
            <v>0.54748839299999996</v>
          </cell>
        </row>
        <row r="4465">
          <cell r="A4465">
            <v>96521</v>
          </cell>
          <cell r="B4465" t="str">
            <v>ESCAVAÇÃO MECANIZADA PARA BLOCO DE COROAMENTO OU SAPATA, COM PREVISÃO DE FÔRMA, COM RETROESCAVADEIRA. AF_06/2017</v>
          </cell>
          <cell r="C4465" t="str">
            <v>M3</v>
          </cell>
          <cell r="D4465">
            <v>31.21</v>
          </cell>
          <cell r="E4465">
            <v>0.38226697100000001</v>
          </cell>
        </row>
        <row r="4466">
          <cell r="A4466">
            <v>96522</v>
          </cell>
          <cell r="B4466" t="str">
            <v>ESCAVAÇÃO MANUAL PARA BLOCO DE COROAMENTO OU SAPATA, SEM PREVISÃO DE FÔRMA. AF_06/2017</v>
          </cell>
          <cell r="C4466" t="str">
            <v>M3</v>
          </cell>
          <cell r="D4466">
            <v>107.48</v>
          </cell>
          <cell r="E4466">
            <v>0.78317635100000005</v>
          </cell>
        </row>
        <row r="4467">
          <cell r="A4467">
            <v>96523</v>
          </cell>
          <cell r="B4467" t="str">
            <v>ESCAVAÇÃO MANUAL PARA BLOCO DE COROAMENTO OU SAPATA, COM PREVISÃO DE FÔRMA. AF_06/2017</v>
          </cell>
          <cell r="C4467" t="str">
            <v>M3</v>
          </cell>
          <cell r="D4467">
            <v>68.91</v>
          </cell>
          <cell r="E4467">
            <v>0.78005822499999999</v>
          </cell>
        </row>
        <row r="4468">
          <cell r="A4468">
            <v>96524</v>
          </cell>
          <cell r="B4468" t="str">
            <v>ESCAVAÇÃO MECANIZADA PARA VIGA BALDRAME, SEM PREVISÃO DE FÔRMA, COM MINI-ESCAVADEIRA. AF_06/2017</v>
          </cell>
          <cell r="C4468" t="str">
            <v>M3</v>
          </cell>
          <cell r="D4468">
            <v>127.95</v>
          </cell>
          <cell r="E4468">
            <v>0.68969573500000003</v>
          </cell>
        </row>
        <row r="4469">
          <cell r="A4469">
            <v>96525</v>
          </cell>
          <cell r="B4469" t="str">
            <v>ESCAVAÇÃO MECANIZADA PARA VIGA BALDRAME, COM PREVISÃO DE FÔRMA, COM MINI-ESCAVADEIRA. AF_06/2017</v>
          </cell>
          <cell r="C4469" t="str">
            <v>M3</v>
          </cell>
          <cell r="D4469">
            <v>28.15</v>
          </cell>
          <cell r="E4469">
            <v>0.43113987799999998</v>
          </cell>
        </row>
        <row r="4470">
          <cell r="A4470">
            <v>96526</v>
          </cell>
          <cell r="B4470" t="str">
            <v>ESCAVAÇÃO MANUAL DE VALA PARA VIGA BALDRAME, SEM PREVISÃO DE FÔRMA. AF_06/2017</v>
          </cell>
          <cell r="C4470" t="str">
            <v>M3</v>
          </cell>
          <cell r="D4470">
            <v>216.69</v>
          </cell>
          <cell r="E4470">
            <v>0.78360519500000003</v>
          </cell>
        </row>
        <row r="4471">
          <cell r="A4471">
            <v>96527</v>
          </cell>
          <cell r="B4471" t="str">
            <v>ESCAVAÇÃO MANUAL DE VALA PARA VIGA BALDRAME, COM PREVISÃO DE FÔRMA. AF_06/2017</v>
          </cell>
          <cell r="C4471" t="str">
            <v>M3</v>
          </cell>
          <cell r="D4471">
            <v>90.56</v>
          </cell>
          <cell r="E4471">
            <v>0.77906976800000005</v>
          </cell>
        </row>
        <row r="4472">
          <cell r="A4472">
            <v>96528</v>
          </cell>
          <cell r="B4472" t="str">
            <v>FABRICAÇÃO, MONTAGEM E DESMONTAGEM DE FÔRMA PARA BLOCO DE COROAMENTO, EM MADEIRA SERRADA, E=25 MM, 1 UTILIZAÇÃO. AF_06/2017</v>
          </cell>
          <cell r="C4472" t="str">
            <v>M2</v>
          </cell>
          <cell r="D4472">
            <v>106.79</v>
          </cell>
          <cell r="E4472">
            <v>0.35034301200000001</v>
          </cell>
        </row>
        <row r="4473">
          <cell r="A4473">
            <v>98116</v>
          </cell>
          <cell r="B4473" t="str">
            <v>ESCAVAÇÃO VERTICAL A CÉU ABERTO, INCLUINDO CARGA, DESCARGA E TRANSPORTE, EM SOLO DE 1ª CATEGORIA COM ESCAVADEIRA HIDRÁULICA (CAÇAMBA: 0,8 M³ / 111 HP), FROTA DE 4 CAMINHÕES BASCULANTES DE 14 M³, DMT DE 2 KM E VELOCIDADE MÉDIA 20 KM/H. AF_02/2018</v>
          </cell>
          <cell r="C4473" t="str">
            <v>M3</v>
          </cell>
          <cell r="D4473">
            <v>11.41</v>
          </cell>
          <cell r="E4473">
            <v>0.13636363600000001</v>
          </cell>
        </row>
        <row r="4474">
          <cell r="A4474">
            <v>98117</v>
          </cell>
          <cell r="B4474" t="str">
            <v>ESCAVAÇÃO VERTICAL A CÉU ABERTO, INCLUINDO CARGA, DESCARGA E TRANSPORTE, EM SOLO DE 1ª CATEGORIA COM ESCAVADEIRA HIDRÁULICA (CAÇAMBA: 0,8 M³ / 111 HP), FROTA DE 4 CAMINHÕES BASCULANTES DE 18 M³, DMT DE 2 KM E VELOCIDADE MÉDIA 20 KM/H. AF_02/2018</v>
          </cell>
          <cell r="C4474" t="str">
            <v>M3</v>
          </cell>
          <cell r="D4474">
            <v>10.69</v>
          </cell>
          <cell r="E4474">
            <v>0.13536701600000001</v>
          </cell>
        </row>
        <row r="4475">
          <cell r="A4475">
            <v>98118</v>
          </cell>
          <cell r="B4475" t="str">
            <v>ESCAVAÇÃO VERTICAL A CÉU ABERTO, INCLUINDO CARGA, DESCARGA E TRANSPORTE, EM SOLO DE 1ª CATEGORIA COM ESCAVADEIRA HIDRÁULICA (CAÇAMBA: 1,2 M³ / 155 HP), FROTA DE 6 CAMINHÕES BASCULANTES DE 14 M³, DMT DE 2 KM E VELOCIDADE MÉDIA 20 KM/H. AF_02/2018</v>
          </cell>
          <cell r="C4475" t="str">
            <v>M3</v>
          </cell>
          <cell r="D4475">
            <v>10.71</v>
          </cell>
          <cell r="E4475">
            <v>0.138226882</v>
          </cell>
        </row>
        <row r="4476">
          <cell r="A4476">
            <v>98119</v>
          </cell>
          <cell r="B4476" t="str">
            <v>ESCAVAÇÃO VERTICAL A CÉU ABERTO, INCLUINDO CARGA, DESCARGA E TRANSPORTE, EM SOLO DE 1ª CATEGORIA COM ESCAVADEIRA HIDRÁULICA (CAÇAMBA: 1,2 M³ / 155 HP), FROTA DE 5 CAMINHÕES BASCULANTES DE 18 M³, DMT DE 2 KM E VELOCIDADE MÉDIA 20 KM/H. AF_02/2018</v>
          </cell>
          <cell r="C4476" t="str">
            <v>M3</v>
          </cell>
          <cell r="D4476">
            <v>9.44</v>
          </cell>
          <cell r="E4476">
            <v>0.125269978</v>
          </cell>
        </row>
        <row r="4477">
          <cell r="A4477">
            <v>72915</v>
          </cell>
          <cell r="B4477" t="str">
            <v>ESCAVACAO MECANICA DE VALA EM MATERIAL DE 2A. CATEGORIA ATE 2 M DE PROFUNDIDADE COM UTILIZACAO DE ESCAVADEIRA HIDRAULICA</v>
          </cell>
          <cell r="C4477" t="str">
            <v>M3</v>
          </cell>
          <cell r="D4477">
            <v>10.210000000000001</v>
          </cell>
          <cell r="E4477">
            <v>0.284147557</v>
          </cell>
        </row>
        <row r="4478">
          <cell r="A4478">
            <v>72917</v>
          </cell>
          <cell r="B4478" t="str">
            <v>ESCAVACAO MECANICA DE VALA EM MATERIAL 2A. CATEGORIA DE 2,01 ATE 4,00 M DE PROFUNDIDADE COM UTILIZACAO DE ESCAVADEIRA HIDRAULICA</v>
          </cell>
          <cell r="C4478" t="str">
            <v>M3</v>
          </cell>
          <cell r="D4478">
            <v>11.66</v>
          </cell>
          <cell r="E4478">
            <v>0.283101045</v>
          </cell>
        </row>
        <row r="4479">
          <cell r="A4479">
            <v>72918</v>
          </cell>
          <cell r="B4479" t="str">
            <v>ESCAVACAO MECANICA DE VALA EM MATERIAL 2A. CATEGORIA DE 4,01 ATE 6,00 M DE PROFUNDIDADE COM UTILIZACAO DE ESCAVADEIRA HIDRAULICA</v>
          </cell>
          <cell r="C4479" t="str">
            <v>M3</v>
          </cell>
          <cell r="D4479">
            <v>13.61</v>
          </cell>
          <cell r="E4479">
            <v>0.283159463</v>
          </cell>
        </row>
        <row r="4480">
          <cell r="A4480" t="str">
            <v>73965/9</v>
          </cell>
          <cell r="B4480" t="str">
            <v>ESCAVACAO MANUAL DE VALA EM LODO, DE 1,5 ATE 3M, EXCLUINDO ESGOTAMENTO/ESCORAMENTO.</v>
          </cell>
          <cell r="C4480" t="str">
            <v>M3</v>
          </cell>
          <cell r="D4480">
            <v>153.30000000000001</v>
          </cell>
          <cell r="E4480">
            <v>0.76451402599999996</v>
          </cell>
        </row>
        <row r="4481">
          <cell r="A4481" t="str">
            <v>79506/2</v>
          </cell>
          <cell r="B4481" t="str">
            <v>ESCAVAÇÃO MANUAL DE VALA/CAVA EM LODO, ENTRE 3 E 4,5M DE PROFUNDIDADE</v>
          </cell>
          <cell r="C4481" t="str">
            <v>M3</v>
          </cell>
          <cell r="D4481">
            <v>229.95</v>
          </cell>
          <cell r="E4481">
            <v>0.76451402599999996</v>
          </cell>
        </row>
        <row r="4482">
          <cell r="A4482" t="str">
            <v>79518/1</v>
          </cell>
          <cell r="B4482" t="str">
            <v>MARROAMENTO EM MATERIAL DE 3A CATEGORIA, ROCHA VIVA PARA REDUÇÃO A PEDRA-DE-MÃO</v>
          </cell>
          <cell r="C4482" t="str">
            <v>M3</v>
          </cell>
          <cell r="D4482">
            <v>36.79</v>
          </cell>
          <cell r="E4482">
            <v>0.76683937899999999</v>
          </cell>
        </row>
        <row r="4483">
          <cell r="A4483" t="str">
            <v>79518/2</v>
          </cell>
          <cell r="B4483" t="str">
            <v>MARROAMENTO DE MATERIAL DE 2A CATEGORIA, ROCHA DECOMPOSTA PARA REDUÇÃO A PEDRA-DE-MÃO</v>
          </cell>
          <cell r="C4483" t="str">
            <v>M3</v>
          </cell>
          <cell r="D4483">
            <v>33.11</v>
          </cell>
          <cell r="E4483">
            <v>0.76696969800000003</v>
          </cell>
        </row>
        <row r="4484">
          <cell r="A4484">
            <v>83343</v>
          </cell>
          <cell r="B4484" t="str">
            <v>ESCAVACAO MECANICA DE VALAS (SOLO COM AGUA), PROFUNDIDADE MAIOR QUE 4,00 M ATE 6,00 M.</v>
          </cell>
          <cell r="C4484" t="str">
            <v>M3</v>
          </cell>
          <cell r="D4484">
            <v>13.02</v>
          </cell>
          <cell r="E4484">
            <v>0.317472698</v>
          </cell>
        </row>
        <row r="4485">
          <cell r="A4485">
            <v>90082</v>
          </cell>
          <cell r="B4485" t="str">
            <v>ESCAVAÇÃO MECANIZADA DE VALA COM PROF. ATÉ 1,5 M (MÉDIA ENTRE MONTANTE E JUSANTE/UMA COMPOSIÇÃO POR TRECHO), COM ESCAVADEIRA HIDRÁULICA (0,8 M3/111 HP), LARG. DE 1,5 M A 2,5 M, EM SOLO DE 1A CATEGORIA, EM LOCAIS COM ALTO NÍVEL DE INTERFERÊNCIA. AF_01/2015</v>
          </cell>
          <cell r="C4485" t="str">
            <v>M3</v>
          </cell>
          <cell r="D4485">
            <v>8.14</v>
          </cell>
          <cell r="E4485">
            <v>0.31518987300000001</v>
          </cell>
        </row>
        <row r="4486">
          <cell r="A4486">
            <v>90084</v>
          </cell>
          <cell r="B4486"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4486" t="str">
            <v>M3</v>
          </cell>
          <cell r="D4486">
            <v>7.91</v>
          </cell>
          <cell r="E4486">
            <v>0.31599479800000002</v>
          </cell>
        </row>
        <row r="4487">
          <cell r="A4487">
            <v>90085</v>
          </cell>
          <cell r="B4487"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4487" t="str">
            <v>M3</v>
          </cell>
          <cell r="D4487">
            <v>7.44</v>
          </cell>
          <cell r="E4487">
            <v>0.316735822</v>
          </cell>
        </row>
        <row r="4488">
          <cell r="A4488">
            <v>90086</v>
          </cell>
          <cell r="B4488"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4488" t="str">
            <v>M3</v>
          </cell>
          <cell r="D4488">
            <v>7.52</v>
          </cell>
          <cell r="E4488">
            <v>0.31600547099999998</v>
          </cell>
        </row>
        <row r="4489">
          <cell r="A4489">
            <v>90087</v>
          </cell>
          <cell r="B4489" t="str">
            <v>ESCAVAÇÃO MECANIZADA DE VALA COM PROF. DE 3,0 M ATÉ 4,5 M(MÉDIA ENTRE MONTANTE E JUSANTE/UMA COMPOSIÇÃO POR TRECHO), COM ESCAVADEIRA HIDRÁULICA (1,2 M3/155 HP), LARG. DE 1,5 M A 2,5 M, EM SOLO DE 1A CATEGORIA, EM LOCAIS COM ALTO NÍVEL DE INTERFERÊNCIA. AF_01/2015</v>
          </cell>
          <cell r="C4489" t="str">
            <v>M3</v>
          </cell>
          <cell r="D4489">
            <v>6.5</v>
          </cell>
          <cell r="E4489">
            <v>0.27821939499999998</v>
          </cell>
        </row>
        <row r="4490">
          <cell r="A4490">
            <v>90088</v>
          </cell>
          <cell r="B4490"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4490" t="str">
            <v>M3</v>
          </cell>
          <cell r="D4490">
            <v>6.62</v>
          </cell>
          <cell r="E4490">
            <v>0.27925116999999999</v>
          </cell>
        </row>
        <row r="4491">
          <cell r="A4491">
            <v>90090</v>
          </cell>
          <cell r="B4491"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4491" t="str">
            <v>M3</v>
          </cell>
          <cell r="D4491">
            <v>6.36</v>
          </cell>
          <cell r="E4491">
            <v>0.27922077899999997</v>
          </cell>
        </row>
        <row r="4492">
          <cell r="A4492">
            <v>90091</v>
          </cell>
          <cell r="B4492" t="str">
            <v>ESCAVAÇÃO MECANIZADA DE VALA COM PROF. ATÉ 1,5 M(MÉDIA ENTRE MONTANTE E JUSANTE/UMA COMPOSIÇÃO POR TRECHO), COM ESCAVADEIRA HIDRÁULICA (0,8 M3/111 HP), LARG. DE 1,5M A 2,5 M, EM SOLO DE 1A CATEGORIA, LOCAIS COM BAIXO NÍVEL DE INTERFERÊNCIA. AF_01/2015</v>
          </cell>
          <cell r="C4492" t="str">
            <v>M3</v>
          </cell>
          <cell r="D4492">
            <v>4.8499999999999996</v>
          </cell>
          <cell r="E4492">
            <v>0.31837606800000001</v>
          </cell>
        </row>
        <row r="4493">
          <cell r="A4493">
            <v>90092</v>
          </cell>
          <cell r="B4493"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4493" t="str">
            <v>M3</v>
          </cell>
          <cell r="D4493">
            <v>4.71</v>
          </cell>
          <cell r="E4493">
            <v>0.31637168100000002</v>
          </cell>
        </row>
        <row r="4494">
          <cell r="A4494">
            <v>90093</v>
          </cell>
          <cell r="B4494"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4494" t="str">
            <v>M3</v>
          </cell>
          <cell r="D4494">
            <v>4.4400000000000004</v>
          </cell>
          <cell r="E4494">
            <v>0.31529411699999998</v>
          </cell>
        </row>
        <row r="4495">
          <cell r="A4495">
            <v>90094</v>
          </cell>
          <cell r="B4495"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4495" t="str">
            <v>M3</v>
          </cell>
          <cell r="D4495">
            <v>4.47</v>
          </cell>
          <cell r="E4495">
            <v>0.31934731900000002</v>
          </cell>
        </row>
        <row r="4496">
          <cell r="A4496">
            <v>90095</v>
          </cell>
          <cell r="B4496"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4496" t="str">
            <v>M3</v>
          </cell>
          <cell r="D4496">
            <v>3.87</v>
          </cell>
          <cell r="E4496">
            <v>0.27956989199999999</v>
          </cell>
        </row>
        <row r="4497">
          <cell r="A4497">
            <v>90096</v>
          </cell>
          <cell r="B4497"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4497" t="str">
            <v>M3</v>
          </cell>
          <cell r="D4497">
            <v>3.94</v>
          </cell>
          <cell r="E4497">
            <v>0.27851458800000001</v>
          </cell>
        </row>
        <row r="4498">
          <cell r="A4498">
            <v>90098</v>
          </cell>
          <cell r="B4498"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4498" t="str">
            <v>M3</v>
          </cell>
          <cell r="D4498">
            <v>3.78</v>
          </cell>
          <cell r="E4498">
            <v>0.27945205400000001</v>
          </cell>
        </row>
        <row r="4499">
          <cell r="A4499">
            <v>90099</v>
          </cell>
          <cell r="B4499" t="str">
            <v>ESCAVAÇÃO MECANIZADA DE VALA COM PROF. ATÉ 1,5 M (MÉDIA ENTRE MONTANTE E JUSANTE/UMA COMPOSIÇÃO POR TRECHO), COM RETROESCAVADEIRA (0,26 M3/88 HP), LARG. MENOR QUE 0,8 M, EM SOLO DE 1A CATEGORIA, EM LOCAIS COM ALTO NÍVEL DE INTERFERÊNCIA. AF_01/2015</v>
          </cell>
          <cell r="C4499" t="str">
            <v>M3</v>
          </cell>
          <cell r="D4499">
            <v>11.05</v>
          </cell>
          <cell r="E4499">
            <v>0.412418907</v>
          </cell>
        </row>
        <row r="4500">
          <cell r="A4500">
            <v>90100</v>
          </cell>
          <cell r="B4500" t="str">
            <v>ESCAVAÇÃO MECANIZADA DE VALA COM PROF. ATÉ 1,5 M (MÉDIA ENTRE MONTANTE E JUSANTE/UMA COMPOSIÇÃO POR TRECHO), COM RETROESCAVADEIRA (0,26 M3/88 HP), LARG. DE 0,8 M A 1,5 M, EM SOLO DE 1A CATEGORIA, EM LOCAIS COM ALTO NÍVEL DE INTERFERÊNCIA. AF_01/2015</v>
          </cell>
          <cell r="C4500" t="str">
            <v>M3</v>
          </cell>
          <cell r="D4500">
            <v>9.39</v>
          </cell>
          <cell r="E4500">
            <v>0.413114755</v>
          </cell>
        </row>
        <row r="4501">
          <cell r="A4501">
            <v>90101</v>
          </cell>
          <cell r="B4501" t="str">
            <v>ESCAVAÇÃO MECANIZADA DE VALA COM PROF. MAIOR QUE 1,5 M ATÉ 3,0 M (MÉDIA ENTRE MONTANTE E JUSANTE/UMA COMPOSIÇÃO POR TRECHO), COM RETROESCAVADEIRA (0,26 M3/88 HP), LARG. MENOR QUE 0,8 M, EM SOLO DE 1A CATEGORIA, EM LOCAIS COM ALTO NÍVEL DE INTERFERÊNCIA.AF_01/2015</v>
          </cell>
          <cell r="C4501" t="str">
            <v>M3</v>
          </cell>
          <cell r="D4501">
            <v>9.27</v>
          </cell>
          <cell r="E4501">
            <v>0.41215469700000001</v>
          </cell>
        </row>
        <row r="4502">
          <cell r="A4502">
            <v>90102</v>
          </cell>
          <cell r="B4502"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4502" t="str">
            <v>M3</v>
          </cell>
          <cell r="D4502">
            <v>8.44</v>
          </cell>
          <cell r="E4502">
            <v>0.41269841400000001</v>
          </cell>
        </row>
        <row r="4503">
          <cell r="A4503">
            <v>90105</v>
          </cell>
          <cell r="B4503"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4503" t="str">
            <v>M3</v>
          </cell>
          <cell r="D4503">
            <v>6.6</v>
          </cell>
          <cell r="E4503">
            <v>0.41509434099999998</v>
          </cell>
        </row>
        <row r="4504">
          <cell r="A4504">
            <v>90106</v>
          </cell>
          <cell r="B4504"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4504" t="str">
            <v>M3</v>
          </cell>
          <cell r="D4504">
            <v>5.61</v>
          </cell>
          <cell r="E4504">
            <v>0.41527001899999999</v>
          </cell>
        </row>
        <row r="4505">
          <cell r="A4505">
            <v>90107</v>
          </cell>
          <cell r="B4505"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4505" t="str">
            <v>M3</v>
          </cell>
          <cell r="D4505">
            <v>5.53</v>
          </cell>
          <cell r="E4505">
            <v>0.415413535</v>
          </cell>
        </row>
        <row r="4506">
          <cell r="A4506">
            <v>90108</v>
          </cell>
          <cell r="B4506"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4506" t="str">
            <v>M3</v>
          </cell>
          <cell r="D4506">
            <v>5.04</v>
          </cell>
          <cell r="E4506">
            <v>0.416494847</v>
          </cell>
        </row>
        <row r="4507">
          <cell r="A4507">
            <v>93358</v>
          </cell>
          <cell r="B4507" t="str">
            <v>ESCAVAÇÃO MANUAL DE VALAS. AF_03/2016</v>
          </cell>
          <cell r="C4507" t="str">
            <v>M3</v>
          </cell>
          <cell r="D4507">
            <v>60.64</v>
          </cell>
          <cell r="E4507">
            <v>0.76666115499999998</v>
          </cell>
        </row>
        <row r="4508">
          <cell r="A4508">
            <v>79482</v>
          </cell>
          <cell r="B4508" t="str">
            <v>ATERRO COM AREIA COM ADENSAMENTO HIDRAULICO</v>
          </cell>
          <cell r="C4508" t="str">
            <v>M3</v>
          </cell>
          <cell r="D4508">
            <v>64.209999999999994</v>
          </cell>
          <cell r="E4508">
            <v>9.5744679999999999E-2</v>
          </cell>
        </row>
        <row r="4509">
          <cell r="A4509">
            <v>94304</v>
          </cell>
          <cell r="B4509" t="str">
            <v>ATERRO MECANIZADO DE VALA COM ESCAVADEIRA HIDRÁULICA (CAPACIDADE DA CAÇAMBA: 0,8 M³ / POTÊNCIA: 111 HP), LARGURA DE 1,5 A 2,5 M, PROFUNDIDADE ATÉ 1,5 M, COM SOLO ARGILO-ARENOSO. AF_05/2016</v>
          </cell>
          <cell r="C4509" t="str">
            <v>M3</v>
          </cell>
          <cell r="D4509">
            <v>25.94</v>
          </cell>
          <cell r="E4509">
            <v>0.23882352900000001</v>
          </cell>
        </row>
        <row r="4510">
          <cell r="A4510">
            <v>94305</v>
          </cell>
          <cell r="B4510" t="str">
            <v>ATERRO MECANIZADO DE VALA COM ESCAVADEIRA HIDRÁULICA (CAPACIDADE DA CAÇAMBA: 0,8 M³ / POTÊNCIA: 111 HP), LARGURA ATÉ 1,5 M, PROFUNDIDADE DE 1,5 A 3,0 M, COM SOLO ARGILO-ARENOSO. AF_05/2016</v>
          </cell>
          <cell r="C4510" t="str">
            <v>M3</v>
          </cell>
          <cell r="D4510">
            <v>23.09</v>
          </cell>
          <cell r="E4510">
            <v>0.200088339</v>
          </cell>
        </row>
        <row r="4511">
          <cell r="A4511">
            <v>94306</v>
          </cell>
          <cell r="B4511" t="str">
            <v>ATERRO MECANIZADO DE VALA COM ESCAVADEIRA HIDRÁULICA (CAPACIDADE DA CAÇAMBA: 0,8 M³ / POTÊNCIA: 111 HP), LARGURA DE 1,5 A 2,5 M, PROFUNDIDADE DE 1,5 A 3,0 M, COM SOLO ARGILO-ARENOSO. AF_05/2016</v>
          </cell>
          <cell r="C4511" t="str">
            <v>M3</v>
          </cell>
          <cell r="D4511">
            <v>19.46</v>
          </cell>
          <cell r="E4511">
            <v>0.13291470399999999</v>
          </cell>
        </row>
        <row r="4512">
          <cell r="A4512">
            <v>94307</v>
          </cell>
          <cell r="B4512" t="str">
            <v>ATERRO MECANIZADO DE VALA COM ESCAVADEIRA HIDRÁULICA (CAPACIDADE DA CAÇAMBA: 0,8 M³ / POTÊNCIA: 111 HP), LARGURA ATÉ 1,5 M, PROFUNDIDADE DE 3,0 A 4,5 M, COM SOLO ARGILO-ARENOSO. AF_05/2016</v>
          </cell>
          <cell r="C4512" t="str">
            <v>M3</v>
          </cell>
          <cell r="D4512">
            <v>20.29</v>
          </cell>
          <cell r="E4512">
            <v>0.14917126999999999</v>
          </cell>
        </row>
        <row r="4513">
          <cell r="A4513">
            <v>94308</v>
          </cell>
          <cell r="B4513" t="str">
            <v>ATERRO MECANIZADO DE VALA COM ESCAVADEIRA HIDRÁULICA (CAPACIDADE DA CAÇAMBA: 0,8 M³ / POTÊNCIA: 111 HP), LARGURA DE 1,5 A 2,5 M, PROFUNDIDADE DE 3,0 A 4,5 M, COM SOLO ARGILO-ARENOSO. AF_05/2016</v>
          </cell>
          <cell r="C4513" t="str">
            <v>M3</v>
          </cell>
          <cell r="D4513">
            <v>18.11</v>
          </cell>
          <cell r="E4513">
            <v>0.10917276300000001</v>
          </cell>
        </row>
        <row r="4514">
          <cell r="A4514">
            <v>94309</v>
          </cell>
          <cell r="B4514" t="str">
            <v>ATERRO MECANIZADO DE VALA COM ESCAVADEIRA HIDRÁULICA (CAPACIDADE DA CAÇAMBA: 0,8 M³ / POTÊNCIA: 111 HP), LARGURA ATÉ 1,5 M, PROFUNDIDADE DE 4,5 A 6,0 M, COM SOLO ARGILO-ARENOSO. AF_05/2016</v>
          </cell>
          <cell r="C4514" t="str">
            <v>M3</v>
          </cell>
          <cell r="D4514">
            <v>19.09</v>
          </cell>
          <cell r="E4514">
            <v>0.12546716399999999</v>
          </cell>
        </row>
        <row r="4515">
          <cell r="A4515">
            <v>94310</v>
          </cell>
          <cell r="B4515" t="str">
            <v>ATERRO MECANIZADO DE VALA COM ESCAVADEIRA HIDRÁULICA (CAPACIDADE DA CAÇAMBA: 0,8 M³ / POTÊNCIA: 111 HP), LARGURA DE 1,5 A 2,5 M, PROFUNDIDADE DE 4,5 A 6,0 M, COM SOLO ARGILO-ARENOSO. AF_05/2016</v>
          </cell>
          <cell r="C4515" t="str">
            <v>M3</v>
          </cell>
          <cell r="D4515">
            <v>17.440000000000001</v>
          </cell>
          <cell r="E4515">
            <v>9.6849474000000005E-2</v>
          </cell>
        </row>
        <row r="4516">
          <cell r="A4516">
            <v>94315</v>
          </cell>
          <cell r="B4516" t="str">
            <v>ATERRO MECANIZADO DE VALA COM RETROESCAVADEIRA (CAPACIDADE DA CAÇAMBA DA RETRO: 0,26 M³ / POTÊNCIA: 88 HP), LARGURA ATÉ 0,8 M, PROFUNDIDADE ATÉ 1,5 M, COM SOLO ARGILO-ARENOSO. AF_05/2016</v>
          </cell>
          <cell r="C4516" t="str">
            <v>M3</v>
          </cell>
          <cell r="D4516">
            <v>32.72</v>
          </cell>
          <cell r="E4516">
            <v>0.39436183299999999</v>
          </cell>
        </row>
        <row r="4517">
          <cell r="A4517">
            <v>94316</v>
          </cell>
          <cell r="B4517" t="str">
            <v>ATERRO MECANIZADO DE VALA COM RETROESCAVADEIRA (CAPACIDADE DA CAÇAMBA DA RETRO: 0,26 M³ / POTÊNCIA: 88 HP), LARGURA DE 0,8 A 1,5 M, PROFUNDIDADE ATÉ 1,5 M, COM SOLO ARGILO-ARENOSO. AF_05/2016</v>
          </cell>
          <cell r="C4517" t="str">
            <v>M3</v>
          </cell>
          <cell r="D4517">
            <v>25.81</v>
          </cell>
          <cell r="E4517">
            <v>0.32244094400000001</v>
          </cell>
        </row>
        <row r="4518">
          <cell r="A4518">
            <v>94317</v>
          </cell>
          <cell r="B4518" t="str">
            <v>ATERRO MECANIZADO DE VALA COM RETROESCAVADEIRA (CAPACIDADE DA CAÇAMBA DA RETRO: 0,26 M³ / POTÊNCIA: 88 HP), LARGURA ATÉ 0,8 M, PROFUNDIDADE DE 1,5 A 3,0 M, COM SOLO ARGILO-ARENOSO. AF_05/2016</v>
          </cell>
          <cell r="C4518" t="str">
            <v>M3</v>
          </cell>
          <cell r="D4518">
            <v>22.75</v>
          </cell>
          <cell r="E4518">
            <v>0.27688172</v>
          </cell>
        </row>
        <row r="4519">
          <cell r="A4519">
            <v>94318</v>
          </cell>
          <cell r="B4519" t="str">
            <v>ATERRO MECANIZADO DE VALA COM RETROESCAVADEIRA (CAPACIDADE DA CAÇAMBA DA RETRO: 0,26 M³ / POTÊNCIA: 88 HP), LARGURA DE 0,8 A 1,5 M, PROFUNDIDADE DE 1,5 A 3,0 M, COM SOLO ARGILO-ARENOSO. AF_05/2016</v>
          </cell>
          <cell r="C4519" t="str">
            <v>M3</v>
          </cell>
          <cell r="D4519">
            <v>18.809999999999999</v>
          </cell>
          <cell r="E4519">
            <v>0.19456521700000001</v>
          </cell>
        </row>
        <row r="4520">
          <cell r="A4520">
            <v>94319</v>
          </cell>
          <cell r="B4520" t="str">
            <v>ATERRO MANUAL DE VALAS COM SOLO ARGILO-ARENOSO E COMPACTAÇÃO MECANIZADA. AF_05/2016</v>
          </cell>
          <cell r="C4520" t="str">
            <v>M3</v>
          </cell>
          <cell r="D4520">
            <v>35.6</v>
          </cell>
          <cell r="E4520">
            <v>0.50311791500000003</v>
          </cell>
        </row>
        <row r="4521">
          <cell r="A4521">
            <v>94327</v>
          </cell>
          <cell r="B4521" t="str">
            <v>ATERRO MECANIZADO DE VALA COM ESCAVADEIRA HIDRÁULICA (CAPACIDADE DA CAÇAMBA: 0,8 M³ / POTÊNCIA: 111 HP), LARGURA DE 1,5 A 2,5 M, PROFUNDIDADE ATÉ 1,5 M, COM AREIA PARA ATERRO. AF_05/2016</v>
          </cell>
          <cell r="C4521" t="str">
            <v>M3</v>
          </cell>
          <cell r="D4521">
            <v>67.81</v>
          </cell>
          <cell r="E4521">
            <v>9.0396318000000003E-2</v>
          </cell>
        </row>
        <row r="4522">
          <cell r="A4522">
            <v>94328</v>
          </cell>
          <cell r="B4522" t="str">
            <v>ATERRO MECANIZADO DE VALA COM ESCAVADEIRA HIDRÁULICA (CAPACIDADE DA CAÇAMBA: 0,8 M³ / POTÊNCIA: 111 HP), LARGURA ATÉ 1,5 M, PROFUNDIDADE DE 1,5 A 3,0 M, COM AREIA PARA ATERRO. AF_05/2016</v>
          </cell>
          <cell r="C4522" t="str">
            <v>M3</v>
          </cell>
          <cell r="D4522">
            <v>64.959999999999994</v>
          </cell>
          <cell r="E4522">
            <v>7.0221670999999999E-2</v>
          </cell>
        </row>
        <row r="4523">
          <cell r="A4523">
            <v>94329</v>
          </cell>
          <cell r="B4523" t="str">
            <v>ATERRO MECANIZADO DE VALA COM ESCAVADEIRA HIDRÁULICA (CAPACIDADE DA CAÇAMBA: 0,8 M³ / POTÊNCIA: 111 HP), LARGURA DE 1,5 A 2,5 M, PROFUNDIDADE DE 1,5 A 3,0 M, COM AREIA PARA ATERRO. AF_05/2016</v>
          </cell>
          <cell r="C4523" t="str">
            <v>M3</v>
          </cell>
          <cell r="D4523">
            <v>61.33</v>
          </cell>
          <cell r="E4523">
            <v>4.1653000000000003E-2</v>
          </cell>
        </row>
        <row r="4524">
          <cell r="A4524">
            <v>94330</v>
          </cell>
          <cell r="B4524" t="str">
            <v>ATERRO MECANIZADO DE VALA COM ESCAVADEIRA HIDRÁULICA (CAPACIDADE DA CAÇAMBA: 0,8 M³ / POTÊNCIA: 111 HP), LARGURA ATÉ 1,5 M, PROFUNDIDADE DE 3,0 A 4,5 M, COM AREIA PARA ATERRO. AF_05/2016</v>
          </cell>
          <cell r="C4524" t="str">
            <v>M3</v>
          </cell>
          <cell r="D4524">
            <v>62.16</v>
          </cell>
          <cell r="E4524">
            <v>4.8073810000000002E-2</v>
          </cell>
        </row>
        <row r="4525">
          <cell r="A4525">
            <v>94331</v>
          </cell>
          <cell r="B4525" t="str">
            <v>ATERRO MECANIZADO DE VALA COM ESCAVADEIRA HIDRÁULICA (CAPACIDADE DA CAÇAMBA: 0,8 M³ / POTÊNCIA: 111 HP), LARGURA DE 1,5 A 2,5 M, PROFUNDIDADE DE 3,0 A 4,5 M, COM AREIA PARA ATERRO. AF_05/2016</v>
          </cell>
          <cell r="C4525" t="str">
            <v>M3</v>
          </cell>
          <cell r="D4525">
            <v>59.98</v>
          </cell>
          <cell r="E4525">
            <v>3.2528504E-2</v>
          </cell>
        </row>
        <row r="4526">
          <cell r="A4526">
            <v>94332</v>
          </cell>
          <cell r="B4526" t="str">
            <v>ATERRO MECANIZADO DE VALA COM ESCAVADEIRA HIDRÁULICA (CAPACIDADE DA CAÇAMBA: 0,8 M³ / POTÊNCIA: 111 HP), LARGURA ATÉ 1,5 M, PROFUNDIDADE DE 4,5 A 6,0 M, COM AREIA PARA ATERRO. AF_05/2016</v>
          </cell>
          <cell r="C4526" t="str">
            <v>M3</v>
          </cell>
          <cell r="D4526">
            <v>60.96</v>
          </cell>
          <cell r="E4526">
            <v>3.8778877000000003E-2</v>
          </cell>
        </row>
        <row r="4527">
          <cell r="A4527">
            <v>94333</v>
          </cell>
          <cell r="B4527" t="str">
            <v>ATERRO MECANIZADO DE VALA COM ESCAVADEIRA HIDRÁULICA (CAPACIDADE DA CAÇAMBA: 0,8 M³ / POTÊNCIA: 111 HP), LARGURA DE 1,5 A 2,5 M, PROFUNDIDADE DE 4,5 A 6,0 M, COM AREIA PARA ATERRO. AF_05/2016</v>
          </cell>
          <cell r="C4527" t="str">
            <v>M3</v>
          </cell>
          <cell r="D4527">
            <v>59.31</v>
          </cell>
          <cell r="E4527">
            <v>2.8130825000000002E-2</v>
          </cell>
        </row>
        <row r="4528">
          <cell r="A4528">
            <v>94338</v>
          </cell>
          <cell r="B4528" t="str">
            <v>ATERRO MECANIZADO DE VALA COM RETROESCAVADEIRA (CAPACIDADE DA CAÇAMBA DA RETRO: 0,26 M³ / POTÊNCIA: 88 HP), LARGURA ATÉ 0,8 M, PROFUNDIDADE ATÉ 1,5 M, COM AREIA PARA ATERRO. AF_05/2016</v>
          </cell>
          <cell r="C4528" t="str">
            <v>M3</v>
          </cell>
          <cell r="D4528">
            <v>74.59</v>
          </cell>
          <cell r="E4528">
            <v>0.17167902800000001</v>
          </cell>
        </row>
        <row r="4529">
          <cell r="A4529">
            <v>94339</v>
          </cell>
          <cell r="B4529" t="str">
            <v>ATERRO MECANIZADO DE VALA COM RETROESCAVADEIRA (CAPACIDADE DA CAÇAMBA DA RETRO: 0,26 M³ / POTÊNCIA: 88 HP), LARGURA DE 0,8 A 1,5 M, PROFUNDIDADE ATÉ 1,5 M, COM AREIA PARA ATERRO. AF_05/2016</v>
          </cell>
          <cell r="C4529" t="str">
            <v>M3</v>
          </cell>
          <cell r="D4529">
            <v>67.680000000000007</v>
          </cell>
          <cell r="E4529">
            <v>0.121748178</v>
          </cell>
        </row>
        <row r="4530">
          <cell r="A4530">
            <v>94340</v>
          </cell>
          <cell r="B4530" t="str">
            <v>ATERRO MECANIZADO DE VALA COM RETROESCAVADEIRA (CAPACIDADE DA CAÇAMBA DA RETRO: 0,26 M³ / POTÊNCIA: 88 HP), LARGURA ATÉ 0,8 M, PROFUNDIDADE DE 1,5 A 3,0 M, COM AREIA PARA ATERRO. AF_05/2016</v>
          </cell>
          <cell r="C4530" t="str">
            <v>M3</v>
          </cell>
          <cell r="D4530">
            <v>64.62</v>
          </cell>
          <cell r="E4530">
            <v>9.6276678000000004E-2</v>
          </cell>
        </row>
        <row r="4531">
          <cell r="A4531">
            <v>94341</v>
          </cell>
          <cell r="B4531" t="str">
            <v>ATERRO MECANIZADO DE VALA COM RETROESCAVADEIRA (CAPACIDADE DA CAÇAMBA DA RETRO: 0,26 M³ / POTÊNCIA: 88 HP), LARGURA DE 0,8 A 1,5 M, PROFUNDIDADE DE 1,5 A 3,0 M, COM AREIA PARA ATERRO. AF_05/2016</v>
          </cell>
          <cell r="C4531" t="str">
            <v>M3</v>
          </cell>
          <cell r="D4531">
            <v>60.68</v>
          </cell>
          <cell r="E4531">
            <v>5.9399369E-2</v>
          </cell>
        </row>
        <row r="4532">
          <cell r="A4532">
            <v>94342</v>
          </cell>
          <cell r="B4532" t="str">
            <v>ATERRO MANUAL DE VALAS COM AREIA PARA ATERRO E COMPACTAÇÃO MECANIZADA. AF_05/2016</v>
          </cell>
          <cell r="C4532" t="str">
            <v>M3</v>
          </cell>
          <cell r="D4532">
            <v>77.47</v>
          </cell>
          <cell r="E4532">
            <v>0.23007128900000001</v>
          </cell>
        </row>
        <row r="4533">
          <cell r="A4533">
            <v>96385</v>
          </cell>
          <cell r="B4533" t="str">
            <v>EXECUÇÃO E COMPACTAÇÃO DE ATERRO COM SOLO PREDOMINANTEMENTE ARGILOSO - EXCLUSIVE ESCAVAÇÃO, CARGA E TRANSPORTE E SOLO. AF_09/2017</v>
          </cell>
          <cell r="C4533" t="str">
            <v>M3</v>
          </cell>
          <cell r="D4533">
            <v>5.43</v>
          </cell>
          <cell r="E4533">
            <v>0.39034205399999999</v>
          </cell>
        </row>
        <row r="4534">
          <cell r="A4534">
            <v>96386</v>
          </cell>
          <cell r="B4534" t="str">
            <v>EXECUÇÃO E COMPACTAÇÃO DE ATERRO COM SOLO PREDOMINANTEMENTE ARENOSO - EXCLUSIVE ESCAVAÇÃO, CARGA E TRANSPORTE E SOLO. AF_09/2017</v>
          </cell>
          <cell r="C4534" t="str">
            <v>M3</v>
          </cell>
          <cell r="D4534">
            <v>5.18</v>
          </cell>
          <cell r="E4534">
            <v>0.36421052700000001</v>
          </cell>
        </row>
        <row r="4535">
          <cell r="A4535">
            <v>83346</v>
          </cell>
          <cell r="B4535" t="str">
            <v>UMEDECIMENTO DE MATERIAL PARA FECHAMENTO DE VALAS.</v>
          </cell>
          <cell r="C4535" t="str">
            <v>M3</v>
          </cell>
          <cell r="D4535">
            <v>0.88</v>
          </cell>
          <cell r="E4535">
            <v>0.222222222</v>
          </cell>
        </row>
        <row r="4536">
          <cell r="A4536">
            <v>93360</v>
          </cell>
          <cell r="B4536" t="str">
            <v>REATERRO MECANIZADO DE VALA COM ESCAVADEIRA HIDRÁULICA (CAPACIDADE DA CAÇAMBA: 0,8 M³ / POTÊNCIA: 111 HP), LARGURA DE 1,5 A 2,5 M, PROFUNDIDADE ATÉ 1,5 M, COM SOLO (SEM SUBSTITUIÇÃO) DE 1ª CATEGORIA EM LOCAIS COM ALTO NÍVEL DE INTERFERÊNCIA. AF_04/2016</v>
          </cell>
          <cell r="C4536" t="str">
            <v>M3</v>
          </cell>
          <cell r="D4536">
            <v>15.33</v>
          </cell>
          <cell r="E4536">
            <v>0.42886041899999999</v>
          </cell>
        </row>
        <row r="4537">
          <cell r="A4537">
            <v>93361</v>
          </cell>
          <cell r="B4537" t="str">
            <v>REATERRO MECANIZADO DE VALA COM ESCAVADEIRA HIDRÁULICA (CAPACIDADE DA CAÇAMBA: 0,8 M³ / POTÊNCIA: 111 HP), LARGURA ATÉ 1,5 M, PROFUNDIDADE DE 1,5 A 3,0 M, COM SOLO (SEM SUBSTITUIÇÃO) DE 1ª CATEGORIA EM LOCAIS COM ALTO NÍVEL DE INTERFERÊNCIA. AF_04/2016</v>
          </cell>
          <cell r="C4537" t="str">
            <v>M3</v>
          </cell>
          <cell r="D4537">
            <v>12.56</v>
          </cell>
          <cell r="E4537">
            <v>0.39834025000000001</v>
          </cell>
        </row>
        <row r="4538">
          <cell r="A4538">
            <v>93362</v>
          </cell>
          <cell r="B4538" t="str">
            <v>REATERRO MECANIZADO DE VALA COM ESCAVADEIRA HIDRÁULICA (CAPACIDADE DA CAÇAMBA: 0,8 M³ / POTÊNCIA: 111 HP), LARGURA DE 1,5 A 2,5 M, PROFUNDIDADE DE 1,5 A 3,0 M, COM SOLO (SEM SUBSTITUIÇÃO) DE 1ª CATEGORIA EM LOCAIS COM ALTO NÍVEL DE INTERFERÊNCIA. AF_04/2016</v>
          </cell>
          <cell r="C4538" t="str">
            <v>M3</v>
          </cell>
          <cell r="D4538">
            <v>8.8699999999999992</v>
          </cell>
          <cell r="E4538">
            <v>0.33333333300000001</v>
          </cell>
        </row>
        <row r="4539">
          <cell r="A4539">
            <v>93363</v>
          </cell>
          <cell r="B4539" t="str">
            <v>REATERRO MECANIZADO DE VALA COM ESCAVADEIRA HIDRÁULICA (CAPACIDADE DA CAÇAMBA: 0,8 M³ / POTÊNCIA: 111 HP), LARGURA ATÉ 1,5 M, PROFUNDIDADE DE 3,0 A 4,5 M COM SOLO (SEM SUBSTITUIÇÃO) DE 1ª CATEGORIA EM LOCAIS COM ALTO NÍVEL DE INTERFERÊNCIA. AF_04/2016</v>
          </cell>
          <cell r="C4539" t="str">
            <v>M3</v>
          </cell>
          <cell r="D4539">
            <v>9.67</v>
          </cell>
          <cell r="E4539">
            <v>0.34989200799999998</v>
          </cell>
        </row>
        <row r="4540">
          <cell r="A4540">
            <v>93364</v>
          </cell>
          <cell r="B4540" t="str">
            <v>REATERRO MECANIZADO DE VALA COM ESCAVADEIRA HIDRÁULICA (CAPACIDADE DA CAÇAMBA: 0,8 M³ / POTÊNCIA: 111 HP), LARGURA DE 1,5 A 2,5 M, PROFUNDIDADE DE 3,0  A 4,5 M, COM SOLO (SEM SUBSTITUIÇÃO) DE 1ª CATEGORIA EM LOCAIS COM ALTO NÍVEL DE INTERFERÊNCIA. AF_04/2016</v>
          </cell>
          <cell r="C4540" t="str">
            <v>M3</v>
          </cell>
          <cell r="D4540">
            <v>7.5</v>
          </cell>
          <cell r="E4540">
            <v>0.309957924</v>
          </cell>
        </row>
        <row r="4541">
          <cell r="A4541">
            <v>93365</v>
          </cell>
          <cell r="B4541" t="str">
            <v>REATERRO MECANIZADO DE VALA COM ESCAVADEIRA HIDRÁULICA (CAPACIDADE DA CAÇAMBA: 0,8 M³ / POTÊNCIA: 111 HP), LARGURA ATÉ 1,5 M, PROFUNDIDADE DE 4,5 A 6,0 M, COM SOLO (SEM SUBSTITUIÇÃO) DE 1ª CATEGORIA EM LOCAIS COM ALTO NÍVEL DE INTERFERÊNCIA. AF_04/2016</v>
          </cell>
          <cell r="C4541" t="str">
            <v>M3</v>
          </cell>
          <cell r="D4541">
            <v>8.42</v>
          </cell>
          <cell r="E4541">
            <v>0.32543640800000001</v>
          </cell>
        </row>
        <row r="4542">
          <cell r="A4542">
            <v>93366</v>
          </cell>
          <cell r="B4542" t="str">
            <v>REATERRO MECANIZADO DE VALA COM ESCAVADEIRA HIDRÁULICA (CAPACIDADE DA CAÇAMBA: 0,8 M³ / POTÊNCIA: 111 HP), LARGURA DE 1,5 A 2,5 M, PROFUNDIDADE DE 4,5 A 6,0 M, COM SOLO (SEM SUBSTITUIÇÃO) DE 1ª CATEGORIA EM LOCAIS COM ALTO NÍVEL DE INTERFERÊNCIA. AF_04/2016</v>
          </cell>
          <cell r="C4542" t="str">
            <v>M3</v>
          </cell>
          <cell r="D4542">
            <v>6.84</v>
          </cell>
          <cell r="E4542">
            <v>0.29907975399999998</v>
          </cell>
        </row>
        <row r="4543">
          <cell r="A4543">
            <v>93367</v>
          </cell>
          <cell r="B4543" t="str">
            <v>REATERRO MECANIZADO DE VALA COM ESCAVADEIRA HIDRÁULICA (CAPACIDADE DA CAÇAMBA: 0,8 M³ / POTÊNCIA: 111 HP), LARGURA DE 1,5 A 2,5 M, PROFUNDIDADE ATÉ 1,5 M, COM SOLO (SEM SUBSTITUIÇÃO) DE 1ª CATEGORIA EM LOCAIS COM BAIXO NÍVEL DE INTERFERÊNCIA. AF_04/2016</v>
          </cell>
          <cell r="C4543" t="str">
            <v>M3</v>
          </cell>
          <cell r="D4543">
            <v>14.35</v>
          </cell>
          <cell r="E4543">
            <v>0.43700504000000001</v>
          </cell>
        </row>
        <row r="4544">
          <cell r="A4544">
            <v>93368</v>
          </cell>
          <cell r="B4544" t="str">
            <v>REATERRO MECANIZADO DE VALA COM ESCAVADEIRA HIDRÁULICA (CAPACIDADE DA CAÇAMBA: 0,8 M³ / POTÊNCIA: 111 HP), LARGURA ATÉ 1,5 M, PROFUNDIDADE DE 1,5 A 3,0 M, COM SOLO (SEM SUBSTITUIÇÃO) DE 1ª CATEGORIA EM LOCAIS COM BAIXO NÍVEL DE INTERFERÊNCIA. AF_04/2016</v>
          </cell>
          <cell r="C4544" t="str">
            <v>M3</v>
          </cell>
          <cell r="D4544">
            <v>11.52</v>
          </cell>
          <cell r="E4544">
            <v>0.409214093</v>
          </cell>
        </row>
        <row r="4545">
          <cell r="A4545">
            <v>93369</v>
          </cell>
          <cell r="B4545" t="str">
            <v>REATERRO MECANIZADO DE VALA COM ESCAVADEIRA HIDRÁULICA (CAPACIDADE DA CAÇAMBA: 0,8 M³ / POTÊNCIA: 111 HP), LARGURA DE 1,5 A 2,5 M, PROFUNDIDADE DE 1,5 A 3,0 M, COM SOLO (SEM SUBSTITUIÇÃO) DE 1ª CATEGORIA EM LOCAIS COM BAIXO NÍVEL DE INTERFERÊNCIA. AF_04/2016</v>
          </cell>
          <cell r="C4545" t="str">
            <v>M3</v>
          </cell>
          <cell r="D4545">
            <v>7.89</v>
          </cell>
          <cell r="E4545">
            <v>0.33731739700000002</v>
          </cell>
        </row>
        <row r="4546">
          <cell r="A4546">
            <v>93370</v>
          </cell>
          <cell r="B4546" t="str">
            <v>REATERRO MECANIZADO DE VALA COM ESCAVADEIRA HIDRÁULICA (CAPACIDADE DA CAÇAMBA: 0,8 M³ / POTÊNCIA: 111 HP), LARGURA ATÉ 1,5 M, PROFUNDIDADE DE 3,0 A 4,5 M, COM SOLO (SEM SUBSTITUIÇÃO) DE 1ª CATEGORIA EM LOCAIS COM BAIXO NÍVEL DE INTERFERÊNCIA. AF_04/2016</v>
          </cell>
          <cell r="C4546" t="str">
            <v>M3</v>
          </cell>
          <cell r="D4546">
            <v>8.7200000000000006</v>
          </cell>
          <cell r="E4546">
            <v>0.35619735200000002</v>
          </cell>
        </row>
        <row r="4547">
          <cell r="A4547">
            <v>93371</v>
          </cell>
          <cell r="B4547" t="str">
            <v>REATERRO MECANIZADO DE VALA COM ESCAVADEIRA HIDRÁULICA (CAPACIDADE DA CAÇAMBA: 0,8 M³ / POTÊNCIA: 111 HP), LARGURA DE 1,5 A 2,5 M, PROFUNDIDADE DE 3,0 A 4,5 M, COM SOLO (SEM SUBSTITUIÇÃO) DE 1ª CATEGORIA EM LOCAIS COM BAIXO NÍVEL DE INTERFERÊNCIA. AF_04/2016</v>
          </cell>
          <cell r="C4547" t="str">
            <v>M3</v>
          </cell>
          <cell r="D4547">
            <v>6.55</v>
          </cell>
          <cell r="E4547">
            <v>0.312803889</v>
          </cell>
        </row>
        <row r="4548">
          <cell r="A4548">
            <v>93372</v>
          </cell>
          <cell r="B4548" t="str">
            <v>REATERRO MECANIZADO DE VALA COM ESCAVADEIRA HIDRÁULICA (CAPACIDADE DA CAÇAMBA: 0,8 M³ / POTÊNCIA: 111 HP), LARGURA ATÉ 1,5 M, PROFUNDIDADE DE 4,5 A 6,0 M, COM SOLO (SEM SUBSTITUIÇÃO) DE 1ª CATEGORIA EM LOCAIS COM BAIXO NÍVEL DE INTERFERÊNCIA. AF_04/2016</v>
          </cell>
          <cell r="C4548" t="str">
            <v>M3</v>
          </cell>
          <cell r="D4548">
            <v>7.52</v>
          </cell>
          <cell r="E4548">
            <v>0.32867132799999998</v>
          </cell>
        </row>
        <row r="4549">
          <cell r="A4549">
            <v>93373</v>
          </cell>
          <cell r="B4549" t="str">
            <v>REATERRO MECANIZADO DE VALA COM ESCAVADEIRA HIDRÁULICA (CAPACIDADE DA CAÇAMBA: 0,8 M³ / POTÊNCIA: 111 HP), LARGURA DE 1,5 A 2,5 M, PROFUNDIDADE DE 4,5 A 6,0 M, COM SOLO (SEM SUBSTITUIÇÃO) DE 1ª CATEGORIA EM LOCAIS COM BAIXO NÍVEL DE INTERFERÊNCIA. AF_04/2016</v>
          </cell>
          <cell r="C4549" t="str">
            <v>M3</v>
          </cell>
          <cell r="D4549">
            <v>5.89</v>
          </cell>
          <cell r="E4549">
            <v>0.29982046600000001</v>
          </cell>
        </row>
        <row r="4550">
          <cell r="A4550">
            <v>93374</v>
          </cell>
          <cell r="B4550" t="str">
            <v>REATERRO MECANIZADO DE VALA COM RETROESCAVADEIRA (CAPACIDADE DA CAÇAMBA DA RETRO: 0,26 M³ / POTÊNCIA: 88 HP), LARGURA ATÉ 0,8 M, PROFUNDIDADE ATÉ 1,5 M, COM SOLO (SEM SUBSTITUIÇÃO) DE 1ª CATEGORIA EM LOCAIS COM ALTO NÍVEL DE INTERFERÊNCIA. AF_04/2016</v>
          </cell>
          <cell r="C4550" t="str">
            <v>M3</v>
          </cell>
          <cell r="D4550">
            <v>19.059999999999999</v>
          </cell>
          <cell r="E4550">
            <v>0.5737352</v>
          </cell>
        </row>
        <row r="4551">
          <cell r="A4551">
            <v>93375</v>
          </cell>
          <cell r="B4551" t="str">
            <v>REATERRO MECANIZADO DE VALA COM RETROESCAVADEIRA (CAPACIDADE DA CAÇAMBA DA RETRO: 0,26 M³ / POTÊNCIA: 88 HP), LARGURA DE 0,8 A 1,5 M, PROFUNDIDADE ATÉ 1,5 M, COM SOLO (SEM SUBSTITUIÇÃO) DE 1ª CATEGORIA EM LOCAIS COM ALTO NÍVEL DE INTERFERÊNCIA. AF_04/2016</v>
          </cell>
          <cell r="C4551" t="str">
            <v>M3</v>
          </cell>
          <cell r="D4551">
            <v>14.63</v>
          </cell>
          <cell r="E4551">
            <v>0.57334273700000005</v>
          </cell>
        </row>
        <row r="4552">
          <cell r="A4552">
            <v>93376</v>
          </cell>
          <cell r="B4552" t="str">
            <v>REATERRO MECANIZADO DE VALA COM RETROESCAVADEIRA (CAPACIDADE DA CAÇAMBA DA RETRO: 0,26 M³ / POTÊNCIA: 88 HP), LARGURA ATÉ 0,8 M, PROFUNDIDADE DE 1,5 A 3,0 M, COM SOLO (SEM SUBSTITUIÇÃO) DE 1ª CATEGORIA EM LOCAIS COM ALTO NÍVEL DE INTERFERÊNCIA. AF_04/2016</v>
          </cell>
          <cell r="C4552" t="str">
            <v>M3</v>
          </cell>
          <cell r="D4552">
            <v>11.87</v>
          </cell>
          <cell r="E4552">
            <v>0.56502636299999998</v>
          </cell>
        </row>
        <row r="4553">
          <cell r="A4553">
            <v>93377</v>
          </cell>
          <cell r="B4553" t="str">
            <v>REATERRO MECANIZADO DE VALA COM RETROESCAVADEIRA (CAPACIDADE DA CAÇAMBA DA RETRO: 0,26 M³ / POTÊNCIA: 88 HP), LARGURA DE 0,8 A 1,5 M, PROFUNDIDADE DE 1,5 A 3,0 M, COM SOLO (SEM SUBSTITUIÇÃO) DE 1ª CATEGORIA EM LOCAIS COM ALTO NÍVEL DE INTERFERÊNCIA. AF_04/2016</v>
          </cell>
          <cell r="C4553" t="str">
            <v>M3</v>
          </cell>
          <cell r="D4553">
            <v>7.73</v>
          </cell>
          <cell r="E4553">
            <v>0.51299589700000003</v>
          </cell>
        </row>
        <row r="4554">
          <cell r="A4554">
            <v>93378</v>
          </cell>
          <cell r="B4554" t="str">
            <v>REATERRO MECANIZADO DE VALA COM RETROESCAVADEIRA (CAPACIDADE DA CAÇAMBA DA RETRO: 0,26 M³ / POTÊNCIA: 88 HP), LARGURA ATÉ 0,8 M, PROFUNDIDADE ATÉ 1,5 M, COM SOLO (SEM SUBSTITUIÇÃO) DE 1ª CATEGORIA EM LOCAIS COM BAIXO NÍVEL DE INTERFERÊNCIA. AF_04/2016</v>
          </cell>
          <cell r="C4554" t="str">
            <v>M3</v>
          </cell>
          <cell r="D4554">
            <v>17.899999999999999</v>
          </cell>
          <cell r="E4554">
            <v>0.58725602899999996</v>
          </cell>
        </row>
        <row r="4555">
          <cell r="A4555">
            <v>93379</v>
          </cell>
          <cell r="B4555" t="str">
            <v>REATERRO MECANIZADO DE VALA COM RETROESCAVADEIRA (CAPACIDADE DA CAÇAMBA DA RETRO: 0,26 M³ / POTÊNCIA: 88 HP), LARGURA DE 0,8 A 1,5 M, PROFUNDIDADE ATÉ 1,5 M, COM SOLO (SEM SUBSTITUIÇÃO) DE 1ª CATEGORIA EM LOCAIS COM BAIXO NÍVEL DE INTERFERÊNCIA. AF_04/2016</v>
          </cell>
          <cell r="C4555" t="str">
            <v>M3</v>
          </cell>
          <cell r="D4555">
            <v>13.73</v>
          </cell>
          <cell r="E4555">
            <v>0.58646616600000001</v>
          </cell>
        </row>
        <row r="4556">
          <cell r="A4556">
            <v>93380</v>
          </cell>
          <cell r="B4556" t="str">
            <v>REATERRO MECANIZADO DE VALA COM RETROESCAVADEIRA (CAPACIDADE DA CAÇAMBA DA RETRO: 0,26 M³ / POTÊNCIA: 88 HP), LARGURA ATÉ 0,8 M, PROFUNDIDADE DE 1,5 A 3,0 M, COM SOLO (SEM SUBSTITUIÇÃO) DE 1ª CATEGORIA EM LOCAIS COM BAIXO NÍVEL DE INTERFERÊNCIA. AF_04/2016</v>
          </cell>
          <cell r="C4556" t="str">
            <v>M3</v>
          </cell>
          <cell r="D4556">
            <v>11.16</v>
          </cell>
          <cell r="E4556">
            <v>0.57502330000000001</v>
          </cell>
        </row>
        <row r="4557">
          <cell r="A4557">
            <v>93381</v>
          </cell>
          <cell r="B4557" t="str">
            <v>REATERRO MECANIZADO DE VALA COM RETROESCAVADEIRA (CAPACIDADE DA CAÇAMBA DA RETRO: 0,26 M³ / POTÊNCIA: 88 HP), LARGURA DE 0,8 A 1,5 M, PROFUNDIDADE DE 1,5 A 3,0 M, COM SOLO (SEM SUBSTITUIÇÃO) DE 1ª CATEGORIA EM LOCAIS COM BAIXO NÍVEL DE INTERFERÊNCIA. AF_04/2016</v>
          </cell>
          <cell r="C4557" t="str">
            <v>M3</v>
          </cell>
          <cell r="D4557">
            <v>7.24</v>
          </cell>
          <cell r="E4557">
            <v>0.524926687</v>
          </cell>
        </row>
        <row r="4558">
          <cell r="A4558">
            <v>93382</v>
          </cell>
          <cell r="B4558" t="str">
            <v>REATERRO MANUAL DE VALAS COM COMPACTAÇÃO MECANIZADA. AF_04/2016</v>
          </cell>
          <cell r="C4558" t="str">
            <v>M3</v>
          </cell>
          <cell r="D4558">
            <v>24.03</v>
          </cell>
          <cell r="E4558">
            <v>0.74894514899999998</v>
          </cell>
        </row>
        <row r="4559">
          <cell r="A4559">
            <v>96995</v>
          </cell>
          <cell r="B4559" t="str">
            <v>REATERRO MANUAL APILOADO COM SOQUETE. AF_10/2017</v>
          </cell>
          <cell r="C4559" t="str">
            <v>M3</v>
          </cell>
          <cell r="D4559">
            <v>36.770000000000003</v>
          </cell>
          <cell r="E4559">
            <v>0.767340252</v>
          </cell>
        </row>
        <row r="4560">
          <cell r="A4560">
            <v>72838</v>
          </cell>
          <cell r="B4560" t="str">
            <v>TRANSPORTE COMERCIAL COM CAMINHAO CARROCERIA 9 T, RODOVIA EM LEITO NATURAL</v>
          </cell>
          <cell r="C4560" t="str">
            <v>TXKM</v>
          </cell>
          <cell r="D4560">
            <v>0.86</v>
          </cell>
          <cell r="E4560">
            <v>0.15</v>
          </cell>
        </row>
        <row r="4561">
          <cell r="A4561">
            <v>72839</v>
          </cell>
          <cell r="B4561" t="str">
            <v>TRANSPORTE COMERCIAL COM CAMINHAO CARROCERIA 9 T, RODOVIA COM REVESTIMENTO PRIMARIO</v>
          </cell>
          <cell r="C4561" t="str">
            <v>TXKM</v>
          </cell>
          <cell r="D4561">
            <v>0.69</v>
          </cell>
          <cell r="E4561">
            <v>0.15625</v>
          </cell>
        </row>
        <row r="4562">
          <cell r="A4562">
            <v>72840</v>
          </cell>
          <cell r="B4562" t="str">
            <v>TRANSPORTE COMERCIAL COM CAMINHAO CARROCERIA 9 T, RODOVIA PAVIMENTADA</v>
          </cell>
          <cell r="C4562" t="str">
            <v>TXKM</v>
          </cell>
          <cell r="D4562">
            <v>0.56999999999999995</v>
          </cell>
          <cell r="E4562">
            <v>0.14814814800000001</v>
          </cell>
        </row>
        <row r="4563">
          <cell r="A4563">
            <v>72841</v>
          </cell>
          <cell r="B4563" t="str">
            <v>TRANSPORTE COMERCIAL COM CAMINHAO BASCULANTE 6 M3, RODOVIA EM LEITO NATURAL</v>
          </cell>
          <cell r="C4563" t="str">
            <v>TXKM</v>
          </cell>
          <cell r="D4563">
            <v>1.07</v>
          </cell>
          <cell r="E4563">
            <v>0.11881188099999999</v>
          </cell>
        </row>
        <row r="4564">
          <cell r="A4564">
            <v>72842</v>
          </cell>
          <cell r="B4564" t="str">
            <v>TRANSPORTE COMERCIAL COM CAMINHAO BASCULANTE 6 M3, RODOVIA COM REVESTIMENTO PRIMARIO</v>
          </cell>
          <cell r="C4564" t="str">
            <v>TXKM</v>
          </cell>
          <cell r="D4564">
            <v>0.86</v>
          </cell>
          <cell r="E4564">
            <v>0.12345679</v>
          </cell>
        </row>
        <row r="4565">
          <cell r="A4565">
            <v>72843</v>
          </cell>
          <cell r="B4565" t="str">
            <v>TRANSPORTE COMERCIAL COM CAMINHAO BASCULANTE 6 M3, RODOVIA PAVIMENTADA</v>
          </cell>
          <cell r="C4565" t="str">
            <v>TXKM</v>
          </cell>
          <cell r="D4565">
            <v>0.72</v>
          </cell>
          <cell r="E4565">
            <v>0.12121212100000001</v>
          </cell>
        </row>
        <row r="4566">
          <cell r="A4566">
            <v>72844</v>
          </cell>
          <cell r="B4566" t="str">
            <v>CARGA, MANOBRAS E DESCARGA DE AREIA, BRITA, PEDRA DE MAO E SOLOS COM CAMINHAO BASCULANTE 6 M3 (DESCARGA LIVRE)</v>
          </cell>
          <cell r="C4566" t="str">
            <v>T</v>
          </cell>
          <cell r="D4566">
            <v>0.75</v>
          </cell>
          <cell r="E4566">
            <v>0.114285714</v>
          </cell>
        </row>
        <row r="4567">
          <cell r="A4567">
            <v>72845</v>
          </cell>
          <cell r="B4567" t="str">
            <v>CARGA, MANOBRAS E DESCARGA DE BRITA PARA TRATAMENTOS SUPERFICIAIS, COM CAMINHAO BASCULANTE 6 M3</v>
          </cell>
          <cell r="C4567" t="str">
            <v>T</v>
          </cell>
          <cell r="D4567">
            <v>4.5</v>
          </cell>
          <cell r="E4567">
            <v>0.116591928</v>
          </cell>
        </row>
        <row r="4568">
          <cell r="A4568">
            <v>72846</v>
          </cell>
          <cell r="B4568" t="str">
            <v>CARGA, MANOBRAS E DESCARGA DE MISTURA BETUMINOSA A QUENTE, COM CAMINHAO BASCULANTE 6 M3</v>
          </cell>
          <cell r="C4568" t="str">
            <v>T</v>
          </cell>
          <cell r="D4568">
            <v>3.72</v>
          </cell>
          <cell r="E4568">
            <v>0.117486338</v>
          </cell>
        </row>
        <row r="4569">
          <cell r="A4569">
            <v>72847</v>
          </cell>
          <cell r="B4569" t="str">
            <v>CARGA, MANOBRAS E DESCARGA DE MISTURA BETUMINOSA A FRIO, COM CAMINHAO BASCULANTE 6 M3</v>
          </cell>
          <cell r="C4569" t="str">
            <v>T</v>
          </cell>
          <cell r="D4569">
            <v>8.02</v>
          </cell>
          <cell r="E4569">
            <v>0.116981132</v>
          </cell>
        </row>
        <row r="4570">
          <cell r="A4570">
            <v>72848</v>
          </cell>
          <cell r="B4570" t="str">
            <v>CARGA, MANOBRAS E DESCARGA DE BRITA PARA BASE DE MACADAME, COM CAMINHAO BASCULANTE 6 M3</v>
          </cell>
          <cell r="C4570" t="str">
            <v>T</v>
          </cell>
          <cell r="D4570">
            <v>2</v>
          </cell>
          <cell r="E4570">
            <v>0.11794871699999999</v>
          </cell>
        </row>
        <row r="4571">
          <cell r="A4571">
            <v>72849</v>
          </cell>
          <cell r="B4571" t="str">
            <v>CARGA, MANOBRAS E DESCARGA DE MISTURAS DE SOLOS E AGREGADOS (BASES ESTABILIZADAS EM USINA) COM CAMINHAO BASCULANTE 6 M3</v>
          </cell>
          <cell r="C4571" t="str">
            <v>T</v>
          </cell>
          <cell r="D4571">
            <v>2.56</v>
          </cell>
          <cell r="E4571">
            <v>0.12</v>
          </cell>
        </row>
        <row r="4572">
          <cell r="A4572">
            <v>72850</v>
          </cell>
          <cell r="B4572" t="str">
            <v>CARGA, MANOBRAS E DESCARGA DE MATERIAIS DIVERSOS, COM CAMINHAO CARROCERIA 9T (CARGA E DESCARGA MANUAIS)</v>
          </cell>
          <cell r="C4572" t="str">
            <v>T</v>
          </cell>
          <cell r="D4572">
            <v>10.83</v>
          </cell>
          <cell r="E4572">
            <v>0.146840148</v>
          </cell>
        </row>
        <row r="4573">
          <cell r="A4573">
            <v>72882</v>
          </cell>
          <cell r="B4573" t="str">
            <v>TRANSPORTE COMERCIAL COM CAMINHAO CARROCERIA 9 T, RODOVIA EM LEITO NATURAL</v>
          </cell>
          <cell r="C4573" t="str">
            <v>M3XKM</v>
          </cell>
          <cell r="D4573">
            <v>1.28</v>
          </cell>
          <cell r="E4573">
            <v>0.14754098299999999</v>
          </cell>
        </row>
        <row r="4574">
          <cell r="A4574">
            <v>72883</v>
          </cell>
          <cell r="B4574" t="str">
            <v>TRANSPORTE COMERCIAL COM CAMINHAO CARROCERIA 9 T, RODOVIA COM REVESTIMENTO PRIMARIO</v>
          </cell>
          <cell r="C4574" t="str">
            <v>M3XKM</v>
          </cell>
          <cell r="D4574">
            <v>1.02</v>
          </cell>
          <cell r="E4574">
            <v>0.153061224</v>
          </cell>
        </row>
        <row r="4575">
          <cell r="A4575">
            <v>72884</v>
          </cell>
          <cell r="B4575" t="str">
            <v>TRANSPORTE COMERCIAL COM CAMINHAO CARROCERIA 9 T, RODOVIA PAVIMENTADA</v>
          </cell>
          <cell r="C4575" t="str">
            <v>M3XKM</v>
          </cell>
          <cell r="D4575">
            <v>0.86</v>
          </cell>
          <cell r="E4575">
            <v>0.15</v>
          </cell>
        </row>
        <row r="4576">
          <cell r="A4576">
            <v>72885</v>
          </cell>
          <cell r="B4576" t="str">
            <v>TRANSPORTE COMERCIAL COM CAMINHAO BASCULANTE 6 M3, RODOVIA EM LEITO NATURAL</v>
          </cell>
          <cell r="C4576" t="str">
            <v>M3XKM</v>
          </cell>
          <cell r="D4576">
            <v>1.6</v>
          </cell>
          <cell r="E4576">
            <v>0.11612903199999999</v>
          </cell>
        </row>
        <row r="4577">
          <cell r="A4577">
            <v>72886</v>
          </cell>
          <cell r="B4577" t="str">
            <v>TRANSPORTE COMERCIAL COM CAMINHAO BASCULANTE 6 M3, RODOVIA COM REVESTIMENTO PRIMARIO</v>
          </cell>
          <cell r="C4577" t="str">
            <v>M3XKM</v>
          </cell>
          <cell r="D4577">
            <v>1.28</v>
          </cell>
          <cell r="E4577">
            <v>0.123966942</v>
          </cell>
        </row>
        <row r="4578">
          <cell r="A4578">
            <v>72887</v>
          </cell>
          <cell r="B4578" t="str">
            <v>TRANSPORTE COMERCIAL COM CAMINHAO BASCULANTE 6 M3, RODOVIA PAVIMENTADA</v>
          </cell>
          <cell r="C4578" t="str">
            <v>M3XKM</v>
          </cell>
          <cell r="D4578">
            <v>1.07</v>
          </cell>
          <cell r="E4578">
            <v>0.11881188099999999</v>
          </cell>
        </row>
        <row r="4579">
          <cell r="A4579">
            <v>72888</v>
          </cell>
          <cell r="B4579" t="str">
            <v>CARGA, MANOBRAS E DESCARGA DE AREIA, BRITA, PEDRA DE MAO E SOLOS COM CAMINHAO BASCULANTE 6 M3 (DESCARGA LIVRE)</v>
          </cell>
          <cell r="C4579" t="str">
            <v>M3</v>
          </cell>
          <cell r="D4579">
            <v>1.1200000000000001</v>
          </cell>
          <cell r="E4579">
            <v>0.122641509</v>
          </cell>
        </row>
        <row r="4580">
          <cell r="A4580">
            <v>72890</v>
          </cell>
          <cell r="B4580" t="str">
            <v>CARGA, MANOBRAS E DESCARGA DE BRITA PARA TRATAMENTOS SUPERFICIAIS, COM CAMINHAO BASCULANTE 6 M3, DESCARGA EM DISTRIBUIDOR</v>
          </cell>
          <cell r="C4580" t="str">
            <v>M3</v>
          </cell>
          <cell r="D4580">
            <v>6.77</v>
          </cell>
          <cell r="E4580">
            <v>0.117910447</v>
          </cell>
        </row>
        <row r="4581">
          <cell r="A4581">
            <v>72891</v>
          </cell>
          <cell r="B4581" t="str">
            <v>CARGA, MANOBRAS E DESCARGA DE MISTURA BETUMINOSA A QUENTE, COM CAMINHAO BASCULANTE 6 M3, DESCARGA EM VIBRO-ACABADORA</v>
          </cell>
          <cell r="C4581" t="str">
            <v>M3</v>
          </cell>
          <cell r="D4581">
            <v>5.58</v>
          </cell>
          <cell r="E4581">
            <v>0.117540687</v>
          </cell>
        </row>
        <row r="4582">
          <cell r="A4582">
            <v>72892</v>
          </cell>
          <cell r="B4582" t="str">
            <v>CARGA, MANOBRAS E DESCARGA DE DE MISTURA BETUMINOSA A FRIO, COM CAMINHAO BASCULANTE 6 M3, DESCARGA EM VIBRO-ACABADORA</v>
          </cell>
          <cell r="C4582" t="str">
            <v>M3</v>
          </cell>
          <cell r="D4582">
            <v>12.03</v>
          </cell>
          <cell r="E4582">
            <v>0.117056856</v>
          </cell>
        </row>
        <row r="4583">
          <cell r="A4583">
            <v>72893</v>
          </cell>
          <cell r="B4583" t="str">
            <v>CARGA, MANOBRAS E DESCARGA DE BRITA PARA BASE DE MACADAME, COM CAMINHAO BASCULANTE 6 M3, DESCARGA EM DISTRIBUIDOR</v>
          </cell>
          <cell r="C4583" t="str">
            <v>M3</v>
          </cell>
          <cell r="D4583">
            <v>3</v>
          </cell>
          <cell r="E4583">
            <v>0.11904761899999999</v>
          </cell>
        </row>
        <row r="4584">
          <cell r="A4584">
            <v>72894</v>
          </cell>
          <cell r="B4584" t="str">
            <v>CARGA, MANOBRAS E DESCARGA DE MISTURAS DE SOLOS E AGREGADOS, COM CAMINHAO BASCULANTE 6 M3, DESCARGA EM DISTRIBUIDOR</v>
          </cell>
          <cell r="C4584" t="str">
            <v>M3</v>
          </cell>
          <cell r="D4584">
            <v>3.85</v>
          </cell>
          <cell r="E4584">
            <v>0.119363395</v>
          </cell>
        </row>
        <row r="4585">
          <cell r="A4585">
            <v>72895</v>
          </cell>
          <cell r="B4585" t="str">
            <v>CARGA, MANOBRAS E DESCARGA DE MATERIAIS DIVERSOS, COM CAMINHAO BASCULANTE 6M3 (CARGA E DESCARGA MANUAIS)</v>
          </cell>
          <cell r="C4585" t="str">
            <v>M3</v>
          </cell>
          <cell r="D4585">
            <v>20.29</v>
          </cell>
          <cell r="E4585">
            <v>0.117152743</v>
          </cell>
        </row>
        <row r="4586">
          <cell r="A4586">
            <v>72897</v>
          </cell>
          <cell r="B4586" t="str">
            <v>CARGA MANUAL DE ENTULHO EM CAMINHAO BASCULANTE 6 M3</v>
          </cell>
          <cell r="C4586" t="str">
            <v>M3</v>
          </cell>
          <cell r="D4586">
            <v>20.12</v>
          </cell>
          <cell r="E4586">
            <v>0.64546820299999996</v>
          </cell>
        </row>
        <row r="4587">
          <cell r="A4587">
            <v>72898</v>
          </cell>
          <cell r="B4587" t="str">
            <v>CARGA E DESCARGA MECANIZADAS DE ENTULHO EM CAMINHAO BASCULANTE 6 M3</v>
          </cell>
          <cell r="C4587" t="str">
            <v>M3</v>
          </cell>
          <cell r="D4587">
            <v>3.71</v>
          </cell>
          <cell r="E4587">
            <v>0.19830028299999999</v>
          </cell>
        </row>
        <row r="4588">
          <cell r="A4588">
            <v>72899</v>
          </cell>
          <cell r="B4588" t="str">
            <v>TRANSPORTE DE ENTULHO COM CAMINHÃO BASCULANTE 6 M3, RODOVIA PAVIMENTADA, DMT ATE 0,5 KM</v>
          </cell>
          <cell r="C4588" t="str">
            <v>M3</v>
          </cell>
          <cell r="D4588">
            <v>5.24</v>
          </cell>
          <cell r="E4588">
            <v>0.117533718</v>
          </cell>
        </row>
        <row r="4589">
          <cell r="A4589">
            <v>72900</v>
          </cell>
          <cell r="B4589" t="str">
            <v>TRANSPORTE DE ENTULHO COM CAMINHAO BASCULANTE 6 M3, RODOVIA PAVIMENTADA, DMT 0,5 A 1,0 KM</v>
          </cell>
          <cell r="C4589" t="str">
            <v>M3</v>
          </cell>
          <cell r="D4589">
            <v>5.77</v>
          </cell>
          <cell r="E4589">
            <v>0.117132867</v>
          </cell>
        </row>
        <row r="4590">
          <cell r="A4590" t="str">
            <v>74010/1</v>
          </cell>
          <cell r="B4590" t="str">
            <v>CARGA E DESCARGA MECANICA DE SOLO UTILIZANDO CAMINHAO BASCULANTE 6,0M3/16T E PA CARREGADEIRA SOBRE PNEUS 128 HP, CAPACIDADE DA CAÇAMBA 1,7 A 2,8 M3, PESO OPERACIONAL 11632 KG</v>
          </cell>
          <cell r="C4590" t="str">
            <v>M3</v>
          </cell>
          <cell r="D4590">
            <v>1.63</v>
          </cell>
          <cell r="E4590">
            <v>0.19867549600000001</v>
          </cell>
        </row>
        <row r="4591">
          <cell r="A4591" t="str">
            <v>74241/1</v>
          </cell>
          <cell r="B4591" t="str">
            <v>EMPILHAMENTO DE SOLO ORGANICO RETIRADO NA AREA DO ATERRO COM TRATOR SOBRE ESTEIRAS D6</v>
          </cell>
          <cell r="C4591" t="str">
            <v>M3</v>
          </cell>
          <cell r="D4591">
            <v>3</v>
          </cell>
          <cell r="E4591">
            <v>0.340350877</v>
          </cell>
        </row>
        <row r="4592">
          <cell r="A4592">
            <v>83356</v>
          </cell>
          <cell r="B4592" t="str">
            <v>TRANSPORTE COMERCIAL DE BRITA</v>
          </cell>
          <cell r="C4592" t="str">
            <v>M3XKM</v>
          </cell>
          <cell r="D4592">
            <v>0.76</v>
          </cell>
          <cell r="E4592">
            <v>0.114285714</v>
          </cell>
        </row>
        <row r="4593">
          <cell r="A4593">
            <v>83358</v>
          </cell>
          <cell r="B4593" t="str">
            <v>TRANSPORTE DE PAVIMENTACAO REMOVIDA (RODOVIAS NAO URBANAS)</v>
          </cell>
          <cell r="C4593" t="str">
            <v>M3XKM</v>
          </cell>
          <cell r="D4593">
            <v>1.58</v>
          </cell>
          <cell r="E4593">
            <v>0.11333333299999999</v>
          </cell>
        </row>
        <row r="4594">
          <cell r="A4594">
            <v>95285</v>
          </cell>
          <cell r="B4594" t="str">
            <v>TRANSPORTE COM CAMINHÃO BASCULANTE 6 M3 EM RODOVIA COM LEITO NATURAL, DMT ATÉ 200 M</v>
          </cell>
          <cell r="C4594" t="str">
            <v>M3</v>
          </cell>
          <cell r="D4594">
            <v>3.65</v>
          </cell>
          <cell r="E4594">
            <v>0.117318435</v>
          </cell>
        </row>
        <row r="4595">
          <cell r="A4595">
            <v>95286</v>
          </cell>
          <cell r="B4595" t="str">
            <v>TRANSPORTE COM CAMINHÃO BASCULANTE 6 M3 EM RODOVIA COM LEITO NATURAL, DMT 200 A 400 M</v>
          </cell>
          <cell r="C4595" t="str">
            <v>M3</v>
          </cell>
          <cell r="D4595">
            <v>3.75</v>
          </cell>
          <cell r="E4595">
            <v>0.116847826</v>
          </cell>
        </row>
        <row r="4596">
          <cell r="A4596">
            <v>95287</v>
          </cell>
          <cell r="B4596" t="str">
            <v>TRANSPORTE COM CAMINHÃO BASCULANTE 6 M3 EM RODOVIA COM LEITO NATURAL, DMT 400 A 60</v>
          </cell>
          <cell r="C4596" t="str">
            <v>M3</v>
          </cell>
          <cell r="D4596">
            <v>3.85</v>
          </cell>
          <cell r="E4596">
            <v>0.119363395</v>
          </cell>
        </row>
        <row r="4597">
          <cell r="A4597">
            <v>95288</v>
          </cell>
          <cell r="B4597" t="str">
            <v>TRANSPORTE COM CAMINHÃO BASCULANTE 6 M3 EM RODOVIA COM LEITO NATURAL, DMT 600 A 800 M</v>
          </cell>
          <cell r="C4597" t="str">
            <v>M3</v>
          </cell>
          <cell r="D4597">
            <v>3.96</v>
          </cell>
          <cell r="E4597">
            <v>0.118556701</v>
          </cell>
        </row>
        <row r="4598">
          <cell r="A4598">
            <v>95289</v>
          </cell>
          <cell r="B4598" t="str">
            <v>TRANSPORTE COM CAMINHÃO BASCULANTE 6 M3 EM RODOVIA COM LEITO NATURAL, DMT 800 A 1.000 M</v>
          </cell>
          <cell r="C4598" t="str">
            <v>M3</v>
          </cell>
          <cell r="D4598">
            <v>4.07</v>
          </cell>
          <cell r="E4598">
            <v>0.11749999999999999</v>
          </cell>
        </row>
        <row r="4599">
          <cell r="A4599">
            <v>95290</v>
          </cell>
          <cell r="B4599" t="str">
            <v>TRANSPORTE COM CAMINHÃO BASCULANTE 6 M3 EM RODOVIA COM LEITO NATURAL</v>
          </cell>
          <cell r="C4599" t="str">
            <v>M3XKM</v>
          </cell>
          <cell r="D4599">
            <v>1.78</v>
          </cell>
          <cell r="E4599">
            <v>0.11560693599999999</v>
          </cell>
        </row>
        <row r="4600">
          <cell r="A4600">
            <v>95291</v>
          </cell>
          <cell r="B4600" t="str">
            <v>TRANSPORTE COM CAMINHÃO BASCULANTE 6 M3 EM RODOVIA COM REVESTIMENTO PRIMÁRIO, DMT ATÉ 200 M</v>
          </cell>
          <cell r="C4600" t="str">
            <v>M3</v>
          </cell>
          <cell r="D4600">
            <v>3.25</v>
          </cell>
          <cell r="E4600">
            <v>0.11874999999999999</v>
          </cell>
        </row>
        <row r="4601">
          <cell r="A4601">
            <v>95292</v>
          </cell>
          <cell r="B4601" t="str">
            <v>TRANSPORTE COM CAMINHÃO BASCULANTE 6 M3 EM RODOVIA COM REVESTIMENTO PRIMÁRIO, DMT 200 A 400 M</v>
          </cell>
          <cell r="C4601" t="str">
            <v>M3</v>
          </cell>
          <cell r="D4601">
            <v>3.33</v>
          </cell>
          <cell r="E4601">
            <v>0.119266055</v>
          </cell>
        </row>
        <row r="4602">
          <cell r="A4602">
            <v>95293</v>
          </cell>
          <cell r="B4602" t="str">
            <v>TRANSPORTE COM CAMINHÃO BASCULANTE 6 M3 EM RODOVIA COM REVESTIMENTO PRIMÁRIO, DMT 400 A 600 M</v>
          </cell>
          <cell r="C4602" t="str">
            <v>M3</v>
          </cell>
          <cell r="D4602">
            <v>3.43</v>
          </cell>
          <cell r="E4602">
            <v>0.11904761899999999</v>
          </cell>
        </row>
        <row r="4603">
          <cell r="A4603">
            <v>95294</v>
          </cell>
          <cell r="B4603" t="str">
            <v>TRANSPORTE COM CAMINHÃO BASCULANTE 6 M3 EM RODOVIA COM REVESTIMENTO PRIMÁRIO,  DMT 800 A 1.000 M</v>
          </cell>
          <cell r="C4603" t="str">
            <v>M3</v>
          </cell>
          <cell r="D4603">
            <v>3.62</v>
          </cell>
          <cell r="E4603">
            <v>0.117977528</v>
          </cell>
        </row>
        <row r="4604">
          <cell r="A4604">
            <v>95295</v>
          </cell>
          <cell r="B4604" t="str">
            <v>TRANSPORTE COM CAMINHÃO BASCULANTE 6 M3 EM RODOVIA COM REVESTIMENTO PRIMÁRIO,  DMT 600 A 800 M</v>
          </cell>
          <cell r="C4604" t="str">
            <v>M3</v>
          </cell>
          <cell r="D4604">
            <v>3.53</v>
          </cell>
          <cell r="E4604">
            <v>0.118497109</v>
          </cell>
        </row>
        <row r="4605">
          <cell r="A4605">
            <v>95296</v>
          </cell>
          <cell r="B4605" t="str">
            <v>TRANSPORTE COM CAMINHÃO BASCULANTE 6 M3 EM RODOVIA COM REVESTIMENTO PRIMÁRIO</v>
          </cell>
          <cell r="C4605" t="str">
            <v>M3XKM</v>
          </cell>
          <cell r="D4605">
            <v>1.58</v>
          </cell>
          <cell r="E4605">
            <v>0.117647058</v>
          </cell>
        </row>
        <row r="4606">
          <cell r="A4606">
            <v>95297</v>
          </cell>
          <cell r="B4606" t="str">
            <v>TRANSPORTE COM CAMINHÃO BASCULANTE 6 M3 EM RODOVIA PAVIMENTADA,  DMT ATÉ 200 M</v>
          </cell>
          <cell r="C4606" t="str">
            <v>M3</v>
          </cell>
          <cell r="D4606">
            <v>2.92</v>
          </cell>
          <cell r="E4606">
            <v>0.119298245</v>
          </cell>
        </row>
        <row r="4607">
          <cell r="A4607">
            <v>95298</v>
          </cell>
          <cell r="B4607" t="str">
            <v>TRANSPORTE COM CAMINHÃO BASCULANTE 6 M3 EM RODOVIA PAVIMENTADA, DMT 200 A 400 M</v>
          </cell>
          <cell r="C4607" t="str">
            <v>M3</v>
          </cell>
          <cell r="D4607">
            <v>3</v>
          </cell>
          <cell r="E4607">
            <v>0.11904761899999999</v>
          </cell>
        </row>
        <row r="4608">
          <cell r="A4608">
            <v>95299</v>
          </cell>
          <cell r="B4608" t="str">
            <v>TRANSPORTE COM CAMINHÃO BASCULANTE 6 M3 EM RODOVIA PAVIMENTADA, DMT 400 A 600 M</v>
          </cell>
          <cell r="C4608" t="str">
            <v>M3</v>
          </cell>
          <cell r="D4608">
            <v>3.08</v>
          </cell>
          <cell r="E4608">
            <v>0.11960132800000001</v>
          </cell>
        </row>
        <row r="4609">
          <cell r="A4609">
            <v>95300</v>
          </cell>
          <cell r="B4609" t="str">
            <v>TRANSPORTE COM CAMINHÃO BASCULANTE 6 M3 EM RODOVIA PAVIMENTADA, DMT 600 A 800 M</v>
          </cell>
          <cell r="C4609" t="str">
            <v>M3</v>
          </cell>
          <cell r="D4609">
            <v>3.17</v>
          </cell>
          <cell r="E4609">
            <v>0.118971061</v>
          </cell>
        </row>
        <row r="4610">
          <cell r="A4610">
            <v>95301</v>
          </cell>
          <cell r="B4610" t="str">
            <v>TRANSPORTE COM CAMINHÃO BASCULANTE 6 M3 EM RODOVIA PAVIMENTADA, DMT 800 A 1.000 M</v>
          </cell>
          <cell r="C4610" t="str">
            <v>M3</v>
          </cell>
          <cell r="D4610">
            <v>3.25</v>
          </cell>
          <cell r="E4610">
            <v>0.11874999999999999</v>
          </cell>
        </row>
        <row r="4611">
          <cell r="A4611">
            <v>95302</v>
          </cell>
          <cell r="B4611" t="str">
            <v>TRANSPORTE COM CAMINHÃO BASCULANTE 6 M3 EM RODOVIA PAVIMENTADA ( PARA DISTÂNCIAS SUPERIORES A 4 KM)</v>
          </cell>
          <cell r="C4611" t="str">
            <v>M3XKM</v>
          </cell>
          <cell r="D4611">
            <v>1.42</v>
          </cell>
          <cell r="E4611">
            <v>0.116788321</v>
          </cell>
        </row>
        <row r="4612">
          <cell r="A4612">
            <v>95303</v>
          </cell>
          <cell r="B4612" t="str">
            <v>TRANSPORTE COM CAMINHÃO BASCULANTE 10 M3 DE MASSA ASFALTICA PARA PAVIMENTAÇÃO URBANA</v>
          </cell>
          <cell r="C4612" t="str">
            <v>M3XKM</v>
          </cell>
          <cell r="D4612">
            <v>0.97</v>
          </cell>
          <cell r="E4612">
            <v>0.12087912000000001</v>
          </cell>
        </row>
        <row r="4613">
          <cell r="A4613">
            <v>97912</v>
          </cell>
          <cell r="B4613" t="str">
            <v>TRANSPORTE COM CAMINHÃO BASCULANTE DE 6 M3, EM VIA URBANA EM LEITO NATURAL (UNIDADE: M3XKM). AF_01/2018</v>
          </cell>
          <cell r="C4613" t="str">
            <v>M3XKM</v>
          </cell>
          <cell r="D4613">
            <v>2.14</v>
          </cell>
          <cell r="E4613">
            <v>0.16019417399999999</v>
          </cell>
        </row>
        <row r="4614">
          <cell r="A4614">
            <v>97913</v>
          </cell>
          <cell r="B4614" t="str">
            <v>TRANSPORTE COM CAMINHÃO BASCULANTE DE 6 M3, EM VIA URBANA EM REVESTIMENTO PRIMÁRIO (UNIDADE: M3XKM). AF_01/2018</v>
          </cell>
          <cell r="C4614" t="str">
            <v>M3XKM</v>
          </cell>
          <cell r="D4614">
            <v>1.64</v>
          </cell>
          <cell r="E4614">
            <v>0.16129032200000001</v>
          </cell>
        </row>
        <row r="4615">
          <cell r="A4615">
            <v>97914</v>
          </cell>
          <cell r="B4615" t="str">
            <v>TRANSPORTE COM CAMINHÃO BASCULANTE DE 6 M3, EM VIA URBANA PAVIMENTADA, DMT ATÉ 30 KM (UNIDADE: M3XKM). AF_01/2018</v>
          </cell>
          <cell r="C4615" t="str">
            <v>M3XKM</v>
          </cell>
          <cell r="D4615">
            <v>1.53</v>
          </cell>
          <cell r="E4615">
            <v>0.15862068900000001</v>
          </cell>
        </row>
        <row r="4616">
          <cell r="A4616">
            <v>97915</v>
          </cell>
          <cell r="B4616" t="str">
            <v>TRANSPORTE COM CAMINHÃO BASCULANTE DE 6 M3, EM VIA URBANA PAVIMENTADA, DMT ACIMA DE 30 KM (UNIDADE: M3XKM). AF_01/2018</v>
          </cell>
          <cell r="C4616" t="str">
            <v>M3XKM</v>
          </cell>
          <cell r="D4616">
            <v>1.08</v>
          </cell>
          <cell r="E4616">
            <v>0.16</v>
          </cell>
        </row>
        <row r="4617">
          <cell r="A4617">
            <v>97916</v>
          </cell>
          <cell r="B4617" t="str">
            <v>TRANSPORTE COM CAMINHÃO BASCULANTE DE 6 M3, EM VIA URBANA EM LEITO NATURAL (UNIDADE: TXKM). AF_01/2018</v>
          </cell>
          <cell r="C4617" t="str">
            <v>TXKM</v>
          </cell>
          <cell r="D4617">
            <v>1.42</v>
          </cell>
          <cell r="E4617">
            <v>0.16417910399999999</v>
          </cell>
        </row>
        <row r="4618">
          <cell r="A4618">
            <v>97917</v>
          </cell>
          <cell r="B4618" t="str">
            <v>TRANSPORTE COM CAMINHÃO BASCULANTE DE 6 M3, EM VIA URBANA EM REVESTIMENTO PRIMÁRIO (UNIDADE: TXKM). AF_01/2018</v>
          </cell>
          <cell r="C4618" t="str">
            <v>TXKM</v>
          </cell>
          <cell r="D4618">
            <v>1.08</v>
          </cell>
          <cell r="E4618">
            <v>0.16</v>
          </cell>
        </row>
        <row r="4619">
          <cell r="A4619">
            <v>97918</v>
          </cell>
          <cell r="B4619" t="str">
            <v>TRANSPORTE COM CAMINHÃO BASCULANTE DE 6 M3, EM VIA URBANA PAVIMENTADA, DMT ATÉ 30 KM (UNIDADE: TXKM). AF_01/2018</v>
          </cell>
          <cell r="C4619" t="str">
            <v>TXKM</v>
          </cell>
          <cell r="D4619">
            <v>1.02</v>
          </cell>
          <cell r="E4619">
            <v>0.17021276499999999</v>
          </cell>
        </row>
        <row r="4620">
          <cell r="A4620">
            <v>97919</v>
          </cell>
          <cell r="B4620" t="str">
            <v>TRANSPORTE COM CAMINHÃO BASCULANTE DE 6 M3, EM VIA URBANA PAVIMENTADA, DMT ACIMA DE 30 KM (UNIDADE: TXKM). AF_01/2018</v>
          </cell>
          <cell r="C4620" t="str">
            <v>TXKM</v>
          </cell>
          <cell r="D4620">
            <v>0.72</v>
          </cell>
          <cell r="E4620">
            <v>0.16417910399999999</v>
          </cell>
        </row>
        <row r="4621">
          <cell r="A4621">
            <v>94097</v>
          </cell>
          <cell r="B4621" t="str">
            <v>PREPARO DE FUNDO DE VALA COM LARGURA MENOR QUE 1,5 M, EM LOCAL COM NÍVEL BAIXO DE INTERFERÊNCIA. AF_06/2016</v>
          </cell>
          <cell r="C4621" t="str">
            <v>M2</v>
          </cell>
          <cell r="D4621">
            <v>4.6500000000000004</v>
          </cell>
          <cell r="E4621">
            <v>0.83027523000000003</v>
          </cell>
        </row>
        <row r="4622">
          <cell r="A4622">
            <v>94098</v>
          </cell>
          <cell r="B4622" t="str">
            <v>PREPARO DE FUNDO DE VALA  COM LARGURA MENOR QUE 1,5 M, EM LOCAL COM NÍVEL ALTO DE INTERFERÊNCIA. AF_06/2016</v>
          </cell>
          <cell r="C4622" t="str">
            <v>M2</v>
          </cell>
          <cell r="D4622">
            <v>5.26</v>
          </cell>
          <cell r="E4622">
            <v>0.82862903300000001</v>
          </cell>
        </row>
        <row r="4623">
          <cell r="A4623">
            <v>94099</v>
          </cell>
          <cell r="B4623" t="str">
            <v>PREPARO DE FUNDO DE VALA COM LARGURA MAIOR OU IGUAL A 1,5 M E MENOR QUE 2,5 M, EM LOCAL COM NÍVEL BAIXO DE INTERFERÊNCIA. AF_06/2016</v>
          </cell>
          <cell r="C4623" t="str">
            <v>M2</v>
          </cell>
          <cell r="D4623">
            <v>2.2799999999999998</v>
          </cell>
          <cell r="E4623">
            <v>0.85507246400000003</v>
          </cell>
        </row>
        <row r="4624">
          <cell r="A4624">
            <v>94100</v>
          </cell>
          <cell r="B4624" t="str">
            <v>PREPARO DE FUNDO DE VALA  COM LARGURA MAIOR OU IGUAL A 1,5 M E MENOR QUE 2,5 M, EM LOCAL COM NÍVEL ALTO DE INTERFERÊNCIA. AF_06/2016</v>
          </cell>
          <cell r="C4624" t="str">
            <v>M2</v>
          </cell>
          <cell r="D4624">
            <v>2.9</v>
          </cell>
          <cell r="E4624">
            <v>0.83955223899999998</v>
          </cell>
        </row>
        <row r="4625">
          <cell r="A4625">
            <v>94102</v>
          </cell>
          <cell r="B4625" t="str">
            <v>LASTRO DE VALA COM PREPARO DE FUNDO, LARGURA MENOR QUE 1,5 M, COM CAMADA DE AREIA, LANÇAMENTO MANUAL, EM LOCAL COM NÍVEL BAIXO DE INTERFERÊNCIA. AF_06/2016</v>
          </cell>
          <cell r="C4625" t="str">
            <v>M3</v>
          </cell>
          <cell r="D4625">
            <v>156.75</v>
          </cell>
          <cell r="E4625">
            <v>0.445588235</v>
          </cell>
        </row>
        <row r="4626">
          <cell r="A4626">
            <v>94103</v>
          </cell>
          <cell r="B4626" t="str">
            <v>LASTRO DE VALA COM PREPARO DE FUNDO, LARGURA MENOR QUE 1,5 M, COM CAMADA DE BRITA, LANÇAMENTO MANUAL, EM LOCAL COM NÍVEL BAIXO DE INTERFERÊNCIA. AF_06/2016</v>
          </cell>
          <cell r="C4626" t="str">
            <v>M3</v>
          </cell>
          <cell r="D4626">
            <v>174.63</v>
          </cell>
          <cell r="E4626">
            <v>0.48992941899999998</v>
          </cell>
        </row>
        <row r="4627">
          <cell r="A4627">
            <v>94104</v>
          </cell>
          <cell r="B4627" t="str">
            <v>LASTRO DE VALA COM PREPARO DE FUNDO, LARGURA MENOR QUE 1,5 M, COM CAMADA DE AREIA, LANÇAMENTO MANUAL, EM LOCAL COM NÍVEL ALTO DE INTERFERÊNCIA. AF_06/2016</v>
          </cell>
          <cell r="C4627" t="str">
            <v>M3</v>
          </cell>
          <cell r="D4627">
            <v>160.26</v>
          </cell>
          <cell r="E4627">
            <v>0.45318070900000001</v>
          </cell>
        </row>
        <row r="4628">
          <cell r="A4628">
            <v>94105</v>
          </cell>
          <cell r="B4628" t="str">
            <v>LASTRO DE VALA COM PREPARO DE FUNDO, LARGURA MENOR QUE 1,5 M, COM CAMADA DE BRITA, LANÇAMENTO MANUAL, EM LOCAL COM NÍVEL ALTO DE INTERFERÊNCIA. AF_06/2016</v>
          </cell>
          <cell r="C4628" t="str">
            <v>M3</v>
          </cell>
          <cell r="D4628">
            <v>178.16</v>
          </cell>
          <cell r="E4628">
            <v>0.49592077800000001</v>
          </cell>
        </row>
        <row r="4629">
          <cell r="A4629">
            <v>94106</v>
          </cell>
          <cell r="B4629" t="str">
            <v>LASTRO COM PREPARO DE FUNDO, LARGURA MAIOR OU IGUAL A 1,5 M, COM CAMADA DE AREIA, LANÇAMENTO MANUAL, EM LOCAL COM NÍVEL BAIXO DE INTERFERÊNCIA. AF_06/2016</v>
          </cell>
          <cell r="C4629" t="str">
            <v>M3</v>
          </cell>
          <cell r="D4629">
            <v>138.69</v>
          </cell>
          <cell r="E4629">
            <v>0.40157537199999999</v>
          </cell>
        </row>
        <row r="4630">
          <cell r="A4630">
            <v>94107</v>
          </cell>
          <cell r="B4630" t="str">
            <v>LASTRO COM PREPARO DE FUNDO, LARGURA MAIOR OU IGUAL A 1,5 M, COM CAMADA DE BRITA, LANÇAMENTO MANUAL, EM LOCAL COM NÍVEL BAIXO DE INTERFERÊNCIA. AF_06/2016</v>
          </cell>
          <cell r="C4630" t="str">
            <v>M3</v>
          </cell>
          <cell r="D4630">
            <v>156.6</v>
          </cell>
          <cell r="E4630">
            <v>0.45618639100000002</v>
          </cell>
        </row>
        <row r="4631">
          <cell r="A4631">
            <v>94108</v>
          </cell>
          <cell r="B4631" t="str">
            <v>LASTRO COM PREPARO DE FUNDO, LARGURA MAIOR OU IGUAL A 1,5 M, COM CAMADA DE AREIA, LANÇAMENTO MANUAL, EM LOCAL COM NÍVEL ALTO DE INTERFERÊNCIA. AF_06/2016</v>
          </cell>
          <cell r="C4631" t="str">
            <v>M3</v>
          </cell>
          <cell r="D4631">
            <v>142.22999999999999</v>
          </cell>
          <cell r="E4631">
            <v>0.41113460099999999</v>
          </cell>
        </row>
        <row r="4632">
          <cell r="A4632">
            <v>94110</v>
          </cell>
          <cell r="B4632" t="str">
            <v>LASTRO COM PREPARO DE FUNDO, LARGURA MAIOR OU IGUAL A 1,5 M, COM CAMADA DE BRITA, LANÇAMENTO MANUAL, EM LOCAL COM NÍVEL ALTO DE INTERFERÊNCIA. AF_06/2016</v>
          </cell>
          <cell r="C4632" t="str">
            <v>M3</v>
          </cell>
          <cell r="D4632">
            <v>160.1</v>
          </cell>
          <cell r="E4632">
            <v>0.46346045400000002</v>
          </cell>
        </row>
        <row r="4633">
          <cell r="A4633">
            <v>94111</v>
          </cell>
          <cell r="B4633" t="str">
            <v>LASTRO DE VALA COM PREPARO DE FUNDO, LARGURA MENOR QUE 1,5 M, COM CAMADA DE AREIA, LANÇAMENTO MECANIZADO, EM LOCAL COM NÍVEL BAIXO DE INTERFERÊNCIA. AF_06/2016</v>
          </cell>
          <cell r="C4633" t="str">
            <v>M3</v>
          </cell>
          <cell r="D4633">
            <v>135.88999999999999</v>
          </cell>
          <cell r="E4633">
            <v>0.30649331400000002</v>
          </cell>
        </row>
        <row r="4634">
          <cell r="A4634">
            <v>94112</v>
          </cell>
          <cell r="B4634" t="str">
            <v>LASTRO DE VALA COM PREPARO DE FUNDO, LARGURA MENOR QUE 1,5 M, COM CAMADA DE BRITA, LANÇAMENTO MECANIZADO, EM LOCAL COM NÍVEL BAIXO DE INTERFERÊNCIA. AF_06/2016</v>
          </cell>
          <cell r="C4634" t="str">
            <v>M3</v>
          </cell>
          <cell r="D4634">
            <v>148.91</v>
          </cell>
          <cell r="E4634">
            <v>0.34115267900000001</v>
          </cell>
        </row>
        <row r="4635">
          <cell r="A4635">
            <v>94113</v>
          </cell>
          <cell r="B4635" t="str">
            <v>LASTRO DE VALA COM PREPARO DE FUNDO, LARGURA MENOR QUE 1,5 M, COM CAMADA DE AREIA, LANÇAMENTO MECANIZADO, EM LOCAL COM NÍVEL ALTO DE INTERFERÊNCIA. AF_06/2016</v>
          </cell>
          <cell r="C4635" t="str">
            <v>M3</v>
          </cell>
          <cell r="D4635">
            <v>141.84</v>
          </cell>
          <cell r="E4635">
            <v>0.31898321800000001</v>
          </cell>
        </row>
        <row r="4636">
          <cell r="A4636">
            <v>94114</v>
          </cell>
          <cell r="B4636" t="str">
            <v>LASTRO DE VALA COM PREPARO DE FUNDO, LARGURA MENOR QUE 1,5 M, COM CAMADA DE BRITA, LANÇAMENTO MECANIZADO, EM LOCAL COM NÍVEL ALTO DE INTERFERÊNCIA. AF_06/2016</v>
          </cell>
          <cell r="C4636" t="str">
            <v>M3</v>
          </cell>
          <cell r="D4636">
            <v>155.63</v>
          </cell>
          <cell r="E4636">
            <v>0.351997422</v>
          </cell>
        </row>
        <row r="4637">
          <cell r="A4637">
            <v>94115</v>
          </cell>
          <cell r="B4637" t="str">
            <v>LASTRO COM PREPARO DE FUNDO, LARGURA MAIOR OU IGUAL A 1,5 M, COM CAMADA DE AREIA, LANÇAMENTO MECANIZADO, EM LOCAL COM NÍVEL BAIXO DE INTERFERÊNCIA. AF_06/2016</v>
          </cell>
          <cell r="C4637" t="str">
            <v>M3</v>
          </cell>
          <cell r="D4637">
            <v>107.79</v>
          </cell>
          <cell r="E4637">
            <v>0.2268743</v>
          </cell>
        </row>
        <row r="4638">
          <cell r="A4638">
            <v>94116</v>
          </cell>
          <cell r="B4638" t="str">
            <v>LASTRO COM PREPARO DE FUNDO, LARGURA MAIOR OU IGUAL A 1,5 M, COM CAMADA DE BRITA, LANÇAMENTO MECANIZADO, EM LOCAL COM NÍVEL BAIXO DE INTERFERÊNCIA. AF_06/2016</v>
          </cell>
          <cell r="C4638" t="str">
            <v>M3</v>
          </cell>
          <cell r="D4638">
            <v>116.79</v>
          </cell>
          <cell r="E4638">
            <v>0.26676986499999999</v>
          </cell>
        </row>
        <row r="4639">
          <cell r="A4639">
            <v>94117</v>
          </cell>
          <cell r="B4639" t="str">
            <v>LASTRO COM PREPARO DE FUNDO, LARGURA MAIOR OU IGUAL A 1,5 M, COM CAMADA DE AREIA, LANÇAMENTO MECANIZADO, EM LOCAL COM NÍVEL ALTO DE INTERFERÊNCIA. AF_06/2016</v>
          </cell>
          <cell r="C4639" t="str">
            <v>M3</v>
          </cell>
          <cell r="D4639">
            <v>113.32</v>
          </cell>
          <cell r="E4639">
            <v>0.24492689400000001</v>
          </cell>
        </row>
        <row r="4640">
          <cell r="A4640">
            <v>94118</v>
          </cell>
          <cell r="B4640" t="str">
            <v>LASTRO COM PREPARO DE FUNDO, LARGURA MAIOR OU IGUAL A 1,5 M, COM CAMADA DE BRITA, LANÇAMENTO MECANIZADO, EM LOCAL COM NÍVEL ALTO DE INTERFERÊNCIA. AF_06/2016</v>
          </cell>
          <cell r="C4640" t="str">
            <v>M3</v>
          </cell>
          <cell r="D4640">
            <v>123.28</v>
          </cell>
          <cell r="E4640">
            <v>0.28449119299999998</v>
          </cell>
        </row>
        <row r="4641">
          <cell r="A4641">
            <v>6514</v>
          </cell>
          <cell r="B4641" t="str">
            <v>FORNECIMENTO E LANCAMENTO DE BRITA N. 4</v>
          </cell>
          <cell r="C4641" t="str">
            <v>M3</v>
          </cell>
          <cell r="D4641">
            <v>84.08</v>
          </cell>
          <cell r="E4641">
            <v>0.27878211200000003</v>
          </cell>
        </row>
        <row r="4642">
          <cell r="A4642">
            <v>88549</v>
          </cell>
          <cell r="B4642" t="str">
            <v>FORNECIMENTO E ASSENTAMENTO DE BRITA 2-DRENOS E FILTROS   MM</v>
          </cell>
          <cell r="C4642" t="str">
            <v>M3</v>
          </cell>
          <cell r="D4642">
            <v>64.3</v>
          </cell>
          <cell r="E4642">
            <v>0.182270606</v>
          </cell>
        </row>
        <row r="4643">
          <cell r="A4643">
            <v>41721</v>
          </cell>
          <cell r="B4643" t="str">
            <v>COMPACTACAO MECANICA A 95% DO PROCTOR NORMAL - PAVIMENTACAO URBANA</v>
          </cell>
          <cell r="C4643" t="str">
            <v>M3</v>
          </cell>
          <cell r="D4643">
            <v>2.97</v>
          </cell>
          <cell r="E4643">
            <v>0.24175824100000001</v>
          </cell>
        </row>
        <row r="4644">
          <cell r="A4644">
            <v>41722</v>
          </cell>
          <cell r="B4644" t="str">
            <v>COMPACTACAO MECANICA A 100% DO PROCTOR NORMAL - PAVIMENTACAO URBANA</v>
          </cell>
          <cell r="C4644" t="str">
            <v>M3</v>
          </cell>
          <cell r="D4644">
            <v>4.37</v>
          </cell>
          <cell r="E4644">
            <v>0.28855721299999998</v>
          </cell>
        </row>
        <row r="4645">
          <cell r="A4645" t="str">
            <v>74005/1</v>
          </cell>
          <cell r="B4645" t="str">
            <v>COMPACTACAO MECANICA, SEM CONTROLE DO GC (C/COMPACTADOR PLACA 400 KG)</v>
          </cell>
          <cell r="C4645" t="str">
            <v>M3</v>
          </cell>
          <cell r="D4645">
            <v>4.3899999999999997</v>
          </cell>
          <cell r="E4645">
            <v>0.68065268099999998</v>
          </cell>
        </row>
        <row r="4646">
          <cell r="A4646" t="str">
            <v>74005/2</v>
          </cell>
          <cell r="B4646" t="str">
            <v>COMPACTACAO MECANICA C/ CONTROLE DO GC&gt;=95% DO PN (AREAS) (C/MONIVELADORA 140 HP E ROLO COMPRESSOR VIBRATORIO 80 HP)</v>
          </cell>
          <cell r="C4646" t="str">
            <v>M3</v>
          </cell>
          <cell r="D4646">
            <v>5.0999999999999996</v>
          </cell>
          <cell r="E4646">
            <v>0.22916666599999999</v>
          </cell>
        </row>
        <row r="4647">
          <cell r="A4647" t="str">
            <v>74034/1</v>
          </cell>
          <cell r="B4647" t="str">
            <v>ESPALHAMENTO DE MATERIAL DE 1A CATEGORIA COM TRATOR DE ESTEIRA COM 153HP</v>
          </cell>
          <cell r="C4647" t="str">
            <v>M3</v>
          </cell>
          <cell r="D4647">
            <v>1.59</v>
          </cell>
          <cell r="E4647">
            <v>0.22666666599999999</v>
          </cell>
        </row>
        <row r="4648">
          <cell r="A4648">
            <v>83344</v>
          </cell>
          <cell r="B4648" t="str">
            <v>ESPALHAMENTO DE MATERIAL EM BOTA FORA, COM UTILIZACAO DE TRATOR DE ESTEIRAS DE 165 HP</v>
          </cell>
          <cell r="C4648" t="str">
            <v>M3</v>
          </cell>
          <cell r="D4648">
            <v>0.88</v>
          </cell>
          <cell r="E4648">
            <v>0.43037974699999998</v>
          </cell>
        </row>
        <row r="4649">
          <cell r="A4649">
            <v>95606</v>
          </cell>
          <cell r="B4649" t="str">
            <v>UMIDIFICAÇÃO DE MATERIAL PARA VALAS COM CAMINHÃO PIPA 10000L. AF_11/2016</v>
          </cell>
          <cell r="C4649" t="str">
            <v>M3</v>
          </cell>
          <cell r="D4649">
            <v>1.19</v>
          </cell>
          <cell r="E4649">
            <v>0.24074074000000001</v>
          </cell>
        </row>
        <row r="4650">
          <cell r="A4650">
            <v>72131</v>
          </cell>
          <cell r="B4650" t="str">
            <v>ALVENARIA EM TIJOLO CERAMICO MACICO 5X10X20CM 1 VEZ (ESPESSURA 20CM), ASSENTADO COM ARGAMASSA TRACO 1:2:8 (CIMENTO, CAL E AREIA)</v>
          </cell>
          <cell r="C4650" t="str">
            <v>M2</v>
          </cell>
          <cell r="D4650">
            <v>113.62</v>
          </cell>
          <cell r="E4650">
            <v>0.400812218</v>
          </cell>
        </row>
        <row r="4651">
          <cell r="A4651">
            <v>72132</v>
          </cell>
          <cell r="B4651" t="str">
            <v>ALVENARIA EM TIJOLO CERAMICO MACICO 5X10X20CM 1/2 VEZ (ESPESSURA 10CM), ASSENTADO COM ARGAMASSA TRACO 1:2:8 (CIMENTO, CAL E AREIA)</v>
          </cell>
          <cell r="C4651" t="str">
            <v>M2</v>
          </cell>
          <cell r="D4651">
            <v>58.49</v>
          </cell>
          <cell r="E4651">
            <v>0.42557219000000002</v>
          </cell>
        </row>
        <row r="4652">
          <cell r="A4652">
            <v>72133</v>
          </cell>
          <cell r="B4652" t="str">
            <v>ALVENARIA EM TIJOLO CERAMICO MACICO 5X10X20CM 1 1/2 VEZ (ESPESSURA 30CM), ASSENTADO COM ARGAMASSA TRACO 1:2:8 (CIMENTO, CAL E AREIA)</v>
          </cell>
          <cell r="C4652" t="str">
            <v>M2</v>
          </cell>
          <cell r="D4652">
            <v>202.03</v>
          </cell>
          <cell r="E4652">
            <v>0.435657301</v>
          </cell>
        </row>
        <row r="4653">
          <cell r="A4653">
            <v>87471</v>
          </cell>
          <cell r="B4653" t="str">
            <v>ALVENARIA DE VEDAÇÃO DE BLOCOS CERÂMICOS FURADOS NA VERTICAL DE 9X19X39CM (ESPESSURA 9CM) DE PAREDES COM ÁREA LÍQUIDA MENOR QUE 6M² SEM VÃOS E ARGAMASSA DE ASSENTAMENTO COM PREPARO EM BETONEIRA. AF_06/2014</v>
          </cell>
          <cell r="C4653" t="str">
            <v>M2</v>
          </cell>
          <cell r="D4653">
            <v>37.14</v>
          </cell>
          <cell r="E4653">
            <v>0.35263730199999999</v>
          </cell>
        </row>
        <row r="4654">
          <cell r="A4654">
            <v>87472</v>
          </cell>
          <cell r="B4654" t="str">
            <v>ALVENARIA DE VEDAÇÃO DE BLOCOS CERÂMICOS FURADOS NA VERTICAL DE 9X19X39CM (ESPESSURA 9CM) DE PAREDES COM ÁREA LÍQUIDA MENOR QUE 6M² SEM VÃOS E ARGAMASSA DE ASSENTAMENTO COM PREPARO MANUAL. AF_06/2014</v>
          </cell>
          <cell r="C4654" t="str">
            <v>M2</v>
          </cell>
          <cell r="D4654">
            <v>38</v>
          </cell>
          <cell r="E4654">
            <v>0.363491218</v>
          </cell>
        </row>
        <row r="4655">
          <cell r="A4655">
            <v>87473</v>
          </cell>
          <cell r="B4655" t="str">
            <v>ALVENARIA DE VEDAÇÃO DE BLOCOS CERÂMICOS FURADOS NA VERTICAL DE 14X19X39CM (ESPESSURA 14CM) DE PAREDES COM ÁREA LÍQUIDA MENOR QUE 6M² SEM VÃOS E ARGAMASSA DE ASSENTAMENTO COM PREPARO EM BETONEIRA. AF_06/2014</v>
          </cell>
          <cell r="C4655" t="str">
            <v>M2</v>
          </cell>
          <cell r="D4655">
            <v>51.39</v>
          </cell>
          <cell r="E4655">
            <v>0.36647058799999999</v>
          </cell>
        </row>
        <row r="4656">
          <cell r="A4656">
            <v>87474</v>
          </cell>
          <cell r="B4656" t="str">
            <v>ALVENARIA DE VEDAÇÃO DE BLOCOS CERÂMICOS FURADOS NA VERTICAL DE 14X19X39CM (ESPESSURA 14CM) DE PAREDES COM ÁREA LÍQUIDA MENOR QUE 6M² SEM VÃOS E ARGAMASSA DE ASSENTAMENTO COM PREPARO MANUAL. AF_06/2014</v>
          </cell>
          <cell r="C4656" t="str">
            <v>M2</v>
          </cell>
          <cell r="D4656">
            <v>52.36</v>
          </cell>
          <cell r="E4656">
            <v>0.37485560200000001</v>
          </cell>
        </row>
        <row r="4657">
          <cell r="A4657">
            <v>87475</v>
          </cell>
          <cell r="B4657" t="str">
            <v>ALVENARIA DE VEDAÇÃO DE BLOCOS CERÂMICOS FURADOS NA VERTICAL DE 19X19X39CM (ESPESSURA 19CM) DE PAREDES COM ÁREA LÍQUIDA MENOR QUE 6M² SEM VÃOS E ARGAMASSA DE ASSENTAMENTO COM PREPARO EM BETONEIRA. AF_06/2014</v>
          </cell>
          <cell r="C4657" t="str">
            <v>M2</v>
          </cell>
          <cell r="D4657">
            <v>60.31</v>
          </cell>
          <cell r="E4657">
            <v>0.36008024</v>
          </cell>
        </row>
        <row r="4658">
          <cell r="A4658">
            <v>87476</v>
          </cell>
          <cell r="B4658" t="str">
            <v>ALVENARIA DE VEDAÇÃO DE BLOCOS CERÂMICOS FURADOS NA VERTICAL DE 19X19X39CM (ESPESSURA 19CM) DE PAREDES COM ÁREA LÍQUIDA MENOR QUE 6M² SEM VÃOS E ARGAMASSA DE ASSENTAMENTO COM PREPARO MANUAL. AF_06/2014</v>
          </cell>
          <cell r="C4658" t="str">
            <v>M2</v>
          </cell>
          <cell r="D4658">
            <v>61.45</v>
          </cell>
          <cell r="E4658">
            <v>0.368412411</v>
          </cell>
        </row>
        <row r="4659">
          <cell r="A4659">
            <v>87477</v>
          </cell>
          <cell r="B4659" t="str">
            <v>ALVENARIA DE VEDAÇÃO DE BLOCOS CERÂMICOS FURADOS NA VERTICAL DE 9X19X39CM (ESPESSURA 9CM) DE PAREDES COM ÁREA LÍQUIDA MAIOR OU IGUAL A 6M² SEM VÃOS E ARGAMASSA DE ASSENTAMENTO COM PREPARO EM BETONEIRA. AF_06/2014</v>
          </cell>
          <cell r="C4659" t="str">
            <v>M2</v>
          </cell>
          <cell r="D4659">
            <v>33.49</v>
          </cell>
          <cell r="E4659">
            <v>0.32265861000000001</v>
          </cell>
        </row>
        <row r="4660">
          <cell r="A4660">
            <v>87478</v>
          </cell>
          <cell r="B4660" t="str">
            <v>ALVENARIA DE VEDAÇÃO DE BLOCOS CERÂMICOS FURADOS NA VERTICAL DE 9X19X39CM (ESPESSURA 9CM) DE PAREDES COM ÁREA LÍQUIDA MAIOR OU IGUAL A 6M² SEM VÃOS E ARGAMASSA DE ASSENTAMENTO COM PREPARO MANUAL. AF_06/2014</v>
          </cell>
          <cell r="C4660" t="str">
            <v>M2</v>
          </cell>
          <cell r="D4660">
            <v>34.35</v>
          </cell>
          <cell r="E4660">
            <v>0.33539823000000002</v>
          </cell>
        </row>
        <row r="4661">
          <cell r="A4661">
            <v>87479</v>
          </cell>
          <cell r="B4661" t="str">
            <v>ALVENARIA DE VEDAÇÃO DE BLOCOS CERÂMICOS FURADOS NA VERTICAL DE 14X19X39CM (ESPESSURA 14CM) DE PAREDES COM ÁREA LÍQUIDA MAIOR OU IGUAL A 6M² SEM VÃOS E ARGAMASSA DE ASSENTAMENTO COM PREPARO EM BETONEIRA. AF_06/2014</v>
          </cell>
          <cell r="C4661" t="str">
            <v>M2</v>
          </cell>
          <cell r="D4661">
            <v>47.22</v>
          </cell>
          <cell r="E4661">
            <v>0.34975474499999998</v>
          </cell>
        </row>
        <row r="4662">
          <cell r="A4662">
            <v>87480</v>
          </cell>
          <cell r="B4662" t="str">
            <v>ALVENARIA DE VEDAÇÃO DE BLOCOS CERÂMICOS FURADOS NA VERTICAL DE 14X19X39CM (ESPESSURA 14CM) DE PAREDES COM ÁREA LÍQUIDA MAIOR OU IGUAL A 6M² SEM VÃOS E ARGAMASSA DE ASSENTAMENTO COM PREPARO MANUAL. AF_06/2014</v>
          </cell>
          <cell r="C4662" t="str">
            <v>M2</v>
          </cell>
          <cell r="D4662">
            <v>48.19</v>
          </cell>
          <cell r="E4662">
            <v>0.35918879300000001</v>
          </cell>
        </row>
        <row r="4663">
          <cell r="A4663">
            <v>87481</v>
          </cell>
          <cell r="B4663" t="str">
            <v>ALVENARIA DE VEDAÇÃO DE BLOCOS CERÂMICOS FURADOS NA VERTICAL DE 19X19X39CM (ESPESSURA 19CM) DE PAREDES COM ÁREA LÍQUIDA MAIOR OU IGUAL A 6M² SEM VÃOS E ARGAMASSA DE ASSENTAMENTO COM PREPARO EM BETONEIRA. AF_06/2014</v>
          </cell>
          <cell r="C4663" t="str">
            <v>M2</v>
          </cell>
          <cell r="D4663">
            <v>56.16</v>
          </cell>
          <cell r="E4663">
            <v>0.34509944399999998</v>
          </cell>
        </row>
        <row r="4664">
          <cell r="A4664">
            <v>87482</v>
          </cell>
          <cell r="B4664" t="str">
            <v>ALVENARIA DE VEDAÇÃO DE BLOCOS CERÂMICOS FURADOS NA VERTICAL DE 19X19X39CM (ESPESSURA 19CM) DE PAREDES COM ÁREA LÍQUIDA MAIOR OU IGUAL A 6M² SEM VÃOS E ARGAMASSA DE ASSENTAMENTO COM PREPARO MANUAL. AF_06/2014</v>
          </cell>
          <cell r="C4664" t="str">
            <v>M2</v>
          </cell>
          <cell r="D4664">
            <v>57.3</v>
          </cell>
          <cell r="E4664">
            <v>0.35430579899999998</v>
          </cell>
        </row>
        <row r="4665">
          <cell r="A4665">
            <v>87483</v>
          </cell>
          <cell r="B4665" t="str">
            <v>ALVENARIA DE VEDAÇÃO DE BLOCOS CERÂMICOS FURADOS NA VERTICAL DE 9X19X39CM (ESPESSURA 9CM) DE PAREDES COM ÁREA LÍQUIDA MENOR QUE 6M² COM VÃOS E ARGAMASSA DE ASSENTAMENTO COM PREPARO EM BETONEIRA. AF_06/2014</v>
          </cell>
          <cell r="C4665" t="str">
            <v>M2</v>
          </cell>
          <cell r="D4665">
            <v>42.69</v>
          </cell>
          <cell r="E4665">
            <v>0.40500945100000002</v>
          </cell>
        </row>
        <row r="4666">
          <cell r="A4666">
            <v>87484</v>
          </cell>
          <cell r="B4666" t="str">
            <v>ALVENARIA DE VEDAÇÃO DE BLOCOS CERÂMICOS FURADOS NA VERTICAL DE 9X19X39CM (ESPESSURA 9CM) DE PAREDES COM ÁREA LÍQUIDA MENOR QUE 6M² COM VÃOS E ARGAMASSA DE ASSENTAMENTO COM PREPARO MANUAL. AF_06/2014</v>
          </cell>
          <cell r="C4666" t="str">
            <v>M2</v>
          </cell>
          <cell r="D4666">
            <v>43.55</v>
          </cell>
          <cell r="E4666">
            <v>0.41349721699999997</v>
          </cell>
        </row>
        <row r="4667">
          <cell r="A4667">
            <v>87485</v>
          </cell>
          <cell r="B4667" t="str">
            <v>ALVENARIA DE VEDAÇÃO DE BLOCOS CERÂMICOS FURADOS NA VERTICAL DE 14X19X39CM (ESPESSURA 14CM) DE PAREDES COM ÁREA LÍQUIDA MENOR QUE 6M² COM VÃOS E ARGAMASSA DE ASSENTAMENTO COM PREPARO EM BETONEIRA. AF_06/2014</v>
          </cell>
          <cell r="C4667" t="str">
            <v>M2</v>
          </cell>
          <cell r="D4667">
            <v>57.05</v>
          </cell>
          <cell r="E4667">
            <v>0.40271174500000001</v>
          </cell>
        </row>
        <row r="4668">
          <cell r="A4668">
            <v>87487</v>
          </cell>
          <cell r="B4668" t="str">
            <v>ALVENARIA DE VEDAÇÃO DE BLOCOS CERÂMICOS FURADOS NA VERTICAL DE 19X19X39CM (ESPESSURA 19CM) DE PAREDES COM ÁREA LÍQUIDA MENOR QUE 6M² COM VÃOS E ARGAMASSA DE ASSENTAMENTO COM PREPARO EM BETONEIRA. AF_06/2014</v>
          </cell>
          <cell r="C4668" t="str">
            <v>M2</v>
          </cell>
          <cell r="D4668">
            <v>65.790000000000006</v>
          </cell>
          <cell r="E4668">
            <v>0.38976317700000002</v>
          </cell>
        </row>
        <row r="4669">
          <cell r="A4669">
            <v>87488</v>
          </cell>
          <cell r="B4669" t="str">
            <v>ALVENARIA DE VEDAÇÃO DE BLOCOS CERÂMICOS FURADOS NA VERTICAL DE 19X19X39CM (ESPESSURA 19CM) DE PAREDES COM ÁREA LÍQUIDA MENOR QUE 6M² COM VÃOS E ARGAMASSA DE ASSENTAMENTO COM PREPARO MANUAL. AF_06/2014</v>
          </cell>
          <cell r="C4669" t="str">
            <v>M2</v>
          </cell>
          <cell r="D4669">
            <v>66.930000000000007</v>
          </cell>
          <cell r="E4669">
            <v>0.396904117</v>
          </cell>
        </row>
        <row r="4670">
          <cell r="A4670">
            <v>87489</v>
          </cell>
          <cell r="B4670" t="str">
            <v>ALVENARIA DE VEDAÇÃO DE BLOCOS CERÂMICOS FURADOS NA VERTICAL DE 9X19X39CM (ESPESSURA 9CM) DE PAREDES COM ÁREA LÍQUIDA MAIOR OU IGUAL A 6M² COM VÃOS E ARGAMASSA DE ASSENTAMENTO COM PREPARO EM BETONEIRA. AF_06/2014</v>
          </cell>
          <cell r="C4670" t="str">
            <v>M2</v>
          </cell>
          <cell r="D4670">
            <v>36.69</v>
          </cell>
          <cell r="E4670">
            <v>0.35700522899999998</v>
          </cell>
        </row>
        <row r="4671">
          <cell r="A4671">
            <v>87490</v>
          </cell>
          <cell r="B4671" t="str">
            <v>ALVENARIA DE VEDAÇÃO DE BLOCOS CERÂMICOS FURADOS NA VERTICAL DE 9X19X39CM (ESPESSURA 9CM) DE PAREDES COM ÁREA LÍQUIDA MAIOR OU IGUAL A 6M² COM VÃOS E ARGAMASSA DE ASSENTAMENTO COM PREPARO MANUAL. AF_06/2014</v>
          </cell>
          <cell r="C4671" t="str">
            <v>M2</v>
          </cell>
          <cell r="D4671">
            <v>37.549999999999997</v>
          </cell>
          <cell r="E4671">
            <v>0.367896579</v>
          </cell>
        </row>
        <row r="4672">
          <cell r="A4672">
            <v>87491</v>
          </cell>
          <cell r="B4672" t="str">
            <v>ALVENARIA DE VEDAÇÃO DE BLOCOS CERÂMICOS FURADOS NA VERTICAL DE 14X19X39CM (ESPESSURA 14CM) DE PAREDES COM ÁREA LÍQUIDA MAIOR OU IGUAL A 6M² COM VÃOS E ARGAMASSA DE ASSENTAMENTO COM PREPARO EM BETONEIRA. AF_06/2014</v>
          </cell>
          <cell r="C4672" t="str">
            <v>M2</v>
          </cell>
          <cell r="D4672">
            <v>50.52</v>
          </cell>
          <cell r="E4672">
            <v>0.37283063999999999</v>
          </cell>
        </row>
        <row r="4673">
          <cell r="A4673">
            <v>87492</v>
          </cell>
          <cell r="B4673" t="str">
            <v>ALVENARIA DE VEDAÇÃO DE BLOCOS CERÂMICOS FURADOS NA VERTICAL DE 14X19X39CM (ESPESSURA 14CM) DE PAREDES COM ÁREA LÍQUIDA MAIOR OU IGUAL A 6M² COM VÃOS E ARGAMASSA DE ASSENTAMENTO COM PREPARO MANUAL. AF_06/2014</v>
          </cell>
          <cell r="C4673" t="str">
            <v>M2</v>
          </cell>
          <cell r="D4673">
            <v>51.49</v>
          </cell>
          <cell r="E4673">
            <v>0.38124143300000002</v>
          </cell>
        </row>
        <row r="4674">
          <cell r="A4674">
            <v>87493</v>
          </cell>
          <cell r="B4674" t="str">
            <v>ALVENARIA DE VEDAÇÃO DE BLOCOS CERÂMICOS FURADOS NA VERTICAL DE 19X19X39CM (ESPESSURA 19CM) DE PAREDES COM ÁREA LÍQUIDA MAIOR OU IGUAL A 6M² COM VÃOS E ARGAMASSA DE ASSENTAMENTO COM PREPARO EM BETONEIRA. AF_06/2014</v>
          </cell>
          <cell r="C4674" t="str">
            <v>M2</v>
          </cell>
          <cell r="D4674">
            <v>59.54</v>
          </cell>
          <cell r="E4674">
            <v>0.364775613</v>
          </cell>
        </row>
        <row r="4675">
          <cell r="A4675">
            <v>87494</v>
          </cell>
          <cell r="B4675" t="str">
            <v>ALVENARIA DE VEDAÇÃO DE BLOCOS CERÂMICOS FURADOS NA VERTICAL DE 19X19X39CM (ESPESSURA 19CM) DE PAREDES COM ÁREA LÍQUIDA MAIOR OU IGUAL A 6M² COM VÃOS E ARGAMASSA DE ASSENTAMENTO COM PREPARO MANUAL. AF_06/2014</v>
          </cell>
          <cell r="C4675" t="str">
            <v>M2</v>
          </cell>
          <cell r="D4675">
            <v>60.68</v>
          </cell>
          <cell r="E4675">
            <v>0.37312936400000002</v>
          </cell>
        </row>
        <row r="4676">
          <cell r="A4676">
            <v>87495</v>
          </cell>
          <cell r="B4676" t="str">
            <v>ALVENARIA DE VEDAÇÃO DE BLOCOS CERÂMICOS FURADOS NA HORIZONTAL DE 9X19X19CM (ESPESSURA 9CM) DE PAREDES COM ÁREA LÍQUIDA MENOR QUE 6M² SEM VÃOS E ARGAMASSA DE ASSENTAMENTO COM PREPARO EM BETONEIRA. AF_06/2014</v>
          </cell>
          <cell r="C4676" t="str">
            <v>M2</v>
          </cell>
          <cell r="D4676">
            <v>63.53</v>
          </cell>
          <cell r="E4676">
            <v>0.56772151999999998</v>
          </cell>
        </row>
        <row r="4677">
          <cell r="A4677">
            <v>87496</v>
          </cell>
          <cell r="B4677" t="str">
            <v>ALVENARIA DE VEDAÇÃO DE BLOCOS CERÂMICOS FURADOS NA HORIZONTAL DE 9X19X19CM (ESPESSURA 9CM) DE PAREDES COM ÁREA LÍQUIDA MENOR QUE 6M² SEM VÃOS E ARGAMASSA DE ASSENTAMENTO COM PREPARO MANUAL. AF_06/2014</v>
          </cell>
          <cell r="C4677" t="str">
            <v>M2</v>
          </cell>
          <cell r="D4677">
            <v>64.34</v>
          </cell>
          <cell r="E4677">
            <v>0.57104893000000001</v>
          </cell>
        </row>
        <row r="4678">
          <cell r="A4678">
            <v>87497</v>
          </cell>
          <cell r="B4678" t="str">
            <v>ALVENARIA DE VEDAÇÃO DE BLOCOS CERÂMICOS FURADOS NA HORIZONTAL DE 11,5X19X19CM (ESPESSURA 11,5CM) DE PAREDES COM ÁREA LÍQUIDA MENOR QUE 6M² SEM VÃOS E ARGAMASSA DE ASSENTAMENTO COM PREPARO EM BETONEIRA. AF_06/2014</v>
          </cell>
          <cell r="C4678" t="str">
            <v>M2</v>
          </cell>
          <cell r="D4678">
            <v>61.38</v>
          </cell>
          <cell r="E4678">
            <v>0.49836173</v>
          </cell>
        </row>
        <row r="4679">
          <cell r="A4679">
            <v>87498</v>
          </cell>
          <cell r="B4679" t="str">
            <v>ALVENARIA DE VEDAÇÃO DE BLOCOS CERÂMICOS FURADOS NA HORIZONTAL DE 11,5X19X19CM (ESPESSURA 11,5CM) DE PAREDES COM ÁREA LÍQUIDA MENOR QUE 6M² SEM VÃOS E ARGAMASSA DE ASSENTAMENTO COM PREPARO MANUAL. AF_06/2014</v>
          </cell>
          <cell r="C4679" t="str">
            <v>M2</v>
          </cell>
          <cell r="D4679">
            <v>62.41</v>
          </cell>
          <cell r="E4679">
            <v>0.5035461</v>
          </cell>
        </row>
        <row r="4680">
          <cell r="A4680">
            <v>87499</v>
          </cell>
          <cell r="B4680" t="str">
            <v>ALVENARIA DE VEDAÇÃO DE BLOCOS CERÂMICOS FURADOS NA HORIZONTAL DE 9X14X19CM (ESPESSURA 9CM) DE PAREDES COM ÁREA LÍQUIDA MENOR QUE 6M² SEM VÃOS E ARGAMASSA DE ASSENTAMENTO COM PREPARO EM BETONEIRA. AF_06/2014</v>
          </cell>
          <cell r="C4680" t="str">
            <v>M2</v>
          </cell>
          <cell r="D4680">
            <v>69.47</v>
          </cell>
          <cell r="E4680">
            <v>0.59180423000000004</v>
          </cell>
        </row>
        <row r="4681">
          <cell r="A4681">
            <v>87500</v>
          </cell>
          <cell r="B4681" t="str">
            <v>ALVENARIA DE VEDAÇÃO DE BLOCOS CERÂMICOS FURADOS NA HORIZONTAL DE 9X14X19CM (ESPESSURA 9CM) DE PAREDES COM ÁREA LÍQUIDA MENOR QUE 6M² SEM VÃOS E ARGAMASSA DE ASSENTAMENTO COM PREPARO MANUAL. AF_06/2014</v>
          </cell>
          <cell r="C4681" t="str">
            <v>M2</v>
          </cell>
          <cell r="D4681">
            <v>70.34</v>
          </cell>
          <cell r="E4681">
            <v>0.594876933</v>
          </cell>
        </row>
        <row r="4682">
          <cell r="A4682">
            <v>87501</v>
          </cell>
          <cell r="B4682" t="str">
            <v>ALVENARIA DE VEDAÇÃO DE BLOCOS CERÂMICOS FURADOS NA HORIZONTAL DE 14X9X19CM (ESPESSURA 14CM, BLOCO DEITADO) DE PAREDES COM ÁREA LÍQUIDA MENOR QUE 6M² SEM VÃOS E ARGAMASSA DE ASSENTAMENTO COM PREPARO EM BETONEIRA. AF_06/2014</v>
          </cell>
          <cell r="C4682" t="str">
            <v>M2</v>
          </cell>
          <cell r="D4682">
            <v>108.1</v>
          </cell>
          <cell r="E4682">
            <v>0.58923591900000005</v>
          </cell>
        </row>
        <row r="4683">
          <cell r="A4683">
            <v>87502</v>
          </cell>
          <cell r="B4683" t="str">
            <v>ALVENARIA DE VEDAÇÃO DE BLOCOS CERÂMICOS FURADOS NA HORIZONTAL DE 14X9X19CM (ESPESSURA 14CM, BLOCO DEITADO) DE PAREDES COM ÁREA LÍQUIDA MENOR QUE 6M² SEM VÃOS E ARGAMASSA DE ASSENTAMENTO COM PREPARO MANUAL. AF_06/2014</v>
          </cell>
          <cell r="C4683" t="str">
            <v>M2</v>
          </cell>
          <cell r="D4683">
            <v>109.21</v>
          </cell>
          <cell r="E4683">
            <v>0.59153244400000005</v>
          </cell>
        </row>
        <row r="4684">
          <cell r="A4684">
            <v>87503</v>
          </cell>
          <cell r="B4684" t="str">
            <v>ALVENARIA DE VEDAÇÃO DE BLOCOS CERÂMICOS FURADOS NA HORIZONTAL DE 9X19X19CM (ESPESSURA 9CM) DE PAREDES COM ÁREA LÍQUIDA MAIOR OU IGUAL A 6M² SEM VÃOS E ARGAMASSA DE ASSENTAMENTO COM PREPARO EM BETONEIRA. AF_06/2014</v>
          </cell>
          <cell r="C4684" t="str">
            <v>M2</v>
          </cell>
          <cell r="D4684">
            <v>54.38</v>
          </cell>
          <cell r="E4684">
            <v>0.54034048899999998</v>
          </cell>
        </row>
        <row r="4685">
          <cell r="A4685">
            <v>87504</v>
          </cell>
          <cell r="B4685" t="str">
            <v>ALVENARIA DE VEDAÇÃO DE BLOCOS CERÂMICOS FURADOS NA HORIZONTAL DE 9X19X19CM (ESPESSURA 9CM) DE PAREDES COM ÁREA LÍQUIDA MAIOR OU IGUAL A 6M² SEM VÃOS E ARGAMASSA DE ASSENTAMENTO COM PREPARO MANUAL. AF_06/2014</v>
          </cell>
          <cell r="C4685" t="str">
            <v>M2</v>
          </cell>
          <cell r="D4685">
            <v>55.19</v>
          </cell>
          <cell r="E4685">
            <v>0.54460864899999994</v>
          </cell>
        </row>
        <row r="4686">
          <cell r="A4686">
            <v>87505</v>
          </cell>
          <cell r="B4686" t="str">
            <v>ALVENARIA DE VEDAÇÃO DE BLOCOS CERÂMICOS FURADOS NA HORIZONTAL DE 11,5X19X19CM (ESPESSURA 11,5M) DE PAREDES COM ÁREA LÍQUIDA MAIOR OU IGUAL A 6M² SEM VÃOS E ARGAMASSA DE ASSENTAMENTO COM PREPARO EM BETONEIRA. AF_06/2014</v>
          </cell>
          <cell r="C4686" t="str">
            <v>M2</v>
          </cell>
          <cell r="D4686">
            <v>52.26</v>
          </cell>
          <cell r="E4686">
            <v>0.46084279299999997</v>
          </cell>
        </row>
        <row r="4687">
          <cell r="A4687">
            <v>87506</v>
          </cell>
          <cell r="B4687" t="str">
            <v>ALVENARIA DE VEDAÇÃO DE BLOCOS CERÂMICOS FURADOS NA HORIZONTAL DE 11,5X19X19CM (ESPESSURA 11,5M) DE PAREDES COM ÁREA LÍQUIDA MAIOR OU IGUAL A 6M² SEM VÃOS E ARGAMASSA DE ASSENTAMENTO COM PREPARO MANUAL. AF_06/2014</v>
          </cell>
          <cell r="C4687" t="str">
            <v>M2</v>
          </cell>
          <cell r="D4687">
            <v>53.29</v>
          </cell>
          <cell r="E4687">
            <v>0.46762318200000003</v>
          </cell>
        </row>
        <row r="4688">
          <cell r="A4688">
            <v>87507</v>
          </cell>
          <cell r="B4688" t="str">
            <v>ALVENARIA DE VEDAÇÃO DE BLOCOS CERÂMICOS FURADOS NA HORIZONTAL DE 9X14X19CM (ESPESSURA 9CM) DE PAREDES COM ÁREA LÍQUIDA MAIOR OU IGUAL A 6M² SEM VÃOS E ARGAMASSA DE ASSENTAMENTO COM PREPARO EM BETONEIRA. AF_06/2014</v>
          </cell>
          <cell r="C4688" t="str">
            <v>M2</v>
          </cell>
          <cell r="D4688">
            <v>57.37</v>
          </cell>
          <cell r="E4688">
            <v>0.56152634499999998</v>
          </cell>
        </row>
        <row r="4689">
          <cell r="A4689">
            <v>87508</v>
          </cell>
          <cell r="B4689" t="str">
            <v>ALVENARIA DE VEDAÇÃO DE BLOCOS CERÂMICOS FURADOS NA HORIZONTAL DE 9X14X19CM (ESPESSURA 9CM) DE PAREDES COM ÁREA LÍQUIDA MAIOR OU IGUAL A 6M² SEM VÃOS E ARGAMASSA DE ASSENTAMENTO COM PREPARO MANUAL. AF_06/2014</v>
          </cell>
          <cell r="C4689" t="str">
            <v>M2</v>
          </cell>
          <cell r="D4689">
            <v>58.24</v>
          </cell>
          <cell r="E4689">
            <v>0.56566005200000002</v>
          </cell>
        </row>
        <row r="4690">
          <cell r="A4690">
            <v>87509</v>
          </cell>
          <cell r="B4690" t="str">
            <v>ALVENARIA DE VEDAÇÃO DE BLOCOS CERÂMICOS FURADOS NA HORIZONTAL DE 14X9X19CM (ESPESSURA 14CM, BLOCO DEITADO) DE PAREDES COM ÁREA LÍQUIDA MAIOR OU IGUAL A 6M² SEM VÃOS E ARGAMASSA DE ASSENTAMENTO COM PREPARO EM BETONEIRA. AF_06/2014</v>
          </cell>
          <cell r="C4690" t="str">
            <v>M2</v>
          </cell>
          <cell r="D4690">
            <v>88.41</v>
          </cell>
          <cell r="E4690">
            <v>0.56477801900000002</v>
          </cell>
        </row>
        <row r="4691">
          <cell r="A4691">
            <v>87510</v>
          </cell>
          <cell r="B4691" t="str">
            <v>ALVENARIA DE VEDAÇÃO DE BLOCOS CERÂMICOS FURADOS NA HORIZONTAL DE 14X9X19CM (ESPESSURA 14CM, BLOCO DEITADO) DE PAREDES COM ÁREA LÍQUIDA MAIOR OU IGUAL A 6M² SEM VÃOS E ARGAMASSA DE ASSENTAMENTO COM PREPARO MANUAL. AF_06/2014</v>
          </cell>
          <cell r="C4691" t="str">
            <v>M2</v>
          </cell>
          <cell r="D4691">
            <v>89.52</v>
          </cell>
          <cell r="E4691">
            <v>0.56787076599999997</v>
          </cell>
        </row>
        <row r="4692">
          <cell r="A4692">
            <v>87511</v>
          </cell>
          <cell r="B4692" t="str">
            <v>ALVENARIA DE VEDAÇÃO DE BLOCOS CERÂMICOS FURADOS NA HORIZONTAL DE 9X19X19CM (ESPESSURA 9CM) DE PAREDES COM ÁREA LÍQUIDA MENOR QUE 6M² COM VÃOS E ARGAMASSA DE ASSENTAMENTO COM PREPARO EM BETONEIRA. AF_06/2014</v>
          </cell>
          <cell r="C4692" t="str">
            <v>M2</v>
          </cell>
          <cell r="D4692">
            <v>71.33</v>
          </cell>
          <cell r="E4692">
            <v>0.591698434</v>
          </cell>
        </row>
        <row r="4693">
          <cell r="A4693">
            <v>87512</v>
          </cell>
          <cell r="B4693" t="str">
            <v>ALVENARIA DE VEDAÇÃO DE BLOCOS CERÂMICOS FURADOS NA HORIZONTAL DE 9X19X19CM (ESPESSURA 9CM) DE PAREDES COM ÁREA LÍQUIDA MENOR QUE 6M² COM VÃOS E ARGAMASSA DE ASSENTAMENTO COM PREPARO MANUAL. AF_06/2014</v>
          </cell>
          <cell r="C4693" t="str">
            <v>M2</v>
          </cell>
          <cell r="D4693">
            <v>72.14</v>
          </cell>
          <cell r="E4693">
            <v>0.59441340899999995</v>
          </cell>
        </row>
        <row r="4694">
          <cell r="A4694">
            <v>87513</v>
          </cell>
          <cell r="B4694" t="str">
            <v>ALVENARIA DE VEDAÇÃO DE BLOCOS CERÂMICOS FURADOS NA HORIZONTAL DE 11,5X19X19CM (ESPESSURA 11,5CM) DE PAREDES COM ÁREA LÍQUIDA MENOR QUE 6M² COM VÃOS E ARGAMASSA DE ASSENTAMENTO COM PREPARO EM BETONEIRA. AF_06/2014</v>
          </cell>
          <cell r="C4694" t="str">
            <v>M2</v>
          </cell>
          <cell r="D4694">
            <v>69.5</v>
          </cell>
          <cell r="E4694">
            <v>0.53074808399999995</v>
          </cell>
        </row>
        <row r="4695">
          <cell r="A4695">
            <v>87514</v>
          </cell>
          <cell r="B4695" t="str">
            <v>ALVENARIA DE VEDAÇÃO DE BLOCOS CERÂMICOS FURADOS NA HORIZONTAL DE 11,5X19X19CM (ESPESSURA 11,5CM) DE PAREDES COM ÁREA LÍQUIDA MENOR QUE 6M² COM VÃOS E ARGAMASSA DE ASSENTAMENTO COM PREPARO MANUAL. AF_06/2014</v>
          </cell>
          <cell r="C4695" t="str">
            <v>M2</v>
          </cell>
          <cell r="D4695">
            <v>70.53</v>
          </cell>
          <cell r="E4695">
            <v>0.53487377000000003</v>
          </cell>
        </row>
        <row r="4696">
          <cell r="A4696">
            <v>87515</v>
          </cell>
          <cell r="B4696" t="str">
            <v>ALVENARIA DE VEDAÇÃO DE BLOCOS CERÂMICOS FURADOS NA HORIZONTAL DE 9X14X19CM (ESPESSURA 9CM) DE PAREDES COM ÁREA LÍQUIDA MENOR QUE 6M² COM VÃOS E ARGAMASSA DE ASSENTAMENTO COM PREPARO EM BETONEIRA. AF_06/2014</v>
          </cell>
          <cell r="C4696" t="str">
            <v>M2</v>
          </cell>
          <cell r="D4696">
            <v>80.33</v>
          </cell>
          <cell r="E4696">
            <v>0.61664375999999999</v>
          </cell>
        </row>
        <row r="4697">
          <cell r="A4697">
            <v>87516</v>
          </cell>
          <cell r="B4697" t="str">
            <v>ALVENARIA DE VEDAÇÃO DE BLOCOS CERÂMICOS FURADOS NA HORIZONTAL DE 9X14X19CM (ESPESSURA 9CM) DE PAREDES COM ÁREA LÍQUIDA MENOR QUE 6M² COM VÃOS E ARGAMASSA DE ASSENTAMENTO COM PREPARO MANUAL. AF_06/2014</v>
          </cell>
          <cell r="C4697" t="str">
            <v>M2</v>
          </cell>
          <cell r="D4697">
            <v>81.2</v>
          </cell>
          <cell r="E4697">
            <v>0.61904762000000002</v>
          </cell>
        </row>
        <row r="4698">
          <cell r="A4698">
            <v>87517</v>
          </cell>
          <cell r="B4698" t="str">
            <v>ALVENARIA DE VEDAÇÃO DE BLOCOS CERÂMICOS FURADOS NA HORIZONTAL DE 14X9X19CM (ESPESSURA 14CM, BLOCO DEITADO) DE PAREDES COM ÁREA LÍQUIDA MENOR QUE 6M² COM VÃOS E ARGAMASSA DE ASSENTAMENTO COM PREPARO EM BETONEIRA. AF_06/2014</v>
          </cell>
          <cell r="C4698" t="str">
            <v>M2</v>
          </cell>
          <cell r="D4698">
            <v>125</v>
          </cell>
          <cell r="E4698">
            <v>0.61434186400000002</v>
          </cell>
        </row>
        <row r="4699">
          <cell r="A4699">
            <v>87518</v>
          </cell>
          <cell r="B4699" t="str">
            <v>ALVENARIA DE VEDAÇÃO DE BLOCOS CERÂMICOS FURADOS NA HORIZONTAL DE 14X9X19CM (ESPESSURA 14CM, BLOCO DEITADO) DE PAREDES COM ÁREA LÍQUIDA MENOR QUE 6M² COM VÃOS E ARGAMASSA DE ASSENTAMENTO COM PREPARO MANUAL. AF_06/2014</v>
          </cell>
          <cell r="C4699" t="str">
            <v>M2</v>
          </cell>
          <cell r="D4699">
            <v>126.11</v>
          </cell>
          <cell r="E4699">
            <v>0.61611261500000003</v>
          </cell>
        </row>
        <row r="4700">
          <cell r="A4700">
            <v>87519</v>
          </cell>
          <cell r="B4700" t="str">
            <v>ALVENARIA DE VEDAÇÃO DE BLOCOS CERÂMICOS FURADOS NA HORIZONTAL DE 9X19X19CM (ESPESSURA 9CM) DE PAREDES COM ÁREA LÍQUIDA MAIOR OU IGUAL A 6M² COM VÃOS E ARGAMASSA DE ASSENTAMENTO COM PREPARO EM BETONEIRA. AF_06/2014</v>
          </cell>
          <cell r="C4700" t="str">
            <v>M2</v>
          </cell>
          <cell r="D4700">
            <v>59.3</v>
          </cell>
          <cell r="E4700">
            <v>0.55821047400000001</v>
          </cell>
        </row>
        <row r="4701">
          <cell r="A4701">
            <v>87520</v>
          </cell>
          <cell r="B4701" t="str">
            <v>ALVENARIA DE VEDAÇÃO DE BLOCOS CERÂMICOS FURADOS NA HORIZONTAL DE 9X19X19CM (ESPESSURA 9CM) DE PAREDES COM ÁREA LÍQUIDA MAIOR OU IGUAL A 6M² COM VÃOS E ARGAMASSA DE ASSENTAMENTO COM PREPARO MANUAL. AF_06/2014</v>
          </cell>
          <cell r="C4701" t="str">
            <v>M2</v>
          </cell>
          <cell r="D4701">
            <v>60.11</v>
          </cell>
          <cell r="E4701">
            <v>0.56189361100000002</v>
          </cell>
        </row>
        <row r="4702">
          <cell r="A4702">
            <v>87521</v>
          </cell>
          <cell r="B4702" t="str">
            <v>ALVENARIA DE VEDAÇÃO DE BLOCOS CERÂMICOS FURADOS NA HORIZONTAL DE 11,5X19X19CM (ESPESSURA 11,5CM) DE PAREDES COM ÁREA LÍQUIDA MAIOR OU IGUAL A 6M² COM VÃOS E ARGAMASSA DE ASSENTAMENTO COM PREPARO EM BETONEIRA. AF_06/2014</v>
          </cell>
          <cell r="C4702" t="str">
            <v>M2</v>
          </cell>
          <cell r="D4702">
            <v>57.23</v>
          </cell>
          <cell r="E4702">
            <v>0.48690915400000001</v>
          </cell>
        </row>
        <row r="4703">
          <cell r="A4703">
            <v>87522</v>
          </cell>
          <cell r="B4703" t="str">
            <v>ALVENARIA DE VEDAÇÃO DE BLOCOS CERÂMICOS FURADOS NA HORIZONTAL DE 11,5X19X19CM (ESPESSURA 11,5CM) DE PAREDES COM ÁREA LÍQUIDA MAIOR OU IGUAL A 6M² COM VÃOS E ARGAMASSA DE ASSENTAMENTO COM PREPARO MANUAL. AF_06/2014</v>
          </cell>
          <cell r="C4703" t="str">
            <v>M2</v>
          </cell>
          <cell r="D4703">
            <v>58.26</v>
          </cell>
          <cell r="E4703">
            <v>0.49266102499999997</v>
          </cell>
        </row>
        <row r="4704">
          <cell r="A4704">
            <v>87523</v>
          </cell>
          <cell r="B4704" t="str">
            <v>ALVENARIA DE VEDAÇÃO DE BLOCOS CERÂMICOS FURADOS NA HORIZONTAL DE 9X14X19CM (ESPESSURA 9CM) DE PAREDES COM ÁREA LÍQUIDA MAIOR OU IGUAL A 6M² COM VÃOS E ARGAMASSA DE ASSENTAMENTO COM PREPARO EM BETONEIRA. AF_06/2014</v>
          </cell>
          <cell r="C4704" t="str">
            <v>M2</v>
          </cell>
          <cell r="D4704">
            <v>63.97</v>
          </cell>
          <cell r="E4704">
            <v>0.58410554599999998</v>
          </cell>
        </row>
        <row r="4705">
          <cell r="A4705">
            <v>87524</v>
          </cell>
          <cell r="B4705" t="str">
            <v>ALVENARIA DE VEDAÇÃO DE BLOCOS CERÂMICOS FURADOS NA HORIZONTAL DE 9X14X19CM (ESPESSURA 9CM) DE PAREDES COM ÁREA LÍQUIDA MAIOR OU IGUAL A 6M² COM VÃOS E ARGAMASSA DE ASSENTAMENTO COM PREPARO MANUAL. AF_06/2014</v>
          </cell>
          <cell r="C4705" t="str">
            <v>M2</v>
          </cell>
          <cell r="D4705">
            <v>64.84</v>
          </cell>
          <cell r="E4705">
            <v>0.587532952</v>
          </cell>
        </row>
        <row r="4706">
          <cell r="A4706">
            <v>87525</v>
          </cell>
          <cell r="B4706" t="str">
            <v>ALVENARIA DE VEDAÇÃO DE BLOCOS CERÂMICOS FURADOS NA HORIZONTAL DE 14X9X19CM (ESPESSURA 14CM, BLOCO DEITADO) DE PAREDES COM ÁREA LÍQUIDA MAIOR OU IGUAL A 6M² COM VÃOS E ARGAMASSA DE ASSENTAMENTO COM PREPARO EM BETONEIRA. AF_06/2014</v>
          </cell>
          <cell r="C4706" t="str">
            <v>M2</v>
          </cell>
          <cell r="D4706">
            <v>98.66</v>
          </cell>
          <cell r="E4706">
            <v>0.58669108800000003</v>
          </cell>
        </row>
        <row r="4707">
          <cell r="A4707">
            <v>87526</v>
          </cell>
          <cell r="B4707" t="str">
            <v>ALVENARIA DE VEDAÇÃO DE BLOCOS CERÂMICOS FURADOS NA HORIZONTAL DE 14X9X19CM (ESPESSURA 14CM, BLOCO DEITADO) DE PAREDES COM ÁREA LÍQUIDA MAIOR OU IGUAL A 6M² COM VÃOS E ARGAMASSA DE ASSENTAMENTO COM PREPARO MANUAL. AF_06/2014</v>
          </cell>
          <cell r="C4707" t="str">
            <v>M2</v>
          </cell>
          <cell r="D4707">
            <v>99.77</v>
          </cell>
          <cell r="E4707">
            <v>0.58922999600000003</v>
          </cell>
        </row>
        <row r="4708">
          <cell r="A4708">
            <v>89043</v>
          </cell>
          <cell r="B4708" t="str">
            <v>(COMPOSIÇÃO REPRESENTATIVA) DO SERVIÇO DE ALVENARIA DE VEDAÇÃO DE BLOCOS VAZADOS DE CERÂMICA DE 9X19X19CM (ESPESSURA 9CM), PARA EDIFICAÇÃO HABITACIONAL MULTIFAMILIAR (PRÉDIO). AF_11/2014</v>
          </cell>
          <cell r="C4708" t="str">
            <v>M2</v>
          </cell>
          <cell r="D4708">
            <v>60.47</v>
          </cell>
          <cell r="E4708">
            <v>0.57034027499999995</v>
          </cell>
        </row>
        <row r="4709">
          <cell r="A4709">
            <v>89168</v>
          </cell>
          <cell r="B4709" t="str">
            <v>(COMPOSIÇÃO REPRESENTATIVA) DO SERVIÇO DE ALVENARIA DE VEDAÇÃO DE BLOCOS VAZADOS DE CERÂMICA DE 9X19X19CM (ESPESSURA 9CM), PARA EDIFICAÇÃO HABITACIONAL UNIFAMILIAR (CASA) E EDIFICAÇÃO PÚBLICA PADRÃO. AF_11/2014</v>
          </cell>
          <cell r="C4709" t="str">
            <v>M2</v>
          </cell>
          <cell r="D4709">
            <v>62.23</v>
          </cell>
          <cell r="E4709">
            <v>0.576821629</v>
          </cell>
        </row>
        <row r="4710">
          <cell r="A4710">
            <v>89977</v>
          </cell>
          <cell r="B4710" t="str">
            <v>(COMPOSIÇÃO REPRESENTATIVA) DO SERVIÇO DE ALVENARIA DE VEDAÇÃO DE BLOCOS VAZADOS DE CERÂMICA DE 14X9X19CM (ESPESSURA 14CM, BLOCO DEITADO), PARA EDIFICAÇÃO HABITACIONAL UNIFAMILIAR (CASA) E EDIFICAÇÃO PÚBLICA PADRÃO. AF_12/2014</v>
          </cell>
          <cell r="C4710" t="str">
            <v>M2</v>
          </cell>
          <cell r="D4710">
            <v>105.27</v>
          </cell>
          <cell r="E4710">
            <v>0.59787747300000005</v>
          </cell>
        </row>
        <row r="4711">
          <cell r="A4711">
            <v>90112</v>
          </cell>
          <cell r="B4711" t="str">
            <v>ALVENARIA DE VEDAÇÃO DE BLOCOS CERÂMICOS FURADOS NA VERTICAL DE 14X19X39CM (ESPESSURA 14CM) DE PAREDES COM ÁREA LÍQUIDA MENOR QUE 6M2 COM VÃOS E ARGAMASSA DE ASSENTAMENTO COM PREPARO MANUAL. AF_06/2014</v>
          </cell>
          <cell r="C4711" t="str">
            <v>M2</v>
          </cell>
          <cell r="D4711">
            <v>58.02</v>
          </cell>
          <cell r="E4711">
            <v>0.409665685</v>
          </cell>
        </row>
        <row r="4712">
          <cell r="A4712">
            <v>95474</v>
          </cell>
          <cell r="B4712" t="str">
            <v>ALVENARIA DE EMBASAMENTO EM TIJOLOS CERAMICOS MACICOS 5X10X20CM, ASSENTADO  COM ARGAMASSA TRACO 1:2:8 (CIMENTO, CAL E AREIA)</v>
          </cell>
          <cell r="C4712" t="str">
            <v>M3</v>
          </cell>
          <cell r="D4712">
            <v>590.29</v>
          </cell>
          <cell r="E4712">
            <v>0.35008556800000001</v>
          </cell>
        </row>
        <row r="4713">
          <cell r="A4713">
            <v>89282</v>
          </cell>
          <cell r="B4713" t="str">
            <v>ALVENARIA ESTRUTURAL DE BLOCOS CERÂMICOS 14X19X39, (ESPESSURA DE 14 CM), PARA PAREDES COM ÁREA LÍQUIDA MENOR QUE 6M², SEM VÃOS, UTILIZANDO PALHETA E ARGAMASSA DE ASSENTAMENTO COM PREPARO EM BETONEIRA. AF_12/2014</v>
          </cell>
          <cell r="C4713" t="str">
            <v>M2</v>
          </cell>
          <cell r="D4713">
            <v>47.46</v>
          </cell>
          <cell r="E4713">
            <v>0.29514109900000002</v>
          </cell>
        </row>
        <row r="4714">
          <cell r="A4714">
            <v>89283</v>
          </cell>
          <cell r="B4714" t="str">
            <v>ALVENARIA ESTRUTURAL DE BLOCOS CERÂMICOS 14X19X39, (ESPESSURA DE 14 CM), PARA PAREDES COM ÁREA LÍQUIDA MENOR QUE 6M², SEM VÃOS, UTILIZANDO PALHETA E ARGAMASSA DE ASSENTAMENTO COM PREPARO MANUAL. AF_12/2014</v>
          </cell>
          <cell r="C4714" t="str">
            <v>M2</v>
          </cell>
          <cell r="D4714">
            <v>49.33</v>
          </cell>
          <cell r="E4714">
            <v>0.31419816099999998</v>
          </cell>
        </row>
        <row r="4715">
          <cell r="A4715">
            <v>89284</v>
          </cell>
          <cell r="B4715" t="str">
            <v>ALVENARIA ESTRUTURAL DE BLOCOS CERÂMICOS 14X19X39, (ESPESSURA DE 14 CM), PARA PAREDES COM ÁREA LÍQUIDA MAIOR OU IGUAL QUE 6M², SEM VÃOS, UTILIZANDO PALHETA E ARGAMASSA DE ASSENTAMENTO COM PREPARO EM BETONEIRA. AF_12/2014</v>
          </cell>
          <cell r="C4715" t="str">
            <v>M2</v>
          </cell>
          <cell r="D4715">
            <v>43.23</v>
          </cell>
          <cell r="E4715">
            <v>0.27164804399999998</v>
          </cell>
        </row>
        <row r="4716">
          <cell r="A4716">
            <v>89285</v>
          </cell>
          <cell r="B4716" t="str">
            <v>ALVENARIA ESTRUTURAL DE BLOCOS CERÂMICOS 14X19X39, (ESPESSURA DE 14 CM), PARA PAREDES COM ÁREA LÍQUIDA MAIOR OU IGUAL QUE 6M², SEM VÃOS, UTILIZANDO PALHETA E ARGAMASSA DE ASSENTAMENTO COM PREPARO MANUAL. AF_12/2014</v>
          </cell>
          <cell r="C4716" t="str">
            <v>M2</v>
          </cell>
          <cell r="D4716">
            <v>45.1</v>
          </cell>
          <cell r="E4716">
            <v>0.29343456899999998</v>
          </cell>
        </row>
        <row r="4717">
          <cell r="A4717">
            <v>89286</v>
          </cell>
          <cell r="B4717" t="str">
            <v>ALVENARIA ESTRUTURAL DE BLOCOS CERÂMICOS 14X19X39, (ESPESSURA DE 14 CM), PARA PAREDES COM ÁREA LÍQUIDA MENOR QUE 6M², COM VÃOS, UTILIZANDO PALHETA E ARGAMASSA DE ASSENTAMENTO COM PREPARO EM BETONEIRA. AF_12/2014</v>
          </cell>
          <cell r="C4717" t="str">
            <v>M2</v>
          </cell>
          <cell r="D4717">
            <v>51.47</v>
          </cell>
          <cell r="E4717">
            <v>0.31561461699999999</v>
          </cell>
        </row>
        <row r="4718">
          <cell r="A4718">
            <v>89287</v>
          </cell>
          <cell r="B4718" t="str">
            <v>ALVENARIA ESTRUTURAL DE BLOCOS CERÂMICOS 14X19X39, (ESPESSURA DE 14 CM), PARA PAREDES COM ÁREA LÍQUIDA MENOR QUE 6M², COM VÃOS, UTILIZANDO PALHETA E ARGAMASSA DE ASSENTAMENTO COM PREPARO MANUAL. AF_12/2014</v>
          </cell>
          <cell r="C4718" t="str">
            <v>M2</v>
          </cell>
          <cell r="D4718">
            <v>53.34</v>
          </cell>
          <cell r="E4718">
            <v>0.33251556799999998</v>
          </cell>
        </row>
        <row r="4719">
          <cell r="A4719">
            <v>89288</v>
          </cell>
          <cell r="B4719" t="str">
            <v>ALVENARIA ESTRUTURAL DE BLOCOS CERÂMICOS 14X19X39, (ESPESSURA DE 14 CM), PARA PAREDES COM ÁREA LÍQUIDA MAIOR OU IGUAL A 6M², COM VÃOS, UTILIZANDO PALHETA E ARGAMASSA DE ASSENTAMENTO COM PREPARO EM BETONEIRA. AF_12/2014</v>
          </cell>
          <cell r="C4719" t="str">
            <v>M2</v>
          </cell>
          <cell r="D4719">
            <v>45.59</v>
          </cell>
          <cell r="E4719">
            <v>0.28284389399999998</v>
          </cell>
        </row>
        <row r="4720">
          <cell r="A4720">
            <v>89289</v>
          </cell>
          <cell r="B4720" t="str">
            <v>ALVENARIA ESTRUTURAL DE BLOCOS CERÂMICOS 14X19X39, (ESPESSURA DE 14 CM), PARA PAREDES COM ÁREA LÍQUIDA MAIOR OU IGUAL A 6M², COM VÃOS, UTILIZANDO PALHETA E ARGAMASSA DE ASSENTAMENTO COM PREPARO MANUAL. AF_12/2014</v>
          </cell>
          <cell r="C4720" t="str">
            <v>M2</v>
          </cell>
          <cell r="D4720">
            <v>47.46</v>
          </cell>
          <cell r="E4720">
            <v>0.30312035599999998</v>
          </cell>
        </row>
        <row r="4721">
          <cell r="A4721">
            <v>89290</v>
          </cell>
          <cell r="B4721" t="str">
            <v>ALVENARIA ESTRUTURAL DE BLOCOS CERÂMICOS 14X19X29, (ESPESSURA DE 14 CM), PARA PAREDES COM ÁREA LÍQUIDA MENOR QUE 6M², SEM VÃOS, UTILIZANDO PALHETA E ARGAMASSA DE ASSENTAMENTO COM PREPARO EM BETONEIRA. AF_12/2014</v>
          </cell>
          <cell r="C4721" t="str">
            <v>M2</v>
          </cell>
          <cell r="D4721">
            <v>55.42</v>
          </cell>
          <cell r="E4721">
            <v>0.35168029000000001</v>
          </cell>
        </row>
        <row r="4722">
          <cell r="A4722">
            <v>89291</v>
          </cell>
          <cell r="B4722" t="str">
            <v>ALVENARIA ESTRUTURAL DE BLOCOS CERÂMICOS 14X19X29, (ESPESSURA DE 14 CM), PARA PAREDES COM ÁREA LÍQUIDA MENOR QUE 6M², SEM VÃOS, UTILIZANDO PALHETA E ARGAMASSA DE ASSENTAMENTO COM PREPARO MANUAL. AF_12/2014</v>
          </cell>
          <cell r="C4722" t="str">
            <v>M2</v>
          </cell>
          <cell r="D4722">
            <v>57.5</v>
          </cell>
          <cell r="E4722">
            <v>0.36774758899999999</v>
          </cell>
        </row>
        <row r="4723">
          <cell r="A4723">
            <v>89292</v>
          </cell>
          <cell r="B4723" t="str">
            <v>ALVENARIA ESTRUTURAL DE BLOCOS CERÂMICOS 14X19X29, (ESPESSURA DE 14 CM), PARA PAREDES COM ÁREA LÍQUIDA MAIOR OU IGUAL A 6M², SEM VÃOS, UTILIZANDO PALHETA E ARGAMASSA DE ASSENTAMENTO COM PREPARO EM BETONEIRA. AF_12/2014</v>
          </cell>
          <cell r="C4723" t="str">
            <v>M2</v>
          </cell>
          <cell r="D4723">
            <v>51.21</v>
          </cell>
          <cell r="E4723">
            <v>0.33614931199999998</v>
          </cell>
        </row>
        <row r="4724">
          <cell r="A4724">
            <v>89293</v>
          </cell>
          <cell r="B4724" t="str">
            <v>ALVENARIA ESTRUTURAL DE BLOCOS CERÂMICOS 14X19X29, (ESPESSURA DE 14 CM), PARA PAREDES COM ÁREA LÍQUIDA MAIOR OU IGUAL A 6M2, SEM VÃOS, UTILIZANDO PALHETA E ARGAMASSA DE ASSENTAMENTO COM PREPARO MANUAL. AF_12/2014</v>
          </cell>
          <cell r="C4724" t="str">
            <v>M2</v>
          </cell>
          <cell r="D4724">
            <v>53.29</v>
          </cell>
          <cell r="E4724">
            <v>0.35406427200000001</v>
          </cell>
        </row>
        <row r="4725">
          <cell r="A4725">
            <v>89294</v>
          </cell>
          <cell r="B4725" t="str">
            <v>ALVENARIA ESTRUTURAL DE BLOCOS CERÂMICOS 14X19X29, (ESPESSURA DE 14 CM), PARA PAREDES COM ÁREA LÍQUIDA MENOR QUE 6M², COM VÃOS, UTILIZANDO PALHETA E ARGAMASSA DE ASSENTAMENTO COM PREPARO EM BETONEIRA. AF_12/2014</v>
          </cell>
          <cell r="C4725" t="str">
            <v>M2</v>
          </cell>
          <cell r="D4725">
            <v>60.83</v>
          </cell>
          <cell r="E4725">
            <v>0.37448423800000002</v>
          </cell>
        </row>
        <row r="4726">
          <cell r="A4726">
            <v>89295</v>
          </cell>
          <cell r="B4726" t="str">
            <v>ALVENARIA ESTRUTURAL DE BLOCOS CERÂMICOS 14X19X29, (ESPESSURA DE 14 CM), PARA PAREDES COM ÁREA LÍQUIDA MENOR QUE 6M², COM VÃOS, UTILIZANDO PALHETA E ARGAMASSA DE ASSENTAMENTO COM PREPARO MANUAL. AF_12/2014</v>
          </cell>
          <cell r="C4726" t="str">
            <v>M2</v>
          </cell>
          <cell r="D4726">
            <v>62.91</v>
          </cell>
          <cell r="E4726">
            <v>0.38840070199999999</v>
          </cell>
        </row>
        <row r="4727">
          <cell r="A4727">
            <v>89296</v>
          </cell>
          <cell r="B4727" t="str">
            <v>ALVENARIA ESTRUTURAL DE BLOCOS CERÂMICOS 14X19X29, (ESPESSURA DE 14 CM), PARA PAREDES COM ÁREA LÍQUIDA MAIOR OU IGUAL A 6M², COM VÃOS, UTILIZANDO PALHETA E ARGAMASSA DE ASSENTAMENTO COM PREPARO EM BETONEIRA. AF_12/2014</v>
          </cell>
          <cell r="C4727" t="str">
            <v>M2</v>
          </cell>
          <cell r="D4727">
            <v>54.34</v>
          </cell>
          <cell r="E4727">
            <v>0.35081541799999999</v>
          </cell>
        </row>
        <row r="4728">
          <cell r="A4728">
            <v>89297</v>
          </cell>
          <cell r="B4728" t="str">
            <v>ALVENARIA ESTRUTURAL DE BLOCOS CERÂMICOS 14X19X29, (ESPESSURA DE 14 CM), PARA PAREDES COM ÁREA LÍQUIDA MAIOR OU IGUAL A 6M², COM VÃOS, UTILIZANDO PALHETA E ARGAMASSA DE ASSENTAMENTO COM PREPARO MANUAL. AF_12/2014</v>
          </cell>
          <cell r="C4728" t="str">
            <v>M2</v>
          </cell>
          <cell r="D4728">
            <v>56.42</v>
          </cell>
          <cell r="E4728">
            <v>0.36722659000000002</v>
          </cell>
        </row>
        <row r="4729">
          <cell r="A4729">
            <v>89298</v>
          </cell>
          <cell r="B4729" t="str">
            <v>ALVENARIA ESTRUTURAL DE BLOCOS CERÂMICOS 14X19X39, (ESPESSURA DE 14 CM), PARA PAREDES COM ÁREA LÍQUIDA MENOR QUE 6M², SEM VÃOS, UTILIZANDO COLHER DE PEDREIRO E ARGAMASSA DE ASSENTAMENTO COM PREPARO EM BETONEIRA. AF_12/2014</v>
          </cell>
          <cell r="C4729" t="str">
            <v>M2</v>
          </cell>
          <cell r="D4729">
            <v>56.65</v>
          </cell>
          <cell r="E4729">
            <v>0.35508534800000002</v>
          </cell>
        </row>
        <row r="4730">
          <cell r="A4730">
            <v>89299</v>
          </cell>
          <cell r="B4730" t="str">
            <v>ALVENARIA ESTRUTURAL DE BLOCOS CERÂMICOS 14X19X39, (ESPESSURA DE 14 CM), PARA PAREDES COM ÁREA LÍQUIDA MENOR QUE 6M², SEM VÃOS, UTILIZANDO COLHER DE PEDREIRO E ARGAMASSA DE ASSENTAMENTO COM PREPARO MANUAL. AF_12/2014</v>
          </cell>
          <cell r="C4730" t="str">
            <v>M2</v>
          </cell>
          <cell r="D4730">
            <v>59.31</v>
          </cell>
          <cell r="E4730">
            <v>0.37482993100000001</v>
          </cell>
        </row>
        <row r="4731">
          <cell r="A4731">
            <v>89300</v>
          </cell>
          <cell r="B4731" t="str">
            <v>ALVENARIA ESTRUTURAL DE BLOCOS CERÂMICOS 14X19X39, (ESPESSURA DE 14 CM), PARA PAREDES COM ÁREA LÍQUIDA MAIOR OU IGUAL A 6M², SEM VÃOS, UTILIZANDO COLHER DE PEDREIRO E ARGAMASSA DE ASSENTAMENTO COM PREPARO EM BETONEIRA. AF_12/2014</v>
          </cell>
          <cell r="C4731" t="str">
            <v>M2</v>
          </cell>
          <cell r="D4731">
            <v>52.4</v>
          </cell>
          <cell r="E4731">
            <v>0.340821812</v>
          </cell>
        </row>
        <row r="4732">
          <cell r="A4732">
            <v>89301</v>
          </cell>
          <cell r="B4732" t="str">
            <v>ALVENARIA ESTRUTURAL DE BLOCOS CERÂMICOS 14X19X39, (ESPESSURA DE 14 CM), PARA PAREDES COM ÁREA LÍQUIDA MAIOR OU IGUAL A 6M², SEM VÃOS, UTILIZANDO COLHER DE PEDREIRO E ARGAMASSA DE ASSENTAMENTO COM PREPARO MANUAL. AF_12/2014</v>
          </cell>
          <cell r="C4732" t="str">
            <v>M2</v>
          </cell>
          <cell r="D4732">
            <v>55.06</v>
          </cell>
          <cell r="E4732">
            <v>0.36273791999999999</v>
          </cell>
        </row>
        <row r="4733">
          <cell r="A4733">
            <v>89302</v>
          </cell>
          <cell r="B4733" t="str">
            <v>ALVENARIA ESTRUTURAL DE BLOCOS CERÂMICOS 14X19X39, (ESPESSURA DE 14 CM), PARA PAREDES COM ÁREA LÍQUIDA MENOR QUE 6M², COM VÃOS, UTILIZANDO COLHER DE PEDREIRO E ARGAMASSA DE ASSENTAMENTO COM PREPARO EM BETONEIRA. AF_12/2014</v>
          </cell>
          <cell r="C4733" t="str">
            <v>M2</v>
          </cell>
          <cell r="D4733">
            <v>63.43</v>
          </cell>
          <cell r="E4733">
            <v>0.38688212900000002</v>
          </cell>
        </row>
        <row r="4734">
          <cell r="A4734">
            <v>89303</v>
          </cell>
          <cell r="B4734" t="str">
            <v>ALVENARIA ESTRUTURAL DE BLOCOS CERÂMICOS 14X19X39, (ESPESSURA DE 14 CM), PARA PAREDES COM ÁREA LÍQUIDA MENOR QUE 6M², COM VÃOS, UTILIZANDO COLHER DE PEDREIRO E ARGAMASSA DE ASSENTAMENTO COM PREPARO MANUAL. AF_12/2014</v>
          </cell>
          <cell r="C4734" t="str">
            <v>M2</v>
          </cell>
          <cell r="D4734">
            <v>66.09</v>
          </cell>
          <cell r="E4734">
            <v>0.403319123</v>
          </cell>
        </row>
        <row r="4735">
          <cell r="A4735">
            <v>89304</v>
          </cell>
          <cell r="B4735" t="str">
            <v>ALVENARIA ESTRUTURAL DE BLOCOS CERÂMICOS 14X19X39, (ESPESSURA DE 14 CM), PARA PAREDES COM ÁREA LÍQUIDA MAIOR OU IGUAL A 6M², COM VÃOS, UTILIZANDO COLHER DE PEDREIRO E ARGAMASSA DE ASSENTAMENTO COM PREPARO EM BETONEIRA. AF_12/2014</v>
          </cell>
          <cell r="C4735" t="str">
            <v>M2</v>
          </cell>
          <cell r="D4735">
            <v>56.5</v>
          </cell>
          <cell r="E4735">
            <v>0.361140819</v>
          </cell>
        </row>
        <row r="4736">
          <cell r="A4736">
            <v>89305</v>
          </cell>
          <cell r="B4736" t="str">
            <v>ALVENARIA ESTRUTURAL DE BLOCOS CERÂMICOS 14X19X39, (ESPESSURA DE 14 CM), PARA PAREDES COM ÁREA LÍQUIDA MAIOR OU IGUAL A 6M², COM VÃOS, UTILIZANDO COLHER DE PEDREIRO E ARGAMASSA DE ASSENTAMENTO COM PREPARO MANUAL. AF_12/2014</v>
          </cell>
          <cell r="C4736" t="str">
            <v>M2</v>
          </cell>
          <cell r="D4736">
            <v>59.16</v>
          </cell>
          <cell r="E4736">
            <v>0.38066825700000001</v>
          </cell>
        </row>
        <row r="4737">
          <cell r="A4737">
            <v>89306</v>
          </cell>
          <cell r="B4737" t="str">
            <v>ALVENARIA ESTRUTURAL DE BLOCOS CERÂMICOS 14X19X29, (ESPESSURA DE 14 CM), PARA PAREDES COM ÁREA LÍQUIDA MENOR QUE 6M², SEM VÃOS, UTILIZANDO COLHER DE PEDREIRO E ARGAMASSA DE ASSENTAMENTO COM PREPARO EM BETONEIRA. AF_12/2014</v>
          </cell>
          <cell r="C4737" t="str">
            <v>M2</v>
          </cell>
          <cell r="D4737">
            <v>64.78</v>
          </cell>
          <cell r="E4737">
            <v>0.39426356499999998</v>
          </cell>
        </row>
        <row r="4738">
          <cell r="A4738">
            <v>89307</v>
          </cell>
          <cell r="B4738" t="str">
            <v>ALVENARIA ESTRUTURAL DE BLOCOS CERÂMICOS 14X19X29, (ESPESSURA DE 14 CM), PARA PAREDES COM ÁREA LÍQUIDA MENOR QUE 6M², SEM VÃOS, UTILIZANDO COLHER DE PEDREIRO E ARGAMASSA DE ASSENTAMENTO COM PREPARO MANUAL. AF_12/2014</v>
          </cell>
          <cell r="C4738" t="str">
            <v>M2</v>
          </cell>
          <cell r="D4738">
            <v>67.73</v>
          </cell>
          <cell r="E4738">
            <v>0.41181710199999999</v>
          </cell>
        </row>
        <row r="4739">
          <cell r="A4739">
            <v>89308</v>
          </cell>
          <cell r="B4739" t="str">
            <v>ALVENARIA ESTRUTURAL DE BLOCOS CERÂMICOS 14X19X29, (ESPESSURA DE 14 CM), PARA PAREDES COM ÁREA LÍQUIDA MAIOR OU IGUAL A 6M², SEM VÃOS, UTILIZANDO COLHER DE PEDREIRO E ARGAMASSA DE ASSENTAMENTO COM PREPARO EM BETONEIRA. AF_12/2014</v>
          </cell>
          <cell r="C4739" t="str">
            <v>M2</v>
          </cell>
          <cell r="D4739">
            <v>60.59</v>
          </cell>
          <cell r="E4739">
            <v>0.38448790100000002</v>
          </cell>
        </row>
        <row r="4740">
          <cell r="A4740">
            <v>89309</v>
          </cell>
          <cell r="B4740" t="str">
            <v>ALVENARIA ESTRUTURAL DE BLOCOS CERÂMICOS 14X19X29, (ESPESSURA DE 14 CM), PARA PAREDES COM ÁREA LÍQUIDA MAIOR OU IGUAL A 6M², SEM VÃOS, UTILIZANDO COLHER DE PEDREIRO E ARGAMASSA DE ASSENTAMENTO COM PREPARO MANUAL. AF_12/2014</v>
          </cell>
          <cell r="C4740" t="str">
            <v>M2</v>
          </cell>
          <cell r="D4740">
            <v>63.54</v>
          </cell>
          <cell r="E4740">
            <v>0.40363924000000001</v>
          </cell>
        </row>
        <row r="4741">
          <cell r="A4741">
            <v>89310</v>
          </cell>
          <cell r="B4741" t="str">
            <v>ALVENARIA ESTRUTURAL DE BLOCOS CERÂMICOS 14X19X29, (ESPESSURA DE 14 CM), PARA PAREDES COM ÁREA LÍQUIDA MENOR QUE 6M², COM VÃOS, UTILIZANDO COLHER DE PEDREIRO E ARGAMASSA DE ASSENTAMENTO COM PREPARO EM BETONEIRA. AF_12/2014</v>
          </cell>
          <cell r="C4741" t="str">
            <v>M2</v>
          </cell>
          <cell r="D4741">
            <v>72.94</v>
          </cell>
          <cell r="E4741">
            <v>0.42670156999999997</v>
          </cell>
        </row>
        <row r="4742">
          <cell r="A4742">
            <v>89311</v>
          </cell>
          <cell r="B4742" t="str">
            <v>ALVENARIA ESTRUTURAL DE BLOCOS CERÂMICOS 14X19X29, (ESPESSURA DE 14 CM), PARA PAREDES COM ÁREA LÍQUIDA MENOR QUE 6M², COM VÃOS, UTILIZANDO COLHER DE PEDREIRO E ARGAMASSA DE ASSENTAMENTO COM PREPARO MANUAL. AF_12/2014</v>
          </cell>
          <cell r="C4742" t="str">
            <v>M2</v>
          </cell>
          <cell r="D4742">
            <v>75.89</v>
          </cell>
          <cell r="E4742">
            <v>0.441145281</v>
          </cell>
        </row>
        <row r="4743">
          <cell r="A4743">
            <v>89312</v>
          </cell>
          <cell r="B4743" t="str">
            <v>ALVENARIA ESTRUTURAL DE BLOCOS CERÂMICOS 14X19X29, (ESPESSURA DE 14 CM), PARA PAREDES COM ÁREA LÍQUIDA MAIOR OU IGUAL A 6M², COM VÃOS, UTILIZANDO COLHER DE PEDREIRO E ARGAMASSA DE ASSENTAMENTO COM PREPARO EM BETONEIRA. AF_12/2014</v>
          </cell>
          <cell r="C4743" t="str">
            <v>M2</v>
          </cell>
          <cell r="D4743">
            <v>65.44</v>
          </cell>
          <cell r="E4743">
            <v>0.40466329099999998</v>
          </cell>
        </row>
        <row r="4744">
          <cell r="A4744">
            <v>89313</v>
          </cell>
          <cell r="B4744" t="str">
            <v>ALVENARIA ESTRUTURAL DE BLOCOS CERÂMICOS 14X19X29, (ESPESSURA DE 14 CM), PARA PAREDES COM ÁREA LÍQUIDA MAIOR OU IGUAL A 6M², COM VÃOS, UTILIZANDO COLHER DE PEDREIRO E ARGAMASSA DE ASSENTAMENTO COM PREPARO MANUAL. AF_12/2014</v>
          </cell>
          <cell r="C4744" t="str">
            <v>M2</v>
          </cell>
          <cell r="D4744">
            <v>68.39</v>
          </cell>
          <cell r="E4744">
            <v>0.42160176300000002</v>
          </cell>
        </row>
        <row r="4745">
          <cell r="A4745">
            <v>95465</v>
          </cell>
          <cell r="B4745" t="str">
            <v>COBOGO CERAMICO (ELEMENTO VAZADO), 9X20X20CM, ASSENTADO COM ARGAMASSA TRACO 1:4 DE CIMENTO E AREIA</v>
          </cell>
          <cell r="C4745" t="str">
            <v>M2</v>
          </cell>
          <cell r="D4745">
            <v>122.15</v>
          </cell>
          <cell r="E4745">
            <v>0.23033431600000001</v>
          </cell>
        </row>
        <row r="4746">
          <cell r="A4746">
            <v>87447</v>
          </cell>
          <cell r="B4746" t="str">
            <v>ALVENARIA DE VEDAÇÃO DE BLOCOS VAZADOS DE CONCRETO DE 9X19X39CM (ESPESSURA 9CM) DE PAREDES COM ÁREA LÍQUIDA MENOR QUE 6M² SEM VÃOS E ARGAMASSA DE ASSENTAMENTO COM PREPARO EM BETONEIRA. AF_06/2014</v>
          </cell>
          <cell r="C4746" t="str">
            <v>M2</v>
          </cell>
          <cell r="D4746">
            <v>48.1</v>
          </cell>
          <cell r="E4746">
            <v>0.326487845</v>
          </cell>
        </row>
        <row r="4747">
          <cell r="A4747">
            <v>87448</v>
          </cell>
          <cell r="B4747" t="str">
            <v>ALVENARIA DE VEDAÇÃO DE BLOCOS VAZADOS DE CONCRETO DE 9X19X39CM (ESPESSURA 9CM) DE PAREDES COM ÁREA LÍQUIDA MENOR QUE 6M² SEM VÃOS E ARGAMASSA DE ASSENTAMENTO COM PREPARO MANUAL. AF_06/2014</v>
          </cell>
          <cell r="C4747" t="str">
            <v>M2</v>
          </cell>
          <cell r="D4747">
            <v>48.46</v>
          </cell>
          <cell r="E4747">
            <v>0.333888079</v>
          </cell>
        </row>
        <row r="4748">
          <cell r="A4748">
            <v>87449</v>
          </cell>
          <cell r="B4748" t="str">
            <v>ALVENARIA DE VEDAÇÃO DE BLOCOS VAZADOS DE CONCRETO DE 14X19X39CM (ESPESSURA 14CM) DE PAREDES COM ÁREA LÍQUIDA MENOR QUE 6M² SEM VÃOS E ARGAMASSA DE ASSENTAMENTO COM PREPARO EM BETONEIRA. AF_06/2014</v>
          </cell>
          <cell r="C4748" t="str">
            <v>M2</v>
          </cell>
          <cell r="D4748">
            <v>61.09</v>
          </cell>
          <cell r="E4748">
            <v>0.35154315800000002</v>
          </cell>
        </row>
        <row r="4749">
          <cell r="A4749">
            <v>87450</v>
          </cell>
          <cell r="B4749" t="str">
            <v>ALVENARIA DE VEDAÇÃO DE BLOCOS VAZADOS DE CONCRETO DE 14X19X39CM (ESPESSURA 14CM) DE PAREDES COM ÁREA LÍQUIDA MENOR QUE 6M² SEM VÃOS E ARGAMASSA DE ASSENTAMENTO COM PREPARO MANUAL. AF_06/2014</v>
          </cell>
          <cell r="C4749" t="str">
            <v>M2</v>
          </cell>
          <cell r="D4749">
            <v>61.94</v>
          </cell>
          <cell r="E4749">
            <v>0.35814332199999999</v>
          </cell>
        </row>
        <row r="4750">
          <cell r="A4750">
            <v>87451</v>
          </cell>
          <cell r="B4750" t="str">
            <v>ALVENARIA DE VEDAÇÃO DE BLOCOS VAZADOS DE CONCRETO DE 19X19X39CM (ESPESSURA 19CM) DE PAREDES COM ÁREA LÍQUIDA MENOR QUE 6M² SEM VÃOS E ARGAMASSA DE ASSENTAMENTO COM PREPARO EM BETONEIRA. AF_06/2014</v>
          </cell>
          <cell r="C4750" t="str">
            <v>M2</v>
          </cell>
          <cell r="D4750">
            <v>74.47</v>
          </cell>
          <cell r="E4750">
            <v>0.33783054499999998</v>
          </cell>
        </row>
        <row r="4751">
          <cell r="A4751">
            <v>87452</v>
          </cell>
          <cell r="B4751" t="str">
            <v>ALVENARIA DE VEDAÇÃO DE BLOCOS VAZADOS DE CONCRETO DE 19X19X39CM (ESPESSURA 19CM) DE PAREDES COM ÁREA LÍQUIDA MENOR QUE 6M² SEM VÃOS E ARGAMASSA DE ASSENTAMENTO COM PREPARO MANUAL. AF_06/2014</v>
          </cell>
          <cell r="C4751" t="str">
            <v>M2</v>
          </cell>
          <cell r="D4751">
            <v>74.88</v>
          </cell>
          <cell r="E4751">
            <v>0.33597209099999997</v>
          </cell>
        </row>
        <row r="4752">
          <cell r="A4752">
            <v>87453</v>
          </cell>
          <cell r="B4752" t="str">
            <v>ALVENARIA DE VEDAÇÃO DE BLOCOS VAZADOS DE CONCRETO DE 9X19X39CM (ESPESSURA 9CM) DE PAREDES COM ÁREA LÍQUIDA MAIOR OU IGUAL A 6M² SEM VÃOS E ARGAMASSA DE ASSENTAMENTO COM PREPARO EM BETONEIRA. AF_06/2014</v>
          </cell>
          <cell r="C4752" t="str">
            <v>M2</v>
          </cell>
          <cell r="D4752">
            <v>44.73</v>
          </cell>
          <cell r="E4752">
            <v>0.30387736599999998</v>
          </cell>
        </row>
        <row r="4753">
          <cell r="A4753">
            <v>87454</v>
          </cell>
          <cell r="B4753" t="str">
            <v>ALVENARIA DE VEDAÇÃO DE BLOCOS VAZADOS DE CONCRETO DE 9X19X39CM (ESPESSURA 9CM) DE PAREDES COM ÁREA LÍQUIDA MAIOR OU IGUAL A 6M² SEM VÃOS E ARGAMASSA DE ASSENTAMENTO COM PREPARO MANUAL. AF_06/2014</v>
          </cell>
          <cell r="C4753" t="str">
            <v>M2</v>
          </cell>
          <cell r="D4753">
            <v>45.46</v>
          </cell>
          <cell r="E4753">
            <v>0.31188997299999999</v>
          </cell>
        </row>
        <row r="4754">
          <cell r="A4754">
            <v>87455</v>
          </cell>
          <cell r="B4754" t="str">
            <v>ALVENARIA DE VEDAÇÃO DE BLOCOS VAZADOS DE CONCRETO DE 14X19X39CM (ESPESSURA 14CM) DE PAREDES COM ÁREA LÍQUIDA MAIOR OU IGUAL A 6M² SEM VÃOS E ARGAMASSA DE ASSENTAMENTO COM PREPARO EM BETONEIRA. AF_06/2014</v>
          </cell>
          <cell r="C4754" t="str">
            <v>M2</v>
          </cell>
          <cell r="D4754">
            <v>56.87</v>
          </cell>
          <cell r="E4754">
            <v>0.34035771199999998</v>
          </cell>
        </row>
        <row r="4755">
          <cell r="A4755">
            <v>87456</v>
          </cell>
          <cell r="B4755" t="str">
            <v>ALVENARIA DE VEDAÇÃO DE BLOCOS VAZADOS DE CONCRETO DE 14X19X39CM (ESPESSURA 14CM) DE PAREDES COM ÁREA LÍQUIDA MAIOR OU IGUAL A 6M² SEM VÃOS E ARGAMASSA DE ASSENTAMENTO COM PREPARO MANUAL. AF_06/2014</v>
          </cell>
          <cell r="C4755" t="str">
            <v>M2</v>
          </cell>
          <cell r="D4755">
            <v>58.04</v>
          </cell>
          <cell r="E4755">
            <v>0.345659722</v>
          </cell>
        </row>
        <row r="4756">
          <cell r="A4756">
            <v>87457</v>
          </cell>
          <cell r="B4756" t="str">
            <v>ALVENARIA DE VEDAÇÃO DE BLOCOS VAZADOS DE CONCRETO DE 19X19X39CM (ESPESSURA 19CM) DE PAREDES COM ÁREA LÍQUIDA MAIOR OU IGUAL A 6M² SEM VÃOS E ARGAMASSA DE ASSENTAMENTO COM PREPARO EM BETONEIRA. AF_06/2014</v>
          </cell>
          <cell r="C4756" t="str">
            <v>M2</v>
          </cell>
          <cell r="D4756">
            <v>69.510000000000005</v>
          </cell>
          <cell r="E4756">
            <v>0.319047619</v>
          </cell>
        </row>
        <row r="4757">
          <cell r="A4757">
            <v>87458</v>
          </cell>
          <cell r="B4757" t="str">
            <v>ALVENARIA DE VEDAÇÃO DE BLOCOS VAZADOS DE CONCRETO DE 19X19X39CM (ESPESSURA 19CM) DE PAREDES COM ÁREA LÍQUIDA MAIOR OU IGUAL A 6M² SEM VÃOS E ARGAMASSA DE ASSENTAMENTO COM PREPARO MANUAL. AF_06/2014</v>
          </cell>
          <cell r="C4757" t="str">
            <v>M2</v>
          </cell>
          <cell r="D4757">
            <v>70.58</v>
          </cell>
          <cell r="E4757">
            <v>0.32641455699999999</v>
          </cell>
        </row>
        <row r="4758">
          <cell r="A4758">
            <v>87459</v>
          </cell>
          <cell r="B4758" t="str">
            <v>ALVENARIA DE VEDAÇÃO DE BLOCOS VAZADOS DE CONCRETO DE 9X19X39CM (ESPESSURA 9CM) DE PAREDES COM ÁREA LÍQUIDA MENOR QUE 6M² COM VÃOS E ARGAMASSA DE ASSENTAMENTO COM PREPARO EM BETONEIRA. AF_06/2014</v>
          </cell>
          <cell r="C4758" t="str">
            <v>M2</v>
          </cell>
          <cell r="D4758">
            <v>53.54</v>
          </cell>
          <cell r="E4758">
            <v>0.37172971900000001</v>
          </cell>
        </row>
        <row r="4759">
          <cell r="A4759">
            <v>87460</v>
          </cell>
          <cell r="B4759" t="str">
            <v>ALVENARIA DE VEDAÇÃO DE BLOCOS VAZADOS DE CONCRETO DE 9X19X39CM (ESPESSURA 9CM) DE PAREDES COM ÁREA LÍQUIDA MENOR QUE 6M² COM VÃOS E ARGAMASSA DE ASSENTAMENTO COM PREPARO MANUAL. AF_06/2014</v>
          </cell>
          <cell r="C4759" t="str">
            <v>M2</v>
          </cell>
          <cell r="D4759">
            <v>54.27</v>
          </cell>
          <cell r="E4759">
            <v>0.377530176</v>
          </cell>
        </row>
        <row r="4760">
          <cell r="A4760">
            <v>87461</v>
          </cell>
          <cell r="B4760" t="str">
            <v>ALVENARIA DE VEDAÇÃO DE BLOCOS VAZADOS DE CONCRETO DE 14X19X39CM (ESPESSURA 14CM) DE PAREDES COM ÁREA LÍQUIDA MENOR QUE 6M² COM VÃOS E ARGAMASSA DE ASSENTAMENTO COM PREPARO EM BETONEIRA. AF_06/2014</v>
          </cell>
          <cell r="C4760" t="str">
            <v>M2</v>
          </cell>
          <cell r="D4760">
            <v>66.56</v>
          </cell>
          <cell r="E4760">
            <v>0.38471991500000002</v>
          </cell>
        </row>
        <row r="4761">
          <cell r="A4761">
            <v>87462</v>
          </cell>
          <cell r="B4761" t="str">
            <v>ALVENARIA DE VEDAÇÃO DE BLOCOS VAZADOS DE CONCRETO DE 14X19X39CM (ESPESSURA 14CM) DE PAREDES COM ÁREA LÍQUIDA MENOR QUE 6M² COM VÃOS E ARGAMASSA DE ASSENTAMENTO COM PREPARO MANUAL. AF_06/2014</v>
          </cell>
          <cell r="C4761" t="str">
            <v>M2</v>
          </cell>
          <cell r="D4761">
            <v>67.41</v>
          </cell>
          <cell r="E4761">
            <v>0.39036396099999998</v>
          </cell>
        </row>
        <row r="4762">
          <cell r="A4762">
            <v>87463</v>
          </cell>
          <cell r="B4762" t="str">
            <v>ALVENARIA DE VEDAÇÃO DE BLOCOS VAZADOS DE CONCRETO DE 19X19X39CM (ESPESSURA 19CM) DE PAREDES COM ÁREA LÍQUIDA MENOR QUE 6M² COM VÃOS E ARGAMASSA DE ASSENTAMENTO COM PREPARO EM BETONEIRA. AF_06/2014</v>
          </cell>
          <cell r="C4762" t="str">
            <v>M2</v>
          </cell>
          <cell r="D4762">
            <v>79.33</v>
          </cell>
          <cell r="E4762">
            <v>0.35912371700000001</v>
          </cell>
        </row>
        <row r="4763">
          <cell r="A4763">
            <v>87464</v>
          </cell>
          <cell r="B4763" t="str">
            <v>ALVENARIA DE VEDAÇÃO DE BLOCOS VAZADOS DE CONCRETO DE 19X19X39CM (ESPESSURA 19CM) DE PAREDES COM ÁREA LÍQUIDA MENOR QUE 6M² COM VÃOS E ARGAMASSA DE ASSENTAMENTO COM PREPARO MANUAL. AF_06/2014</v>
          </cell>
          <cell r="C4763" t="str">
            <v>M2</v>
          </cell>
          <cell r="D4763">
            <v>80.400000000000006</v>
          </cell>
          <cell r="E4763">
            <v>0.36507936499999999</v>
          </cell>
        </row>
        <row r="4764">
          <cell r="A4764">
            <v>87465</v>
          </cell>
          <cell r="B4764" t="str">
            <v>ALVENARIA DE VEDAÇÃO DE BLOCOS VAZADOS DE CONCRETO DE 9X19X39CM (ESPESSURA 9CM) DE PAREDES COM ÁREA LÍQUIDA MAIOR OU IGUAL A 6M² COM VÃOS E ARGAMASSA DE ASSENTAMENTO COM PREPARO EM BETONEIRA. AF_06/2014</v>
          </cell>
          <cell r="C4764" t="str">
            <v>M2</v>
          </cell>
          <cell r="D4764">
            <v>47.79</v>
          </cell>
          <cell r="E4764">
            <v>0.33291139199999997</v>
          </cell>
        </row>
        <row r="4765">
          <cell r="A4765">
            <v>87466</v>
          </cell>
          <cell r="B4765" t="str">
            <v>ALVENARIA DE VEDAÇÃO DE BLOCOS VAZADOS DE CONCRETO DE 9X19X39CM (ESPESSURA 9CM) DE PAREDES COM ÁREA LÍQUIDA MAIOR OU IGUAL A 6M² COM VÃOS E ARGAMASSA DE ASSENTAMENTO COM PREPARO MANUAL. AF_06/2014</v>
          </cell>
          <cell r="C4765" t="str">
            <v>M2</v>
          </cell>
          <cell r="D4765">
            <v>48.52</v>
          </cell>
          <cell r="E4765">
            <v>0.339983374</v>
          </cell>
        </row>
        <row r="4766">
          <cell r="A4766">
            <v>87467</v>
          </cell>
          <cell r="B4766" t="str">
            <v>ALVENARIA DE VEDAÇÃO DE BLOCOS VAZADOS DE CONCRETO DE 14X19X39CM (ESPESSURA 14CM) DE PAREDES COM ÁREA LÍQUIDA MAIOR OU IGUAL A 6M² COM VÃOS E ARGAMASSA DE ASSENTAMENTO COM PREPARO EM BETONEIRA. AF_06/2014</v>
          </cell>
          <cell r="C4766" t="str">
            <v>M2</v>
          </cell>
          <cell r="D4766">
            <v>60.29</v>
          </cell>
          <cell r="E4766">
            <v>0.35789123499999997</v>
          </cell>
        </row>
        <row r="4767">
          <cell r="A4767">
            <v>87468</v>
          </cell>
          <cell r="B4767" t="str">
            <v>ALVENARIA DE VEDAÇÃO DE BLOCOS VAZADOS DE CONCRETO DE 14X19X39CM (ESPESSURA 14CM) DE PAREDES COM ÁREA LÍQUIDA MAIOR OU IGUAL A 6M² COM VÃOS E ARGAMASSA DE ASSENTAMENTO COM PREPARO MANUAL. AF_06/2014</v>
          </cell>
          <cell r="C4767" t="str">
            <v>M2</v>
          </cell>
          <cell r="D4767">
            <v>61.14</v>
          </cell>
          <cell r="E4767">
            <v>0.364456842</v>
          </cell>
        </row>
        <row r="4768">
          <cell r="A4768">
            <v>87469</v>
          </cell>
          <cell r="B4768" t="str">
            <v>ALVENARIA DE VEDAÇÃO DE BLOCOS VAZADOS DE CONCRETO DE 19X19X39CM (ESPESSURA 19CM) DE PAREDES COM ÁREA LÍQUIDA MAIOR OU IGUAL A 6M² COM VÃOS E ARGAMASSA DE ASSENTAMENTO COM PREPARO EM BETONEIRA. AF_06/2014</v>
          </cell>
          <cell r="C4768" t="str">
            <v>M2</v>
          </cell>
          <cell r="D4768">
            <v>73.08</v>
          </cell>
          <cell r="E4768">
            <v>0.33530300899999999</v>
          </cell>
        </row>
        <row r="4769">
          <cell r="A4769">
            <v>87470</v>
          </cell>
          <cell r="B4769" t="str">
            <v>ALVENARIA DE VEDAÇÃO DE BLOCOS VAZADOS DE CONCRETO DE 19X19X39CM (ESPESSURA 19CM) DE PAREDES COM ÁREA LÍQUIDA MAIOR OU IGUAL A 6M² COM VÃOS E ARGAMASSA DE ASSENTAMENTO COM PREPARO MANUAL. AF_06/2014</v>
          </cell>
          <cell r="C4769" t="str">
            <v>M2</v>
          </cell>
          <cell r="D4769">
            <v>74.150000000000006</v>
          </cell>
          <cell r="E4769">
            <v>0.34209456700000002</v>
          </cell>
        </row>
        <row r="4770">
          <cell r="A4770">
            <v>89044</v>
          </cell>
          <cell r="B4770" t="str">
            <v>(COMPOSIÇÃO REPRESENTATIVA) DO SERVIÇO DE ALVENARIA DE VEDAÇÃO DE BLOCOS VAZADOS DE CONCRETO DE 9X19X39CM (ESPESSURA 9CM), PARA EDIFICAÇÃO HABITACIONAL MULTIFAMILIAR (PRÉDIO). AF_11/2014</v>
          </cell>
          <cell r="C4770" t="str">
            <v>M2</v>
          </cell>
          <cell r="D4770">
            <v>47.92</v>
          </cell>
          <cell r="E4770">
            <v>0.33612004200000001</v>
          </cell>
        </row>
        <row r="4771">
          <cell r="A4771">
            <v>89169</v>
          </cell>
          <cell r="B4771" t="str">
            <v>(COMPOSIÇÃO REPRESENTATIVA) DO SERVIÇO DE ALVENARIA DE VEDAÇÃO DE BLOCOS VAZADOS DE CONCRETO DE 9X19X39CM (ESPESSURA 9CM), PARA EDIFICAÇÃO HABITACIONAL UNIFAMILIAR (CASA) E EDIFICAÇÃO PÚBLICA PADRÃO. AF_11/2014</v>
          </cell>
          <cell r="C4771" t="str">
            <v>M2</v>
          </cell>
          <cell r="D4771">
            <v>48.64</v>
          </cell>
          <cell r="E4771">
            <v>0.34165961</v>
          </cell>
        </row>
        <row r="4772">
          <cell r="A4772">
            <v>89978</v>
          </cell>
          <cell r="B4772" t="str">
            <v>(COMPOSIÇÃO REPRESENTATIVA) DO SERVIÇO DE ALVENARIA DE VEDAÇÃO DE BLOCOS VAZADOS DE CONCRETO DE 14X19X39CM (ESPESSURA 14CM), PARA EDIFICAÇÃO HABITACIONAL UNIFAMILIAR (CASA) E EDIFICAÇÃO PÚBLICA PADRÃO. AF_12/2014</v>
          </cell>
          <cell r="C4772" t="str">
            <v>M2</v>
          </cell>
          <cell r="D4772">
            <v>61.31</v>
          </cell>
          <cell r="E4772">
            <v>0.36553568400000003</v>
          </cell>
        </row>
        <row r="4773">
          <cell r="A4773" t="str">
            <v>73937/1</v>
          </cell>
          <cell r="B4773" t="str">
            <v>COBOGO DE CONCRETO (ELEMENTO VAZADO), 7X50X50CM, ASSENTADO COM ARGAMASSA TRACO 1:4 (CIMENTO E AREIA)</v>
          </cell>
          <cell r="C4773" t="str">
            <v>M2</v>
          </cell>
          <cell r="D4773">
            <v>111.91</v>
          </cell>
          <cell r="E4773">
            <v>0.207638515</v>
          </cell>
        </row>
        <row r="4774">
          <cell r="A4774" t="str">
            <v>73937/3</v>
          </cell>
          <cell r="B4774" t="str">
            <v>COBOGO DE CONCRETO (ELEMENTO VAZADO), 7X50X50CM, ASSENTADO COM ARGAMASSA TRACO 1:3 (CIMENTO E AREIA)</v>
          </cell>
          <cell r="C4774" t="str">
            <v>M2</v>
          </cell>
          <cell r="D4774">
            <v>112.1</v>
          </cell>
          <cell r="E4774">
            <v>0.20721446399999999</v>
          </cell>
        </row>
        <row r="4775">
          <cell r="A4775" t="str">
            <v>73937/5</v>
          </cell>
          <cell r="B4775" t="str">
            <v>COBOGO DE CONCRETO (ELEMENTO VAZADO), 10X29X39CM ABERTURA COM VIDRO, ASSENTADO COM ARGAMASSA TRACO 1:4 (CIMENTO E AREIA MEDIA NAO PENEIRADA)</v>
          </cell>
          <cell r="C4775" t="str">
            <v>M2</v>
          </cell>
          <cell r="D4775">
            <v>196.95</v>
          </cell>
          <cell r="E4775">
            <v>0.139751079</v>
          </cell>
        </row>
        <row r="4776">
          <cell r="A4776">
            <v>89453</v>
          </cell>
          <cell r="B4776" t="str">
            <v>ALVENARIA DE BLOCOS DE CONCRETO ESTRUTURAL 14X19X39 CM, (ESPESSURA 14 CM), FBK = 4,5 MPA, PARA PAREDES COM ÁREA LÍQUIDA MENOR QUE 6M², SEM VÃOS, UTILIZANDO PALHETA. AF_12/2014</v>
          </cell>
          <cell r="C4776" t="str">
            <v>M2</v>
          </cell>
          <cell r="D4776">
            <v>55.39</v>
          </cell>
          <cell r="E4776">
            <v>0.22426336799999999</v>
          </cell>
        </row>
        <row r="4777">
          <cell r="A4777">
            <v>89454</v>
          </cell>
          <cell r="B4777" t="str">
            <v>ALVENARIA DE BLOCOS DE CONCRETO ESTRUTURAL 14X19X39 CM, (ESPESSURA 14 CM), FBK = 4,5 MPA, PARA PAREDES COM ÁREA LÍQUIDA MAIOR OU IGUAL A 6M², SEM VÃOS, UTILIZANDO PALHETA. AF_12/2014</v>
          </cell>
          <cell r="C4777" t="str">
            <v>M2</v>
          </cell>
          <cell r="D4777">
            <v>52.84</v>
          </cell>
          <cell r="E4777">
            <v>0.22188333900000001</v>
          </cell>
        </row>
        <row r="4778">
          <cell r="A4778">
            <v>89455</v>
          </cell>
          <cell r="B4778" t="str">
            <v>ALVENARIA DE BLOCOS DE CONCRETO ESTRUTURAL 14X19X39 CM, (ESPESSURA 14 CM) FBK = 14,0 MPA, PARA PAREDES COM ÁREA LÍQUIDA MENOR QUE 6M², SEM VÃOS, UTILIZANDO PALHETA. AF_12/2014</v>
          </cell>
          <cell r="C4778" t="str">
            <v>M2</v>
          </cell>
          <cell r="D4778">
            <v>68.44</v>
          </cell>
          <cell r="E4778">
            <v>0.21735937699999999</v>
          </cell>
        </row>
        <row r="4779">
          <cell r="A4779">
            <v>89456</v>
          </cell>
          <cell r="B4779" t="str">
            <v>ALVENARIA DE BLOCOS DE CONCRETO ESTRUTURAL 14X19X39 CM, (ESPESSURA 14 CM) FBK = 14,0 MPA, PARA PAREDES COM ÁREA LÍQUIDA MAIOR OU IGUAL A 6M², SEM VÃOS, UTILIZANDO PALHETA. AF_12/2014</v>
          </cell>
          <cell r="C4779" t="str">
            <v>M2</v>
          </cell>
          <cell r="D4779">
            <v>65.319999999999993</v>
          </cell>
          <cell r="E4779">
            <v>0.21304414699999999</v>
          </cell>
        </row>
        <row r="4780">
          <cell r="A4780">
            <v>89457</v>
          </cell>
          <cell r="B4780" t="str">
            <v>ALVENARIA DE BLOCOS DE CONCRETO ESTRUTURAL 14X19X39 CM, (ESPESSURA 14 CM), FBK = 4,5 MPA, PARA PAREDES COM ÁREA LÍQUIDA MENOR QUE 6M², COM VÃOS, UTILIZANDO PALHETA. AF_12/2014</v>
          </cell>
          <cell r="C4780" t="str">
            <v>M2</v>
          </cell>
          <cell r="D4780">
            <v>58.96</v>
          </cell>
          <cell r="E4780">
            <v>0.24274991400000001</v>
          </cell>
        </row>
        <row r="4781">
          <cell r="A4781">
            <v>89458</v>
          </cell>
          <cell r="B4781" t="str">
            <v>ALVENARIA DE BLOCOS DE CONCRETO ESTRUTURAL 14X19X39 CM, (ESPESSURA 14 CM), FBK = 4,5 MPA, PARA PAREDES COM ÁREA LÍQUIDA MAIOR OU IGUAL A 6M², COM VÃOS, UTILIZANDO PALHETA. AF_12/2014</v>
          </cell>
          <cell r="C4781" t="str">
            <v>M2</v>
          </cell>
          <cell r="D4781">
            <v>54.83</v>
          </cell>
          <cell r="E4781">
            <v>0.23359002500000001</v>
          </cell>
        </row>
        <row r="4782">
          <cell r="A4782">
            <v>89459</v>
          </cell>
          <cell r="B4782" t="str">
            <v>ALVENARIA DE BLOCOS DE CONCRETO ESTRUTURAL 14X19X39 CM, (ESPESSURA 14 CM) FBK = 14,0 MPA, PARA PAREDES COM ÁREA LÍQUIDA MENOR QUE 6M², COM VÃOS, UTILIZANDO PALHETA. AF_12/2014</v>
          </cell>
          <cell r="C4782" t="str">
            <v>M2</v>
          </cell>
          <cell r="D4782">
            <v>73.37</v>
          </cell>
          <cell r="E4782">
            <v>0.23221127499999999</v>
          </cell>
        </row>
        <row r="4783">
          <cell r="A4783">
            <v>89460</v>
          </cell>
          <cell r="B4783" t="str">
            <v>ALVENARIA DE BLOCOS DE CONCRETO ESTRUTURAL 14X19X39 CM, (ESPESSURA 14 CM) FBK = 14,0 MPA, PARA PAREDES COM ÁREA LÍQUIDA MAIOR OU IGUAL A 6M², COM VÃOS, UTILIZANDO PALHETA. AF_12/2014</v>
          </cell>
          <cell r="C4783" t="str">
            <v>M2</v>
          </cell>
          <cell r="D4783">
            <v>68.33</v>
          </cell>
          <cell r="E4783">
            <v>0.22384105900000001</v>
          </cell>
        </row>
        <row r="4784">
          <cell r="A4784">
            <v>89462</v>
          </cell>
          <cell r="B4784" t="str">
            <v>ALVENARIA DE BLOCOS DE CONCRETO ESTRUTURAL 14X19X29 CM, (ESPESSURA 14 CM), FBK = 4,5 MPA, PARA PAREDES COM ÁREA LÍQUIDA MENOR QUE 6M², SEM VÃOS, UTILIZANDO PALHETA. AF_12/2014</v>
          </cell>
          <cell r="C4784" t="str">
            <v>M2</v>
          </cell>
          <cell r="D4784">
            <v>63.79</v>
          </cell>
          <cell r="E4784">
            <v>0.23616585200000001</v>
          </cell>
        </row>
        <row r="4785">
          <cell r="A4785">
            <v>89463</v>
          </cell>
          <cell r="B4785" t="str">
            <v>ALVENARIA DE BLOCOS DE CONCRETO ESTRUTURAL 14X19X29 CM, (ESPESSURA 14 CM), FBK = 4,5 MPA, PARA PAREDES COM ÁREA LÍQUIDA MAIOR OU IGUAL A 6M², SEM VÃOS, UTILIZANDO PALHETA. AF_12/2014</v>
          </cell>
          <cell r="C4785" t="str">
            <v>M2</v>
          </cell>
          <cell r="D4785">
            <v>61.51</v>
          </cell>
          <cell r="E4785">
            <v>0.23381294899999999</v>
          </cell>
        </row>
        <row r="4786">
          <cell r="A4786">
            <v>89464</v>
          </cell>
          <cell r="B4786" t="str">
            <v>ALVENARIA DE BLOCOS DE CONCRETO ESTRUTURAL 14X19X29 CM, (ESPESSURA 14 CM) FBK = 14,0 MPA, PARA PAREDES COM ÁREA LÍQUIDA MENOR QUE 6M², SEM VÃOS, UTILIZANDO PALHETA. AF_12/2014</v>
          </cell>
          <cell r="C4786" t="str">
            <v>M2</v>
          </cell>
          <cell r="D4786">
            <v>85.11</v>
          </cell>
          <cell r="E4786">
            <v>0.205920509</v>
          </cell>
        </row>
        <row r="4787">
          <cell r="A4787">
            <v>89465</v>
          </cell>
          <cell r="B4787" t="str">
            <v>ALVENARIA DE BLOCOS DE CONCRETO ESTRUTURAL 14X19X29 CM, (ESPESSURA 14 CM) FBK = 14,0 MPA, PARA PAREDES COM ÁREA LÍQUIDA MAIOR OU IGUAL A 6M², SEM VÃOS, UTILIZANDO PALHETA. AF_12/2014</v>
          </cell>
          <cell r="C4787" t="str">
            <v>M2</v>
          </cell>
          <cell r="D4787">
            <v>82.37</v>
          </cell>
          <cell r="E4787">
            <v>0.20246071299999999</v>
          </cell>
        </row>
        <row r="4788">
          <cell r="A4788">
            <v>89466</v>
          </cell>
          <cell r="B4788" t="str">
            <v>ALVENARIA DE BLOCOS DE CONCRETO ESTRUTURAL 14X19X29 CM, (ESPESSURA 14 CM), FBK = 4,5 MPA, PARA PAREDES COM ÁREA LÍQUIDA MENOR QUE 6M², COM VÃOS, UTILIZANDO PALHETA. AF_12/2014</v>
          </cell>
          <cell r="C4788" t="str">
            <v>M2</v>
          </cell>
          <cell r="D4788">
            <v>67.55</v>
          </cell>
          <cell r="E4788">
            <v>0.25911051600000001</v>
          </cell>
        </row>
        <row r="4789">
          <cell r="A4789">
            <v>89467</v>
          </cell>
          <cell r="B4789" t="str">
            <v>ALVENARIA DE BLOCOS DE CONCRETO ESTRUTURAL 14X19X29 CM, (ESPESSURA 14 CM), FBK = 4,5 MPA, PARA PAREDES COM ÁREA LÍQUIDA MAIOR OU IGUAL A 6M², COM VÃOS, UTILIZANDO PALHETA. AF_12/2014</v>
          </cell>
          <cell r="C4789" t="str">
            <v>M2</v>
          </cell>
          <cell r="D4789">
            <v>63.51</v>
          </cell>
          <cell r="E4789">
            <v>0.24782264400000001</v>
          </cell>
        </row>
        <row r="4790">
          <cell r="A4790">
            <v>89468</v>
          </cell>
          <cell r="B4790" t="str">
            <v>ALVENARIA DE BLOCOS DE CONCRETO ESTRUTURAL 14X19X29 CM, (ESPESSURA 14 CM) FBK = 14,0 MPA, PARA PAREDES COM ÁREA LÍQUIDA MENOR QUE 6M², COM VÃOS, UTILIZANDO PALHETA. AF_12/2014</v>
          </cell>
          <cell r="C4790" t="str">
            <v>M2</v>
          </cell>
          <cell r="D4790">
            <v>89.7</v>
          </cell>
          <cell r="E4790">
            <v>0.22554286900000001</v>
          </cell>
        </row>
        <row r="4791">
          <cell r="A4791">
            <v>89469</v>
          </cell>
          <cell r="B4791" t="str">
            <v>ALVENARIA DE BLOCOS DE CONCRETO ESTRUTURAL 14X19X29 CM, (ESPESSURA 14 CM) FBK = 14,0 MPA, PARA PAREDES COM ÁREA LÍQUIDA MAIOR OU IGUAL A 6M², COM VÃOS, UTILIZANDO PALHETA. AF_12/2014</v>
          </cell>
          <cell r="C4791" t="str">
            <v>M2</v>
          </cell>
          <cell r="D4791">
            <v>84.82</v>
          </cell>
          <cell r="E4791">
            <v>0.216078617</v>
          </cell>
        </row>
        <row r="4792">
          <cell r="A4792">
            <v>89470</v>
          </cell>
          <cell r="B4792" t="str">
            <v>ALVENARIA DE BLOCOS DE CONCRETO ESTRUTURAL 14X19X39 CM, (ESPESSURA 14 CM), FBK = 4,5 MPA, PARA PAREDES COM ÁREA LÍQUIDA MENOR QUE 6M², SEM VÃOS, UTILIZANDO COLHER DE PEDREIRO. AF_12/2014</v>
          </cell>
          <cell r="C4792" t="str">
            <v>M2</v>
          </cell>
          <cell r="D4792">
            <v>66.48</v>
          </cell>
          <cell r="E4792">
            <v>0.299153055</v>
          </cell>
        </row>
        <row r="4793">
          <cell r="A4793">
            <v>89471</v>
          </cell>
          <cell r="B4793" t="str">
            <v>ALVENARIA DE BLOCOS DE CONCRETO ESTRUTURAL 14X19X39 CM, (ESPESSURA 14 CM), FBK = 4,5 MPA, PARA PAREDES COM ÁREA LÍQUIDA MAIOR OU IGUAL A 6M², SEM VÃOS, UTILIZANDO COLHER DE PEDREIRO. AF_12/2014</v>
          </cell>
          <cell r="C4793" t="str">
            <v>M2</v>
          </cell>
          <cell r="D4793">
            <v>63.93</v>
          </cell>
          <cell r="E4793">
            <v>0.30022005600000001</v>
          </cell>
        </row>
        <row r="4794">
          <cell r="A4794">
            <v>89472</v>
          </cell>
          <cell r="B4794" t="str">
            <v>ALVENARIA DE BLOCOS DE CONCRETO ESTRUTURAL 14X19X39 CM, (ESPESSURA 14 CM) FBK = 14,0 MPA, PARA PAREDES COM ÁREA LÍQUIDA MENOR QUE 6M², SEM VÃOS, UTILIZANDO COLHER DE PEDREIRO. AF_12/2014</v>
          </cell>
          <cell r="C4794" t="str">
            <v>M2</v>
          </cell>
          <cell r="D4794">
            <v>79.34</v>
          </cell>
          <cell r="E4794">
            <v>0.27914925899999998</v>
          </cell>
        </row>
        <row r="4795">
          <cell r="A4795">
            <v>89473</v>
          </cell>
          <cell r="B4795" t="str">
            <v>ALVENARIA DE BLOCOS DE CONCRETO ESTRUTURAL 14X19X39 CM, (ESPESSURA 14 CM) FBK = 14,0 MPA, PARA PAREDES COM ÁREA LÍQUIDA MAIOR OU IGUAL A 6M², SEM VÃOS, UTILIZANDO COLHER DE PEDREIRO. AF_12/2014</v>
          </cell>
          <cell r="C4795" t="str">
            <v>M2</v>
          </cell>
          <cell r="D4795">
            <v>76.41</v>
          </cell>
          <cell r="E4795">
            <v>0.279421433</v>
          </cell>
        </row>
        <row r="4796">
          <cell r="A4796">
            <v>89474</v>
          </cell>
          <cell r="B4796" t="str">
            <v>ALVENARIA DE BLOCOS DE CONCRETO ESTRUTURAL 14X19X39 CM, (ESPESSURA 14 CM), FBK = 4,5 MPA, PARA PAREDES COM ÁREA LÍQUIDA MENOR QUE 6M², COM VÃOS, UTILIZANDO COLHER DE PEDREIRO. AF_12/2014</v>
          </cell>
          <cell r="C4796" t="str">
            <v>M2</v>
          </cell>
          <cell r="D4796">
            <v>73.14</v>
          </cell>
          <cell r="E4796">
            <v>0.33168248700000003</v>
          </cell>
        </row>
        <row r="4797">
          <cell r="A4797">
            <v>89475</v>
          </cell>
          <cell r="B4797" t="str">
            <v>ALVENARIA DE BLOCOS DE CONCRETO ESTRUTURAL 14X19X39 CM, (ESPESSURA 14 CM), FBK = 4,5 MPA, PARA PAREDES COM ÁREA LÍQUIDA MAIOR OU IGUAL A 6M², COM VÃOS, UTILIZANDO COLHER DE PEDREIRO. AF_12/2014</v>
          </cell>
          <cell r="C4797" t="str">
            <v>M2</v>
          </cell>
          <cell r="D4797">
            <v>67.62</v>
          </cell>
          <cell r="E4797">
            <v>0.32014869800000001</v>
          </cell>
        </row>
        <row r="4798">
          <cell r="A4798">
            <v>89476</v>
          </cell>
          <cell r="B4798" t="str">
            <v>ALVENARIA DE BLOCOS DE CONCRETO ESTRUTURAL 14X19X39 CM, (ESPESSURA 14 CM) FBK = 14,0 MPA, PARA PAREDES COM ÁREA LÍQUIDA MENOR QUE 6M², COM VÃOS, UTILIZANDO COLHER DE PEDREIRO. AF_12/2014</v>
          </cell>
          <cell r="C4798" t="str">
            <v>M2</v>
          </cell>
          <cell r="D4798">
            <v>87.54</v>
          </cell>
          <cell r="E4798">
            <v>0.307348389</v>
          </cell>
        </row>
        <row r="4799">
          <cell r="A4799">
            <v>89477</v>
          </cell>
          <cell r="B4799" t="str">
            <v>ALVENARIA DE BLOCOS DE CONCRETO ESTRUTURAL 14X19X39 CM, (ESPESSURA 14 CM) FBK = 14,0 MPA, PARA PAREDES COM ÁREA LÍQUIDA MAIOR OU IGUAL A 6M², COM VÃOS, UTILIZANDO COLHER DE PEDREIRO. AF_12/2014</v>
          </cell>
          <cell r="C4799" t="str">
            <v>M2</v>
          </cell>
          <cell r="D4799">
            <v>81.290000000000006</v>
          </cell>
          <cell r="E4799">
            <v>0.29808286899999997</v>
          </cell>
        </row>
        <row r="4800">
          <cell r="A4800">
            <v>89478</v>
          </cell>
          <cell r="B4800" t="str">
            <v>ALVENARIA DE BLOCOS DE CONCRETO ESTRUTURAL 14X19X29 CM, (ESPESSURA 14 CM), FBK = 4,5 MPA, PARA PAREDES COM ÁREA LÍQUIDA MENOR QUE 6M², SEM VÃOS, UTILIZANDO COLHER DE PEDREIRO. AF_12/2014</v>
          </cell>
          <cell r="C4800" t="str">
            <v>M2</v>
          </cell>
          <cell r="D4800">
            <v>75.099999999999994</v>
          </cell>
          <cell r="E4800">
            <v>0.30081627100000002</v>
          </cell>
        </row>
        <row r="4801">
          <cell r="A4801">
            <v>89479</v>
          </cell>
          <cell r="B4801" t="str">
            <v>ALVENARIA DE BLOCOS DE CONCRETO ESTRUTURAL 14X19X29 CM, (ESPESSURA 14 CM), FBK = 4,5 MPA, PARA PAREDES COM ÁREA LÍQUIDA MAIOR OU IGUAL A 6M², SEM VÃOS, UTILIZANDO COLHER DE PEDREIRO. AF_12/2014</v>
          </cell>
          <cell r="C4801" t="str">
            <v>M2</v>
          </cell>
          <cell r="D4801">
            <v>72.81</v>
          </cell>
          <cell r="E4801">
            <v>0.30089716999999999</v>
          </cell>
        </row>
        <row r="4802">
          <cell r="A4802">
            <v>89480</v>
          </cell>
          <cell r="B4802" t="str">
            <v>ALVENARIA DE BLOCOS DE CONCRETO ESTRUTURAL 14X19X29 CM, (ESPESSURA 14 CM) FBK = 14,0 MPA, PARA PAREDES COM ÁREA LÍQUIDA MENOR QUE 6M², SEM VÃOS, UTILIZANDO COLHER DE PEDREIRO. AF_12/2014</v>
          </cell>
          <cell r="C4802" t="str">
            <v>M2</v>
          </cell>
          <cell r="D4802">
            <v>96.22</v>
          </cell>
          <cell r="E4802">
            <v>0.25762782400000001</v>
          </cell>
        </row>
        <row r="4803">
          <cell r="A4803">
            <v>89483</v>
          </cell>
          <cell r="B4803" t="str">
            <v>ALVENARIA DE BLOCOS DE CONCRETO ESTRUTURAL 14X19X29 CM, (ESPESSURA 14 CM) FBK = 14,0 MPA, PARA PAREDES COM ÁREA LÍQUIDA MAIOR OU IGUAL A 6M², SEM VÃOS, UTILIZANDO COLHER DE PEDREIRO. AF_12/2014</v>
          </cell>
          <cell r="C4803" t="str">
            <v>M2</v>
          </cell>
          <cell r="D4803">
            <v>93.67</v>
          </cell>
          <cell r="E4803">
            <v>0.25785691300000002</v>
          </cell>
        </row>
        <row r="4804">
          <cell r="A4804">
            <v>89484</v>
          </cell>
          <cell r="B4804" t="str">
            <v>ALVENARIA DE BLOCOS DE CONCRETO ESTRUTURAL 14X19X29 CM, (ESPESSURA 14 CM), FBK = 4,5 MPA, PARA PAREDES COM ÁREA LÍQUIDA MENOR QUE 6M², COM VÃOS, UTILIZANDO COLHER DE PEDREIRO. AF_12/2014</v>
          </cell>
          <cell r="C4804" t="str">
            <v>M2</v>
          </cell>
          <cell r="D4804">
            <v>81.94</v>
          </cell>
          <cell r="E4804">
            <v>0.335212648</v>
          </cell>
        </row>
        <row r="4805">
          <cell r="A4805">
            <v>89486</v>
          </cell>
          <cell r="B4805" t="str">
            <v>ALVENARIA DE BLOCOS DE CONCRETO ESTRUTURAL 14X19X29 CM, (ESPESSURA 14 CM), FBK = 4,5 MPA, PARA PAREDES COM ÁREA LÍQUIDA MAIOR OU IGUAL A 6M², COM VÃOS, UTILIZANDO COLHER DE PEDREIRO. AF_12/2014</v>
          </cell>
          <cell r="C4805" t="str">
            <v>M2</v>
          </cell>
          <cell r="D4805">
            <v>76.7</v>
          </cell>
          <cell r="E4805">
            <v>0.32345225599999999</v>
          </cell>
        </row>
        <row r="4806">
          <cell r="A4806">
            <v>89487</v>
          </cell>
          <cell r="B4806" t="str">
            <v>ALVENARIA DE BLOCOS DE CONCRETO ESTRUTURAL 14X19X29 CM, (ESPESSURA 14 CM) FBK = 14,0 MPA, PARA PAREDES COM ÁREA LÍQUIDA MENOR QUE 6M², COM VÃOS, UTILIZANDO COLHER DE PEDREIRO. AF_12/2014</v>
          </cell>
          <cell r="C4806" t="str">
            <v>M2</v>
          </cell>
          <cell r="D4806">
            <v>104.08</v>
          </cell>
          <cell r="E4806">
            <v>0.28948890999999999</v>
          </cell>
        </row>
        <row r="4807">
          <cell r="A4807">
            <v>89488</v>
          </cell>
          <cell r="B4807" t="str">
            <v>ALVENARIA DE BLOCOS DE CONCRETO ESTRUTURAL 14X19X29 CM, (ESPESSURA 14 CM) FBK = 14,0 MPA, PARA PAREDES COM ÁREA LÍQUIDA MAIOR OU IGUAL A 6M², COM VÃOS, UTILIZANDO COLHER DE PEDREIRO. AF_12/2014</v>
          </cell>
          <cell r="C4807" t="str">
            <v>M2</v>
          </cell>
          <cell r="D4807">
            <v>98</v>
          </cell>
          <cell r="E4807">
            <v>0.27810772</v>
          </cell>
        </row>
        <row r="4808">
          <cell r="A4808">
            <v>91815</v>
          </cell>
          <cell r="B4808" t="str">
            <v>(COMPOSIÇÃO REPRESENTATIVA) DE ALVENARIA DE BLOCOS DE CONCRETO ESTRUTURAL 14X19X39 CM, (ESPESSURA 14 CM), FBK = 4,5 MPA, UTILIZANDO PALHETA, PARA EDIFICAÇÃO HABITACIONAL. AF_10/2015</v>
          </cell>
          <cell r="C4808" t="str">
            <v>M2</v>
          </cell>
          <cell r="D4808">
            <v>55.4</v>
          </cell>
          <cell r="E4808">
            <v>0.2320074</v>
          </cell>
        </row>
        <row r="4809">
          <cell r="A4809">
            <v>91816</v>
          </cell>
          <cell r="B4809" t="str">
            <v>COMPOSIÇÃO REPRESENTATIVA DE SERVIÇOS DE ALVENARIA DE BLOCOS DE CONCRETO ESTRUTURAL 14X19X29 CM, (ESPESSURA 14 CM), FBK = 4,5 MPA, UTILIZANDO PALHETA, PARA EDIFICAÇÃO HABITACIONAL. AF_10/2015</v>
          </cell>
          <cell r="C4809" t="str">
            <v>M2</v>
          </cell>
          <cell r="D4809">
            <v>63.97</v>
          </cell>
          <cell r="E4809">
            <v>0.245925215</v>
          </cell>
        </row>
        <row r="4810">
          <cell r="A4810">
            <v>72139</v>
          </cell>
          <cell r="B4810" t="str">
            <v>BLOCOS DE VIDRO TIPO CANELADO 19X19X8CM, ASSENTADO COM ARGAMASSA TRACO 1:3 (CIMENTO E AREIA GROSSA) PREPARO MECANICO, COM REJUNTAMENTO EM CIMENTO BRANCO E BARRAS DE ACO</v>
          </cell>
          <cell r="C4810" t="str">
            <v>M2</v>
          </cell>
          <cell r="D4810">
            <v>379.56</v>
          </cell>
          <cell r="E4810">
            <v>0.28412175499999998</v>
          </cell>
        </row>
        <row r="4811">
          <cell r="A4811">
            <v>72175</v>
          </cell>
          <cell r="B4811" t="str">
            <v>BLOCOS DE VIDRO TIPO XADREZ 20X20X10CM, ASSENTADO COM ARGAMASSA TRACO 1:3 (CIMENTO E AREIA GROSSA) PREPARO MECANICO, COM REJUNTAMENTO EM CIMENTO BRANCO E BARRAS DE ACO</v>
          </cell>
          <cell r="C4811" t="str">
            <v>M2</v>
          </cell>
          <cell r="D4811">
            <v>382.06</v>
          </cell>
          <cell r="E4811">
            <v>0.28226207599999997</v>
          </cell>
        </row>
        <row r="4812">
          <cell r="A4812">
            <v>72176</v>
          </cell>
          <cell r="B4812" t="str">
            <v>BLOCOS DE VIDRO TIPO XADREZ 20X10X8CM, ASSENTADO COM ARGAMASSA TRACO 1:3 (CIMENTO E AREIA GROSSA) PREPARO MECANICO, COM REJUNTAMENTO EM CIMENTO BRANCO E BARRAS DE ACO</v>
          </cell>
          <cell r="C4812" t="str">
            <v>M2</v>
          </cell>
          <cell r="D4812">
            <v>384.56</v>
          </cell>
          <cell r="E4812">
            <v>0.28042658300000001</v>
          </cell>
        </row>
        <row r="4813">
          <cell r="A4813">
            <v>72178</v>
          </cell>
          <cell r="B4813" t="str">
            <v>RETIRADA DE DIVISORIAS EM CHAPAS DE MADEIRA, COM MONTANTES METALICOS</v>
          </cell>
          <cell r="C4813" t="str">
            <v>M2</v>
          </cell>
          <cell r="D4813">
            <v>21.94</v>
          </cell>
          <cell r="E4813">
            <v>0.80631868299999998</v>
          </cell>
        </row>
        <row r="4814">
          <cell r="A4814">
            <v>72179</v>
          </cell>
          <cell r="B4814" t="str">
            <v>RECOLOCACAO DE PLACAS DIVISORIAS DE GRANILITE, CONSIDERANDO REAPROVEITAMENTO DO MATERIAL</v>
          </cell>
          <cell r="C4814" t="str">
            <v>M2</v>
          </cell>
          <cell r="D4814">
            <v>46.5</v>
          </cell>
          <cell r="E4814">
            <v>0.80684754599999997</v>
          </cell>
        </row>
        <row r="4815">
          <cell r="A4815">
            <v>72180</v>
          </cell>
          <cell r="B4815" t="str">
            <v>RECOLOCACAO DE DIVISORIAS TIPO CHAPAS OU TABUAS, EXCLUSIVE ENTARUGAMENTO, CONSIDERANDO REAPROVEITAMENTO DO MATERIAL</v>
          </cell>
          <cell r="C4815" t="str">
            <v>M2</v>
          </cell>
          <cell r="D4815">
            <v>14.16</v>
          </cell>
          <cell r="E4815">
            <v>0.75718390899999999</v>
          </cell>
        </row>
        <row r="4816">
          <cell r="A4816">
            <v>72181</v>
          </cell>
          <cell r="B4816" t="str">
            <v>RECOLOCACAO DE DIVISORIAS TIPO CHAPAS OU TABUAS, INCLUSIVE ENTARUGAMENTO, CONSIDERANDO REAPROVEITAMENTO DO MATERIAL</v>
          </cell>
          <cell r="C4816" t="str">
            <v>M2</v>
          </cell>
          <cell r="D4816">
            <v>28.7</v>
          </cell>
          <cell r="E4816">
            <v>0.74113101599999998</v>
          </cell>
        </row>
        <row r="4817">
          <cell r="A4817" t="str">
            <v>73774/1</v>
          </cell>
          <cell r="B4817" t="str">
            <v>DIVISORIA EM MARMORITE ESPESSURA 35MM, CHUMBAMENTO NO PISO E PAREDE COM ARGAMASSA DE CIMENTO E AREIA, POLIMENTO MANUAL, EXCLUSIVE FERRAGENS</v>
          </cell>
          <cell r="C4817" t="str">
            <v>M2</v>
          </cell>
          <cell r="D4817">
            <v>268.69</v>
          </cell>
          <cell r="E4817">
            <v>0.59432803700000003</v>
          </cell>
        </row>
        <row r="4818">
          <cell r="A4818" t="str">
            <v>73909/1</v>
          </cell>
          <cell r="B4818" t="str">
            <v>DIVISORIA EM MADEIRA COMPENSADA RESINADA ESPESSURA 6MM, ESTRUTURADA EM MADEIRA DE LEI 3"X3"</v>
          </cell>
          <cell r="C4818" t="str">
            <v>M2</v>
          </cell>
          <cell r="D4818">
            <v>184.28</v>
          </cell>
          <cell r="E4818">
            <v>0.56153679300000003</v>
          </cell>
        </row>
        <row r="4819">
          <cell r="A4819" t="str">
            <v>74229/1</v>
          </cell>
          <cell r="B4819" t="str">
            <v>DIVISORIA EM MARMORE BRANCO POLIDO, ESPESSURA 3 CM, ASSENTADO COM ARGAMASSA TRACO 1:4 (CIMENTO E AREIA), ARREMATE COM CIMENTO BRANCO, EXCLUSIVE FERRAGENS</v>
          </cell>
          <cell r="C4819" t="str">
            <v>M2</v>
          </cell>
          <cell r="D4819">
            <v>504.55</v>
          </cell>
          <cell r="E4819">
            <v>0.187592963</v>
          </cell>
        </row>
        <row r="4820">
          <cell r="A4820">
            <v>79627</v>
          </cell>
          <cell r="B4820" t="str">
            <v>DIVISORIA EM GRANITO BRANCO POLIDO, ESP = 3CM, ASSENTADO COM ARGAMASSA TRACO 1:4, ARREMATE EM CIMENTO BRANCO, EXCLUSIVE FERRAGENS</v>
          </cell>
          <cell r="C4820" t="str">
            <v>M2</v>
          </cell>
          <cell r="D4820">
            <v>675.55</v>
          </cell>
          <cell r="E4820">
            <v>0.1400856</v>
          </cell>
        </row>
        <row r="4821">
          <cell r="A4821">
            <v>96358</v>
          </cell>
          <cell r="B4821" t="str">
            <v>PAREDE COM PLACAS DE GESSO ACARTONADO (DRYWALL), PARA USO INTERNO, COM DUAS FACES SIMPLES E ESTRUTURA METÁLICA COM GUIAS SIMPLES, SEM VÃOS. AF_06/2017_P</v>
          </cell>
          <cell r="C4821" t="str">
            <v>M2</v>
          </cell>
          <cell r="D4821">
            <v>75.319999999999993</v>
          </cell>
          <cell r="E4821">
            <v>9.3317358000000003E-2</v>
          </cell>
        </row>
        <row r="4822">
          <cell r="A4822">
            <v>96359</v>
          </cell>
          <cell r="B4822" t="str">
            <v>PAREDE COM PLACAS DE GESSO ACARTONADO (DRYWALL), PARA USO INTERNO, COM DUAS FACES SIMPLES E ESTRUTURA METÁLICA COM GUIAS SIMPLES, COM VÃOS AF_06/2017_P</v>
          </cell>
          <cell r="C4822" t="str">
            <v>M2</v>
          </cell>
          <cell r="D4822">
            <v>82.57</v>
          </cell>
          <cell r="E4822">
            <v>9.8215368999999997E-2</v>
          </cell>
        </row>
        <row r="4823">
          <cell r="A4823">
            <v>96360</v>
          </cell>
          <cell r="B4823" t="str">
            <v>PAREDE COM PLACAS DE GESSO ACARTONADO (DRYWALL), PARA USO INTERNO, COM DUAS FACES SIMPLES E ESTRUTURA METÁLICA COM GUIAS DUPLAS, SEM VÃOS. AF_06/2017_P</v>
          </cell>
          <cell r="C4823" t="str">
            <v>M2</v>
          </cell>
          <cell r="D4823">
            <v>95.12</v>
          </cell>
          <cell r="E4823">
            <v>9.3677554999999996E-2</v>
          </cell>
        </row>
        <row r="4824">
          <cell r="A4824">
            <v>96361</v>
          </cell>
          <cell r="B4824" t="str">
            <v>PAREDE COM PLACAS DE GESSO ACARTONADO (DRYWALL), PARA USO INTERNO, COM DUAS FACES SIMPLES E ESTRUTURA METÁLICA COM GUIAS DUPLAS, COM VÃOS. AF_06/2017_P</v>
          </cell>
          <cell r="C4824" t="str">
            <v>M2</v>
          </cell>
          <cell r="D4824">
            <v>109.27</v>
          </cell>
          <cell r="E4824">
            <v>9.8715596000000003E-2</v>
          </cell>
        </row>
        <row r="4825">
          <cell r="A4825">
            <v>96362</v>
          </cell>
          <cell r="B4825" t="str">
            <v>PAREDE COM PLACAS DE GESSO ACARTONADO (DRYWALL), PARA USO INTERNO, COM UMA FACE SIMPLES E OUTRA FACE DUPLA E ESTRUTURA METÁLICA COM GUIAS SIMPLES, SEM VÃOS. AF_06/2017_P</v>
          </cell>
          <cell r="C4825" t="str">
            <v>M2</v>
          </cell>
          <cell r="D4825">
            <v>99.36</v>
          </cell>
          <cell r="E4825">
            <v>8.3215654E-2</v>
          </cell>
        </row>
        <row r="4826">
          <cell r="A4826">
            <v>96363</v>
          </cell>
          <cell r="B4826" t="str">
            <v>PAREDE COM PLACAS DE GESSO ACARTONADO (DRYWALL), PARA USO INTERNO, COM UMA FACE SIMPLES E OUTRA FACE DUPLA E ESTRUTURA METÁLICA COM GUIAS SIMPLES, COM VÃOS. AF_06/2017_P</v>
          </cell>
          <cell r="C4826" t="str">
            <v>M2</v>
          </cell>
          <cell r="D4826">
            <v>106.87</v>
          </cell>
          <cell r="E4826">
            <v>8.9109838999999996E-2</v>
          </cell>
        </row>
        <row r="4827">
          <cell r="A4827">
            <v>96364</v>
          </cell>
          <cell r="B4827" t="str">
            <v>PAREDE COM PLACAS DE GESSO ACARTONADO (DRYWALL), PARA USO INTERNO COM UMA FACE SIMPLES E OUTRA FACE DUPLA E ESTRUTURA METÁLICA COM GUIAS DUPLAS, SEM VÃOS. AF_06/2017_P</v>
          </cell>
          <cell r="C4827" t="str">
            <v>M2</v>
          </cell>
          <cell r="D4827">
            <v>119.17</v>
          </cell>
          <cell r="E4827">
            <v>8.5183315999999995E-2</v>
          </cell>
        </row>
        <row r="4828">
          <cell r="A4828">
            <v>96365</v>
          </cell>
          <cell r="B4828" t="str">
            <v>PAREDE COM PLACAS DE GESSO ACARTONADO (DRYWALL), PARA USO INTERNO, COM UMA FACE SIMPLES E OUTRA FACE DUPLA E   ESTRUTURA METÁLICA COM GUIAS DUPLAS, COM VÃOS. AF_06/2017_P</v>
          </cell>
          <cell r="C4828" t="str">
            <v>M2</v>
          </cell>
          <cell r="D4828">
            <v>133.55000000000001</v>
          </cell>
          <cell r="E4828">
            <v>9.1427712999999994E-2</v>
          </cell>
        </row>
        <row r="4829">
          <cell r="A4829">
            <v>96366</v>
          </cell>
          <cell r="B4829" t="str">
            <v>PAREDE COM PLACAS DE GESSO ACARTONADO (DRYWALL), PARA USO INTERNO, COM DUAS FACES DUPLAS E ESTRUTURA METÁLICA COM GUIAS SIMPLES, SEM VÃOS. AF_06/2017_P</v>
          </cell>
          <cell r="C4829" t="str">
            <v>M2</v>
          </cell>
          <cell r="D4829">
            <v>123.42</v>
          </cell>
          <cell r="E4829">
            <v>7.7054237999999997E-2</v>
          </cell>
        </row>
        <row r="4830">
          <cell r="A4830">
            <v>96367</v>
          </cell>
          <cell r="B4830" t="str">
            <v>PAREDE COM PLACAS DE GESSO ACARTONADO (DRYWALL), PARA USO INTERNO, COM DUAS FACES DUPLAS E ESTRUTURA METÁLICA COM GUIAS SIMPLES, COM VÃOS. AF_06/2017_P</v>
          </cell>
          <cell r="C4830" t="str">
            <v>M2</v>
          </cell>
          <cell r="D4830">
            <v>131.13999999999999</v>
          </cell>
          <cell r="E4830">
            <v>8.3441583E-2</v>
          </cell>
        </row>
        <row r="4831">
          <cell r="A4831">
            <v>96368</v>
          </cell>
          <cell r="B4831" t="str">
            <v>PAREDE COM PLACAS DE GESSO ACARTONADO (DRYWALL), PARA USO INTERNO COM DUAS FACES DUPLAS E ESTRUTURA METÁLICA COM GUIAS DUPLAS, SEM VÃOS. AF_06/2017</v>
          </cell>
          <cell r="C4831" t="str">
            <v>M2</v>
          </cell>
          <cell r="D4831">
            <v>143.22</v>
          </cell>
          <cell r="E4831">
            <v>7.9527173000000007E-2</v>
          </cell>
        </row>
        <row r="4832">
          <cell r="A4832">
            <v>96369</v>
          </cell>
          <cell r="B4832" t="str">
            <v>PAREDE COM PLACAS DE GESSO ACARTONADO (DRYWALL), PARA USO INTERNO, COM DUAS FACES DUPLAS E ESTRUTURA METÁLICA COM GUIAS DUPLAS, COM VÃOS. AF_06/2017_P</v>
          </cell>
          <cell r="C4832" t="str">
            <v>M2</v>
          </cell>
          <cell r="D4832">
            <v>157.84</v>
          </cell>
          <cell r="E4832">
            <v>8.6325002999999997E-2</v>
          </cell>
        </row>
        <row r="4833">
          <cell r="A4833">
            <v>96370</v>
          </cell>
          <cell r="B4833" t="str">
            <v>PAREDE COM PLACAS DE GESSO ACARTONADO (DRYWALL), PARA USO INTERNO, COM UMA FACE SIMPLES E ESTRUTURA METÁLICA COM GUIAS SIMPLES, SEM VÃOS. AF_06/2017_P</v>
          </cell>
          <cell r="C4833" t="str">
            <v>M2</v>
          </cell>
          <cell r="D4833">
            <v>47.9</v>
          </cell>
          <cell r="E4833">
            <v>9.8026868000000003E-2</v>
          </cell>
        </row>
        <row r="4834">
          <cell r="A4834">
            <v>96371</v>
          </cell>
          <cell r="B4834" t="str">
            <v>PAREDE COM PLACAS DE GESSO ACARTONADO (DRYWALL), PARA USO INTERNO, COM UMA FACE SIMPLES E ESTRUTURA METÁLICA COM GUIAS SIMPLES, COM VÃOS. AF_06/2017_P</v>
          </cell>
          <cell r="C4834" t="str">
            <v>M2</v>
          </cell>
          <cell r="D4834">
            <v>55.01</v>
          </cell>
          <cell r="E4834">
            <v>0.103158663</v>
          </cell>
        </row>
        <row r="4835">
          <cell r="A4835">
            <v>96372</v>
          </cell>
          <cell r="B4835" t="str">
            <v>INSTALAÇÃO DE ISOLAMENTO COM LÃ DE ROCHA EM PAREDES DRYWALL. AF_06/2017</v>
          </cell>
          <cell r="C4835" t="str">
            <v>M2</v>
          </cell>
          <cell r="D4835">
            <v>29.63</v>
          </cell>
          <cell r="E4835">
            <v>2.9162427000000001E-2</v>
          </cell>
        </row>
        <row r="4836">
          <cell r="A4836">
            <v>96373</v>
          </cell>
          <cell r="B4836" t="str">
            <v>INSTALAÇÃO DE REFORÇO METÁLICO EM PAREDE DRYWALL. AF_06/2017</v>
          </cell>
          <cell r="C4836" t="str">
            <v>M</v>
          </cell>
          <cell r="D4836">
            <v>6.39</v>
          </cell>
          <cell r="E4836">
            <v>0.12779552699999999</v>
          </cell>
        </row>
        <row r="4837">
          <cell r="A4837">
            <v>96374</v>
          </cell>
          <cell r="B4837" t="str">
            <v>INSTALAÇÃO DE REFORÇO DE MADEIRA EM PAREDE DRYWALL. AF_06/2017</v>
          </cell>
          <cell r="C4837" t="str">
            <v>M</v>
          </cell>
          <cell r="D4837">
            <v>15.56</v>
          </cell>
          <cell r="E4837">
            <v>6.9435431000000006E-2</v>
          </cell>
        </row>
        <row r="4838">
          <cell r="A4838" t="str">
            <v>73863/1</v>
          </cell>
          <cell r="B4838" t="str">
            <v>ALVENARIA COM BLOCOS DE CONCRETO CELULAR 10X30X60CM, ESPESSURA 10CM, ASSENTADOS COM ARGAMASSA TRACO 1:2:9 (CIMENTO, CAL E AREIA) PREPARO MANUAL</v>
          </cell>
          <cell r="C4838" t="str">
            <v>M2</v>
          </cell>
          <cell r="D4838">
            <v>61.38</v>
          </cell>
          <cell r="E4838">
            <v>0.101897284</v>
          </cell>
        </row>
        <row r="4839">
          <cell r="A4839" t="str">
            <v>73863/2</v>
          </cell>
          <cell r="B4839" t="str">
            <v>ALVENARIA COM BLOCOS DE CONCRETO CELULAR 20X30X60CM, ESPESSURA 20CM, ASSENTADOS COM ARGAMASSA TRACO 1:2:9 (CIMENTO, CAL E AREIA) PREPARO MANUAL</v>
          </cell>
          <cell r="C4839" t="str">
            <v>M2</v>
          </cell>
          <cell r="D4839">
            <v>125.71</v>
          </cell>
          <cell r="E4839">
            <v>9.4205786E-2</v>
          </cell>
        </row>
        <row r="4840">
          <cell r="A4840" t="str">
            <v>73790/2</v>
          </cell>
          <cell r="B4840" t="str">
            <v>REASSENTAMENTO DE PARALELEPIPEDO SOBRE COLCHAO DE PO DE PEDRA ESPESSURA 10CM, REJUNTADO COM BETUME E PEDRISCO, CONSIDERANDO APROVEITAMENTO DO PARALELEPIPEDO</v>
          </cell>
          <cell r="C4840" t="str">
            <v>M2</v>
          </cell>
          <cell r="D4840">
            <v>42.33</v>
          </cell>
          <cell r="E4840">
            <v>0.50784220700000005</v>
          </cell>
        </row>
        <row r="4841">
          <cell r="A4841" t="str">
            <v>73790/4</v>
          </cell>
          <cell r="B4841" t="str">
            <v>REASSENTAMENTO DE PARALELEPIPEDO SOBRE COLCHAO DE PO DE PEDRA ESPESSURA 10CM, REJUNTADO COM ARGAMASSA TRACO 1:3 (CIMENTO E AREIA), CONSIDERANDO APROVEITAMENTO DO PARALELEPIPEDO</v>
          </cell>
          <cell r="C4841" t="str">
            <v>M2</v>
          </cell>
          <cell r="D4841">
            <v>39.06</v>
          </cell>
          <cell r="E4841">
            <v>0.57969517100000001</v>
          </cell>
        </row>
        <row r="4842">
          <cell r="A4842">
            <v>83694</v>
          </cell>
          <cell r="B4842" t="str">
            <v>RECOMPOSICAO DE PAVIMENTACAO TIPO BLOKRET SOBRE COLCHAO DE AREIA COM REAPROVEITAMENTO DE MATERIAL</v>
          </cell>
          <cell r="C4842" t="str">
            <v>M2</v>
          </cell>
          <cell r="D4842">
            <v>14.4</v>
          </cell>
          <cell r="E4842">
            <v>0.462897526</v>
          </cell>
        </row>
        <row r="4843">
          <cell r="A4843" t="str">
            <v>83695/1</v>
          </cell>
          <cell r="B4843" t="str">
            <v>REJUNTAMENTO PAVIMENTACAO PARALELEPIPEDO BETUME CASCALH INCL MATERIAIS</v>
          </cell>
          <cell r="C4843" t="str">
            <v>M2</v>
          </cell>
          <cell r="D4843">
            <v>18.02</v>
          </cell>
          <cell r="E4843">
            <v>0.32572382999999999</v>
          </cell>
        </row>
        <row r="4844">
          <cell r="A4844">
            <v>83771</v>
          </cell>
          <cell r="B4844" t="str">
            <v>RECOMPOSICAO DE REVESTIMENTO PRIMARIO MEDIDO P/ VOLUME COMPACTADO</v>
          </cell>
          <cell r="C4844" t="str">
            <v>M3</v>
          </cell>
          <cell r="D4844">
            <v>7.21</v>
          </cell>
          <cell r="E4844">
            <v>0.31578947299999999</v>
          </cell>
        </row>
        <row r="4845">
          <cell r="A4845">
            <v>92970</v>
          </cell>
          <cell r="B4845" t="str">
            <v>DEMOLIÇÃO DE PAVIMENTAÇÃO ASFÁLTICA COM UTILIZAÇÃO DE MARTELO PERFURADOR, ESPESSURA ATÉ 15 CM, EXCLUSIVE CARGA E TRANSPORTE</v>
          </cell>
          <cell r="C4845" t="str">
            <v>M2</v>
          </cell>
          <cell r="D4845">
            <v>10.56</v>
          </cell>
          <cell r="E4845">
            <v>0.38223938200000002</v>
          </cell>
        </row>
        <row r="4846">
          <cell r="A4846">
            <v>41879</v>
          </cell>
          <cell r="B4846" t="str">
            <v>CONFORMACAO GEOMETRICA DE PLATAFORMA PARA EXECUCAO DE REVESTIMENTO PRIMARIO EM RODOVIAS VICINAIS</v>
          </cell>
          <cell r="C4846" t="str">
            <v>M2</v>
          </cell>
          <cell r="D4846">
            <v>0.12</v>
          </cell>
          <cell r="E4846">
            <v>0.222222222</v>
          </cell>
        </row>
        <row r="4847">
          <cell r="A4847">
            <v>72916</v>
          </cell>
          <cell r="B4847" t="str">
            <v>BASE DE SOLO CIMENTO 2% MISTURA EM USINA, COMPACTACAO 100% PROCTOR INTERMEDIARIO, EXCLUSIVE ESCAVACAO, CARGA E TRANSPORTE DO SOLO</v>
          </cell>
          <cell r="C4847" t="str">
            <v>M3</v>
          </cell>
          <cell r="D4847">
            <v>31.91</v>
          </cell>
          <cell r="E4847">
            <v>0.1157289</v>
          </cell>
        </row>
        <row r="4848">
          <cell r="A4848">
            <v>72919</v>
          </cell>
          <cell r="B4848" t="str">
            <v>BASE DE SOLO CIMENTO 4% MISTURA EM USINA, COMPACTACAO 100% PROCTOR NORMAL, EXCLUSIVE ESCAVACAO, CARGA E TRANSPORTE DO SOLO</v>
          </cell>
          <cell r="C4848" t="str">
            <v>M3</v>
          </cell>
          <cell r="D4848">
            <v>47.74</v>
          </cell>
          <cell r="E4848">
            <v>5.4414566999999997E-2</v>
          </cell>
        </row>
        <row r="4849">
          <cell r="A4849">
            <v>72922</v>
          </cell>
          <cell r="B4849" t="str">
            <v>BASE DE SOLO CIMENTO 6% COM MISTURA EM USINA, COMPACTACAO 100% PROCTOR NORMAL, EXCLUSIVE ESCAVACAO, CARGA E TRANSPORTE DO SOLO</v>
          </cell>
          <cell r="C4849" t="str">
            <v>M3</v>
          </cell>
          <cell r="D4849">
            <v>66.099999999999994</v>
          </cell>
          <cell r="E4849">
            <v>3.9182802000000003E-2</v>
          </cell>
        </row>
        <row r="4850">
          <cell r="A4850">
            <v>72923</v>
          </cell>
          <cell r="B4850" t="str">
            <v>BASE DE SOLO - BRITA (40/60), MISTURA EM USINA, COMPACTACAO 100% PROCTOR MODIFICADO, EXCLUSIVE ESCAVACAO, CARGA E TRANSPORTE</v>
          </cell>
          <cell r="C4850" t="str">
            <v>M3</v>
          </cell>
          <cell r="D4850">
            <v>50.39</v>
          </cell>
          <cell r="E4850">
            <v>5.1323174999999999E-2</v>
          </cell>
        </row>
        <row r="4851">
          <cell r="A4851">
            <v>72924</v>
          </cell>
          <cell r="B4851" t="str">
            <v>BASE DE SOLO - BRITA (50/50), MISTURA EM USINA, COMPACTACAO 100% PROCTOR MODIFICADO, EXCLUSIVE ESCAVACAO, CARGA E TRANSPORTE</v>
          </cell>
          <cell r="C4851" t="str">
            <v>M3</v>
          </cell>
          <cell r="D4851">
            <v>43.5</v>
          </cell>
          <cell r="E4851">
            <v>5.9521040999999997E-2</v>
          </cell>
        </row>
        <row r="4852">
          <cell r="A4852">
            <v>72961</v>
          </cell>
          <cell r="B4852" t="str">
            <v>REGULARIZACAO E COMPACTACAO DE SUBLEITO ATE 20 CM DE ESPESSURA</v>
          </cell>
          <cell r="C4852" t="str">
            <v>M2</v>
          </cell>
          <cell r="D4852">
            <v>1.26</v>
          </cell>
          <cell r="E4852">
            <v>0.29629629600000001</v>
          </cell>
        </row>
        <row r="4853">
          <cell r="A4853">
            <v>96387</v>
          </cell>
          <cell r="B4853" t="str">
            <v>EXECUÇÃO E COMPACTAÇÃO DE BASE E OU SUB BASE COM SOLO ESTABILIZADO GRANULOMETRICAMENTE - EXCLUSIVE ESCAVAÇÃO, CARGA E TRANSPORTE E SOLO. AF_09/2017</v>
          </cell>
          <cell r="C4853" t="str">
            <v>M3</v>
          </cell>
          <cell r="D4853">
            <v>6.86</v>
          </cell>
          <cell r="E4853">
            <v>0.39685039500000002</v>
          </cell>
        </row>
        <row r="4854">
          <cell r="A4854">
            <v>96388</v>
          </cell>
          <cell r="B4854" t="str">
            <v>EXECUÇÃO E COMPACTAÇÃO DE BASE E OU SUB BASE COM SOLO PREDOMINANTEMENTE ARENOSO - EXCLUSIVE ESCAVAÇÃO, CARGA E TRANSPORTE E SOLO. AF_09/2017</v>
          </cell>
          <cell r="C4854" t="str">
            <v>M3</v>
          </cell>
          <cell r="D4854">
            <v>6.49</v>
          </cell>
          <cell r="E4854">
            <v>0.37417218600000002</v>
          </cell>
        </row>
        <row r="4855">
          <cell r="A4855">
            <v>96389</v>
          </cell>
          <cell r="B4855" t="str">
            <v>EXECUÇÃO E COMPACTAÇÃO DE BASE E OU SUB BASE COM SOLO MELHORADO COM CIMENTO (TEOR DE 2%) - EXCLUSIVE ESCAVAÇÃO, CARGA E TRANSPORTE E SOLO. AF_09/2017</v>
          </cell>
          <cell r="C4855" t="str">
            <v>M3</v>
          </cell>
          <cell r="D4855">
            <v>34.479999999999997</v>
          </cell>
          <cell r="E4855">
            <v>0.10593095299999999</v>
          </cell>
        </row>
        <row r="4856">
          <cell r="A4856">
            <v>96390</v>
          </cell>
          <cell r="B4856" t="str">
            <v>EXECUÇÃO E COMPACTAÇÃO DE BASE E OU SUB BASE COM SOLO MELHORADO COM CIMENTO (TEOR DE 4%) - EXCLUSIVE ESCAVAÇÃO, CARGA E TRANSPORTE E SOLO. AF_09/2017</v>
          </cell>
          <cell r="C4856" t="str">
            <v>M3</v>
          </cell>
          <cell r="D4856">
            <v>58.77</v>
          </cell>
          <cell r="E4856">
            <v>6.1887570000000003E-2</v>
          </cell>
        </row>
        <row r="4857">
          <cell r="A4857">
            <v>96391</v>
          </cell>
          <cell r="B4857" t="str">
            <v>EXECUÇÃO E COMPACTAÇÃO DE BASE E OU SUB BASE COM SOLO CIMENTO (TEOR DE CIMENTO IGUAL A 6%) - EXCLUSIVE ESCAVAÇÃO, CARGA E TRANSPORTE E SOLO. AF_09/2017</v>
          </cell>
          <cell r="C4857" t="str">
            <v>M3</v>
          </cell>
          <cell r="D4857">
            <v>82.66</v>
          </cell>
          <cell r="E4857">
            <v>4.5426866000000003E-2</v>
          </cell>
        </row>
        <row r="4858">
          <cell r="A4858">
            <v>96392</v>
          </cell>
          <cell r="B4858" t="str">
            <v>EXECUÇÃO E COMPACTAÇÃO DE BASE E OU SUB BASE COM SOLO CIMENTO (TEOR DE CIMENTO IGUAL A 8%) - EXCLUSIVE ESCAVAÇÃO, CARGA E TRANSPORTE E SOLO. AF_09/2017</v>
          </cell>
          <cell r="C4858" t="str">
            <v>M3</v>
          </cell>
          <cell r="D4858">
            <v>110.94</v>
          </cell>
          <cell r="E4858">
            <v>3.5782226E-2</v>
          </cell>
        </row>
        <row r="4859">
          <cell r="A4859">
            <v>96396</v>
          </cell>
          <cell r="B4859" t="str">
            <v>EXECUÇÃO E COMPACTAÇÃO DE BASE E OU SUB BASE COM BRITA GRADUADA SIMPLES - EXCLUSIVE CARGA E TRANSPORTE. AF_09/2017</v>
          </cell>
          <cell r="C4859" t="str">
            <v>M3</v>
          </cell>
          <cell r="D4859">
            <v>84.66</v>
          </cell>
          <cell r="E4859">
            <v>3.7857142000000003E-2</v>
          </cell>
        </row>
        <row r="4860">
          <cell r="A4860">
            <v>96397</v>
          </cell>
          <cell r="B4860" t="str">
            <v>EXECUÇÃO E COMPACTAÇÃO DE BASE E OU SUB BASE COM BRITA GRADUADA TRATADA COM CIMENTO - EXCLUSIVE CARGA E TRANSPORTE. AF_09/2017</v>
          </cell>
          <cell r="C4860" t="str">
            <v>M3</v>
          </cell>
          <cell r="D4860">
            <v>129.93</v>
          </cell>
          <cell r="E4860">
            <v>2.7238256999999998E-2</v>
          </cell>
        </row>
        <row r="4861">
          <cell r="A4861">
            <v>96398</v>
          </cell>
          <cell r="B4861" t="str">
            <v>EXECUÇÃO E COMPACTAÇÃO DE BASE E OU SUB BASE COM CONCRETO COMPACTADO COM ROLO - EXCLUSIVE CARGA E TRANSPORTE. AF_09/2017</v>
          </cell>
          <cell r="C4861" t="str">
            <v>M3</v>
          </cell>
          <cell r="D4861">
            <v>147.22</v>
          </cell>
          <cell r="E4861">
            <v>2.0261972E-2</v>
          </cell>
        </row>
        <row r="4862">
          <cell r="A4862">
            <v>96399</v>
          </cell>
          <cell r="B4862" t="str">
            <v>EXECUÇÃO E COMPACTAÇÃO DE BASE E OU SUB BASE COM PEDRA RACHÃO - EXCLUSIVE ESCAVAÇÃO, CARGA E TRANSPORTE. AF_09/2017</v>
          </cell>
          <cell r="C4862" t="str">
            <v>M3</v>
          </cell>
          <cell r="D4862">
            <v>69.14</v>
          </cell>
          <cell r="E4862">
            <v>3.4593023000000001E-2</v>
          </cell>
        </row>
        <row r="4863">
          <cell r="A4863">
            <v>96400</v>
          </cell>
          <cell r="B4863" t="str">
            <v>EXECUÇÃO E COMPACTAÇÃO DE BASE E OU SUB BASE COM MACADAME SECO - EXCLUSIVE ESCAVAÇÃO, CARGA E TRANSPORTE. AF_09/2017</v>
          </cell>
          <cell r="C4863" t="str">
            <v>M3</v>
          </cell>
          <cell r="D4863">
            <v>76.33</v>
          </cell>
          <cell r="E4863">
            <v>4.1485578000000002E-2</v>
          </cell>
        </row>
        <row r="4864">
          <cell r="A4864">
            <v>96401</v>
          </cell>
          <cell r="B4864" t="str">
            <v>EXECUÇÃO DE IMPRIMAÇÃO COM ASFALTO DILUÍDO CM-30. AF_09/2017</v>
          </cell>
          <cell r="C4864" t="str">
            <v>M2</v>
          </cell>
          <cell r="D4864">
            <v>4.07</v>
          </cell>
          <cell r="E4864">
            <v>2.2727272E-2</v>
          </cell>
        </row>
        <row r="4865">
          <cell r="A4865">
            <v>96402</v>
          </cell>
          <cell r="B4865" t="str">
            <v>EXECUÇÃO DE IMPRIMAÇÃO LIGANTE COM EMULSÃO ASFÁLTICA RR-2C. AF_09/2017</v>
          </cell>
          <cell r="C4865" t="str">
            <v>M2</v>
          </cell>
          <cell r="D4865">
            <v>2.5099999999999998</v>
          </cell>
          <cell r="E4865">
            <v>2.4390242999999999E-2</v>
          </cell>
        </row>
        <row r="4866">
          <cell r="A4866">
            <v>72799</v>
          </cell>
          <cell r="B4866" t="str">
            <v>PAVIMENTO EM PARALELEPIPEDO SOBRE COLCHAO DE AREIA REJUNTADO COM ARGAMASSA DE CIMENTO E AREIA NO TRAÇO 1:3 (PEDRAS PEQUENAS 30 A 35 PECAS POR M2)</v>
          </cell>
          <cell r="C4866" t="str">
            <v>M2</v>
          </cell>
          <cell r="D4866">
            <v>65.91</v>
          </cell>
          <cell r="E4866">
            <v>0.25613286600000001</v>
          </cell>
        </row>
        <row r="4867">
          <cell r="A4867">
            <v>72942</v>
          </cell>
          <cell r="B4867" t="str">
            <v>PINTURA DE LIGACAO COM EMULSAO RR-1C</v>
          </cell>
          <cell r="C4867" t="str">
            <v>M2</v>
          </cell>
          <cell r="D4867">
            <v>1.25</v>
          </cell>
          <cell r="E4867">
            <v>0.147826086</v>
          </cell>
        </row>
        <row r="4868">
          <cell r="A4868">
            <v>72943</v>
          </cell>
          <cell r="B4868" t="str">
            <v>PINTURA DE LIGACAO COM EMULSAO RR-2C</v>
          </cell>
          <cell r="C4868" t="str">
            <v>M2</v>
          </cell>
          <cell r="D4868">
            <v>1.42</v>
          </cell>
          <cell r="E4868">
            <v>0.12878787799999999</v>
          </cell>
        </row>
        <row r="4869">
          <cell r="A4869">
            <v>72972</v>
          </cell>
          <cell r="B4869" t="str">
            <v>CONTENCAO LATERAL COM SOLO LOCAL PARA PAVIMENTO POLIEDRICO</v>
          </cell>
          <cell r="C4869" t="str">
            <v>M2</v>
          </cell>
          <cell r="D4869">
            <v>0.81</v>
          </cell>
          <cell r="E4869">
            <v>0.84931506899999998</v>
          </cell>
        </row>
        <row r="4870">
          <cell r="A4870">
            <v>72973</v>
          </cell>
          <cell r="B4870" t="str">
            <v>CORTE E PREPARO DE CORDAO DE PEDRA PARA PAVIMENTO POLIEDRICO</v>
          </cell>
          <cell r="C4870" t="str">
            <v>M</v>
          </cell>
          <cell r="D4870">
            <v>1.53</v>
          </cell>
          <cell r="E4870">
            <v>0.81118881200000004</v>
          </cell>
        </row>
        <row r="4871">
          <cell r="A4871">
            <v>72974</v>
          </cell>
          <cell r="B4871" t="str">
            <v>CORTE E PREPARO DE PEDRA PARA PAVIMENTO POLIEDRICO</v>
          </cell>
          <cell r="C4871" t="str">
            <v>M2</v>
          </cell>
          <cell r="D4871">
            <v>5.0999999999999996</v>
          </cell>
          <cell r="E4871">
            <v>0.787878788</v>
          </cell>
        </row>
        <row r="4872">
          <cell r="A4872">
            <v>72975</v>
          </cell>
          <cell r="B4872" t="str">
            <v>DESMONTE MANUAL DE PEDRA PARA PAVIMENTO POLIEDRICO</v>
          </cell>
          <cell r="C4872" t="str">
            <v>M2</v>
          </cell>
          <cell r="D4872">
            <v>0.56999999999999995</v>
          </cell>
          <cell r="E4872">
            <v>0.86</v>
          </cell>
        </row>
        <row r="4873">
          <cell r="A4873">
            <v>72978</v>
          </cell>
          <cell r="B4873" t="str">
            <v>EXTRACAO, CARGA E ASSENTAMENTO DE CORDAO DE PEDRA PARA PAVIMENTO POLIEDRICO, EXCLUSIVE TRANSPORTE DE PEDRA E INDENIZACAO PEDREIRA</v>
          </cell>
          <cell r="C4873" t="str">
            <v>M</v>
          </cell>
          <cell r="D4873">
            <v>5.0999999999999996</v>
          </cell>
          <cell r="E4873">
            <v>0.79876796800000005</v>
          </cell>
        </row>
        <row r="4874">
          <cell r="A4874">
            <v>72979</v>
          </cell>
          <cell r="B4874" t="str">
            <v>EXTRACAO, CARGA, PREPARO E ASSENTAMENTO DE PEDRAS POLIEDRICAS, EXCLUSIVE TRANSPORTE DE PEDRA E INDENIZACAO PEDREIRA</v>
          </cell>
          <cell r="C4874" t="str">
            <v>M2</v>
          </cell>
          <cell r="D4874">
            <v>9.75</v>
          </cell>
          <cell r="E4874">
            <v>0.79087048900000001</v>
          </cell>
        </row>
        <row r="4875">
          <cell r="A4875" t="str">
            <v>73760/1</v>
          </cell>
          <cell r="B4875" t="str">
            <v>CAPA SELANTE COMPREENDENDO APLICAÇÃO DE ASFALTO NA PROPORÇÃO DE 0,7 A 1,5L / M2, DISTRIBUIÇÃO DE AGREGADOS DE 5 A 15KG/M2 E COMPACTAÇÃO COM ROLO - COM USO DA EMULSAO RR-2C, INCLUSO APLICACAO E COMPACTACAO</v>
          </cell>
          <cell r="C4875" t="str">
            <v>M2</v>
          </cell>
          <cell r="D4875">
            <v>3.06</v>
          </cell>
          <cell r="E4875">
            <v>2.3648648000000001E-2</v>
          </cell>
        </row>
        <row r="4876">
          <cell r="A4876" t="str">
            <v>73849/1</v>
          </cell>
          <cell r="B4876" t="str">
            <v>AREIA ASFALTO A QUENTE (AAUQ) COM CAP 50/70, INCLUSO USINAGEM E APLICACAO, EXCLUSIVE TRANSPORTE</v>
          </cell>
          <cell r="C4876" t="str">
            <v>M3</v>
          </cell>
          <cell r="D4876">
            <v>580.36</v>
          </cell>
          <cell r="E4876">
            <v>4.7629730000000002E-2</v>
          </cell>
        </row>
        <row r="4877">
          <cell r="A4877" t="str">
            <v>73849/2</v>
          </cell>
          <cell r="B4877" t="str">
            <v>AREIA ASFALTO A FRIO (AAUF), COM EMULSAO RR-2C INCLUSO USINAGEM E APLICACAO, EXCLUSIVE TRANSPORTE</v>
          </cell>
          <cell r="C4877" t="str">
            <v>M3</v>
          </cell>
          <cell r="D4877">
            <v>472.33</v>
          </cell>
          <cell r="E4877">
            <v>5.5474266000000001E-2</v>
          </cell>
        </row>
        <row r="4878">
          <cell r="A4878">
            <v>92391</v>
          </cell>
          <cell r="B4878" t="str">
            <v>EXECUÇÃO DE PAVIMENTO EM PISO INTERTRAVADO, COM BLOCO PISOGRAMA DE 35 X 25 CM, ESPESSURA 6 CM. AF_12/2015</v>
          </cell>
          <cell r="C4878" t="str">
            <v>M2</v>
          </cell>
          <cell r="D4878">
            <v>44.1</v>
          </cell>
          <cell r="E4878">
            <v>5.9466848000000003E-2</v>
          </cell>
        </row>
        <row r="4879">
          <cell r="A4879">
            <v>92392</v>
          </cell>
          <cell r="B4879" t="str">
            <v>EXECUÇÃO DE PAVIMENTO EM PISO INTERTRAVADO, COM BLOCO PISOGRAMA DE 35 X 25 CM, ESPESSURA 8 CM. AF_12/2015</v>
          </cell>
          <cell r="C4879" t="str">
            <v>M2</v>
          </cell>
          <cell r="D4879">
            <v>46.3</v>
          </cell>
          <cell r="E4879">
            <v>6.3381809999999997E-2</v>
          </cell>
        </row>
        <row r="4880">
          <cell r="A4880">
            <v>92393</v>
          </cell>
          <cell r="B4880" t="str">
            <v>EXECUÇÃO DE PAVIMENTO EM PISO INTERTRAVADO, COM BLOCO SEXTAVADO DE 25 X 25 CM, ESPESSURA 6 CM. AF_12/2015</v>
          </cell>
          <cell r="C4880" t="str">
            <v>M2</v>
          </cell>
          <cell r="D4880">
            <v>40.01</v>
          </cell>
          <cell r="E4880">
            <v>8.5534590999999993E-2</v>
          </cell>
        </row>
        <row r="4881">
          <cell r="A4881">
            <v>92394</v>
          </cell>
          <cell r="B4881" t="str">
            <v>EXECUÇÃO DE PAVIMENTO EM PISO INTERTRAVADO, COM BLOCO SEXTAVADO DE 25 X 25 CM, ESPESSURA 8 CM. AF_12/2015</v>
          </cell>
          <cell r="C4881" t="str">
            <v>M2</v>
          </cell>
          <cell r="D4881">
            <v>43.43</v>
          </cell>
          <cell r="E4881">
            <v>0.115955473</v>
          </cell>
        </row>
        <row r="4882">
          <cell r="A4882">
            <v>92395</v>
          </cell>
          <cell r="B4882" t="str">
            <v>EXECUÇÃO DE PAVIMENTO EM PISO INTERTRAVADO, COM BLOCO SEXTAVADO DE 25 X 25 CM, ESPESSURA 10 CM. AF_12/2015</v>
          </cell>
          <cell r="C4882" t="str">
            <v>M2</v>
          </cell>
          <cell r="D4882">
            <v>55.19</v>
          </cell>
          <cell r="E4882">
            <v>0.13729060400000001</v>
          </cell>
        </row>
        <row r="4883">
          <cell r="A4883">
            <v>92396</v>
          </cell>
          <cell r="B4883" t="str">
            <v>EXECUÇÃO DE PASSEIO EM PISO INTERTRAVADO, COM BLOCO RETANGULAR COR NATURAL DE 20 X 10 CM, ESPESSURA 6 CM. AF_12/2015</v>
          </cell>
          <cell r="C4883" t="str">
            <v>M2</v>
          </cell>
          <cell r="D4883">
            <v>49.89</v>
          </cell>
          <cell r="E4883">
            <v>0.217198223</v>
          </cell>
        </row>
        <row r="4884">
          <cell r="A4884">
            <v>92397</v>
          </cell>
          <cell r="B4884" t="str">
            <v>EXECUÇÃO DE PÁTIO/ESTACIONAMENTO EM PISO INTERTRAVADO, COM BLOCO RETANGULAR COR NATURAL DE 20 X 10 CM, ESPESSURA 6 CM. AF_12/2015</v>
          </cell>
          <cell r="C4884" t="str">
            <v>M2</v>
          </cell>
          <cell r="D4884">
            <v>39.79</v>
          </cell>
          <cell r="E4884">
            <v>0.108948432</v>
          </cell>
        </row>
        <row r="4885">
          <cell r="A4885">
            <v>92398</v>
          </cell>
          <cell r="B4885" t="str">
            <v>EXECUÇÃO DE PÁTIO/ESTACIONAMENTO EM PISO INTERTRAVADO, COM BLOCO RETANGULAR COR NATURAL DE 20 X 10 CM, ESPESSURA 8 CM. AF_12/2015</v>
          </cell>
          <cell r="C4885" t="str">
            <v>M2</v>
          </cell>
          <cell r="D4885">
            <v>47.1</v>
          </cell>
          <cell r="E4885">
            <v>0.145966709</v>
          </cell>
        </row>
        <row r="4886">
          <cell r="A4886">
            <v>92399</v>
          </cell>
          <cell r="B4886" t="str">
            <v>EXECUÇÃO DE VIA EM PISO INTERTRAVADO, COM BLOCO RETANGULAR COR NATURAL DE 20 X 10 CM, ESPESSURA 8 CM. AF_12/2015</v>
          </cell>
          <cell r="C4886" t="str">
            <v>M2</v>
          </cell>
          <cell r="D4886">
            <v>48.12</v>
          </cell>
          <cell r="E4886">
            <v>0.15267335000000001</v>
          </cell>
        </row>
        <row r="4887">
          <cell r="A4887">
            <v>92400</v>
          </cell>
          <cell r="B4887" t="str">
            <v>EXECUÇÃO DE PÁTIO/ESTACIONAMENTO EM PISO INTERTRAVADO, COM BLOCO RETANGULAR DE 20 X 10 CM, ESPESSURA 10 CM. AF_12/2015</v>
          </cell>
          <cell r="C4887" t="str">
            <v>M2</v>
          </cell>
          <cell r="D4887">
            <v>55.76</v>
          </cell>
          <cell r="E4887">
            <v>0.169100414</v>
          </cell>
        </row>
        <row r="4888">
          <cell r="A4888">
            <v>92401</v>
          </cell>
          <cell r="B4888" t="str">
            <v>EXECUÇÃO DE VIA EM PISO INTERTRAVADO, COM BLOCO RETANGULAR DE 20 X 10 CM, ESPESSURA 10 CM. AF_12/2015</v>
          </cell>
          <cell r="C4888" t="str">
            <v>M2</v>
          </cell>
          <cell r="D4888">
            <v>56.83</v>
          </cell>
          <cell r="E4888">
            <v>0.17433628300000001</v>
          </cell>
        </row>
        <row r="4889">
          <cell r="A4889">
            <v>92402</v>
          </cell>
          <cell r="B4889" t="str">
            <v>EXECUÇÃO DE PASSEIO EM PISO INTERTRAVADO, COM BLOCO 16 FACES DE 22 X 11 CM, ESPESSURA 6 CM. AF_12/2015</v>
          </cell>
          <cell r="C4889" t="str">
            <v>M2</v>
          </cell>
          <cell r="D4889">
            <v>49.92</v>
          </cell>
          <cell r="E4889">
            <v>0.237605804</v>
          </cell>
        </row>
        <row r="4890">
          <cell r="A4890">
            <v>92403</v>
          </cell>
          <cell r="B4890" t="str">
            <v>EXECUÇÃO DE PÁTIO/ESTACIONAMENTO EM PISO INTERTRAVADO, COM BLOCO 16 FACES DE 22 X 11 CM, ESPESSURA 6 CM. AF_12/2015</v>
          </cell>
          <cell r="C4890" t="str">
            <v>M2</v>
          </cell>
          <cell r="D4890">
            <v>39.79</v>
          </cell>
          <cell r="E4890">
            <v>0.13468354399999999</v>
          </cell>
        </row>
        <row r="4891">
          <cell r="A4891">
            <v>92404</v>
          </cell>
          <cell r="B4891" t="str">
            <v>EXECUÇÃO DE PÁTIO/ESTACIONAMENTO EM PISO INTERTRAVADO, COM BLOCO 16 FACES DE 22 X 11 CM, ESPESSURA 8 CM. AF_12/2015</v>
          </cell>
          <cell r="C4891" t="str">
            <v>M2</v>
          </cell>
          <cell r="D4891">
            <v>46.69</v>
          </cell>
          <cell r="E4891">
            <v>0.16946597699999999</v>
          </cell>
        </row>
        <row r="4892">
          <cell r="A4892">
            <v>92405</v>
          </cell>
          <cell r="B4892" t="str">
            <v>EXECUÇÃO DE VIA EM PISO INTERTRAVADO, COM BLOCO 16 FACES DE 22 X 11 CM, ESPESSURA 8 CM. AF_12/2015</v>
          </cell>
          <cell r="C4892" t="str">
            <v>M2</v>
          </cell>
          <cell r="D4892">
            <v>47.7</v>
          </cell>
          <cell r="E4892">
            <v>0.17591225399999999</v>
          </cell>
        </row>
        <row r="4893">
          <cell r="A4893">
            <v>92406</v>
          </cell>
          <cell r="B4893" t="str">
            <v>EXECUÇÃO DE PÁTIO/ESTACIONAMENTO EM PISO INTERTRAVADO, COM BLOCO 16 FACES DE 22 X 11 CM, ESPESSURA 10 CM. AF_12/2015</v>
          </cell>
          <cell r="C4893" t="str">
            <v>M2</v>
          </cell>
          <cell r="D4893">
            <v>57.13</v>
          </cell>
          <cell r="E4893">
            <v>0.183210137</v>
          </cell>
        </row>
        <row r="4894">
          <cell r="A4894">
            <v>92407</v>
          </cell>
          <cell r="B4894" t="str">
            <v>EXECUÇÃO DE VIA EM PISO INTERTRAVADO, COM BLOCO 16 FACES DE 22 X 11 CM, ESPESSURA 10 CM. AF_12/2015</v>
          </cell>
          <cell r="C4894" t="str">
            <v>M2</v>
          </cell>
          <cell r="D4894">
            <v>58.19</v>
          </cell>
          <cell r="E4894">
            <v>0.18776990800000001</v>
          </cell>
        </row>
        <row r="4895">
          <cell r="A4895">
            <v>93679</v>
          </cell>
          <cell r="B4895" t="str">
            <v>EXECUÇÃO DE PASSEIO EM PISO INTERTRAVADO, COM BLOCO RETANGULAR COLORIDO DE 20 X 10 CM, ESPESSURA 6 CM. AF_12/2015</v>
          </cell>
          <cell r="C4895" t="str">
            <v>M2</v>
          </cell>
          <cell r="D4895">
            <v>53.99</v>
          </cell>
          <cell r="E4895">
            <v>0.200596569</v>
          </cell>
        </row>
        <row r="4896">
          <cell r="A4896">
            <v>93680</v>
          </cell>
          <cell r="B4896" t="str">
            <v>EXECUÇÃO DE PÁTIO/ESTACIONAMENTO EM PISO INTERTRAVADO, COM BLOCO RETANGULAR COLORIDO DE 20 X 10 CM, ESPESSURA 6 CM. AF_12/2015</v>
          </cell>
          <cell r="C4896" t="str">
            <v>M2</v>
          </cell>
          <cell r="D4896">
            <v>43.71</v>
          </cell>
          <cell r="E4896">
            <v>9.9126034000000002E-2</v>
          </cell>
        </row>
        <row r="4897">
          <cell r="A4897">
            <v>93681</v>
          </cell>
          <cell r="B4897" t="str">
            <v>EXECUÇÃO DE PÁTIO/ESTACIONAMENTO EM PISO INTERTRAVADO, COM BLOCO RETANGULAR COLORIDO DE 20 X 10 CM, ESPESSURA 8 CM. AF_12/2015</v>
          </cell>
          <cell r="C4897" t="str">
            <v>M2</v>
          </cell>
          <cell r="D4897">
            <v>53.18</v>
          </cell>
          <cell r="E4897">
            <v>0.129202871</v>
          </cell>
        </row>
        <row r="4898">
          <cell r="A4898">
            <v>93682</v>
          </cell>
          <cell r="B4898" t="str">
            <v>EXECUÇÃO DE VIA EM PISO INTERTRAVADO, COM BLOCO RETANGULAR COLORIDO DE 20 X 10 CM, ESPESSURA 8 CM. AF_12/2015</v>
          </cell>
          <cell r="C4898" t="str">
            <v>M2</v>
          </cell>
          <cell r="D4898">
            <v>54.26</v>
          </cell>
          <cell r="E4898">
            <v>0.135320251</v>
          </cell>
        </row>
        <row r="4899">
          <cell r="A4899">
            <v>97114</v>
          </cell>
          <cell r="B4899" t="str">
            <v>EXECUÇÃO DE JUNTAS DE CONTRAÇÃO PARA PAVIMENTOS DE CONCRETO. AF_11/2017</v>
          </cell>
          <cell r="C4899" t="str">
            <v>M</v>
          </cell>
          <cell r="D4899">
            <v>0.31</v>
          </cell>
          <cell r="E4899">
            <v>0.79166666699999999</v>
          </cell>
        </row>
        <row r="4900">
          <cell r="A4900">
            <v>97115</v>
          </cell>
          <cell r="B4900" t="str">
            <v>APLICAÇÃO DE GRAXA EM BARRAS DE TRANSFERÊNCIA PARA EXECUÇÃO DE PAVIMENTO DE CONCRETO. AF_11/2017</v>
          </cell>
          <cell r="C4900" t="str">
            <v>KG</v>
          </cell>
          <cell r="D4900">
            <v>25.9</v>
          </cell>
          <cell r="E4900">
            <v>0.27075252100000002</v>
          </cell>
        </row>
        <row r="4901">
          <cell r="A4901">
            <v>97120</v>
          </cell>
          <cell r="B4901" t="str">
            <v>BARRAS DE LIGAÇÃO, AÇO CA-50 DE 10 MM, PARA EXECUÇÃO DE PAVIMENTO DE CONCRETO  FORNECIMENTO E INSTALAÇÃO. AF_11/2017</v>
          </cell>
          <cell r="C4901" t="str">
            <v>KG</v>
          </cell>
          <cell r="D4901">
            <v>5.67</v>
          </cell>
          <cell r="E4901">
            <v>0.19424460399999999</v>
          </cell>
        </row>
        <row r="4902">
          <cell r="A4902">
            <v>97802</v>
          </cell>
          <cell r="B4902" t="str">
            <v>CONSTRUÇÃO DE PAVIMENTO COM TRATAMENTO SUPERFICIAL SIMPLES, COM EMULSÃO ASFÁLTICA RR-2C. AF_01/2018</v>
          </cell>
          <cell r="C4902" t="str">
            <v>M2</v>
          </cell>
          <cell r="D4902">
            <v>2.72</v>
          </cell>
          <cell r="E4902">
            <v>3.4482758000000002E-2</v>
          </cell>
        </row>
        <row r="4903">
          <cell r="A4903">
            <v>97803</v>
          </cell>
          <cell r="B4903" t="str">
            <v>CONSTRUÇÃO DE PAVIMENTO COM TRATAMENTO SUPERFICIAL SIMPLES, COM EMULSÃO ASFÁLTICA RR-2C, COM BANHO DILUÍDO. AF_01/2018</v>
          </cell>
          <cell r="C4903" t="str">
            <v>M2</v>
          </cell>
          <cell r="D4903">
            <v>3.25</v>
          </cell>
          <cell r="E4903">
            <v>2.8662420000000001E-2</v>
          </cell>
        </row>
        <row r="4904">
          <cell r="A4904">
            <v>97805</v>
          </cell>
          <cell r="B4904" t="str">
            <v>CONSTRUÇÃO DE PAVIMENTO COM TRATAMENTO SUPERFICIAL DUPLO, COM EMULSÃO ASFÁLTICA RR-2C. AF_01/2018</v>
          </cell>
          <cell r="C4904" t="str">
            <v>M2</v>
          </cell>
          <cell r="D4904">
            <v>6.06</v>
          </cell>
          <cell r="E4904">
            <v>5.6701029999999999E-2</v>
          </cell>
        </row>
        <row r="4905">
          <cell r="A4905">
            <v>97806</v>
          </cell>
          <cell r="B4905" t="str">
            <v>CONSTRUÇÃO DE PAVIMENTO COM TRATAMENTO SUPERFICIAL DUPLO, COM EMULSÃO ASFÁLTICA RR-2C, COM BANHO DILUÍDO. AF_01/2018</v>
          </cell>
          <cell r="C4905" t="str">
            <v>M2</v>
          </cell>
          <cell r="D4905">
            <v>7.3</v>
          </cell>
          <cell r="E4905">
            <v>4.6742209E-2</v>
          </cell>
        </row>
        <row r="4906">
          <cell r="A4906">
            <v>97807</v>
          </cell>
          <cell r="B4906" t="str">
            <v>CONSTRUÇÃO DE PAVIMENTO COM TRATAMENTO SUPERFICIAL DUPLO, COM EMULSÃO ASFÁLTICA RR-2C, COM CAPA SELANTE. AF_01/2018</v>
          </cell>
          <cell r="C4906" t="str">
            <v>M2</v>
          </cell>
          <cell r="D4906">
            <v>8.56</v>
          </cell>
          <cell r="E4906">
            <v>5.5488540000000003E-2</v>
          </cell>
        </row>
        <row r="4907">
          <cell r="A4907">
            <v>97809</v>
          </cell>
          <cell r="B4907" t="str">
            <v>CONSTRUÇÃO DE PAVIMENTO COM TRATAMENTO SUPERFICIAL TRIPLO, COM EMULSÃO ASFÁLTICA RR-2C. AF_01/2018</v>
          </cell>
          <cell r="C4907" t="str">
            <v>M2</v>
          </cell>
          <cell r="D4907">
            <v>10.93</v>
          </cell>
          <cell r="E4907">
            <v>6.8932955000000004E-2</v>
          </cell>
        </row>
        <row r="4908">
          <cell r="A4908">
            <v>97810</v>
          </cell>
          <cell r="B4908" t="str">
            <v>CONSTRUÇÃO DE PAVIMENTO COM TRATAMENTO SUPERFICIAL TRIPLO, COM EMULSÃO ASFÁLTICA RR-2C, COM BANHO DILUÍDO. AF_01/2018</v>
          </cell>
          <cell r="C4908" t="str">
            <v>M2</v>
          </cell>
          <cell r="D4908">
            <v>12.17</v>
          </cell>
          <cell r="E4908">
            <v>6.2447256999999999E-2</v>
          </cell>
        </row>
        <row r="4909">
          <cell r="A4909">
            <v>97811</v>
          </cell>
          <cell r="B4909" t="str">
            <v>CONSTRUÇÃO DE PAVIMENTO COM TRATAMENTO SUPERFICIAL TRIPLO, COM EMULSÃO ASFÁLTICA RR-2C, COM CAPA SELANTE. AF_01/2018</v>
          </cell>
          <cell r="C4909" t="str">
            <v>M2</v>
          </cell>
          <cell r="D4909">
            <v>13.43</v>
          </cell>
          <cell r="E4909">
            <v>6.7124331999999995E-2</v>
          </cell>
        </row>
        <row r="4910">
          <cell r="A4910">
            <v>97813</v>
          </cell>
          <cell r="B4910" t="str">
            <v>RECONSTRUÇÃO DE PAVIMENTO COM TRATAMENTO SUPERFICIAL SIMPLES, COM EMULSÃO ASFÁLTICA RR-2C. AF_01/2018</v>
          </cell>
          <cell r="C4910" t="str">
            <v>M2</v>
          </cell>
          <cell r="D4910">
            <v>2.88</v>
          </cell>
          <cell r="E4910">
            <v>4.7445254999999999E-2</v>
          </cell>
        </row>
        <row r="4911">
          <cell r="A4911">
            <v>97814</v>
          </cell>
          <cell r="B4911" t="str">
            <v>RECONSTRUÇÃO DE PAVIMENTO COM TRATAMENTO SUPERFICIAL SIMPLES, COM EMULSÃO ASFÁLTICA RR-2C, COM BANHO DILUÍDO. AF_01/2018</v>
          </cell>
          <cell r="C4911" t="str">
            <v>M2</v>
          </cell>
          <cell r="D4911">
            <v>3.41</v>
          </cell>
          <cell r="E4911">
            <v>3.9755351000000001E-2</v>
          </cell>
        </row>
        <row r="4912">
          <cell r="A4912">
            <v>97816</v>
          </cell>
          <cell r="B4912" t="str">
            <v>RECONSTRUÇÃO DE PAVIMENTO COM TRATAMENTO SUPERFICIAL DUPLO, COM EMULSÃO ASFÁLTICA RR-2C. AF_01/2018</v>
          </cell>
          <cell r="C4912" t="str">
            <v>M2</v>
          </cell>
          <cell r="D4912">
            <v>6.53</v>
          </cell>
          <cell r="E4912">
            <v>7.7901429999999994E-2</v>
          </cell>
        </row>
        <row r="4913">
          <cell r="A4913">
            <v>97817</v>
          </cell>
          <cell r="B4913" t="str">
            <v>RECONSTRUÇÃO DE PAVIMENTO COM TRATAMENTO SUPERFICIAL DUPLO, COM EMULSÃO ASFÁLTICA RR-2C, COM BANHO DILUÍDO. AF_01/2018</v>
          </cell>
          <cell r="C4913" t="str">
            <v>M2</v>
          </cell>
          <cell r="D4913">
            <v>7.77</v>
          </cell>
          <cell r="E4913">
            <v>6.5073040999999998E-2</v>
          </cell>
        </row>
        <row r="4914">
          <cell r="A4914">
            <v>97818</v>
          </cell>
          <cell r="B4914" t="str">
            <v>RECONSTRUÇÃO DE PAVIMENTO COM TRATAMENTO SUPERFICIAL DUPLO, COM EMULSÃO ASFÁLTICA RR-2C, COM CAPA SELANTE. AF_01/2018</v>
          </cell>
          <cell r="C4914" t="str">
            <v>M2</v>
          </cell>
          <cell r="D4914">
            <v>9.19</v>
          </cell>
          <cell r="E4914">
            <v>7.1991000999999999E-2</v>
          </cell>
        </row>
        <row r="4915">
          <cell r="A4915">
            <v>97820</v>
          </cell>
          <cell r="B4915" t="str">
            <v>RECONSTRUÇÃO DE PAVIMENTO COM TRATAMENTO SUPERFICIAL TRIPLO, COM EMULSÃO ASFÁLTICA RR-2C. AF_01/2018</v>
          </cell>
          <cell r="C4915" t="str">
            <v>M2</v>
          </cell>
          <cell r="D4915">
            <v>11.89</v>
          </cell>
          <cell r="E4915">
            <v>8.6805555000000006E-2</v>
          </cell>
        </row>
        <row r="4916">
          <cell r="A4916">
            <v>97821</v>
          </cell>
          <cell r="B4916" t="str">
            <v>RECONSTRUÇÃO DE PAVIMENTO COM TRATAMENTO SUPERFICIAL TRIPLO, COM EMULSÃO ASFÁLTICA RR-2C, COM BANHO DILUÍDO. AF_01/2018</v>
          </cell>
          <cell r="C4916" t="str">
            <v>M2</v>
          </cell>
          <cell r="D4916">
            <v>13.13</v>
          </cell>
          <cell r="E4916">
            <v>7.9029733000000005E-2</v>
          </cell>
        </row>
        <row r="4917">
          <cell r="A4917">
            <v>97822</v>
          </cell>
          <cell r="B4917" t="str">
            <v>RECONSTRUÇÃO DE PAVIMENTO COM TRATAMENTO SUPERFICIAL TRIPLO, COM EMULSÃO ASFÁLTICA RR-2C, COM CAPA SELANTE. AF_01/2018</v>
          </cell>
          <cell r="C4917" t="str">
            <v>M2</v>
          </cell>
          <cell r="D4917">
            <v>14.56</v>
          </cell>
          <cell r="E4917">
            <v>8.4971909999999998E-2</v>
          </cell>
        </row>
        <row r="4918">
          <cell r="A4918">
            <v>72947</v>
          </cell>
          <cell r="B4918" t="str">
            <v>SINALIZACAO HORIZONTAL COM TINTA RETRORREFLETIVA A BASE DE RESINA ACRILICA COM MICROESFERAS DE VIDRO</v>
          </cell>
          <cell r="C4918" t="str">
            <v>M2</v>
          </cell>
          <cell r="D4918">
            <v>23.05</v>
          </cell>
          <cell r="E4918">
            <v>2.1805494000000002E-2</v>
          </cell>
        </row>
        <row r="4919">
          <cell r="A4919">
            <v>83693</v>
          </cell>
          <cell r="B4919" t="str">
            <v>CAIACAO EM MEIO FIO</v>
          </cell>
          <cell r="C4919" t="str">
            <v>M2</v>
          </cell>
          <cell r="D4919">
            <v>3.07</v>
          </cell>
          <cell r="E4919">
            <v>0.78571428600000004</v>
          </cell>
        </row>
        <row r="4920">
          <cell r="A4920" t="str">
            <v>73770/1</v>
          </cell>
          <cell r="B4920" t="str">
            <v>BARREIRA PRE-MOLDADA EXTERNA CONCRETO ARMADO 0,25X0,40X1,14M FCK=25MPA ACO CA-50 INCL VIGOTA HORIZONTAL MONTANTE A CADA 1,00M  FERROS DE LIGACAO E MATERIAIS.</v>
          </cell>
          <cell r="C4920" t="str">
            <v>M</v>
          </cell>
          <cell r="D4920">
            <v>461.83</v>
          </cell>
          <cell r="E4920">
            <v>0.28162816200000002</v>
          </cell>
        </row>
        <row r="4921">
          <cell r="A4921" t="str">
            <v>73770/2</v>
          </cell>
          <cell r="B4921" t="str">
            <v>BARREIRA DUPLA PRE-MOL INTER CONCRETO ARMADO 0,15X0,65X0,77M FCK=25MPA ACO CA-50 INCL FERROS DE LIGACAO E MATERIAIS.</v>
          </cell>
          <cell r="C4921" t="str">
            <v>M</v>
          </cell>
          <cell r="D4921">
            <v>402.87</v>
          </cell>
          <cell r="E4921">
            <v>0.30340845999999999</v>
          </cell>
        </row>
        <row r="4922">
          <cell r="A4922" t="str">
            <v>83696/1</v>
          </cell>
          <cell r="B4922" t="str">
            <v>PINTURA GUARDA-CORPO GUARDA-RODA E MURETA PROTECAO COM CAL EM PONTES EVIADUTOS MEDIDA PELO DOBRO DA AREA TOTAL (LARGURAXALTURA).</v>
          </cell>
          <cell r="C4922" t="str">
            <v>M2</v>
          </cell>
          <cell r="D4922">
            <v>5.09</v>
          </cell>
          <cell r="E4922">
            <v>0.70564516200000005</v>
          </cell>
        </row>
        <row r="4923">
          <cell r="A4923">
            <v>72962</v>
          </cell>
          <cell r="B4923" t="str">
            <v>USINAGEM DE CBUQ COM CAP 50/70, PARA CAPA DE ROLAMENTO</v>
          </cell>
          <cell r="C4923" t="str">
            <v>T</v>
          </cell>
          <cell r="D4923">
            <v>192.22</v>
          </cell>
          <cell r="E4923">
            <v>1.1409815E-2</v>
          </cell>
        </row>
        <row r="4924">
          <cell r="A4924">
            <v>72963</v>
          </cell>
          <cell r="B4924" t="str">
            <v>USINAGEM DE CBUQ COM CAP 50/70, PARA BINDER</v>
          </cell>
          <cell r="C4924" t="str">
            <v>T</v>
          </cell>
          <cell r="D4924">
            <v>157.80000000000001</v>
          </cell>
          <cell r="E4924">
            <v>1.3902996000000001E-2</v>
          </cell>
        </row>
        <row r="4925">
          <cell r="A4925" t="str">
            <v>73759/2</v>
          </cell>
          <cell r="B4925" t="str">
            <v>PRE-MISTURADO A FRIO COM EMULSAO RM-1C, INCLUSO USINAGEM E APLICACAO, EXCLUSIVE TRANSPORTE</v>
          </cell>
          <cell r="C4925" t="str">
            <v>M3</v>
          </cell>
          <cell r="D4925">
            <v>342.42</v>
          </cell>
          <cell r="E4925">
            <v>4.9340083E-2</v>
          </cell>
        </row>
        <row r="4926">
          <cell r="A4926">
            <v>95990</v>
          </cell>
          <cell r="B4926" t="str">
            <v>CONSTRUÇÃO DE PAVIMENTO COM APLICAÇÃO DE CONCRETO BETUMINOSO USINADO A QUENTE (CBUQ), CAMADA DE ROLAMENTO, COM ESPESSURA DE 3,0 CM - EXCLUSIVE TRANSPORTE. AF_03/2017</v>
          </cell>
          <cell r="C4926" t="str">
            <v>M3</v>
          </cell>
          <cell r="D4926">
            <v>945.09</v>
          </cell>
          <cell r="E4926">
            <v>3.8371514000000002E-2</v>
          </cell>
        </row>
        <row r="4927">
          <cell r="A4927">
            <v>95992</v>
          </cell>
          <cell r="B4927" t="str">
            <v>CONSTRUÇÃO DE PAVIMENTO COM APLICAÇÃO DE CONCRETO BETUMINOSO USINADO A QUENTE (CBUQ), BINDER, COM ESPESSURA DE 3,0 CM - EXCLUSIVE TRANSPORTE. AF_03/2017</v>
          </cell>
          <cell r="C4927" t="str">
            <v>M3</v>
          </cell>
          <cell r="D4927">
            <v>885.52</v>
          </cell>
          <cell r="E4927">
            <v>2.9242211000000001E-2</v>
          </cell>
        </row>
        <row r="4928">
          <cell r="A4928">
            <v>95993</v>
          </cell>
          <cell r="B4928" t="str">
            <v>CONSTRUÇÃO DE PAVIMENTO COM APLICAÇÃO DE CONCRETO BETUMINOSO USINADO A QUENTE (CBUQ), CAMADA DE ROLAMENTO, COM ESPESSURA DE 4,0 CM - EXCLUSIVE TRANSPORTE. AF_03/2017</v>
          </cell>
          <cell r="C4928" t="str">
            <v>M3</v>
          </cell>
          <cell r="D4928">
            <v>916.2</v>
          </cell>
          <cell r="E4928">
            <v>2.9651156000000001E-2</v>
          </cell>
        </row>
        <row r="4929">
          <cell r="A4929">
            <v>95994</v>
          </cell>
          <cell r="B4929" t="str">
            <v>CONSTRUÇÃO DE PAVIMENTO COM APLICAÇÃO DE CONCRETO BETUMINOSO USINADO A QUENTE (CBUQ), BINDER, COM ESPESSURA DE 4,0 CM - EXCLUSIVE TRANSPORTE. AF_03/2017</v>
          </cell>
          <cell r="C4929" t="str">
            <v>M3</v>
          </cell>
          <cell r="D4929">
            <v>864.7</v>
          </cell>
          <cell r="E4929">
            <v>2.2420277999999998E-2</v>
          </cell>
        </row>
        <row r="4930">
          <cell r="A4930">
            <v>95995</v>
          </cell>
          <cell r="B4930" t="str">
            <v>CONSTRUÇÃO DE PAVIMENTO COM APLICAÇÃO DE CONCRETO BETUMINOSO USINADO A QUENTE (CBUQ), CAMADA DE ROLAMENTO, COM ESPESSURA DE 5,0 CM - EXCLUSIVE TRANSPORTE. AF_03/2017</v>
          </cell>
          <cell r="C4930" t="str">
            <v>M3</v>
          </cell>
          <cell r="D4930">
            <v>898.29</v>
          </cell>
          <cell r="E4930">
            <v>2.4169014999999999E-2</v>
          </cell>
        </row>
        <row r="4931">
          <cell r="A4931">
            <v>95996</v>
          </cell>
          <cell r="B4931" t="str">
            <v>CONSTRUÇÃO DE PAVIMENTO COM APLICAÇÃO DE CONCRETO BETUMINOSO USINADO A QUENTE (CBUQ), BINDER, COM ESPESSURA DE 5,0 CM - EXCLUSIVE TRANSPORTE. AF_03/2017</v>
          </cell>
          <cell r="C4931" t="str">
            <v>M3</v>
          </cell>
          <cell r="D4931">
            <v>851.77</v>
          </cell>
          <cell r="E4931">
            <v>1.8190149999999999E-2</v>
          </cell>
        </row>
        <row r="4932">
          <cell r="A4932">
            <v>95997</v>
          </cell>
          <cell r="B4932" t="str">
            <v>CONSTRUÇÃO DE PAVIMENTO COM APLICAÇÃO DE CONCRETO BETUMINOSO USINADO A QUENTE (CBUQ), CAMADA DE ROLAMENTO, COM ESPESSURA DE 6,0 CM - EXCLUSIVE TRANSPORTE. AF_03/2017</v>
          </cell>
          <cell r="C4932" t="str">
            <v>M3</v>
          </cell>
          <cell r="D4932">
            <v>887.28</v>
          </cell>
          <cell r="E4932">
            <v>2.038514E-2</v>
          </cell>
        </row>
        <row r="4933">
          <cell r="A4933">
            <v>95998</v>
          </cell>
          <cell r="B4933" t="str">
            <v>CONSTRUÇÃO DE PAVIMENTO COM APLICAÇÃO DE CONCRETO BETUMINOSO USINADO A QUENTE (CBUQ), BINDER, COM ESPESSURA DE 6,0 CM - EXCLUSIVE TRANSPORTE. AF_03/2017</v>
          </cell>
          <cell r="C4933" t="str">
            <v>M3</v>
          </cell>
          <cell r="D4933">
            <v>843.85</v>
          </cell>
          <cell r="E4933">
            <v>1.5276229000000001E-2</v>
          </cell>
        </row>
        <row r="4934">
          <cell r="A4934">
            <v>95999</v>
          </cell>
          <cell r="B4934" t="str">
            <v>CONSTRUÇÃO DE PAVIMENTO COM APLICAÇÃO DE CONCRETO BETUMINOSO USINADO A QUENTE (CBUQ), CAMADA DE ROLAMENTO, COM ESPESSURA DE 7,0 CM - EXCLUSIVE TRANSPORTE. AF_03/2017</v>
          </cell>
          <cell r="C4934" t="str">
            <v>M3</v>
          </cell>
          <cell r="D4934">
            <v>879.44</v>
          </cell>
          <cell r="E4934">
            <v>1.7606755000000002E-2</v>
          </cell>
        </row>
        <row r="4935">
          <cell r="A4935">
            <v>96000</v>
          </cell>
          <cell r="B4935" t="str">
            <v>CONSTRUÇÃO DE PAVIMENTO COM APLICAÇÃO DE CONCRETO BETUMINOSO USINADO A QUENTE (CBUQ), BINDER, COM ESPESSURA DE 7,0 CM - EXCLUSIVE TRANSPORTE. AF_03/2017</v>
          </cell>
          <cell r="C4935" t="str">
            <v>M3</v>
          </cell>
          <cell r="D4935">
            <v>838.2</v>
          </cell>
          <cell r="E4935">
            <v>1.3182876E-2</v>
          </cell>
        </row>
        <row r="4936">
          <cell r="A4936">
            <v>96001</v>
          </cell>
          <cell r="B4936" t="str">
            <v>FRESAGEM DE PAVIMENTO ASFÁLTICO (PROFUNDIDADE 5,0 CM), EM LOCAIS COM NIVEL BAIXO DE INTERFERÊNCIA. AF_03/2017</v>
          </cell>
          <cell r="C4936" t="str">
            <v>M2</v>
          </cell>
          <cell r="D4936">
            <v>4.42</v>
          </cell>
          <cell r="E4936">
            <v>0.209756097</v>
          </cell>
        </row>
        <row r="4937">
          <cell r="A4937">
            <v>96002</v>
          </cell>
          <cell r="B4937" t="str">
            <v>FRESAGEM DE PAVIMENTO ASFÁLTICO (PROFUNDIDADE 5,0 CM), EM LOCAIS COM NIVEL ALTO DE INTERFERÊNCIA. AF_03/2017</v>
          </cell>
          <cell r="C4937" t="str">
            <v>M2</v>
          </cell>
          <cell r="D4937">
            <v>5.17</v>
          </cell>
          <cell r="E4937">
            <v>0.24066389999999999</v>
          </cell>
        </row>
        <row r="4938">
          <cell r="A4938">
            <v>96393</v>
          </cell>
          <cell r="B4938" t="str">
            <v>USINAGEM DE BRITA GRADUADA SIMPLES, UTILIZANDO BRITA COMERCIAL COM USINA 300 T/H. AF_06/2017</v>
          </cell>
          <cell r="C4938" t="str">
            <v>M3</v>
          </cell>
          <cell r="D4938">
            <v>78.59</v>
          </cell>
          <cell r="E4938">
            <v>1.5702794999999999E-2</v>
          </cell>
        </row>
        <row r="4939">
          <cell r="A4939">
            <v>96394</v>
          </cell>
          <cell r="B4939" t="str">
            <v>USINAGEM DE BRITA GRADUADA TRATADA COM CIMENTO, UTILIZANDO BRITA COMERCIAL COM USINA 300 T/H. AF_06/2017</v>
          </cell>
          <cell r="C4939" t="str">
            <v>M3</v>
          </cell>
          <cell r="D4939">
            <v>123.12</v>
          </cell>
          <cell r="E4939">
            <v>1.0012210000000001E-2</v>
          </cell>
        </row>
        <row r="4940">
          <cell r="A4940">
            <v>96395</v>
          </cell>
          <cell r="B4940" t="str">
            <v>USINAGEM DE CONCRETO PARA COMPACTAÇÃO COM ROLO, UTILIZANDO BRITA COMERCIAL. AF_06/2017</v>
          </cell>
          <cell r="C4940" t="str">
            <v>M3</v>
          </cell>
          <cell r="D4940">
            <v>141.16999999999999</v>
          </cell>
          <cell r="E4940">
            <v>7.2376350000000001E-3</v>
          </cell>
        </row>
        <row r="4941">
          <cell r="A4941">
            <v>73445</v>
          </cell>
          <cell r="B4941" t="str">
            <v>CAIACAO INT OU EXT SOBRE REVESTIMENTO LISO C/ADOCAO DE FIXADOR COM    COM DUAS DEMAOS</v>
          </cell>
          <cell r="C4941" t="str">
            <v>M2</v>
          </cell>
          <cell r="D4941">
            <v>7.73</v>
          </cell>
          <cell r="E4941">
            <v>0.790106953</v>
          </cell>
        </row>
        <row r="4942">
          <cell r="A4942">
            <v>73446</v>
          </cell>
          <cell r="B4942" t="str">
            <v>PINTURA DE SUPERFICIE C/TINTA GRAFITE</v>
          </cell>
          <cell r="C4942" t="str">
            <v>M2</v>
          </cell>
          <cell r="D4942">
            <v>17.510000000000002</v>
          </cell>
          <cell r="E4942">
            <v>0.65144508700000003</v>
          </cell>
        </row>
        <row r="4943">
          <cell r="A4943" t="str">
            <v>74133/1</v>
          </cell>
          <cell r="B4943" t="str">
            <v>EMASSAMENTO COM MASSA A OLEO, UMA DEMAO</v>
          </cell>
          <cell r="C4943" t="str">
            <v>M2</v>
          </cell>
          <cell r="D4943">
            <v>15.46</v>
          </cell>
          <cell r="E4943">
            <v>0.44648719599999998</v>
          </cell>
        </row>
        <row r="4944">
          <cell r="A4944" t="str">
            <v>74133/2</v>
          </cell>
          <cell r="B4944" t="str">
            <v>EMASSAMENTO COM MASSA A OLEO, DUAS DEMAOS</v>
          </cell>
          <cell r="C4944" t="str">
            <v>M2</v>
          </cell>
          <cell r="D4944">
            <v>19.420000000000002</v>
          </cell>
          <cell r="E4944">
            <v>0.42335766400000002</v>
          </cell>
        </row>
        <row r="4945">
          <cell r="A4945">
            <v>79462</v>
          </cell>
          <cell r="B4945" t="str">
            <v>EMASSAMENTO COM MASSA EPOXI, 2 DEMAOS</v>
          </cell>
          <cell r="C4945" t="str">
            <v>M2</v>
          </cell>
          <cell r="D4945">
            <v>50.65</v>
          </cell>
          <cell r="E4945">
            <v>0.21087085799999999</v>
          </cell>
        </row>
        <row r="4946">
          <cell r="A4946" t="str">
            <v>79494/1</v>
          </cell>
          <cell r="B4946" t="str">
            <v>PINTURA DE QUADRO ESCOLAR COM TINTA ESMALTE ACABAMENTO FOSCO, DUAS DEMAOS SOBRE MASSA ACRILICA</v>
          </cell>
          <cell r="C4946" t="str">
            <v>M2</v>
          </cell>
          <cell r="D4946">
            <v>11.06</v>
          </cell>
          <cell r="E4946">
            <v>0.38064516100000001</v>
          </cell>
        </row>
        <row r="4947">
          <cell r="A4947">
            <v>84651</v>
          </cell>
          <cell r="B4947" t="str">
            <v>PINTURA COM TINTA IMPERMEAVEL MINERAL EM PO, DUAS DEMAOS</v>
          </cell>
          <cell r="C4947" t="str">
            <v>M2</v>
          </cell>
          <cell r="D4947">
            <v>8.4600000000000009</v>
          </cell>
          <cell r="E4947">
            <v>0.77466504400000002</v>
          </cell>
        </row>
        <row r="4948">
          <cell r="A4948">
            <v>88411</v>
          </cell>
          <cell r="B4948" t="str">
            <v>APLICAÇÃO MANUAL DE FUNDO SELADOR ACRÍLICO EM PANOS COM PRESENÇA DE VÃOS DE EDIFÍCIOS DE MÚLTIPLOS PAVIMENTOS. AF_06/2014</v>
          </cell>
          <cell r="C4948" t="str">
            <v>M2</v>
          </cell>
          <cell r="D4948">
            <v>1.93</v>
          </cell>
          <cell r="E4948">
            <v>0.45054945000000002</v>
          </cell>
        </row>
        <row r="4949">
          <cell r="A4949">
            <v>88412</v>
          </cell>
          <cell r="B4949" t="str">
            <v>APLICAÇÃO MANUAL DE FUNDO SELADOR ACRÍLICO EM PANOS CEGOS DE FACHADA (SEM PRESENÇA DE VÃOS) DE EDIFÍCIOS DE MÚLTIPLOS PAVIMENTOS. AF_06/2014</v>
          </cell>
          <cell r="C4949" t="str">
            <v>M2</v>
          </cell>
          <cell r="D4949">
            <v>1.43</v>
          </cell>
          <cell r="E4949">
            <v>0.31343283500000002</v>
          </cell>
        </row>
        <row r="4950">
          <cell r="A4950">
            <v>88413</v>
          </cell>
          <cell r="B4950" t="str">
            <v>APLICAÇÃO MANUAL DE FUNDO SELADOR ACRÍLICO EM SUPERFÍCIES EXTERNAS DE SACADA DE EDIFÍCIOS DE MÚLTIPLOS PAVIMENTOS. AF_06/2014</v>
          </cell>
          <cell r="C4950" t="str">
            <v>M2</v>
          </cell>
          <cell r="D4950">
            <v>2.93</v>
          </cell>
          <cell r="E4950">
            <v>0.58064516200000005</v>
          </cell>
        </row>
        <row r="4951">
          <cell r="A4951">
            <v>88414</v>
          </cell>
          <cell r="B4951" t="str">
            <v>APLICAÇÃO MANUAL DE FUNDO SELADOR ACRÍLICO EM SUPERFÍCIES INTERNAS DA SACADA DE EDIFÍCIOS DE MÚLTIPLOS PAVIMENTOS. AF_06/2014</v>
          </cell>
          <cell r="C4951" t="str">
            <v>M2</v>
          </cell>
          <cell r="D4951">
            <v>3.25</v>
          </cell>
          <cell r="E4951">
            <v>0.61237785099999997</v>
          </cell>
        </row>
        <row r="4952">
          <cell r="A4952">
            <v>88415</v>
          </cell>
          <cell r="B4952" t="str">
            <v>APLICAÇÃO MANUAL DE FUNDO SELADOR ACRÍLICO EM PAREDES EXTERNAS DE CASAS. AF_06/2014</v>
          </cell>
          <cell r="C4952" t="str">
            <v>M2</v>
          </cell>
          <cell r="D4952">
            <v>2.09</v>
          </cell>
          <cell r="E4952">
            <v>0.48223350199999998</v>
          </cell>
        </row>
        <row r="4953">
          <cell r="A4953">
            <v>88416</v>
          </cell>
          <cell r="B4953" t="str">
            <v>APLICAÇÃO MANUAL DE PINTURA COM TINTA TEXTURIZADA ACRÍLICA EM PANOS COM PRESENÇA DE VÃOS DE EDIFÍCIOS DE MÚLTIPLOS PAVIMENTOS, UMA COR. AF_06/2014</v>
          </cell>
          <cell r="C4953" t="str">
            <v>M2</v>
          </cell>
          <cell r="D4953">
            <v>14.49</v>
          </cell>
          <cell r="E4953">
            <v>0.18658280899999999</v>
          </cell>
        </row>
        <row r="4954">
          <cell r="A4954">
            <v>88417</v>
          </cell>
          <cell r="B4954" t="str">
            <v>APLICAÇÃO MANUAL DE PINTURA COM TINTA TEXTURIZADA ACRÍLICA EM PANOS CEGOS DE FACHADA (SEM PRESENÇA DE VÃOS) DE EDIFÍCIOS DE MÚLTIPLOS PAVIMENTOS, UMA COR. AF_06/2014</v>
          </cell>
          <cell r="C4954" t="str">
            <v>M2</v>
          </cell>
          <cell r="D4954">
            <v>12.72</v>
          </cell>
          <cell r="E4954">
            <v>0.100953895</v>
          </cell>
        </row>
        <row r="4955">
          <cell r="A4955">
            <v>88420</v>
          </cell>
          <cell r="B4955" t="str">
            <v>APLICAÇÃO MANUAL DE PINTURA COM TINTA TEXTURIZADA ACRÍLICA EM SUPERFÍCIES EXTERNAS DE SACADA DE EDIFÍCIOS DE MÚLTIPLOS PAVIMENTOS, UMA COR. AF_06/2014</v>
          </cell>
          <cell r="C4955" t="str">
            <v>M2</v>
          </cell>
          <cell r="D4955">
            <v>18.059999999999999</v>
          </cell>
          <cell r="E4955">
            <v>0.31015143000000001</v>
          </cell>
        </row>
        <row r="4956">
          <cell r="A4956">
            <v>88421</v>
          </cell>
          <cell r="B4956" t="str">
            <v>APLICAÇÃO MANUAL DE PINTURA COM TINTA TEXTURIZADA ACRÍLICA EM SUPERFÍCIES INTERNAS DA SACADA DE EDIFÍCIOS DE MÚLTIPLOS PAVIMENTOS, UMA COR. AF_06/2014</v>
          </cell>
          <cell r="C4956" t="str">
            <v>M2</v>
          </cell>
          <cell r="D4956">
            <v>19.190000000000001</v>
          </cell>
          <cell r="E4956">
            <v>0.33931398400000001</v>
          </cell>
        </row>
        <row r="4957">
          <cell r="A4957">
            <v>88423</v>
          </cell>
          <cell r="B4957" t="str">
            <v>APLICAÇÃO MANUAL DE PINTURA COM TINTA TEXTURIZADA ACRÍLICA EM PAREDES EXTERNAS DE CASAS, UMA COR. AF_06/2014</v>
          </cell>
          <cell r="C4957" t="str">
            <v>M2</v>
          </cell>
          <cell r="D4957">
            <v>15.04</v>
          </cell>
          <cell r="E4957">
            <v>0.20956873300000001</v>
          </cell>
        </row>
        <row r="4958">
          <cell r="A4958">
            <v>88424</v>
          </cell>
          <cell r="B4958" t="str">
            <v>APLICAÇÃO MANUAL DE PINTURA COM TINTA TEXTURIZADA ACRÍLICA EM PANOS COM PRESENÇA DE VÃOS DE EDIFÍCIOS DE MÚLTIPLOS PAVIMENTOS, DUAS CORES. AF_06/2014</v>
          </cell>
          <cell r="C4958" t="str">
            <v>M2</v>
          </cell>
          <cell r="D4958">
            <v>16.920000000000002</v>
          </cell>
          <cell r="E4958">
            <v>0.27615062699999998</v>
          </cell>
        </row>
        <row r="4959">
          <cell r="A4959">
            <v>88426</v>
          </cell>
          <cell r="B4959" t="str">
            <v>APLICAÇÃO MANUAL DE PINTURA COM TINTA TEXTURIZADA ACRÍLICA EM PANOS CEGOS DE FACHADA (SEM PRESENÇA DE VÃOS) DE EDIFÍCIOS DE MÚLTIPLOS PAVIMENTOS, DUAS CORES. AF_06/2014</v>
          </cell>
          <cell r="C4959" t="str">
            <v>M2</v>
          </cell>
          <cell r="D4959">
            <v>13.86</v>
          </cell>
          <cell r="E4959">
            <v>0.159356725</v>
          </cell>
        </row>
        <row r="4960">
          <cell r="A4960">
            <v>88428</v>
          </cell>
          <cell r="B4960" t="str">
            <v>APLICAÇÃO MANUAL DE PINTURA COM TINTA TEXTURIZADA ACRÍLICA EM SUPERFÍCIES EXTERNAS DE SACADA DE EDIFÍCIOS DE MÚLTIPLOS PAVIMENTOS, DUAS CORES. AF_06/2014</v>
          </cell>
          <cell r="C4960" t="str">
            <v>M2</v>
          </cell>
          <cell r="D4960">
            <v>23.07</v>
          </cell>
          <cell r="E4960">
            <v>0.41670310399999999</v>
          </cell>
        </row>
        <row r="4961">
          <cell r="A4961">
            <v>88429</v>
          </cell>
          <cell r="B4961" t="str">
            <v>APLICAÇÃO MANUAL DE PINTURA COM TINTA TEXTURIZADA ACRÍLICA EM SUPERFÍCIES INTERNAS DA SACADA DE EDIFÍCIOS DE MÚLTIPLOS PAVIMENTOS, DUAS CORES. AF_06/2014</v>
          </cell>
          <cell r="C4961" t="str">
            <v>M2</v>
          </cell>
          <cell r="D4961">
            <v>25.04</v>
          </cell>
          <cell r="E4961">
            <v>0.44717741900000002</v>
          </cell>
        </row>
        <row r="4962">
          <cell r="A4962">
            <v>88431</v>
          </cell>
          <cell r="B4962" t="str">
            <v>APLICAÇÃO MANUAL DE PINTURA COM TINTA TEXTURIZADA ACRÍLICA EM PAREDES EXTERNAS DE CASAS, DUAS CORES. AF_06/2014</v>
          </cell>
          <cell r="C4962" t="str">
            <v>M2</v>
          </cell>
          <cell r="D4962">
            <v>17.89</v>
          </cell>
          <cell r="E4962">
            <v>0.30520951299999999</v>
          </cell>
        </row>
        <row r="4963">
          <cell r="A4963">
            <v>88432</v>
          </cell>
          <cell r="B4963" t="str">
            <v>APLICAÇÃO MANUAL DE PINTURA COM TINTA TEXTURIZADA ACRÍLICA EM MOLDURAS DE EPS, PRÉ-FABRICADOS, OU OUTROS. AF_06/2014</v>
          </cell>
          <cell r="C4963" t="str">
            <v>M2</v>
          </cell>
          <cell r="D4963">
            <v>12.82</v>
          </cell>
          <cell r="E4963">
            <v>0.529037392</v>
          </cell>
        </row>
        <row r="4964">
          <cell r="A4964">
            <v>88482</v>
          </cell>
          <cell r="B4964" t="str">
            <v>APLICAÇÃO DE FUNDO SELADOR LÁTEX PVA EM TETO, UMA DEMÃO. AF_06/2014</v>
          </cell>
          <cell r="C4964" t="str">
            <v>M2</v>
          </cell>
          <cell r="D4964">
            <v>2.5299999999999998</v>
          </cell>
          <cell r="E4964">
            <v>0.274590163</v>
          </cell>
        </row>
        <row r="4965">
          <cell r="A4965">
            <v>88483</v>
          </cell>
          <cell r="B4965" t="str">
            <v>APLICAÇÃO DE FUNDO SELADOR LÁTEX PVA EM PAREDES, UMA DEMÃO. AF_06/2014</v>
          </cell>
          <cell r="C4965" t="str">
            <v>M2</v>
          </cell>
          <cell r="D4965">
            <v>2.33</v>
          </cell>
          <cell r="E4965">
            <v>0.22421524600000001</v>
          </cell>
        </row>
        <row r="4966">
          <cell r="A4966">
            <v>88484</v>
          </cell>
          <cell r="B4966" t="str">
            <v>APLICAÇÃO DE FUNDO SELADOR ACRÍLICO EM TETO, UMA DEMÃO. AF_06/2014</v>
          </cell>
          <cell r="C4966" t="str">
            <v>M2</v>
          </cell>
          <cell r="D4966">
            <v>2.11</v>
          </cell>
          <cell r="E4966">
            <v>0.48730964399999999</v>
          </cell>
        </row>
        <row r="4967">
          <cell r="A4967">
            <v>88485</v>
          </cell>
          <cell r="B4967" t="str">
            <v>APLICAÇÃO DE FUNDO SELADOR ACRÍLICO EM PAREDES, UMA DEMÃO. AF_06/2014</v>
          </cell>
          <cell r="C4967" t="str">
            <v>M2</v>
          </cell>
          <cell r="D4967">
            <v>1.81</v>
          </cell>
          <cell r="E4967">
            <v>0.42941176399999997</v>
          </cell>
        </row>
        <row r="4968">
          <cell r="A4968">
            <v>88486</v>
          </cell>
          <cell r="B4968" t="str">
            <v>APLICAÇÃO MANUAL DE PINTURA COM TINTA LÁTEX PVA EM TETO, DUAS DEMÃOS. AF_06/2014</v>
          </cell>
          <cell r="C4968" t="str">
            <v>M2</v>
          </cell>
          <cell r="D4968">
            <v>9.4</v>
          </cell>
          <cell r="E4968">
            <v>0.35217391300000001</v>
          </cell>
        </row>
        <row r="4969">
          <cell r="A4969">
            <v>88487</v>
          </cell>
          <cell r="B4969" t="str">
            <v>APLICAÇÃO MANUAL DE PINTURA COM TINTA LÁTEX PVA EM PAREDES, DUAS DEMÃOS. AF_06/2014</v>
          </cell>
          <cell r="C4969" t="str">
            <v>M2</v>
          </cell>
          <cell r="D4969">
            <v>8.44</v>
          </cell>
          <cell r="E4969">
            <v>0.30024213</v>
          </cell>
        </row>
        <row r="4970">
          <cell r="A4970">
            <v>88488</v>
          </cell>
          <cell r="B4970" t="str">
            <v>APLICAÇÃO MANUAL DE PINTURA COM TINTA LÁTEX ACRÍLICA EM TETO, DUAS DEMÃOS. AF_06/2014</v>
          </cell>
          <cell r="C4970" t="str">
            <v>M2</v>
          </cell>
          <cell r="D4970">
            <v>12.02</v>
          </cell>
          <cell r="E4970">
            <v>0.39558573800000002</v>
          </cell>
        </row>
        <row r="4971">
          <cell r="A4971">
            <v>88489</v>
          </cell>
          <cell r="B4971" t="str">
            <v>APLICAÇÃO MANUAL DE PINTURA COM TINTA LÁTEX ACRÍLICA EM PAREDES, DUAS DEMÃOS. AF_06/2014</v>
          </cell>
          <cell r="C4971" t="str">
            <v>M2</v>
          </cell>
          <cell r="D4971">
            <v>10.66</v>
          </cell>
          <cell r="E4971">
            <v>0.34291187699999998</v>
          </cell>
        </row>
        <row r="4972">
          <cell r="A4972">
            <v>88490</v>
          </cell>
          <cell r="B4972" t="str">
            <v>APLICAÇÃO MECÂNICA DE PINTURA COM TINTA LÁTEX PVA EM TETO, DUAS DEMÃOS. AF_06/2014</v>
          </cell>
          <cell r="C4972" t="str">
            <v>M2</v>
          </cell>
          <cell r="D4972">
            <v>6.97</v>
          </cell>
          <cell r="E4972">
            <v>0.112573099</v>
          </cell>
        </row>
        <row r="4973">
          <cell r="A4973">
            <v>88491</v>
          </cell>
          <cell r="B4973" t="str">
            <v>APLICAÇÃO MECÂNICA DE PINTURA COM TINTA LÁTEX PVA EM PAREDES, DUAS DEMÃOS. AF_06/2014</v>
          </cell>
          <cell r="C4973" t="str">
            <v>M2</v>
          </cell>
          <cell r="D4973">
            <v>6.74</v>
          </cell>
          <cell r="E4973">
            <v>8.7613292999999995E-2</v>
          </cell>
        </row>
        <row r="4974">
          <cell r="A4974">
            <v>88492</v>
          </cell>
          <cell r="B4974" t="str">
            <v>APLICAÇÃO MECÂNICA DE PINTURA COM TINTA LÁTEX ACRÍLICA EM TETO, DUAS DEMÃOS. AF_06/2014</v>
          </cell>
          <cell r="C4974" t="str">
            <v>M2</v>
          </cell>
          <cell r="D4974">
            <v>8.35</v>
          </cell>
          <cell r="E4974">
            <v>0.135696821</v>
          </cell>
        </row>
        <row r="4975">
          <cell r="A4975">
            <v>88493</v>
          </cell>
          <cell r="B4975" t="str">
            <v>APLICAÇÃO MECÂNICA DE PINTURA COM TINTA LÁTEX ACRÍLICA EM PAREDES, DUAS DEMÃOS. AF_06/2014</v>
          </cell>
          <cell r="C4975" t="str">
            <v>M2</v>
          </cell>
          <cell r="D4975">
            <v>8.02</v>
          </cell>
          <cell r="E4975">
            <v>0.10828025400000001</v>
          </cell>
        </row>
        <row r="4976">
          <cell r="A4976">
            <v>88494</v>
          </cell>
          <cell r="B4976" t="str">
            <v>APLICAÇÃO E LIXAMENTO DE MASSA LÁTEX EM TETO, UMA DEMÃO. AF_06/2014</v>
          </cell>
          <cell r="C4976" t="str">
            <v>M2</v>
          </cell>
          <cell r="D4976">
            <v>14.55</v>
          </cell>
          <cell r="E4976">
            <v>0.67317073299999997</v>
          </cell>
        </row>
        <row r="4977">
          <cell r="A4977">
            <v>88495</v>
          </cell>
          <cell r="B4977" t="str">
            <v>APLICAÇÃO E LIXAMENTO DE MASSA LÁTEX EM PAREDES, UMA DEMÃO. AF_06/2014</v>
          </cell>
          <cell r="C4977" t="str">
            <v>M2</v>
          </cell>
          <cell r="D4977">
            <v>8.0299999999999994</v>
          </cell>
          <cell r="E4977">
            <v>0.57381258099999999</v>
          </cell>
        </row>
        <row r="4978">
          <cell r="A4978">
            <v>88496</v>
          </cell>
          <cell r="B4978" t="str">
            <v>APLICAÇÃO E LIXAMENTO DE MASSA LÁTEX EM TETO, DUAS DEMÃOS. AF_06/2014</v>
          </cell>
          <cell r="C4978" t="str">
            <v>M2</v>
          </cell>
          <cell r="D4978">
            <v>19.809999999999999</v>
          </cell>
          <cell r="E4978">
            <v>0.65967246700000004</v>
          </cell>
        </row>
        <row r="4979">
          <cell r="A4979">
            <v>88497</v>
          </cell>
          <cell r="B4979" t="str">
            <v>APLICAÇÃO E LIXAMENTO DE MASSA LÁTEX EM PAREDES, DUAS DEMÃOS. AF_06/2014</v>
          </cell>
          <cell r="C4979" t="str">
            <v>M2</v>
          </cell>
          <cell r="D4979">
            <v>11.1</v>
          </cell>
          <cell r="E4979">
            <v>0.54972375799999995</v>
          </cell>
        </row>
        <row r="4980">
          <cell r="A4980">
            <v>95305</v>
          </cell>
          <cell r="B4980" t="str">
            <v>TEXTURA ACRÍLICA, APLICAÇÃO MANUAL EM PAREDE, UMA DEMÃO. AF_09/2016</v>
          </cell>
          <cell r="C4980" t="str">
            <v>M2</v>
          </cell>
          <cell r="D4980">
            <v>11.07</v>
          </cell>
          <cell r="E4980">
            <v>0.33179723500000002</v>
          </cell>
        </row>
        <row r="4981">
          <cell r="A4981">
            <v>95306</v>
          </cell>
          <cell r="B4981" t="str">
            <v>TEXTURA ACRÍLICA, APLICAÇÃO MANUAL EM TETO, UMA DEMÃO. AF_09/2016</v>
          </cell>
          <cell r="C4981" t="str">
            <v>M2</v>
          </cell>
          <cell r="D4981">
            <v>12.8</v>
          </cell>
          <cell r="E4981">
            <v>0.39396346300000001</v>
          </cell>
        </row>
        <row r="4982">
          <cell r="A4982">
            <v>95622</v>
          </cell>
          <cell r="B4982" t="str">
            <v>APLICAÇÃO MANUAL DE TINTA LÁTEX ACRÍLICA EM PANOS COM PRESENÇA DE VÃOS DE EDIFÍCIOS DE MÚLTIPLOS PAVIMENTOS, DUAS DEMÃOS. AF_11/2016</v>
          </cell>
          <cell r="C4982" t="str">
            <v>M2</v>
          </cell>
          <cell r="D4982">
            <v>10.62</v>
          </cell>
          <cell r="E4982">
            <v>0.52839268699999997</v>
          </cell>
        </row>
        <row r="4983">
          <cell r="A4983">
            <v>95623</v>
          </cell>
          <cell r="B4983" t="str">
            <v>APLICAÇÃO MANUAL DE TINTA LÁTEX ACRÍLICA EM PANOS SEM PRESENÇA DE VÃOS DE EDIFÍCIOS DE MÚLTIPLOS PAVIMENTOS, DUAS DEMÃOS. AF_11/2016</v>
          </cell>
          <cell r="C4983" t="str">
            <v>M2</v>
          </cell>
          <cell r="D4983">
            <v>8.1999999999999993</v>
          </cell>
          <cell r="E4983">
            <v>0.44444444399999999</v>
          </cell>
        </row>
        <row r="4984">
          <cell r="A4984">
            <v>95624</v>
          </cell>
          <cell r="B4984" t="str">
            <v>APLICAÇÃO MANUAL DE TINTA LÁTEX ACRÍLICA EM SUPERFÍCIES EXTERNAS DE SACADA DE EDIFÍCIOS DE MÚLTIPLOS PAVIMENTOS, DUAS DEMÃOS. AF_11/2016</v>
          </cell>
          <cell r="C4984" t="str">
            <v>M2</v>
          </cell>
          <cell r="D4984">
            <v>15.53</v>
          </cell>
          <cell r="E4984">
            <v>0.61422976600000001</v>
          </cell>
        </row>
        <row r="4985">
          <cell r="A4985">
            <v>95625</v>
          </cell>
          <cell r="B4985" t="str">
            <v>APLICAÇÃO MANUAL DE TINTA LÁTEX ACRÍLICA EM SUPERFÍCIES INTERNAS DE SACADA DE EDIFÍCIOS DE MÚLTIPLOS PAVIMENTOS, DUAS DEMÃOS. AF_11/2016</v>
          </cell>
          <cell r="C4985" t="str">
            <v>M2</v>
          </cell>
          <cell r="D4985">
            <v>17.079999999999998</v>
          </cell>
          <cell r="E4985">
            <v>0.63204747900000002</v>
          </cell>
        </row>
        <row r="4986">
          <cell r="A4986">
            <v>95626</v>
          </cell>
          <cell r="B4986" t="str">
            <v>APLICAÇÃO MANUAL DE TINTA LÁTEX ACRÍLICA EM PAREDE EXTERNAS DE CASAS, DUAS DEMÃOS. AF_11/2016</v>
          </cell>
          <cell r="C4986" t="str">
            <v>M2</v>
          </cell>
          <cell r="D4986">
            <v>11.4</v>
          </cell>
          <cell r="E4986">
            <v>0.547896151</v>
          </cell>
        </row>
        <row r="4987">
          <cell r="A4987">
            <v>96126</v>
          </cell>
          <cell r="B4987" t="str">
            <v>APLICAÇÃO MANUAL DE MASSA ACRÍLICA EM PANOS DE FACHADA COM PRESENÇA DE VÃOS, DE EDIFÍCIOS DE MÚLTIPLOS PAVIMENTOS, UMA DEMÃO. AF_05/2017</v>
          </cell>
          <cell r="C4987" t="str">
            <v>M2</v>
          </cell>
          <cell r="D4987">
            <v>13.39</v>
          </cell>
          <cell r="E4987">
            <v>0.52167300500000002</v>
          </cell>
        </row>
        <row r="4988">
          <cell r="A4988">
            <v>96127</v>
          </cell>
          <cell r="B4988" t="str">
            <v>APLICAÇÃO MANUAL DE MASSA ACRÍLICA EM PANOS DE FACHADA SEM PRESENÇA DE VÃOS, DE EDIFÍCIOS DE MÚLTIPLOS PAVIMENTOS, UMA DEMÃO. AF_05/2017</v>
          </cell>
          <cell r="C4988" t="str">
            <v>M2</v>
          </cell>
          <cell r="D4988">
            <v>10.37</v>
          </cell>
          <cell r="E4988">
            <v>0.43768400299999999</v>
          </cell>
        </row>
        <row r="4989">
          <cell r="A4989">
            <v>96128</v>
          </cell>
          <cell r="B4989" t="str">
            <v>APLICAÇÃO MANUAL DE MASSA ACRÍLICA EM SUPERFÍCIES EXTERNAS DE SACADA DE EDIFÍCIOS DE MÚLTIPLOS PAVIMENTOS, UMA DEMÃO. AF_05/2017</v>
          </cell>
          <cell r="C4989" t="str">
            <v>M2</v>
          </cell>
          <cell r="D4989">
            <v>19.510000000000002</v>
          </cell>
          <cell r="E4989">
            <v>0.60995850699999998</v>
          </cell>
        </row>
        <row r="4990">
          <cell r="A4990">
            <v>96129</v>
          </cell>
          <cell r="B4990" t="str">
            <v>APLICAÇÃO MANUAL DE MASSA ACRÍLICA EM SUPERFÍCIES INTERNAS DE SACADA DE EDIFÍCIOS DE MÚLTIPLOS PAVIMENTOS, UMA DEMÃO. AF_05/2017</v>
          </cell>
          <cell r="C4990" t="str">
            <v>M2</v>
          </cell>
          <cell r="D4990">
            <v>21.46</v>
          </cell>
          <cell r="E4990">
            <v>0.62842304199999999</v>
          </cell>
        </row>
        <row r="4991">
          <cell r="A4991">
            <v>96130</v>
          </cell>
          <cell r="B4991" t="str">
            <v>APLICAÇÃO MANUAL DE MASSA ACRÍLICA EM PAREDES EXTERNAS DE CASAS, UMA DEMÃO. AF_05/2017</v>
          </cell>
          <cell r="C4991" t="str">
            <v>M2</v>
          </cell>
          <cell r="D4991">
            <v>14.35</v>
          </cell>
          <cell r="E4991">
            <v>0.54184397299999998</v>
          </cell>
        </row>
        <row r="4992">
          <cell r="A4992">
            <v>96131</v>
          </cell>
          <cell r="B4992" t="str">
            <v>APLICAÇÃO MANUAL DE MASSA ACRÍLICA EM PANOS DE FACHADA COM PRESENÇA DE VÃOS, DE EDIFÍCIOS DE MÚLTIPLOS PAVIMENTOS, DUAS DEMÃOS. AF_05/2017</v>
          </cell>
          <cell r="C4992" t="str">
            <v>M2</v>
          </cell>
          <cell r="D4992">
            <v>18.579999999999998</v>
          </cell>
          <cell r="E4992">
            <v>0.49727965099999999</v>
          </cell>
        </row>
        <row r="4993">
          <cell r="A4993">
            <v>96132</v>
          </cell>
          <cell r="B4993" t="str">
            <v>APLICAÇÃO MANUAL DE MASSA ACRÍLICA EM PANOS DE FACHADA SEM PRESENÇA DE VÃOS, DE EDIFÍCIOS DE MÚLTIPLOS PAVIMENTOS, DUAS DEMÃOS. AF_05/2017</v>
          </cell>
          <cell r="C4993" t="str">
            <v>M2</v>
          </cell>
          <cell r="D4993">
            <v>14.56</v>
          </cell>
          <cell r="E4993">
            <v>0.413240418</v>
          </cell>
        </row>
        <row r="4994">
          <cell r="A4994">
            <v>96133</v>
          </cell>
          <cell r="B4994" t="str">
            <v>APLICAÇÃO MANUAL DE MASSA ACRÍLICA EM SUPERFÍCIES EXTERNAS DE SACADA DE EDIFÍCIOS DE MÚLTIPLOS PAVIMENTOS, DUAS DEMÃOS. AF_05/2017</v>
          </cell>
          <cell r="C4994" t="str">
            <v>M2</v>
          </cell>
          <cell r="D4994">
            <v>26.72</v>
          </cell>
          <cell r="E4994">
            <v>0.590857576</v>
          </cell>
        </row>
        <row r="4995">
          <cell r="A4995">
            <v>96134</v>
          </cell>
          <cell r="B4995" t="str">
            <v>APLICAÇÃO MANUAL DE MASSA ACRÍLICA EM SUPERFÍCIES INTERNAS DE SACADA DE EDIFÍCIOS DE MÚLTIPLOS PAVIMENTOS, DUAS DEMÃOS. AF_05/2017</v>
          </cell>
          <cell r="C4995" t="str">
            <v>M2</v>
          </cell>
          <cell r="D4995">
            <v>29.31</v>
          </cell>
          <cell r="E4995">
            <v>0.61161022899999995</v>
          </cell>
        </row>
        <row r="4996">
          <cell r="A4996">
            <v>96135</v>
          </cell>
          <cell r="B4996" t="str">
            <v>APLICAÇÃO MANUAL DE MASSA ACRÍLICA EM PAREDES EXTERNAS DE CASAS, DUAS DEMÃOS. AF_05/2017</v>
          </cell>
          <cell r="C4996" t="str">
            <v>M2</v>
          </cell>
          <cell r="D4996">
            <v>19.87</v>
          </cell>
          <cell r="E4996">
            <v>0.51704834700000002</v>
          </cell>
        </row>
        <row r="4997">
          <cell r="A4997">
            <v>79460</v>
          </cell>
          <cell r="B4997" t="str">
            <v>PINTURA EPOXI, DUAS DEMAOS</v>
          </cell>
          <cell r="C4997" t="str">
            <v>M2</v>
          </cell>
          <cell r="D4997">
            <v>39.51</v>
          </cell>
          <cell r="E4997">
            <v>0.25579617799999999</v>
          </cell>
        </row>
        <row r="4998">
          <cell r="A4998">
            <v>79465</v>
          </cell>
          <cell r="B4998" t="str">
            <v>PINTURA COM TINTA A BASE DE BORRACHA CLORADA, 2 DEMAOS</v>
          </cell>
          <cell r="C4998" t="str">
            <v>M2</v>
          </cell>
          <cell r="D4998">
            <v>36</v>
          </cell>
          <cell r="E4998">
            <v>0.33863763200000002</v>
          </cell>
        </row>
        <row r="4999">
          <cell r="A4999" t="str">
            <v>79514/1</v>
          </cell>
          <cell r="B4999" t="str">
            <v>PINTURA EPOXI, TRES DEMAOS</v>
          </cell>
          <cell r="C4999" t="str">
            <v>M2</v>
          </cell>
          <cell r="D4999">
            <v>55.31</v>
          </cell>
          <cell r="E4999">
            <v>0.22002539400000001</v>
          </cell>
        </row>
        <row r="5000">
          <cell r="A5000">
            <v>84647</v>
          </cell>
          <cell r="B5000" t="str">
            <v>PINTURA EPOXI INCLUSO EMASSAMENTO E FUNDO PREPARADOR</v>
          </cell>
          <cell r="C5000" t="str">
            <v>M2</v>
          </cell>
          <cell r="D5000">
            <v>127.4</v>
          </cell>
          <cell r="E5000">
            <v>0.397954366</v>
          </cell>
        </row>
        <row r="5001">
          <cell r="A5001">
            <v>84656</v>
          </cell>
          <cell r="B5001" t="str">
            <v>TRATAMENTO EM  CONCRETO COM ESTUQUE E LIXAMENTO</v>
          </cell>
          <cell r="C5001" t="str">
            <v>M2</v>
          </cell>
          <cell r="D5001">
            <v>29.31</v>
          </cell>
          <cell r="E5001">
            <v>0.71247863300000003</v>
          </cell>
        </row>
        <row r="5002">
          <cell r="A5002">
            <v>84677</v>
          </cell>
          <cell r="B5002" t="str">
            <v>VERNIZ SINTETICO BRILHANTE EM CONCRETO OU TIJOLO, DUAS DEMAOS</v>
          </cell>
          <cell r="C5002" t="str">
            <v>M2</v>
          </cell>
          <cell r="D5002">
            <v>10.53</v>
          </cell>
          <cell r="E5002">
            <v>0.50096711900000002</v>
          </cell>
        </row>
        <row r="5003">
          <cell r="A5003">
            <v>84678</v>
          </cell>
          <cell r="B5003" t="str">
            <v>VERNIZ POLIURETANO BRILHANTE EM CONCRETO OU TIJOLO, TRES DEMAOS</v>
          </cell>
          <cell r="C5003" t="str">
            <v>M2</v>
          </cell>
          <cell r="D5003">
            <v>16.850000000000001</v>
          </cell>
          <cell r="E5003">
            <v>0.56560814999999998</v>
          </cell>
        </row>
        <row r="5004">
          <cell r="A5004">
            <v>6082</v>
          </cell>
          <cell r="B5004" t="str">
            <v>PINTURA EM VERNIZ SINTETICO BRILHANTE EM MADEIRA, TRES DEMAOS</v>
          </cell>
          <cell r="C5004" t="str">
            <v>M2</v>
          </cell>
          <cell r="D5004">
            <v>15.13</v>
          </cell>
          <cell r="E5004">
            <v>0.63508064600000003</v>
          </cell>
        </row>
        <row r="5005">
          <cell r="A5005">
            <v>40905</v>
          </cell>
          <cell r="B5005" t="str">
            <v>VERNIZ SINTETICO EM MADEIRA, DUAS DEMAOS</v>
          </cell>
          <cell r="C5005" t="str">
            <v>M2</v>
          </cell>
          <cell r="D5005">
            <v>19.3</v>
          </cell>
          <cell r="E5005">
            <v>0.49606299199999998</v>
          </cell>
        </row>
        <row r="5006">
          <cell r="A5006" t="str">
            <v>73739/1</v>
          </cell>
          <cell r="B5006" t="str">
            <v>PINTURA ESMALTE ACETINADO EM MADEIRA, DUAS DEMAOS</v>
          </cell>
          <cell r="C5006" t="str">
            <v>M2</v>
          </cell>
          <cell r="D5006">
            <v>14.87</v>
          </cell>
          <cell r="E5006">
            <v>0.56557377099999995</v>
          </cell>
        </row>
        <row r="5007">
          <cell r="A5007" t="str">
            <v>74065/1</v>
          </cell>
          <cell r="B5007" t="str">
            <v>PINTURA ESMALTE FOSCO PARA MADEIRA, DUAS DEMAOS, SOBRE FUNDO NIVELADOR BRANCO</v>
          </cell>
          <cell r="C5007" t="str">
            <v>M2</v>
          </cell>
          <cell r="D5007">
            <v>21.52</v>
          </cell>
          <cell r="E5007">
            <v>0.47224835300000001</v>
          </cell>
        </row>
        <row r="5008">
          <cell r="A5008" t="str">
            <v>74065/2</v>
          </cell>
          <cell r="B5008" t="str">
            <v>PINTURA ESMALTE ACETINADO PARA MADEIRA, DUAS DEMAOS, SOBRE FUNDO NIVELADOR BRANCO</v>
          </cell>
          <cell r="C5008" t="str">
            <v>M2</v>
          </cell>
          <cell r="D5008">
            <v>21.16</v>
          </cell>
          <cell r="E5008">
            <v>0.48038277499999998</v>
          </cell>
        </row>
        <row r="5009">
          <cell r="A5009" t="str">
            <v>74065/3</v>
          </cell>
          <cell r="B5009" t="str">
            <v>PINTURA ESMALTE BRILHANTE PARA MADEIRA, DUAS DEMAOS, SOBRE FUNDO NIVELADOR BRANCO</v>
          </cell>
          <cell r="C5009" t="str">
            <v>M2</v>
          </cell>
          <cell r="D5009">
            <v>21.06</v>
          </cell>
          <cell r="E5009">
            <v>0.48269230699999999</v>
          </cell>
        </row>
        <row r="5010">
          <cell r="A5010">
            <v>79463</v>
          </cell>
          <cell r="B5010" t="str">
            <v>PINTURA A OLEO, 1 DEMAO</v>
          </cell>
          <cell r="C5010" t="str">
            <v>M2</v>
          </cell>
          <cell r="D5010">
            <v>12.72</v>
          </cell>
          <cell r="E5010">
            <v>0.63913392199999997</v>
          </cell>
        </row>
        <row r="5011">
          <cell r="A5011">
            <v>79464</v>
          </cell>
          <cell r="B5011" t="str">
            <v>PINTURA A OLEO, 2 DEMAOS</v>
          </cell>
          <cell r="C5011" t="str">
            <v>M2</v>
          </cell>
          <cell r="D5011">
            <v>16.98</v>
          </cell>
          <cell r="E5011">
            <v>0.60047846999999999</v>
          </cell>
        </row>
        <row r="5012">
          <cell r="A5012">
            <v>79466</v>
          </cell>
          <cell r="B5012" t="str">
            <v>PINTURA COM VERNIZ POLIURETANO, 2 DEMAOS</v>
          </cell>
          <cell r="C5012" t="str">
            <v>M2</v>
          </cell>
          <cell r="D5012">
            <v>16.59</v>
          </cell>
          <cell r="E5012">
            <v>0.496636085</v>
          </cell>
        </row>
        <row r="5013">
          <cell r="A5013" t="str">
            <v>79497/1</v>
          </cell>
          <cell r="B5013" t="str">
            <v>PINTURA A OLEO, 3 DEMAOS</v>
          </cell>
          <cell r="C5013" t="str">
            <v>M2</v>
          </cell>
          <cell r="D5013">
            <v>21.01</v>
          </cell>
          <cell r="E5013">
            <v>0.58233317399999995</v>
          </cell>
        </row>
        <row r="5014">
          <cell r="A5014">
            <v>84645</v>
          </cell>
          <cell r="B5014" t="str">
            <v>VERNIZ SINTETICO BRILHANTE, 2 DEMAOS</v>
          </cell>
          <cell r="C5014" t="str">
            <v>M2</v>
          </cell>
          <cell r="D5014">
            <v>16.37</v>
          </cell>
          <cell r="E5014">
            <v>0.50340979699999999</v>
          </cell>
        </row>
        <row r="5015">
          <cell r="A5015">
            <v>84657</v>
          </cell>
          <cell r="B5015" t="str">
            <v>FUNDO SINTETICO NIVELADOR BRANCO</v>
          </cell>
          <cell r="C5015" t="str">
            <v>M2</v>
          </cell>
          <cell r="D5015">
            <v>9.0299999999999994</v>
          </cell>
          <cell r="E5015">
            <v>0.37868480700000001</v>
          </cell>
        </row>
        <row r="5016">
          <cell r="A5016">
            <v>84659</v>
          </cell>
          <cell r="B5016" t="str">
            <v>PINTURA ESMALTE FOSCO EM MADEIRA, DUAS DEMAOS</v>
          </cell>
          <cell r="C5016" t="str">
            <v>M2</v>
          </cell>
          <cell r="D5016">
            <v>13.9</v>
          </cell>
          <cell r="E5016">
            <v>0.53981008100000005</v>
          </cell>
        </row>
        <row r="5017">
          <cell r="A5017">
            <v>84679</v>
          </cell>
          <cell r="B5017" t="str">
            <v>PINTURA IMUNIZANTE PARA MADEIRA, DUAS DEMAOS</v>
          </cell>
          <cell r="C5017" t="str">
            <v>M2</v>
          </cell>
          <cell r="D5017">
            <v>16.170000000000002</v>
          </cell>
          <cell r="E5017">
            <v>0.63104965499999999</v>
          </cell>
        </row>
        <row r="5018">
          <cell r="A5018">
            <v>95464</v>
          </cell>
          <cell r="B5018" t="str">
            <v>PINTURA VERNIZ POLIURETANO BRILHANTE EM MADEIRA, TRES DEMAOS</v>
          </cell>
          <cell r="C5018" t="str">
            <v>M2</v>
          </cell>
          <cell r="D5018">
            <v>19.38</v>
          </cell>
          <cell r="E5018">
            <v>0.49398849900000003</v>
          </cell>
        </row>
        <row r="5019">
          <cell r="A5019">
            <v>73656</v>
          </cell>
          <cell r="B5019" t="str">
            <v>JATEAMENTO COM AREIA EM ESTRUTURA METALICA</v>
          </cell>
          <cell r="C5019" t="str">
            <v>M2</v>
          </cell>
          <cell r="D5019">
            <v>12.58</v>
          </cell>
          <cell r="E5019">
            <v>0.29354838700000002</v>
          </cell>
        </row>
        <row r="5020">
          <cell r="A5020" t="str">
            <v>73794/1</v>
          </cell>
          <cell r="B5020" t="str">
            <v>PINTURA COM TINTA PROTETORA ACABAMENTO GRAFITE ESMALTE SOBRE SUPERFICIE METALICA, 2 DEMAOS</v>
          </cell>
          <cell r="C5020" t="str">
            <v>M2</v>
          </cell>
          <cell r="D5020">
            <v>31.35</v>
          </cell>
          <cell r="E5020">
            <v>0.68390620099999999</v>
          </cell>
        </row>
        <row r="5021">
          <cell r="A5021" t="str">
            <v>73865/1</v>
          </cell>
          <cell r="B5021" t="str">
            <v>FUNDO PREPARADOR PRIMER A BASE DE EPOXI, PARA ESTRUTURA METALICA, UMA DEMAO, ESPESSURA DE 25 MICRA.</v>
          </cell>
          <cell r="C5021" t="str">
            <v>M2</v>
          </cell>
          <cell r="D5021">
            <v>9.64</v>
          </cell>
          <cell r="E5021">
            <v>0.17317845800000001</v>
          </cell>
        </row>
        <row r="5022">
          <cell r="A5022" t="str">
            <v>73924/1</v>
          </cell>
          <cell r="B5022" t="str">
            <v>PINTURA ESMALTE ALTO BRILHO, DUAS DEMAOS, SOBRE SUPERFICIE METALICA</v>
          </cell>
          <cell r="C5022" t="str">
            <v>M2</v>
          </cell>
          <cell r="D5022">
            <v>22.99</v>
          </cell>
          <cell r="E5022">
            <v>0.58154788000000002</v>
          </cell>
        </row>
        <row r="5023">
          <cell r="A5023" t="str">
            <v>73924/2</v>
          </cell>
          <cell r="B5023" t="str">
            <v>PINTURA ESMALTE ACETINADO, DUAS DEMAOS, SOBRE SUPERFICIE METALICA</v>
          </cell>
          <cell r="C5023" t="str">
            <v>M2</v>
          </cell>
          <cell r="D5023">
            <v>23.09</v>
          </cell>
          <cell r="E5023">
            <v>0.579016109</v>
          </cell>
        </row>
        <row r="5024">
          <cell r="A5024" t="str">
            <v>73924/3</v>
          </cell>
          <cell r="B5024" t="str">
            <v>PINTURA ESMALTE FOSCO, DUAS DEMAOS, SOBRE SUPERFICIE METALICA</v>
          </cell>
          <cell r="C5024" t="str">
            <v>M2</v>
          </cell>
          <cell r="D5024">
            <v>23.45</v>
          </cell>
          <cell r="E5024">
            <v>0.57008144199999999</v>
          </cell>
        </row>
        <row r="5025">
          <cell r="A5025" t="str">
            <v>74064/1</v>
          </cell>
          <cell r="B5025" t="str">
            <v>FUNDO ANTICORROSIVO A BASE DE OXIDO DE FERRO (ZARCAO), DUAS DEMAOS</v>
          </cell>
          <cell r="C5025" t="str">
            <v>M2</v>
          </cell>
          <cell r="D5025">
            <v>17.46</v>
          </cell>
          <cell r="E5025">
            <v>0.54909936100000001</v>
          </cell>
        </row>
        <row r="5026">
          <cell r="A5026" t="str">
            <v>74064/2</v>
          </cell>
          <cell r="B5026" t="str">
            <v>FUNDO ANTICORROSIVO A BASE DE OXIDO DE FERRO (ZARCAO), UMA DEMAO</v>
          </cell>
          <cell r="C5026" t="str">
            <v>M2</v>
          </cell>
          <cell r="D5026">
            <v>11.34</v>
          </cell>
          <cell r="E5026">
            <v>0.612061207</v>
          </cell>
        </row>
        <row r="5027">
          <cell r="A5027" t="str">
            <v>74145/1</v>
          </cell>
          <cell r="B5027" t="str">
            <v>PINTURA ESMALTE FOSCO, DUAS DEMAOS, SOBRE SUPERFICIE METALICA, INCLUSO UMA DEMAO DE FUNDO ANTICORROSIVO. UTILIZACAO DE REVOLVER ( AR-COMPRIMIDO).</v>
          </cell>
          <cell r="C5027" t="str">
            <v>M2</v>
          </cell>
          <cell r="D5027">
            <v>16.02</v>
          </cell>
          <cell r="E5027">
            <v>0.27848101199999997</v>
          </cell>
        </row>
        <row r="5028">
          <cell r="A5028" t="str">
            <v>79498/1</v>
          </cell>
          <cell r="B5028" t="str">
            <v>PINTURA A OLEO BRILHANTE SOBRE SUPERFICIE METALICA, UMA DEMAO INCLUSO UMA DEMAO DE FUNDO ANTICORROSIVO</v>
          </cell>
          <cell r="C5028" t="str">
            <v>M2</v>
          </cell>
          <cell r="D5028">
            <v>14.43</v>
          </cell>
          <cell r="E5028">
            <v>0.47847565199999997</v>
          </cell>
        </row>
        <row r="5029">
          <cell r="A5029" t="str">
            <v>79499/1</v>
          </cell>
          <cell r="B5029" t="str">
            <v>PINTURA POSTE RETO DE ACO 3,5 A 6M C/1 DEMAO D/TINTA GRAFITE C/PROPRIEDADES DE PRIMER E ACABAMENTO - OBS: C/ALTO TEOR DE ZARCAO</v>
          </cell>
          <cell r="C5029" t="str">
            <v>UN</v>
          </cell>
          <cell r="D5029">
            <v>18.670000000000002</v>
          </cell>
          <cell r="E5029">
            <v>0.432681867</v>
          </cell>
        </row>
        <row r="5030">
          <cell r="A5030" t="str">
            <v>79515/1</v>
          </cell>
          <cell r="B5030" t="str">
            <v>PINTURA COM TINTA PROTETORA ACABAMENTO ALUMINIO, TRES DEMAOS</v>
          </cell>
          <cell r="C5030" t="str">
            <v>M2</v>
          </cell>
          <cell r="D5030">
            <v>29.45</v>
          </cell>
          <cell r="E5030">
            <v>0.54564102599999997</v>
          </cell>
        </row>
        <row r="5031">
          <cell r="A5031">
            <v>84660</v>
          </cell>
          <cell r="B5031" t="str">
            <v>FUNDO PREPARADOR PRIMER SINTETICO, PARA ESTRUTURA METALICA, UMA DEMÃO, ESPESSURA DE 25 MICRA</v>
          </cell>
          <cell r="C5031" t="str">
            <v>M2</v>
          </cell>
          <cell r="D5031">
            <v>6.62</v>
          </cell>
          <cell r="E5031">
            <v>0.25426356500000002</v>
          </cell>
        </row>
        <row r="5032">
          <cell r="A5032">
            <v>84661</v>
          </cell>
          <cell r="B5032" t="str">
            <v>PINTURA COM TINTA PROTETORA ACABAMENTO ALUMINIO, UMA DEMAO SOBRE SUPERFCIE METALICA</v>
          </cell>
          <cell r="C5032" t="str">
            <v>M2</v>
          </cell>
          <cell r="D5032">
            <v>14.95</v>
          </cell>
          <cell r="E5032">
            <v>0.542176871</v>
          </cell>
        </row>
        <row r="5033">
          <cell r="A5033">
            <v>84662</v>
          </cell>
          <cell r="B5033" t="str">
            <v>PINTURA COM TINTA PROTETORA ACABAMENTO ALUMINIO, DUAS DEMAOS SOBRE SUPERFICIE METALICA</v>
          </cell>
          <cell r="C5033" t="str">
            <v>M2</v>
          </cell>
          <cell r="D5033">
            <v>23.5</v>
          </cell>
          <cell r="E5033">
            <v>0.56886227700000003</v>
          </cell>
        </row>
        <row r="5034">
          <cell r="A5034">
            <v>95468</v>
          </cell>
          <cell r="B5034" t="str">
            <v>PINTURA ESMALTE BRILHANTE (2 DEMAOS) SOBRE SUPERFICIE METALICA, INCLUSIVE PROTECAO COM ZARCAO (1 DEMAO)</v>
          </cell>
          <cell r="C5034" t="str">
            <v>M2</v>
          </cell>
          <cell r="D5034">
            <v>34.159999999999997</v>
          </cell>
          <cell r="E5034">
            <v>0.62728344300000005</v>
          </cell>
        </row>
        <row r="5035">
          <cell r="A5035">
            <v>41595</v>
          </cell>
          <cell r="B5035" t="str">
            <v>PINTURA ACRILICA DE FAIXAS DE DEMARCACAO EM QUADRA POLIESPORTIVA, 5 CM DE LARGURA</v>
          </cell>
          <cell r="C5035" t="str">
            <v>M</v>
          </cell>
          <cell r="D5035">
            <v>9.99</v>
          </cell>
          <cell r="E5035">
            <v>0.74567650200000002</v>
          </cell>
        </row>
        <row r="5036">
          <cell r="A5036" t="str">
            <v>73978/1</v>
          </cell>
          <cell r="B5036" t="str">
            <v>PINTURA HIDROFUGANTE COM SILICONE SOBRE PISO CIMENTADO, UMA DEMAO</v>
          </cell>
          <cell r="C5036" t="str">
            <v>M2</v>
          </cell>
          <cell r="D5036">
            <v>15.4</v>
          </cell>
          <cell r="E5036">
            <v>0.526072608</v>
          </cell>
        </row>
        <row r="5037">
          <cell r="A5037" t="str">
            <v>74245/1</v>
          </cell>
          <cell r="B5037" t="str">
            <v>PINTURA ACRILICA EM PISO CIMENTADO DUAS DEMAOS</v>
          </cell>
          <cell r="C5037" t="str">
            <v>M2</v>
          </cell>
          <cell r="D5037">
            <v>12.42</v>
          </cell>
          <cell r="E5037">
            <v>0.66666666699999999</v>
          </cell>
        </row>
        <row r="5038">
          <cell r="A5038">
            <v>79467</v>
          </cell>
          <cell r="B5038" t="str">
            <v>PINTURA COM TINTA A BASE DE BORRACHA CLORADA , DE FAIXAS DE DEMARCACAO, EM QUADRA POLIESPORTIVA, 5 CM DE LARGURA.</v>
          </cell>
          <cell r="C5038" t="str">
            <v>ML</v>
          </cell>
          <cell r="D5038">
            <v>12.14</v>
          </cell>
          <cell r="E5038">
            <v>0.61185308999999999</v>
          </cell>
        </row>
        <row r="5039">
          <cell r="A5039" t="str">
            <v>79500/2</v>
          </cell>
          <cell r="B5039" t="str">
            <v>PINTURA ACRILICA EM PISO CIMENTADO, TRES DEMAOS</v>
          </cell>
          <cell r="C5039" t="str">
            <v>M2</v>
          </cell>
          <cell r="D5039">
            <v>17.309999999999999</v>
          </cell>
          <cell r="E5039">
            <v>0.639602805</v>
          </cell>
        </row>
        <row r="5040">
          <cell r="A5040">
            <v>84663</v>
          </cell>
          <cell r="B5040" t="str">
            <v>APLICACAO DE VERNIZ POLIURETANO FOSCO SOBRE PISO DE PEDRAS DECORATIVAS, 3 DEMAOS</v>
          </cell>
          <cell r="C5040" t="str">
            <v>M2</v>
          </cell>
          <cell r="D5040">
            <v>19.3</v>
          </cell>
          <cell r="E5040">
            <v>0.528795813</v>
          </cell>
        </row>
        <row r="5041">
          <cell r="A5041">
            <v>84665</v>
          </cell>
          <cell r="B5041" t="str">
            <v>PINTURA ACRILICA PARA SINALIZAÇÃO HORIZONTAL EM PISO CIMENTADO</v>
          </cell>
          <cell r="C5041" t="str">
            <v>M2</v>
          </cell>
          <cell r="D5041">
            <v>17.86</v>
          </cell>
          <cell r="E5041">
            <v>0.64043035199999998</v>
          </cell>
        </row>
        <row r="5042">
          <cell r="A5042">
            <v>84666</v>
          </cell>
          <cell r="B5042" t="str">
            <v>POLIMENTO E ENCERAMENTO DE PISO EM MADEIRA</v>
          </cell>
          <cell r="C5042" t="str">
            <v>M2</v>
          </cell>
          <cell r="D5042">
            <v>17.96</v>
          </cell>
          <cell r="E5042">
            <v>0.73137697599999996</v>
          </cell>
        </row>
        <row r="5043">
          <cell r="A5043">
            <v>75889</v>
          </cell>
          <cell r="B5043" t="str">
            <v>PINTURA PARA TELHAS DE ALUMINIO COM TINTA ESMALTE AUTOMOTIVA</v>
          </cell>
          <cell r="C5043" t="str">
            <v>M2</v>
          </cell>
          <cell r="D5043">
            <v>17.63</v>
          </cell>
          <cell r="E5043">
            <v>0.45857307200000003</v>
          </cell>
        </row>
        <row r="5044">
          <cell r="A5044">
            <v>73465</v>
          </cell>
          <cell r="B5044" t="str">
            <v>PISO CIMENTADO E=1,5CM C/ARGAMASSA 1:3 CIMENTO AREIA ALISADO COLHER   SOBRE BASE EXISTENTE E ARGAMASSA EM PREPARO MECANIZADO</v>
          </cell>
          <cell r="C5044" t="str">
            <v>M2</v>
          </cell>
          <cell r="D5044">
            <v>32.72</v>
          </cell>
          <cell r="E5044">
            <v>0.68167797799999996</v>
          </cell>
        </row>
        <row r="5045">
          <cell r="A5045">
            <v>73676</v>
          </cell>
          <cell r="B5045" t="str">
            <v>PISO CIMENTADO TRAÇO 1:3 (CIMENTO E AREIA) ACABAMENTO LISO PIGMENTADO ESPESSURA 1,5CM COM JUNTAS PLASTICAS DE DILATACAO E ARGAMASSA EM PREPARO MANUAL</v>
          </cell>
          <cell r="C5045" t="str">
            <v>M2</v>
          </cell>
          <cell r="D5045">
            <v>51.87</v>
          </cell>
          <cell r="E5045">
            <v>0.57958946600000005</v>
          </cell>
        </row>
        <row r="5046">
          <cell r="A5046" t="str">
            <v>73922/1</v>
          </cell>
          <cell r="B5046" t="str">
            <v>PISO CIMENTADO TRACO 1:3 (CIMENTO E AREIA) ACABAMENTO LISO ESPESSURA 3,5CM, PREPARO MANUAL DA ARGAMASSA</v>
          </cell>
          <cell r="C5046" t="str">
            <v>M2</v>
          </cell>
          <cell r="D5046">
            <v>49.29</v>
          </cell>
          <cell r="E5046">
            <v>0.61403865800000001</v>
          </cell>
        </row>
        <row r="5047">
          <cell r="A5047" t="str">
            <v>73922/2</v>
          </cell>
          <cell r="B5047" t="str">
            <v>PISO CIMENTADO TRACO 1:4 (CIMENTO E AREIA) ACABAMENTO LISO ESPESSURA 2,5CM PREPARO MANUAL DA ARGAMASSA</v>
          </cell>
          <cell r="C5047" t="str">
            <v>M2</v>
          </cell>
          <cell r="D5047">
            <v>43.9</v>
          </cell>
          <cell r="E5047">
            <v>0.66773309000000003</v>
          </cell>
        </row>
        <row r="5048">
          <cell r="A5048" t="str">
            <v>73922/3</v>
          </cell>
          <cell r="B5048" t="str">
            <v>PISO CIMENTADO TRACO 1:3 (CIMENTO E AREIA) ACABAMENTO LISO ESPESSURA 2,0CM, PREPARO MANUAL DA ARGAMASSA</v>
          </cell>
          <cell r="C5048" t="str">
            <v>M2</v>
          </cell>
          <cell r="D5048">
            <v>42.71</v>
          </cell>
          <cell r="E5048">
            <v>0.67363230900000004</v>
          </cell>
        </row>
        <row r="5049">
          <cell r="A5049" t="str">
            <v>73922/4</v>
          </cell>
          <cell r="B5049" t="str">
            <v>PISO CIMENTADO TRACO 1:4 (CIMENTO E AREIA) ACABAMENTO LISO ESPESSURA 2,0CM, PREPARO MANUAL DA ARGAMASSA</v>
          </cell>
          <cell r="C5049" t="str">
            <v>M2</v>
          </cell>
          <cell r="D5049">
            <v>41.91</v>
          </cell>
          <cell r="E5049">
            <v>0.68724575300000001</v>
          </cell>
        </row>
        <row r="5050">
          <cell r="A5050" t="str">
            <v>73922/5</v>
          </cell>
          <cell r="B5050" t="str">
            <v>PISO CIMENTADO TRACO 1:3 (CIMENTO E AREIA) ACABAMENTO LISO ESPESSURA 3,0CM, PREPARO MANUAL DA ARGAMASSA</v>
          </cell>
          <cell r="C5050" t="str">
            <v>M2</v>
          </cell>
          <cell r="D5050">
            <v>47.1</v>
          </cell>
          <cell r="E5050">
            <v>0.63189269800000003</v>
          </cell>
        </row>
        <row r="5051">
          <cell r="A5051" t="str">
            <v>73923/1</v>
          </cell>
          <cell r="B5051" t="str">
            <v>PISO CIMENTADO TRACO 1:4 (CIMENTO E AREIA) ACABAMENTO RUSTICO ESPESSURA 2CM, ARGAMASSA COM PREPARO MANUAL</v>
          </cell>
          <cell r="C5051" t="str">
            <v>M2</v>
          </cell>
          <cell r="D5051">
            <v>36.82</v>
          </cell>
          <cell r="E5051">
            <v>0.67838505999999998</v>
          </cell>
        </row>
        <row r="5052">
          <cell r="A5052" t="str">
            <v>73923/2</v>
          </cell>
          <cell r="B5052" t="str">
            <v>PISO CIMENTADO TRACO 1:4 (CIMENTO E AREIA), COM ACABAMENTO RUSTICO ESPESSURA 3CM, PREPARO MANUAL</v>
          </cell>
          <cell r="C5052" t="str">
            <v>M2</v>
          </cell>
          <cell r="D5052">
            <v>55.92</v>
          </cell>
          <cell r="E5052">
            <v>0.53693335799999997</v>
          </cell>
        </row>
        <row r="5053">
          <cell r="A5053" t="str">
            <v>73923/3</v>
          </cell>
          <cell r="B5053" t="str">
            <v>PISO CIMENTADO TRACO 1:3 (CIMENTO E AREIA), COM ACABAMENTO RUSTICO E FRISADO ESPESSURA 2CM, PREPARO MANUAL</v>
          </cell>
          <cell r="C5053" t="str">
            <v>M2</v>
          </cell>
          <cell r="D5053">
            <v>42.71</v>
          </cell>
          <cell r="E5053">
            <v>0.67363230900000004</v>
          </cell>
        </row>
        <row r="5054">
          <cell r="A5054" t="str">
            <v>73974/1</v>
          </cell>
          <cell r="B5054" t="str">
            <v>PISO CIMENTADO TRACO 1:3 (CIMENTO E AREIA) ACABAMENTO RUSTICO ESPESSURA 2CM, PREPARO MECANICO DA ARGAMASSA</v>
          </cell>
          <cell r="C5054" t="str">
            <v>M2</v>
          </cell>
          <cell r="D5054">
            <v>36.229999999999997</v>
          </cell>
          <cell r="E5054">
            <v>0.65941422699999996</v>
          </cell>
        </row>
        <row r="5055">
          <cell r="A5055" t="str">
            <v>73991/1</v>
          </cell>
          <cell r="B5055" t="str">
            <v>PISO CIMENTADO TRACO 1:4 (CIMENTO E AREIA) COM ACABAMENTO LISO ESPESSURA 1,5CM, PREPARO MANUAL DA ARGAMASSA  INCLUSO ADITIVO IMPERMEABILIZANTE</v>
          </cell>
          <cell r="C5055" t="str">
            <v>M2</v>
          </cell>
          <cell r="D5055">
            <v>41.32</v>
          </cell>
          <cell r="E5055">
            <v>0.68470873899999996</v>
          </cell>
        </row>
        <row r="5056">
          <cell r="A5056" t="str">
            <v>73991/2</v>
          </cell>
          <cell r="B5056" t="str">
            <v>PISO CIMENTADO TRACO 1:3 (CIMENTO E AREIA) COM ACABAMENTO LISO ESPESSURA 1,5CM PREPARO MANUAL DA ARGAMASSA</v>
          </cell>
          <cell r="C5056" t="str">
            <v>M2</v>
          </cell>
          <cell r="D5056">
            <v>40.51</v>
          </cell>
          <cell r="E5056">
            <v>0.69794503699999999</v>
          </cell>
        </row>
        <row r="5057">
          <cell r="A5057" t="str">
            <v>73991/3</v>
          </cell>
          <cell r="B5057" t="str">
            <v>PISO CIMENTADO TRACO 1:3 (CIMENTO E AREIA) COM ACABAMENTO LISO ESPESSURA 3CM PREPARO MECANICO ARGAMASSA  INCLUSO ADITIVO IMPERMEABILIZANTE</v>
          </cell>
          <cell r="C5057" t="str">
            <v>M2</v>
          </cell>
          <cell r="D5057">
            <v>47.7</v>
          </cell>
          <cell r="E5057">
            <v>0.59105230200000003</v>
          </cell>
        </row>
        <row r="5058">
          <cell r="A5058" t="str">
            <v>73991/4</v>
          </cell>
          <cell r="B5058" t="str">
            <v>PISO CIMENTADO TRACO 1:3 (CIMENTO E AREIA) COM ACABAMENTO LISO ESPESSURA 1,5CM, PREPARO MANUAL DA ARGAMASSA INCLUSO ADITIVO IMPERMEABILIZANTE</v>
          </cell>
          <cell r="C5058" t="str">
            <v>M2</v>
          </cell>
          <cell r="D5058">
            <v>41.85</v>
          </cell>
          <cell r="E5058">
            <v>0.67553319000000001</v>
          </cell>
        </row>
        <row r="5059">
          <cell r="A5059" t="str">
            <v>74079/1</v>
          </cell>
          <cell r="B5059" t="str">
            <v>PISO CIMENTADO TRACO 1:4 (CIMENTO E AREIA) COM ACABAMENTO LISO  ESPESSURA 2,0CM COM JUNTAS PLASTICAS DE DILATACAO E PREPARO MANUAL DA ARGAMASSA</v>
          </cell>
          <cell r="C5059" t="str">
            <v>M2</v>
          </cell>
          <cell r="D5059">
            <v>54.96</v>
          </cell>
          <cell r="E5059">
            <v>0.69734188900000005</v>
          </cell>
        </row>
        <row r="5060">
          <cell r="A5060" t="str">
            <v>76447/1</v>
          </cell>
          <cell r="B5060" t="str">
            <v>PISO CIMENTADO TRACO 1:3 (CIMENTO E AREIA) ACABAMENTO LISO ESPESSURA 2,5 CM PREPARO MECANICO DA ARGAMASSA</v>
          </cell>
          <cell r="C5060" t="str">
            <v>M2</v>
          </cell>
          <cell r="D5060">
            <v>43.17</v>
          </cell>
          <cell r="E5060">
            <v>0.64763231300000002</v>
          </cell>
        </row>
        <row r="5061">
          <cell r="A5061" t="str">
            <v>76448/1</v>
          </cell>
          <cell r="B5061" t="str">
            <v>PISO CIMENTADO TRACO 1:4 (CIMENTO E AREIA) ACABAMENTO RUSTICO ESPESSURA 1,5 CM PREPARO MANUAL DA ARGAMASSA</v>
          </cell>
          <cell r="C5061" t="str">
            <v>M2</v>
          </cell>
          <cell r="D5061">
            <v>34.82</v>
          </cell>
          <cell r="E5061">
            <v>0.70299331700000001</v>
          </cell>
        </row>
        <row r="5062">
          <cell r="A5062" t="str">
            <v>76448/2</v>
          </cell>
          <cell r="B5062" t="str">
            <v>PISO CIMENTADO TRAÇO 1:4 (CIMENTO E AREIA) ACABAMENTO RUSTICO ESPESSURA 3,5 CM PREPARO MANUAL DA ARGAMASSA</v>
          </cell>
          <cell r="C5062" t="str">
            <v>M2</v>
          </cell>
          <cell r="D5062">
            <v>42.8</v>
          </cell>
          <cell r="E5062">
            <v>0.61836205</v>
          </cell>
        </row>
        <row r="5063">
          <cell r="A5063" t="str">
            <v>76448/3</v>
          </cell>
          <cell r="B5063" t="str">
            <v>PISO CIMENTADO TRAÇO 1:4 (CIMENTO E AREIA) ACABAMENTO RUSTICO ESPESSURA 2,5 CM PREPARO MANUAL DA ARGAMASSA</v>
          </cell>
          <cell r="C5063" t="str">
            <v>M2</v>
          </cell>
          <cell r="D5063">
            <v>38.81</v>
          </cell>
          <cell r="E5063">
            <v>0.65659197599999997</v>
          </cell>
        </row>
        <row r="5064">
          <cell r="A5064">
            <v>84172</v>
          </cell>
          <cell r="B5064" t="str">
            <v>PISO CIMENTADO TRACO 1:3 (CIMENTO E AREIA) ACABAMENTO RUSTICO ESPESSURA 2 CM COM JUNTAS PLASTICAS DE DILATACAO, PREPARO MANUAL DA ARGAMASSA</v>
          </cell>
          <cell r="C5064" t="str">
            <v>M2</v>
          </cell>
          <cell r="D5064">
            <v>50.88</v>
          </cell>
          <cell r="E5064">
            <v>0.67293233200000002</v>
          </cell>
        </row>
        <row r="5065">
          <cell r="A5065">
            <v>84173</v>
          </cell>
          <cell r="B5065" t="str">
            <v>PISO CIMENTADO TRACO 1:3 (CIMENTO/AREIA) ACABAMENTO LISO ESPESSURA 2,0 CM PREPARO MANUAL DA ARGAMASSA INCLUSO ADITIVO IMPERMEABILIZANTE</v>
          </cell>
          <cell r="C5065" t="str">
            <v>M2</v>
          </cell>
          <cell r="D5065">
            <v>44.6</v>
          </cell>
          <cell r="E5065">
            <v>0.645008994</v>
          </cell>
        </row>
        <row r="5066">
          <cell r="A5066">
            <v>84174</v>
          </cell>
          <cell r="B5066" t="str">
            <v>PISO CIMENTADO TRACO 1:3 (CIMENTO E AREIA) COM ACABAMENTO LISO ESPESSURA 3CM COM JUNTAS DE MADEIRA, PREPARO MANUAL DA ARGAMASSA INCLUSO ADITIVO IMPERMEABILIZANTE</v>
          </cell>
          <cell r="C5066" t="str">
            <v>M2</v>
          </cell>
          <cell r="D5066">
            <v>63.8</v>
          </cell>
          <cell r="E5066">
            <v>0.61533606900000004</v>
          </cell>
        </row>
        <row r="5067">
          <cell r="A5067">
            <v>72191</v>
          </cell>
          <cell r="B5067" t="str">
            <v>RECOLOCACAO DE TACOS DE MADEIRA COM REAPROVEITAMENTO DE MATERIAL E ASSENTAMENTO COM ARGAMASSA 1:4 (CIMENTO E AREIA)</v>
          </cell>
          <cell r="C5067" t="str">
            <v>M2</v>
          </cell>
          <cell r="D5067">
            <v>74.180000000000007</v>
          </cell>
          <cell r="E5067">
            <v>0.67563911899999995</v>
          </cell>
        </row>
        <row r="5068">
          <cell r="A5068">
            <v>72192</v>
          </cell>
          <cell r="B5068" t="str">
            <v>RECOLOCACAO DE PISO DE TABUAS DE MADEIRA, CONSIDERANDO REAPROVEITAMENTO DO MATERIAL, EXCLUSIVE VIGAMENTO</v>
          </cell>
          <cell r="C5068" t="str">
            <v>M2</v>
          </cell>
          <cell r="D5068">
            <v>19.149999999999999</v>
          </cell>
          <cell r="E5068">
            <v>0.69259064699999995</v>
          </cell>
        </row>
        <row r="5069">
          <cell r="A5069">
            <v>72193</v>
          </cell>
          <cell r="B5069" t="str">
            <v>RECOLOCACAO DE PISO DE TABUAS DE MADEIRA, CONSIDERANDO REAPROVEITAMENTO DO MATERIAL, INCLUSIVE VIGAMENTO</v>
          </cell>
          <cell r="C5069" t="str">
            <v>M2</v>
          </cell>
          <cell r="D5069">
            <v>52.77</v>
          </cell>
          <cell r="E5069">
            <v>0.75175688600000001</v>
          </cell>
        </row>
        <row r="5070">
          <cell r="A5070">
            <v>73655</v>
          </cell>
          <cell r="B5070" t="str">
            <v>PISO EM TABUA CORRIDA DE MADEIRA ESPESSURA 2,5CM FIXADO EM PECAS DE MADEIRA E ASSENTADO EM ARGAMASSA TRACO 1:4 (CIMENTO/AREIA)</v>
          </cell>
          <cell r="C5070" t="str">
            <v>M2</v>
          </cell>
          <cell r="D5070">
            <v>140.6</v>
          </cell>
          <cell r="E5070">
            <v>0.35236669500000001</v>
          </cell>
        </row>
        <row r="5071">
          <cell r="A5071" t="str">
            <v>73734/1</v>
          </cell>
          <cell r="B5071" t="str">
            <v>PISO EM TACO DE MADEIRA 7X21CM, ASSENTADO COM ARGAMASSA TRACO 1:4 (CIMENTO E AREIA MEDIA)</v>
          </cell>
          <cell r="C5071" t="str">
            <v>M2</v>
          </cell>
          <cell r="D5071">
            <v>121.86</v>
          </cell>
          <cell r="E5071">
            <v>0.25</v>
          </cell>
        </row>
        <row r="5072">
          <cell r="A5072">
            <v>84181</v>
          </cell>
          <cell r="B5072" t="str">
            <v>PISO EM TACO DE MADEIRA 7X21CM, FIXADO COM COLA BASE DE PVA</v>
          </cell>
          <cell r="C5072" t="str">
            <v>M2</v>
          </cell>
          <cell r="D5072">
            <v>92.45</v>
          </cell>
          <cell r="E5072">
            <v>0.109593495</v>
          </cell>
        </row>
        <row r="5073">
          <cell r="A5073">
            <v>87246</v>
          </cell>
          <cell r="B5073" t="str">
            <v>REVESTIMENTO CERÂMICO PARA PISO COM PLACAS TIPO ESMALTADA EXTRA DE DIMENSÕES 35X35 CM APLICADA EM AMBIENTES DE ÁREA MENOR QUE 5 M2. AF_06/2014</v>
          </cell>
          <cell r="C5073" t="str">
            <v>M2</v>
          </cell>
          <cell r="D5073">
            <v>36.229999999999997</v>
          </cell>
          <cell r="E5073">
            <v>0.32463204600000001</v>
          </cell>
        </row>
        <row r="5074">
          <cell r="A5074">
            <v>87247</v>
          </cell>
          <cell r="B5074" t="str">
            <v>REVESTIMENTO CERÂMICO PARA PISO COM PLACAS TIPO ESMALTADA EXTRA DE DIMENSÕES 35X35 CM APLICADA EM AMBIENTES DE ÁREA ENTRE 5 M2 E 10 M2. AF_06/2014</v>
          </cell>
          <cell r="C5074" t="str">
            <v>M2</v>
          </cell>
          <cell r="D5074">
            <v>31.36</v>
          </cell>
          <cell r="E5074">
            <v>0.26188946000000002</v>
          </cell>
        </row>
        <row r="5075">
          <cell r="A5075">
            <v>87248</v>
          </cell>
          <cell r="B5075" t="str">
            <v>REVESTIMENTO CERÂMICO PARA PISO COM PLACAS TIPO ESMALTADA EXTRA DE DIMENSÕES 35X35 CM APLICADA EM AMBIENTES DE ÁREA MAIOR QUE 10 M2. AF_06/2014</v>
          </cell>
          <cell r="C5075" t="str">
            <v>M2</v>
          </cell>
          <cell r="D5075">
            <v>27.33</v>
          </cell>
          <cell r="E5075">
            <v>0.18389955599999999</v>
          </cell>
        </row>
        <row r="5076">
          <cell r="A5076">
            <v>87249</v>
          </cell>
          <cell r="B5076" t="str">
            <v>REVESTIMENTO CERÂMICO PARA PISO COM PLACAS TIPO ESMALTADA EXTRA DE DIMENSÕES 45X45 CM APLICADA EM AMBIENTES DE ÁREA MENOR QUE 5 M2. AF_06/2014</v>
          </cell>
          <cell r="C5076" t="str">
            <v>M2</v>
          </cell>
          <cell r="D5076">
            <v>40.83</v>
          </cell>
          <cell r="E5076">
            <v>0.36291913199999998</v>
          </cell>
        </row>
        <row r="5077">
          <cell r="A5077">
            <v>87250</v>
          </cell>
          <cell r="B5077" t="str">
            <v>REVESTIMENTO CERÂMICO PARA PISO COM PLACAS TIPO ESMALTADA EXTRA DE DIMENSÕES 45X45 CM APLICADA EM AMBIENTES DE ÁREA ENTRE 5 M2 E 10 M2. AF_06/2014</v>
          </cell>
          <cell r="C5077" t="str">
            <v>M2</v>
          </cell>
          <cell r="D5077">
            <v>33.1</v>
          </cell>
          <cell r="E5077">
            <v>0.27674489400000002</v>
          </cell>
        </row>
        <row r="5078">
          <cell r="A5078">
            <v>87251</v>
          </cell>
          <cell r="B5078" t="str">
            <v>REVESTIMENTO CERÂMICO PARA PISO COM PLACAS TIPO ESMALTADA EXTRA DE DIMENSÕES 45X45 CM APLICADA EM AMBIENTES DE ÁREA MAIOR QUE 10 M2. AF_06/2014</v>
          </cell>
          <cell r="C5078" t="str">
            <v>M2</v>
          </cell>
          <cell r="D5078">
            <v>28.07</v>
          </cell>
          <cell r="E5078">
            <v>0.18850987399999999</v>
          </cell>
        </row>
        <row r="5079">
          <cell r="A5079">
            <v>87255</v>
          </cell>
          <cell r="B5079" t="str">
            <v>REVESTIMENTO CERÂMICO PARA PISO COM PLACAS TIPO ESMALTADA EXTRA DE DIMENSÕES 60X60 CM APLICADA EM AMBIENTES DE ÁREA MENOR QUE 5 M2. AF_06/2014</v>
          </cell>
          <cell r="C5079" t="str">
            <v>M2</v>
          </cell>
          <cell r="D5079">
            <v>64.55</v>
          </cell>
          <cell r="E5079">
            <v>0.25781857699999999</v>
          </cell>
        </row>
        <row r="5080">
          <cell r="A5080">
            <v>87256</v>
          </cell>
          <cell r="B5080" t="str">
            <v>REVESTIMENTO CERÂMICO PARA PISO COM PLACAS TIPO ESMALTADA EXTRA DE DIMENSÕES 60X60 CM APLICADA EM AMBIENTES DE ÁREA ENTRE 5 M2 E 10 M2. AF_06/2014</v>
          </cell>
          <cell r="C5080" t="str">
            <v>M2</v>
          </cell>
          <cell r="D5080">
            <v>55.42</v>
          </cell>
          <cell r="E5080">
            <v>0.19053661999999999</v>
          </cell>
        </row>
        <row r="5081">
          <cell r="A5081">
            <v>87257</v>
          </cell>
          <cell r="B5081" t="str">
            <v>REVESTIMENTO CERÂMICO PARA PISO COM PLACAS TIPO ESMALTADA EXTRA DE DIMENSÕES 60X60 CM APLICADA EM AMBIENTES DE ÁREA MAIOR QUE 10 M2. AF_06/2014</v>
          </cell>
          <cell r="C5081" t="str">
            <v>M2</v>
          </cell>
          <cell r="D5081">
            <v>49.53</v>
          </cell>
          <cell r="E5081">
            <v>0.12535496900000001</v>
          </cell>
        </row>
        <row r="5082">
          <cell r="A5082">
            <v>87258</v>
          </cell>
          <cell r="B5082" t="str">
            <v>REVESTIMENTO CERÂMICO PARA PISO COM PLACAS TIPO PORCELANATO DE DIMENSÕES 45X45 CM APLICADA EM AMBIENTES DE ÁREA MENOR QUE 5 M². AF_06/2014</v>
          </cell>
          <cell r="C5082" t="str">
            <v>M2</v>
          </cell>
          <cell r="D5082">
            <v>84.47</v>
          </cell>
          <cell r="E5082">
            <v>0.20016630999999999</v>
          </cell>
        </row>
        <row r="5083">
          <cell r="A5083">
            <v>87259</v>
          </cell>
          <cell r="B5083" t="str">
            <v>REVESTIMENTO CERÂMICO PARA PISO COM PLACAS TIPO PORCELANATO DE DIMENSÕES 45X45 CM APLICADA EM AMBIENTES DE ÁREA ENTRE 5 M² E 10 M². AF_06/2014</v>
          </cell>
          <cell r="C5083" t="str">
            <v>M2</v>
          </cell>
          <cell r="D5083">
            <v>75.83</v>
          </cell>
          <cell r="E5083">
            <v>0.14782493699999999</v>
          </cell>
        </row>
        <row r="5084">
          <cell r="A5084">
            <v>87260</v>
          </cell>
          <cell r="B5084" t="str">
            <v>REVESTIMENTO CERÂMICO PARA PISO COM PLACAS TIPO PORCELANATO DE DIMENSÕES 45X45 CM APLICADA EM AMBIENTES DE ÁREA MAIOR QUE 10 M². AF_06/2014</v>
          </cell>
          <cell r="C5084" t="str">
            <v>M2</v>
          </cell>
          <cell r="D5084">
            <v>70.67</v>
          </cell>
          <cell r="E5084">
            <v>0.10637693500000001</v>
          </cell>
        </row>
        <row r="5085">
          <cell r="A5085">
            <v>87261</v>
          </cell>
          <cell r="B5085" t="str">
            <v>REVESTIMENTO CERÂMICO PARA PISO COM PLACAS TIPO PORCELANATO DE DIMENSÕES 60X60 CM APLICADA EM AMBIENTES DE ÁREA MENOR QUE 5 M². AF_06/2014</v>
          </cell>
          <cell r="C5085" t="str">
            <v>M2</v>
          </cell>
          <cell r="D5085">
            <v>97.06</v>
          </cell>
          <cell r="E5085">
            <v>0.19291541800000001</v>
          </cell>
        </row>
        <row r="5086">
          <cell r="A5086">
            <v>87262</v>
          </cell>
          <cell r="B5086" t="str">
            <v>REVESTIMENTO CERÂMICO PARA PISO COM PLACAS TIPO PORCELANATO DE DIMENSÕES 60X60 CM APLICADA EM AMBIENTES DE ÁREA ENTRE 5 M² E 10 M². AF_06/2014</v>
          </cell>
          <cell r="C5086" t="str">
            <v>M2</v>
          </cell>
          <cell r="D5086">
            <v>87.12</v>
          </cell>
          <cell r="E5086">
            <v>0.14545454499999999</v>
          </cell>
        </row>
        <row r="5087">
          <cell r="A5087">
            <v>87263</v>
          </cell>
          <cell r="B5087" t="str">
            <v>REVESTIMENTO CERÂMICO PARA PISO COM PLACAS TIPO PORCELANATO DE DIMENSÕES 60X60 CM APLICADA EM AMBIENTES DE ÁREA MAIOR QUE 10 M². AF_06/2014</v>
          </cell>
          <cell r="C5087" t="str">
            <v>M2</v>
          </cell>
          <cell r="D5087">
            <v>81.03</v>
          </cell>
          <cell r="E5087">
            <v>0.102513309</v>
          </cell>
        </row>
        <row r="5088">
          <cell r="A5088">
            <v>89046</v>
          </cell>
          <cell r="B5088" t="str">
            <v>(COMPOSIÇÃO REPRESENTATIVA) DO SERVIÇO DE REVESTIMENTO CERÂMICO PARA PISO COM PLACAS TIPO GRÉS DE DIMENSÕES 35X35 CM, PARA EDIFICAÇÃO HABITACIONAL MULTIFAMILIAR (PRÉDIO). AF_11/2014</v>
          </cell>
          <cell r="C5088" t="str">
            <v>M2</v>
          </cell>
          <cell r="D5088">
            <v>31.12</v>
          </cell>
          <cell r="E5088">
            <v>0.25831960399999998</v>
          </cell>
        </row>
        <row r="5089">
          <cell r="A5089">
            <v>89171</v>
          </cell>
          <cell r="B5089" t="str">
            <v>(COMPOSIÇÃO REPRESENTATIVA) DO SERVIÇO DE REVESTIMENTO CERÂMICO PARA PISO COM PLACAS TIPO GRÉS DE DIMENSÕES 35X35 CM, PARA EDIFICAÇÃO HABITACIONAL UNIFAMILIAR (CASA) E EDIFICAÇÃO PÚBLICA PADRÃO. AF_11/2014</v>
          </cell>
          <cell r="C5089" t="str">
            <v>M2</v>
          </cell>
          <cell r="D5089">
            <v>29.16</v>
          </cell>
          <cell r="E5089">
            <v>0.222923238</v>
          </cell>
        </row>
        <row r="5090">
          <cell r="A5090">
            <v>93389</v>
          </cell>
          <cell r="B5090" t="str">
            <v>REVESTIMENTO CERÂMICO PARA PISO COM PLACAS TIPO ESMALTADA PADRÃO POPULAR DE DIMENSÕES 35X35 CM APLICADA EM AMBIENTES DE ÁREA MENOR QUE 5 M2. AF_06/2014</v>
          </cell>
          <cell r="C5090" t="str">
            <v>M2</v>
          </cell>
          <cell r="D5090">
            <v>33.04</v>
          </cell>
          <cell r="E5090">
            <v>0.35618525200000001</v>
          </cell>
        </row>
        <row r="5091">
          <cell r="A5091">
            <v>93390</v>
          </cell>
          <cell r="B5091" t="str">
            <v>REVESTIMENTO CERÂMICO PARA PISO COM PLACAS TIPO ESMALTADA PADRÃO POPULAR DE DIMENSÕES 35X35 CM APLICADA EM AMBIENTES DE ÁREA ENTRE 5 M2 E 10 M2. AF_06/2014</v>
          </cell>
          <cell r="C5091" t="str">
            <v>M2</v>
          </cell>
          <cell r="D5091">
            <v>28.22</v>
          </cell>
          <cell r="E5091">
            <v>0.291279485</v>
          </cell>
        </row>
        <row r="5092">
          <cell r="A5092">
            <v>93391</v>
          </cell>
          <cell r="B5092" t="str">
            <v>REVESTIMENTO CERÂMICO PARA PISO COM PLACAS TIPO ESMALTADA PADRÃO POPULAR DE DIMENSÕES 35X35 CM APLICADA EM AMBIENTES DE ÁREA MAIOR QUE 10 M2. AF_06/2014</v>
          </cell>
          <cell r="C5092" t="str">
            <v>M2</v>
          </cell>
          <cell r="D5092">
            <v>24.19</v>
          </cell>
          <cell r="E5092">
            <v>0.20802005000000001</v>
          </cell>
        </row>
        <row r="5093">
          <cell r="A5093" t="str">
            <v>73743/1</v>
          </cell>
          <cell r="B5093" t="str">
            <v>PISO EM PEDRA SÃO TOME ASSENTADO SOBRE ARGAMASSA 1:3 (CIMENTO E AREIA) REJUNTADO COM CIMENTO BRANCO</v>
          </cell>
          <cell r="C5093" t="str">
            <v>M2</v>
          </cell>
          <cell r="D5093">
            <v>253.78</v>
          </cell>
          <cell r="E5093">
            <v>7.7499802000000007E-2</v>
          </cell>
        </row>
        <row r="5094">
          <cell r="A5094" t="str">
            <v>73921/2</v>
          </cell>
          <cell r="B5094" t="str">
            <v>PISO EM PEDRA ARDOSIA ASSENTADO SOBRE ARGAMASSA COLANTE REJUNTADO COM CIMENTO COMUM</v>
          </cell>
          <cell r="C5094" t="str">
            <v>M2</v>
          </cell>
          <cell r="D5094">
            <v>50.78</v>
          </cell>
          <cell r="E5094">
            <v>0.13494261900000001</v>
          </cell>
        </row>
        <row r="5095">
          <cell r="A5095">
            <v>84183</v>
          </cell>
          <cell r="B5095" t="str">
            <v>PISO EM PEDRA PORTUGUESA ASSENTADO SOBRE BASE DE AREIA, REJUNTADO COM CIMENTO COMUM</v>
          </cell>
          <cell r="C5095" t="str">
            <v>M2</v>
          </cell>
          <cell r="D5095">
            <v>176.23</v>
          </cell>
          <cell r="E5095">
            <v>0.15388980299999999</v>
          </cell>
        </row>
        <row r="5096">
          <cell r="A5096">
            <v>72185</v>
          </cell>
          <cell r="B5096" t="str">
            <v>PISO VINILICO SEMIFLEXIVEL PADRAO LISO, ESPESSURA 2MM, FIXADO COM COLA</v>
          </cell>
          <cell r="C5096" t="str">
            <v>M2</v>
          </cell>
          <cell r="D5096">
            <v>62.86</v>
          </cell>
          <cell r="E5096">
            <v>7.2306464000000001E-2</v>
          </cell>
        </row>
        <row r="5097">
          <cell r="A5097">
            <v>72186</v>
          </cell>
          <cell r="B5097" t="str">
            <v>PISO VINILICO SEMIFLEXIVEL PADRAO LISO, ESPESSURA 3,2MM, FIXADO COM COLA</v>
          </cell>
          <cell r="C5097" t="str">
            <v>M2</v>
          </cell>
          <cell r="D5097">
            <v>99.06</v>
          </cell>
          <cell r="E5097">
            <v>4.5827010000000001E-2</v>
          </cell>
        </row>
        <row r="5098">
          <cell r="A5098">
            <v>72187</v>
          </cell>
          <cell r="B5098" t="str">
            <v>PISO DE BORRACHA FRISADO, ESPESSURA 7MM, ASSENTADO COM ARGAMASSA TRACO 1:3 (CIMENTO E AREIA)</v>
          </cell>
          <cell r="C5098" t="str">
            <v>M2</v>
          </cell>
          <cell r="D5098">
            <v>138.63</v>
          </cell>
          <cell r="E5098">
            <v>9.4102341000000006E-2</v>
          </cell>
        </row>
        <row r="5099">
          <cell r="A5099">
            <v>72188</v>
          </cell>
          <cell r="B5099" t="str">
            <v>PISO DE BORRACHA PASTILHADO, ESPESSURA 7MM, ASSENTADO COM ARGAMASSA TRACO 1:3 (CIMENTO E AREIA)</v>
          </cell>
          <cell r="C5099" t="str">
            <v>M2</v>
          </cell>
          <cell r="D5099">
            <v>138.63</v>
          </cell>
          <cell r="E5099">
            <v>9.4102341000000006E-2</v>
          </cell>
        </row>
        <row r="5100">
          <cell r="A5100" t="str">
            <v>73876/1</v>
          </cell>
          <cell r="B5100" t="str">
            <v>PISO DE BORRACHA PASTILHADO, ESPESSURA 7MM, FIXADO COM COLA</v>
          </cell>
          <cell r="C5100" t="str">
            <v>M2</v>
          </cell>
          <cell r="D5100">
            <v>124.27</v>
          </cell>
          <cell r="E5100">
            <v>3.6514589E-2</v>
          </cell>
        </row>
        <row r="5101">
          <cell r="A5101">
            <v>84186</v>
          </cell>
          <cell r="B5101" t="str">
            <v>PISO DE BORRACHA CANELADA, ESPESSURA 3,5MM, FIXADO COM COLA</v>
          </cell>
          <cell r="C5101" t="str">
            <v>M2</v>
          </cell>
          <cell r="D5101">
            <v>55.37</v>
          </cell>
          <cell r="E5101">
            <v>8.2124727999999994E-2</v>
          </cell>
        </row>
        <row r="5102">
          <cell r="A5102">
            <v>84187</v>
          </cell>
          <cell r="B5102" t="str">
            <v>ASSENTAMENTO DE PISO DE BORRACHA PASTILHADA FIXADO COM COLA</v>
          </cell>
          <cell r="C5102" t="str">
            <v>M2</v>
          </cell>
          <cell r="D5102">
            <v>12.9</v>
          </cell>
          <cell r="E5102">
            <v>0.35697399499999999</v>
          </cell>
        </row>
        <row r="5103">
          <cell r="A5103">
            <v>84188</v>
          </cell>
          <cell r="B5103" t="str">
            <v>TESTEIRA OU RODAPE VINILICO 6CM FIXADO COM COLA</v>
          </cell>
          <cell r="C5103" t="str">
            <v>M</v>
          </cell>
          <cell r="D5103">
            <v>15.01</v>
          </cell>
          <cell r="E5103">
            <v>6.9705092999999996E-2</v>
          </cell>
        </row>
        <row r="5104">
          <cell r="A5104">
            <v>72136</v>
          </cell>
          <cell r="B5104" t="str">
            <v>PISO INDUSTRIAL DE ALTA RESISTENCIA, ESPESSURA 8MM, INCLUSO JUNTAS DE DILATACAO PLASTICAS E POLIMENTO MECANIZADO</v>
          </cell>
          <cell r="C5104" t="str">
            <v>M2</v>
          </cell>
          <cell r="D5104">
            <v>76.94</v>
          </cell>
          <cell r="E5104">
            <v>0.57464532199999996</v>
          </cell>
        </row>
        <row r="5105">
          <cell r="A5105">
            <v>72137</v>
          </cell>
          <cell r="B5105" t="str">
            <v>PISO INDUSTRIAL ALTA RESISTENCIA, ESPESSURA 12MM, INCLUSO JUNTAS DE DILATACAO PLASTICAS E POLIMENTO MECANIZADO</v>
          </cell>
          <cell r="C5105" t="str">
            <v>M2</v>
          </cell>
          <cell r="D5105">
            <v>90.85</v>
          </cell>
          <cell r="E5105">
            <v>0.55172794599999997</v>
          </cell>
        </row>
        <row r="5106">
          <cell r="A5106">
            <v>72815</v>
          </cell>
          <cell r="B5106" t="str">
            <v>APLICACAO DE TINTA A BASE DE EPOXI SOBRE PISO</v>
          </cell>
          <cell r="C5106" t="str">
            <v>M2</v>
          </cell>
          <cell r="D5106">
            <v>44.35</v>
          </cell>
          <cell r="E5106">
            <v>0.30160524500000002</v>
          </cell>
        </row>
        <row r="5107">
          <cell r="A5107">
            <v>84191</v>
          </cell>
          <cell r="B5107" t="str">
            <v>PISO EM GRANILITE, MARMORITE OU GRANITINA ESPESSURA 8 MM, INCLUSO JUNTAS DE DILATACAO PLASTICAS</v>
          </cell>
          <cell r="C5107" t="str">
            <v>M2</v>
          </cell>
          <cell r="D5107">
            <v>107.69</v>
          </cell>
          <cell r="E5107">
            <v>0.141366135</v>
          </cell>
        </row>
        <row r="5108">
          <cell r="A5108">
            <v>72138</v>
          </cell>
          <cell r="B5108" t="str">
            <v>PISO EM GRANITO BRANCO 50X50CM LEVIGADO ESPESSURA 2CM, ASSENTADO COM ARGAMASSA COLANTE DUPLA COLAGEM, COM REJUNTAMENTO EM CIMENTO BRANCO</v>
          </cell>
          <cell r="C5108" t="str">
            <v>M2</v>
          </cell>
          <cell r="D5108">
            <v>354.49</v>
          </cell>
          <cell r="E5108">
            <v>3.6289753000000001E-2</v>
          </cell>
        </row>
        <row r="5109">
          <cell r="A5109">
            <v>84190</v>
          </cell>
          <cell r="B5109" t="str">
            <v>PISO GRANITO ASSENTADO SOBRE ARGAMASSA CIMENTO / CAL / AREIA TRACO 1:0,25:3 INCLUSIVE REJUNTE EM CIMENTO</v>
          </cell>
          <cell r="C5109" t="str">
            <v>M2</v>
          </cell>
          <cell r="D5109">
            <v>288.67</v>
          </cell>
          <cell r="E5109">
            <v>7.5110047999999999E-2</v>
          </cell>
        </row>
        <row r="5110">
          <cell r="A5110">
            <v>84195</v>
          </cell>
          <cell r="B5110" t="str">
            <v>PISO MARMORE BRANCO ASSENTADO SOBRE ARGAMASSA TRACO 1:4 (CIMENTO/AREIA)</v>
          </cell>
          <cell r="C5110" t="str">
            <v>M2</v>
          </cell>
          <cell r="D5110">
            <v>282.57</v>
          </cell>
          <cell r="E5110">
            <v>5.5047820999999997E-2</v>
          </cell>
        </row>
        <row r="5111">
          <cell r="A5111" t="str">
            <v>74111/1</v>
          </cell>
          <cell r="B5111" t="str">
            <v>SOLEIRA / TABEIRA EM MARMORE BRANCO COMUM, POLIDO, LARGURA 5 CM, ESPESSURA 2 CM, ASSENTADA COM ARGAMASSA COLANTE</v>
          </cell>
          <cell r="C5111" t="str">
            <v>M</v>
          </cell>
          <cell r="D5111">
            <v>28.69</v>
          </cell>
          <cell r="E5111">
            <v>0.119382022</v>
          </cell>
        </row>
        <row r="5112">
          <cell r="A5112">
            <v>84161</v>
          </cell>
          <cell r="B5112" t="str">
            <v>SOLEIRA DE MARMORE BRANCO, LARGURA 15CM, ESPESSURA 3CM, ASSENTADA SOBRE ARGAMASSA TRACO 1:4 (CIMENTO E AREIA)</v>
          </cell>
          <cell r="C5112" t="str">
            <v>M</v>
          </cell>
          <cell r="D5112">
            <v>56.04</v>
          </cell>
          <cell r="E5112">
            <v>0.149291225</v>
          </cell>
        </row>
        <row r="5113">
          <cell r="A5113" t="str">
            <v>73886/1</v>
          </cell>
          <cell r="B5113" t="str">
            <v>RODAPE EM MADEIRA, ALTURA 7CM, FIXADO EM PECAS DE MADEIRA</v>
          </cell>
          <cell r="C5113" t="str">
            <v>M</v>
          </cell>
          <cell r="D5113">
            <v>12.69</v>
          </cell>
          <cell r="E5113">
            <v>0.31756214900000002</v>
          </cell>
        </row>
        <row r="5114">
          <cell r="A5114">
            <v>84162</v>
          </cell>
          <cell r="B5114" t="str">
            <v>RODAPE EM MADEIRA, ALTURA 7CM, FIXADO COM COLA</v>
          </cell>
          <cell r="C5114" t="str">
            <v>M</v>
          </cell>
          <cell r="D5114">
            <v>12.89</v>
          </cell>
          <cell r="E5114">
            <v>0.32123125400000002</v>
          </cell>
        </row>
        <row r="5115">
          <cell r="A5115">
            <v>88648</v>
          </cell>
          <cell r="B5115" t="str">
            <v>RODAPÉ CERÂMICO DE 7CM DE ALTURA COM PLACAS TIPO ESMALTADA EXTRA  DE DIMENSÕES 35X35CM. AF_06/2014</v>
          </cell>
          <cell r="C5115" t="str">
            <v>M</v>
          </cell>
          <cell r="D5115">
            <v>4.25</v>
          </cell>
          <cell r="E5115">
            <v>0.314634146</v>
          </cell>
        </row>
        <row r="5116">
          <cell r="A5116">
            <v>88649</v>
          </cell>
          <cell r="B5116" t="str">
            <v>RODAPÉ CERÂMICO DE 7CM DE ALTURA COM PLACAS TIPO ESMALTADA EXTRA DE DIMENSÕES 45X45CM. AF_06/2014</v>
          </cell>
          <cell r="C5116" t="str">
            <v>M</v>
          </cell>
          <cell r="D5116">
            <v>4.78</v>
          </cell>
          <cell r="E5116">
            <v>0.29157667300000001</v>
          </cell>
        </row>
        <row r="5117">
          <cell r="A5117">
            <v>88650</v>
          </cell>
          <cell r="B5117" t="str">
            <v>RODAPÉ CERÂMICO DE 7CM DE ALTURA COM PLACAS TIPO ESMALTADA EXTRA DE DIMENSÕES 60X60CM. AF_06/2014</v>
          </cell>
          <cell r="C5117" t="str">
            <v>M</v>
          </cell>
          <cell r="D5117">
            <v>9.01</v>
          </cell>
          <cell r="E5117">
            <v>0.168171557</v>
          </cell>
        </row>
        <row r="5118">
          <cell r="A5118">
            <v>96467</v>
          </cell>
          <cell r="B5118" t="str">
            <v>RODAPÉ CERÂMICO DE 7CM DE ALTURA COM PLACAS TIPO ESMALTADA COMERCIAL DE DIMENSÕES 35X35CM (PADRAO POPULAR). AF_06/2017</v>
          </cell>
          <cell r="C5118" t="str">
            <v>M</v>
          </cell>
          <cell r="D5118">
            <v>3.88</v>
          </cell>
          <cell r="E5118">
            <v>0.345844504</v>
          </cell>
        </row>
        <row r="5119">
          <cell r="A5119" t="str">
            <v>73850/1</v>
          </cell>
          <cell r="B5119" t="str">
            <v>RODAPE EM MARMORITE, ALTURA 10CM</v>
          </cell>
          <cell r="C5119" t="str">
            <v>M</v>
          </cell>
          <cell r="D5119">
            <v>23.22</v>
          </cell>
          <cell r="E5119">
            <v>0.65595134700000002</v>
          </cell>
        </row>
        <row r="5120">
          <cell r="A5120">
            <v>84167</v>
          </cell>
          <cell r="B5120" t="str">
            <v>RODAPE EM MARMORE BRANCO ASSENTADO COM ARGAMASSA TRACO 1:4 (CIMENTO E AREIA) ALTURA 7CM</v>
          </cell>
          <cell r="C5120" t="str">
            <v>M</v>
          </cell>
          <cell r="D5120">
            <v>39.880000000000003</v>
          </cell>
          <cell r="E5120">
            <v>0.128820409</v>
          </cell>
        </row>
        <row r="5121">
          <cell r="A5121">
            <v>84168</v>
          </cell>
          <cell r="B5121" t="str">
            <v>RODAPE EM ARDOSIA ASSENTADO COM ARGAMASSA TRACO 1:4 (CIMENTO E AREIA) ALTURA 10CM</v>
          </cell>
          <cell r="C5121" t="str">
            <v>M</v>
          </cell>
          <cell r="D5121">
            <v>22.62</v>
          </cell>
          <cell r="E5121">
            <v>0.231974921</v>
          </cell>
        </row>
        <row r="5122">
          <cell r="A5122">
            <v>68325</v>
          </cell>
          <cell r="B5122" t="str">
            <v>PISO EM CONCRETO 20 MPA PREPARO MECANICO, ESPESSURA 7CM, INCLUSO SELANTE ELASTICO A BASE DE POLIURETANO</v>
          </cell>
          <cell r="C5122" t="str">
            <v>M2</v>
          </cell>
          <cell r="D5122">
            <v>42.79</v>
          </cell>
          <cell r="E5122">
            <v>0.39735412199999998</v>
          </cell>
        </row>
        <row r="5123">
          <cell r="A5123">
            <v>68333</v>
          </cell>
          <cell r="B5123" t="str">
            <v>PISO EM CONCRETO 20 MPA PREPARO MECANICO, ESPESSURA 7CM, INCLUSO JUNTAS DE DILATACAO EM MADEIRA</v>
          </cell>
          <cell r="C5123" t="str">
            <v>M2</v>
          </cell>
          <cell r="D5123">
            <v>43.81</v>
          </cell>
          <cell r="E5123">
            <v>0.41429562800000003</v>
          </cell>
        </row>
        <row r="5124">
          <cell r="A5124">
            <v>72183</v>
          </cell>
          <cell r="B5124" t="str">
            <v>PISO EM CONCRETO 20MPA PREPARO MECANICO, ESPESSURA 7 CM, COM ARMACAO EM TELA SOLDADA</v>
          </cell>
          <cell r="C5124" t="str">
            <v>M2</v>
          </cell>
          <cell r="D5124">
            <v>76.33</v>
          </cell>
          <cell r="E5124">
            <v>0.39313984099999999</v>
          </cell>
        </row>
        <row r="5125">
          <cell r="A5125">
            <v>84175</v>
          </cell>
          <cell r="B5125" t="str">
            <v>JUNTA 5X5CM COM ARGAMASSA TRACO 1:3 (CIMENTO E AREIA) PARA PISO EM PLACAS</v>
          </cell>
          <cell r="C5125" t="str">
            <v>M</v>
          </cell>
          <cell r="D5125">
            <v>11.36</v>
          </cell>
          <cell r="E5125">
            <v>0.73779385200000003</v>
          </cell>
        </row>
        <row r="5126">
          <cell r="A5126">
            <v>84176</v>
          </cell>
          <cell r="B5126" t="str">
            <v>JUNTA 2,5X2,5CM COM ARGAMASSA 1:1:3 IMPERMEABILIZANTE DE HIDRO-ASFALTO CIMENTO E AREIA PARA PISO EM PLACAS</v>
          </cell>
          <cell r="C5126" t="str">
            <v>M</v>
          </cell>
          <cell r="D5126">
            <v>20.32</v>
          </cell>
          <cell r="E5126">
            <v>0.58582834500000003</v>
          </cell>
        </row>
        <row r="5127">
          <cell r="A5127">
            <v>84177</v>
          </cell>
          <cell r="B5127" t="str">
            <v>JUNTA GRAMADA 5CM DE LARGURA</v>
          </cell>
          <cell r="C5127" t="str">
            <v>M</v>
          </cell>
          <cell r="D5127">
            <v>12.89</v>
          </cell>
          <cell r="E5127">
            <v>0.72332015900000002</v>
          </cell>
        </row>
        <row r="5128">
          <cell r="A5128">
            <v>94990</v>
          </cell>
          <cell r="B5128" t="str">
            <v>EXECUÇÃO DE PASSEIO (CALÇADA) OU PISO DE CONCRETO COM CONCRETO MOLDADO IN LOCO, FEITO EM OBRA, ACABAMENTO CONVENCIONAL, NÃO ARMADO. AF_07/2016</v>
          </cell>
          <cell r="C5128" t="str">
            <v>M3</v>
          </cell>
          <cell r="D5128">
            <v>544.74</v>
          </cell>
          <cell r="E5128">
            <v>0.32410369500000002</v>
          </cell>
        </row>
        <row r="5129">
          <cell r="A5129">
            <v>94991</v>
          </cell>
          <cell r="B5129" t="str">
            <v>EXECUÇÃO DE PASSEIO (CALÇADA) OU PISO DE CONCRETO COM CONCRETO MOLDADO IN LOCO, USINADO, ACABAMENTO CONVENCIONAL, NÃO ARMADO. AF_07/2016</v>
          </cell>
          <cell r="C5129" t="str">
            <v>M3</v>
          </cell>
          <cell r="D5129">
            <v>424.06</v>
          </cell>
          <cell r="E5129">
            <v>0.15787238000000001</v>
          </cell>
        </row>
        <row r="5130">
          <cell r="A5130">
            <v>94992</v>
          </cell>
          <cell r="B5130" t="str">
            <v>EXECUÇÃO DE PASSEIO (CALÇADA) OU PISO DE CONCRETO COM CONCRETO MOLDADO IN LOCO, FEITO EM OBRA, ACABAMENTO CONVENCIONAL, ESPESSURA 6 CM, ARMADO. AF_07/2016</v>
          </cell>
          <cell r="C5130" t="str">
            <v>M2</v>
          </cell>
          <cell r="D5130">
            <v>57.74</v>
          </cell>
          <cell r="E5130">
            <v>0.23227726200000001</v>
          </cell>
        </row>
        <row r="5131">
          <cell r="A5131">
            <v>94993</v>
          </cell>
          <cell r="B5131" t="str">
            <v>EXECUÇÃO DE PASSEIO (CALÇADA) OU PISO DE CONCRETO COM CONCRETO MOLDADO IN LOCO, USINADO, ACABAMENTO CONVENCIONAL, ESPESSURA 6 CM, ARMADO. AF_07/2016</v>
          </cell>
          <cell r="C5131" t="str">
            <v>M2</v>
          </cell>
          <cell r="D5131">
            <v>50.5</v>
          </cell>
          <cell r="E5131">
            <v>0.13397129099999999</v>
          </cell>
        </row>
        <row r="5132">
          <cell r="A5132">
            <v>94994</v>
          </cell>
          <cell r="B5132" t="str">
            <v>EXECUÇÃO DE PASSEIO (CALÇADA) OU PISO DE CONCRETO COM CONCRETO MOLDADO IN LOCO, FEITO EM OBRA, ACABAMENTO CONVENCIONAL, ESPESSURA 8 CM, ARMADO. AF_07/2016</v>
          </cell>
          <cell r="C5132" t="str">
            <v>M2</v>
          </cell>
          <cell r="D5132">
            <v>70.02</v>
          </cell>
          <cell r="E5132">
            <v>0.247945797</v>
          </cell>
        </row>
        <row r="5133">
          <cell r="A5133">
            <v>94995</v>
          </cell>
          <cell r="B5133" t="str">
            <v>EXECUÇÃO DE PASSEIO (CALÇADA) OU PISO DE CONCRETO COM CONCRETO MOLDADO IN LOCO, USINADO, ACABAMENTO CONVENCIONAL, ESPESSURA 8 CM, ARMADO. AF_07/2016</v>
          </cell>
          <cell r="C5133" t="str">
            <v>M2</v>
          </cell>
          <cell r="D5133">
            <v>60.37</v>
          </cell>
          <cell r="E5133">
            <v>0.14145284899999999</v>
          </cell>
        </row>
        <row r="5134">
          <cell r="A5134">
            <v>94996</v>
          </cell>
          <cell r="B5134" t="str">
            <v>EXECUÇÃO DE PASSEIO (CALÇADA) OU PISO DE CONCRETO COM CONCRETO MOLDADO IN LOCO, FEITO EM OBRA, ACABAMENTO CONVENCIONAL, ESPESSURA 10 CM, ARMADO. AF_07/2016</v>
          </cell>
          <cell r="C5134" t="str">
            <v>M2</v>
          </cell>
          <cell r="D5134">
            <v>81.13</v>
          </cell>
          <cell r="E5134">
            <v>0.262680258</v>
          </cell>
        </row>
        <row r="5135">
          <cell r="A5135">
            <v>94997</v>
          </cell>
          <cell r="B5135" t="str">
            <v>EXECUÇÃO DE PASSEIO (CALÇADA) OU PISO DE CONCRETO COM CONCRETO MOLDADO IN LOCO, USINADO, ACABAMENTO CONVENCIONAL, ESPESSURA 10 CM, ARMADO. AF_07/2016</v>
          </cell>
          <cell r="C5135" t="str">
            <v>M2</v>
          </cell>
          <cell r="D5135">
            <v>69.069999999999993</v>
          </cell>
          <cell r="E5135">
            <v>0.14870375699999999</v>
          </cell>
        </row>
        <row r="5136">
          <cell r="A5136">
            <v>94998</v>
          </cell>
          <cell r="B5136" t="str">
            <v>EXECUÇÃO DE PASSEIO (CALÇADA) OU PISO DE CONCRETO COM CONCRETO MOLDADO IN LOCO, FEITO EM OBRA, ACABAMENTO CONVENCIONAL, ESPESSURA 12 CM, ARMADO. AF_07/2016</v>
          </cell>
          <cell r="C5136" t="str">
            <v>M2</v>
          </cell>
          <cell r="D5136">
            <v>92.37</v>
          </cell>
          <cell r="E5136">
            <v>0.273242506</v>
          </cell>
        </row>
        <row r="5137">
          <cell r="A5137">
            <v>94999</v>
          </cell>
          <cell r="B5137" t="str">
            <v>EXECUÇÃO DE PASSEIO (CALÇADA) OU PISO DE CONCRETO COM CONCRETO MOLDADO IN LOCO, USINADO, ACABAMENTO CONVENCIONAL, ESPESSURA 12 CM, ARMADO. AF_07/2016</v>
          </cell>
          <cell r="C5137" t="str">
            <v>M2</v>
          </cell>
          <cell r="D5137">
            <v>77.89</v>
          </cell>
          <cell r="E5137">
            <v>0.15456070099999999</v>
          </cell>
        </row>
        <row r="5138">
          <cell r="A5138">
            <v>87620</v>
          </cell>
          <cell r="B5138" t="str">
            <v>CONTRAPISO EM ARGAMASSA TRAÇO 1:4 (CIMENTO E AREIA), PREPARO MECÂNICO COM BETONEIRA 400 L, APLICADO EM ÁREAS SECAS SOBRE LAJE, ADERIDO, ESPESSURA 2CM. AF_06/2014</v>
          </cell>
          <cell r="C5138" t="str">
            <v>M2</v>
          </cell>
          <cell r="D5138">
            <v>24.29</v>
          </cell>
          <cell r="E5138">
            <v>0.34264276700000001</v>
          </cell>
        </row>
        <row r="5139">
          <cell r="A5139">
            <v>87622</v>
          </cell>
          <cell r="B5139" t="str">
            <v>CONTRAPISO EM ARGAMASSA TRAÇO 1:4 (CIMENTO E AREIA), PREPARO MANUAL, APLICADO EM ÁREAS SECAS SOBRE LAJE, ADERIDO, ESPESSURA 2CM. AF_06/2014</v>
          </cell>
          <cell r="C5139" t="str">
            <v>M2</v>
          </cell>
          <cell r="D5139">
            <v>26.81</v>
          </cell>
          <cell r="E5139">
            <v>0.38554672699999998</v>
          </cell>
        </row>
        <row r="5140">
          <cell r="A5140">
            <v>87623</v>
          </cell>
          <cell r="B5140" t="str">
            <v>CONTRAPISO EM ARGAMASSA PRONTA, PREPARO MECÂNICO COM MISTURADOR 300 KG, APLICADO EM ÁREAS SECAS SOBRE LAJE, ADERIDO, ESPESSURA 2CM. AF_06/2014</v>
          </cell>
          <cell r="C5140" t="str">
            <v>M2</v>
          </cell>
          <cell r="D5140">
            <v>43.39</v>
          </cell>
          <cell r="E5140">
            <v>0.183844011</v>
          </cell>
        </row>
        <row r="5141">
          <cell r="A5141">
            <v>87624</v>
          </cell>
          <cell r="B5141" t="str">
            <v>CONTRAPISO EM ARGAMASSA PRONTA, PREPARO MANUAL, APLICADO EM ÁREAS SECAS SOBRE LAJE, ADERIDO, ESPESSURA 2CM. AF_06/2014</v>
          </cell>
          <cell r="C5141" t="str">
            <v>M2</v>
          </cell>
          <cell r="D5141">
            <v>48.3</v>
          </cell>
          <cell r="E5141">
            <v>0.237946149</v>
          </cell>
        </row>
        <row r="5142">
          <cell r="A5142">
            <v>87630</v>
          </cell>
          <cell r="B5142" t="str">
            <v>CONTRAPISO EM ARGAMASSA TRAÇO 1:4 (CIMENTO E AREIA), PREPARO MECÂNICO COM BETONEIRA 400 L, APLICADO EM ÁREAS SECAS SOBRE LAJE, ADERIDO, ESPESSURA 3CM. AF_06/2014</v>
          </cell>
          <cell r="C5142" t="str">
            <v>M2</v>
          </cell>
          <cell r="D5142">
            <v>30.45</v>
          </cell>
          <cell r="E5142">
            <v>0.32934529699999998</v>
          </cell>
        </row>
        <row r="5143">
          <cell r="A5143">
            <v>87632</v>
          </cell>
          <cell r="B5143" t="str">
            <v>CONTRAPISO EM ARGAMASSA TRAÇO 1:4 (CIMENTO E AREIA), PREPARO MANUAL, APLICADO EM ÁREAS SECAS SOBRE LAJE, ADERIDO, ESPESSURA 3CM. AF_06/2014</v>
          </cell>
          <cell r="C5143" t="str">
            <v>M2</v>
          </cell>
          <cell r="D5143">
            <v>33.94</v>
          </cell>
          <cell r="E5143">
            <v>0.37779767199999997</v>
          </cell>
        </row>
        <row r="5144">
          <cell r="A5144">
            <v>87633</v>
          </cell>
          <cell r="B5144" t="str">
            <v>CONTRAPISO EM ARGAMASSA PRONTA, PREPARO MECÂNICO COM MISTURADOR 300 KG, APLICADO EM ÁREAS SECAS SOBRE LAJE, ADERIDO, ESPESSURA 3CM. AF_06/2014</v>
          </cell>
          <cell r="C5144" t="str">
            <v>M2</v>
          </cell>
          <cell r="D5144">
            <v>57.01</v>
          </cell>
          <cell r="E5144">
            <v>0.16763719699999999</v>
          </cell>
        </row>
        <row r="5145">
          <cell r="A5145">
            <v>87634</v>
          </cell>
          <cell r="B5145" t="str">
            <v>CONTRAPISO EM ARGAMASSA PRONTA, PREPARO MANUAL, APLICADO EM ÁREAS SECAS SOBRE LAJE, ADERIDO, ESPESSURA 3CM. AF_06/2014</v>
          </cell>
          <cell r="C5145" t="str">
            <v>M2</v>
          </cell>
          <cell r="D5145">
            <v>63.83</v>
          </cell>
          <cell r="E5145">
            <v>0.22589792</v>
          </cell>
        </row>
        <row r="5146">
          <cell r="A5146">
            <v>87640</v>
          </cell>
          <cell r="B5146" t="str">
            <v>CONTRAPISO EM ARGAMASSA TRAÇO 1:4 (CIMENTO E AREIA), PREPARO MECÂNICO COM BETONEIRA 400 L, APLICADO EM ÁREAS SECAS SOBRE LAJE, ADERIDO, ESPESSURA 4CM. AF_06/2014</v>
          </cell>
          <cell r="C5146" t="str">
            <v>M2</v>
          </cell>
          <cell r="D5146">
            <v>35.43</v>
          </cell>
          <cell r="E5146">
            <v>0.320501853</v>
          </cell>
        </row>
        <row r="5147">
          <cell r="A5147">
            <v>87642</v>
          </cell>
          <cell r="B5147" t="str">
            <v>CONTRAPISO EM ARGAMASSA TRAÇO 1:4 (CIMENTO E AREIA), PREPARO MANUAL, APLICADO EM ÁREAS SECAS SOBRE LAJE, ADERIDO, ESPESSURA 4CM. AF_06/2014</v>
          </cell>
          <cell r="C5147" t="str">
            <v>M2</v>
          </cell>
          <cell r="D5147">
            <v>39.72</v>
          </cell>
          <cell r="E5147">
            <v>0.37153748399999997</v>
          </cell>
        </row>
        <row r="5148">
          <cell r="A5148">
            <v>87643</v>
          </cell>
          <cell r="B5148" t="str">
            <v>CONTRAPISO EM ARGAMASSA PRONTA, PREPARO MECÂNICO COM MISTURADOR 300 KG, APLICADO EM ÁREAS SECAS SOBRE LAJE, ADERIDO, ESPESSURA 4CM. AF_06/2014</v>
          </cell>
          <cell r="C5148" t="str">
            <v>M2</v>
          </cell>
          <cell r="D5148">
            <v>68.08</v>
          </cell>
          <cell r="E5148">
            <v>0.15842315000000001</v>
          </cell>
        </row>
        <row r="5149">
          <cell r="A5149">
            <v>87644</v>
          </cell>
          <cell r="B5149" t="str">
            <v>CONTRAPISO EM ARGAMASSA PRONTA, PREPARO MANUAL, APLICADO EM ÁREAS SECAS SOBRE LAJE, ADERIDO, ESPESSURA 4CM. AF_06/2014</v>
          </cell>
          <cell r="C5149" t="str">
            <v>M2</v>
          </cell>
          <cell r="D5149">
            <v>76.47</v>
          </cell>
          <cell r="E5149">
            <v>0.219140265</v>
          </cell>
        </row>
        <row r="5150">
          <cell r="A5150">
            <v>87680</v>
          </cell>
          <cell r="B5150" t="str">
            <v>CONTRAPISO EM ARGAMASSA TRAÇO 1:4 (CIMENTO E AREIA), PREPARO MECÂNICO COM BETONEIRA 400 L, APLICADO EM ÁREAS SECAS SOBRE LAJE, NÃO ADERIDO, ESPESSURA 4CM. AF_06/2014</v>
          </cell>
          <cell r="C5150" t="str">
            <v>M2</v>
          </cell>
          <cell r="D5150">
            <v>30.02</v>
          </cell>
          <cell r="E5150">
            <v>0.32929292900000001</v>
          </cell>
        </row>
        <row r="5151">
          <cell r="A5151">
            <v>87682</v>
          </cell>
          <cell r="B5151" t="str">
            <v>CONTRAPISO EM ARGAMASSA TRAÇO 1:4 (CIMENTO E AREIA), PREPARO MANUAL, APLICADO EM ÁREAS SECAS SOBRE LAJE, NÃO ADERIDO, ESPESSURA 4CM. AF_06/2014</v>
          </cell>
          <cell r="C5151" t="str">
            <v>M2</v>
          </cell>
          <cell r="D5151">
            <v>34.31</v>
          </cell>
          <cell r="E5151">
            <v>0.38728663899999999</v>
          </cell>
        </row>
        <row r="5152">
          <cell r="A5152">
            <v>87683</v>
          </cell>
          <cell r="B5152" t="str">
            <v>CONTRAPISO EM ARGAMASSA PRONTA, PREPARO MECÂNICO COM MISTURADOR 300 KG, APLICADO EM ÁREAS SECAS SOBRE LAJE, NÃO ADERIDO, ESPESSURA 4CM. AF_06/2014</v>
          </cell>
          <cell r="C5152" t="str">
            <v>M2</v>
          </cell>
          <cell r="D5152">
            <v>62.67</v>
          </cell>
          <cell r="E5152">
            <v>0.14865298199999999</v>
          </cell>
        </row>
        <row r="5153">
          <cell r="A5153">
            <v>87684</v>
          </cell>
          <cell r="B5153" t="str">
            <v>CONTRAPISO EM ARGAMASSA PRONTA, PREPARO MANUAL, APLICADO EM ÁREAS SECAS SOBRE LAJE, NÃO ADERIDO, ESPESSURA 4CM. AF_06/2014</v>
          </cell>
          <cell r="C5153" t="str">
            <v>M2</v>
          </cell>
          <cell r="D5153">
            <v>71.06</v>
          </cell>
          <cell r="E5153">
            <v>0.21513436999999999</v>
          </cell>
        </row>
        <row r="5154">
          <cell r="A5154">
            <v>87690</v>
          </cell>
          <cell r="B5154" t="str">
            <v>CONTRAPISO EM ARGAMASSA TRAÇO 1:4 (CIMENTO E AREIA), PREPARO MECÂNICO COM BETONEIRA 400 L, APLICADO EM ÁREAS SECAS SOBRE LAJE, NÃO ADERIDO, ESPESSURA 5CM. AF_06/2014</v>
          </cell>
          <cell r="C5154" t="str">
            <v>M2</v>
          </cell>
          <cell r="D5154">
            <v>34.85</v>
          </cell>
          <cell r="E5154">
            <v>0.33536408400000001</v>
          </cell>
        </row>
        <row r="5155">
          <cell r="A5155">
            <v>87692</v>
          </cell>
          <cell r="B5155" t="str">
            <v>CONTRAPISO EM ARGAMASSA TRAÇO 1:4 (CIMENTO E AREIA), PREPARO MANUAL, APLICADO EM ÁREAS SECAS SOBRE LAJE, NÃO ADERIDO, ESPESSURA 5CM. AF_06/2014</v>
          </cell>
          <cell r="C5155" t="str">
            <v>M2</v>
          </cell>
          <cell r="D5155">
            <v>39.770000000000003</v>
          </cell>
          <cell r="E5155">
            <v>0.392176784</v>
          </cell>
        </row>
        <row r="5156">
          <cell r="A5156">
            <v>87693</v>
          </cell>
          <cell r="B5156" t="str">
            <v>CONTRAPISO EM ARGAMASSA PRONTA, PREPARO MECÂNICO COM MISTURADOR 300 KG, APLICADO EM ÁREAS SECAS SOBRE LAJE, NÃO ADERIDO, ESPESSURA 5CM. AF_06/2014</v>
          </cell>
          <cell r="C5156" t="str">
            <v>M2</v>
          </cell>
          <cell r="D5156">
            <v>72.25</v>
          </cell>
          <cell r="E5156">
            <v>0.15259424099999999</v>
          </cell>
        </row>
        <row r="5157">
          <cell r="A5157">
            <v>87694</v>
          </cell>
          <cell r="B5157" t="str">
            <v>CONTRAPISO EM ARGAMASSA PRONTA, PREPARO MANUAL, APLICADO EM ÁREAS SECAS SOBRE LAJE, NÃO ADERIDO, ESPESSURA 5CM. AF_06/2014</v>
          </cell>
          <cell r="C5157" t="str">
            <v>M2</v>
          </cell>
          <cell r="D5157">
            <v>81.86</v>
          </cell>
          <cell r="E5157">
            <v>0.218565815</v>
          </cell>
        </row>
        <row r="5158">
          <cell r="A5158">
            <v>87700</v>
          </cell>
          <cell r="B5158" t="str">
            <v>CONTRAPISO EM ARGAMASSA TRAÇO 1:4 (CIMENTO E AREIA), PREPARO MECÂNICO COM BETONEIRA 400 L, APLICADO EM ÁREAS SECAS SOBRE LAJE, NÃO ADERIDO, ESPESSURA 6CM. AF_06/2014</v>
          </cell>
          <cell r="C5158" t="str">
            <v>M2</v>
          </cell>
          <cell r="D5158">
            <v>37.659999999999997</v>
          </cell>
          <cell r="E5158">
            <v>0.33190233400000002</v>
          </cell>
        </row>
        <row r="5159">
          <cell r="A5159">
            <v>87702</v>
          </cell>
          <cell r="B5159" t="str">
            <v>CONTRAPISO EM ARGAMASSA TRAÇO 1:4 (CIMENTO E AREIA), PREPARO MANUAL, APLICADO EM ÁREAS SECAS SOBRE LAJE, NÃO ADERIDO, ESPESSURA 6CM. AF_06/2014</v>
          </cell>
          <cell r="C5159" t="str">
            <v>M2</v>
          </cell>
          <cell r="D5159">
            <v>43.01</v>
          </cell>
          <cell r="E5159">
            <v>0.38943661899999998</v>
          </cell>
        </row>
        <row r="5160">
          <cell r="A5160">
            <v>87703</v>
          </cell>
          <cell r="B5160" t="str">
            <v>CONTRAPISO EM ARGAMASSA PRONTA, PREPARO MECÂNICO COM MISTURADOR 300 KG, APLICADO EM ÁREAS SECAS SOBRE LAJE, NÃO ADERIDO, ESPESSURA 6CM. AF_06/2014</v>
          </cell>
          <cell r="C5160" t="str">
            <v>M2</v>
          </cell>
          <cell r="D5160">
            <v>78.38</v>
          </cell>
          <cell r="E5160">
            <v>0.15036533699999999</v>
          </cell>
        </row>
        <row r="5161">
          <cell r="A5161">
            <v>87704</v>
          </cell>
          <cell r="B5161" t="str">
            <v>CONTRAPISO EM ARGAMASSA PRONTA, PREPARO MANUAL, APLICADO EM ÁREAS SECAS SOBRE LAJE, NÃO ADERIDO, ESPESSURA 6CM. AF_06/2014</v>
          </cell>
          <cell r="C5161" t="str">
            <v>M2</v>
          </cell>
          <cell r="D5161">
            <v>88.84</v>
          </cell>
          <cell r="E5161">
            <v>0.21681566099999999</v>
          </cell>
        </row>
        <row r="5162">
          <cell r="A5162">
            <v>87735</v>
          </cell>
          <cell r="B5162" t="str">
            <v>CONTRAPISO EM ARGAMASSA TRAÇO 1:4 (CIMENTO E AREIA), PREPARO MECÂNICO COM BETONEIRA 400 L, APLICADO EM ÁREAS MOLHADAS SOBRE LAJE, ADERIDO, ESPESSURA 2CM. AF_06/2014</v>
          </cell>
          <cell r="C5162" t="str">
            <v>M2</v>
          </cell>
          <cell r="D5162">
            <v>32.17</v>
          </cell>
          <cell r="E5162">
            <v>0.45474544300000003</v>
          </cell>
        </row>
        <row r="5163">
          <cell r="A5163">
            <v>87737</v>
          </cell>
          <cell r="B5163" t="str">
            <v>CONTRAPISO EM ARGAMASSA TRAÇO 1:4 (CIMENTO E AREIA), PREPARO MANUAL, APLICADO EM ÁREAS MOLHADAS SOBRE LAJE, ADERIDO, ESPESSURA 2CM. AF_06/2014</v>
          </cell>
          <cell r="C5163" t="str">
            <v>M2</v>
          </cell>
          <cell r="D5163">
            <v>34.69</v>
          </cell>
          <cell r="E5163">
            <v>0.47985989400000001</v>
          </cell>
        </row>
        <row r="5164">
          <cell r="A5164">
            <v>87738</v>
          </cell>
          <cell r="B5164" t="str">
            <v>CONTRAPISO EM ARGAMASSA PRONTA, PREPARO MECÂNICO COM MISTURADOR 300 KG, APLICADO EM ÁREAS MOLHADAS SOBRE LAJE, ADERIDO, ESPESSURA 2CM. AF_06/2014</v>
          </cell>
          <cell r="C5164" t="str">
            <v>M2</v>
          </cell>
          <cell r="D5164">
            <v>51.27</v>
          </cell>
          <cell r="E5164">
            <v>0.278334315</v>
          </cell>
        </row>
        <row r="5165">
          <cell r="A5165">
            <v>87739</v>
          </cell>
          <cell r="B5165" t="str">
            <v>CONTRAPISO EM ARGAMASSA PRONTA, PREPARO MANUAL, APLICADO EM ÁREAS MOLHADAS SOBRE LAJE, ADERIDO, ESPESSURA 2CM. AF_06/2014</v>
          </cell>
          <cell r="C5165" t="str">
            <v>M2</v>
          </cell>
          <cell r="D5165">
            <v>56.18</v>
          </cell>
          <cell r="E5165">
            <v>0.31664872599999999</v>
          </cell>
        </row>
        <row r="5166">
          <cell r="A5166">
            <v>87745</v>
          </cell>
          <cell r="B5166" t="str">
            <v>CONTRAPISO EM ARGAMASSA TRAÇO 1:4 (CIMENTO E AREIA), PREPARO MECÂNICO COM BETONEIRA 400 L, APLICADO EM ÁREAS MOLHADAS SOBRE LAJE, ADERIDO, ESPESSURA 3CM. AF_06/2014</v>
          </cell>
          <cell r="C5166" t="str">
            <v>M2</v>
          </cell>
          <cell r="D5166">
            <v>38.33</v>
          </cell>
          <cell r="E5166">
            <v>0.42533579100000002</v>
          </cell>
        </row>
        <row r="5167">
          <cell r="A5167">
            <v>87747</v>
          </cell>
          <cell r="B5167" t="str">
            <v>CONTRAPISO EM ARGAMASSA TRAÇO 1:4 (CIMENTO E AREIA), PREPARO MANUAL, APLICADO EM ÁREAS MOLHADAS SOBRE LAJE, ADERIDO, ESPESSURA 3CM. AF_06/2014</v>
          </cell>
          <cell r="C5167" t="str">
            <v>M2</v>
          </cell>
          <cell r="D5167">
            <v>41.82</v>
          </cell>
          <cell r="E5167">
            <v>0.45663203600000002</v>
          </cell>
        </row>
        <row r="5168">
          <cell r="A5168">
            <v>87748</v>
          </cell>
          <cell r="B5168" t="str">
            <v>CONTRAPISO EM ARGAMASSA PRONTA, PREPARO MECÂNICO COM MISTURADOR 300 KG, APLICADO EM ÁREAS MOLHADAS SOBRE LAJE, ADERIDO, ESPESSURA 3CM. AF_06/2014</v>
          </cell>
          <cell r="C5168" t="str">
            <v>M2</v>
          </cell>
          <cell r="D5168">
            <v>64.89</v>
          </cell>
          <cell r="E5168">
            <v>0.24384198200000001</v>
          </cell>
        </row>
        <row r="5169">
          <cell r="A5169">
            <v>87749</v>
          </cell>
          <cell r="B5169" t="str">
            <v>CONTRAPISO EM ARGAMASSA PRONTA, PREPARO MANUAL, APLICADO EM ÁREAS MOLHADAS SOBRE LAJE, ADERIDO, ESPESSURA 3CM. AF_06/2014</v>
          </cell>
          <cell r="C5169" t="str">
            <v>M2</v>
          </cell>
          <cell r="D5169">
            <v>71.709999999999994</v>
          </cell>
          <cell r="E5169">
            <v>0.28839685999999998</v>
          </cell>
        </row>
        <row r="5170">
          <cell r="A5170">
            <v>87755</v>
          </cell>
          <cell r="B5170" t="str">
            <v>CONTRAPISO EM ARGAMASSA TRAÇO 1:4 (CIMENTO E AREIA), PREPARO MECÂNICO COM BETONEIRA 400 L, APLICADO EM ÁREAS MOLHADAS SOBRE IMPERMEABILIZAÇÃO, ESPESSURA 3CM. AF_06/2014</v>
          </cell>
          <cell r="C5170" t="str">
            <v>M2</v>
          </cell>
          <cell r="D5170">
            <v>35.81</v>
          </cell>
          <cell r="E5170">
            <v>0.47374364699999999</v>
          </cell>
        </row>
        <row r="5171">
          <cell r="A5171">
            <v>87757</v>
          </cell>
          <cell r="B5171" t="str">
            <v>CONTRAPISO EM ARGAMASSA TRAÇO 1:4 (CIMENTO E AREIA), PREPARO MANUAL, APLICADO EM ÁREAS MOLHADAS SOBRE IMPERMEABILIZAÇÃO, ESPESSURA 3CM. AF_06/2014</v>
          </cell>
          <cell r="C5171" t="str">
            <v>M2</v>
          </cell>
          <cell r="D5171">
            <v>39.299999999999997</v>
          </cell>
          <cell r="E5171">
            <v>0.50283213299999996</v>
          </cell>
        </row>
        <row r="5172">
          <cell r="A5172">
            <v>87758</v>
          </cell>
          <cell r="B5172" t="str">
            <v>CONTRAPISO EM ARGAMASSA PRONTA, PREPARO MECÂNICO COM MISTURADOR 300 KG, APLICADO EM ÁREAS MOLHADAS SOBRE IMPERMEABILIZAÇÃO, ESPESSURA 3CM. AF_06/2014</v>
          </cell>
          <cell r="C5172" t="str">
            <v>M2</v>
          </cell>
          <cell r="D5172">
            <v>62.37</v>
          </cell>
          <cell r="E5172">
            <v>0.26403225800000002</v>
          </cell>
        </row>
        <row r="5173">
          <cell r="A5173">
            <v>87759</v>
          </cell>
          <cell r="B5173" t="str">
            <v>CONTRAPISO EM ARGAMASSA PRONTA, PREPARO MANUAL, APLICADO EM ÁREAS MOLHADAS SOBRE IMPERMEABILIZAÇÃO, ESPESSURA 3CM. AF_06/2014</v>
          </cell>
          <cell r="C5173" t="str">
            <v>M2</v>
          </cell>
          <cell r="D5173">
            <v>69.19</v>
          </cell>
          <cell r="E5173">
            <v>0.308240081</v>
          </cell>
        </row>
        <row r="5174">
          <cell r="A5174">
            <v>87765</v>
          </cell>
          <cell r="B5174" t="str">
            <v>CONTRAPISO EM ARGAMASSA TRAÇO 1:4 (CIMENTO E AREIA), PREPARO MECÂNICO COM BETONEIRA 400 L, APLICADO EM ÁREAS MOLHADAS SOBRE IMPERMEABILIZAÇÃO, ESPESSURA 4CM. AF_06/2014</v>
          </cell>
          <cell r="C5174" t="str">
            <v>M2</v>
          </cell>
          <cell r="D5174">
            <v>40.79</v>
          </cell>
          <cell r="E5174">
            <v>0.44796044400000001</v>
          </cell>
        </row>
        <row r="5175">
          <cell r="A5175">
            <v>87767</v>
          </cell>
          <cell r="B5175" t="str">
            <v>CONTRAPISO EM ARGAMASSA TRAÇO 1:4 (CIMENTO E AREIA), PREPARO MANUAL, APLICADO EM ÁREAS MOLHADAS SOBRE IMPERMEABILIZAÇÃO, ESPESSURA 4CM. AF_06/2014</v>
          </cell>
          <cell r="C5175" t="str">
            <v>M2</v>
          </cell>
          <cell r="D5175">
            <v>45.08</v>
          </cell>
          <cell r="E5175">
            <v>0.480661748</v>
          </cell>
        </row>
        <row r="5176">
          <cell r="A5176">
            <v>87768</v>
          </cell>
          <cell r="B5176" t="str">
            <v>CONTRAPISO EM ARGAMASSA PRONTA, PREPARO MECÂNICO COM MISTURADOR 300 KG, APLICADO EM ÁREAS MOLHADAS SOBRE IMPERMEABILIZAÇÃO, ESPESSURA 4CM. AF_06/2014</v>
          </cell>
          <cell r="C5176" t="str">
            <v>M2</v>
          </cell>
          <cell r="D5176">
            <v>73.44</v>
          </cell>
          <cell r="E5176">
            <v>0.24086992199999999</v>
          </cell>
        </row>
        <row r="5177">
          <cell r="A5177">
            <v>87769</v>
          </cell>
          <cell r="B5177" t="str">
            <v>CONTRAPISO EM ARGAMASSA PRONTA, PREPARO MANUAL, APLICADO EM ÁREAS MOLHADAS SOBRE IMPERMEABILIZAÇÃO, ESPESSURA 4CM. AF_06/2014</v>
          </cell>
          <cell r="C5177" t="str">
            <v>M2</v>
          </cell>
          <cell r="D5177">
            <v>81.83</v>
          </cell>
          <cell r="E5177">
            <v>0.28913443799999999</v>
          </cell>
        </row>
        <row r="5178">
          <cell r="A5178">
            <v>88470</v>
          </cell>
          <cell r="B5178" t="str">
            <v>CONTRAPISO AUTONIVELANTE, APLICADO SOBRE LAJE, NÃO ADERIDO, ESPESSURA 3CM. AF_06/2014</v>
          </cell>
          <cell r="C5178" t="str">
            <v>M2</v>
          </cell>
          <cell r="D5178">
            <v>19.489999999999998</v>
          </cell>
          <cell r="E5178">
            <v>0.14751552700000001</v>
          </cell>
        </row>
        <row r="5179">
          <cell r="A5179">
            <v>88471</v>
          </cell>
          <cell r="B5179" t="str">
            <v>CONTRAPISO AUTONIVELANTE, APLICADO SOBRE LAJE, NÃO ADERIDO, ESPESSURA 4CM. AF_06/2014</v>
          </cell>
          <cell r="C5179" t="str">
            <v>M2</v>
          </cell>
          <cell r="D5179">
            <v>24.1</v>
          </cell>
          <cell r="E5179">
            <v>0.15201005000000001</v>
          </cell>
        </row>
        <row r="5180">
          <cell r="A5180">
            <v>88472</v>
          </cell>
          <cell r="B5180" t="str">
            <v>CONTRAPISO AUTONIVELANTE, APLICADO SOBRE LAJE, NÃO ADERIDO, ESPESSURA 5CM. AF_06/2014</v>
          </cell>
          <cell r="C5180" t="str">
            <v>M2</v>
          </cell>
          <cell r="D5180">
            <v>27.71</v>
          </cell>
          <cell r="E5180">
            <v>0.153566229</v>
          </cell>
        </row>
        <row r="5181">
          <cell r="A5181">
            <v>88476</v>
          </cell>
          <cell r="B5181" t="str">
            <v>CONTRAPISO AUTONIVELANTE, APLICADO SOBRE LAJE, ADERIDO, ESPESSURA 2CM. AF_06/2014</v>
          </cell>
          <cell r="C5181" t="str">
            <v>M2</v>
          </cell>
          <cell r="D5181">
            <v>15.6</v>
          </cell>
          <cell r="E5181">
            <v>0.13562621599999999</v>
          </cell>
        </row>
        <row r="5182">
          <cell r="A5182">
            <v>88477</v>
          </cell>
          <cell r="B5182" t="str">
            <v>CONTRAPISO AUTONIVELANTE, APLICADO SOBRE LAJE, ADERIDO, ESPESSURA 3CM. AF_06/2014</v>
          </cell>
          <cell r="C5182" t="str">
            <v>M2</v>
          </cell>
          <cell r="D5182">
            <v>21.52</v>
          </cell>
          <cell r="E5182">
            <v>0.15251055799999999</v>
          </cell>
        </row>
        <row r="5183">
          <cell r="A5183">
            <v>88478</v>
          </cell>
          <cell r="B5183" t="str">
            <v>CONTRAPISO AUTONIVELANTE, APLICADO SOBRE LAJE, ADERIDO, ESPESSURA 4CM. AF_06/2014</v>
          </cell>
          <cell r="C5183" t="str">
            <v>M2</v>
          </cell>
          <cell r="D5183">
            <v>26.32</v>
          </cell>
          <cell r="E5183">
            <v>0.16015325599999999</v>
          </cell>
        </row>
        <row r="5184">
          <cell r="A5184">
            <v>90900</v>
          </cell>
          <cell r="B5184" t="str">
            <v>CONTRAPISO ACÚSTICO EM ARGAMASSA TRAÇO 1:4 (CIMENTO E AREIA), PREPARO MECÂNICO COM BETONEIRA 400L, APLICADO EM ÁREAS SECAS MENORES QUE 15M2, ESPESSURA 5CM. AF_10/2014</v>
          </cell>
          <cell r="C5184" t="str">
            <v>M2</v>
          </cell>
          <cell r="D5184">
            <v>55.97</v>
          </cell>
          <cell r="E5184">
            <v>0.31170231799999998</v>
          </cell>
        </row>
        <row r="5185">
          <cell r="A5185">
            <v>90902</v>
          </cell>
          <cell r="B5185" t="str">
            <v>CONTRAPISO ACÚSTICO EM ARGAMASSA TRAÇO 1:4 (CIMENTO E AREIA), PREPARO MANUAL, APLICADO EM ÁREAS SECAS MENORES QUE 15M2, ESPESSURA 5CM. AF_10/2014</v>
          </cell>
          <cell r="C5185" t="str">
            <v>M2</v>
          </cell>
          <cell r="D5185">
            <v>60.89</v>
          </cell>
          <cell r="E5185">
            <v>0.35056996499999998</v>
          </cell>
        </row>
        <row r="5186">
          <cell r="A5186">
            <v>90903</v>
          </cell>
          <cell r="B5186" t="str">
            <v>CONTRAPISO ACÚSTICO EM ARGAMASSA PRONTA, PREPARO MECÂNICO COM MISTURADOR 300 KG, APLICADO EM ÁREAS SECAS MENORES QUE 15M2, ESPESSURA 5CM. AF_10/2014</v>
          </cell>
          <cell r="C5186" t="str">
            <v>M2</v>
          </cell>
          <cell r="D5186">
            <v>93.37</v>
          </cell>
          <cell r="E5186">
            <v>0.180010746</v>
          </cell>
        </row>
        <row r="5187">
          <cell r="A5187">
            <v>90904</v>
          </cell>
          <cell r="B5187" t="str">
            <v>CONTRAPISO ACÚSTICO EM ARGAMASSA PRONTA, PREPARO MANUAL, APLICADO EM ÁREAS SECAS MENORES QUE 15M2, ESPESSURA 5CM. AF_10/2014</v>
          </cell>
          <cell r="C5187" t="str">
            <v>M2</v>
          </cell>
          <cell r="D5187">
            <v>102.98</v>
          </cell>
          <cell r="E5187">
            <v>0.22982456100000001</v>
          </cell>
        </row>
        <row r="5188">
          <cell r="A5188">
            <v>90910</v>
          </cell>
          <cell r="B5188" t="str">
            <v>CONTRAPISO ACÚSTICO EM ARGAMASSA TRAÇO 1:4 (CIMENTO E AREIA), PREPARO MECÂNICO COM BETONEIRA 400L, APLICADO EM ÁREAS SECAS MENORES QUE 15M2, ESPESSURA 6CM. AF_10/2014</v>
          </cell>
          <cell r="C5188" t="str">
            <v>M2</v>
          </cell>
          <cell r="D5188">
            <v>59.49</v>
          </cell>
          <cell r="E5188">
            <v>0.316145393</v>
          </cell>
        </row>
        <row r="5189">
          <cell r="A5189">
            <v>90912</v>
          </cell>
          <cell r="B5189" t="str">
            <v>CONTRAPISO ACÚSTICO EM ARGAMASSA TRAÇO 1:4 (CIMENTO E AREIA), PREPARO MANUAL, APLICADO EM ÁREAS SECAS MENORES QUE 15M2, ESPESSURA 6CM. AF_10/2014</v>
          </cell>
          <cell r="C5189" t="str">
            <v>M2</v>
          </cell>
          <cell r="D5189">
            <v>64.84</v>
          </cell>
          <cell r="E5189">
            <v>0.35545905700000002</v>
          </cell>
        </row>
        <row r="5190">
          <cell r="A5190">
            <v>90913</v>
          </cell>
          <cell r="B5190" t="str">
            <v>CONTRAPISO ACÚSTICO EM ARGAMASSA PRONTA, PREPARO MECÂNICO COM MISTURADOR 300 KG, APLICADO EM ÁREAS SECAS MENORES QUE 15M2, ESPESSURA 6CM. AF_10/2014</v>
          </cell>
          <cell r="C5190" t="str">
            <v>M2</v>
          </cell>
          <cell r="D5190">
            <v>100.21</v>
          </cell>
          <cell r="E5190">
            <v>0.180798878</v>
          </cell>
        </row>
        <row r="5191">
          <cell r="A5191">
            <v>90914</v>
          </cell>
          <cell r="B5191" t="str">
            <v>CONTRAPISO ACÚSTICO EM ARGAMASSA PRONTA, PREPARO MANUAL, APLICADO EM ÁREAS SECAS MENORES QUE 15M2, ESPESSURA 6CM. AF_10/2014</v>
          </cell>
          <cell r="C5191" t="str">
            <v>M2</v>
          </cell>
          <cell r="D5191">
            <v>110.67</v>
          </cell>
          <cell r="E5191">
            <v>0.23120181400000001</v>
          </cell>
        </row>
        <row r="5192">
          <cell r="A5192">
            <v>90920</v>
          </cell>
          <cell r="B5192" t="str">
            <v>CONTRAPISO ACÚSTICO EM ARGAMASSA TRAÇO 1:4 (CIMENTO E AREIA), PREPARO MECÂNICO COM BETONEIRA 400L, APLICADO EM ÁREAS SECAS MENORES QUE 15M2, ESPESSURA 7CM. AF_10/2014</v>
          </cell>
          <cell r="C5192" t="str">
            <v>M2</v>
          </cell>
          <cell r="D5192">
            <v>65.989999999999995</v>
          </cell>
          <cell r="E5192">
            <v>0.32383853699999998</v>
          </cell>
        </row>
        <row r="5193">
          <cell r="A5193">
            <v>90922</v>
          </cell>
          <cell r="B5193" t="str">
            <v>CONTRAPISO ACÚSTICO EM ARGAMASSA TRAÇO 1:4 (CIMENTO E AREIA), PREPARO MANUAL, APLICADO EM ÁREAS SECAS MENORES QUE 15M2, ESPESSURA 7CM. AF_10/2014</v>
          </cell>
          <cell r="C5193" t="str">
            <v>M2</v>
          </cell>
          <cell r="D5193">
            <v>72.150000000000006</v>
          </cell>
          <cell r="E5193">
            <v>0.363712374</v>
          </cell>
        </row>
        <row r="5194">
          <cell r="A5194">
            <v>90923</v>
          </cell>
          <cell r="B5194" t="str">
            <v>CONTRAPISO ACÚSTICO EM ARGAMASSA PRONTA, PREPARO MECÂNICO COM MISTURADOR 300 KG, APLICADO EM ÁREAS SECAS MENORES QUE 15M2, ESPESSURA 7CM. AF_10/2014</v>
          </cell>
          <cell r="C5194" t="str">
            <v>M2</v>
          </cell>
          <cell r="D5194">
            <v>112.82</v>
          </cell>
          <cell r="E5194">
            <v>0.18241621399999999</v>
          </cell>
        </row>
        <row r="5195">
          <cell r="A5195">
            <v>90924</v>
          </cell>
          <cell r="B5195" t="str">
            <v>CONTRAPISO ACÚSTICO EM ARGAMASSA PRONTA, PREPARO MANUAL, APLICADO EM ÁREAS SECAS MENORES QUE 15M2, ESPESSURA 7CM. AF_10/2014</v>
          </cell>
          <cell r="C5195" t="str">
            <v>M2</v>
          </cell>
          <cell r="D5195">
            <v>124.84</v>
          </cell>
          <cell r="E5195">
            <v>0.23348867100000001</v>
          </cell>
        </row>
        <row r="5196">
          <cell r="A5196">
            <v>90930</v>
          </cell>
          <cell r="B5196" t="str">
            <v>CONTRAPISO ACÚSTICO EM ARGAMASSA TRAÇO 1:4 (CIMENTO E AREIA), PREPARO MECÂNICO COM BETONEIRA 400L, APLICADO EM ÁREAS SECAS MAIORES QUE 15M2, ESPESSURA 5CM. AF_10/2014</v>
          </cell>
          <cell r="C5196" t="str">
            <v>M2</v>
          </cell>
          <cell r="D5196">
            <v>51</v>
          </cell>
          <cell r="E5196">
            <v>0.27159517599999999</v>
          </cell>
        </row>
        <row r="5197">
          <cell r="A5197">
            <v>90932</v>
          </cell>
          <cell r="B5197" t="str">
            <v>CONTRAPISO ACÚSTICO EM ARGAMASSA TRAÇO 1:4 (CIMENTO E AREIA), PREPARO MANUAL, APLICADO EM ÁREAS SECAS MAIORES QUE 15M2, ESPESSURA 5CM. AF_10/2014</v>
          </cell>
          <cell r="C5197" t="str">
            <v>M2</v>
          </cell>
          <cell r="D5197">
            <v>55.92</v>
          </cell>
          <cell r="E5197">
            <v>0.31753469000000001</v>
          </cell>
        </row>
        <row r="5198">
          <cell r="A5198">
            <v>90933</v>
          </cell>
          <cell r="B5198" t="str">
            <v>CONTRAPISO ACÚSTICO EM ARGAMASSA PRONTA, PREPARO MECÂNICO COM MISTURADOR 300 KG, APLICADO EM ÁREAS SECAS MAIORES QUE 15M2, ESPESSURA 5CM. AF_10/2014</v>
          </cell>
          <cell r="C5198" t="str">
            <v>M2</v>
          </cell>
          <cell r="D5198">
            <v>88.4</v>
          </cell>
          <cell r="E5198">
            <v>0.14941483899999999</v>
          </cell>
        </row>
        <row r="5199">
          <cell r="A5199">
            <v>90934</v>
          </cell>
          <cell r="B5199" t="str">
            <v>CONTRAPISO ACÚSTICO EM ARGAMASSA PRONTA, PREPARO MANUAL, APLICADO EM ÁREAS SECAS MAIORES QUE 15M2, ESPESSURA 5CM. AF_10/2014</v>
          </cell>
          <cell r="C5199" t="str">
            <v>M2</v>
          </cell>
          <cell r="D5199">
            <v>98.01</v>
          </cell>
          <cell r="E5199">
            <v>0.20479704700000001</v>
          </cell>
        </row>
        <row r="5200">
          <cell r="A5200">
            <v>90940</v>
          </cell>
          <cell r="B5200" t="str">
            <v>CONTRAPISO ACÚSTICO EM ARGAMASSA TRAÇO 1:4 (CIMENTO E AREIA), PREPARO MECÂNICO COM BETONEIRA 400L, APLICADO EM ÁREAS SECAS MAIORES QUE 15M2, ESPESSURA 6CM. AF_10/2014</v>
          </cell>
          <cell r="C5200" t="str">
            <v>M2</v>
          </cell>
          <cell r="D5200">
            <v>54.55</v>
          </cell>
          <cell r="E5200">
            <v>0.27842270099999999</v>
          </cell>
        </row>
        <row r="5201">
          <cell r="A5201">
            <v>90942</v>
          </cell>
          <cell r="B5201" t="str">
            <v>CONTRAPISO ACÚSTICO EM ARGAMASSA TRAÇO 1:4 (CIMENTO E AREIA), PREPARO MANUAL, APLICADO EM ÁREAS SECAS MAIORES QUE 15M2, ESPESSURA 6CM. AF_10/2014</v>
          </cell>
          <cell r="C5201" t="str">
            <v>M2</v>
          </cell>
          <cell r="D5201">
            <v>59.9</v>
          </cell>
          <cell r="E5201">
            <v>0.32432885900000002</v>
          </cell>
        </row>
        <row r="5202">
          <cell r="A5202">
            <v>90943</v>
          </cell>
          <cell r="B5202" t="str">
            <v>CONTRAPISO ACÚSTICO EM ARGAMASSA PRONTA, PREPARO MECÂNICO COM MISTURADOR 300 KG, APLICADO EM ÁREAS SECAS MAIORES QUE 15M2, ESPESSURA 6CM. AF_10/2014</v>
          </cell>
          <cell r="C5202" t="str">
            <v>M2</v>
          </cell>
          <cell r="D5202">
            <v>95.27</v>
          </cell>
          <cell r="E5202">
            <v>0.15229975700000001</v>
          </cell>
        </row>
        <row r="5203">
          <cell r="A5203">
            <v>90944</v>
          </cell>
          <cell r="B5203" t="str">
            <v>CONTRAPISO ACÚSTICO EM ARGAMASSA PRONTA, PREPARO MANUAL, APLICADO EM ÁREAS SECAS MAIORES QUE 15M2, ESPESSURA 6CM. AF_10/2014</v>
          </cell>
          <cell r="C5203" t="str">
            <v>M2</v>
          </cell>
          <cell r="D5203">
            <v>105.73</v>
          </cell>
          <cell r="E5203">
            <v>0.207839043</v>
          </cell>
        </row>
        <row r="5204">
          <cell r="A5204">
            <v>90950</v>
          </cell>
          <cell r="B5204" t="str">
            <v>CONTRAPISO ACÚSTICO EM ARGAMASSA TRAÇO 1:4 (CIMENTO E AREIA), PREPARO MECÂNICO COM BETONEIRA 400L, APLICADO EM ÁREAS SECAS MAIORES QUE 15M2, ESPESSURA 7CM. AF_10/2014</v>
          </cell>
          <cell r="C5204" t="str">
            <v>M2</v>
          </cell>
          <cell r="D5204">
            <v>61.02</v>
          </cell>
          <cell r="E5204">
            <v>0.29080118599999999</v>
          </cell>
        </row>
        <row r="5205">
          <cell r="A5205">
            <v>90952</v>
          </cell>
          <cell r="B5205" t="str">
            <v>CONTRAPISO ACÚSTICO EM ARGAMASSA TRAÇO 1:4 (CIMENTO E AREIA), PREPARO MANUAL, APLICADO EM ÁREAS SECAS MAIORES QUE 15M2, ESPESSURA 7CM. AF_10/2014</v>
          </cell>
          <cell r="C5205" t="str">
            <v>M2</v>
          </cell>
          <cell r="D5205">
            <v>67.180000000000007</v>
          </cell>
          <cell r="E5205">
            <v>0.33667814800000001</v>
          </cell>
        </row>
        <row r="5206">
          <cell r="A5206">
            <v>90953</v>
          </cell>
          <cell r="B5206" t="str">
            <v>CONTRAPISO ACÚSTICO EM ARGAMASSA PRONTA, PREPARO MECÂNICO COM MISTURADOR 300 KG, APLICADO EM ÁREAS SECAS MAIORES QUE 15M2, ESPESSURA 7CM. AF_10/2014</v>
          </cell>
          <cell r="C5206" t="str">
            <v>M2</v>
          </cell>
          <cell r="D5206">
            <v>107.85</v>
          </cell>
          <cell r="E5206">
            <v>0.157209302</v>
          </cell>
        </row>
        <row r="5207">
          <cell r="A5207">
            <v>90954</v>
          </cell>
          <cell r="B5207" t="str">
            <v>CONTRAPISO ACÚSTICO EM ARGAMASSA PRONTA, PREPARO MANUAL, APLICADO EM ÁREAS SECAS MAIORES QUE 15M2, ESPESSURA 7CM. AF_10/2014</v>
          </cell>
          <cell r="C5207" t="str">
            <v>M2</v>
          </cell>
          <cell r="D5207">
            <v>119.87</v>
          </cell>
          <cell r="E5207">
            <v>0.21294048700000001</v>
          </cell>
        </row>
        <row r="5208">
          <cell r="A5208">
            <v>94438</v>
          </cell>
          <cell r="B5208" t="str">
            <v>(COMPOSIÇÃO REPRESENTATIVA) DO SERVIÇO DE CONTRAPISO EM ARGAMASSA TRAÇO 1:4 (CIM E AREIA), EM BETONEIRA 400 L, ESPESSURA 3 CM ÁREAS SECAS E 3 CM ÁREAS MOLHADAS, PARA EDIFICAÇÃO HABITACIONAL UNIFAMILIAR (CASA) E EDIFICAÇÃO PÚBLICA PADRÃO. AF_11/2014</v>
          </cell>
          <cell r="C5208" t="str">
            <v>M2</v>
          </cell>
          <cell r="D5208">
            <v>32.89</v>
          </cell>
          <cell r="E5208">
            <v>0.38338054700000002</v>
          </cell>
        </row>
        <row r="5209">
          <cell r="A5209">
            <v>94439</v>
          </cell>
          <cell r="B5209"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209" t="str">
            <v>M2</v>
          </cell>
          <cell r="D5209">
            <v>36.869999999999997</v>
          </cell>
          <cell r="E5209">
            <v>0.370733072</v>
          </cell>
        </row>
        <row r="5210">
          <cell r="A5210">
            <v>94779</v>
          </cell>
          <cell r="B5210" t="str">
            <v>(COMPOSIÇÃO REPRESENTATIVA) DO SERVIÇO DE CONTRAPISO EM ARGAMASSA TRAÇO 1:4 (CIM E AREIA), EM BETONEIRA 400 L, ESPESSURA 3 CM ÁREAS SECAS E 3 CM ÁREAS MOLHADAS, PARA EDIFICAÇÃO HABITACIONAL MULTIFAMILIAR (PRÉDIO). AF_11/2014</v>
          </cell>
          <cell r="C5210" t="str">
            <v>M2</v>
          </cell>
          <cell r="D5210">
            <v>31.93</v>
          </cell>
          <cell r="E5210">
            <v>0.36557748299999998</v>
          </cell>
        </row>
        <row r="5211">
          <cell r="A5211">
            <v>94782</v>
          </cell>
          <cell r="B5211"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211" t="str">
            <v>M2</v>
          </cell>
          <cell r="D5211">
            <v>36.340000000000003</v>
          </cell>
          <cell r="E5211">
            <v>0.35375886499999998</v>
          </cell>
        </row>
        <row r="5212">
          <cell r="A5212">
            <v>72189</v>
          </cell>
          <cell r="B5212" t="str">
            <v>RODAPE VINILICO ALTURA 5CM, ESPESSURA 1MM, FIXADO COM COLA</v>
          </cell>
          <cell r="C5212" t="str">
            <v>M</v>
          </cell>
          <cell r="D5212">
            <v>20.95</v>
          </cell>
          <cell r="E5212">
            <v>0.24083011500000001</v>
          </cell>
        </row>
        <row r="5213">
          <cell r="A5213">
            <v>72190</v>
          </cell>
          <cell r="B5213" t="str">
            <v>RODAPE BORRACHA LISO, ALTURA = 7CM, ESPESSURA = 2 MM, PARA ARGAMASSA</v>
          </cell>
          <cell r="C5213" t="str">
            <v>M</v>
          </cell>
          <cell r="D5213">
            <v>24.6</v>
          </cell>
          <cell r="E5213">
            <v>0.20475995</v>
          </cell>
        </row>
        <row r="5214">
          <cell r="A5214">
            <v>87871</v>
          </cell>
          <cell r="B5214" t="str">
            <v>CHAPISCO APLICADO SOMENTE EM ESTRUTURAS DE CONCRETO EM ALVENARIAS INTERNAS, COM DESEMPENADEIRA DENTADA. ARGAMASSA INDUSTRIALIZADA COM PREPARO MANUAL. AF_06/2014</v>
          </cell>
          <cell r="C5214" t="str">
            <v>M2</v>
          </cell>
          <cell r="D5214">
            <v>12.33</v>
          </cell>
          <cell r="E5214">
            <v>0.24194880199999999</v>
          </cell>
        </row>
        <row r="5215">
          <cell r="A5215">
            <v>87872</v>
          </cell>
          <cell r="B5215" t="str">
            <v>CHAPISCO APLICADO SOMENTE EM ESTRUTURAS DE CONCRETO EM ALVENARIAS INTERNAS, COM DESEMPENADEIRA DENTADA.  ARGAMASSA INDUSTRIALIZADA COM PREPARO EM MISTURADOR 300 KG. AF_06/2014</v>
          </cell>
          <cell r="C5215" t="str">
            <v>M2</v>
          </cell>
          <cell r="D5215">
            <v>11.74</v>
          </cell>
          <cell r="E5215">
            <v>0.215584415</v>
          </cell>
        </row>
        <row r="5216">
          <cell r="A5216">
            <v>87873</v>
          </cell>
          <cell r="B5216" t="str">
            <v>CHAPISCO APLICADO EM ALVENARIAS E ESTRUTURAS DE CONCRETO INTERNAS, COM ROLO PARA TEXTURA ACRÍLICA.  ARGAMASSA TRAÇO 1:4 E EMULSÃO POLIMÉRICA (ADESIVO) COM PREPARO MANUAL. AF_06/2014</v>
          </cell>
          <cell r="C5216" t="str">
            <v>M2</v>
          </cell>
          <cell r="D5216">
            <v>3.48</v>
          </cell>
          <cell r="E5216">
            <v>0.25225225200000001</v>
          </cell>
        </row>
        <row r="5217">
          <cell r="A5217">
            <v>87874</v>
          </cell>
          <cell r="B5217" t="str">
            <v>CHAPISCO APLICADO EM ALVENARIAS E ESTRUTURAS DE CONCRETO INTERNAS, COM ROLO PARA TEXTURA ACRÍLICA.  ARGAMASSA TRAÇO 1:4 E EMULSÃO POLIMÉRICA (ADESIVO) COM PREPARO EM BETONEIRA 400L. AF_06/2014</v>
          </cell>
          <cell r="C5217" t="str">
            <v>M2</v>
          </cell>
          <cell r="D5217">
            <v>3.37</v>
          </cell>
          <cell r="E5217">
            <v>0.234567901</v>
          </cell>
        </row>
        <row r="5218">
          <cell r="A5218">
            <v>87876</v>
          </cell>
          <cell r="B5218" t="str">
            <v>CHAPISCO APLICADO EM ALVENARIAS E ESTRUTURAS DE CONCRETO INTERNAS, COM ROLO PARA TEXTURA ACRÍLICA.  ARGAMASSA INDUSTRIALIZADA COM PREPARO MANUAL. AF_06/2014</v>
          </cell>
          <cell r="C5218" t="str">
            <v>M2</v>
          </cell>
          <cell r="D5218">
            <v>6.43</v>
          </cell>
          <cell r="E5218">
            <v>0.15495207599999999</v>
          </cell>
        </row>
        <row r="5219">
          <cell r="A5219">
            <v>87877</v>
          </cell>
          <cell r="B5219" t="str">
            <v>CHAPISCO APLICADO EM ALVENARIAS E ESTRUTURAS DE CONCRETO INTERNAS, COM ROLO PARA TEXTURA ACRÍLICA.  ARGAMASSA INDUSTRIALIZADA COM PREPARO EM MISTURADOR 300 KG. AF_06/2014</v>
          </cell>
          <cell r="C5219" t="str">
            <v>M2</v>
          </cell>
          <cell r="D5219">
            <v>6.16</v>
          </cell>
          <cell r="E5219">
            <v>0.12790697600000001</v>
          </cell>
        </row>
        <row r="5220">
          <cell r="A5220">
            <v>87878</v>
          </cell>
          <cell r="B5220" t="str">
            <v>CHAPISCO APLICADO EM ALVENARIAS E ESTRUTURAS DE CONCRETO INTERNAS, COM COLHER DE PEDREIRO.  ARGAMASSA TRAÇO 1:3 COM PREPARO MANUAL. AF_06/2014</v>
          </cell>
          <cell r="C5220" t="str">
            <v>M2</v>
          </cell>
          <cell r="D5220">
            <v>3.26</v>
          </cell>
          <cell r="E5220">
            <v>0.53594771299999999</v>
          </cell>
        </row>
        <row r="5221">
          <cell r="A5221">
            <v>87879</v>
          </cell>
          <cell r="B5221" t="str">
            <v>CHAPISCO APLICADO EM ALVENARIAS E ESTRUTURAS DE CONCRETO INTERNAS, COM COLHER DE PEDREIRO.  ARGAMASSA TRAÇO 1:3 COM PREPARO EM BETONEIRA 400L. AF_06/2014</v>
          </cell>
          <cell r="C5221" t="str">
            <v>M2</v>
          </cell>
          <cell r="D5221">
            <v>2.89</v>
          </cell>
          <cell r="E5221">
            <v>0.50183150200000004</v>
          </cell>
        </row>
        <row r="5222">
          <cell r="A5222">
            <v>87881</v>
          </cell>
          <cell r="B5222" t="str">
            <v>CHAPISCO APLICADO NO TETO, COM ROLO PARA TEXTURA ACRÍLICA. ARGAMASSA TRAÇO 1:4 E EMULSÃO POLIMÉRICA (ADESIVO) COM PREPARO MANUAL. AF_06/2014</v>
          </cell>
          <cell r="C5222" t="str">
            <v>M2</v>
          </cell>
          <cell r="D5222">
            <v>3.39</v>
          </cell>
          <cell r="E5222">
            <v>0.239263803</v>
          </cell>
        </row>
        <row r="5223">
          <cell r="A5223">
            <v>87882</v>
          </cell>
          <cell r="B5223" t="str">
            <v>CHAPISCO APLICADO NO TETO, COM ROLO PARA TEXTURA ACRÍLICA. ARGAMASSA TRAÇO 1:4 E EMULSÃO POLIMÉRICA (ADESIVO) COM PREPARO EM BETONEIRA 400L. AF_06/2014</v>
          </cell>
          <cell r="C5223" t="str">
            <v>M2</v>
          </cell>
          <cell r="D5223">
            <v>3.28</v>
          </cell>
          <cell r="E5223">
            <v>0.220820189</v>
          </cell>
        </row>
        <row r="5224">
          <cell r="A5224">
            <v>87884</v>
          </cell>
          <cell r="B5224" t="str">
            <v>CHAPISCO APLICADO NO TETO, COM ROLO PARA TEXTURA ACRÍLICA. ARGAMASSA INDUSTRIALIZADA COM PREPARO MANUAL. AF_06/2014</v>
          </cell>
          <cell r="C5224" t="str">
            <v>M2</v>
          </cell>
          <cell r="D5224">
            <v>6.34</v>
          </cell>
          <cell r="E5224">
            <v>0.14701130800000001</v>
          </cell>
        </row>
        <row r="5225">
          <cell r="A5225">
            <v>87885</v>
          </cell>
          <cell r="B5225" t="str">
            <v>CHAPISCO APLICADO NO TETO, COM ROLO PARA TEXTURA ACRÍLICA. ARGAMASSA INDUSTRIALIZADA COM PREPARO EM MISTURADOR 300 KG. AF_06/2014</v>
          </cell>
          <cell r="C5225" t="str">
            <v>M2</v>
          </cell>
          <cell r="D5225">
            <v>6.07</v>
          </cell>
          <cell r="E5225">
            <v>0.11932773100000001</v>
          </cell>
        </row>
        <row r="5226">
          <cell r="A5226">
            <v>87886</v>
          </cell>
          <cell r="B5226" t="str">
            <v>CHAPISCO APLICADO NO TETO, COM DESEMPENADEIRA DENTADA. ARGAMASSA INDUSTRIALIZADA COM PREPARO MANUAL. AF_06/2014</v>
          </cell>
          <cell r="C5226" t="str">
            <v>M2</v>
          </cell>
          <cell r="D5226">
            <v>17.22</v>
          </cell>
          <cell r="E5226">
            <v>0.40543735199999997</v>
          </cell>
        </row>
        <row r="5227">
          <cell r="A5227">
            <v>87887</v>
          </cell>
          <cell r="B5227" t="str">
            <v>CHAPISCO APLICADO NO TETO, COM DESEMPENADEIRA DENTADA. ARGAMASSA INDUSTRIALIZADA COM PREPARO EM MISTURADOR 300 KG. AF_06/2014</v>
          </cell>
          <cell r="C5227" t="str">
            <v>M2</v>
          </cell>
          <cell r="D5227">
            <v>16.63</v>
          </cell>
          <cell r="E5227">
            <v>0.39242053700000001</v>
          </cell>
        </row>
        <row r="5228">
          <cell r="A5228">
            <v>87888</v>
          </cell>
          <cell r="B5228" t="str">
            <v>CHAPISCO APLICADO EM ALVENARIA (SEM PRESENÇA DE VÃOS) E ESTRUTURAS DE CONCRETO DE FACHADA, COM ROLO PARA TEXTURA ACRÍLICA.  ARGAMASSA TRAÇO 1:4 E EMULSÃO POLIMÉRICA (ADESIVO) COM PREPARO MANUAL. AF_06/2014</v>
          </cell>
          <cell r="C5228" t="str">
            <v>M2</v>
          </cell>
          <cell r="D5228">
            <v>4.54</v>
          </cell>
          <cell r="E5228">
            <v>0.38657407399999999</v>
          </cell>
        </row>
        <row r="5229">
          <cell r="A5229">
            <v>87889</v>
          </cell>
          <cell r="B5229" t="str">
            <v>CHAPISCO APLICADO EM ALVENARIA (SEM PRESENÇA DE VÃOS) E ESTRUTURAS DE CONCRETO DE FACHADA, COM ROLO PARA TEXTURA ACRÍLICA.  ARGAMASSA TRAÇO 1:4 E EMULSÃO POLIMÉRICA (ADESIVO) COM PREPARO EM BETONEIRA 400L. AF_06/2014</v>
          </cell>
          <cell r="C5229" t="str">
            <v>M2</v>
          </cell>
          <cell r="D5229">
            <v>4.43</v>
          </cell>
          <cell r="E5229">
            <v>0.375886524</v>
          </cell>
        </row>
        <row r="5230">
          <cell r="A5230">
            <v>87891</v>
          </cell>
          <cell r="B5230" t="str">
            <v>CHAPISCO APLICADO EM ALVENARIA (SEM PRESENÇA DE VÃOS) E ESTRUTURAS DE CONCRETO DE FACHADA, COM ROLO PARA TEXTURA ACRÍLICA.  ARGAMASSA INDUSTRIALIZADA COM PREPARO MANUAL. AF_06/2014</v>
          </cell>
          <cell r="C5230" t="str">
            <v>M2</v>
          </cell>
          <cell r="D5230">
            <v>7.49</v>
          </cell>
          <cell r="E5230">
            <v>0.24827586200000001</v>
          </cell>
        </row>
        <row r="5231">
          <cell r="A5231">
            <v>87892</v>
          </cell>
          <cell r="B5231" t="str">
            <v>CHAPISCO APLICADO EM ALVENARIA (SEM PRESENÇA DE VÃOS) E ESTRUTURAS DE CONCRETO DE FACHADA, COM ROLO PARA TEXTURA ACRÍLICA.  ARGAMASSA INDUSTRIALIZADA COM PREPARO EM MISTURADOR 300 KG. AF_06/2014</v>
          </cell>
          <cell r="C5231" t="str">
            <v>M2</v>
          </cell>
          <cell r="D5231">
            <v>7.22</v>
          </cell>
          <cell r="E5231">
            <v>0.22824536300000001</v>
          </cell>
        </row>
        <row r="5232">
          <cell r="A5232">
            <v>87893</v>
          </cell>
          <cell r="B5232" t="str">
            <v>CHAPISCO APLICADO EM ALVENARIA (SEM PRESENÇA DE VÃOS) E ESTRUTURAS DE CONCRETO DE FACHADA, COM COLHER DE PEDREIRO.  ARGAMASSA TRAÇO 1:3 COM PREPARO MANUAL. AF_06/2014</v>
          </cell>
          <cell r="C5232" t="str">
            <v>M2</v>
          </cell>
          <cell r="D5232">
            <v>5.1100000000000003</v>
          </cell>
          <cell r="E5232">
            <v>0.64375000000000004</v>
          </cell>
        </row>
        <row r="5233">
          <cell r="A5233">
            <v>87894</v>
          </cell>
          <cell r="B5233" t="str">
            <v>CHAPISCO APLICADO EM ALVENARIA (SEM PRESENÇA DE VÃOS) E ESTRUTURAS DE CONCRETO DE FACHADA, COM COLHER DE PEDREIRO.  ARGAMASSA TRAÇO 1:3 COM PREPARO EM BETONEIRA 400L. AF_06/2014</v>
          </cell>
          <cell r="C5233" t="str">
            <v>M2</v>
          </cell>
          <cell r="D5233">
            <v>4.74</v>
          </cell>
          <cell r="E5233">
            <v>0.63087248399999996</v>
          </cell>
        </row>
        <row r="5234">
          <cell r="A5234">
            <v>87896</v>
          </cell>
          <cell r="B5234" t="str">
            <v>CHAPISCO APLICADO EM ALVENARIA (SEM PRESENÇA DE VÃOS) E ESTRUTURAS DE CONCRETO DE FACHADA, COM EQUIPAMENTO DE PROJEÇÃO.  ARGAMASSA TRAÇO 1:3 COM PREPARO MANUAL. AF_06/2014</v>
          </cell>
          <cell r="C5234" t="str">
            <v>M2</v>
          </cell>
          <cell r="D5234">
            <v>4.5599999999999996</v>
          </cell>
          <cell r="E5234">
            <v>0.55244755400000001</v>
          </cell>
        </row>
        <row r="5235">
          <cell r="A5235">
            <v>87897</v>
          </cell>
          <cell r="B5235" t="str">
            <v>CHAPISCO APLICADO EM ALVENARIA (SEM PRESENÇA DE VÃOS) E ESTRUTURAS DE CONCRETO DE FACHADA, COM EQUIPAMENTO DE PROJEÇÃO.  ARGAMASSA TRAÇO 1:3 COM PREPARO EM BETONEIRA 400 L. AF_06/2014</v>
          </cell>
          <cell r="C5235" t="str">
            <v>M2</v>
          </cell>
          <cell r="D5235">
            <v>4.1900000000000004</v>
          </cell>
          <cell r="E5235">
            <v>0.53030303099999998</v>
          </cell>
        </row>
        <row r="5236">
          <cell r="A5236">
            <v>87899</v>
          </cell>
          <cell r="B5236" t="str">
            <v>CHAPISCO APLICADO EM ALVENARIA (COM PRESENÇA DE VÃOS) E ESTRUTURAS DE CONCRETO DE FACHADA, COM ROLO PARA TEXTURA ACRÍLICA.  ARGAMASSA TRAÇO 1:4 E EMULSÃO POLIMÉRICA (ADESIVO) COM PREPARO MANUAL. AF_06/2014</v>
          </cell>
          <cell r="C5236" t="str">
            <v>M2</v>
          </cell>
          <cell r="D5236">
            <v>5.46</v>
          </cell>
          <cell r="E5236">
            <v>0.46271510500000002</v>
          </cell>
        </row>
        <row r="5237">
          <cell r="A5237">
            <v>87900</v>
          </cell>
          <cell r="B5237" t="str">
            <v>CHAPISCO APLICADO EM ALVENARIA (COM PRESENÇA DE VÃOS) E ESTRUTURAS DE CONCRETO DE FACHADA, COM ROLO PARA TEXTURA ACRÍLICA.  ARGAMASSA TRAÇO 1:4 E EMULSÃO POLIMÉRICA (ADESIVO) COM PREPARO EM BETONEIRA 400L. AF_06/2014</v>
          </cell>
          <cell r="C5237" t="str">
            <v>M2</v>
          </cell>
          <cell r="D5237">
            <v>5.35</v>
          </cell>
          <cell r="E5237">
            <v>0.45525291800000001</v>
          </cell>
        </row>
        <row r="5238">
          <cell r="A5238">
            <v>87902</v>
          </cell>
          <cell r="B5238" t="str">
            <v>CHAPISCO APLICADO EM ALVENARIA (COM PRESENÇA DE VÃOS) E ESTRUTURAS DE CONCRETO DE FACHADA, COM ROLO PARA TEXTURA ACRÍLICA.  ARGAMASSA INDUSTRIALIZADA COM PREPARO MANUAL. AF_06/2014</v>
          </cell>
          <cell r="C5238" t="str">
            <v>M2</v>
          </cell>
          <cell r="D5238">
            <v>8.41</v>
          </cell>
          <cell r="E5238">
            <v>0.3125</v>
          </cell>
        </row>
        <row r="5239">
          <cell r="A5239">
            <v>87903</v>
          </cell>
          <cell r="B5239" t="str">
            <v>CHAPISCO APLICADO EM ALVENARIA (COM PRESENÇA DE VÃOS) E ESTRUTURAS DE CONCRETO DE FACHADA, COM ROLO PARA TEXTURA ACRÍLICA.  ARGAMASSA INDUSTRIALIZADA COM PREPARO EM MISTURADOR 300 KG. AF_06/2014</v>
          </cell>
          <cell r="C5239" t="str">
            <v>M2</v>
          </cell>
          <cell r="D5239">
            <v>8.14</v>
          </cell>
          <cell r="E5239">
            <v>0.296717171</v>
          </cell>
        </row>
        <row r="5240">
          <cell r="A5240">
            <v>87904</v>
          </cell>
          <cell r="B5240" t="str">
            <v>CHAPISCO APLICADO EM ALVENARIA (COM PRESENÇA DE VÃOS) E ESTRUTURAS DE CONCRETO DE FACHADA, COM COLHER DE PEDREIRO.  ARGAMASSA TRAÇO 1:3 COM PREPARO MANUAL. AF_06/2014</v>
          </cell>
          <cell r="C5240" t="str">
            <v>M2</v>
          </cell>
          <cell r="D5240">
            <v>6.65</v>
          </cell>
          <cell r="E5240">
            <v>0.67716535499999997</v>
          </cell>
        </row>
        <row r="5241">
          <cell r="A5241">
            <v>87905</v>
          </cell>
          <cell r="B5241" t="str">
            <v>CHAPISCO APLICADO EM ALVENARIA (COM PRESENÇA DE VÃOS) E ESTRUTURAS DE CONCRETO DE FACHADA, COM COLHER DE PEDREIRO.  ARGAMASSA TRAÇO 1:3 COM PREPARO EM BETONEIRA 400L. AF_06/2014</v>
          </cell>
          <cell r="C5241" t="str">
            <v>M2</v>
          </cell>
          <cell r="D5241">
            <v>6.28</v>
          </cell>
          <cell r="E5241">
            <v>0.669435216</v>
          </cell>
        </row>
        <row r="5242">
          <cell r="A5242">
            <v>87907</v>
          </cell>
          <cell r="B5242" t="str">
            <v>CHAPISCO APLICADO EM ALVENARIA (COM PRESENÇA DE VÃOS) E ESTRUTURAS DE CONCRETO DE FACHADA, COM EQUIPAMENTO DE PROJEÇÃO.  ARGAMASSA TRAÇO 1:3 COM PREPARO MANUAL. AF_06/2014</v>
          </cell>
          <cell r="C5242" t="str">
            <v>M2</v>
          </cell>
          <cell r="D5242">
            <v>5.87</v>
          </cell>
          <cell r="E5242">
            <v>0.58960573500000002</v>
          </cell>
        </row>
        <row r="5243">
          <cell r="A5243">
            <v>87908</v>
          </cell>
          <cell r="B5243" t="str">
            <v>CHAPISCO APLICADO EM ALVENARIA (COM PRESENÇA DE VÃOS) E ESTRUTURAS DE CONCRETO DE FACHADA, COM EQUIPAMENTO DE PROJEÇÃO.  ARGAMASSA TRAÇO 1:3 COM PREPARO EM BETONEIRA 400 L. AF_06/2014</v>
          </cell>
          <cell r="C5243" t="str">
            <v>M2</v>
          </cell>
          <cell r="D5243">
            <v>5.5</v>
          </cell>
          <cell r="E5243">
            <v>0.57523809599999998</v>
          </cell>
        </row>
        <row r="5244">
          <cell r="A5244">
            <v>87910</v>
          </cell>
          <cell r="B5244" t="str">
            <v>CHAPISCO APLICADO SOMENTE NA ESTRUTURA DE CONCRETO DA FACHADA, COM DESEMPENADEIRA DENTADA. ARGAMASSA INDUSTRIALIZADA COM PREPARO MANUAL. AF_06/2014</v>
          </cell>
          <cell r="C5244" t="str">
            <v>M2</v>
          </cell>
          <cell r="D5244">
            <v>17.16</v>
          </cell>
          <cell r="E5244">
            <v>0.4</v>
          </cell>
        </row>
        <row r="5245">
          <cell r="A5245">
            <v>87911</v>
          </cell>
          <cell r="B5245" t="str">
            <v>CHAPISCO APLICADO SOMENTE NA ESTRUTURA DE CONCRETO DA FACHADA, COM DESEMPENADEIRA DENTADA. ARGAMASSA INDUSTRIALIZADA COM PREPARO EM MISTURADOR 300 KG. AF_06/2014</v>
          </cell>
          <cell r="C5245" t="str">
            <v>M2</v>
          </cell>
          <cell r="D5245">
            <v>16.57</v>
          </cell>
          <cell r="E5245">
            <v>0.38674033099999999</v>
          </cell>
        </row>
        <row r="5246">
          <cell r="A5246">
            <v>5991</v>
          </cell>
          <cell r="B5246" t="str">
            <v>BARRA LISA COM ARGAMASSA TRACO 1:4 (CIMENTO E AREIA GROSSA), ESPESSURA 2,0CM, INCLUSO ADITIVO IMPERMEABILIZANTE, PREPARO MECANICO DA ARGAMASSA</v>
          </cell>
          <cell r="C5246" t="str">
            <v>M2</v>
          </cell>
          <cell r="D5246">
            <v>39.61</v>
          </cell>
          <cell r="E5246">
            <v>0.65059629699999999</v>
          </cell>
        </row>
        <row r="5247">
          <cell r="A5247">
            <v>84023</v>
          </cell>
          <cell r="B5247" t="str">
            <v>BARRA LISA TRACO 1:3 (CIMENTO E AREIA MEDIA), ESPESSURA 1,5CM, PREPARO MANUAL DA ARGAMASSA</v>
          </cell>
          <cell r="C5247" t="str">
            <v>M2</v>
          </cell>
          <cell r="D5247">
            <v>37.65</v>
          </cell>
          <cell r="E5247">
            <v>0.68511553000000003</v>
          </cell>
        </row>
        <row r="5248">
          <cell r="A5248">
            <v>84024</v>
          </cell>
          <cell r="B5248" t="str">
            <v>BARRA LISA TRACO 1:3 (CIMENTO E AREIA MEDIA), ESPESSURA 1,0CM, PREPARO MANUAL DA ARGAMASSA</v>
          </cell>
          <cell r="C5248" t="str">
            <v>M2</v>
          </cell>
          <cell r="D5248">
            <v>35.46</v>
          </cell>
          <cell r="E5248">
            <v>0.71347031999999999</v>
          </cell>
        </row>
        <row r="5249">
          <cell r="A5249">
            <v>84026</v>
          </cell>
          <cell r="B5249" t="str">
            <v>BARRA LISA TRACO 1:4 (CIMENTO E AREIA MEDIA), ESPESSURA 2,0CM, PREPARO MANUAL DA ARGAMASSA</v>
          </cell>
          <cell r="C5249" t="str">
            <v>M2</v>
          </cell>
          <cell r="D5249">
            <v>44.54</v>
          </cell>
          <cell r="E5249">
            <v>0.66208605600000003</v>
          </cell>
        </row>
        <row r="5250">
          <cell r="A5250">
            <v>84027</v>
          </cell>
          <cell r="B5250" t="str">
            <v>BARRA LISA TRACO 1:3 (CIMENTO E AREIA MEDIA), ESPESSURA 0,5CM, PREPARO MANUAL DA ARGAMASSA</v>
          </cell>
          <cell r="C5250" t="str">
            <v>M2</v>
          </cell>
          <cell r="D5250">
            <v>29.87</v>
          </cell>
          <cell r="E5250">
            <v>0.73883626700000005</v>
          </cell>
        </row>
        <row r="5251">
          <cell r="A5251">
            <v>84028</v>
          </cell>
          <cell r="B5251" t="str">
            <v>BARRA LISA TRACO 1:4 (CIMENTO E AREIA MEDIA), COM CORANTE AMARELO, ESPESSURA 2,0CM, PREPARO MANUAL DA ARGAMASSA</v>
          </cell>
          <cell r="C5251" t="str">
            <v>M2</v>
          </cell>
          <cell r="D5251">
            <v>51.24</v>
          </cell>
          <cell r="E5251">
            <v>0.57525934700000003</v>
          </cell>
        </row>
        <row r="5252">
          <cell r="A5252">
            <v>84072</v>
          </cell>
          <cell r="B5252" t="str">
            <v>BARRA LISA TRACO 1:3 (CIMENTO E AREIA MEDIA NAO PENEIRADA), INCLUSO ADITIVO IMPERMEABILIZANTE, ESPESSURA 0,5CM, PREPARO MANUAL DA ARGAMASSA</v>
          </cell>
          <cell r="C5252" t="str">
            <v>M2</v>
          </cell>
          <cell r="D5252">
            <v>30.28</v>
          </cell>
          <cell r="E5252">
            <v>0.72897196399999997</v>
          </cell>
        </row>
        <row r="5253">
          <cell r="A5253">
            <v>87411</v>
          </cell>
          <cell r="B5253" t="str">
            <v>APLICAÇÃO MANUAL DE GESSO DESEMPENADO (SEM TALISCAS) EM TETO DE AMBIENTES DE ÁREA MAIOR QUE 10M², ESPESSURA DE 0,5CM. AF_06/2014</v>
          </cell>
          <cell r="C5253" t="str">
            <v>M2</v>
          </cell>
          <cell r="D5253">
            <v>11.61</v>
          </cell>
          <cell r="E5253">
            <v>0.40542907099999997</v>
          </cell>
        </row>
        <row r="5254">
          <cell r="A5254">
            <v>87412</v>
          </cell>
          <cell r="B5254" t="str">
            <v>APLICAÇÃO MANUAL DE GESSO DESEMPENADO (SEM TALISCAS) EM TETO DE AMBIENTES DE ÁREA ENTRE 5M² E 10M², ESPESSURA DE 0,5CM. AF_06/2014</v>
          </cell>
          <cell r="C5254" t="str">
            <v>M2</v>
          </cell>
          <cell r="D5254">
            <v>16.23</v>
          </cell>
          <cell r="E5254">
            <v>0.51309227000000002</v>
          </cell>
        </row>
        <row r="5255">
          <cell r="A5255">
            <v>87413</v>
          </cell>
          <cell r="B5255" t="str">
            <v>APLICAÇÃO MANUAL DE GESSO DESEMPENADO (SEM TALISCAS) EM TETO DE AMBIENTES DE ÁREA MENOR QUE 5M², ESPESSURA DE 0,5CM. AF_06/2014</v>
          </cell>
          <cell r="C5255" t="str">
            <v>M2</v>
          </cell>
          <cell r="D5255">
            <v>18.87</v>
          </cell>
          <cell r="E5255">
            <v>0.55120643499999999</v>
          </cell>
        </row>
        <row r="5256">
          <cell r="A5256">
            <v>87414</v>
          </cell>
          <cell r="B5256" t="str">
            <v>APLICAÇÃO MANUAL DE GESSO DESEMPENADO (SEM TALISCAS) EM TETO DE AMBIENTES DE ÁREA MAIOR QUE 10M², ESPESSURA DE 1,0CM. AF_06/2014</v>
          </cell>
          <cell r="C5256" t="str">
            <v>M2</v>
          </cell>
          <cell r="D5256">
            <v>17.510000000000002</v>
          </cell>
          <cell r="E5256">
            <v>0.33468442300000001</v>
          </cell>
        </row>
        <row r="5257">
          <cell r="A5257">
            <v>87415</v>
          </cell>
          <cell r="B5257" t="str">
            <v>APLICAÇÃO MANUAL DE GESSO DESEMPENADO (SEM TALISCAS) EM TETO DE AMBIENTES DE ÁREA ENTRE 5M² E 10M², ESPESSURA DE 1,0CM. AF_06/2014</v>
          </cell>
          <cell r="C5257" t="str">
            <v>M2</v>
          </cell>
          <cell r="D5257">
            <v>21.96</v>
          </cell>
          <cell r="E5257">
            <v>0.42601102899999999</v>
          </cell>
        </row>
        <row r="5258">
          <cell r="A5258">
            <v>87416</v>
          </cell>
          <cell r="B5258" t="str">
            <v>APLICAÇÃO MANUAL DE GESSO DESEMPENADO (SEM TALISCAS) EM TETO DE AMBIENTES DE ÁREA MENOR QUE 5M², ESPESSURA DE 1,0CM. AF_06/2014</v>
          </cell>
          <cell r="C5258" t="str">
            <v>M2</v>
          </cell>
          <cell r="D5258">
            <v>24.77</v>
          </cell>
          <cell r="E5258">
            <v>0.46674826600000002</v>
          </cell>
        </row>
        <row r="5259">
          <cell r="A5259">
            <v>87417</v>
          </cell>
          <cell r="B5259" t="str">
            <v>APLICAÇÃO MANUAL DE GESSO DESEMPENADO (SEM TALISCAS) EM PAREDES DE AMBIENTES DE ÁREA MAIOR QUE 10M², ESPESSURA DE 0,5CM. AF_06/2014</v>
          </cell>
          <cell r="C5259" t="str">
            <v>M2</v>
          </cell>
          <cell r="D5259">
            <v>12.28</v>
          </cell>
          <cell r="E5259">
            <v>0.42607973399999999</v>
          </cell>
        </row>
        <row r="5260">
          <cell r="A5260">
            <v>87418</v>
          </cell>
          <cell r="B5260" t="str">
            <v>APLICAÇÃO MANUAL DE GESSO DESEMPENADO (SEM TALISCAS) EM PAREDES DE AMBIENTES DE ÁREA ENTRE 5M² E 10M², ESPESSURA DE 0,5CM. AF_06/2014</v>
          </cell>
          <cell r="C5260" t="str">
            <v>M2</v>
          </cell>
          <cell r="D5260">
            <v>12.61</v>
          </cell>
          <cell r="E5260">
            <v>0.43583535099999998</v>
          </cell>
        </row>
        <row r="5261">
          <cell r="A5261">
            <v>87419</v>
          </cell>
          <cell r="B5261" t="str">
            <v>APLICAÇÃO MANUAL DE GESSO DESEMPENADO (SEM TALISCAS) EM PAREDES DE AMBIENTES DE ÁREA MENOR QUE 5M², ESPESSURA DE 0,5CM. AF_06/2014</v>
          </cell>
          <cell r="C5261" t="str">
            <v>M2</v>
          </cell>
          <cell r="D5261">
            <v>13.6</v>
          </cell>
          <cell r="E5261">
            <v>0.46079163499999998</v>
          </cell>
        </row>
        <row r="5262">
          <cell r="A5262">
            <v>87420</v>
          </cell>
          <cell r="B5262" t="str">
            <v>APLICAÇÃO MANUAL DE GESSO DESEMPENADO (SEM TALISCAS) EM PAREDES DE AMBIENTES DE ÁREA MAIOR QUE 10M², ESPESSURA DE 1,0CM. AF_06/2014</v>
          </cell>
          <cell r="C5262" t="str">
            <v>M2</v>
          </cell>
          <cell r="D5262">
            <v>18.66</v>
          </cell>
          <cell r="E5262">
            <v>0.36225596500000001</v>
          </cell>
        </row>
        <row r="5263">
          <cell r="A5263">
            <v>87421</v>
          </cell>
          <cell r="B5263" t="str">
            <v>APLICAÇÃO MANUAL DE GESSO DESEMPENADO (SEM TALISCAS) EM PAREDES DE AMBIENTES DE ÁREA ENTRE 5M² E 10M², ESPESSURA DE 1,0CM. AF_06/2014</v>
          </cell>
          <cell r="C5263" t="str">
            <v>M2</v>
          </cell>
          <cell r="D5263">
            <v>18.989999999999998</v>
          </cell>
          <cell r="E5263">
            <v>0.37013333300000001</v>
          </cell>
        </row>
        <row r="5264">
          <cell r="A5264">
            <v>87422</v>
          </cell>
          <cell r="B5264" t="str">
            <v>APLICAÇÃO MANUAL DE GESSO DESEMPENADO (SEM TALISCAS) EM PAREDES DE AMBIENTES DE ÁREA MENOR QUE 5M², ESPESSURA DE 1,0CM. AF_06/2014</v>
          </cell>
          <cell r="C5264" t="str">
            <v>M2</v>
          </cell>
          <cell r="D5264">
            <v>19.989999999999998</v>
          </cell>
          <cell r="E5264">
            <v>0.38911290300000001</v>
          </cell>
        </row>
        <row r="5265">
          <cell r="A5265">
            <v>87423</v>
          </cell>
          <cell r="B5265" t="str">
            <v>APLICAÇÃO MANUAL DE GESSO SARRAFEADO (COM TALISCAS) EM PAREDES DE AMBIENTES DE ÁREA MAIOR QUE 10M², ESPESSURA DE 1,0CM. AF_06/2014</v>
          </cell>
          <cell r="C5265" t="str">
            <v>M2</v>
          </cell>
          <cell r="D5265">
            <v>24.26</v>
          </cell>
          <cell r="E5265">
            <v>0.45984186399999999</v>
          </cell>
        </row>
        <row r="5266">
          <cell r="A5266">
            <v>87424</v>
          </cell>
          <cell r="B5266" t="str">
            <v>APLICAÇÃO MANUAL DE GESSO SARRAFEADO (COM TALISCAS) EM PAREDES DE AMBIENTES DE ÁREA ENTRE 5M² E 10M², ESPESSURA DE 1,0CM. AF_06/2014</v>
          </cell>
          <cell r="C5266" t="str">
            <v>M2</v>
          </cell>
          <cell r="D5266">
            <v>24.77</v>
          </cell>
          <cell r="E5266">
            <v>0.46674826600000002</v>
          </cell>
        </row>
        <row r="5267">
          <cell r="A5267">
            <v>87425</v>
          </cell>
          <cell r="B5267" t="str">
            <v>APLICAÇÃO MANUAL DE GESSO SARRAFEADO (COM TALISCAS) EM PAREDES DE AMBIENTES DE ÁREA MENOR QUE 5M², ESPESSURA DE 1,0CM. AF_06/2014</v>
          </cell>
          <cell r="C5267" t="str">
            <v>M2</v>
          </cell>
          <cell r="D5267">
            <v>25.59</v>
          </cell>
          <cell r="E5267">
            <v>0.476941269</v>
          </cell>
        </row>
        <row r="5268">
          <cell r="A5268">
            <v>87426</v>
          </cell>
          <cell r="B5268" t="str">
            <v>APLICAÇÃO MANUAL DE GESSO SARRAFEADO (COM TALISCAS) EM PAREDES DE AMBIENTES DE ÁREA MAIOR QUE 10M², ESPESSURA DE 1,5CM. AF_06/2014</v>
          </cell>
          <cell r="C5268" t="str">
            <v>M2</v>
          </cell>
          <cell r="D5268">
            <v>28.72</v>
          </cell>
          <cell r="E5268">
            <v>0.424561403</v>
          </cell>
        </row>
        <row r="5269">
          <cell r="A5269">
            <v>87427</v>
          </cell>
          <cell r="B5269" t="str">
            <v>APLICAÇÃO MANUAL DE GESSO SARRAFEADO (COM TALISCAS) EM PAREDES DE AMBIENTES DE ÁREA ENTRE 5M² E 10M², ESPESSURA DE 1,5CM. AF_06/2014</v>
          </cell>
          <cell r="C5269" t="str">
            <v>M2</v>
          </cell>
          <cell r="D5269">
            <v>29.23</v>
          </cell>
          <cell r="E5269">
            <v>0.43083821999999999</v>
          </cell>
        </row>
        <row r="5270">
          <cell r="A5270">
            <v>87428</v>
          </cell>
          <cell r="B5270" t="str">
            <v>APLICAÇÃO MANUAL DE GESSO SARRAFEADO (COM TALISCAS) EM PAREDES DE AMBIENTES DE ÁREA MENOR QUE 5M², ESPESSURA DE 1,5CM. AF_06/2014</v>
          </cell>
          <cell r="C5270" t="str">
            <v>M2</v>
          </cell>
          <cell r="D5270">
            <v>30.05</v>
          </cell>
          <cell r="E5270">
            <v>0.44079168000000002</v>
          </cell>
        </row>
        <row r="5271">
          <cell r="A5271">
            <v>87429</v>
          </cell>
          <cell r="B5271" t="str">
            <v>APLICAÇÃO DE GESSO PROJETADO COM EQUIPAMENTO DE PROJEÇÃO EM PAREDES DE AMBIENTES DE ÁREA MAIOR QUE 10M², DESEMPENADO (SEM TALISCAS), ESPESSURA DE 0,5CM. AF_06/2014</v>
          </cell>
          <cell r="C5271" t="str">
            <v>M2</v>
          </cell>
          <cell r="D5271">
            <v>14.12</v>
          </cell>
          <cell r="E5271">
            <v>0.43002175399999998</v>
          </cell>
        </row>
        <row r="5272">
          <cell r="A5272">
            <v>87430</v>
          </cell>
          <cell r="B5272" t="str">
            <v>APLICAÇÃO DE GESSO PROJETADO COM EQUIPAMENTO DE PROJEÇÃO EM PAREDES DE AMBIENTES DE ÁREA ENTRE 5M² E 10M², DESEMPENADO (SEM TALISCAS), ESPESSURA DE 0,5CM. AF_06/2014</v>
          </cell>
          <cell r="C5272" t="str">
            <v>M2</v>
          </cell>
          <cell r="D5272">
            <v>14.45</v>
          </cell>
          <cell r="E5272">
            <v>0.43847241799999997</v>
          </cell>
        </row>
        <row r="5273">
          <cell r="A5273">
            <v>87431</v>
          </cell>
          <cell r="B5273" t="str">
            <v>APLICAÇÃO DE GESSO PROJETADO COM EQUIPAMENTO DE PROJEÇÃO EM PAREDES DE AMBIENTES DE ÁREA MENOR QUE 5M², DESEMPENADO (SEM TALISCAS), ESPESSURA DE 0,5CM. AF_06/2014</v>
          </cell>
          <cell r="C5273" t="str">
            <v>M2</v>
          </cell>
          <cell r="D5273">
            <v>14.62</v>
          </cell>
          <cell r="E5273">
            <v>0.44265734200000001</v>
          </cell>
        </row>
        <row r="5274">
          <cell r="A5274">
            <v>87432</v>
          </cell>
          <cell r="B5274" t="str">
            <v>APLICAÇÃO DE GESSO PROJETADO COM EQUIPAMENTO DE PROJEÇÃO EM PAREDES DE AMBIENTES DE ÁREA MAIOR QUE 10M², DESEMPENADO (SEM TALISCAS), ESPESSURA DE 1,0CM. AF_06/2014</v>
          </cell>
          <cell r="C5274" t="str">
            <v>M2</v>
          </cell>
          <cell r="D5274">
            <v>20.77</v>
          </cell>
          <cell r="E5274">
            <v>0.35276825000000001</v>
          </cell>
        </row>
        <row r="5275">
          <cell r="A5275">
            <v>87433</v>
          </cell>
          <cell r="B5275" t="str">
            <v>APLICAÇÃO DE GESSO PROJETADO COM EQUIPAMENTO DE PROJEÇÃO EM PAREDES DE AMBIENTES DE ÁREA ENTRE 5M² E 10M², DESEMPENADO (SEM TALISCAS), ESPESSURA DE 1,0CM. AF_06/2014</v>
          </cell>
          <cell r="C5275" t="str">
            <v>M2</v>
          </cell>
          <cell r="D5275">
            <v>21.43</v>
          </cell>
          <cell r="E5275">
            <v>0.36570345799999998</v>
          </cell>
        </row>
        <row r="5276">
          <cell r="A5276">
            <v>87434</v>
          </cell>
          <cell r="B5276" t="str">
            <v>APLICAÇÃO DE GESSO PROJETADO COM EQUIPAMENTO DE PROJEÇÃO EM PAREDES DE AMBIENTES DE ÁREA MENOR QUE 5M², DESEMPENADO (SEM TALISCAS), ESPESSURA DE 1,0CM. AF_06/2014</v>
          </cell>
          <cell r="C5276" t="str">
            <v>M2</v>
          </cell>
          <cell r="D5276">
            <v>21.92</v>
          </cell>
          <cell r="E5276">
            <v>0.37534754399999998</v>
          </cell>
        </row>
        <row r="5277">
          <cell r="A5277">
            <v>87435</v>
          </cell>
          <cell r="B5277" t="str">
            <v>APLICAÇÃO DE GESSO PROJETADO COM EQUIPAMENTO DE PROJEÇÃO EM PAREDES DE AMBIENTES DE ÁREA MAIOR QUE 10M², SARRAFEADO (COM TALISCAS), ESPESSURA DE 1,0CM. AF_06/2014</v>
          </cell>
          <cell r="C5277" t="str">
            <v>M2</v>
          </cell>
          <cell r="D5277">
            <v>22.92</v>
          </cell>
          <cell r="E5277">
            <v>0.39369729199999998</v>
          </cell>
        </row>
        <row r="5278">
          <cell r="A5278">
            <v>87436</v>
          </cell>
          <cell r="B5278" t="str">
            <v>APLICAÇÃO DE GESSO PROJETADO COM EQUIPAMENTO DE PROJEÇÃO EM PAREDES DE AMBIENTES DE ÁREA ENTRE 5M² E 10M², SARRAFEADO (COM TALISCAS), ESPESSURA DE 1,0CM. AF_06/2014</v>
          </cell>
          <cell r="C5278" t="str">
            <v>M2</v>
          </cell>
          <cell r="D5278">
            <v>24.07</v>
          </cell>
          <cell r="E5278">
            <v>0.41161616099999998</v>
          </cell>
        </row>
        <row r="5279">
          <cell r="A5279">
            <v>87437</v>
          </cell>
          <cell r="B5279" t="str">
            <v>APLICAÇÃO DE GESSO PROJETADO COM EQUIPAMENTO DE PROJEÇÃO EM PAREDES DE AMBIENTES DE ÁREA MENOR QUE 5M², SARRAFEADO (COM TALISCAS), ESPESSURA DE 1,0CM. AF_06/2014</v>
          </cell>
          <cell r="C5279" t="str">
            <v>M2</v>
          </cell>
          <cell r="D5279">
            <v>24.89</v>
          </cell>
          <cell r="E5279">
            <v>0.42478597600000001</v>
          </cell>
        </row>
        <row r="5280">
          <cell r="A5280">
            <v>87438</v>
          </cell>
          <cell r="B5280" t="str">
            <v>APLICAÇÃO DE GESSO PROJETADO COM EQUIPAMENTO DE PROJEÇÃO EM PAREDES DE AMBIENTES DE ÁREA MAIOR QUE 10M², SARRAFEADO (COM TALISCAS), ESPESSURA DE 1,5CM. AF_06/2014</v>
          </cell>
          <cell r="C5280" t="str">
            <v>M2</v>
          </cell>
          <cell r="D5280">
            <v>28.43</v>
          </cell>
          <cell r="E5280">
            <v>0.368383658</v>
          </cell>
        </row>
        <row r="5281">
          <cell r="A5281">
            <v>87439</v>
          </cell>
          <cell r="B5281" t="str">
            <v>APLICAÇÃO DE GESSO PROJETADO COM EQUIPAMENTO DE PROJEÇÃO EM PAREDES DE AMBIENTES DE ÁREA ENTRE 5M² E 10M², SARRAFEADO (COM TALISCAS), ESPESSURA DE 1,5CM. AF_06/2014</v>
          </cell>
          <cell r="C5281" t="str">
            <v>M2</v>
          </cell>
          <cell r="D5281">
            <v>29.91</v>
          </cell>
          <cell r="E5281">
            <v>0.38932071600000001</v>
          </cell>
        </row>
        <row r="5282">
          <cell r="A5282">
            <v>87440</v>
          </cell>
          <cell r="B5282" t="str">
            <v>APLICAÇÃO DE GESSO PROJETADO COM EQUIPAMENTO DE PROJEÇÃO EM PAREDES DE AMBIENTES DE ÁREA MENOR QUE 5M², SARRAFEADO (COM TALISCAS), ESPESSURA DE 1,5CM. AF_06/2014</v>
          </cell>
          <cell r="C5282" t="str">
            <v>M2</v>
          </cell>
          <cell r="D5282">
            <v>30.58</v>
          </cell>
          <cell r="E5282">
            <v>0.39801652799999998</v>
          </cell>
        </row>
        <row r="5283">
          <cell r="A5283">
            <v>87527</v>
          </cell>
          <cell r="B5283" t="str">
            <v>EMBOÇO, PARA RECEBIMENTO DE CERÂMICA, EM ARGAMASSA TRAÇO 1:2:8, PREPARO MECÂNICO COM BETONEIRA 400L, APLICADO MANUALMENTE EM FACES INTERNAS DE PAREDES, PARA AMBIENTE COM ÁREA MENOR QUE 5M2, ESPESSURA DE 20MM, COM EXECUÇÃO DE TALISCAS. AF_06/2014</v>
          </cell>
          <cell r="C5283" t="str">
            <v>M2</v>
          </cell>
          <cell r="D5283">
            <v>28.16</v>
          </cell>
          <cell r="E5283">
            <v>0.49136690599999999</v>
          </cell>
        </row>
        <row r="5284">
          <cell r="A5284">
            <v>87528</v>
          </cell>
          <cell r="B5284" t="str">
            <v>EMBOÇO, PARA RECEBIMENTO DE CERÂMICA, EM ARGAMASSA TRAÇO 1:2:8, PREPARO MANUAL, APLICADO MANUALMENTE EM FACES INTERNAS DE PAREDES, PARA AMBIENTE COM ÁREA MENOR QUE 5M2, ESPESSURA DE 20MM, COM EXECUÇÃO DE TALISCAS. AF_06/2014</v>
          </cell>
          <cell r="C5284" t="str">
            <v>M2</v>
          </cell>
          <cell r="D5284">
            <v>31.27</v>
          </cell>
          <cell r="E5284">
            <v>0.52316164700000001</v>
          </cell>
        </row>
        <row r="5285">
          <cell r="A5285">
            <v>87529</v>
          </cell>
          <cell r="B5285" t="str">
            <v>MASSA ÚNICA, PARA RECEBIMENTO DE PINTURA, EM ARGAMASSA TRAÇO 1:2:8, PREPARO MECÂNICO COM BETONEIRA 400L, APLICADA MANUALMENTE EM FACES INTERNAS DE PAREDES, ESPESSURA DE 20MM, COM EXECUÇÃO DE TALISCAS. AF_06/2014</v>
          </cell>
          <cell r="C5285" t="str">
            <v>M2</v>
          </cell>
          <cell r="D5285">
            <v>25.51</v>
          </cell>
          <cell r="E5285">
            <v>0.45921209699999999</v>
          </cell>
        </row>
        <row r="5286">
          <cell r="A5286">
            <v>87530</v>
          </cell>
          <cell r="B5286" t="str">
            <v>MASSA ÚNICA, PARA RECEBIMENTO DE PINTURA, EM ARGAMASSA TRAÇO 1:2:8, PREPARO MANUAL, APLICADA MANUALMENTE EM FACES INTERNAS DE PAREDES, ESPESSURA DE 20MM, COM EXECUÇÃO DE TALISCAS. AF_06/2014</v>
          </cell>
          <cell r="C5286" t="str">
            <v>M2</v>
          </cell>
          <cell r="D5286">
            <v>28.62</v>
          </cell>
          <cell r="E5286">
            <v>0.49751772999999999</v>
          </cell>
        </row>
        <row r="5287">
          <cell r="A5287">
            <v>87531</v>
          </cell>
          <cell r="B5287" t="str">
            <v>EMBOÇO, PARA RECEBIMENTO DE CERÂMICA, EM ARGAMASSA TRAÇO 1:2:8, PREPARO MECÂNICO COM BETONEIRA 400L, APLICADO MANUALMENTE EM FACES INTERNAS DE PAREDES, PARA AMBIENTE COM ÁREA ENTRE 5M2 E 10M2, ESPESSURA DE 20MM, COM EXECUÇÃO DE TALISCAS. AF_06/2014</v>
          </cell>
          <cell r="C5287" t="str">
            <v>M2</v>
          </cell>
          <cell r="D5287">
            <v>24.56</v>
          </cell>
          <cell r="E5287">
            <v>0.445867768</v>
          </cell>
        </row>
        <row r="5288">
          <cell r="A5288">
            <v>87532</v>
          </cell>
          <cell r="B5288" t="str">
            <v>EMBOÇO, PARA RECEBIMENTO DE CERÂMICA, EM ARGAMASSA TRAÇO 1:2:8, PREPARO MANUAL, APLICADO MANUALMENTE EM FACES INTERNAS DE PAREDES, PARA AMBIENTE COM ÁREA  ENTRE 5M2 E 10M2, ESPESSURA DE 20MM, COM EXECUÇÃO DE TALISCAS. AF_06/2014</v>
          </cell>
          <cell r="C5288" t="str">
            <v>M2</v>
          </cell>
          <cell r="D5288">
            <v>27.67</v>
          </cell>
          <cell r="E5288">
            <v>0.48698203099999998</v>
          </cell>
        </row>
        <row r="5289">
          <cell r="A5289">
            <v>87535</v>
          </cell>
          <cell r="B5289" t="str">
            <v>EMBOÇO, PARA RECEBIMENTO DE CERÂMICA, EM ARGAMASSA TRAÇO 1:2:8, PREPARO MECÂNICO COM BETONEIRA 400L, APLICADO MANUALMENTE EM FACES INTERNAS DE PAREDES, PARA AMBIENTE COM ÁREA  MAIOR QUE 10M2, ESPESSURA DE 20MM, COM EXECUÇÃO DE TALISCAS. AF_06/2014</v>
          </cell>
          <cell r="C5289" t="str">
            <v>M2</v>
          </cell>
          <cell r="D5289">
            <v>21.9</v>
          </cell>
          <cell r="E5289">
            <v>0.40315838300000001</v>
          </cell>
        </row>
        <row r="5290">
          <cell r="A5290">
            <v>87536</v>
          </cell>
          <cell r="B5290" t="str">
            <v>EMBOÇO, PARA RECEBIMENTO DE CERÂMICA, EM ARGAMASSA TRAÇO 1:2:8, PREPARO MANUAL, APLICADO MANUALMENTE EM FACES INTERNAS DE PAREDES, PARA AMBIENTE COM ÁREA  MAIOR QUE 10M2, ESPESSURA DE 20MM, COM EXECUÇÃO DE TALISCAS. AF_06/2014</v>
          </cell>
          <cell r="C5290" t="str">
            <v>M2</v>
          </cell>
          <cell r="D5290">
            <v>25.01</v>
          </cell>
          <cell r="E5290">
            <v>0.45406503999999998</v>
          </cell>
        </row>
        <row r="5291">
          <cell r="A5291">
            <v>87537</v>
          </cell>
          <cell r="B5291"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291" t="str">
            <v>M2</v>
          </cell>
          <cell r="D5291">
            <v>39.770000000000003</v>
          </cell>
          <cell r="E5291">
            <v>0.28101265800000003</v>
          </cell>
        </row>
        <row r="5292">
          <cell r="A5292">
            <v>87538</v>
          </cell>
          <cell r="B5292" t="str">
            <v>MASSA ÚNICA, PARA RECEBIMENTO DE PINTURA, EM ARGAMASSA INDUSTRIALIZADA, PREPARO MECÂNICO, APLICADO COM EQUIPAMENTO DE MISTURA E PROJEÇÃO DE 1,5 M3/H DE ARGAMASSA EM FACES INTERNAS DE PAREDES, ESPESSURA DE 20MM, COM EXECUÇÃO DE TALISCAS. AF_06/2014</v>
          </cell>
          <cell r="C5292" t="str">
            <v>M2</v>
          </cell>
          <cell r="D5292">
            <v>37.51</v>
          </cell>
          <cell r="E5292">
            <v>0.249731182</v>
          </cell>
        </row>
        <row r="5293">
          <cell r="A5293">
            <v>87539</v>
          </cell>
          <cell r="B5293"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293" t="str">
            <v>M2</v>
          </cell>
          <cell r="D5293">
            <v>36.71</v>
          </cell>
          <cell r="E5293">
            <v>0.237153064</v>
          </cell>
        </row>
        <row r="5294">
          <cell r="A5294">
            <v>87541</v>
          </cell>
          <cell r="B5294"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294" t="str">
            <v>M2</v>
          </cell>
          <cell r="D5294">
            <v>34.44</v>
          </cell>
          <cell r="E5294">
            <v>0.19976601299999999</v>
          </cell>
        </row>
        <row r="5295">
          <cell r="A5295">
            <v>87543</v>
          </cell>
          <cell r="B5295" t="str">
            <v>MASSA ÚNICA, PARA RECEBIMENTO DE PINTURA OU CERÂMICA, ARGAMASSA INDUSTRIALIZADA, PREPARO MECÂNICO, APLICADO COM EQUIPAMENTO DE MISTURA E PROJEÇÃO DE 1,5 M3/H EM FACES INTERNAS DE PAREDES, ESPESSURA DE 5MM, SEM EXECUÇÃO DE TALISCAS. AF_06/2014</v>
          </cell>
          <cell r="C5295" t="str">
            <v>M2</v>
          </cell>
          <cell r="D5295">
            <v>12.73</v>
          </cell>
          <cell r="E5295">
            <v>0.316211878</v>
          </cell>
        </row>
        <row r="5296">
          <cell r="A5296">
            <v>87545</v>
          </cell>
          <cell r="B5296" t="str">
            <v>EMBOÇO, PARA RECEBIMENTO DE CERÂMICA, EM ARGAMASSA TRAÇO 1:2:8, PREPARO MECÂNICO COM BETONEIRA 400L, APLICADO MANUALMENTE EM FACES INTERNAS DE PAREDES, PARA AMBIENTE COM ÁREA MENOR QUE 5M2, ESPESSURA DE 10MM, COM EXECUÇÃO DE TALISCAS. AF_06/2014</v>
          </cell>
          <cell r="C5296" t="str">
            <v>M2</v>
          </cell>
          <cell r="D5296">
            <v>19.12</v>
          </cell>
          <cell r="E5296">
            <v>0.54661694299999997</v>
          </cell>
        </row>
        <row r="5297">
          <cell r="A5297">
            <v>87546</v>
          </cell>
          <cell r="B5297" t="str">
            <v>EMBOÇO, PARA RECEBIMENTO DE CERÂMICA, EM ARGAMASSA TRAÇO 1:2:8, PREPARO MANUAL, APLICADO MANUALMENTE EM FACES INTERNAS DE PAREDES, PARA AMBIENTE COM ÁREA MENOR QUE 5M2, ESPESSURA DE 10MM, COM EXECUÇÃO DE TALISCAS. AF_06/2014</v>
          </cell>
          <cell r="C5297" t="str">
            <v>M2</v>
          </cell>
          <cell r="D5297">
            <v>20.88</v>
          </cell>
          <cell r="E5297">
            <v>0.57010258999999996</v>
          </cell>
        </row>
        <row r="5298">
          <cell r="A5298">
            <v>87547</v>
          </cell>
          <cell r="B5298" t="str">
            <v>MASSA ÚNICA, PARA RECEBIMENTO DE PINTURA, EM ARGAMASSA TRAÇO 1:2:8, PREPARO MECÂNICO COM BETONEIRA 400L, APLICADA MANUALMENTE EM FACES INTERNAS DE PAREDES, ESPESSURA DE 10MM, COM EXECUÇÃO DE TALISCAS. AF_06/2014</v>
          </cell>
          <cell r="C5298" t="str">
            <v>M2</v>
          </cell>
          <cell r="D5298">
            <v>16.48</v>
          </cell>
          <cell r="E5298">
            <v>0.50496278100000003</v>
          </cell>
        </row>
        <row r="5299">
          <cell r="A5299">
            <v>87548</v>
          </cell>
          <cell r="B5299" t="str">
            <v>MASSA ÚNICA, PARA RECEBIMENTO DE PINTURA, EM ARGAMASSA TRAÇO 1:2:8, PREPARO MANUAL, APLICADA MANUALMENTE EM FACES INTERNAS DE PAREDES, ESPESSURA DE 10MM, COM EXECUÇÃO DE TALISCAS. AF_06/2014</v>
          </cell>
          <cell r="C5299" t="str">
            <v>M2</v>
          </cell>
          <cell r="D5299">
            <v>18.239999999999998</v>
          </cell>
          <cell r="E5299">
            <v>0.53591470299999999</v>
          </cell>
        </row>
        <row r="5300">
          <cell r="A5300">
            <v>87549</v>
          </cell>
          <cell r="B5300" t="str">
            <v>EMBOÇO, PARA RECEBIMENTO DE CERÂMICA, EM ARGAMASSA TRAÇO 1:2:8, PREPARO MECÂNICO COM BETONEIRA 400L, APLICADO MANUALMENTE EM FACES INTERNAS DE PAREDES, PARA AMBIENTE COM ÁREA ENTRE 5M2 E 10M2, ESPESSURA DE 10MM, COM EXECUÇÃO DE TALISCAS. AF_06/2014</v>
          </cell>
          <cell r="C5300" t="str">
            <v>M2</v>
          </cell>
          <cell r="D5300">
            <v>15.51</v>
          </cell>
          <cell r="E5300">
            <v>0.486486486</v>
          </cell>
        </row>
        <row r="5301">
          <cell r="A5301">
            <v>87550</v>
          </cell>
          <cell r="B5301" t="str">
            <v>EMBOÇO, PARA RECEBIMENTO DE CERÂMICA, EM ARGAMASSA TRAÇO 1:2:8, PREPARO MANUAL, APLICADO MANUALMENTE EM FACES INTERNAS DE PAREDES, PARA AMBIENTE COM ÁREA ENTRE 5M2 E 10M2, ESPESSURA DE 10MM, COM EXECUÇÃO DE TALISCAS. AF_06/2014</v>
          </cell>
          <cell r="C5301" t="str">
            <v>M2</v>
          </cell>
          <cell r="D5301">
            <v>17.27</v>
          </cell>
          <cell r="E5301">
            <v>0.52104327299999997</v>
          </cell>
        </row>
        <row r="5302">
          <cell r="A5302">
            <v>87553</v>
          </cell>
          <cell r="B5302" t="str">
            <v>EMBOÇO, PARA RECEBIMENTO DE CERÂMICA, EM ARGAMASSA TRAÇO 1:2:8, PREPARO MECÂNICO COM BETONEIRA 400L, APLICADO MANUALMENTE EM FACES INTERNAS DE PAREDES, PARA AMBIENTE COM ÁREA MAIOR QUE 10M2, ESPESSURA DE 10MM, COM EXECUÇÃO DE TALISCAS. AF_06/2014</v>
          </cell>
          <cell r="C5302" t="str">
            <v>M2</v>
          </cell>
          <cell r="D5302">
            <v>12.86</v>
          </cell>
          <cell r="E5302">
            <v>0.41958598699999999</v>
          </cell>
        </row>
        <row r="5303">
          <cell r="A5303">
            <v>87554</v>
          </cell>
          <cell r="B5303" t="str">
            <v>EMBOÇO, PARA RECEBIMENTO DE CERÂMICA, EM ARGAMASSA TRAÇO 1:2:8, PREPARO MANUAL, APLICADO MANUALMENTE EM FACES INTERNAS DE PAREDES, PARA AMBIENTE COM ÁREA MAIOR QUE 10M2, ESPESSURA DE 10MM, COM EXECUÇÃO DE TALISCAS. AF_06/2014</v>
          </cell>
          <cell r="C5303" t="str">
            <v>M2</v>
          </cell>
          <cell r="D5303">
            <v>14.62</v>
          </cell>
          <cell r="E5303">
            <v>0.46844319699999998</v>
          </cell>
        </row>
        <row r="5304">
          <cell r="A5304">
            <v>87555</v>
          </cell>
          <cell r="B5304"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304" t="str">
            <v>M2</v>
          </cell>
          <cell r="D5304">
            <v>24.86</v>
          </cell>
          <cell r="E5304">
            <v>0.33143322400000003</v>
          </cell>
        </row>
        <row r="5305">
          <cell r="A5305">
            <v>87556</v>
          </cell>
          <cell r="B5305" t="str">
            <v>MASSA ÚNICA, PARA RECEBIMENTO DE PINTURA, EM ARGAMASSA INDUSTRIALIZADA, PREPARO MECÂNICO, APLICADO COM EQUIPAMENTO DE MISTURA E PROJEÇÃO DE 1,5 M3/H DE ARGAMASSA EM FACES INTERNAS DE PAREDES, ESPESSURA DE 10MM, COM EXECUÇÃO DE TALISCAS. AF_06/2014</v>
          </cell>
          <cell r="C5305" t="str">
            <v>M2</v>
          </cell>
          <cell r="D5305">
            <v>22.61</v>
          </cell>
          <cell r="E5305">
            <v>0.28385650200000001</v>
          </cell>
        </row>
        <row r="5306">
          <cell r="A5306">
            <v>87557</v>
          </cell>
          <cell r="B5306"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306" t="str">
            <v>M2</v>
          </cell>
          <cell r="D5306">
            <v>21.8</v>
          </cell>
          <cell r="E5306">
            <v>0.26381792799999998</v>
          </cell>
        </row>
        <row r="5307">
          <cell r="A5307">
            <v>87559</v>
          </cell>
          <cell r="B5307"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307" t="str">
            <v>M2</v>
          </cell>
          <cell r="D5307">
            <v>19.53</v>
          </cell>
          <cell r="E5307">
            <v>0.20114048700000001</v>
          </cell>
        </row>
        <row r="5308">
          <cell r="A5308">
            <v>87561</v>
          </cell>
          <cell r="B5308" t="str">
            <v>MASSA ÚNICA, PARA RECEBIMENTO DE PINTURA OU CERÂMICA, EM ARGAMASSA INDUSTRIALIZADA, PREPARO MECÂNICO, APLICADO COM EQUIPAMENTO DE MISTURA E PROJEÇÃO DE 1,5 M3/H DE ARGAMASSA EM FACES INTERNAS DE PAREDES, ESPESSURA DE 10MM, SEM EXECUÇÃO DE TALISCAS. AF_06/2014</v>
          </cell>
          <cell r="C5308" t="str">
            <v>M2</v>
          </cell>
          <cell r="D5308">
            <v>21.99</v>
          </cell>
          <cell r="E5308">
            <v>0.26908923600000001</v>
          </cell>
        </row>
        <row r="5309">
          <cell r="A5309">
            <v>87775</v>
          </cell>
          <cell r="B5309" t="str">
            <v>EMBOÇO OU MASSA ÚNICA EM ARGAMASSA TRAÇO 1:2:8, PREPARO MECÂNICO COM BETONEIRA 400 L, APLICADA MANUALMENTE EM PANOS DE FACHADA COM PRESENÇA DE VÃOS, ESPESSURA DE 25 MM. AF_06/2014</v>
          </cell>
          <cell r="C5309" t="str">
            <v>M2</v>
          </cell>
          <cell r="D5309">
            <v>39.950000000000003</v>
          </cell>
          <cell r="E5309">
            <v>0.57824331299999998</v>
          </cell>
        </row>
        <row r="5310">
          <cell r="A5310">
            <v>87777</v>
          </cell>
          <cell r="B5310" t="str">
            <v>EMBOÇO OU MASSA ÚNICA EM ARGAMASSA TRAÇO 1:2:8, PREPARO MANUAL, APLICADA MANUALMENTE EM PANOS DE FACHADA COM PRESENÇA DE VÃOS, ESPESSURA DE 25 MM. AF_06/2014</v>
          </cell>
          <cell r="C5310" t="str">
            <v>M2</v>
          </cell>
          <cell r="D5310">
            <v>42.54</v>
          </cell>
          <cell r="E5310">
            <v>0.59264531499999995</v>
          </cell>
        </row>
        <row r="5311">
          <cell r="A5311">
            <v>87778</v>
          </cell>
          <cell r="B5311" t="str">
            <v>EMBOÇO OU MASSA ÚNICA EM ARGAMASSA INDUSTRIALIZADA, PREPARO MECÂNICO E APLICAÇÃO COM EQUIPAMENTO DE MISTURA E PROJEÇÃO DE 1,5 M3/H DE ARGAMASSA EM PANOS DE FACHADA COM PRESENÇA DE VÃOS, ESPESSURA DE 25 MM. AF_06/2014</v>
          </cell>
          <cell r="C5311" t="str">
            <v>M2</v>
          </cell>
          <cell r="D5311">
            <v>47.71</v>
          </cell>
          <cell r="E5311">
            <v>0.40548523199999997</v>
          </cell>
        </row>
        <row r="5312">
          <cell r="A5312">
            <v>87779</v>
          </cell>
          <cell r="B5312" t="str">
            <v>EMBOÇO OU MASSA ÚNICA EM ARGAMASSA TRAÇO 1:2:8, PREPARO MECÂNICO COM BETONEIRA 400 L, APLICADA MANUALMENTE EM PANOS DE FACHADA COM PRESENÇA DE VÃOS, ESPESSURA DE 35 MM. AF_06/2014</v>
          </cell>
          <cell r="C5312" t="str">
            <v>M2</v>
          </cell>
          <cell r="D5312">
            <v>46.7</v>
          </cell>
          <cell r="E5312">
            <v>0.55685257399999999</v>
          </cell>
        </row>
        <row r="5313">
          <cell r="A5313">
            <v>87781</v>
          </cell>
          <cell r="B5313" t="str">
            <v>EMBOÇO OU MASSA ÚNICA EM ARGAMASSA TRAÇO 1:2:8, PREPARO MANUAL, APLICADA MANUALMENTE EM PANOS DE FACHADA COM PRESENÇA DE VÃOS, ESPESSURA DE 35 MM. AF_06/2014</v>
          </cell>
          <cell r="C5313" t="str">
            <v>M2</v>
          </cell>
          <cell r="D5313">
            <v>50.17</v>
          </cell>
          <cell r="E5313">
            <v>0.57467794000000005</v>
          </cell>
        </row>
        <row r="5314">
          <cell r="A5314">
            <v>87783</v>
          </cell>
          <cell r="B5314" t="str">
            <v>EMBOÇO OU MASSA ÚNICA EM ARGAMASSA INDUSTRIALIZADA, PREPARO MECÂNICO E APLICAÇÃO COM EQUIPAMENTO DE MISTURA E PROJEÇÃO DE 1,5 M3/H DE ARGAMASSA EM PANOS DE FACHADA COM PRESENÇA DE VÃOS, ESPESSURA DE 35 MM. AF_06/2014</v>
          </cell>
          <cell r="C5314" t="str">
            <v>M2</v>
          </cell>
          <cell r="D5314">
            <v>58.59</v>
          </cell>
          <cell r="E5314">
            <v>0.37764039100000002</v>
          </cell>
        </row>
        <row r="5315">
          <cell r="A5315">
            <v>87784</v>
          </cell>
          <cell r="B5315" t="str">
            <v>EMBOÇO OU MASSA ÚNICA EM ARGAMASSA TRAÇO 1:2:8, PREPARO MECÂNICO COM BETONEIRA 400 L, APLICADA MANUALMENTE EM PANOS DE FACHADA COM PRESENÇA DE VÃOS, ESPESSURA DE 45 MM. AF_06/2014</v>
          </cell>
          <cell r="C5315" t="str">
            <v>M2</v>
          </cell>
          <cell r="D5315">
            <v>53.44</v>
          </cell>
          <cell r="E5315">
            <v>0.53969451400000001</v>
          </cell>
        </row>
        <row r="5316">
          <cell r="A5316">
            <v>87786</v>
          </cell>
          <cell r="B5316" t="str">
            <v>EMBOÇO OU MASSA ÚNICA EM ARGAMASSA TRAÇO 1:2:8, PREPARO MANUAL, APLICADA MANUALMENTE EM PANOS DE FACHADA COM PRESENÇA DE VÃOS, ESPESSURA DE 45 MM. AF_06/2014</v>
          </cell>
          <cell r="C5316" t="str">
            <v>M2</v>
          </cell>
          <cell r="D5316">
            <v>57.81</v>
          </cell>
          <cell r="E5316">
            <v>0.56018841699999999</v>
          </cell>
        </row>
        <row r="5317">
          <cell r="A5317">
            <v>87787</v>
          </cell>
          <cell r="B5317" t="str">
            <v>EMBOÇO OU MASSA ÚNICA EM ARGAMASSA INDUSTRIALIZADA, PREPARO MECÂNICO E APLICAÇÃO COM EQUIPAMENTO DE MISTURA E PROJEÇÃO DE 1,5 M3/H DE ARGAMASSA EM PANOS DE FACHADA COM PRESENÇA DE VÃOS, ESPESSURA DE 45 MM. AF_06/2014</v>
          </cell>
          <cell r="C5317" t="str">
            <v>M2</v>
          </cell>
          <cell r="D5317">
            <v>69.47</v>
          </cell>
          <cell r="E5317">
            <v>0.35851787499999999</v>
          </cell>
        </row>
        <row r="5318">
          <cell r="A5318">
            <v>87788</v>
          </cell>
          <cell r="B5318" t="str">
            <v>EMBOÇO OU MASSA ÚNICA EM ARGAMASSA TRAÇO 1:2:8, PREPARO MECÂNICO COM BETONEIRA 400 L, APLICADA MANUALMENTE EM PANOS DE FACHADA COM PRESENÇA DE VÃOS, ESPESSURA MAIOR OU IGUAL A 50 MM. AF_06/2014</v>
          </cell>
          <cell r="C5318" t="str">
            <v>M2</v>
          </cell>
          <cell r="D5318">
            <v>68.66</v>
          </cell>
          <cell r="E5318">
            <v>0.576951239</v>
          </cell>
        </row>
        <row r="5319">
          <cell r="A5319">
            <v>87790</v>
          </cell>
          <cell r="B5319" t="str">
            <v>EMBOÇO OU MASSA ÚNICA EM ARGAMASSA TRAÇO 1:2:8, PREPARO MANUAL, APLICADA MANUALMENTE EM PANOS DE FACHADA COM PRESENÇA DE VÃOS, ESPESSURA MAIOR OU IGUAL A 50 MM. AF_06/2014</v>
          </cell>
          <cell r="C5319" t="str">
            <v>M2</v>
          </cell>
          <cell r="D5319">
            <v>73.459999999999994</v>
          </cell>
          <cell r="E5319">
            <v>0.59200438200000005</v>
          </cell>
        </row>
        <row r="5320">
          <cell r="A5320">
            <v>87791</v>
          </cell>
          <cell r="B5320" t="str">
            <v>EMBOÇO OU MASSA ÚNICA EM ARGAMASSA INDUSTRIALIZADA, PREPARO MECÂNICO E APLICAÇÃO COM EQUIPAMENTO DE MISTURA E PROJEÇÃO DE 1,5 M3/H DE ARGAMASSA EM PANOS DE FACHADA COM PRESENÇA DE VÃOS, ESPESSURA MAIOR OU IGUAL A 50 MM. AF_06/2014</v>
          </cell>
          <cell r="C5320" t="str">
            <v>M2</v>
          </cell>
          <cell r="D5320">
            <v>83.7</v>
          </cell>
          <cell r="E5320">
            <v>0.39693008699999999</v>
          </cell>
        </row>
        <row r="5321">
          <cell r="A5321">
            <v>87792</v>
          </cell>
          <cell r="B5321" t="str">
            <v>EMBOÇO OU MASSA ÚNICA EM ARGAMASSA TRAÇO 1:2:8, PREPARO MECÂNICO COM BETONEIRA 400 L, APLICADA MANUALMENTE EM PANOS CEGOS DE FACHADA (SEM PRESENÇA DE VÃOS), ESPESSURA DE 25 MM. AF_06/2014</v>
          </cell>
          <cell r="C5321" t="str">
            <v>M2</v>
          </cell>
          <cell r="D5321">
            <v>26.51</v>
          </cell>
          <cell r="E5321">
            <v>0.48224513099999999</v>
          </cell>
        </row>
        <row r="5322">
          <cell r="A5322">
            <v>87794</v>
          </cell>
          <cell r="B5322" t="str">
            <v>EMBOÇO OU MASSA ÚNICA EM ARGAMASSA TRAÇO 1:2:8, PREPARO MANUAL, APLICADA MANUALMENTE EM PANOS CEGOS DE FACHADA (SEM PRESENÇA DE VÃOS), ESPESSURA DE 25 MM. AF_06/2014</v>
          </cell>
          <cell r="C5322" t="str">
            <v>M2</v>
          </cell>
          <cell r="D5322">
            <v>28.93</v>
          </cell>
          <cell r="E5322">
            <v>0.51069050199999999</v>
          </cell>
        </row>
        <row r="5323">
          <cell r="A5323">
            <v>87795</v>
          </cell>
          <cell r="B5323" t="str">
            <v>EMBOÇO OU MASSA ÚNICA EM ARGAMASSA INDUSTRIALIZADA, PREPARO MECÂNICO E APLICAÇÃO COM EQUIPAMENTO DE MISTURA E PROJEÇÃO DE 1,5 M3/H DE ARGAMASSA EM PANOS CEGOS DE FACHADA (SEM PRESENÇA DE VÃOS), ESPESSURA DE 25 MM. AF_06/2014</v>
          </cell>
          <cell r="C5323" t="str">
            <v>M2</v>
          </cell>
          <cell r="D5323">
            <v>33.43</v>
          </cell>
          <cell r="E5323">
            <v>0.270090634</v>
          </cell>
        </row>
        <row r="5324">
          <cell r="A5324">
            <v>87797</v>
          </cell>
          <cell r="B5324" t="str">
            <v>EMBOÇO OU MASSA ÚNICA EM ARGAMASSA TRAÇO 1:2:8, PREPARO MECÂNICO COM BETONEIRA 400 L, APLICADA MANUALMENTE EM PANOS CEGOS DE FACHADA (SEM PRESENÇA DE VÃOS), ESPESSURA DE 35 MM. AF_06/2014</v>
          </cell>
          <cell r="C5324" t="str">
            <v>M2</v>
          </cell>
          <cell r="D5324">
            <v>32.97</v>
          </cell>
          <cell r="E5324">
            <v>0.47463879399999997</v>
          </cell>
        </row>
        <row r="5325">
          <cell r="A5325">
            <v>87799</v>
          </cell>
          <cell r="B5325" t="str">
            <v>EMBOÇO OU MASSA ÚNICA EM ARGAMASSA TRAÇO 1:2:8, PREPARO MANUAL, APLICADA MANUALMENTE EM PANOS CEGOS DE FACHADA (SEM PRESENÇA DE VÃOS), ESPESSURA DE 35 MM. AF_06/2014</v>
          </cell>
          <cell r="C5325" t="str">
            <v>M2</v>
          </cell>
          <cell r="D5325">
            <v>36.22</v>
          </cell>
          <cell r="E5325">
            <v>0.50475657600000001</v>
          </cell>
        </row>
        <row r="5326">
          <cell r="A5326">
            <v>87800</v>
          </cell>
          <cell r="B5326" t="str">
            <v>EMBOÇO OU MASSA ÚNICA EM ARGAMASSA INDUSTRIALIZADA, PREPARO MECÂNICO E APLICAÇÃO COM EQUIPAMENTO DE MISTURA E PROJEÇÃO DE 1,5 M3/H DE ARGAMASSA EM PANOS CEGOS DE FACHADA (SEM PRESENÇA DE VÃOS), ESPESSURA DE 35 MM. AF_06/2014</v>
          </cell>
          <cell r="C5326" t="str">
            <v>M2</v>
          </cell>
          <cell r="D5326">
            <v>43.79</v>
          </cell>
          <cell r="E5326">
            <v>0.26866359400000001</v>
          </cell>
        </row>
        <row r="5327">
          <cell r="A5327">
            <v>87801</v>
          </cell>
          <cell r="B5327" t="str">
            <v>EMBOÇO OU MASSA ÚNICA EM ARGAMASSA TRAÇO 1:2:8, PREPARO MECÂNICO COM BETONEIRA 400 L, APLICADA MANUALMENTE EM PANOS CEGOS DE FACHADA (SEM PRESENÇA DE VÃOS), ESPESSURA DE 45 MM. AF_06/2014</v>
          </cell>
          <cell r="C5327" t="str">
            <v>M2</v>
          </cell>
          <cell r="D5327">
            <v>39.46</v>
          </cell>
          <cell r="E5327">
            <v>0.46601941699999999</v>
          </cell>
        </row>
        <row r="5328">
          <cell r="A5328">
            <v>87803</v>
          </cell>
          <cell r="B5328" t="str">
            <v>EMBOÇO OU MASSA ÚNICA EM ARGAMASSA TRAÇO 1:2:8, PREPARO MANUAL, APLICADA MANUALMENTE EM PANOS CEGOS DE FACHADA (SEM PRESENÇA DE VÃOS), ESPESSURA DE 45 MM. AF_06/2014</v>
          </cell>
          <cell r="C5328" t="str">
            <v>M2</v>
          </cell>
          <cell r="D5328">
            <v>43.53</v>
          </cell>
          <cell r="E5328">
            <v>0.49757000600000001</v>
          </cell>
        </row>
        <row r="5329">
          <cell r="A5329">
            <v>87804</v>
          </cell>
          <cell r="B5329" t="str">
            <v>EMBOÇO OU MASSA ÚNICA EM ARGAMASSA INDUSTRIALIZADA, PREPARO MECÂNICO E APLICAÇÃO COM EQUIPAMENTO DE MISTURA E PROJEÇÃO DE 1,5 M3/H DE ARGAMASSA EM PANOS CEGOS DE FACHADA (SEM PRESENÇA DE VÃOS), ESPESSURA DE 45 MM. AF_06/2014</v>
          </cell>
          <cell r="C5329" t="str">
            <v>M2</v>
          </cell>
          <cell r="D5329">
            <v>54.14</v>
          </cell>
          <cell r="E5329">
            <v>0.26785714199999999</v>
          </cell>
        </row>
        <row r="5330">
          <cell r="A5330">
            <v>87805</v>
          </cell>
          <cell r="B5330" t="str">
            <v>EMBOÇO OU MASSA ÚNICA EM ARGAMASSA TRAÇO 1:2:8, PREPARO MECÂNICO COM BETONEIRA 400 L, APLICADA MANUALMENTE EM PANOS CEGOS DE FACHADA (SEM PRESENÇA DE VÃOS), ESPESSURA MAIOR OU IGUAL A 50 MM. AF_06/2014</v>
          </cell>
          <cell r="C5330" t="str">
            <v>M2</v>
          </cell>
          <cell r="D5330">
            <v>45.41</v>
          </cell>
          <cell r="E5330">
            <v>0.48293439700000002</v>
          </cell>
        </row>
        <row r="5331">
          <cell r="A5331">
            <v>87807</v>
          </cell>
          <cell r="B5331" t="str">
            <v>EMBOÇO OU MASSA ÚNICA EM ARGAMASSA TRAÇO 1:2:8, PREPARO MANUAL, APLICADA MANUALMENTE EM PANOS CEGOS DE FACHADA (SEM PRESENÇA DE VÃOS), ESPESSURA MAIOR OU IGUAL A 50 MM. AF_06/2014</v>
          </cell>
          <cell r="C5331" t="str">
            <v>M2</v>
          </cell>
          <cell r="D5331">
            <v>49.9</v>
          </cell>
          <cell r="E5331">
            <v>0.51211142600000004</v>
          </cell>
        </row>
        <row r="5332">
          <cell r="A5332">
            <v>87808</v>
          </cell>
          <cell r="B5332" t="str">
            <v>EMBOÇO OU MASSA ÚNICA EM ARGAMASSA INDUSTRIALIZADA, PREPARO MECÂNICO E APLICAÇÃO COM EQUIPAMENTO DE MISTURA E PROJEÇÃO DE 1,5 M3/H DE ARGAMASSA EM PANOS CEGOS DE FACHADA (SEM PRESENÇA DE VÃOS), ESPESSURA MAIOR OU IGUAL A 50 MM. AF_06/2014</v>
          </cell>
          <cell r="C5332" t="str">
            <v>M2</v>
          </cell>
          <cell r="D5332">
            <v>58.98</v>
          </cell>
          <cell r="E5332">
            <v>0.26489161900000002</v>
          </cell>
        </row>
        <row r="5333">
          <cell r="A5333">
            <v>87809</v>
          </cell>
          <cell r="B5333" t="str">
            <v>EMBOÇO OU MASSA ÚNICA EM ARGAMASSA TRAÇO 1:2:8, PREPARO MECÂNICO COM BETONEIRA 400 L, APLICADA MANUALMENTE EM SUPERFÍCIES EXTERNAS DA SACADA, ESPESSURA DE 25 MM, SEM USO DE TELA METÁLICA DE REFORÇO CONTRA FISSURAÇÃO. AF_06/2014</v>
          </cell>
          <cell r="C5333" t="str">
            <v>M2</v>
          </cell>
          <cell r="D5333">
            <v>63.62</v>
          </cell>
          <cell r="E5333">
            <v>0.68413575599999998</v>
          </cell>
        </row>
        <row r="5334">
          <cell r="A5334">
            <v>87811</v>
          </cell>
          <cell r="B5334" t="str">
            <v>EMBOÇO OU MASSA ÚNICA EM ARGAMASSA TRAÇO 1:2:8, PREPARO MANUAL, APLICADA MANUALMENTE EM SUPERFÍCIES EXTERNAS DA SACADA, ESPESSURA DE 25 MM, SEM USO DE TELA METÁLICA DE REFORÇO CONTRA FISSURAÇÃO. AF_06/2014</v>
          </cell>
          <cell r="C5334" t="str">
            <v>M2</v>
          </cell>
          <cell r="D5334">
            <v>66.040000000000006</v>
          </cell>
          <cell r="E5334">
            <v>0.68929821999999996</v>
          </cell>
        </row>
        <row r="5335">
          <cell r="A5335">
            <v>87812</v>
          </cell>
          <cell r="B5335" t="str">
            <v>EMBOÇO OU MASSA ÚNICA EM ARGAMASSA INDUSTRIALIZADA, PREPARO MECÂNICO E APLICAÇÃO COM EQUIPAMENTO DE MISTURA E PROJEÇÃO DE 1,5 M3/H EM SUPERFÍCIES EXTERNAS DA SACADA, ESPESSURA 25 MM, SEM USO DE TELA METÁLICA. AF_06/2014</v>
          </cell>
          <cell r="C5335" t="str">
            <v>M2</v>
          </cell>
          <cell r="D5335">
            <v>70.2</v>
          </cell>
          <cell r="E5335">
            <v>0.563841971</v>
          </cell>
        </row>
        <row r="5336">
          <cell r="A5336">
            <v>87813</v>
          </cell>
          <cell r="B5336" t="str">
            <v>EMBOÇO OU MASSA ÚNICA EM ARGAMASSA TRAÇO 1:2:8, PREPARO MECÂNICO COM BETONEIRA 400 L, APLICADA MANUALMENTE EM SUPERFÍCIES EXTERNAS DA SACADA, ESPESSURA DE 35 MM, SEM USO DE TELA METÁLICA DE REFORÇO CONTRA FISSURAÇÃO. AF_06/2014</v>
          </cell>
          <cell r="C5336" t="str">
            <v>M2</v>
          </cell>
          <cell r="D5336">
            <v>70.08</v>
          </cell>
          <cell r="E5336">
            <v>0.66141055199999998</v>
          </cell>
        </row>
        <row r="5337">
          <cell r="A5337">
            <v>87815</v>
          </cell>
          <cell r="B5337" t="str">
            <v>EMBOÇO OU MASSA ÚNICA EM ARGAMASSA TRAÇO 1:2:8, PREPARO MANUAL, APLICADA MANUALMENTE EM SUPERFÍCIES EXTERNAS DA SACADA, ESPESSURA DE 35 MM, SEM USO DE TELA METÁLICA DE REFORÇO CONTRA FISSURAÇÃO. AF_06/2014</v>
          </cell>
          <cell r="C5337" t="str">
            <v>M2</v>
          </cell>
          <cell r="D5337">
            <v>73.33</v>
          </cell>
          <cell r="E5337">
            <v>0.66794573199999996</v>
          </cell>
        </row>
        <row r="5338">
          <cell r="A5338">
            <v>87816</v>
          </cell>
          <cell r="B5338" t="str">
            <v>EMBOÇO OU MASSA ÚNICA EM ARGAMASSA INDUSTRIALIZADA, PREPARO MECÂNICO E APLICAÇÃO COM EQUIPAMENTO DE MISTURA E PROJEÇÃO DE 1,5 M3/H EM SUPERFÍCIES EXTERNAS DA SACADA, ESPESSURA 35 MM, SEM USO DE TELA METÁLICA. AF_06/2014</v>
          </cell>
          <cell r="C5338" t="str">
            <v>M2</v>
          </cell>
          <cell r="D5338">
            <v>80.56</v>
          </cell>
          <cell r="E5338">
            <v>0.52577705900000005</v>
          </cell>
        </row>
        <row r="5339">
          <cell r="A5339">
            <v>87817</v>
          </cell>
          <cell r="B5339" t="str">
            <v>EMBOÇO OU MASSA ÚNICA EM ARGAMASSA TRAÇO 1:2:8, PREPARO MECÂNICO COM BETONEIRA 400 L, APLICADA MANUALMENTE EM SUPERFÍCIES EXTERNAS DA SACADA, ESPESSURA DE 45 MM, SEM USO DE TELA METÁLICA DE REFORÇO CONTRA FISSURAÇÃO. AF_06/2014</v>
          </cell>
          <cell r="C5339" t="str">
            <v>M2</v>
          </cell>
          <cell r="D5339">
            <v>76.239999999999995</v>
          </cell>
          <cell r="E5339">
            <v>0.64167106100000004</v>
          </cell>
        </row>
        <row r="5340">
          <cell r="A5340">
            <v>87819</v>
          </cell>
          <cell r="B5340" t="str">
            <v>EMBOÇO OU MASSA ÚNICA EM ARGAMASSA TRAÇO 1:2:8, PREPARO MANUAL, APLICADA MANUALMENTE EM SUPERFÍCIES EXTERNAS DA SACADA, ESPESSURA DE 45 MM, SEM USO DE TELA METÁLICA DE REFORÇO CONTRA FISSURAÇÃO. AF_06/2014</v>
          </cell>
          <cell r="C5340" t="str">
            <v>M2</v>
          </cell>
          <cell r="D5340">
            <v>80.31</v>
          </cell>
          <cell r="E5340">
            <v>0.64978111400000005</v>
          </cell>
        </row>
        <row r="5341">
          <cell r="A5341">
            <v>87820</v>
          </cell>
          <cell r="B5341" t="str">
            <v>EMBOÇO OU MASSA ÚNICA EM ARGAMASSA INDUSTRIALIZADA, PREPARO MECÂNICO E APLICAÇÃO COM EQUIPAMENTO DE MISTURA E PROJEÇÃO DE 1,5 M3/H EM SUPERFÍCIES EXTERNAS DA SACADA, ESPESSURA 45 MM, SEM USO DE TELA METÁLICA. AF_06/2014</v>
          </cell>
          <cell r="C5341" t="str">
            <v>M2</v>
          </cell>
          <cell r="D5341">
            <v>90.91</v>
          </cell>
          <cell r="E5341">
            <v>0.49519814699999998</v>
          </cell>
        </row>
        <row r="5342">
          <cell r="A5342">
            <v>87821</v>
          </cell>
          <cell r="B5342" t="str">
            <v>EMBOÇO OU MASSA ÚNICA EM ARGAMASSA TRAÇO 1:2:8, PREPARO MECÂNICO COM BETONEIRA 400 L, APLICADA MANUALMENTE EM SUPERFÍCIES EXTERNAS DA SACADA, ESPESSURA MAIOR OU IGUAL A 50 MM, SEM USO DE TELA METÁLICA DE REFORÇO CONTRA FISSURAÇÃO. AF_06/2014</v>
          </cell>
          <cell r="C5342" t="str">
            <v>M2</v>
          </cell>
          <cell r="D5342">
            <v>109.66</v>
          </cell>
          <cell r="E5342">
            <v>0.67526056199999995</v>
          </cell>
        </row>
        <row r="5343">
          <cell r="A5343">
            <v>87823</v>
          </cell>
          <cell r="B5343" t="str">
            <v>EMBOÇO OU MASSA ÚNICA EM ARGAMASSA TRAÇO 1:2:8, PREPARO MANUAL, APLICADA MANUALMENTE EM SUPERFÍCIES EXTERNAS DA SACADA, ESPESSURA MAIOR OU IGUAL A 50 MM, SEM USO DE TELA METÁLICA DE REFORÇO CONTRA FISSURAÇÃO. AF_06/2014</v>
          </cell>
          <cell r="C5343" t="str">
            <v>M2</v>
          </cell>
          <cell r="D5343">
            <v>114.15</v>
          </cell>
          <cell r="E5343">
            <v>0.68049209200000005</v>
          </cell>
        </row>
        <row r="5344">
          <cell r="A5344">
            <v>87824</v>
          </cell>
          <cell r="B5344" t="str">
            <v>EMBOÇO OU MASSA ÚNICA EM ARGAMASSA INDUSTRIALIZADA, PREPARO MECÂNICO E APLICAÇÃO COM EQUIPAMENTO DE MISTURA E PROJEÇÃO DE 1,5 M3/H EM SUPERFÍCIES EXTERNAS DA SACADA, ESPESSURA MAIOR OU IGUAL A 50 MM, SEM USO DE TELA METÁLICA. AF_06/2014</v>
          </cell>
          <cell r="C5344" t="str">
            <v>M2</v>
          </cell>
          <cell r="D5344">
            <v>122.9</v>
          </cell>
          <cell r="E5344">
            <v>0.54935552399999998</v>
          </cell>
        </row>
        <row r="5345">
          <cell r="A5345">
            <v>87825</v>
          </cell>
          <cell r="B5345" t="str">
            <v>EMBOÇO OU MASSA ÚNICA EM ARGAMASSA TRAÇO 1:2:8, PREPARO MECÂNICO COM BETONEIRA 400 L, APLICADA MANUALMENTE NAS PAREDES INTERNAS DA SACADA, ESPESSURA DE 25 MM, SEM USO DE TELA METÁLICA DE REFORÇO CONTRA FISSURAÇÃO. AF_06/2014</v>
          </cell>
          <cell r="C5345" t="str">
            <v>M2</v>
          </cell>
          <cell r="D5345">
            <v>50.48</v>
          </cell>
          <cell r="E5345">
            <v>0.62729083799999996</v>
          </cell>
        </row>
        <row r="5346">
          <cell r="A5346">
            <v>87827</v>
          </cell>
          <cell r="B5346" t="str">
            <v>EMBOÇO OU MASSA ÚNICA EM ARGAMASSA TRAÇO 1:2:8, PREPARO MANUAL, APLICADA MANUALMENTE NAS PAREDES INTERNAS DA SACADA, ESPESSURA DE 25 MM, SEM USO DE TELA METÁLICA DE REFORÇO CONTRA FISSURAÇÃO. AF_06/2014</v>
          </cell>
          <cell r="C5346" t="str">
            <v>M2</v>
          </cell>
          <cell r="D5346">
            <v>53.45</v>
          </cell>
          <cell r="E5346">
            <v>0.63742469899999998</v>
          </cell>
        </row>
        <row r="5347">
          <cell r="A5347">
            <v>87828</v>
          </cell>
          <cell r="B5347" t="str">
            <v>EMBOÇO OU MASSA ÚNICA EM ARGAMASSA INDUSTRIALIZADA, PREPARO MECÂNICO E APLICAÇÃO COM EQUIPAMENTO DE MISTURA E PROJEÇÃO DE 1,5 M3/H NAS PAREDES INTERNAS DA SACADA, ESPESSURA 25 MM, SEM USO DE TELA METÁLICA. AF_06/2014</v>
          </cell>
          <cell r="C5347" t="str">
            <v>M2</v>
          </cell>
          <cell r="D5347">
            <v>59.98</v>
          </cell>
          <cell r="E5347">
            <v>0.466409136</v>
          </cell>
        </row>
        <row r="5348">
          <cell r="A5348">
            <v>87829</v>
          </cell>
          <cell r="B5348" t="str">
            <v>EMBOÇO OU MASSA ÚNICA EM ARGAMASSA TRAÇO 1:2:8, PREPARO MECÂNICO COM BETONEIRA 400 L, APLICADA MANUALMENTE NAS PAREDES INTERNAS DA SACADA, ESPESSURA DE 35 MM, SEM USO DE TELA METÁLICA DE REFORÇO CONTRA FISSURAÇÃO. AF_06/2014</v>
          </cell>
          <cell r="C5348" t="str">
            <v>M2</v>
          </cell>
          <cell r="D5348">
            <v>57.79</v>
          </cell>
          <cell r="E5348">
            <v>0.59940859300000005</v>
          </cell>
        </row>
        <row r="5349">
          <cell r="A5349">
            <v>87831</v>
          </cell>
          <cell r="B5349" t="str">
            <v>EMBOÇO OU MASSA ÚNICA EM ARGAMASSA TRAÇO 1:2:8, PREPARO MANUAL, APLICADA MANUALMENTE NAS PAREDES INTERNAS DA SACADA, ESPESSURA DE 35 MM, SEM USO DE TELA METÁLICA DE REFORÇO CONTRA FISSURAÇÃO. AF_06/2014</v>
          </cell>
          <cell r="C5349" t="str">
            <v>M2</v>
          </cell>
          <cell r="D5349">
            <v>61.77</v>
          </cell>
          <cell r="E5349">
            <v>0.61243085100000005</v>
          </cell>
        </row>
        <row r="5350">
          <cell r="A5350">
            <v>87832</v>
          </cell>
          <cell r="B5350" t="str">
            <v>EMBOÇO OU MASSA ÚNICA EM ARGAMASSA INDUSTRIALIZADA, PREPARO MECÂNICO E APLICAÇÃO COM EQUIPAMENTO DE MISTURA E PROJEÇÃO DE 1,5 M3/H DE ARGAMASSA NAS PAREDES INTERNAS DA SACADA, ESPESSURA 35 MM, SEM USO DE TELA METÁLICA. AF_06/2014</v>
          </cell>
          <cell r="C5350" t="str">
            <v>M2</v>
          </cell>
          <cell r="D5350">
            <v>72.010000000000005</v>
          </cell>
          <cell r="E5350">
            <v>0.426839464</v>
          </cell>
        </row>
        <row r="5351">
          <cell r="A5351">
            <v>87834</v>
          </cell>
          <cell r="B5351" t="str">
            <v>REVESTIMENTO DECORATIVO MONOCAMADA APLICADO MANUALMENTE EM PANOS CEGOS DA FACHADA DE UM EDIFÍCIO DE ESTRUTURA CONVENCIONAL, COM ACABAMENTO RASPADO. AF_06/2014</v>
          </cell>
          <cell r="C5351" t="str">
            <v>M2</v>
          </cell>
          <cell r="D5351">
            <v>106.59</v>
          </cell>
          <cell r="E5351">
            <v>0.124093776</v>
          </cell>
        </row>
        <row r="5352">
          <cell r="A5352">
            <v>87835</v>
          </cell>
          <cell r="B5352" t="str">
            <v>REVESTIMENTO DECORATIVO MONOCAMADA APLICADO MANUALMENTE EM PANOS CEGOS DA FACHADA DE UM EDIFÍCIO DE ALVENARIA ESTRUTURAL, COM ACABAMENTO RASPADO. AF_06/2014</v>
          </cell>
          <cell r="C5352" t="str">
            <v>M2</v>
          </cell>
          <cell r="D5352">
            <v>73.180000000000007</v>
          </cell>
          <cell r="E5352">
            <v>0.14697802099999999</v>
          </cell>
        </row>
        <row r="5353">
          <cell r="A5353">
            <v>87836</v>
          </cell>
          <cell r="B5353" t="str">
            <v>REVESTIMENTO DECORATIVO MONOCAMADA APLICADO COM EQUIPAMENTO DE PROJEÇÃO EM PANOS CEGOS DA FACHADA DE UM EDIFÍCIO DE ESTRUTURA CONVENCIONAL, COM ACABAMENTO RASPADO. AF_06/2014</v>
          </cell>
          <cell r="C5353" t="str">
            <v>M2</v>
          </cell>
          <cell r="D5353">
            <v>100.59</v>
          </cell>
          <cell r="E5353">
            <v>8.8208910000000001E-2</v>
          </cell>
        </row>
        <row r="5354">
          <cell r="A5354">
            <v>87837</v>
          </cell>
          <cell r="B5354" t="str">
            <v>REVESTIMENTO DECORATIVO MONOCAMADA APLICADO COM EQUIPAMENTO DE PROJEÇÃO EM PANOS CEGOS DA FACHADA DE UM EDIFÍCIO DE ALVENARIA ESTRUTURAL, COM ACABAMENTO RASPADO. AF_06/2014</v>
          </cell>
          <cell r="C5354" t="str">
            <v>M2</v>
          </cell>
          <cell r="D5354">
            <v>67.87</v>
          </cell>
          <cell r="E5354">
            <v>9.9793020999999996E-2</v>
          </cell>
        </row>
        <row r="5355">
          <cell r="A5355">
            <v>87838</v>
          </cell>
          <cell r="B5355" t="str">
            <v>REVESTIMENTO DECORATIVO MONOCAMADA APLICADO MANUALMENTE EM PANOS DA FACHADA COM PRESENÇA DE VÃOS, DE UM EDIFÍCIO DE ESTRUTURA CONVENCIONAL E ACABAMENTO RASPADO. AF_06/2014</v>
          </cell>
          <cell r="C5355" t="str">
            <v>M2</v>
          </cell>
          <cell r="D5355">
            <v>112.43</v>
          </cell>
          <cell r="E5355">
            <v>0.143864346</v>
          </cell>
        </row>
        <row r="5356">
          <cell r="A5356">
            <v>87839</v>
          </cell>
          <cell r="B5356" t="str">
            <v>REVESTIMENTO DECORATIVO MONOCAMADA APLICADO MANUALMENTE EM PANOS DA FACHADA COM PRESENÇA DE VÃOS, DE UM EDIFÍCIO DE ALVENARIA ESTRUTURAL E ACABAMENTO RASPADO. AF_06/2014</v>
          </cell>
          <cell r="C5356" t="str">
            <v>M2</v>
          </cell>
          <cell r="D5356">
            <v>77.37</v>
          </cell>
          <cell r="E5356">
            <v>0.17726446900000001</v>
          </cell>
        </row>
        <row r="5357">
          <cell r="A5357">
            <v>87840</v>
          </cell>
          <cell r="B5357" t="str">
            <v>REVESTIMENTO DECORATIVO MONOCAMADA APLICADO COM EQUIPAMENTO DE PROJEÇÃO EM PANOS DA FACHADA COM PRESENÇA DE VÃOS, DE UM EDIFÍCIO DE ESTRUTURA CONVENCIONAL E ACABAMENTO RASPADO. AF_06/2014</v>
          </cell>
          <cell r="C5357" t="str">
            <v>M2</v>
          </cell>
          <cell r="D5357">
            <v>105.01</v>
          </cell>
          <cell r="E5357">
            <v>0.102356195</v>
          </cell>
        </row>
        <row r="5358">
          <cell r="A5358">
            <v>87841</v>
          </cell>
          <cell r="B5358" t="str">
            <v>REVESTIMENTO DECORATIVO MONOCAMADA APLICADO COM EQUIPAMENTO DE PROJEÇÃO EM PANOS DA FACHADA COM PRESENÇA DE VÃOS, DE UM EDIFÍCIO DE ALVENARIA ESTRUTURAL E ACABAMENTO RASPADO. AF_06/2014</v>
          </cell>
          <cell r="C5358" t="str">
            <v>M2</v>
          </cell>
          <cell r="D5358">
            <v>70.63</v>
          </cell>
          <cell r="E5358">
            <v>0.122567817</v>
          </cell>
        </row>
        <row r="5359">
          <cell r="A5359">
            <v>87842</v>
          </cell>
          <cell r="B5359" t="str">
            <v>REVESTIMENTO DECORATIVO MONOCAMADA APLICADO MANUALMENTE EM SUPERFÍCIES EXTERNAS DA SACADA DE UM EDIFÍCIO DE ESTRUTURA CONVENCIONAL E ACABAMENTO RASPADO. AF_06/2014</v>
          </cell>
          <cell r="C5359" t="str">
            <v>M2</v>
          </cell>
          <cell r="D5359">
            <v>112.64</v>
          </cell>
          <cell r="E5359">
            <v>0.21195119700000001</v>
          </cell>
        </row>
        <row r="5360">
          <cell r="A5360">
            <v>87843</v>
          </cell>
          <cell r="B5360" t="str">
            <v>REVESTIMENTO DECORATIVO MONOCAMADA APLICADO MANUALMENTE EM SUPERFÍCIES EXTERNAS DA SACADA DE UM EDIFÍCIO DE ALVENARIA ESTRUTURAL E ACABAMENTO RASPADO. AF_06/2014</v>
          </cell>
          <cell r="C5360" t="str">
            <v>M2</v>
          </cell>
          <cell r="D5360">
            <v>84.53</v>
          </cell>
          <cell r="E5360">
            <v>0.25314801599999998</v>
          </cell>
        </row>
        <row r="5361">
          <cell r="A5361">
            <v>87844</v>
          </cell>
          <cell r="B5361" t="str">
            <v>REVESTIMENTO DECORATIVO MONOCAMADA APLICADO COM EQUIPAMENTO DE PROJEÇÃO EM SUPERFÍCIES EXTERNAS DA SACADA DE UM EDIFÍCIO DE ESTRUTURA CONVENCIONAL E ACABAMENTO RASPADO. AF_06/2014</v>
          </cell>
          <cell r="C5361" t="str">
            <v>M2</v>
          </cell>
          <cell r="D5361">
            <v>101.49</v>
          </cell>
          <cell r="E5361">
            <v>0.15349664099999999</v>
          </cell>
        </row>
        <row r="5362">
          <cell r="A5362">
            <v>87845</v>
          </cell>
          <cell r="B5362" t="str">
            <v>REVESTIMENTO DECORATIVO MONOCAMADA APLICADO COM EQUIPAMENTO DE PROJEÇÃO EM SUPERFÍCIES EXTERNAS DA SACADA DE UM EDIFÍCIO DE ALVENARIA ESTRUTURAL E ACABAMENTO RASPADO. AF_06/2014</v>
          </cell>
          <cell r="C5362" t="str">
            <v>M2</v>
          </cell>
          <cell r="D5362">
            <v>74.09</v>
          </cell>
          <cell r="E5362">
            <v>0.18202733700000001</v>
          </cell>
        </row>
        <row r="5363">
          <cell r="A5363">
            <v>87846</v>
          </cell>
          <cell r="B5363" t="str">
            <v>REVESTIMENTO DECORATIVO MONOCAMADA APLICADO MANUALMENTE EM PANOS CEGOS DA FACHADA DE UM EDIFÍCIO DE ESTRUTURA CONVENCIONAL, COM ACABAMENTO TRAVERTINO. AF_06/2014</v>
          </cell>
          <cell r="C5363" t="str">
            <v>M2</v>
          </cell>
          <cell r="D5363">
            <v>115.99</v>
          </cell>
          <cell r="E5363">
            <v>0.13923722199999999</v>
          </cell>
        </row>
        <row r="5364">
          <cell r="A5364">
            <v>87847</v>
          </cell>
          <cell r="B5364" t="str">
            <v>REVESTIMENTO DECORATIVO MONOCAMADA APLICADO MANUALMENTE EM PANOS CEGOS DA FACHADA DE UM EDIFÍCIO DE ALVENARIA ESTRUTURAL, COM ACABAMENTO TRAVERTINO. AF_06/2014</v>
          </cell>
          <cell r="C5364" t="str">
            <v>M2</v>
          </cell>
          <cell r="D5364">
            <v>82.58</v>
          </cell>
          <cell r="E5364">
            <v>0.165471124</v>
          </cell>
        </row>
        <row r="5365">
          <cell r="A5365">
            <v>87848</v>
          </cell>
          <cell r="B5365" t="str">
            <v>REVESTIMENTO DECORATIVO MONOCAMADA APLICADO COM EQUIPAMENTO DE PROJEÇÃO EM PANOS CEGOS DA FACHADA DE UM EDIFÍCIO DE ESTRUTURA CONVENCIONAL, COM ACABAMENTO TRAVERTINO. AF_06/2014</v>
          </cell>
          <cell r="C5365" t="str">
            <v>M2</v>
          </cell>
          <cell r="D5365">
            <v>108.88</v>
          </cell>
          <cell r="E5365">
            <v>9.9724011000000001E-2</v>
          </cell>
        </row>
        <row r="5366">
          <cell r="A5366">
            <v>87849</v>
          </cell>
          <cell r="B5366" t="str">
            <v>REVESTIMENTO DECORATIVO MONOCAMADA APLICADO COM EQUIPAMENTO DE PROJEÇÃO EM PANOS CEGOS DA FACHADA DE UM EDIFÍCIO DE ALVENARIA ESTRUTURAL, COM ACABAMENTO TRAVERTINO. AF_06/2014</v>
          </cell>
          <cell r="C5366" t="str">
            <v>M2</v>
          </cell>
          <cell r="D5366">
            <v>76.16</v>
          </cell>
          <cell r="E5366">
            <v>0.114959178</v>
          </cell>
        </row>
        <row r="5367">
          <cell r="A5367">
            <v>87850</v>
          </cell>
          <cell r="B5367" t="str">
            <v>REVESTIMENTO DECORATIVO MONOCAMADA APLICADO MANUALMENTE EM PANOS DA FACHADA COM PRESENÇA DE VÃOS, DE UM EDIFÍCIO DE ESTRUTURA CONVENCIONAL E ACABAMENTO TRAVERTINO. AF_06/2014</v>
          </cell>
          <cell r="C5367" t="str">
            <v>M2</v>
          </cell>
          <cell r="D5367">
            <v>121.84</v>
          </cell>
          <cell r="E5367">
            <v>0.15692890000000001</v>
          </cell>
        </row>
        <row r="5368">
          <cell r="A5368">
            <v>87851</v>
          </cell>
          <cell r="B5368" t="str">
            <v>REVESTIMENTO DECORATIVO MONOCAMADA APLICADO MANUALMENTE EM PANOS DA FACHADA COM PRESENÇA DE VÃOS, DE UM EDIFÍCIO DE ALVENARIA ESTRUTURAL E ACABAMENTO TRAVERTINO. AF_06/2014</v>
          </cell>
          <cell r="C5368" t="str">
            <v>M2</v>
          </cell>
          <cell r="D5368">
            <v>86.78</v>
          </cell>
          <cell r="E5368">
            <v>0.19194723999999999</v>
          </cell>
        </row>
        <row r="5369">
          <cell r="A5369">
            <v>87852</v>
          </cell>
          <cell r="B5369" t="str">
            <v>REVESTIMENTO DECORATIVO MONOCAMADA APLICADO COM EQUIPAMENTO DE PROJEÇÃO EM PANOS DA FACHADA COM PRESENÇA DE VÃOS, DE UM EDIFÍCIO DE ESTRUTURA CONVENCIONAL E ACABAMENTO TRAVERTINO. AF_06/2014</v>
          </cell>
          <cell r="C5369" t="str">
            <v>M2</v>
          </cell>
          <cell r="D5369">
            <v>113.29</v>
          </cell>
          <cell r="E5369">
            <v>0.11230986900000001</v>
          </cell>
        </row>
        <row r="5370">
          <cell r="A5370">
            <v>87853</v>
          </cell>
          <cell r="B5370" t="str">
            <v>REVESTIMENTO DECORATIVO MONOCAMADA APLICADO COM EQUIPAMENTO DE PROJEÇÃO EM PANOS DA FACHADA COM PRESENÇA DE VÃOS, DE UM EDIFÍCIO DE ALVENARIA ESTRUTURAL E ACABAMENTO TRAVERTINO. AF_06/2014</v>
          </cell>
          <cell r="C5370" t="str">
            <v>M2</v>
          </cell>
          <cell r="D5370">
            <v>78.91</v>
          </cell>
          <cell r="E5370">
            <v>0.134527439</v>
          </cell>
        </row>
        <row r="5371">
          <cell r="A5371">
            <v>87854</v>
          </cell>
          <cell r="B5371" t="str">
            <v>REVESTIMENTO DECORATIVO MONOCAMADA APLICADO MANUALMENTE EM SUPERFÍCIES EXTERNAS DA SACADA DE UM EDIFÍCIO DE ESTRUTURA CONVENCIONAL E ACABAMENTO TRAVERTINO. AF_06/2014</v>
          </cell>
          <cell r="C5371" t="str">
            <v>M2</v>
          </cell>
          <cell r="D5371">
            <v>122.03</v>
          </cell>
          <cell r="E5371">
            <v>0.21944809400000001</v>
          </cell>
        </row>
        <row r="5372">
          <cell r="A5372">
            <v>87855</v>
          </cell>
          <cell r="B5372" t="str">
            <v>REVESTIMENTO DECORATIVO MONOCAMADA APLICADO MANUALMENTE EM SUPERFÍCIES EXTERNAS DA SACADA DE UM EDIFÍCIO DE ALVENARIA ESTRUTURAL E ACABAMENTO TRAVERTINO. AF_06/2014</v>
          </cell>
          <cell r="C5372" t="str">
            <v>M2</v>
          </cell>
          <cell r="D5372">
            <v>93.94</v>
          </cell>
          <cell r="E5372">
            <v>0.25919589300000001</v>
          </cell>
        </row>
        <row r="5373">
          <cell r="A5373">
            <v>87856</v>
          </cell>
          <cell r="B5373" t="str">
            <v>REVESTIMENTO DECORATIVO MONOCAMADA APLICADO COM EQUIPAMENTO DE PROJEÇÃO EM SUPERFÍCIES EXTERNAS DA SACADA DE UM EDIFÍCIO DE ESTRUTURA CONVENCIONAL E ACABAMENTO TRAVERTINO. AF_06/2014</v>
          </cell>
          <cell r="C5373" t="str">
            <v>M2</v>
          </cell>
          <cell r="D5373">
            <v>109.79</v>
          </cell>
          <cell r="E5373">
            <v>0.16007670500000001</v>
          </cell>
        </row>
        <row r="5374">
          <cell r="A5374">
            <v>87857</v>
          </cell>
          <cell r="B5374" t="str">
            <v>REVESTIMENTO DECORATIVO MONOCAMADA APLICADO COM EQUIPAMENTO DE PROJEÇÃO EM SUPERFÍCIES EXTERNAS DA SACADA DE UM EDIFÍCIO DE ALVENARIA ESTRUTURAL E ACABAMENTO TRAVERTINO. AF_06/2014</v>
          </cell>
          <cell r="C5374" t="str">
            <v>M2</v>
          </cell>
          <cell r="D5374">
            <v>82.37</v>
          </cell>
          <cell r="E5374">
            <v>0.187659729</v>
          </cell>
        </row>
        <row r="5375">
          <cell r="A5375">
            <v>87858</v>
          </cell>
          <cell r="B5375" t="str">
            <v>REVESTIMENTO DECORATIVO MONOCAMADA APLICADO MANUALMENTE NAS PAREDES INTERNAS DA SACADA COM ACABAMENTO RASPADO. AF_06/2014</v>
          </cell>
          <cell r="C5375" t="str">
            <v>M2</v>
          </cell>
          <cell r="D5375">
            <v>80.62</v>
          </cell>
          <cell r="E5375">
            <v>0.216979957</v>
          </cell>
        </row>
        <row r="5376">
          <cell r="A5376">
            <v>87859</v>
          </cell>
          <cell r="B5376" t="str">
            <v>REVESTIMENTO DECORATIVO MONOCAMADA APLICADO MANUALMENTE NAS PAREDES INTERNAS DA SACADA COM ACABAMENTO TRAVERTINO. AF_06/2014</v>
          </cell>
          <cell r="C5376" t="str">
            <v>M2</v>
          </cell>
          <cell r="D5376">
            <v>94.43</v>
          </cell>
          <cell r="E5376">
            <v>0.253615482</v>
          </cell>
        </row>
        <row r="5377">
          <cell r="A5377">
            <v>89048</v>
          </cell>
          <cell r="B5377" t="str">
            <v>(COMPOSIÇÃO REPRESENTATIVA) DO SERVIÇO DE EMBOÇO/MASSA ÚNICA, TRAÇO 1:2:8, PREPARO MECÂNICO, COM BETONEIRA DE 400L, EM PAREDES DE AMBIENTES INTERNOS, COM EXECUÇÃO DE TALISCAS, PARA EDIFICAÇÃO HABITACIONAL MULTIFAMILIAR (PRÉDIO). AF_11/2014</v>
          </cell>
          <cell r="C5377" t="str">
            <v>M2</v>
          </cell>
          <cell r="D5377">
            <v>26.07</v>
          </cell>
          <cell r="E5377">
            <v>0.47471127000000002</v>
          </cell>
        </row>
        <row r="5378">
          <cell r="A5378">
            <v>89049</v>
          </cell>
          <cell r="B5378" t="str">
            <v>(COMPOSIÇÃO REPRESENTATIVA) DO SERVIÇO DE APLICAÇÃO MANUAL DE GESSO DESEMPENADO (SEM TALISCAS) EM TETO, ESPESSURA 0,5 CM, PARA EDIFICAÇÃO HABITACIONAL MULTIFAMILIAR (PRÉDIO). AF_11/2014</v>
          </cell>
          <cell r="C5378" t="str">
            <v>M2</v>
          </cell>
          <cell r="D5378">
            <v>15.83</v>
          </cell>
          <cell r="E5378">
            <v>0.51604453299999997</v>
          </cell>
        </row>
        <row r="5379">
          <cell r="A5379">
            <v>89173</v>
          </cell>
          <cell r="B5379" t="str">
            <v>(COMPOSIÇÃO REPRESENTATIVA) DO SERVIÇO DE EMBOÇO/MASSA ÚNICA, APLICADO MANUALMENTE, TRAÇO 1:2:8, EM BETONEIRA DE 400L, PAREDES INTERNAS, COM EXECUÇÃO DE TALISCAS, EDIFICAÇÃO HABITACIONAL UNIFAMILIAR (CASAS) E EDIFICAÇÃO PÚBLICA PADRÃO. AF_12/2014</v>
          </cell>
          <cell r="C5379" t="str">
            <v>M2</v>
          </cell>
          <cell r="D5379">
            <v>25.65</v>
          </cell>
          <cell r="E5379">
            <v>0.46980137799999999</v>
          </cell>
        </row>
        <row r="5380">
          <cell r="A5380">
            <v>90406</v>
          </cell>
          <cell r="B5380" t="str">
            <v>MASSA ÚNICA, PARA RECEBIMENTO DE PINTURA, EM ARGAMASSA TRAÇO 1:2:8, PREPARO MECÂNICO COM BETONEIRA 400L, APLICADA MANUALMENTE EM TETO, ESPESSURA DE 20MM, COM EXECUÇÃO DE TALISCAS. AF_03/2015</v>
          </cell>
          <cell r="C5380" t="str">
            <v>M2</v>
          </cell>
          <cell r="D5380">
            <v>33.270000000000003</v>
          </cell>
          <cell r="E5380">
            <v>0.53843816499999997</v>
          </cell>
        </row>
        <row r="5381">
          <cell r="A5381">
            <v>90407</v>
          </cell>
          <cell r="B5381" t="str">
            <v>MASSA ÚNICA, PARA RECEBIMENTO DE PINTURA, EM ARGAMASSA TRAÇO 1:2:8, PREPARO MANUAL, APLICADA MANUALMENTE EM TETO, ESPESSURA DE 20MM, COM EXECUÇÃO DE TALISCAS. AF_03/2015</v>
          </cell>
          <cell r="C5381" t="str">
            <v>M2</v>
          </cell>
          <cell r="D5381">
            <v>36.380000000000003</v>
          </cell>
          <cell r="E5381">
            <v>0.56170094599999998</v>
          </cell>
        </row>
        <row r="5382">
          <cell r="A5382">
            <v>90408</v>
          </cell>
          <cell r="B5382" t="str">
            <v>MASSA ÚNICA, PARA RECEBIMENTO DE PINTURA, EM ARGAMASSA TRAÇO 1:2:8, PREPARO MECÂNICO COM BETONEIRA 400L, APLICADA MANUALMENTE EM TETO, ESPESSURA DE 10MM, COM EXECUÇÃO DE TALISCAS. AF_03/2015</v>
          </cell>
          <cell r="C5382" t="str">
            <v>M2</v>
          </cell>
          <cell r="D5382">
            <v>24</v>
          </cell>
          <cell r="E5382">
            <v>0.59839187599999999</v>
          </cell>
        </row>
        <row r="5383">
          <cell r="A5383">
            <v>90409</v>
          </cell>
          <cell r="B5383" t="str">
            <v>MASSA ÚNICA, PARA RECEBIMENTO DE PINTURA, EM ARGAMASSA TRAÇO 1:2:8, PREPARO MANUAL, APLICADA MANUALMENTE EM TETO, ESPESSURA DE 10MM, COM EXECUÇÃO DE TALISCAS. AF_03/2015</v>
          </cell>
          <cell r="C5383" t="str">
            <v>M2</v>
          </cell>
          <cell r="D5383">
            <v>25.76</v>
          </cell>
          <cell r="E5383">
            <v>0.61389656599999998</v>
          </cell>
        </row>
        <row r="5384">
          <cell r="A5384">
            <v>5998</v>
          </cell>
          <cell r="B5384" t="str">
            <v>PASTA DE CIMENTO PORTLAND, ESPESSURA 1MM</v>
          </cell>
          <cell r="C5384" t="str">
            <v>M2</v>
          </cell>
          <cell r="D5384">
            <v>0.85</v>
          </cell>
          <cell r="E5384">
            <v>0.134146341</v>
          </cell>
        </row>
        <row r="5385">
          <cell r="A5385">
            <v>84084</v>
          </cell>
          <cell r="B5385" t="str">
            <v>APICOAMENTO MANUAL DE SUPERFICIE DE CONCRETO</v>
          </cell>
          <cell r="C5385" t="str">
            <v>M2</v>
          </cell>
          <cell r="D5385">
            <v>6.13</v>
          </cell>
          <cell r="E5385">
            <v>0.77870216400000003</v>
          </cell>
        </row>
        <row r="5386">
          <cell r="A5386">
            <v>87242</v>
          </cell>
          <cell r="B5386" t="str">
            <v>REVESTIMENTO CERÂMICO PARA PAREDES EXTERNAS EM PASTILHAS DE PORCELANA 5 X 5 CM (PLACAS DE 30 X 30 CM), ALINHADAS A PRUMO, APLICADO EM PANOS COM VÃOS. AF_06/2014</v>
          </cell>
          <cell r="C5386" t="str">
            <v>M2</v>
          </cell>
          <cell r="D5386">
            <v>133.05000000000001</v>
          </cell>
          <cell r="E5386">
            <v>0.188826983</v>
          </cell>
        </row>
        <row r="5387">
          <cell r="A5387">
            <v>87243</v>
          </cell>
          <cell r="B5387" t="str">
            <v>REVESTIMENTO CERÂMICO PARA PAREDES EXTERNAS EM PASTILHAS DE PORCELANA 5 X 5 CM (PLACAS DE 30 X 30 CM), ALINHADAS A PRUMO, APLICADO EM PANOS SEM VÃOS. AF_06/2014</v>
          </cell>
          <cell r="C5387" t="str">
            <v>M2</v>
          </cell>
          <cell r="D5387">
            <v>121.19</v>
          </cell>
          <cell r="E5387">
            <v>0.164532914</v>
          </cell>
        </row>
        <row r="5388">
          <cell r="A5388">
            <v>87244</v>
          </cell>
          <cell r="B5388" t="str">
            <v>REVESTIMENTO CERÂMICO PARA PAREDES EXTERNAS EM PASTILHAS DE PORCELANA 5 X 5 CM (PLACAS DE 30 X 30 CM), ALINHADAS A PRUMO, APLICADO EM SUPERFÍCIES EXTERNAS DA SACADA. AF_06/2014</v>
          </cell>
          <cell r="C5388" t="str">
            <v>M2</v>
          </cell>
          <cell r="D5388">
            <v>129.96</v>
          </cell>
          <cell r="E5388">
            <v>0.20636756000000001</v>
          </cell>
        </row>
        <row r="5389">
          <cell r="A5389">
            <v>87245</v>
          </cell>
          <cell r="B5389" t="str">
            <v>REVESTIMENTO CERÂMICO PARA PAREDES EXTERNAS EM PASTILHAS DE PORCELANA 5 X 5 CM (PLACAS DE 30 X 30 CM), ALINHADAS A PRUMO, APLICADO EM SUPERFÍCIES INTERNAS DA SACADA. AF_06/2014</v>
          </cell>
          <cell r="C5389" t="str">
            <v>M2</v>
          </cell>
          <cell r="D5389">
            <v>155.91999999999999</v>
          </cell>
          <cell r="E5389">
            <v>0.21193627100000001</v>
          </cell>
        </row>
        <row r="5390">
          <cell r="A5390">
            <v>87264</v>
          </cell>
          <cell r="B5390" t="str">
            <v>REVESTIMENTO CERÂMICO PARA PAREDES INTERNAS COM PLACAS TIPO ESMALTADA EXTRA DE DIMENSÕES 20X20 CM APLICADAS EM AMBIENTES DE ÁREA MENOR QUE 5 M² NA ALTURA INTEIRA DAS PAREDES. AF_06/2014</v>
          </cell>
          <cell r="C5390" t="str">
            <v>M2</v>
          </cell>
          <cell r="D5390">
            <v>48.62</v>
          </cell>
          <cell r="E5390">
            <v>0.29348500500000002</v>
          </cell>
        </row>
        <row r="5391">
          <cell r="A5391">
            <v>87265</v>
          </cell>
          <cell r="B5391" t="str">
            <v>REVESTIMENTO CERÂMICO PARA PAREDES INTERNAS COM PLACAS TIPO ESMALTADA EXTRA DE DIMENSÕES 20X20 CM APLICADAS EM AMBIENTES DE ÁREA MAIOR QUE 5 M² NA ALTURA INTEIRA DAS PAREDES. AF_06/2014</v>
          </cell>
          <cell r="C5391" t="str">
            <v>M2</v>
          </cell>
          <cell r="D5391">
            <v>43.03</v>
          </cell>
          <cell r="E5391">
            <v>0.234440804</v>
          </cell>
        </row>
        <row r="5392">
          <cell r="A5392">
            <v>87266</v>
          </cell>
          <cell r="B5392" t="str">
            <v>REVESTIMENTO CERÂMICO PARA PAREDES INTERNAS COM PLACAS TIPO ESMALTADA EXTRA DE DIMENSÕES 20X20 CM APLICADAS EM AMBIENTES DE ÁREA MENOR QUE 5 M² A MEIA ALTURA DAS PAREDES. AF_06/2014</v>
          </cell>
          <cell r="C5392" t="str">
            <v>M2</v>
          </cell>
          <cell r="D5392">
            <v>50.6</v>
          </cell>
          <cell r="E5392">
            <v>0.31262405700000001</v>
          </cell>
        </row>
        <row r="5393">
          <cell r="A5393">
            <v>87267</v>
          </cell>
          <cell r="B5393" t="str">
            <v>REVESTIMENTO CERÂMICO PARA PAREDES INTERNAS COM PLACAS TIPO ESMALTADA EXTRA DE DIMENSÕES 20X20 CM APLICADAS EM AMBIENTES DE ÁREA MAIOR QUE 5 M² A MEIA ALTURA DAS PAREDES. AF_06/2014</v>
          </cell>
          <cell r="C5393" t="str">
            <v>M2</v>
          </cell>
          <cell r="D5393">
            <v>48.13</v>
          </cell>
          <cell r="E5393">
            <v>0.28854993699999998</v>
          </cell>
        </row>
        <row r="5394">
          <cell r="A5394">
            <v>87268</v>
          </cell>
          <cell r="B5394" t="str">
            <v>REVESTIMENTO CERÂMICO PARA PAREDES INTERNAS COM PLACAS TIPO ESMALTADA EXTRA DE DIMENSÕES 25X35 CM APLICADAS EM AMBIENTES DE ÁREA MENOR QUE 5 M² NA ALTURA INTEIRA DAS PAREDES. AF_06/2014</v>
          </cell>
          <cell r="C5394" t="str">
            <v>M2</v>
          </cell>
          <cell r="D5394">
            <v>52.13</v>
          </cell>
          <cell r="E5394">
            <v>0.32394366099999999</v>
          </cell>
        </row>
        <row r="5395">
          <cell r="A5395">
            <v>87269</v>
          </cell>
          <cell r="B5395" t="str">
            <v>REVESTIMENTO CERÂMICO PARA PAREDES INTERNAS COM PLACAS TIPO ESMALTADA EXTRA DE DIMENSÕES 25X35 CM APLICADAS EM AMBIENTES DE ÁREA MAIOR QUE 5 M² NA ALTURA INTEIRA DAS PAREDES. AF_06/2014</v>
          </cell>
          <cell r="C5395" t="str">
            <v>M2</v>
          </cell>
          <cell r="D5395">
            <v>46.05</v>
          </cell>
          <cell r="E5395">
            <v>0.26713225600000001</v>
          </cell>
        </row>
        <row r="5396">
          <cell r="A5396">
            <v>87270</v>
          </cell>
          <cell r="B5396" t="str">
            <v>REVESTIMENTO CERÂMICO PARA PAREDES INTERNAS COM PLACAS TIPO ESMALTADA EXTRA DE DIMENSÕES 25X35 CM APLICADAS EM AMBIENTES DE ÁREA MENOR QUE 5 M² A MEIA ALTURA DAS PAREDES. AF_06/2014</v>
          </cell>
          <cell r="C5396" t="str">
            <v>M2</v>
          </cell>
          <cell r="D5396">
            <v>53.79</v>
          </cell>
          <cell r="E5396">
            <v>0.33813353200000001</v>
          </cell>
        </row>
        <row r="5397">
          <cell r="A5397">
            <v>87271</v>
          </cell>
          <cell r="B5397" t="str">
            <v>REVESTIMENTO CERÂMICO PARA PAREDES INTERNAS COM PLACAS TIPO ESMALTADA EXTRA DE DIMENSÕES 25X35 CM APLICADAS EM AMBIENTES DE ÁREA MAIOR QUE 5 M² A MEIA ALTURA DAS PAREDES. AF_06/2014</v>
          </cell>
          <cell r="C5397" t="str">
            <v>M2</v>
          </cell>
          <cell r="D5397">
            <v>50.88</v>
          </cell>
          <cell r="E5397">
            <v>0.316215682</v>
          </cell>
        </row>
        <row r="5398">
          <cell r="A5398">
            <v>87272</v>
          </cell>
          <cell r="B5398" t="str">
            <v>REVESTIMENTO CERÂMICO PARA PAREDES INTERNAS COM PLACAS TIPO ESMALTADA EXTRA  DE DIMENSÕES 33X45 CM APLICADAS EM AMBIENTES DE ÁREA MENOR QUE 5 M² NA ALTURA INTEIRA DAS PAREDES. AF_06/2014</v>
          </cell>
          <cell r="C5398" t="str">
            <v>M2</v>
          </cell>
          <cell r="D5398">
            <v>55.22</v>
          </cell>
          <cell r="E5398">
            <v>0.34177907400000002</v>
          </cell>
        </row>
        <row r="5399">
          <cell r="A5399">
            <v>87273</v>
          </cell>
          <cell r="B5399" t="str">
            <v>REVESTIMENTO CERÂMICO PARA PAREDES INTERNAS COM PLACAS TIPO ESMALTADA EXTRA DE DIMENSÕES 33X45 CM APLICADAS EM AMBIENTES DE ÁREA MAIOR QUE 5 M² NA ALTURA INTEIRA DAS PAREDES. AF_06/2014</v>
          </cell>
          <cell r="C5399" t="str">
            <v>M2</v>
          </cell>
          <cell r="D5399">
            <v>47.8</v>
          </cell>
          <cell r="E5399">
            <v>0.27645697400000002</v>
          </cell>
        </row>
        <row r="5400">
          <cell r="A5400">
            <v>87274</v>
          </cell>
          <cell r="B5400" t="str">
            <v>REVESTIMENTO CERÂMICO PARA PAREDES INTERNAS COM PLACAS TIPO ESMALTADA EXTRA DE DIMENSÕES 33X45 CM APLICADAS EM AMBIENTES DE ÁREA MENOR QUE 5 M² A MEIA ALTURA DAS PAREDES. AF_06/2014</v>
          </cell>
          <cell r="C5400" t="str">
            <v>M2</v>
          </cell>
          <cell r="D5400">
            <v>56.39</v>
          </cell>
          <cell r="E5400">
            <v>0.34932480399999999</v>
          </cell>
        </row>
        <row r="5401">
          <cell r="A5401">
            <v>87275</v>
          </cell>
          <cell r="B5401" t="str">
            <v>REVESTIMENTO CERÂMICO PARA PAREDES INTERNAS COM PLACAS TIPO ESMALTADA EXTRA  DE DIMENSÕES 33X45 CM APLICADAS EM AMBIENTES DE ÁREA MAIOR QUE 5 M² A MEIA ALTURA DAS PAREDES. AF_06/2014</v>
          </cell>
          <cell r="C5401" t="str">
            <v>M2</v>
          </cell>
          <cell r="D5401">
            <v>53.89</v>
          </cell>
          <cell r="E5401">
            <v>0.33040881</v>
          </cell>
        </row>
        <row r="5402">
          <cell r="A5402">
            <v>88786</v>
          </cell>
          <cell r="B5402" t="str">
            <v>REVESTIMENTO CERÂMICO PARA PAREDES EXTERNAS EM PASTILHAS DE PORCELANA 2,5 X 2,5 CM (PLACAS DE 30 X 30 CM), ALINHADAS A PRUMO, APLICADO EM PANOS COM VÃOS. AF_10/2014</v>
          </cell>
          <cell r="C5402" t="str">
            <v>M2</v>
          </cell>
          <cell r="D5402">
            <v>147.32</v>
          </cell>
          <cell r="E5402">
            <v>0.17050785199999999</v>
          </cell>
        </row>
        <row r="5403">
          <cell r="A5403">
            <v>88787</v>
          </cell>
          <cell r="B5403" t="str">
            <v>REVESTIMENTO CERÂMICO PARA PAREDES EXTERNAS EM PASTILHAS DE PORCELANA 2,5 X 2,5 CM (PLACAS DE 30 X 30 CM), ALINHADAS A PRUMO, APLICADO EM PANOS SEM VÃOS. AF_10/2014</v>
          </cell>
          <cell r="C5403" t="str">
            <v>M2</v>
          </cell>
          <cell r="D5403">
            <v>134.83000000000001</v>
          </cell>
          <cell r="E5403">
            <v>0.14787320900000001</v>
          </cell>
        </row>
        <row r="5404">
          <cell r="A5404">
            <v>88788</v>
          </cell>
          <cell r="B5404" t="str">
            <v>REVESTIMENTO CERÂMICO PARA PAREDES EXTERNAS EM PASTILHAS DE PORCELANA 2,5 X 2,5 CM (PLACAS DE 30 X 30 CM), ALINHADAS A PRUMO, APLICADO EM SUPERFÍCIES EXTERNAS DA SACADA. AF_10/2014</v>
          </cell>
          <cell r="C5404" t="str">
            <v>M2</v>
          </cell>
          <cell r="D5404">
            <v>143.6</v>
          </cell>
          <cell r="E5404">
            <v>0.1867327</v>
          </cell>
        </row>
        <row r="5405">
          <cell r="A5405">
            <v>88789</v>
          </cell>
          <cell r="B5405" t="str">
            <v>REVESTIMENTO CERÂMICO PARA PAREDES EXTERNAS EM PASTILHAS DE PORCELANA 2,5 X 2,5 CM (PLACAS DE 30 X 30 CM), ALINHADAS A PRUMO, APLICADO EM SUPERFÍCIES INTERNAS DA SACADA. AF_10/2014</v>
          </cell>
          <cell r="C5405" t="str">
            <v>M2</v>
          </cell>
          <cell r="D5405">
            <v>171.71</v>
          </cell>
          <cell r="E5405">
            <v>0.19241761399999999</v>
          </cell>
        </row>
        <row r="5406">
          <cell r="A5406">
            <v>89045</v>
          </cell>
          <cell r="B5406" t="str">
            <v>(COMPOSIÇÃO REPRESENTATIVA) DO SERVIÇO DE REVESTIMENTO CERÂMICO PARA AMBIENTES DE ÁREAS MOLHADAS, MEIA PAREDE OU PAREDE INTEIRA, COM PLACAS TIPO GRÊS OU SEMI-GRÊS, DIMENSÕES 20X20 CM, PARA EDIFICAÇÃO HABITACIONAL MULTIFAMILIAR (PRÉDIO). AF_11/2014</v>
          </cell>
          <cell r="C5406" t="str">
            <v>M2</v>
          </cell>
          <cell r="D5406">
            <v>48.47</v>
          </cell>
          <cell r="E5406">
            <v>0.29543061599999998</v>
          </cell>
        </row>
        <row r="5407">
          <cell r="A5407">
            <v>89170</v>
          </cell>
          <cell r="B5407" t="str">
            <v>(COMPOSIÇÃO REPRESENTATIVA) DO SERVIÇO DE REVESTIMENTO CERÂMICO PARA PAREDES INTERNAS, MEIA PAREDE, OU PAREDE INTEIRA, PLACAS GRÊS OU SEMI-GRÊS DE 20X20 CM, PARA EDIFICAÇÕES HABITACIONAIS UNIFAMILIAR (CASAS) E EDIFICAÇÕES PÚBLICAS PADRÃO. AF_11/2014</v>
          </cell>
          <cell r="C5407" t="str">
            <v>M2</v>
          </cell>
          <cell r="D5407">
            <v>47.08</v>
          </cell>
          <cell r="E5407">
            <v>0.28180039099999998</v>
          </cell>
        </row>
        <row r="5408">
          <cell r="A5408">
            <v>93392</v>
          </cell>
          <cell r="B5408" t="str">
            <v>REVESTIMENTO CERÂMICO PARA PAREDES INTERNAS COM PLACAS TIPO ESMALTADA PADRÃO POPULAR DE DIMENSÕES 20X20 CM APLICADAS EM AMBIENTES DE ÁREA MENOR QUE 5 M2 NA ALTURA INTEIRA DAS PAREDES. AF_06/2014</v>
          </cell>
          <cell r="C5408" t="str">
            <v>M2</v>
          </cell>
          <cell r="D5408">
            <v>37.36</v>
          </cell>
          <cell r="E5408">
            <v>0.382582906</v>
          </cell>
        </row>
        <row r="5409">
          <cell r="A5409">
            <v>93393</v>
          </cell>
          <cell r="B5409" t="str">
            <v>REVESTIMENTO CERÂMICO PARA PAREDES INTERNAS COM PLACAS TIPO ESMALTADA PADRÃO POPULAR DE DIMENSÕES 20X20 CM APLICADAS EM AMBIENTES DE ÁREA MAIOR QUE 5 M2 NA ALTURA INTEIRA DAS PAREDES. AF_06/2014</v>
          </cell>
          <cell r="C5409" t="str">
            <v>M2</v>
          </cell>
          <cell r="D5409">
            <v>31.88</v>
          </cell>
          <cell r="E5409">
            <v>0.31718898299999998</v>
          </cell>
        </row>
        <row r="5410">
          <cell r="A5410">
            <v>93394</v>
          </cell>
          <cell r="B5410" t="str">
            <v>REVESTIMENTO CERÂMICO PARA PAREDES INTERNAS COM PLACAS TIPO ESMALTADA PADRÃO POPULAR DE DIMENSÕES 20X20 CM APLICADAS EM AMBIENTES DE ÁREA MENOR QUE 5 M2 A MEIA ALTURA DAS PAREDES. AF_06/2014</v>
          </cell>
          <cell r="C5410" t="str">
            <v>M2</v>
          </cell>
          <cell r="D5410">
            <v>39.340000000000003</v>
          </cell>
          <cell r="E5410">
            <v>0.402607361</v>
          </cell>
        </row>
        <row r="5411">
          <cell r="A5411">
            <v>93395</v>
          </cell>
          <cell r="B5411" t="str">
            <v>REVESTIMENTO CERÂMICO PARA PAREDES INTERNAS COM PLACAS TIPO ESMALTADA PADRÃO POPULAR DE DIMENSÕES 20X20 CM APLICADAS EM AMBIENTES DE ÁREA MAIOR QUE 5 M2 A MEIA ALTURA DAS PAREDES. AF_06/2014</v>
          </cell>
          <cell r="C5411" t="str">
            <v>M2</v>
          </cell>
          <cell r="D5411">
            <v>36.869999999999997</v>
          </cell>
          <cell r="E5411">
            <v>0.377322404</v>
          </cell>
        </row>
        <row r="5412">
          <cell r="A5412">
            <v>84088</v>
          </cell>
          <cell r="B5412" t="str">
            <v>PEITORIL EM MARMORE BRANCO, LARGURA DE 15CM, ASSENTADO COM ARGAMASSA TRACO 1:4 (CIMENTO E AREIA MEDIA), PREPARO MANUAL DA ARGAMASSA</v>
          </cell>
          <cell r="C5412" t="str">
            <v>M</v>
          </cell>
          <cell r="D5412">
            <v>77.849999999999994</v>
          </cell>
          <cell r="E5412">
            <v>0.13631673899999999</v>
          </cell>
        </row>
        <row r="5413">
          <cell r="A5413">
            <v>84089</v>
          </cell>
          <cell r="B5413" t="str">
            <v>PEITORIL EM MARMORE BRANCO, LARGURA DE 25CM, ASSENTADO COM ARGAMASSA TRACO 1:3 (CIMENTO E AREIA MEDIA), PREPARO MANUAL DA ARGAMASSA</v>
          </cell>
          <cell r="C5413" t="str">
            <v>M</v>
          </cell>
          <cell r="D5413">
            <v>110.05</v>
          </cell>
          <cell r="E5413">
            <v>0.14540816300000001</v>
          </cell>
        </row>
        <row r="5414">
          <cell r="A5414">
            <v>40675</v>
          </cell>
          <cell r="B5414" t="str">
            <v>ASSENTAMENTO DE PEITORIL COM ARGAMASSA DE CIMENTO COLANTE</v>
          </cell>
          <cell r="C5414" t="str">
            <v>M</v>
          </cell>
          <cell r="D5414">
            <v>3.97</v>
          </cell>
          <cell r="E5414">
            <v>0.82228116799999995</v>
          </cell>
        </row>
        <row r="5415">
          <cell r="A5415">
            <v>84093</v>
          </cell>
          <cell r="B5415" t="str">
            <v>TABEIRA DE MADEIRA LEI, 1A QUALIDADE, 2,5X30,0CM PARA BEIRAL DE TELHADO</v>
          </cell>
          <cell r="C5415" t="str">
            <v>M</v>
          </cell>
          <cell r="D5415">
            <v>24.34</v>
          </cell>
          <cell r="E5415">
            <v>0.277478224</v>
          </cell>
        </row>
        <row r="5416">
          <cell r="A5416">
            <v>96112</v>
          </cell>
          <cell r="B5416" t="str">
            <v>FORRO EM MADEIRA PINUS, PARA AMBIENTES RESIDENCIAIS, INCLUSIVE ESTRUTURA DE FIXAÇÃO. AF_05/2017</v>
          </cell>
          <cell r="C5416" t="str">
            <v>M2</v>
          </cell>
          <cell r="D5416">
            <v>81.36</v>
          </cell>
          <cell r="E5416">
            <v>0.46434289899999998</v>
          </cell>
        </row>
        <row r="5417">
          <cell r="A5417">
            <v>96117</v>
          </cell>
          <cell r="B5417" t="str">
            <v>FORRO EM MADEIRA PINUS, PARA AMBIENTES COMERCIAIS, INCLUSIVE ESTRUTURA DE FIXAÇÃO. AF_05/2017</v>
          </cell>
          <cell r="C5417" t="str">
            <v>M2</v>
          </cell>
          <cell r="D5417">
            <v>91.54</v>
          </cell>
          <cell r="E5417">
            <v>0.32665352600000003</v>
          </cell>
        </row>
        <row r="5418">
          <cell r="A5418">
            <v>96122</v>
          </cell>
          <cell r="B5418" t="str">
            <v>ACABAMENTOS PARA FORRO (RODA-FORRO EM MADEIRA PINUS). AF_05/2017</v>
          </cell>
          <cell r="C5418" t="str">
            <v>M</v>
          </cell>
          <cell r="D5418">
            <v>20.99</v>
          </cell>
          <cell r="E5418">
            <v>0.31467181399999999</v>
          </cell>
        </row>
        <row r="5419">
          <cell r="A5419">
            <v>96109</v>
          </cell>
          <cell r="B5419" t="str">
            <v>FORRO EM PLACAS DE GESSO, PARA AMBIENTES RESIDENCIAIS. AF_05/2017_P</v>
          </cell>
          <cell r="C5419" t="str">
            <v>M2</v>
          </cell>
          <cell r="D5419">
            <v>34.520000000000003</v>
          </cell>
          <cell r="E5419">
            <v>0.44142565</v>
          </cell>
        </row>
        <row r="5420">
          <cell r="A5420">
            <v>96110</v>
          </cell>
          <cell r="B5420" t="str">
            <v>FORRO EM DRYWALL, PARA AMBIENTES RESIDENCIAIS, INCLUSIVE ESTRUTURA DE FIXAÇÃO. AF_05/2017_P</v>
          </cell>
          <cell r="C5420" t="str">
            <v>M2</v>
          </cell>
          <cell r="D5420">
            <v>53.39</v>
          </cell>
          <cell r="E5420">
            <v>0.186287436</v>
          </cell>
        </row>
        <row r="5421">
          <cell r="A5421">
            <v>96113</v>
          </cell>
          <cell r="B5421" t="str">
            <v>FORRO EM PLACAS DE GESSO, PARA AMBIENTES COMERCIAIS. AF_05/2017_P</v>
          </cell>
          <cell r="C5421" t="str">
            <v>M2</v>
          </cell>
          <cell r="D5421">
            <v>31.06</v>
          </cell>
          <cell r="E5421">
            <v>0.38798701200000002</v>
          </cell>
        </row>
        <row r="5422">
          <cell r="A5422">
            <v>96114</v>
          </cell>
          <cell r="B5422" t="str">
            <v>FORRO EM DRYWALL, PARA AMBIENTES COMERCIAIS, INCLUSIVE ESTRUTURA DE FIXAÇÃO. AF_05/2017_P</v>
          </cell>
          <cell r="C5422" t="str">
            <v>M2</v>
          </cell>
          <cell r="D5422">
            <v>54.9</v>
          </cell>
          <cell r="E5422">
            <v>0.14382557700000001</v>
          </cell>
        </row>
        <row r="5423">
          <cell r="A5423">
            <v>96120</v>
          </cell>
          <cell r="B5423" t="str">
            <v>ACABAMENTOS PARA FORRO (MOLDURA DE GESSO). AF_05/2017</v>
          </cell>
          <cell r="C5423" t="str">
            <v>M</v>
          </cell>
          <cell r="D5423">
            <v>2.4500000000000002</v>
          </cell>
          <cell r="E5423">
            <v>0.35344827499999998</v>
          </cell>
        </row>
        <row r="5424">
          <cell r="A5424">
            <v>96123</v>
          </cell>
          <cell r="B5424" t="str">
            <v>ACABAMENTOS PARA FORRO (MOLDURA EM DRYWALL, COM LARGURA DE 15 CM). AF_05/2017_P</v>
          </cell>
          <cell r="C5424" t="str">
            <v>M</v>
          </cell>
          <cell r="D5424">
            <v>20.260000000000002</v>
          </cell>
          <cell r="E5424">
            <v>0.20779220700000001</v>
          </cell>
        </row>
        <row r="5425">
          <cell r="A5425">
            <v>96124</v>
          </cell>
          <cell r="B5425" t="str">
            <v>ACABAMENTOS PARA FORRO (SANCA DE GESSO, COM ALTURA DE 15 CM, MONTADA NA OBRA). AF_05/2017_P</v>
          </cell>
          <cell r="C5425" t="str">
            <v>M</v>
          </cell>
          <cell r="D5425">
            <v>36.049999999999997</v>
          </cell>
          <cell r="E5425">
            <v>0.404914828</v>
          </cell>
        </row>
        <row r="5426">
          <cell r="A5426">
            <v>96115</v>
          </cell>
          <cell r="B5426" t="str">
            <v>FORRO DE FIBRA MINERAL, PARA AMBIENTES COMERCIAIS, INCLUSIVE ESTRUTURA DE FIXAÇÃO. AF_05/2017_P</v>
          </cell>
          <cell r="C5426" t="str">
            <v>M2</v>
          </cell>
          <cell r="D5426">
            <v>66.52</v>
          </cell>
          <cell r="E5426">
            <v>8.0999697999999995E-2</v>
          </cell>
        </row>
        <row r="5427">
          <cell r="A5427">
            <v>72200</v>
          </cell>
          <cell r="B5427" t="str">
            <v>REVESTIMENTO EM LAMINADO MELAMINICO TEXTURIZADO, ESPESSURA 0,8 MM, FIXADO COM COLA</v>
          </cell>
          <cell r="C5427" t="str">
            <v>M2</v>
          </cell>
          <cell r="D5427">
            <v>82.96</v>
          </cell>
          <cell r="E5427">
            <v>0.27269421799999999</v>
          </cell>
        </row>
        <row r="5428">
          <cell r="A5428" t="str">
            <v>73807/1</v>
          </cell>
          <cell r="B5428" t="str">
            <v>CORRIMAO EM MARMORITE, LARGURA 15CM</v>
          </cell>
          <cell r="C5428" t="str">
            <v>M</v>
          </cell>
          <cell r="D5428">
            <v>85.22</v>
          </cell>
          <cell r="E5428">
            <v>0.68856132199999998</v>
          </cell>
        </row>
        <row r="5429">
          <cell r="A5429">
            <v>72201</v>
          </cell>
          <cell r="B5429" t="str">
            <v>RECOLOCACO DE FORROS EM REGUA DE PVC E PERFIS, CONSIDERANDO REAPROVEITAMENTO DO MATERIAL</v>
          </cell>
          <cell r="C5429" t="str">
            <v>M2</v>
          </cell>
          <cell r="D5429">
            <v>10.07</v>
          </cell>
          <cell r="E5429">
            <v>0.80448065300000005</v>
          </cell>
        </row>
        <row r="5430">
          <cell r="A5430">
            <v>96111</v>
          </cell>
          <cell r="B5430" t="str">
            <v>FORRO EM RÉGUAS DE PVC, FRISADO, PARA AMBIENTES RESIDENCIAIS, INCLUSIVE ESTRUTURA DE FIXAÇÃO. AF_05/2017_P</v>
          </cell>
          <cell r="C5430" t="str">
            <v>M2</v>
          </cell>
          <cell r="D5430">
            <v>35</v>
          </cell>
          <cell r="E5430">
            <v>0.16198394399999999</v>
          </cell>
        </row>
        <row r="5431">
          <cell r="A5431">
            <v>96116</v>
          </cell>
          <cell r="B5431" t="str">
            <v>FORRO EM RÉGUAS DE PVC, FRISADO, PARA AMBIENTES COMERCIAIS, INCLUSIVE ESTRUTURA DE FIXAÇÃO. AF_05/2017_P</v>
          </cell>
          <cell r="C5431" t="str">
            <v>M2</v>
          </cell>
          <cell r="D5431">
            <v>38.590000000000003</v>
          </cell>
          <cell r="E5431">
            <v>0.129427083</v>
          </cell>
        </row>
        <row r="5432">
          <cell r="A5432">
            <v>96121</v>
          </cell>
          <cell r="B5432" t="str">
            <v>ACABAMENTOS PARA FORRO (RODA-FORRO EM PERFIL METÁLICO E PLÁSTICO). AF_05/2017</v>
          </cell>
          <cell r="C5432" t="str">
            <v>M</v>
          </cell>
          <cell r="D5432">
            <v>6.11</v>
          </cell>
          <cell r="E5432">
            <v>0.24292845199999999</v>
          </cell>
        </row>
        <row r="5433">
          <cell r="A5433">
            <v>96485</v>
          </cell>
          <cell r="B5433" t="str">
            <v>FORRO EM RÉGUAS DE PVC, LISO, PARA AMBIENTES RESIDENCIAIS, INCLUSIVE ESTRUTURA DE FIXAÇÃO. AF_05/2017_P</v>
          </cell>
          <cell r="C5433" t="str">
            <v>M2</v>
          </cell>
          <cell r="D5433">
            <v>40.93</v>
          </cell>
          <cell r="E5433">
            <v>0.13844645899999999</v>
          </cell>
        </row>
        <row r="5434">
          <cell r="A5434">
            <v>96486</v>
          </cell>
          <cell r="B5434" t="str">
            <v>FORRO DE PVC, LISO, PARA AMBIENTES COMERCIAIS, INCLUSIVE ESTRUTURA DE FIXAÇÃO. AF_05/2017_P</v>
          </cell>
          <cell r="C5434" t="str">
            <v>M2</v>
          </cell>
          <cell r="D5434">
            <v>44.88</v>
          </cell>
          <cell r="E5434">
            <v>0.111210561</v>
          </cell>
        </row>
        <row r="5435">
          <cell r="A5435">
            <v>72198</v>
          </cell>
          <cell r="B5435" t="str">
            <v>ISOLAMENTO TERMICO COM ARGAMASSA TRACO 1:3 (CIMENTO E AREIA GROSSA NAO PENEIRADA), COM ADICAO DE PEROLAS DE ISOPOR, ESPESSURA 6CM, PREPARO MANUAL DA ARGAMASSA</v>
          </cell>
          <cell r="C5435" t="str">
            <v>M2</v>
          </cell>
          <cell r="D5435">
            <v>97.15</v>
          </cell>
          <cell r="E5435">
            <v>0.45048483499999997</v>
          </cell>
        </row>
        <row r="5436">
          <cell r="A5436" t="str">
            <v>73833/1</v>
          </cell>
          <cell r="B5436" t="str">
            <v>ISOLAMENTO TERMICO COM MANTA DE LA DE VIDRO, ESPESSURA 2,5CM</v>
          </cell>
          <cell r="C5436" t="str">
            <v>M2</v>
          </cell>
          <cell r="D5436">
            <v>55.61</v>
          </cell>
          <cell r="E5436">
            <v>0.297058292</v>
          </cell>
        </row>
        <row r="5437">
          <cell r="A5437">
            <v>83730</v>
          </cell>
          <cell r="B5437" t="str">
            <v>REPARO ESTRUTURAL DE ESTRUTURAS DE CONCRETO COM ARGAMASSA POLIMERICA DE ALTO DESEMPENHO, E=2 CM</v>
          </cell>
          <cell r="C5437" t="str">
            <v>M2</v>
          </cell>
          <cell r="D5437">
            <v>180.84</v>
          </cell>
          <cell r="E5437">
            <v>0.117754525</v>
          </cell>
        </row>
        <row r="5438">
          <cell r="A5438">
            <v>83736</v>
          </cell>
          <cell r="B5438" t="str">
            <v>REPARO/COLAGEM DE ESTRUTURAS DE CONCRETO COM ADESIVO ESTRUTURAL A BASE DE EPOXI, E=2 MM</v>
          </cell>
          <cell r="C5438" t="str">
            <v>M2</v>
          </cell>
          <cell r="D5438">
            <v>166.97</v>
          </cell>
          <cell r="E5438">
            <v>0.17003054400000001</v>
          </cell>
        </row>
        <row r="5439">
          <cell r="A5439">
            <v>91514</v>
          </cell>
          <cell r="B5439" t="str">
            <v>ESTUCAMENTO DE PANOS DE FACHADA SEM VÃOS DO SISTEMA DE PAREDES DE CONCRETO EM EDIFICAÇÕES DE MÚLTIPLOS PAVIMENTOS. AF_06/2015</v>
          </cell>
          <cell r="C5439" t="str">
            <v>M2</v>
          </cell>
          <cell r="D5439">
            <v>4.8899999999999997</v>
          </cell>
          <cell r="E5439">
            <v>0.82012848000000005</v>
          </cell>
        </row>
        <row r="5440">
          <cell r="A5440">
            <v>91515</v>
          </cell>
          <cell r="B5440" t="str">
            <v>ESTUCAMENTO DE PANOS DE FACHADA COM VÃOS DO SISTEMA DE PAREDES DE CONCRETO EM EDIFICAÇÕES DE MÚLTIPLOS PAVIMENTOS. AF_06/2015</v>
          </cell>
          <cell r="C5440" t="str">
            <v>M2</v>
          </cell>
          <cell r="D5440">
            <v>6.47</v>
          </cell>
          <cell r="E5440">
            <v>0.814696486</v>
          </cell>
        </row>
        <row r="5441">
          <cell r="A5441">
            <v>91516</v>
          </cell>
          <cell r="B5441" t="str">
            <v>ESTUCAMENTO DE SUPERFÍCIE EXTERNA DA SACADA DO SISTEMA DE PAREDES DE CONCRETO EM EDIFICAÇÕES DE MÚLTIPLOS PAVIMENTOS. AF_06/2015</v>
          </cell>
          <cell r="C5441" t="str">
            <v>M2</v>
          </cell>
          <cell r="D5441">
            <v>9.4600000000000009</v>
          </cell>
          <cell r="E5441">
            <v>0.81236442600000003</v>
          </cell>
        </row>
        <row r="5442">
          <cell r="A5442">
            <v>91517</v>
          </cell>
          <cell r="B5442" t="str">
            <v>ESTUCAMENTO DE PANOS DE FACHADA SEM VÃOS DO SISTEMA DE PAREDES DE CONCRETO EM EDIFICAÇÕES DE PAVIMENTO ÚNICO. AF_06/2015</v>
          </cell>
          <cell r="C5442" t="str">
            <v>M2</v>
          </cell>
          <cell r="D5442">
            <v>10.54</v>
          </cell>
          <cell r="E5442">
            <v>0.81402142300000002</v>
          </cell>
        </row>
        <row r="5443">
          <cell r="A5443">
            <v>91519</v>
          </cell>
          <cell r="B5443" t="str">
            <v>ESTUCAMENTO DE PANOS DE FACHADA COM VÃOS DO SISTEMA DE PAREDES DE CONCRETO EM EDIFICAÇÕES DE PAVIMENTO ÚNICO. AF_06/2015</v>
          </cell>
          <cell r="C5443" t="str">
            <v>M2</v>
          </cell>
          <cell r="D5443">
            <v>12.11</v>
          </cell>
          <cell r="E5443">
            <v>0.80824222199999995</v>
          </cell>
        </row>
        <row r="5444">
          <cell r="A5444">
            <v>91520</v>
          </cell>
          <cell r="B5444" t="str">
            <v>ESTUCAMENTO DE DENSIDADE BAIXA NAS FACES INTERNAS DE PAREDES DO SISTEMA DE PAREDES DE CONCRETO. AF_06/2015</v>
          </cell>
          <cell r="C5444" t="str">
            <v>M2</v>
          </cell>
          <cell r="D5444">
            <v>1.76</v>
          </cell>
          <cell r="E5444">
            <v>0.82608695700000001</v>
          </cell>
        </row>
        <row r="5445">
          <cell r="A5445">
            <v>91522</v>
          </cell>
          <cell r="B5445" t="str">
            <v>ESTUCAMENTO, PARA QUALQUER REVESTIMENTO, EM TETO DO SISTEMA DE PAREDES DE CONCRETO. AF_06/2015</v>
          </cell>
          <cell r="C5445" t="str">
            <v>M2</v>
          </cell>
          <cell r="D5445">
            <v>2.11</v>
          </cell>
          <cell r="E5445">
            <v>0.82323232400000002</v>
          </cell>
        </row>
        <row r="5446">
          <cell r="A5446">
            <v>91525</v>
          </cell>
          <cell r="B5446" t="str">
            <v>ESTUCAMENTO DE DENSIDADE ALTA, NAS FACES INTERNAS DE PAREDES DO SISTEMA DE PAREDES DE CONCRETO. AF_06/2015</v>
          </cell>
          <cell r="C5446" t="str">
            <v>M2</v>
          </cell>
          <cell r="D5446">
            <v>3.81</v>
          </cell>
          <cell r="E5446">
            <v>0.74175824199999996</v>
          </cell>
        </row>
        <row r="5447">
          <cell r="A5447">
            <v>73548</v>
          </cell>
          <cell r="B5447" t="str">
            <v>ARGAMASSA TRACO 1:3 (CIMENTO E AREIA), PREPARO MANUAL, INCLUSO ADITIVO IMPERMEABILIZANTE</v>
          </cell>
          <cell r="C5447" t="str">
            <v>M3</v>
          </cell>
          <cell r="D5447">
            <v>521.02</v>
          </cell>
          <cell r="E5447">
            <v>0.190799831</v>
          </cell>
        </row>
        <row r="5448">
          <cell r="A5448">
            <v>73549</v>
          </cell>
          <cell r="B5448" t="str">
            <v>ARGAMASSA TRACO 1:4 (CIMENTO E AREIA), PREPARO MANUAL, INCLUSO ADITIVO IMPERMEABILIZANTE</v>
          </cell>
          <cell r="C5448" t="str">
            <v>M3</v>
          </cell>
          <cell r="D5448">
            <v>493.64</v>
          </cell>
          <cell r="E5448">
            <v>0.20398776099999999</v>
          </cell>
        </row>
        <row r="5449">
          <cell r="A5449">
            <v>87280</v>
          </cell>
          <cell r="B5449" t="str">
            <v>ARGAMASSA TRAÇO 1:7 (CIMENTO E AREIA MÉDIA) COM ADIÇÃO DE PLASTIFICANTE PARA EMBOÇO/MASSA ÚNICA/ASSENTAMENTO DE ALVENARIA DE VEDAÇÃO, PREPARO MECÂNICO COM BETONEIRA 400 L. AF_06/2014</v>
          </cell>
          <cell r="C5449" t="str">
            <v>M3</v>
          </cell>
          <cell r="D5449">
            <v>308.3</v>
          </cell>
          <cell r="E5449">
            <v>0.22003049599999999</v>
          </cell>
        </row>
        <row r="5450">
          <cell r="A5450">
            <v>87281</v>
          </cell>
          <cell r="B5450" t="str">
            <v>ARGAMASSA TRAÇO 1:7 (CIMENTO E AREIA MÉDIA) COM ADIÇÃO DE PLASTIFICANTE PARA EMBOÇO/MASSA ÚNICA/ASSENTAMENTO DE ALVENARIA DE VEDAÇÃO, PREPARO MECÂNICO COM BETONEIRA 600 L. AF_06/2014</v>
          </cell>
          <cell r="C5450" t="str">
            <v>M3</v>
          </cell>
          <cell r="D5450">
            <v>303.27</v>
          </cell>
          <cell r="E5450">
            <v>0.19536096</v>
          </cell>
        </row>
        <row r="5451">
          <cell r="A5451">
            <v>87283</v>
          </cell>
          <cell r="B5451" t="str">
            <v>ARGAMASSA TRAÇO 1:6 (CIMENTO E AREIA MÉDIA) COM ADIÇÃO DE PLASTIFICANTE PARA EMBOÇO/MASSA ÚNICA/ASSENTAMENTO DE ALVENARIA DE VEDAÇÃO, PREPARO MECÂNICO COM BETONEIRA 400 L. AF_06/2014</v>
          </cell>
          <cell r="C5451" t="str">
            <v>M3</v>
          </cell>
          <cell r="D5451">
            <v>332.83</v>
          </cell>
          <cell r="E5451">
            <v>0.222479338</v>
          </cell>
        </row>
        <row r="5452">
          <cell r="A5452">
            <v>87284</v>
          </cell>
          <cell r="B5452" t="str">
            <v>ARGAMASSA TRAÇO 1:6 (CIMENTO E AREIA MÉDIA) COM ADIÇÃO DE PLASTIFICANTE PARA EMBOÇO/MASSA ÚNICA/ASSENTAMENTO DE ALVENARIA DE VEDAÇÃO, PREPARO MECÂNICO COM BETONEIRA 600 L. AF_06/2014</v>
          </cell>
          <cell r="C5452" t="str">
            <v>M3</v>
          </cell>
          <cell r="D5452">
            <v>312.7</v>
          </cell>
          <cell r="E5452">
            <v>0.170020796</v>
          </cell>
        </row>
        <row r="5453">
          <cell r="A5453">
            <v>87286</v>
          </cell>
          <cell r="B5453" t="str">
            <v>ARGAMASSA TRAÇO 1:1:6 (CIMENTO, CAL E AREIA MÉDIA) PARA EMBOÇO/MASSA ÚNICA/ASSENTAMENTO DE ALVENARIA DE VEDAÇÃO, PREPARO MECÂNICO COM BETONEIRA 400 L. AF_06/2014</v>
          </cell>
          <cell r="C5453" t="str">
            <v>M3</v>
          </cell>
          <cell r="D5453">
            <v>310.48</v>
          </cell>
          <cell r="E5453">
            <v>4.5513109000000003E-2</v>
          </cell>
        </row>
        <row r="5454">
          <cell r="A5454">
            <v>87287</v>
          </cell>
          <cell r="B5454" t="str">
            <v>ARGAMASSA TRAÇO 1:1:6 (CIMENTO, CAL E AREIA MÉDIA) PARA EMBOÇO/MASSA ÚNICA/ASSENTAMENTO DE ALVENARIA DE VEDAÇÃO, PREPARO MECÂNICO COM BETONEIRA 600 L. AF_06/2014</v>
          </cell>
          <cell r="C5454" t="str">
            <v>M3</v>
          </cell>
          <cell r="D5454">
            <v>376.75</v>
          </cell>
          <cell r="E5454">
            <v>0.167768836</v>
          </cell>
        </row>
        <row r="5455">
          <cell r="A5455">
            <v>87289</v>
          </cell>
          <cell r="B5455" t="str">
            <v>ARGAMASSA TRAÇO 1:1,5:7,5 (CIMENTO, CAL E AREIA MÉDIA) PARA EMBOÇO/MASSA ÚNICA/ASSENTAMENTO DE ALVENARIA DE VEDAÇÃO, PREPARO MECÂNICO COM BETONEIRA 400 L. AF_06/2014</v>
          </cell>
          <cell r="C5455" t="str">
            <v>M3</v>
          </cell>
          <cell r="D5455">
            <v>363.51</v>
          </cell>
          <cell r="E5455">
            <v>0.185032329</v>
          </cell>
        </row>
        <row r="5456">
          <cell r="A5456">
            <v>87290</v>
          </cell>
          <cell r="B5456" t="str">
            <v>ARGAMASSA TRAÇO 1:1,5:7,5 (CIMENTO, CAL E AREIA MÉDIA) PARA EMBOÇO/MASSA ÚNICA/ASSENTAMENTO DE ALVENARIA DE VEDAÇÃO, PREPARO MECÂNICO COM BETONEIRA 600 L. AF_06/2014</v>
          </cell>
          <cell r="C5456" t="str">
            <v>M3</v>
          </cell>
          <cell r="D5456">
            <v>357.74</v>
          </cell>
          <cell r="E5456">
            <v>0.16251748199999999</v>
          </cell>
        </row>
        <row r="5457">
          <cell r="A5457">
            <v>87292</v>
          </cell>
          <cell r="B5457" t="str">
            <v>ARGAMASSA TRAÇO 1:2:8 (CIMENTO, CAL E AREIA MÉDIA) PARA EMBOÇO/MASSA ÚNICA/ASSENTAMENTO DE ALVENARIA DE VEDAÇÃO, PREPARO MECÂNICO COM BETONEIRA 400 L. AF_06/2014</v>
          </cell>
          <cell r="C5457" t="str">
            <v>M3</v>
          </cell>
          <cell r="D5457">
            <v>376.5</v>
          </cell>
          <cell r="E5457">
            <v>0.17828015799999999</v>
          </cell>
        </row>
        <row r="5458">
          <cell r="A5458">
            <v>87294</v>
          </cell>
          <cell r="B5458" t="str">
            <v>ARGAMASSA TRAÇO 1:2:9 (CIMENTO, CAL E AREIA MÉDIA) PARA EMBOÇO/MASSA ÚNICA/ASSENTAMENTO DE ALVENARIA DE VEDAÇÃO, PREPARO MECÂNICO COM BETONEIRA 600 L. AF_06/2014</v>
          </cell>
          <cell r="C5458" t="str">
            <v>M3</v>
          </cell>
          <cell r="D5458">
            <v>357.07</v>
          </cell>
          <cell r="E5458">
            <v>0.17772173099999999</v>
          </cell>
        </row>
        <row r="5459">
          <cell r="A5459">
            <v>87295</v>
          </cell>
          <cell r="B5459" t="str">
            <v>ARGAMASSA TRAÇO 1:3:12 (CIMENTO, CAL E AREIA MÉDIA) PARA EMBOÇO/MASSA ÚNICA/ASSENTAMENTO DE ALVENARIA DE VEDAÇÃO, PREPARO MECÂNICO COM BETONEIRA 400 L. AF_06/2014</v>
          </cell>
          <cell r="C5459" t="str">
            <v>M3</v>
          </cell>
          <cell r="D5459">
            <v>363.22</v>
          </cell>
          <cell r="E5459">
            <v>0.21475382700000001</v>
          </cell>
        </row>
        <row r="5460">
          <cell r="A5460">
            <v>87296</v>
          </cell>
          <cell r="B5460" t="str">
            <v>ARGAMASSA TRAÇO 1:3:12 (CIMENTO, CAL E AREIA MÉDIA) PARA EMBOÇO/MASSA ÚNICA/ASSENTAMENTO DE ALVENARIA DE VEDAÇÃO, PREPARO MECÂNICO COM BETONEIRA 600 L. AF_06/2014</v>
          </cell>
          <cell r="C5460" t="str">
            <v>M3</v>
          </cell>
          <cell r="D5460">
            <v>342.74</v>
          </cell>
          <cell r="E5460">
            <v>0.163231344</v>
          </cell>
        </row>
        <row r="5461">
          <cell r="A5461">
            <v>87298</v>
          </cell>
          <cell r="B5461" t="str">
            <v>ARGAMASSA TRAÇO 1:3 (CIMENTO E AREIA MÉDIA) PARA CONTRAPISO, PREPARO MECÂNICO COM BETONEIRA 400 L. AF_06/2014</v>
          </cell>
          <cell r="C5461" t="str">
            <v>M3</v>
          </cell>
          <cell r="D5461">
            <v>476.51</v>
          </cell>
          <cell r="E5461">
            <v>0.150931911</v>
          </cell>
        </row>
        <row r="5462">
          <cell r="A5462">
            <v>87299</v>
          </cell>
          <cell r="B5462" t="str">
            <v>ARGAMASSA TRAÇO 1:3 (CIMENTO E AREIA MÉDIA) PARA CONTRAPISO, PREPARO MECÂNICO COM BETONEIRA 600 L. AF_06/2014</v>
          </cell>
          <cell r="C5462" t="str">
            <v>M3</v>
          </cell>
          <cell r="D5462">
            <v>461.37</v>
          </cell>
          <cell r="E5462">
            <v>0.121649752</v>
          </cell>
        </row>
        <row r="5463">
          <cell r="A5463">
            <v>87301</v>
          </cell>
          <cell r="B5463" t="str">
            <v>ARGAMASSA TRAÇO 1:4 (CIMENTO E AREIA MÉDIA) PARA CONTRAPISO, PREPARO MECÂNICO COM BETONEIRA 400 L. AF_06/2014</v>
          </cell>
          <cell r="C5463" t="str">
            <v>M3</v>
          </cell>
          <cell r="D5463">
            <v>422.89</v>
          </cell>
          <cell r="E5463">
            <v>0.16774666499999999</v>
          </cell>
        </row>
        <row r="5464">
          <cell r="A5464">
            <v>87302</v>
          </cell>
          <cell r="B5464" t="str">
            <v>ARGAMASSA TRAÇO 1:4 (CIMENTO E AREIA MÉDIA) PARA CONTRAPISO, PREPARO MECÂNICO COM BETONEIRA 600 L. AF_06/2014</v>
          </cell>
          <cell r="C5464" t="str">
            <v>M3</v>
          </cell>
          <cell r="D5464">
            <v>410.42</v>
          </cell>
          <cell r="E5464">
            <v>0.14019648400000001</v>
          </cell>
        </row>
        <row r="5465">
          <cell r="A5465">
            <v>87304</v>
          </cell>
          <cell r="B5465" t="str">
            <v>ARGAMASSA TRAÇO 1:5 (CIMENTO E AREIA MÉDIA) PARA CONTRAPISO, PREPARO MECÂNICO COM BETONEIRA 400 L. AF_06/2014</v>
          </cell>
          <cell r="C5465" t="str">
            <v>M3</v>
          </cell>
          <cell r="D5465">
            <v>391.38</v>
          </cell>
          <cell r="E5465">
            <v>0.190631947</v>
          </cell>
        </row>
        <row r="5466">
          <cell r="A5466">
            <v>87305</v>
          </cell>
          <cell r="B5466" t="str">
            <v>ARGAMASSA TRAÇO 1:5 (CIMENTO E AREIA MÉDIA) PARA CONTRAPISO, PREPARO MECÂNICO COM BETONEIRA 600 L. AF_06/2014</v>
          </cell>
          <cell r="C5466" t="str">
            <v>M3</v>
          </cell>
          <cell r="D5466">
            <v>378.46</v>
          </cell>
          <cell r="E5466">
            <v>0.15705712799999999</v>
          </cell>
        </row>
        <row r="5467">
          <cell r="A5467">
            <v>87307</v>
          </cell>
          <cell r="B5467" t="str">
            <v>ARGAMASSA TRAÇO 1:6 (CIMENTO E AREIA MÉDIA) PARA CONTRAPISO, PREPARO MECÂNICO COM BETONEIRA 400 L. AF_06/2014</v>
          </cell>
          <cell r="C5467" t="str">
            <v>M3</v>
          </cell>
          <cell r="D5467">
            <v>363.13</v>
          </cell>
          <cell r="E5467">
            <v>0.194569138</v>
          </cell>
        </row>
        <row r="5468">
          <cell r="A5468">
            <v>87308</v>
          </cell>
          <cell r="B5468" t="str">
            <v>ARGAMASSA TRAÇO 1:6 (CIMENTO E AREIA MÉDIA) PARA CONTRAPISO, PREPARO MECÂNICO COM BETONEIRA 600 L. AF_06/2014</v>
          </cell>
          <cell r="C5468" t="str">
            <v>M3</v>
          </cell>
          <cell r="D5468">
            <v>352.17</v>
          </cell>
          <cell r="E5468">
            <v>0.16782203500000001</v>
          </cell>
        </row>
        <row r="5469">
          <cell r="A5469">
            <v>87310</v>
          </cell>
          <cell r="B5469" t="str">
            <v>ARGAMASSA TRAÇO 1:5 (CIMENTO E AREIA GROSSA) PARA CHAPISCO CONVENCIONAL, PREPARO MECÂNICO COM BETONEIRA 400 L. AF_06/2014</v>
          </cell>
          <cell r="C5469" t="str">
            <v>M3</v>
          </cell>
          <cell r="D5469">
            <v>290.67</v>
          </cell>
          <cell r="E5469">
            <v>0.20515556099999999</v>
          </cell>
        </row>
        <row r="5470">
          <cell r="A5470">
            <v>87311</v>
          </cell>
          <cell r="B5470" t="str">
            <v>ARGAMASSA TRAÇO 1:5 (CIMENTO E AREIA GROSSA) PARA CHAPISCO CONVENCIONAL, PREPARO MECÂNICO COM BETONEIRA 600 L. AF_06/2014</v>
          </cell>
          <cell r="C5470" t="str">
            <v>M3</v>
          </cell>
          <cell r="D5470">
            <v>282.92</v>
          </cell>
          <cell r="E5470">
            <v>0.179917945</v>
          </cell>
        </row>
        <row r="5471">
          <cell r="A5471">
            <v>87313</v>
          </cell>
          <cell r="B5471" t="str">
            <v>ARGAMASSA TRAÇO 1:3 (CIMENTO E AREIA GROSSA) PARA CHAPISCO CONVENCIONAL, PREPARO MECÂNICO COM BETONEIRA 400 L. AF_06/2014</v>
          </cell>
          <cell r="C5471" t="str">
            <v>M3</v>
          </cell>
          <cell r="D5471">
            <v>355.73</v>
          </cell>
          <cell r="E5471">
            <v>0.170002811</v>
          </cell>
        </row>
        <row r="5472">
          <cell r="A5472">
            <v>87314</v>
          </cell>
          <cell r="B5472" t="str">
            <v>ARGAMASSA TRAÇO 1:3 (CIMENTO E AREIA GROSSA) PARA CHAPISCO CONVENCIONAL, PREPARO MECÂNICO COM BETONEIRA 600 L. AF_06/2014</v>
          </cell>
          <cell r="C5472" t="str">
            <v>M3</v>
          </cell>
          <cell r="D5472">
            <v>348.96</v>
          </cell>
          <cell r="E5472">
            <v>0.14738351199999999</v>
          </cell>
        </row>
        <row r="5473">
          <cell r="A5473">
            <v>87316</v>
          </cell>
          <cell r="B5473" t="str">
            <v>ARGAMASSA TRAÇO 1:4 (CIMENTO E AREIA GROSSA) PARA CHAPISCO CONVENCIONAL, PREPARO MECÂNICO COM BETONEIRA 400 L. AF_06/2014</v>
          </cell>
          <cell r="C5473" t="str">
            <v>M3</v>
          </cell>
          <cell r="D5473">
            <v>321.61</v>
          </cell>
          <cell r="E5473">
            <v>0.20080858300000001</v>
          </cell>
        </row>
        <row r="5474">
          <cell r="A5474">
            <v>87317</v>
          </cell>
          <cell r="B5474" t="str">
            <v>ARGAMASSA TRAÇO 1:4 (CIMENTO E AREIA GROSSA) PARA CHAPISCO CONVENCIONAL, PREPARO MECÂNICO COM BETONEIRA 600 L. AF_06/2014</v>
          </cell>
          <cell r="C5474" t="str">
            <v>M3</v>
          </cell>
          <cell r="D5474">
            <v>309.93</v>
          </cell>
          <cell r="E5474">
            <v>0.164982404</v>
          </cell>
        </row>
        <row r="5475">
          <cell r="A5475">
            <v>87319</v>
          </cell>
          <cell r="B5475" t="str">
            <v>ARGAMASSA TRAÇO 1:5 (CIMENTO E AREIA GROSSA) COM ADIÇÃO DE EMULSÃO POLIMÉRICA PARA CHAPISCO ROLADO, PREPARO MECÂNICO COM BETONEIRA 400 L. AF_06/2014</v>
          </cell>
          <cell r="C5475" t="str">
            <v>M3</v>
          </cell>
          <cell r="D5475">
            <v>1663.89</v>
          </cell>
          <cell r="E5475">
            <v>3.6175569999999997E-2</v>
          </cell>
        </row>
        <row r="5476">
          <cell r="A5476">
            <v>87320</v>
          </cell>
          <cell r="B5476" t="str">
            <v>ARGAMASSA TRAÇO 1:5 (CIMENTO E AREIA GROSSA) COM ADIÇÃO DE EMULSÃO POLIMÉRICA PARA CHAPISCO ROLADO, PREPARO MECÂNICO COM BETONEIRA 600 L. AF_06/2014</v>
          </cell>
          <cell r="C5476" t="str">
            <v>M3</v>
          </cell>
          <cell r="D5476">
            <v>1662.67</v>
          </cell>
          <cell r="E5476">
            <v>3.0695106E-2</v>
          </cell>
        </row>
        <row r="5477">
          <cell r="A5477">
            <v>87322</v>
          </cell>
          <cell r="B5477" t="str">
            <v>ARGAMASSA TRAÇO 1:3 (CIMENTO E AREIA GROSSA) COM ADIÇÃO DE EMULSÃO POLIMÉRICA PARA CHAPISCO ROLADO, PREPARO MECÂNICO COM BETONEIRA 400 L. AF_06/2014</v>
          </cell>
          <cell r="C5477" t="str">
            <v>M3</v>
          </cell>
          <cell r="D5477">
            <v>1728.39</v>
          </cell>
          <cell r="E5477">
            <v>3.5392956000000003E-2</v>
          </cell>
        </row>
        <row r="5478">
          <cell r="A5478">
            <v>87323</v>
          </cell>
          <cell r="B5478" t="str">
            <v>ARGAMASSA TRAÇO 1:3 (CIMENTO E AREIA GROSSA) COM ADIÇÃO DE EMULSÃO POLIMÉRICA PARA CHAPISCO ROLADO, PREPARO MECÂNICO COM BETONEIRA 600 L. AF_06/2014</v>
          </cell>
          <cell r="C5478" t="str">
            <v>M3</v>
          </cell>
          <cell r="D5478">
            <v>1715.77</v>
          </cell>
          <cell r="E5478">
            <v>2.9960712E-2</v>
          </cell>
        </row>
        <row r="5479">
          <cell r="A5479">
            <v>87325</v>
          </cell>
          <cell r="B5479" t="str">
            <v>ARGAMASSA TRAÇO 1:4 (CIMENTO E AREIA GROSSA) COM ADIÇÃO DE EMULSÃO POLIMÉRICA PARA CHAPISCO ROLADO, PREPARO MECÂNICO COM BETONEIRA 400 L. AF_06/2014</v>
          </cell>
          <cell r="C5479" t="str">
            <v>M3</v>
          </cell>
          <cell r="D5479">
            <v>1691.55</v>
          </cell>
          <cell r="E5479">
            <v>3.9840848999999998E-2</v>
          </cell>
        </row>
        <row r="5480">
          <cell r="A5480">
            <v>87326</v>
          </cell>
          <cell r="B5480" t="str">
            <v>ARGAMASSA TRAÇO 1:4 (CIMENTO E AREIA GROSSA) COM ADIÇÃO DE EMULSÃO POLIMÉRICA PARA CHAPISCO ROLADO, PREPARO MECÂNICO COM BETONEIRA 600 L. AF_06/2014</v>
          </cell>
          <cell r="C5480" t="str">
            <v>M3</v>
          </cell>
          <cell r="D5480">
            <v>1683.8</v>
          </cell>
          <cell r="E5480">
            <v>3.2727683E-2</v>
          </cell>
        </row>
        <row r="5481">
          <cell r="A5481">
            <v>87327</v>
          </cell>
          <cell r="B5481" t="str">
            <v>ARGAMASSA TRAÇO 1:7 (CIMENTO E AREIA MÉDIA) COM ADIÇÃO DE PLASTIFICANTE PARA EMBOÇO/MASSA ÚNICA/ASSENTAMENTO DE ALVENARIA DE VEDAÇÃO, PREPARO MECÂNICO COM MISTURADOR DE EIXO HORIZONTAL DE 300 KG. AF_06/2014</v>
          </cell>
          <cell r="C5481" t="str">
            <v>M3</v>
          </cell>
          <cell r="D5481">
            <v>326.77999999999997</v>
          </cell>
          <cell r="E5481">
            <v>0.25255586099999999</v>
          </cell>
        </row>
        <row r="5482">
          <cell r="A5482">
            <v>87328</v>
          </cell>
          <cell r="B5482" t="str">
            <v>ARGAMASSA TRAÇO 1:7 (CIMENTO E AREIA MÉDIA) COM ADIÇÃO DE PLASTIFICANTE PARA EMBOÇO/MASSA ÚNICA/ASSENTAMENTO DE ALVENARIA DE VEDAÇÃO, PREPARO MECÂNICO COM MISTURADOR DE EIXO HORIZONTAL DE 600 KG. AF_06/2014</v>
          </cell>
          <cell r="C5482" t="str">
            <v>M3</v>
          </cell>
          <cell r="D5482">
            <v>289.7</v>
          </cell>
          <cell r="E5482">
            <v>0.181658031</v>
          </cell>
        </row>
        <row r="5483">
          <cell r="A5483">
            <v>87329</v>
          </cell>
          <cell r="B5483" t="str">
            <v>ARGAMASSA TRAÇO 1:6 (CIMENTO E AREIA MÉDIA) COM ADIÇÃO DE PLASTIFICANTE PARA EMBOÇO/MASSA ÚNICA/ASSENTAMENTO DE ALVENARIA DE VEDAÇÃO, PREPARO MECÂNICO COM MISTURADOR DE EIXO HORIZONTAL DE 300 KG. AF_06/2014</v>
          </cell>
          <cell r="C5483" t="str">
            <v>M3</v>
          </cell>
          <cell r="D5483">
            <v>352.64</v>
          </cell>
          <cell r="E5483">
            <v>0.25448150600000002</v>
          </cell>
        </row>
        <row r="5484">
          <cell r="A5484">
            <v>87330</v>
          </cell>
          <cell r="B5484" t="str">
            <v>ARGAMASSA TRAÇO 1:6 (CIMENTO E AREIA MÉDIA) COM ADIÇÃO DE PLASTIFICANTE PARA EMBOÇO/MASSA ÚNICA/ASSENTAMENTO DE ALVENARIA DE VEDAÇÃO, PREPARO MECÂNICO COM MISTURADOR DE EIXO HORIZONTAL DE 600 KG. AF_06/2014</v>
          </cell>
          <cell r="C5484" t="str">
            <v>M3</v>
          </cell>
          <cell r="D5484">
            <v>312.67</v>
          </cell>
          <cell r="E5484">
            <v>0.185189926</v>
          </cell>
        </row>
        <row r="5485">
          <cell r="A5485">
            <v>87331</v>
          </cell>
          <cell r="B5485" t="str">
            <v>ARGAMASSA TRAÇO 1:1:6 (CIMENTO, CAL E AREIA MÉDIA) PARA EMBOÇO/MASSA ÚNICA/ASSENTAMENTO DE ALVENARIA DE VEDAÇÃO, PREPARO MECÂNICO COM MISTURADOR DE EIXO HORIZONTAL DE 300 KG. AF_06/2014</v>
          </cell>
          <cell r="C5485" t="str">
            <v>M3</v>
          </cell>
          <cell r="D5485">
            <v>399.58</v>
          </cell>
          <cell r="E5485">
            <v>0.217841856</v>
          </cell>
        </row>
        <row r="5486">
          <cell r="A5486">
            <v>87332</v>
          </cell>
          <cell r="B5486" t="str">
            <v>ARGAMASSA TRAÇO 1:1:6 (CIMENTO, CAL E AREIA MÉDIA) PARA EMBOÇO/MASSA ÚNICA/ASSENTAMENTO DE ALVENARIA DE VEDAÇÃO, PREPARO MECÂNICO COM MISTURADOR DE EIXO HORIZONTAL DE 600 KG. AF_06/2014</v>
          </cell>
          <cell r="C5486" t="str">
            <v>M3</v>
          </cell>
          <cell r="D5486">
            <v>360</v>
          </cell>
          <cell r="E5486">
            <v>0.154239501</v>
          </cell>
        </row>
        <row r="5487">
          <cell r="A5487">
            <v>87333</v>
          </cell>
          <cell r="B5487" t="str">
            <v>ARGAMASSA TRAÇO 1:1,5:7,5 (CIMENTO, CAL E AREIA MÉDIA) PARA EMBOÇO/MASSA ÚNICA/ASSENTAMENTO DE ALVENARIA DE VEDAÇÃO, PREPARO MECÂNICO COM MISTURADOR DE EIXO HORIZONTAL DE 300 KG. AF_06/2014</v>
          </cell>
          <cell r="C5487" t="str">
            <v>M3</v>
          </cell>
          <cell r="D5487">
            <v>369.65</v>
          </cell>
          <cell r="E5487">
            <v>0.202229557</v>
          </cell>
        </row>
        <row r="5488">
          <cell r="A5488">
            <v>87334</v>
          </cell>
          <cell r="B5488" t="str">
            <v>ARGAMASSA TRAÇO 1:1,5:7,5 (CIMENTO, CAL E AREIA MÉDIA) PARA EMBOÇO/MASSA ÚNICA/ASSENTAMENTO DE ALVENARIA DE VEDAÇÃO, PREPARO MECÂNICO COM MISTURADOR DE EIXO HORIZONTAL DE 600 KG. AF_06/2014</v>
          </cell>
          <cell r="C5488" t="str">
            <v>M3</v>
          </cell>
          <cell r="D5488">
            <v>340.41</v>
          </cell>
          <cell r="E5488">
            <v>0.14935332100000001</v>
          </cell>
        </row>
        <row r="5489">
          <cell r="A5489">
            <v>87335</v>
          </cell>
          <cell r="B5489" t="str">
            <v>ARGAMASSA TRAÇO 1:2:8 (CIMENTO, CAL E AREIA MÉDIA) PARA EMBOÇO/MASSA ÚNICA/ASSENTAMENTO DE ALVENARIA DE VEDAÇÃO, PREPARO MECÂNICO COM MISTURADOR DE EIXO HORIZONTAL DE 300 KG. AF_06/2014</v>
          </cell>
          <cell r="C5489" t="str">
            <v>M3</v>
          </cell>
          <cell r="D5489">
            <v>373.09</v>
          </cell>
          <cell r="E5489">
            <v>0.18482078199999999</v>
          </cell>
        </row>
        <row r="5490">
          <cell r="A5490">
            <v>87336</v>
          </cell>
          <cell r="B5490" t="str">
            <v>ARGAMASSA TRAÇO 1:2:8 (CIMENTO, CAL E AREIA MÉDIA) PARA EMBOÇO/MASSA ÚNICA/ASSENTAMENTO DE ALVENARIA DE VEDAÇÃO, PREPARO MECÂNICO COM MISTURADOR DE EIXO HORIZONTAL DE 600 KG. AF_06/2014</v>
          </cell>
          <cell r="C5490" t="str">
            <v>M3</v>
          </cell>
          <cell r="D5490">
            <v>351.28</v>
          </cell>
          <cell r="E5490">
            <v>0.14182760699999999</v>
          </cell>
        </row>
        <row r="5491">
          <cell r="A5491">
            <v>87337</v>
          </cell>
          <cell r="B5491" t="str">
            <v>ARGAMASSA TRAÇO 1:2:9 (CIMENTO, CAL E AREIA MÉDIA) PARA EMBOÇO/MASSA ÚNICA/ASSENTAMENTO DE ALVENARIA DE VEDAÇÃO, PREPARO MECÂNICO COM MISTURADOR DE EIXO HORIZONTAL DE 300 KG. AF_06/2014</v>
          </cell>
          <cell r="C5491" t="str">
            <v>M3</v>
          </cell>
          <cell r="D5491">
            <v>355.58</v>
          </cell>
          <cell r="E5491">
            <v>0.19036903599999999</v>
          </cell>
        </row>
        <row r="5492">
          <cell r="A5492">
            <v>87338</v>
          </cell>
          <cell r="B5492" t="str">
            <v>ARGAMASSA TRAÇO 1:3:12 (CIMENTO, CAL E AREIA MÉDIA) PARA EMBOÇO/MASSA ÚNICA/ASSENTAMENTO DE ALVENARIA DE VEDAÇÃO, PREPARO MECÂNICO COM MISTURADOR DE EIXO HORIZONTAL DE 600 KG. AF_06/2014</v>
          </cell>
          <cell r="C5492" t="str">
            <v>M3</v>
          </cell>
          <cell r="D5492">
            <v>339.83</v>
          </cell>
          <cell r="E5492">
            <v>0.175334236</v>
          </cell>
        </row>
        <row r="5493">
          <cell r="A5493">
            <v>87339</v>
          </cell>
          <cell r="B5493" t="str">
            <v>ARGAMASSA TRAÇO 1:3 (CIMENTO E AREIA MÉDIA) PARA CONTRAPISO, PREPARO MECÂNICO COM MISTURADOR DE EIXO HORIZONTAL DE 160 KG. AF_06/2014</v>
          </cell>
          <cell r="C5493" t="str">
            <v>M3</v>
          </cell>
          <cell r="D5493">
            <v>553.12</v>
          </cell>
          <cell r="E5493">
            <v>0.25368870199999999</v>
          </cell>
        </row>
        <row r="5494">
          <cell r="A5494">
            <v>87340</v>
          </cell>
          <cell r="B5494" t="str">
            <v>ARGAMASSA TRAÇO 1:3 (CIMENTO E AREIA MÉDIA) PARA CONTRAPISO, PREPARO MECÂNICO COM MISTURADOR DE EIXO HORIZONTAL DE 300 KG. AF_06/2014</v>
          </cell>
          <cell r="C5494" t="str">
            <v>M3</v>
          </cell>
          <cell r="D5494">
            <v>464.78</v>
          </cell>
          <cell r="E5494">
            <v>0.14624174200000001</v>
          </cell>
        </row>
        <row r="5495">
          <cell r="A5495">
            <v>87341</v>
          </cell>
          <cell r="B5495" t="str">
            <v>ARGAMASSA TRAÇO 1:3 (CIMENTO E AREIA MÉDIA) PARA CONTRAPISO, PREPARO MECÂNICO COM MISTURADOR DE EIXO HORIZONTAL DE 600 KG. AF_06/2014</v>
          </cell>
          <cell r="C5495" t="str">
            <v>M3</v>
          </cell>
          <cell r="D5495">
            <v>447.79</v>
          </cell>
          <cell r="E5495">
            <v>0.118808784</v>
          </cell>
        </row>
        <row r="5496">
          <cell r="A5496">
            <v>87342</v>
          </cell>
          <cell r="B5496" t="str">
            <v>ARGAMASSA TRAÇO 1:4 (CIMENTO E AREIA MÉDIA) PARA CONTRAPISO, PREPARO MECÂNICO COM MISTURADOR DE EIXO HORIZONTAL DE 160 KG. AF_06/2014</v>
          </cell>
          <cell r="C5496" t="str">
            <v>M3</v>
          </cell>
          <cell r="D5496">
            <v>477.39</v>
          </cell>
          <cell r="E5496">
            <v>0.25159735999999999</v>
          </cell>
        </row>
        <row r="5497">
          <cell r="A5497">
            <v>87343</v>
          </cell>
          <cell r="B5497" t="str">
            <v>ARGAMASSA TRAÇO 1:4 (CIMENTO E AREIA MÉDIA) PARA CONTRAPISO, PREPARO MECÂNICO COM MISTURADOR DE EIXO HORIZONTAL DE 300 KG. AF_06/2014</v>
          </cell>
          <cell r="C5497" t="str">
            <v>M3</v>
          </cell>
          <cell r="D5497">
            <v>420.5</v>
          </cell>
          <cell r="E5497">
            <v>0.175404376</v>
          </cell>
        </row>
        <row r="5498">
          <cell r="A5498">
            <v>87344</v>
          </cell>
          <cell r="B5498" t="str">
            <v>ARGAMASSA TRAÇO 1:4 (CIMENTO E AREIA MÉDIA) PARA CONTRAPISO, PREPARO MECÂNICO COM MISTURADOR DE EIXO HORIZONTAL DE 600 KG. AF_06/2014</v>
          </cell>
          <cell r="C5498" t="str">
            <v>M3</v>
          </cell>
          <cell r="D5498">
            <v>396.69</v>
          </cell>
          <cell r="E5498">
            <v>0.13347120900000001</v>
          </cell>
        </row>
        <row r="5499">
          <cell r="A5499">
            <v>87345</v>
          </cell>
          <cell r="B5499" t="str">
            <v>ARGAMASSA TRAÇO 1:5 (CIMENTO E AREIA MÉDIA) PARA CONTRAPISO, PREPARO MECÂNICO COM MISTURADOR DE EIXO HORIZONTAL DE 160 KG. AF_06/2014</v>
          </cell>
          <cell r="C5499" t="str">
            <v>M3</v>
          </cell>
          <cell r="D5499">
            <v>418.45</v>
          </cell>
          <cell r="E5499">
            <v>0.240098477</v>
          </cell>
        </row>
        <row r="5500">
          <cell r="A5500">
            <v>87346</v>
          </cell>
          <cell r="B5500" t="str">
            <v>ARGAMASSA TRAÇO 1:5 (CIMENTO E AREIA MÉDIA) PARA CONTRAPISO, PREPARO MECÂNICO COM MISTURADOR DE EIXO HORIZONTAL DE 300 KG. AF_06/2014</v>
          </cell>
          <cell r="C5500" t="str">
            <v>M3</v>
          </cell>
          <cell r="D5500">
            <v>379.51</v>
          </cell>
          <cell r="E5500">
            <v>0.17836341999999999</v>
          </cell>
        </row>
        <row r="5501">
          <cell r="A5501">
            <v>87347</v>
          </cell>
          <cell r="B5501" t="str">
            <v>ARGAMASSA TRAÇO 1:5 (CIMENTO E AREIA MÉDIA) PARA CONTRAPISO, PREPARO MECÂNICO COM MISTURADOR DE EIXO HORIZONTAL DE 600 KG. AF_06/2014</v>
          </cell>
          <cell r="C5501" t="str">
            <v>M3</v>
          </cell>
          <cell r="D5501">
            <v>366.13</v>
          </cell>
          <cell r="E5501">
            <v>0.15228440200000001</v>
          </cell>
        </row>
        <row r="5502">
          <cell r="A5502">
            <v>87348</v>
          </cell>
          <cell r="B5502" t="str">
            <v>ARGAMASSA TRAÇO 1:6 (CIMENTO E AREIA MÉDIA) PARA CONTRAPISO, PREPARO MECÂNICO COM MISTURADOR DE EIXO HORIZONTAL DE 160 KG. AF_06/2014</v>
          </cell>
          <cell r="C5502" t="str">
            <v>M3</v>
          </cell>
          <cell r="D5502">
            <v>388.51</v>
          </cell>
          <cell r="E5502">
            <v>0.24587462900000001</v>
          </cell>
        </row>
        <row r="5503">
          <cell r="A5503">
            <v>87349</v>
          </cell>
          <cell r="B5503" t="str">
            <v>ARGAMASSA TRAÇO 1:6 (CIMENTO E AREIA MÉDIA) PARA CONTRAPISO, PREPARO MECÂNICO COM MISTURADOR DE EIXO HORIZONTAL DE 600 KG. AF_06/2014</v>
          </cell>
          <cell r="C5503" t="str">
            <v>M3</v>
          </cell>
          <cell r="D5503">
            <v>337.98</v>
          </cell>
          <cell r="E5503">
            <v>0.155362799</v>
          </cell>
        </row>
        <row r="5504">
          <cell r="A5504">
            <v>87350</v>
          </cell>
          <cell r="B5504" t="str">
            <v>ARGAMASSA TRAÇO 1:5 (CIMENTO E AREIA GROSSA) PARA CHAPISCO CONVENCIONAL, PREPARO MECÂNICO COM MISTURADOR DE EIXO HORIZONTAL DE 300 KG. AF_06/2014</v>
          </cell>
          <cell r="C5504" t="str">
            <v>M3</v>
          </cell>
          <cell r="D5504">
            <v>321.08</v>
          </cell>
          <cell r="E5504">
            <v>0.26629283399999998</v>
          </cell>
        </row>
        <row r="5505">
          <cell r="A5505">
            <v>87351</v>
          </cell>
          <cell r="B5505" t="str">
            <v>ARGAMASSA TRAÇO 1:5 (CIMENTO E AREIA GROSSA) PARA CHAPISCO CONVENCIONAL, PREPARO MECÂNICO COM MISTURADOR DE EIXO HORIZONTAL DE 600 KG. AF_06/2014</v>
          </cell>
          <cell r="C5505" t="str">
            <v>M3</v>
          </cell>
          <cell r="D5505">
            <v>283.83</v>
          </cell>
          <cell r="E5505">
            <v>0.196502238</v>
          </cell>
        </row>
        <row r="5506">
          <cell r="A5506">
            <v>87352</v>
          </cell>
          <cell r="B5506" t="str">
            <v>ARGAMASSA TRAÇO 1:3 (CIMENTO E AREIA GROSSA) PARA CHAPISCO CONVENCIONAL, PREPARO MECÂNICO COM MISTURADOR DE EIXO HORIZONTAL DE 160 KG. AF_06/2014</v>
          </cell>
          <cell r="C5506" t="str">
            <v>M3</v>
          </cell>
          <cell r="D5506">
            <v>412.14</v>
          </cell>
          <cell r="E5506">
            <v>0.264707309</v>
          </cell>
        </row>
        <row r="5507">
          <cell r="A5507">
            <v>87353</v>
          </cell>
          <cell r="B5507" t="str">
            <v>ARGAMASSA TRAÇO 1:3 (CIMENTO E AREIA GROSSA) PARA CHAPISCO CONVENCIONAL, PREPARO MECÂNICO COM MISTURADOR DE EIXO HORIZONTAL DE 300 KG. AF_06/2014</v>
          </cell>
          <cell r="C5507" t="str">
            <v>M3</v>
          </cell>
          <cell r="D5507">
            <v>360.66</v>
          </cell>
          <cell r="E5507">
            <v>0.18611164999999999</v>
          </cell>
        </row>
        <row r="5508">
          <cell r="A5508">
            <v>87354</v>
          </cell>
          <cell r="B5508" t="str">
            <v>ARGAMASSA TRAÇO 1:3 (CIMENTO E AREIA GROSSA) PARA CHAPISCO CONVENCIONAL, PREPARO MECÂNICO COM MISTURADOR DE EIXO HORIZONTAL DE 600 KG. AF_06/2014</v>
          </cell>
          <cell r="C5508" t="str">
            <v>M3</v>
          </cell>
          <cell r="D5508">
            <v>336.54</v>
          </cell>
          <cell r="E5508">
            <v>0.138342153</v>
          </cell>
        </row>
        <row r="5509">
          <cell r="A5509">
            <v>87355</v>
          </cell>
          <cell r="B5509" t="str">
            <v>ARGAMASSA TRAÇO 1:4 (CIMENTO E AREIA GROSSA) PARA CHAPISCO CONVENCIONAL, PREPARO MECÂNICO COM MISTURADOR DE EIXO HORIZONTAL DE 160 KG. AF_06/2014</v>
          </cell>
          <cell r="C5509" t="str">
            <v>M3</v>
          </cell>
          <cell r="D5509">
            <v>354.12</v>
          </cell>
          <cell r="E5509">
            <v>0.262612281</v>
          </cell>
        </row>
        <row r="5510">
          <cell r="A5510">
            <v>87356</v>
          </cell>
          <cell r="B5510" t="str">
            <v>ARGAMASSA TRAÇO 1:4 (CIMENTO E AREIA GROSSA) PARA CHAPISCO CONVENCIONAL, PREPARO MECÂNICO COM MISTURADOR DE EIXO HORIZONTAL DE 300 KG. AF_06/2014</v>
          </cell>
          <cell r="C5510" t="str">
            <v>M3</v>
          </cell>
          <cell r="D5510">
            <v>312.37</v>
          </cell>
          <cell r="E5510">
            <v>0.18773615099999999</v>
          </cell>
        </row>
        <row r="5511">
          <cell r="A5511">
            <v>87357</v>
          </cell>
          <cell r="B5511" t="str">
            <v>ARGAMASSA TRAÇO 1:4 (CIMENTO E AREIA GROSSA) PARA CHAPISCO CONVENCIONAL, PREPARO MECÂNICO COM MISTURADOR DE EIXO HORIZONTAL DE 600 KG. AF_06/2014</v>
          </cell>
          <cell r="C5511" t="str">
            <v>M3</v>
          </cell>
          <cell r="D5511">
            <v>302.31</v>
          </cell>
          <cell r="E5511">
            <v>0.16444929799999999</v>
          </cell>
        </row>
        <row r="5512">
          <cell r="A5512">
            <v>87358</v>
          </cell>
          <cell r="B5512" t="str">
            <v>ARGAMASSA TRAÇO 1:5 (CIMENTO E AREIA GROSSA) COM ADIÇÃO DE EMULSÃO POLIMÉRICA PARA CHAPISCO ROLADO, PREPARO MECÂNICO COM MISTURADOR DE EIXO HORIZONTAL DE 300 KG. AF_06/2014</v>
          </cell>
          <cell r="C5512" t="str">
            <v>M3</v>
          </cell>
          <cell r="D5512">
            <v>1646.13</v>
          </cell>
          <cell r="E5512">
            <v>4.3430980000000001E-2</v>
          </cell>
        </row>
        <row r="5513">
          <cell r="A5513">
            <v>87359</v>
          </cell>
          <cell r="B5513" t="str">
            <v>ARGAMASSA TRAÇO 1:5 (CIMENTO E AREIA GROSSA) COM ADIÇÃO DE EMULSÃO POLIMÉRICA PARA CHAPISCO ROLADO, PREPARO MECÂNICO COM MISTURADOR DE EIXO HORIZONTAL DE 600 KG. AF_06/2014</v>
          </cell>
          <cell r="C5513" t="str">
            <v>M3</v>
          </cell>
          <cell r="D5513">
            <v>1625.5</v>
          </cell>
          <cell r="E5513">
            <v>2.9730444000000002E-2</v>
          </cell>
        </row>
        <row r="5514">
          <cell r="A5514">
            <v>87360</v>
          </cell>
          <cell r="B5514" t="str">
            <v>ARGAMASSA TRAÇO 1:3 (CIMENTO E AREIA GROSSA) COM ADIÇÃO DE EMULSÃO POLIMÉRICA PARA CHAPISCO ROLADO, PREPARO MECÂNICO COM MISTURADOR DE EIXO HORIZONTAL DE 160 KG. AF_06/2014</v>
          </cell>
          <cell r="C5514" t="str">
            <v>M3</v>
          </cell>
          <cell r="D5514">
            <v>1724.69</v>
          </cell>
          <cell r="E5514">
            <v>5.3577018999999997E-2</v>
          </cell>
        </row>
        <row r="5515">
          <cell r="A5515">
            <v>87361</v>
          </cell>
          <cell r="B5515" t="str">
            <v>ARGAMASSA TRAÇO 1:3 (CIMENTO E AREIA GROSSA) COM ADIÇÃO DE EMULSÃO POLIMÉRICA PARA CHAPISCO ROLADO, PREPARO MECÂNICO COM MISTURADOR DE EIXO HORIZONTAL DE 300 KG. AF_06/2014</v>
          </cell>
          <cell r="C5515" t="str">
            <v>M3</v>
          </cell>
          <cell r="D5515">
            <v>1692.64</v>
          </cell>
          <cell r="E5515">
            <v>3.4220352000000002E-2</v>
          </cell>
        </row>
        <row r="5516">
          <cell r="A5516">
            <v>87362</v>
          </cell>
          <cell r="B5516" t="str">
            <v>ARGAMASSA TRAÇO 1:3 (CIMENTO E AREIA GROSSA) COM ADIÇÃO DE EMULSÃO POLIMÉRICA PARA CHAPISCO ROLADO, PREPARO MECÂNICO COM MISTURADOR DE EIXO HORIZONTAL DE 600 KG. AF_06/2014</v>
          </cell>
          <cell r="C5516" t="str">
            <v>M3</v>
          </cell>
          <cell r="D5516">
            <v>1685.71</v>
          </cell>
          <cell r="E5516">
            <v>2.8739246E-2</v>
          </cell>
        </row>
        <row r="5517">
          <cell r="A5517">
            <v>87363</v>
          </cell>
          <cell r="B5517" t="str">
            <v>ARGAMASSA TRAÇO 1:4 (CIMENTO E AREIA GROSSA) COM ADIÇÃO DE EMULSÃO POLIMÉRICA PARA CHAPISCO ROLADO, PREPARO MECÂNICO COM MISTURADOR DE EIXO HORIZONTAL DE 300 KG. AF_06/2014</v>
          </cell>
          <cell r="C5517" t="str">
            <v>M3</v>
          </cell>
          <cell r="D5517">
            <v>1689.09</v>
          </cell>
          <cell r="E5517">
            <v>5.0692416999999997E-2</v>
          </cell>
        </row>
        <row r="5518">
          <cell r="A5518">
            <v>87364</v>
          </cell>
          <cell r="B5518" t="str">
            <v>ARGAMASSA TRAÇO 1:4 (CIMENTO E AREIA GROSSA) COM ADIÇÃO DE EMULSÃO POLIMÉRICA PARA CHAPISCO ROLADO, PREPARO MECÂNICO COM MISTURADOR DE EIXO HORIZONTAL DE 600 KG. AF_06/2014</v>
          </cell>
          <cell r="C5518" t="str">
            <v>M3</v>
          </cell>
          <cell r="D5518">
            <v>1649.98</v>
          </cell>
          <cell r="E5518">
            <v>3.1774126E-2</v>
          </cell>
        </row>
        <row r="5519">
          <cell r="A5519">
            <v>87365</v>
          </cell>
          <cell r="B5519" t="str">
            <v>ARGAMASSA TRAÇO 1:7 (CIMENTO E AREIA MÉDIA) COM ADIÇÃO DE PLASTIFICANTE PARA EMBOÇO/MASSA ÚNICA/ASSENTAMENTO DE ALVENARIA DE VEDAÇÃO, PREPARO MANUAL. AF_06/2014</v>
          </cell>
          <cell r="C5519" t="str">
            <v>M3</v>
          </cell>
          <cell r="D5519">
            <v>389.63</v>
          </cell>
          <cell r="E5519">
            <v>0.330878012</v>
          </cell>
        </row>
        <row r="5520">
          <cell r="A5520">
            <v>87366</v>
          </cell>
          <cell r="B5520" t="str">
            <v>ARGAMASSA TRAÇO 1:6 (CIMENTO E AREIA MÉDIA) COM ADIÇÃO DE PLASTIFICANTE PARA EMBOÇO/MASSA ÚNICA/ASSENTAMENTO DE ALVENARIA DE VEDAÇÃO, PREPARO MANUAL. AF_06/2014</v>
          </cell>
          <cell r="C5520" t="str">
            <v>M3</v>
          </cell>
          <cell r="D5520">
            <v>406.67</v>
          </cell>
          <cell r="E5520">
            <v>0.31730769199999997</v>
          </cell>
        </row>
        <row r="5521">
          <cell r="A5521">
            <v>87367</v>
          </cell>
          <cell r="B5521" t="str">
            <v>ARGAMASSA TRAÇO 1:1:6 (CIMENTO, CAL E AREIA MÉDIA) PARA EMBOÇO/MASSA ÚNICA/ASSENTAMENTO DE ALVENARIA DE VEDAÇÃO, PREPARO MANUAL. AF_06/2014</v>
          </cell>
          <cell r="C5521" t="str">
            <v>M3</v>
          </cell>
          <cell r="D5521">
            <v>457.78</v>
          </cell>
          <cell r="E5521">
            <v>0.28344512599999999</v>
          </cell>
        </row>
        <row r="5522">
          <cell r="A5522">
            <v>87368</v>
          </cell>
          <cell r="B5522" t="str">
            <v>ARGAMASSA TRAÇO 1:1,5:7,5 (CIMENTO, CAL E AREIA MÉDIA) PARA EMBOÇO/MASSA ÚNICA/ASSENTAMENTO DE ALVENARIA DE VEDAÇÃO, PREPARO MANUAL. AF_06/2014</v>
          </cell>
          <cell r="C5522" t="str">
            <v>M3</v>
          </cell>
          <cell r="D5522">
            <v>449.95</v>
          </cell>
          <cell r="E5522">
            <v>0.29956211500000002</v>
          </cell>
        </row>
        <row r="5523">
          <cell r="A5523">
            <v>87369</v>
          </cell>
          <cell r="B5523" t="str">
            <v>ARGAMASSA TRAÇO 1:2:8 (CIMENTO, CAL E AREIA MÉDIA) PARA EMBOÇO/MASSA ÚNICA/ASSENTAMENTO DE ALVENARIA DE VEDAÇÃO, PREPARO MANUAL. AF_06/2014</v>
          </cell>
          <cell r="C5523" t="str">
            <v>M3</v>
          </cell>
          <cell r="D5523">
            <v>459.14</v>
          </cell>
          <cell r="E5523">
            <v>0.290311335</v>
          </cell>
        </row>
        <row r="5524">
          <cell r="A5524">
            <v>87370</v>
          </cell>
          <cell r="B5524" t="str">
            <v>ARGAMASSA TRAÇO 1:2:9 (CIMENTO, CAL E AREIA MÉDIA) PARA EMBOÇO/MASSA ÚNICA/ASSENTAMENTO DE ALVENARIA DE VEDAÇÃO, PREPARO MANUAL. AF_06/2014</v>
          </cell>
          <cell r="C5524" t="str">
            <v>M3</v>
          </cell>
          <cell r="D5524">
            <v>443.03</v>
          </cell>
          <cell r="E5524">
            <v>0.301641416</v>
          </cell>
        </row>
        <row r="5525">
          <cell r="A5525">
            <v>87371</v>
          </cell>
          <cell r="B5525" t="str">
            <v>ARGAMASSA TRAÇO 1:3:12 (CIMENTO, CAL E AREIA MÉDIA) PARA EMBOÇO/MASSA ÚNICA/ASSENTAMENTO DE ALVENARIA DE VEDAÇÃO, PREPARO MANUAL. AF_06/2014</v>
          </cell>
          <cell r="C5525" t="str">
            <v>M3</v>
          </cell>
          <cell r="D5525">
            <v>434.29</v>
          </cell>
          <cell r="E5525">
            <v>0.303638876</v>
          </cell>
        </row>
        <row r="5526">
          <cell r="A5526">
            <v>87372</v>
          </cell>
          <cell r="B5526" t="str">
            <v>ARGAMASSA TRAÇO 1:3 (CIMENTO E AREIA MÉDIA) PARA CONTRAPISO, PREPARO MANUAL. AF_06/2014</v>
          </cell>
          <cell r="C5526" t="str">
            <v>M3</v>
          </cell>
          <cell r="D5526">
            <v>555.42999999999995</v>
          </cell>
          <cell r="E5526">
            <v>0.24309432</v>
          </cell>
        </row>
        <row r="5527">
          <cell r="A5527">
            <v>87373</v>
          </cell>
          <cell r="B5527" t="str">
            <v>ARGAMASSA TRAÇO 1:4 (CIMENTO E AREIA MÉDIA) PARA CONTRAPISO, PREPARO MANUAL. AF_06/2014</v>
          </cell>
          <cell r="C5527" t="str">
            <v>M3</v>
          </cell>
          <cell r="D5527">
            <v>503.91</v>
          </cell>
          <cell r="E5527">
            <v>0.26730589799999999</v>
          </cell>
        </row>
        <row r="5528">
          <cell r="A5528">
            <v>87374</v>
          </cell>
          <cell r="B5528" t="str">
            <v>ARGAMASSA TRAÇO 1:5 (CIMENTO E AREIA MÉDIA) PARA CONTRAPISO, PREPARO MANUAL. AF_06/2014</v>
          </cell>
          <cell r="C5528" t="str">
            <v>M3</v>
          </cell>
          <cell r="D5528">
            <v>469.29</v>
          </cell>
          <cell r="E5528">
            <v>0.28627459300000002</v>
          </cell>
        </row>
        <row r="5529">
          <cell r="A5529">
            <v>87375</v>
          </cell>
          <cell r="B5529" t="str">
            <v>ARGAMASSA TRAÇO 1:6 (CIMENTO E AREIA MÉDIA) PARA CONTRAPISO, PREPARO MANUAL. AF_06/2014</v>
          </cell>
          <cell r="C5529" t="str">
            <v>M3</v>
          </cell>
          <cell r="D5529">
            <v>440.26</v>
          </cell>
          <cell r="E5529">
            <v>0.29741457599999999</v>
          </cell>
        </row>
        <row r="5530">
          <cell r="A5530">
            <v>87376</v>
          </cell>
          <cell r="B5530" t="str">
            <v>ARGAMASSA TRAÇO 1:5 (CIMENTO E AREIA GROSSA) PARA CHAPISCO CONVENCIONAL, PREPARO MANUAL. AF_06/2014</v>
          </cell>
          <cell r="C5530" t="str">
            <v>M3</v>
          </cell>
          <cell r="D5530">
            <v>380.74</v>
          </cell>
          <cell r="E5530">
            <v>0.33924349799999998</v>
          </cell>
        </row>
        <row r="5531">
          <cell r="A5531">
            <v>87377</v>
          </cell>
          <cell r="B5531" t="str">
            <v>ARGAMASSA TRAÇO 1:3 (CIMENTO E AREIA GROSSA) PARA CHAPISCO CONVENCIONAL, PREPARO MANUAL. AF_06/2014</v>
          </cell>
          <cell r="C5531" t="str">
            <v>M3</v>
          </cell>
          <cell r="D5531">
            <v>443.37</v>
          </cell>
          <cell r="E5531">
            <v>0.28793826900000002</v>
          </cell>
        </row>
        <row r="5532">
          <cell r="A5532">
            <v>87378</v>
          </cell>
          <cell r="B5532" t="str">
            <v>ARGAMASSA TRAÇO 1:4 (CIMENTO E AREIA GROSSA) PARA CHAPISCO CONVENCIONAL, PREPARO MANUAL. AF_06/2014</v>
          </cell>
          <cell r="C5532" t="str">
            <v>M3</v>
          </cell>
          <cell r="D5532">
            <v>405.8</v>
          </cell>
          <cell r="E5532">
            <v>0.31696252400000002</v>
          </cell>
        </row>
        <row r="5533">
          <cell r="A5533">
            <v>87379</v>
          </cell>
          <cell r="B5533" t="str">
            <v>ARGAMASSA TRAÇO 1:5 (CIMENTO E AREIA GROSSA) COM ADIÇÃO DE EMULSÃO POLIMÉRICA PARA CHAPISCO ROLADO, PREPARO MANUAL. AF_06/2014</v>
          </cell>
          <cell r="C5533" t="str">
            <v>M3</v>
          </cell>
          <cell r="D5533">
            <v>1739.71</v>
          </cell>
          <cell r="E5533">
            <v>7.2758105000000003E-2</v>
          </cell>
        </row>
        <row r="5534">
          <cell r="A5534">
            <v>87380</v>
          </cell>
          <cell r="B5534" t="str">
            <v>ARGAMASSA TRAÇO 1:3 (CIMENTO E AREIA GROSSA) COM ADIÇÃO DE EMULSÃO POLIMÉRICA PARA CHAPISCO ROLADO, PREPARO MANUAL. AF_06/2014</v>
          </cell>
          <cell r="C5534" t="str">
            <v>M3</v>
          </cell>
          <cell r="D5534">
            <v>1798.86</v>
          </cell>
          <cell r="E5534">
            <v>6.9977539000000005E-2</v>
          </cell>
        </row>
        <row r="5535">
          <cell r="A5535">
            <v>87381</v>
          </cell>
          <cell r="B5535" t="str">
            <v>ARGAMASSA TRAÇO 1:4 (CIMENTO E AREIA GROSSA) COM ADIÇÃO DE EMULSÃO POLIMÉRICA PARA CHAPISCO ROLADO, PREPARO MANUAL. AF_06/2014</v>
          </cell>
          <cell r="C5535" t="str">
            <v>M3</v>
          </cell>
          <cell r="D5535">
            <v>1764.23</v>
          </cell>
          <cell r="E5535">
            <v>7.1941181000000007E-2</v>
          </cell>
        </row>
        <row r="5536">
          <cell r="A5536">
            <v>87382</v>
          </cell>
          <cell r="B5536" t="str">
            <v>ARGAMASSA INDUSTRIALIZADA MULTIUSO PARA REVESTIMENTOS E ASSENTAMENTO DA ALVENARIA, PREPARO COM MISTURADOR DE EIXO HORIZONTAL DE 160 KG. AF_06/2014</v>
          </cell>
          <cell r="C5536" t="str">
            <v>M3</v>
          </cell>
          <cell r="D5536">
            <v>753.95</v>
          </cell>
          <cell r="E5536">
            <v>9.1645884999999996E-2</v>
          </cell>
        </row>
        <row r="5537">
          <cell r="A5537">
            <v>87383</v>
          </cell>
          <cell r="B5537" t="str">
            <v>ARGAMASSA INDUSTRIALIZADA MULTIUSO PARA REVESTIMENTOS E ASSENTAMENTO DA ALVENARIA, PREPARO COM MISTURADOR DE EIXO HORIZONTAL DE 300 KG. AF_06/2014</v>
          </cell>
          <cell r="C5537" t="str">
            <v>M3</v>
          </cell>
          <cell r="D5537">
            <v>744.56</v>
          </cell>
          <cell r="E5537">
            <v>7.4387491E-2</v>
          </cell>
        </row>
        <row r="5538">
          <cell r="A5538">
            <v>87384</v>
          </cell>
          <cell r="B5538" t="str">
            <v>ARGAMASSA INDUSTRIALIZADA MULTIUSO PARA REVESTIMENTOS E ASSENTAMENTO DA ALVENARIA, PREPARO COM MISTURADOR DE EIXO HORIZONTAL DE 600 KG. AF_06/2014</v>
          </cell>
          <cell r="C5538" t="str">
            <v>M3</v>
          </cell>
          <cell r="D5538">
            <v>735.63</v>
          </cell>
          <cell r="E5538">
            <v>6.1786980999999998E-2</v>
          </cell>
        </row>
        <row r="5539">
          <cell r="A5539">
            <v>87385</v>
          </cell>
          <cell r="B5539" t="str">
            <v>ARGAMASSA PRONTA PARA CONTRAPISO, PREPARO COM MISTURADOR DE EIXO HORIZONTAL DE 160 KG. AF_06/2014</v>
          </cell>
          <cell r="C5539" t="str">
            <v>M3</v>
          </cell>
          <cell r="D5539">
            <v>1050.68</v>
          </cell>
          <cell r="E5539">
            <v>7.5442603999999996E-2</v>
          </cell>
        </row>
        <row r="5540">
          <cell r="A5540">
            <v>87386</v>
          </cell>
          <cell r="B5540" t="str">
            <v>ARGAMASSA PRONTA PARA CONTRAPISO, PREPARO COM MISTURADOR DE EIXO HORIZONTAL DE 300 KG. AF_06/2014</v>
          </cell>
          <cell r="C5540" t="str">
            <v>M3</v>
          </cell>
          <cell r="D5540">
            <v>1039.02</v>
          </cell>
          <cell r="E5540">
            <v>5.8877882999999999E-2</v>
          </cell>
        </row>
        <row r="5541">
          <cell r="A5541">
            <v>87387</v>
          </cell>
          <cell r="B5541" t="str">
            <v>ARGAMASSA PRONTA PARA CONTRAPISO, PREPARO COM MISTURADOR DE EIXO HORIZONTAL DE 600 KG. AF_06/2014</v>
          </cell>
          <cell r="C5541" t="str">
            <v>M3</v>
          </cell>
          <cell r="D5541">
            <v>1032.07</v>
          </cell>
          <cell r="E5541">
            <v>4.9143787000000001E-2</v>
          </cell>
        </row>
        <row r="5542">
          <cell r="A5542">
            <v>87388</v>
          </cell>
          <cell r="B5542" t="str">
            <v>ARGAMASSA PARA REVESTIMENTO DECORATIVO MONOCAMADA (MONOCAPA), PREPARO COM MISTURADOR DE EIXO HORIZONTAL DE 160 KG. AF_06/2014</v>
          </cell>
          <cell r="C5542" t="str">
            <v>M3</v>
          </cell>
          <cell r="D5542">
            <v>2443.77</v>
          </cell>
          <cell r="E5542">
            <v>2.902542E-2</v>
          </cell>
        </row>
        <row r="5543">
          <cell r="A5543">
            <v>87389</v>
          </cell>
          <cell r="B5543" t="str">
            <v>ARGAMASSA PARA REVESTIMENTO DECORATIVO MONOCAMADA (MONOCAPA), PREPARO COM MISTURADOR DE EIXO HORIZONTAL DE 300 KG. AF_06/2014</v>
          </cell>
          <cell r="C5543" t="str">
            <v>M3</v>
          </cell>
          <cell r="D5543">
            <v>2447.34</v>
          </cell>
          <cell r="E5543">
            <v>2.2629389E-2</v>
          </cell>
        </row>
        <row r="5544">
          <cell r="A5544">
            <v>87390</v>
          </cell>
          <cell r="B5544" t="str">
            <v>ARGAMASSA PARA REVESTIMENTO DECORATIVO MONOCAMADA (MONOCAPA), PREPARO COM MISTURADOR DE EIXO HORIZONTAL DE 600 KG. AF_06/2014</v>
          </cell>
          <cell r="C5544" t="str">
            <v>M3</v>
          </cell>
          <cell r="D5544">
            <v>2448.1</v>
          </cell>
          <cell r="E5544">
            <v>1.8064389E-2</v>
          </cell>
        </row>
        <row r="5545">
          <cell r="A5545">
            <v>87391</v>
          </cell>
          <cell r="B5545" t="str">
            <v>ARGAMASSA INDUSTRIALIZADA PARA CHAPISCO ROLADO, PREPARO COM MISTURADOR DE EIXO HORIZONTAL DE 160 KG. AF_06/2014</v>
          </cell>
          <cell r="C5545" t="str">
            <v>M3</v>
          </cell>
          <cell r="D5545">
            <v>3516.22</v>
          </cell>
          <cell r="E5545">
            <v>2.6520484E-2</v>
          </cell>
        </row>
        <row r="5546">
          <cell r="A5546">
            <v>87393</v>
          </cell>
          <cell r="B5546" t="str">
            <v>ARGAMASSA INDUSTRIALIZADA PARA CHAPISCO ROLADO, PREPARO COM MISTURADOR DE EIXO HORIZONTAL DE 300 KG. AF_06/2014</v>
          </cell>
          <cell r="C5546" t="str">
            <v>M3</v>
          </cell>
          <cell r="D5546">
            <v>3550.05</v>
          </cell>
          <cell r="E5546">
            <v>2.1608694000000001E-2</v>
          </cell>
        </row>
        <row r="5547">
          <cell r="A5547">
            <v>87394</v>
          </cell>
          <cell r="B5547" t="str">
            <v>ARGAMASSA INDUSTRIALIZADA PARA CHAPISCO ROLADO, PREPARO COM MISTURADOR DE EIXO HORIZONTAL DE 600 KG. AF_06/2014</v>
          </cell>
          <cell r="C5547" t="str">
            <v>M3</v>
          </cell>
          <cell r="D5547">
            <v>3560.03</v>
          </cell>
          <cell r="E5547">
            <v>1.7818166E-2</v>
          </cell>
        </row>
        <row r="5548">
          <cell r="A5548">
            <v>87395</v>
          </cell>
          <cell r="B5548" t="str">
            <v>ARGAMASSA INDUSTRIALIZADA PARA CHAPISCO COLANTE, PREPARO COM MISTURADOR DE EIXO HORIZONTAL DE 160 KG. AF_06/2014</v>
          </cell>
          <cell r="C5548" t="str">
            <v>M3</v>
          </cell>
          <cell r="D5548">
            <v>2762.42</v>
          </cell>
          <cell r="E5548">
            <v>3.2428791999999998E-2</v>
          </cell>
        </row>
        <row r="5549">
          <cell r="A5549">
            <v>87396</v>
          </cell>
          <cell r="B5549" t="str">
            <v>ARGAMASSA INDUSTRIALIZADA PARA CHAPISCO COLANTE, PREPARO COM MISTURADOR DE EIXO HORIZONTAL DE 300 KG. AF_06/2014</v>
          </cell>
          <cell r="C5549" t="str">
            <v>M3</v>
          </cell>
          <cell r="D5549">
            <v>2786.54</v>
          </cell>
          <cell r="E5549">
            <v>2.6822466999999999E-2</v>
          </cell>
        </row>
        <row r="5550">
          <cell r="A5550">
            <v>87397</v>
          </cell>
          <cell r="B5550" t="str">
            <v>ARGAMASSA INDUSTRIALIZADA PARA CHAPISCO COLANTE, PREPARO COM MISTURADOR DE EIXO HORIZONTAL DE 600 KG. AF_06/2014</v>
          </cell>
          <cell r="C5550" t="str">
            <v>M3</v>
          </cell>
          <cell r="D5550">
            <v>2789.13</v>
          </cell>
          <cell r="E5550">
            <v>2.1971639000000001E-2</v>
          </cell>
        </row>
        <row r="5551">
          <cell r="A5551">
            <v>87398</v>
          </cell>
          <cell r="B5551" t="str">
            <v>ARGAMASSA INDUSTRIALIZADA MULTIUSO PARA REVESTIMENTOS E ASSENTAMENTO DA ALVENARIA, PREPARO MANUAL. AF_06/2014</v>
          </cell>
          <cell r="C5551" t="str">
            <v>M3</v>
          </cell>
          <cell r="D5551">
            <v>889.5</v>
          </cell>
          <cell r="E5551">
            <v>0.17972992700000001</v>
          </cell>
        </row>
        <row r="5552">
          <cell r="A5552">
            <v>87399</v>
          </cell>
          <cell r="B5552" t="str">
            <v>ARGAMASSA PRONTA PARA CONTRAPISO, PREPARO MANUAL. AF_06/2014</v>
          </cell>
          <cell r="C5552" t="str">
            <v>M3</v>
          </cell>
          <cell r="D5552">
            <v>1197.23</v>
          </cell>
          <cell r="E5552">
            <v>0.14498370999999999</v>
          </cell>
        </row>
        <row r="5553">
          <cell r="A5553">
            <v>87401</v>
          </cell>
          <cell r="B5553" t="str">
            <v>ARGAMASSA INDUSTRIALIZADA PARA CHAPISCO ROLADO, PREPARO MANUAL. AF_06/2014</v>
          </cell>
          <cell r="C5553" t="str">
            <v>M3</v>
          </cell>
          <cell r="D5553">
            <v>3727.13</v>
          </cell>
          <cell r="E5553">
            <v>5.6569650999999999E-2</v>
          </cell>
        </row>
        <row r="5554">
          <cell r="A5554">
            <v>87402</v>
          </cell>
          <cell r="B5554" t="str">
            <v>ARGAMASSA INDUSTRIALIZADA PARA CHAPISCO COLANTE, PREPARO MANUAL. AF_06/2014</v>
          </cell>
          <cell r="C5554" t="str">
            <v>M3</v>
          </cell>
          <cell r="D5554">
            <v>2969.03</v>
          </cell>
          <cell r="E5554">
            <v>7.1014985000000003E-2</v>
          </cell>
        </row>
        <row r="5555">
          <cell r="A5555">
            <v>87404</v>
          </cell>
          <cell r="B5555" t="str">
            <v>ARGAMASSA PARA REVESTIMENTO DECORATIVO MONOCAMADA (MONOCAPA), MISTURA E PROJEÇÃO DE 1,5 M3/H DE ARGAMASSA. AF_06/2014</v>
          </cell>
          <cell r="C5555" t="str">
            <v>M3</v>
          </cell>
          <cell r="D5555">
            <v>2541.81</v>
          </cell>
          <cell r="E5555">
            <v>3.4909018999999999E-2</v>
          </cell>
        </row>
        <row r="5556">
          <cell r="A5556">
            <v>87405</v>
          </cell>
          <cell r="B5556" t="str">
            <v>ARGAMASSA PARA REVESTIMENTO DECORATIVO MONOCAMADA (MONOCAPA), MISTURA E PROJEÇÃO DE 2 M3/H DE ARGAMASSA. AF_06/2014</v>
          </cell>
          <cell r="C5556" t="str">
            <v>M3</v>
          </cell>
          <cell r="D5556">
            <v>2535.91</v>
          </cell>
          <cell r="E5556">
            <v>2.6239825000000001E-2</v>
          </cell>
        </row>
        <row r="5557">
          <cell r="A5557">
            <v>87407</v>
          </cell>
          <cell r="B5557" t="str">
            <v>ARGAMASSA INDUSTRIALIZADA PARA REVESTIMENTOS, MISTURA E PROJEÇÃO DE 1,5 M³/H DE ARGAMASSA. AF_06/2014</v>
          </cell>
          <cell r="C5557" t="str">
            <v>M3</v>
          </cell>
          <cell r="D5557">
            <v>763.81</v>
          </cell>
          <cell r="E5557">
            <v>7.8431886000000006E-2</v>
          </cell>
        </row>
        <row r="5558">
          <cell r="A5558">
            <v>87408</v>
          </cell>
          <cell r="B5558" t="str">
            <v>ARGAMASSA INDUSTRIALIZADA PARA REVESTIMENTOS, MISTURA E PROJEÇÃO DE 2 M³/H DE ARGAMASSA. AF_06/2014</v>
          </cell>
          <cell r="C5558" t="str">
            <v>M3</v>
          </cell>
          <cell r="D5558">
            <v>748.96</v>
          </cell>
          <cell r="E5558">
            <v>5.9982907000000002E-2</v>
          </cell>
        </row>
        <row r="5559">
          <cell r="A5559">
            <v>87410</v>
          </cell>
          <cell r="B5559" t="str">
            <v>ARGAMASSA À BASE DE GESSO, MISTURA E PROJEÇÃO DE 1,5 M³/H DE ARGAMASSA. AF_06/2014</v>
          </cell>
          <cell r="C5559" t="str">
            <v>M3</v>
          </cell>
          <cell r="D5559">
            <v>776.75</v>
          </cell>
          <cell r="E5559">
            <v>0.10751303600000001</v>
          </cell>
        </row>
        <row r="5560">
          <cell r="A5560">
            <v>88626</v>
          </cell>
          <cell r="B5560" t="str">
            <v>ARGAMASSA TRAÇO 1:0,5:4,5 (CIMENTO, CAL E AREIA MÉDIA), PREPARO MECÂNICO COM BETONEIRA 400 L. AF_08/2014</v>
          </cell>
          <cell r="C5560" t="str">
            <v>M3</v>
          </cell>
          <cell r="D5560">
            <v>354.59</v>
          </cell>
          <cell r="E5560">
            <v>0.15264182300000001</v>
          </cell>
        </row>
        <row r="5561">
          <cell r="A5561">
            <v>88627</v>
          </cell>
          <cell r="B5561" t="str">
            <v>ARGAMASSA TRAÇO 1:0,5:4,5 (CIMENTO, CAL E AREIA MÉDIA) PARA ASSENTAMENTO DE ALVENARIA, PREPARO MANUAL. AF_08/2014</v>
          </cell>
          <cell r="C5561" t="str">
            <v>M3</v>
          </cell>
          <cell r="D5561">
            <v>419.31</v>
          </cell>
          <cell r="E5561">
            <v>0.242366412</v>
          </cell>
        </row>
        <row r="5562">
          <cell r="A5562">
            <v>88628</v>
          </cell>
          <cell r="B5562" t="str">
            <v>ARGAMASSA TRAÇO 1:3 (CIMENTO E AREIA MÉDIA), PREPARO MECÂNICO COM BETONEIRA 400 L. AF_08/2014</v>
          </cell>
          <cell r="C5562" t="str">
            <v>M3</v>
          </cell>
          <cell r="D5562">
            <v>369.84</v>
          </cell>
          <cell r="E5562">
            <v>0.13026664499999999</v>
          </cell>
        </row>
        <row r="5563">
          <cell r="A5563">
            <v>88629</v>
          </cell>
          <cell r="B5563" t="str">
            <v>ARGAMASSA TRAÇO 1:3 (CIMENTO E AREIA MÉDIA), PREPARO MANUAL. AF_08/2014</v>
          </cell>
          <cell r="C5563" t="str">
            <v>M3</v>
          </cell>
          <cell r="D5563">
            <v>439.12</v>
          </cell>
          <cell r="E5563">
            <v>0.22639876</v>
          </cell>
        </row>
        <row r="5564">
          <cell r="A5564">
            <v>88630</v>
          </cell>
          <cell r="B5564" t="str">
            <v>ARGAMASSA TRAÇO 1:4 (CIMENTO E AREIA MÉDIA), PREPARO MECÂNICO COM BETONEIRA 400 L. AF_08/2014</v>
          </cell>
          <cell r="C5564" t="str">
            <v>M3</v>
          </cell>
          <cell r="D5564">
            <v>327.18</v>
          </cell>
          <cell r="E5564">
            <v>0.14512825200000001</v>
          </cell>
        </row>
        <row r="5565">
          <cell r="A5565">
            <v>88631</v>
          </cell>
          <cell r="B5565" t="str">
            <v>ARGAMASSA TRAÇO 1:4 (CIMENTO E AREIA MÉDIA), PREPARO MANUAL. AF_08/2014</v>
          </cell>
          <cell r="C5565" t="str">
            <v>M3</v>
          </cell>
          <cell r="D5565">
            <v>399.04</v>
          </cell>
          <cell r="E5565">
            <v>0.252362688</v>
          </cell>
        </row>
        <row r="5566">
          <cell r="A5566">
            <v>88715</v>
          </cell>
          <cell r="B5566" t="str">
            <v>ARGAMASSA TRAÇO 1:2:9 (CIMENTO, CAL E AREIA MÉDIA) PARA EMBOÇO/MASSA ÚNICA/ASSENTAMENTO DE ALVENARIA DE VEDAÇÃO, PREPARO MECÂNICO COM BETONEIRA 400 L. AF_09/2014</v>
          </cell>
          <cell r="C5566" t="str">
            <v>M3</v>
          </cell>
          <cell r="D5566">
            <v>357.02</v>
          </cell>
          <cell r="E5566">
            <v>0.17968399800000001</v>
          </cell>
        </row>
        <row r="5567">
          <cell r="A5567">
            <v>95563</v>
          </cell>
          <cell r="B5567" t="str">
            <v>ARGAMASSA TRAÇO 1:1,65 (CIMENTO E AREIA MÉDIA), FCK 20 MPA, PREPARO MECÂNICO COM MISTURADOR DUPLO HORIZONTAL DE ALTA TURBULÊNCIA. AF_11/2016</v>
          </cell>
          <cell r="C5567" t="str">
            <v>M3</v>
          </cell>
          <cell r="D5567">
            <v>582.38</v>
          </cell>
          <cell r="E5567">
            <v>0.18352169199999999</v>
          </cell>
        </row>
        <row r="5568">
          <cell r="A5568">
            <v>96920</v>
          </cell>
          <cell r="B5568" t="str">
            <v>ARGAMASSA TRAÇO 1:3 (CIMENTO E AREIA), PREPARO MECANICO , INCLUSO ADITIVO IMPERMEABILIZANTE</v>
          </cell>
          <cell r="C5568" t="str">
            <v>M3</v>
          </cell>
          <cell r="D5568">
            <v>451.74</v>
          </cell>
          <cell r="E5568">
            <v>0.106646298</v>
          </cell>
        </row>
        <row r="5569">
          <cell r="A5569">
            <v>88036</v>
          </cell>
          <cell r="B5569" t="str">
            <v>TRANSPORTE HORIZONTAL, MASSA/GRANEL, JERICA 90L, 30M. AF_06/2014</v>
          </cell>
          <cell r="C5569" t="str">
            <v>M3</v>
          </cell>
          <cell r="D5569">
            <v>26.59</v>
          </cell>
          <cell r="E5569">
            <v>0.767951626</v>
          </cell>
        </row>
        <row r="5570">
          <cell r="A5570">
            <v>88037</v>
          </cell>
          <cell r="B5570" t="str">
            <v>TRANSPORTE HORIZONTAL, MASSA/GRANEL, JERICA 90L, 50M. AF_06/2014</v>
          </cell>
          <cell r="C5570" t="str">
            <v>M3</v>
          </cell>
          <cell r="D5570">
            <v>37.25</v>
          </cell>
          <cell r="E5570">
            <v>0.76703474400000005</v>
          </cell>
        </row>
        <row r="5571">
          <cell r="A5571">
            <v>88038</v>
          </cell>
          <cell r="B5571" t="str">
            <v>TRANSPORTE HORIZONTAL, MASSA/GRANEL, JERICA 90L, 75M. AF_06/2014</v>
          </cell>
          <cell r="C5571" t="str">
            <v>M3</v>
          </cell>
          <cell r="D5571">
            <v>50.58</v>
          </cell>
          <cell r="E5571">
            <v>0.76630327099999995</v>
          </cell>
        </row>
        <row r="5572">
          <cell r="A5572">
            <v>88039</v>
          </cell>
          <cell r="B5572" t="str">
            <v>TRANSPORTE HORIZONTAL, MASSA/GRANEL, JERICA 90L, 100M. AF_06/2014</v>
          </cell>
          <cell r="C5572" t="str">
            <v>M3</v>
          </cell>
          <cell r="D5572">
            <v>63.91</v>
          </cell>
          <cell r="E5572">
            <v>0.76567398200000003</v>
          </cell>
        </row>
        <row r="5573">
          <cell r="A5573">
            <v>88040</v>
          </cell>
          <cell r="B5573" t="str">
            <v>TRANSPORTE HORIZONTAL, MASSA/GRANEL, MINICARREGADEIRA, 30M. AF_06/2014</v>
          </cell>
          <cell r="C5573" t="str">
            <v>M3</v>
          </cell>
          <cell r="D5573">
            <v>9</v>
          </cell>
          <cell r="E5573">
            <v>0.46355353199999999</v>
          </cell>
        </row>
        <row r="5574">
          <cell r="A5574">
            <v>88041</v>
          </cell>
          <cell r="B5574" t="str">
            <v>TRANSPORTE HORIZONTAL, MASSA/GRANEL, MINICARREGADEIRA, 50M. AF_06/2014</v>
          </cell>
          <cell r="C5574" t="str">
            <v>M3</v>
          </cell>
          <cell r="D5574">
            <v>13.96</v>
          </cell>
          <cell r="E5574">
            <v>0.45918367500000001</v>
          </cell>
        </row>
        <row r="5575">
          <cell r="A5575">
            <v>88042</v>
          </cell>
          <cell r="B5575" t="str">
            <v>TRANSPORTE HORIZONTAL, MASSA/GRANEL, MINICARREGADEIRA, 75M. AF_06/2014</v>
          </cell>
          <cell r="C5575" t="str">
            <v>M3</v>
          </cell>
          <cell r="D5575">
            <v>20.16</v>
          </cell>
          <cell r="E5575">
            <v>0.45751634099999999</v>
          </cell>
        </row>
        <row r="5576">
          <cell r="A5576">
            <v>88043</v>
          </cell>
          <cell r="B5576" t="str">
            <v>TRANSPORTE HORIZONTAL, MASSA/GRANEL, MINICARREGADEIRA, 100M. AF_06/2014</v>
          </cell>
          <cell r="C5576" t="str">
            <v>M3</v>
          </cell>
          <cell r="D5576">
            <v>26.35</v>
          </cell>
          <cell r="E5576">
            <v>0.45708812300000001</v>
          </cell>
        </row>
        <row r="5577">
          <cell r="A5577">
            <v>88044</v>
          </cell>
          <cell r="B5577" t="str">
            <v>TRANSPORTE HORIZONTAL, BLOCOS VAZADOS DE CONCRETO OU CERÂMICO 19X19X39 CM, MANUAL, 30M. AF_06/2014</v>
          </cell>
          <cell r="C5577" t="str">
            <v>UN</v>
          </cell>
          <cell r="D5577">
            <v>0.55000000000000004</v>
          </cell>
          <cell r="E5577">
            <v>0.85416666699999999</v>
          </cell>
        </row>
        <row r="5578">
          <cell r="A5578">
            <v>88045</v>
          </cell>
          <cell r="B5578" t="str">
            <v>TRANSPORTE HORIZONTAL, BLOCOS CERÂMICOS FURADOS NA HORIZONTAL 9X19X19 CM, MANUAL, 30M. AF_06/2014</v>
          </cell>
          <cell r="C5578" t="str">
            <v>UN</v>
          </cell>
          <cell r="D5578">
            <v>0.27</v>
          </cell>
          <cell r="E5578">
            <v>0.90909090999999997</v>
          </cell>
        </row>
        <row r="5579">
          <cell r="A5579">
            <v>88046</v>
          </cell>
          <cell r="B5579" t="str">
            <v>TRANSPORTE HORIZONTAL, BLOCOS VAZADOS DE CONCRETO OU CERÂMICO 19X19X39 CM, CARRINHO PLATAFORMA, 30M. AF_06/2014</v>
          </cell>
          <cell r="C5579" t="str">
            <v>UN</v>
          </cell>
          <cell r="D5579">
            <v>0.24</v>
          </cell>
          <cell r="E5579">
            <v>0.9</v>
          </cell>
        </row>
        <row r="5580">
          <cell r="A5580">
            <v>88047</v>
          </cell>
          <cell r="B5580" t="str">
            <v>TRANSPORTE HORIZONTAL, BLOCOS CERÂMICOS FURADOS NA HORIZONTAL 9X19X19 CM, CARRINHO PLATAFORMA, 30M. AF_06/2014</v>
          </cell>
          <cell r="C5580" t="str">
            <v>UN</v>
          </cell>
          <cell r="D5580">
            <v>0.09</v>
          </cell>
          <cell r="E5580">
            <v>1</v>
          </cell>
        </row>
        <row r="5581">
          <cell r="A5581">
            <v>88048</v>
          </cell>
          <cell r="B5581" t="str">
            <v>TRANSPORTE HORIZONTAL, BLOCOS VAZADOS DE CONCRETO OU CERÂMICO 19X19X39 CM, CARRINHO PLATAFORMA, 50M. AF_06/2014</v>
          </cell>
          <cell r="C5581" t="str">
            <v>UN</v>
          </cell>
          <cell r="D5581">
            <v>0.31</v>
          </cell>
          <cell r="E5581">
            <v>0.88461538500000003</v>
          </cell>
        </row>
        <row r="5582">
          <cell r="A5582">
            <v>88049</v>
          </cell>
          <cell r="B5582" t="str">
            <v>TRANSPORTE HORIZONTAL, BLOCOS CERÂMICOS FURADOS NA HORIZONTAL 9X19X19 CM, CARRINHO PLATAFORMA, 50M. AF_06/2014</v>
          </cell>
          <cell r="C5582" t="str">
            <v>UN</v>
          </cell>
          <cell r="D5582">
            <v>0.1</v>
          </cell>
          <cell r="E5582">
            <v>1</v>
          </cell>
        </row>
        <row r="5583">
          <cell r="A5583">
            <v>88050</v>
          </cell>
          <cell r="B5583" t="str">
            <v>TRANSPORTE HORIZONTAL, BLOCOS VAZADOS DE CONCRETO OU CERÂMICO 19X19X39 CM, CARRINHO PLATAFORMA, 75M. AF_06/2014</v>
          </cell>
          <cell r="C5583" t="str">
            <v>UN</v>
          </cell>
          <cell r="D5583">
            <v>0.41</v>
          </cell>
          <cell r="E5583">
            <v>0.88571428600000002</v>
          </cell>
        </row>
        <row r="5584">
          <cell r="A5584">
            <v>88051</v>
          </cell>
          <cell r="B5584" t="str">
            <v>TRANSPORTE HORIZONTAL, BLOCOS CERÂMICOS FURADOS NA HORIZONTAL 9X19X19 CM, CARRINHO PLATAFORMA, 75M. AF_06/2014</v>
          </cell>
          <cell r="C5584" t="str">
            <v>UN</v>
          </cell>
          <cell r="D5584">
            <v>0.13</v>
          </cell>
          <cell r="E5584">
            <v>1</v>
          </cell>
        </row>
        <row r="5585">
          <cell r="A5585">
            <v>88052</v>
          </cell>
          <cell r="B5585" t="str">
            <v>TRANSPORTE HORIZONTAL, BLOCOS VAZADOS DE CONCRETO OU CERÂMICO 19X19X39 CM, CARRINHO PLATAFORMA, 100M. AF_06/2014</v>
          </cell>
          <cell r="C5585" t="str">
            <v>UN</v>
          </cell>
          <cell r="D5585">
            <v>0.51</v>
          </cell>
          <cell r="E5585">
            <v>0.84444444500000004</v>
          </cell>
        </row>
        <row r="5586">
          <cell r="A5586">
            <v>88053</v>
          </cell>
          <cell r="B5586" t="str">
            <v>TRANSPORTE HORIZONTAL, BLOCOS CERÂMICOS FURADOS NA HORIZONTAL 9X19X19 CM, CARRINHO PLATAFORMA, 100M. AF_06/2014</v>
          </cell>
          <cell r="C5586" t="str">
            <v>UN</v>
          </cell>
          <cell r="D5586">
            <v>0.15</v>
          </cell>
          <cell r="E5586">
            <v>0.91666666699999999</v>
          </cell>
        </row>
        <row r="5587">
          <cell r="A5587">
            <v>88054</v>
          </cell>
          <cell r="B5587" t="str">
            <v>TRANSPORTE HORIZONTAL, BLOCOS VAZADOS DE CONCRETO OU CERÂMICO 19X19X39 CM, CARRINHO PARA MINI PÁLETES, 30M. AF_06/2014</v>
          </cell>
          <cell r="C5587" t="str">
            <v>UN</v>
          </cell>
          <cell r="D5587">
            <v>0.09</v>
          </cell>
          <cell r="E5587">
            <v>1</v>
          </cell>
        </row>
        <row r="5588">
          <cell r="A5588">
            <v>88055</v>
          </cell>
          <cell r="B5588" t="str">
            <v>TRANSPORTE HORIZONTAL, BLOCOS CERÂMICOS FURADOS NA HORIZONTAL 9X19X19 CM, CARRINHO PARA MINI PÁLETES, 30M. AF_06/2014</v>
          </cell>
          <cell r="C5588" t="str">
            <v>UN</v>
          </cell>
          <cell r="D5588">
            <v>0.02</v>
          </cell>
          <cell r="E5588">
            <v>1</v>
          </cell>
        </row>
        <row r="5589">
          <cell r="A5589">
            <v>88056</v>
          </cell>
          <cell r="B5589" t="str">
            <v>TRANSPORTE HORIZONTAL, BLOCOS VAZADOS DE CONCRETO OU CERÂMICO 19X19X39 CM, CARRINHO PARA MINI PÁLETES, 50M. AF_06/2014</v>
          </cell>
          <cell r="C5589" t="str">
            <v>UN</v>
          </cell>
          <cell r="D5589">
            <v>0.16</v>
          </cell>
          <cell r="E5589">
            <v>0.92307692399999997</v>
          </cell>
        </row>
        <row r="5590">
          <cell r="A5590">
            <v>88057</v>
          </cell>
          <cell r="B5590" t="str">
            <v>TRANSPORTE HORIZONTAL, BLOCOS CERÂMICOS FURADOS NA HORIZONTAL 9X19X19 CM, CARRINHO PARA MINI PÁLETES, 50M. AF_06/2014</v>
          </cell>
          <cell r="C5590" t="str">
            <v>UN</v>
          </cell>
          <cell r="D5590">
            <v>0.03</v>
          </cell>
          <cell r="E5590">
            <v>1</v>
          </cell>
        </row>
        <row r="5591">
          <cell r="A5591">
            <v>88058</v>
          </cell>
          <cell r="B5591" t="str">
            <v>TRANSPORTE HORIZONTAL, BLOCOS VAZADOS DE CONCRETO OU CERÂMICO 19X19X39 CM, CARRINHO PARA MINI PÁLETES, 75M. AF_06/2014</v>
          </cell>
          <cell r="C5591" t="str">
            <v>UN</v>
          </cell>
          <cell r="D5591">
            <v>0.24</v>
          </cell>
          <cell r="E5591">
            <v>0.9</v>
          </cell>
        </row>
        <row r="5592">
          <cell r="A5592">
            <v>88059</v>
          </cell>
          <cell r="B5592" t="str">
            <v>TRANSPORTE HORIZONTAL, BLOCOS CERÂMICOS FURADOS NA HORIZONTAL 9X19X19 CM, CARRINHO PARA MINI PÁLETES, 75M. AF_06/2014</v>
          </cell>
          <cell r="C5592" t="str">
            <v>UN</v>
          </cell>
          <cell r="D5592">
            <v>0.05</v>
          </cell>
          <cell r="E5592">
            <v>1</v>
          </cell>
        </row>
        <row r="5593">
          <cell r="A5593">
            <v>88060</v>
          </cell>
          <cell r="B5593" t="str">
            <v>TRANSPORTE HORIZONTAL, BLOCOS VAZADOS DE CONCRETO OU CERÂMICO 19X19X39 CM, CARRINHO PARA MINI PÁLETES, 100M. AF_06/2014</v>
          </cell>
          <cell r="C5593" t="str">
            <v>UN</v>
          </cell>
          <cell r="D5593">
            <v>0.32</v>
          </cell>
          <cell r="E5593">
            <v>0.88888888899999996</v>
          </cell>
        </row>
        <row r="5594">
          <cell r="A5594">
            <v>88061</v>
          </cell>
          <cell r="B5594" t="str">
            <v>TRANSPORTE HORIZONTAL, BLOCOS CERÂMICOS FURADOS NA HORIZONTAL 9X19X19 CM, CARRINHO PARA MINI PÁLETES, 100M. AF_06/2014</v>
          </cell>
          <cell r="C5594" t="str">
            <v>UN</v>
          </cell>
          <cell r="D5594">
            <v>7.0000000000000007E-2</v>
          </cell>
          <cell r="E5594">
            <v>1</v>
          </cell>
        </row>
        <row r="5595">
          <cell r="A5595">
            <v>88074</v>
          </cell>
          <cell r="B5595" t="str">
            <v>TRANSPORTE HORIZONTAL, PLACAS CERÂMICAS, MANUAL, 30M. AF_06/2014</v>
          </cell>
          <cell r="C5595" t="str">
            <v>M2</v>
          </cell>
          <cell r="D5595">
            <v>0.79</v>
          </cell>
          <cell r="E5595">
            <v>0.84285714300000003</v>
          </cell>
        </row>
        <row r="5596">
          <cell r="A5596">
            <v>88075</v>
          </cell>
          <cell r="B5596" t="str">
            <v>TRANSPORTE HORIZONTAL, PLACAS CERÂMICAS, CARRINHO PLATAFORMA, 30M. AF_06/2014</v>
          </cell>
          <cell r="C5596" t="str">
            <v>M2</v>
          </cell>
          <cell r="D5596">
            <v>0.53</v>
          </cell>
          <cell r="E5596">
            <v>0.85106382999999997</v>
          </cell>
        </row>
        <row r="5597">
          <cell r="A5597">
            <v>88076</v>
          </cell>
          <cell r="B5597" t="str">
            <v>TRANSPORTE HORIZONTAL, PLACAS CERÂMICAS, CARRINHO PLATAFORMA, 50M. AF_06/2014</v>
          </cell>
          <cell r="C5597" t="str">
            <v>M2</v>
          </cell>
          <cell r="D5597">
            <v>0.61</v>
          </cell>
          <cell r="E5597">
            <v>0.85185185200000002</v>
          </cell>
        </row>
        <row r="5598">
          <cell r="A5598">
            <v>88077</v>
          </cell>
          <cell r="B5598" t="str">
            <v>TRANSPORTE HORIZONTAL, PLACAS CERÂMICAS, CARRINHO PLATAFORMA, 75M. AF_06/2014</v>
          </cell>
          <cell r="C5598" t="str">
            <v>M2</v>
          </cell>
          <cell r="D5598">
            <v>0.71</v>
          </cell>
          <cell r="E5598">
            <v>0.84126984199999999</v>
          </cell>
        </row>
        <row r="5599">
          <cell r="A5599">
            <v>88078</v>
          </cell>
          <cell r="B5599" t="str">
            <v>TRANSPORTE HORIZONTAL, PLACAS CERÂMICAS, CARRINHO PLATAFORMA, 100M. AF_06/2014</v>
          </cell>
          <cell r="C5599" t="str">
            <v>M2</v>
          </cell>
          <cell r="D5599">
            <v>0.81</v>
          </cell>
          <cell r="E5599">
            <v>0.84931506899999998</v>
          </cell>
        </row>
        <row r="5600">
          <cell r="A5600">
            <v>88079</v>
          </cell>
          <cell r="B5600" t="str">
            <v>TRANSPORTE HORIZONTAL, PLACAS CERÂMICAS, CARRINHO PARA MINI PÁLETES, 30M. AF_06/2014</v>
          </cell>
          <cell r="C5600" t="str">
            <v>M2</v>
          </cell>
          <cell r="D5600">
            <v>0.14000000000000001</v>
          </cell>
          <cell r="E5600">
            <v>1</v>
          </cell>
        </row>
        <row r="5601">
          <cell r="A5601">
            <v>88080</v>
          </cell>
          <cell r="B5601" t="str">
            <v>TRANSPORTE HORIZONTAL, PLACAS CERÂMICAS, CARRINHO PARA MINI PÁLETES, 50M. AF_06/2014</v>
          </cell>
          <cell r="C5601" t="str">
            <v>M2</v>
          </cell>
          <cell r="D5601">
            <v>0.23</v>
          </cell>
          <cell r="E5601">
            <v>0.894736843</v>
          </cell>
        </row>
        <row r="5602">
          <cell r="A5602">
            <v>88081</v>
          </cell>
          <cell r="B5602" t="str">
            <v>TRANSPORTE HORIZONTAL, PLACAS CERÂMICAS, CARRINHO PARA MINI PÁLETES, 75M. AF_06/2014</v>
          </cell>
          <cell r="C5602" t="str">
            <v>M2</v>
          </cell>
          <cell r="D5602">
            <v>0.34</v>
          </cell>
          <cell r="E5602">
            <v>0.86666666699999995</v>
          </cell>
        </row>
        <row r="5603">
          <cell r="A5603">
            <v>88082</v>
          </cell>
          <cell r="B5603" t="str">
            <v>TRANSPORTE HORIZONTAL, PLACAS CERÂMICAS, CARRINHO PARA MINI PÁLETES, 100M. AF_06/2014</v>
          </cell>
          <cell r="C5603" t="str">
            <v>M2</v>
          </cell>
          <cell r="D5603">
            <v>0.45</v>
          </cell>
          <cell r="E5603">
            <v>0.85</v>
          </cell>
        </row>
        <row r="5604">
          <cell r="A5604">
            <v>88083</v>
          </cell>
          <cell r="B5604" t="str">
            <v>TRANSPORTE HORIZONTAL, PLACAS CERÂMICAS, MANIPULADOR TELESCÓPICO, 30M. AF_06/2014</v>
          </cell>
          <cell r="C5604" t="str">
            <v>M2</v>
          </cell>
          <cell r="D5604">
            <v>0.06</v>
          </cell>
          <cell r="E5604">
            <v>0.25</v>
          </cell>
        </row>
        <row r="5605">
          <cell r="A5605">
            <v>88084</v>
          </cell>
          <cell r="B5605" t="str">
            <v>TRANSPORTE HORIZONTAL, PLACAS CERÂMICAS, MANIPULADOR TELESCÓPICO, 50M. AF_06/2014</v>
          </cell>
          <cell r="C5605" t="str">
            <v>M2</v>
          </cell>
          <cell r="D5605">
            <v>0.11</v>
          </cell>
          <cell r="E5605">
            <v>0.28571428500000001</v>
          </cell>
        </row>
        <row r="5606">
          <cell r="A5606">
            <v>88085</v>
          </cell>
          <cell r="B5606" t="str">
            <v>TRANSPORTE HORIZONTAL, PLACAS CERÂMICAS, MANIPULADOR TELESCÓPICO, 75M. AF_06/2014</v>
          </cell>
          <cell r="C5606" t="str">
            <v>M2</v>
          </cell>
          <cell r="D5606">
            <v>0.15</v>
          </cell>
          <cell r="E5606">
            <v>0.27272727200000002</v>
          </cell>
        </row>
        <row r="5607">
          <cell r="A5607">
            <v>88086</v>
          </cell>
          <cell r="B5607" t="str">
            <v>TRANSPORTE HORIZONTAL, PLACAS CERÂMICAS, MANIPULADOR TELESCÓPICO, 100M. AF_06/2014</v>
          </cell>
          <cell r="C5607" t="str">
            <v>M2</v>
          </cell>
          <cell r="D5607">
            <v>0.22</v>
          </cell>
          <cell r="E5607">
            <v>0.35294117600000002</v>
          </cell>
        </row>
        <row r="5608">
          <cell r="A5608">
            <v>88087</v>
          </cell>
          <cell r="B5608" t="str">
            <v>TRANSPORTE HORIZONTAL, LATA DE 18 L, MANUAL, 30M. AF_06/2014</v>
          </cell>
          <cell r="C5608" t="str">
            <v>L</v>
          </cell>
          <cell r="D5608">
            <v>0.06</v>
          </cell>
          <cell r="E5608">
            <v>1</v>
          </cell>
        </row>
        <row r="5609">
          <cell r="A5609">
            <v>88099</v>
          </cell>
          <cell r="B5609" t="str">
            <v>TRANSPORTE VERTICAL, BLOCOS VAZADOS DE CONCRETO OU CERÂMICO 19X19X39 CM, MANUAL, 1 PAVIMENTO. AF_06/2014</v>
          </cell>
          <cell r="C5609" t="str">
            <v>UN</v>
          </cell>
          <cell r="D5609">
            <v>0.22</v>
          </cell>
          <cell r="E5609">
            <v>0.88888888899999996</v>
          </cell>
        </row>
        <row r="5610">
          <cell r="A5610">
            <v>88100</v>
          </cell>
          <cell r="B5610" t="str">
            <v>TRANSPORTE VERTICAL, BLOCOS CERÂMICOS FURADOS NA HORIZONTAL 9X19X19 CM, MANUAL, 1 PAVIMENTO. AF_06/2014</v>
          </cell>
          <cell r="C5610" t="str">
            <v>UN</v>
          </cell>
          <cell r="D5610">
            <v>0.11</v>
          </cell>
          <cell r="E5610">
            <v>1</v>
          </cell>
        </row>
        <row r="5611">
          <cell r="A5611">
            <v>88101</v>
          </cell>
          <cell r="B5611" t="str">
            <v>TRANSPORTE VERTICAL, PLACAS CERÂMICAS, MANUAL, 1 PAVIMENTO. AF_06/2014</v>
          </cell>
          <cell r="C5611" t="str">
            <v>M2</v>
          </cell>
          <cell r="D5611">
            <v>0.35</v>
          </cell>
          <cell r="E5611">
            <v>0.86666666699999995</v>
          </cell>
        </row>
        <row r="5612">
          <cell r="A5612">
            <v>88102</v>
          </cell>
          <cell r="B5612" t="str">
            <v>TRANSPORTE VERTICAL, LATA DE 18 L, MANUAL, 1 PAVIMENTO. AF_06/2014</v>
          </cell>
          <cell r="C5612" t="str">
            <v>L</v>
          </cell>
          <cell r="D5612">
            <v>0.02</v>
          </cell>
          <cell r="E5612">
            <v>1</v>
          </cell>
        </row>
        <row r="5613">
          <cell r="A5613">
            <v>88103</v>
          </cell>
          <cell r="B5613" t="str">
            <v>TRANSPORTE VERTICAL, LATA DE 10 L, MANUAL, 1 PAVIMENTO. AF_06/2014</v>
          </cell>
          <cell r="C5613" t="str">
            <v>L</v>
          </cell>
          <cell r="D5613">
            <v>0.04</v>
          </cell>
          <cell r="E5613">
            <v>1</v>
          </cell>
        </row>
        <row r="5614">
          <cell r="A5614">
            <v>89176</v>
          </cell>
          <cell r="B5614" t="str">
            <v>TRANSPORTE HORIZONTAL, SACOS 50 KG, CARRINHO PLATAFORMA, 30M. AF_06/2014</v>
          </cell>
          <cell r="C5614" t="str">
            <v>T</v>
          </cell>
          <cell r="D5614">
            <v>7.66</v>
          </cell>
          <cell r="E5614">
            <v>0.769736843</v>
          </cell>
        </row>
        <row r="5615">
          <cell r="A5615">
            <v>89177</v>
          </cell>
          <cell r="B5615" t="str">
            <v>TRANSPORTE HORIZONTAL, SACOS 30 KG, CARRINHO PLATAFORMA, 30M. AF_06/2014</v>
          </cell>
          <cell r="C5615" t="str">
            <v>T</v>
          </cell>
          <cell r="D5615">
            <v>10.73</v>
          </cell>
          <cell r="E5615">
            <v>0.77285579699999996</v>
          </cell>
        </row>
        <row r="5616">
          <cell r="A5616">
            <v>89178</v>
          </cell>
          <cell r="B5616" t="str">
            <v>TRANSPORTE HORIZONTAL, SACOS 20 KG, CARRINHO PLATAFORMA, 30M. AF_06/2014</v>
          </cell>
          <cell r="C5616" t="str">
            <v>T</v>
          </cell>
          <cell r="D5616">
            <v>12.26</v>
          </cell>
          <cell r="E5616">
            <v>0.77119341600000002</v>
          </cell>
        </row>
        <row r="5617">
          <cell r="A5617">
            <v>89179</v>
          </cell>
          <cell r="B5617" t="str">
            <v>TRANSPORTE HORIZONTAL, SACOS 50 KG, CARRINHO PLATAFORMA, 50M. AF_06/2014</v>
          </cell>
          <cell r="C5617" t="str">
            <v>T</v>
          </cell>
          <cell r="D5617">
            <v>12.26</v>
          </cell>
          <cell r="E5617">
            <v>0.77119341600000002</v>
          </cell>
        </row>
        <row r="5618">
          <cell r="A5618">
            <v>89180</v>
          </cell>
          <cell r="B5618" t="str">
            <v>TRANSPORTE HORIZONTAL, SACOS 30 KG, CARRINHO PLATAFORMA, 50M. AF_06/2014</v>
          </cell>
          <cell r="C5618" t="str">
            <v>T</v>
          </cell>
          <cell r="D5618">
            <v>13.79</v>
          </cell>
          <cell r="E5618">
            <v>0.77272727399999996</v>
          </cell>
        </row>
        <row r="5619">
          <cell r="A5619">
            <v>89181</v>
          </cell>
          <cell r="B5619" t="str">
            <v>TRANSPORTE HORIZONTAL, SACOS 20 KG, CARRINHO PLATAFORMA, 50M. AF_06/2014</v>
          </cell>
          <cell r="C5619" t="str">
            <v>T</v>
          </cell>
          <cell r="D5619">
            <v>16.86</v>
          </cell>
          <cell r="E5619">
            <v>0.76849642100000004</v>
          </cell>
        </row>
        <row r="5620">
          <cell r="A5620">
            <v>89182</v>
          </cell>
          <cell r="B5620" t="str">
            <v>TRANSPORTE HORIZONTAL, SACOS 50 KG, CARRINHO PLATAFORMA, 75M. AF_06/2014</v>
          </cell>
          <cell r="C5620" t="str">
            <v>T</v>
          </cell>
          <cell r="D5620">
            <v>16.86</v>
          </cell>
          <cell r="E5620">
            <v>0.76849642100000004</v>
          </cell>
        </row>
        <row r="5621">
          <cell r="A5621">
            <v>89183</v>
          </cell>
          <cell r="B5621" t="str">
            <v>TRANSPORTE HORIZONTAL, SACOS 30 KG, CARRINHO PLATAFORMA, 75M. AF_06/2014</v>
          </cell>
          <cell r="C5621" t="str">
            <v>T</v>
          </cell>
          <cell r="D5621">
            <v>18.39</v>
          </cell>
          <cell r="E5621">
            <v>0.76859956399999996</v>
          </cell>
        </row>
        <row r="5622">
          <cell r="A5622">
            <v>89184</v>
          </cell>
          <cell r="B5622" t="str">
            <v>TRANSPORTE HORIZONTAL, SACOS 20 KG, CARRINHO PLATAFORMA, 75M. AF_06/2014</v>
          </cell>
          <cell r="C5622" t="str">
            <v>T</v>
          </cell>
          <cell r="D5622">
            <v>21.46</v>
          </cell>
          <cell r="E5622">
            <v>0.76850984200000005</v>
          </cell>
        </row>
        <row r="5623">
          <cell r="A5623">
            <v>89185</v>
          </cell>
          <cell r="B5623" t="str">
            <v>TRANSPORTE HORIZONTAL, SACOS 50 KG, CARRINHO PLATAFORMA, 100M. AF_06/2014</v>
          </cell>
          <cell r="C5623" t="str">
            <v>T</v>
          </cell>
          <cell r="D5623">
            <v>21.46</v>
          </cell>
          <cell r="E5623">
            <v>0.76850984200000005</v>
          </cell>
        </row>
        <row r="5624">
          <cell r="A5624">
            <v>89186</v>
          </cell>
          <cell r="B5624" t="str">
            <v>TRANSPORTE HORIZONTAL, SACOS 30 KG, CARRINHO PLATAFORMA, 100M. AF_06/2014</v>
          </cell>
          <cell r="C5624" t="str">
            <v>T</v>
          </cell>
          <cell r="D5624">
            <v>22.99</v>
          </cell>
          <cell r="E5624">
            <v>0.76624509399999996</v>
          </cell>
        </row>
        <row r="5625">
          <cell r="A5625">
            <v>89187</v>
          </cell>
          <cell r="B5625" t="str">
            <v>TRANSPORTE HORIZONTAL, SACOS 20 KG, CARRINHO PLATAFORMA, 100M. AF_06/2014</v>
          </cell>
          <cell r="C5625" t="str">
            <v>T</v>
          </cell>
          <cell r="D5625">
            <v>26.06</v>
          </cell>
          <cell r="E5625">
            <v>0.76792598400000001</v>
          </cell>
        </row>
        <row r="5626">
          <cell r="A5626">
            <v>89188</v>
          </cell>
          <cell r="B5626" t="str">
            <v>TRANSPORTE HORIZONTAL, LATA DE 18 L, CARRINHO PLATAFORMA, 30M. AF_06/2014</v>
          </cell>
          <cell r="C5626" t="str">
            <v>18L</v>
          </cell>
          <cell r="D5626">
            <v>0.38</v>
          </cell>
          <cell r="E5626">
            <v>0.87878787899999999</v>
          </cell>
        </row>
        <row r="5627">
          <cell r="A5627">
            <v>89189</v>
          </cell>
          <cell r="B5627" t="str">
            <v>TRANSPORTE HORIZONTAL, LATA DE 18 L, CARRINHO PLATAFORMA, 50M. AF_06/2014</v>
          </cell>
          <cell r="C5627" t="str">
            <v>18L</v>
          </cell>
          <cell r="D5627">
            <v>0.49</v>
          </cell>
          <cell r="E5627">
            <v>0.840909091</v>
          </cell>
        </row>
        <row r="5628">
          <cell r="A5628">
            <v>89190</v>
          </cell>
          <cell r="B5628" t="str">
            <v>TRANSPORTE HORIZONTAL, LATA DE 18 L, CARRINHO PLATAFORMA, 75M. AF_06/2014</v>
          </cell>
          <cell r="C5628" t="str">
            <v>18L</v>
          </cell>
          <cell r="D5628">
            <v>0.66</v>
          </cell>
          <cell r="E5628">
            <v>0.84482758700000005</v>
          </cell>
        </row>
        <row r="5629">
          <cell r="A5629">
            <v>89191</v>
          </cell>
          <cell r="B5629" t="str">
            <v>TRANSPORTE HORIZONTAL, LATA DE 18 L, CARRINHO PLATAFORMA, 100M. AF_06/2014</v>
          </cell>
          <cell r="C5629" t="str">
            <v>18L</v>
          </cell>
          <cell r="D5629">
            <v>0.8</v>
          </cell>
          <cell r="E5629">
            <v>0.84507042300000002</v>
          </cell>
        </row>
        <row r="5630">
          <cell r="A5630">
            <v>89192</v>
          </cell>
          <cell r="B5630" t="str">
            <v>TRANSPORTE HORIZONTAL, SACOS 50 KG, MANUAL, 30M. AF_06/2014</v>
          </cell>
          <cell r="C5630" t="str">
            <v>T</v>
          </cell>
          <cell r="D5630">
            <v>22.99</v>
          </cell>
          <cell r="E5630">
            <v>0.76624509399999996</v>
          </cell>
        </row>
        <row r="5631">
          <cell r="A5631">
            <v>89193</v>
          </cell>
          <cell r="B5631" t="str">
            <v>TRANSPORTE HORIZONTAL, SACOS 30 KG, MANUAL, 30M. AF_06/2014</v>
          </cell>
          <cell r="C5631" t="str">
            <v>T</v>
          </cell>
          <cell r="D5631">
            <v>38.32</v>
          </cell>
          <cell r="E5631">
            <v>0.76555149099999997</v>
          </cell>
        </row>
        <row r="5632">
          <cell r="A5632">
            <v>89194</v>
          </cell>
          <cell r="B5632" t="str">
            <v>TRANSPORTE HORIZONTAL, SACOS 20 KG, MANUAL, 30M. AF_06/2014</v>
          </cell>
          <cell r="C5632" t="str">
            <v>T</v>
          </cell>
          <cell r="D5632">
            <v>56.72</v>
          </cell>
          <cell r="E5632">
            <v>0.76607773899999998</v>
          </cell>
        </row>
        <row r="5633">
          <cell r="A5633">
            <v>89195</v>
          </cell>
          <cell r="B5633" t="str">
            <v>TRANSPORTE VERTICAL, SACOS 50 KG, MANUAL, 1 PAVIMENTO. AF_06/2014</v>
          </cell>
          <cell r="C5633" t="str">
            <v>T</v>
          </cell>
          <cell r="D5633">
            <v>9.19</v>
          </cell>
          <cell r="E5633">
            <v>0.77227722799999998</v>
          </cell>
        </row>
        <row r="5634">
          <cell r="A5634">
            <v>89196</v>
          </cell>
          <cell r="B5634" t="str">
            <v>TRANSPORTE VERTICAL, SACOS 30 KG, MANUAL, 1 PAVIMENTO. AF_06/2014</v>
          </cell>
          <cell r="C5634" t="str">
            <v>T</v>
          </cell>
          <cell r="D5634">
            <v>15.33</v>
          </cell>
          <cell r="E5634">
            <v>0.76451402599999996</v>
          </cell>
        </row>
        <row r="5635">
          <cell r="A5635">
            <v>89197</v>
          </cell>
          <cell r="B5635" t="str">
            <v>TRANSPORTE VERTICAL, SACOS 20 KG, MANUAL, 1 PAVIMENTO. AF_06/2014</v>
          </cell>
          <cell r="C5635" t="str">
            <v>T</v>
          </cell>
          <cell r="D5635">
            <v>22.99</v>
          </cell>
          <cell r="E5635">
            <v>0.76624509399999996</v>
          </cell>
        </row>
        <row r="5636">
          <cell r="A5636">
            <v>91104</v>
          </cell>
          <cell r="B5636" t="str">
            <v>TRANSPORTE HORIZONTAL, TUBOS DE PVC SOLDÁVEL COM DIÂMETRO MENOR OU IGUAL A 60 MM, MANUAL, 30M. AF_06/2015</v>
          </cell>
          <cell r="C5636" t="str">
            <v>M</v>
          </cell>
          <cell r="D5636">
            <v>0.05</v>
          </cell>
          <cell r="E5636">
            <v>1</v>
          </cell>
        </row>
        <row r="5637">
          <cell r="A5637">
            <v>91105</v>
          </cell>
          <cell r="B5637" t="str">
            <v>TRANSPORTE HORIZONTAL, TUBOS DE PVC SOLDÁVEL COM DIÂMETRO MAIOR QUE 60 MM E MENOR OU IGUAL A 85 MM, MANUAL, 30M. AF_06/2015</v>
          </cell>
          <cell r="C5637" t="str">
            <v>M</v>
          </cell>
          <cell r="D5637">
            <v>0.14000000000000001</v>
          </cell>
          <cell r="E5637">
            <v>1</v>
          </cell>
        </row>
        <row r="5638">
          <cell r="A5638">
            <v>91106</v>
          </cell>
          <cell r="B5638" t="str">
            <v>TRANSPORTE HORIZONTAL, TUBOS DE PVC SÉRIE NORMAL - ESGOTO PREDIAL, OU REFORÇADO PARA ESGOTO OU ÁGUAS PLUVIAIS PREDIAL, COM DIÂMETRO MENOR OU IGUAL A 75 MM, MANUAL, 30M. AF_06/2015</v>
          </cell>
          <cell r="C5638" t="str">
            <v>M</v>
          </cell>
          <cell r="D5638">
            <v>0.05</v>
          </cell>
          <cell r="E5638">
            <v>1</v>
          </cell>
        </row>
        <row r="5639">
          <cell r="A5639">
            <v>91107</v>
          </cell>
          <cell r="B5639" t="str">
            <v>TRANSPORTE HORIZONTAL, TUBOS DE PVC SÉRIE NORMAL - ESGOTO PREDIAL, OU REFORÇADO PARA ESGOTO OU ÁGUAS PLUVIAIS PREDIAL, COM DIÂMETRO MAIOR QUE 75 MM E MENOR OU IGUAL A 100 MM, MANUAL, 30M. AF_06/2015</v>
          </cell>
          <cell r="C5639" t="str">
            <v>M</v>
          </cell>
          <cell r="D5639">
            <v>7.0000000000000007E-2</v>
          </cell>
          <cell r="E5639">
            <v>1</v>
          </cell>
        </row>
        <row r="5640">
          <cell r="A5640">
            <v>91108</v>
          </cell>
          <cell r="B5640" t="str">
            <v>TRANSPORTE HORIZONTAL, TUBOS DE PVC SÉRIE NORMAL - ESGOTO PREDIAL, OU REFORÇADO PARA ESGOTO OU ÁGUAS PLUVIAIS PREDIAL, COM DIÂMETRO MAIOR QUE 100 MM E MENOR OU IGUAL A 150 MM, MANUAL, 30M. AF_06/2015</v>
          </cell>
          <cell r="C5640" t="str">
            <v>M</v>
          </cell>
          <cell r="D5640">
            <v>0.14000000000000001</v>
          </cell>
          <cell r="E5640">
            <v>1</v>
          </cell>
        </row>
        <row r="5641">
          <cell r="A5641">
            <v>91109</v>
          </cell>
          <cell r="B5641" t="str">
            <v>TRANSPORTE HORIZONTAL, TUBOS DE CPVC COM DIÂMETRO MENOR OU IGUAL A 54 MM, MANUAL, 30M. AF_06/2015</v>
          </cell>
          <cell r="C5641" t="str">
            <v>M</v>
          </cell>
          <cell r="D5641">
            <v>0.11</v>
          </cell>
          <cell r="E5641">
            <v>1</v>
          </cell>
        </row>
        <row r="5642">
          <cell r="A5642">
            <v>91110</v>
          </cell>
          <cell r="B5642" t="str">
            <v>TRANSPORTE HORIZONTAL, TUBOS DE CPVC COM DIÂMETRO MAIOR QUE 54 MM E MENOR OU IGUAL A 73 MM, MANUAL, 30M. AF_06/2015</v>
          </cell>
          <cell r="C5642" t="str">
            <v>M</v>
          </cell>
          <cell r="D5642">
            <v>0.14000000000000001</v>
          </cell>
          <cell r="E5642">
            <v>1</v>
          </cell>
        </row>
        <row r="5643">
          <cell r="A5643">
            <v>91111</v>
          </cell>
          <cell r="B5643" t="str">
            <v>TRANSPORTE HORIZONTAL, TUBOS DE CPVC COM DIÂMETRO MAIOR QUE 73 MM E MENOR OU IGUAL A 89 MM, MANUAL, 30M. AF_06/2015</v>
          </cell>
          <cell r="C5643" t="str">
            <v>M</v>
          </cell>
          <cell r="D5643">
            <v>0.19</v>
          </cell>
          <cell r="E5643">
            <v>0.875</v>
          </cell>
        </row>
        <row r="5644">
          <cell r="A5644">
            <v>91112</v>
          </cell>
          <cell r="B5644" t="str">
            <v>TRANSPORTE HORIZONTAL, TUBOS DE PPR - PN 12 OU PN 25 COM DIÂMETRO MENOR OU IGUAL A 50 MM, MANUAL, 30M. AF_06/2015</v>
          </cell>
          <cell r="C5644" t="str">
            <v>M</v>
          </cell>
          <cell r="D5644">
            <v>0.11</v>
          </cell>
          <cell r="E5644">
            <v>1</v>
          </cell>
        </row>
        <row r="5645">
          <cell r="A5645">
            <v>91113</v>
          </cell>
          <cell r="B5645" t="str">
            <v>TRANSPORTE HORIZONTAL, TUBOS DE PPR - PN 12 OU PN 25 COM DIÂMETRO MAIOR QUE 50 MM E MENOR OU IGUAL A 75 MM, MANUAL, 30M. AF_06/2015</v>
          </cell>
          <cell r="C5645" t="str">
            <v>M</v>
          </cell>
          <cell r="D5645">
            <v>0.22</v>
          </cell>
          <cell r="E5645">
            <v>0.88888888899999996</v>
          </cell>
        </row>
        <row r="5646">
          <cell r="A5646">
            <v>91114</v>
          </cell>
          <cell r="B5646" t="str">
            <v>TRANSPORTE HORIZONTAL, TUBOS DE PPR - PN 12 OU PN 25 COM DIÂMETRO MAIOR QUE 75 MM E MENOR OU IGUAL A 110 MM, MANUAL, 30M. AF_06/2015</v>
          </cell>
          <cell r="C5646" t="str">
            <v>M</v>
          </cell>
          <cell r="D5646">
            <v>0.42</v>
          </cell>
          <cell r="E5646">
            <v>0.86111111200000001</v>
          </cell>
        </row>
        <row r="5647">
          <cell r="A5647">
            <v>91115</v>
          </cell>
          <cell r="B5647" t="str">
            <v>TRANSPORTE HORIZONTAL, TUBOS DE COBRE - CLASSE E, COM DIÂMETRO MENOR OU IGUAL A 42 MM, MANUAL, 30M. AF_06/2015</v>
          </cell>
          <cell r="C5647" t="str">
            <v>M</v>
          </cell>
          <cell r="D5647">
            <v>7.0000000000000007E-2</v>
          </cell>
          <cell r="E5647">
            <v>1</v>
          </cell>
        </row>
        <row r="5648">
          <cell r="A5648">
            <v>91116</v>
          </cell>
          <cell r="B5648" t="str">
            <v>TRANSPORTE HORIZONTAL, TUBOS DE COBRE - CLASSE E, COM DIÂMETRO MAIOR QUE 42 MM E MENOR OU IGUAL A 66 MM, MANUAL, 30M. AF_06/2015</v>
          </cell>
          <cell r="C5648" t="str">
            <v>M</v>
          </cell>
          <cell r="D5648">
            <v>0.11</v>
          </cell>
          <cell r="E5648">
            <v>1</v>
          </cell>
        </row>
        <row r="5649">
          <cell r="A5649">
            <v>91117</v>
          </cell>
          <cell r="B5649" t="str">
            <v>TRANSPORTE HORIZONTAL, TUBOS DE COBRE - CLASSE E, COM DIÂMETRO MAIOR QUE 66 MM E MENOR OU IGUAL A 104 MM, MANUAL, 30M. AF_06/2015</v>
          </cell>
          <cell r="C5649" t="str">
            <v>M</v>
          </cell>
          <cell r="D5649">
            <v>0.17</v>
          </cell>
          <cell r="E5649">
            <v>0.86666666699999995</v>
          </cell>
        </row>
        <row r="5650">
          <cell r="A5650">
            <v>91118</v>
          </cell>
          <cell r="B5650" t="str">
            <v>TRANSPORTE HORIZONTAL, TUBOS DE AÇO CARBONO LEVE OU MÉDIO, PRETO OU GALVANIZADO, COM DIÂMETRO MENOR OU IGUAL A 25 MM, MANUAL, 30M. AF_06/2015</v>
          </cell>
          <cell r="C5650" t="str">
            <v>M</v>
          </cell>
          <cell r="D5650">
            <v>0.14000000000000001</v>
          </cell>
          <cell r="E5650">
            <v>1</v>
          </cell>
        </row>
        <row r="5651">
          <cell r="A5651">
            <v>91119</v>
          </cell>
          <cell r="B5651" t="str">
            <v>TRANSPORTE HORIZONTAL, TUBOS DE AÇO CARBONO LEVE OU MÉDIO, PRETO OU GALVANIZADO, COM DIÂMETRO MAIOR QUE 25 MM E MENOR OU IGUAL A 40 MM, MANUAL, 30M. AF_06/2015</v>
          </cell>
          <cell r="C5651" t="str">
            <v>M</v>
          </cell>
          <cell r="D5651">
            <v>0.28000000000000003</v>
          </cell>
          <cell r="E5651">
            <v>0.91304347900000005</v>
          </cell>
        </row>
        <row r="5652">
          <cell r="A5652">
            <v>91120</v>
          </cell>
          <cell r="B5652" t="str">
            <v>TRANSPORTE HORIZONTAL, TUBOS DE AÇO CARBONO LEVE OU MÉDIO, PRETO OU GALVANIZADO, COM DIÂMETRO MAIOR QUE 40 MM E MENOR OU IGUAL A 65 MM, MANUAL, 30M. AF_06/2015</v>
          </cell>
          <cell r="C5652" t="str">
            <v>M</v>
          </cell>
          <cell r="D5652">
            <v>0.42</v>
          </cell>
          <cell r="E5652">
            <v>0.86111111200000001</v>
          </cell>
        </row>
        <row r="5653">
          <cell r="A5653">
            <v>91121</v>
          </cell>
          <cell r="B5653" t="str">
            <v>TRANSPORTE HORIZONTAL, TUBOS DE AÇO CARBONO LEVE OU MÉDIO, PRETO OU GALVANIZADO, COM DIÂMETRO MAIOR QUE 65 MM E MENOR OU IGUAL A 90 MM, MANUAL, 30M. AF_06/2015</v>
          </cell>
          <cell r="C5653" t="str">
            <v>M</v>
          </cell>
          <cell r="D5653">
            <v>0.7</v>
          </cell>
          <cell r="E5653">
            <v>0.84126984199999999</v>
          </cell>
        </row>
        <row r="5654">
          <cell r="A5654">
            <v>91122</v>
          </cell>
          <cell r="B5654" t="str">
            <v>TRANSPORTE HORIZONTAL, TUBOS DE AÇO CARBONO LEVE OU MÉDIO, PRETO OU GALVANIZADO, COM DIÂMETRO MAIOR QUE 90 MM E MENOR OU IGUAL A 125 MM, MANUAL, 30M. AF_06/2015</v>
          </cell>
          <cell r="C5654" t="str">
            <v>M</v>
          </cell>
          <cell r="D5654">
            <v>0.99</v>
          </cell>
          <cell r="E5654">
            <v>0.83333333399999998</v>
          </cell>
        </row>
        <row r="5655">
          <cell r="A5655">
            <v>91123</v>
          </cell>
          <cell r="B5655" t="str">
            <v>TRANSPORTE HORIZONTAL, TUBOS DE AÇO CARBONO LEVE OU MÉDIO, PRETO OU GALVANIZADO, COM DIÂMETRO MAIOR QUE 125 MM E MENOR OU IGUAL A 150 MM, MANUAL, 30M. AF_06/2015</v>
          </cell>
          <cell r="C5655" t="str">
            <v>M</v>
          </cell>
          <cell r="D5655">
            <v>1.27</v>
          </cell>
          <cell r="E5655">
            <v>0.820512821</v>
          </cell>
        </row>
        <row r="5656">
          <cell r="A5656">
            <v>91124</v>
          </cell>
          <cell r="B5656" t="str">
            <v>TRANSPORTE HORIZONTAL, MADEIRA, MANUAL, 30M. AF_06/2015</v>
          </cell>
          <cell r="C5656" t="str">
            <v>M3</v>
          </cell>
          <cell r="D5656">
            <v>65.150000000000006</v>
          </cell>
          <cell r="E5656">
            <v>0.76544728100000003</v>
          </cell>
        </row>
        <row r="5657">
          <cell r="A5657">
            <v>91125</v>
          </cell>
          <cell r="B5657" t="str">
            <v>TRANSPORTE HORIZONTAL, VERGALHÕES DE AÇO, MANUAL, 30M. AF_06/2015</v>
          </cell>
          <cell r="C5657" t="str">
            <v>KG</v>
          </cell>
          <cell r="D5657">
            <v>7.0000000000000007E-2</v>
          </cell>
          <cell r="E5657">
            <v>1</v>
          </cell>
        </row>
        <row r="5658">
          <cell r="A5658">
            <v>91128</v>
          </cell>
          <cell r="B5658" t="str">
            <v>TRANSPORTE HORIZONTAL, LATA DE 18 L, MANIPULADOR TELESCÓPICO, 30M. AF_06/2014</v>
          </cell>
          <cell r="C5658" t="str">
            <v>18L</v>
          </cell>
          <cell r="D5658">
            <v>0.13</v>
          </cell>
          <cell r="E5658">
            <v>0.25</v>
          </cell>
        </row>
        <row r="5659">
          <cell r="A5659">
            <v>91129</v>
          </cell>
          <cell r="B5659" t="str">
            <v>TRANSPORTE HORIZONTAL, LATA DE 18 L, MANIPULADOR TELESCÓPICO, 50M. AF_06/2014</v>
          </cell>
          <cell r="C5659" t="str">
            <v>18L</v>
          </cell>
          <cell r="D5659">
            <v>0.2</v>
          </cell>
          <cell r="E5659">
            <v>0.3125</v>
          </cell>
        </row>
        <row r="5660">
          <cell r="A5660">
            <v>91130</v>
          </cell>
          <cell r="B5660" t="str">
            <v>TRANSPORTE HORIZONTAL, LATA DE 18 L, MANIPULADOR TELESCÓPICO, 75M. AF_06/2014</v>
          </cell>
          <cell r="C5660" t="str">
            <v>18L</v>
          </cell>
          <cell r="D5660">
            <v>0.28999999999999998</v>
          </cell>
          <cell r="E5660">
            <v>0.30434782599999999</v>
          </cell>
        </row>
        <row r="5661">
          <cell r="A5661">
            <v>91132</v>
          </cell>
          <cell r="B5661" t="str">
            <v>TRANSPORTE HORIZONTAL, LATA DE 18 L, MANIPULADOR TELESCÓPICO, 100M. AF_06/2014</v>
          </cell>
          <cell r="C5661" t="str">
            <v>18L</v>
          </cell>
          <cell r="D5661">
            <v>0.4</v>
          </cell>
          <cell r="E5661">
            <v>0.31428571399999999</v>
          </cell>
        </row>
        <row r="5662">
          <cell r="A5662">
            <v>91134</v>
          </cell>
          <cell r="B5662" t="str">
            <v>TRANSPORTE HORIZONTAL, PÁLETE DE SACOS, MANIPULADOR TELESCÓPICO, 30M. AF_06/2014</v>
          </cell>
          <cell r="C5662" t="str">
            <v>T</v>
          </cell>
          <cell r="D5662">
            <v>2.41</v>
          </cell>
          <cell r="E5662">
            <v>0.31578947299999999</v>
          </cell>
        </row>
        <row r="5663">
          <cell r="A5663">
            <v>91135</v>
          </cell>
          <cell r="B5663" t="str">
            <v>TRANSPORTE HORIZONTAL, PÁLETE DE SACOS, MANIPULADOR TELESCÓPICO, 50M. AF_06/2014</v>
          </cell>
          <cell r="C5663" t="str">
            <v>T</v>
          </cell>
          <cell r="D5663">
            <v>4.29</v>
          </cell>
          <cell r="E5663">
            <v>0.30434782599999999</v>
          </cell>
        </row>
        <row r="5664">
          <cell r="A5664">
            <v>91136</v>
          </cell>
          <cell r="B5664" t="str">
            <v>TRANSPORTE HORIZONTAL, PÁLETE DE SACOS, MANIPULADOR TELESCÓPICO, 75M. AF_06/2014</v>
          </cell>
          <cell r="C5664" t="str">
            <v>T</v>
          </cell>
          <cell r="D5664">
            <v>6.17</v>
          </cell>
          <cell r="E5664">
            <v>0.29833333299999998</v>
          </cell>
        </row>
        <row r="5665">
          <cell r="A5665">
            <v>91137</v>
          </cell>
          <cell r="B5665" t="str">
            <v>TRANSPORTE HORIZONTAL, PÁLETE DE SACOS, MANIPULADOR TELESCÓPICO, 100M. AF_06/2014</v>
          </cell>
          <cell r="C5665" t="str">
            <v>T</v>
          </cell>
          <cell r="D5665">
            <v>8.0500000000000007</v>
          </cell>
          <cell r="E5665">
            <v>0.29643765900000002</v>
          </cell>
        </row>
        <row r="5666">
          <cell r="A5666">
            <v>91138</v>
          </cell>
          <cell r="B5666" t="str">
            <v>TRANSPORTE HORIZONTAL, BLOCOS VAZADOS DE CONCRETO 19X19X39 CM, MANIPULADOR TELESCÓPICO, 30M. AF_06/2014</v>
          </cell>
          <cell r="C5666" t="str">
            <v>MIL</v>
          </cell>
          <cell r="D5666">
            <v>80.67</v>
          </cell>
          <cell r="E5666">
            <v>0.29231916400000002</v>
          </cell>
        </row>
        <row r="5667">
          <cell r="A5667">
            <v>91139</v>
          </cell>
          <cell r="B5667" t="str">
            <v>TRANSPORTE HORIZONTAL, BLOCOS CERÂMICOS FURADOS NA VERTICAL 19X19X39 CM, MANIPULADOR TELESCÓPICO, 30M. AF_06/2014</v>
          </cell>
          <cell r="C5667" t="str">
            <v>MIL</v>
          </cell>
          <cell r="D5667">
            <v>43.03</v>
          </cell>
          <cell r="E5667">
            <v>0.29873772700000001</v>
          </cell>
        </row>
        <row r="5668">
          <cell r="A5668">
            <v>91140</v>
          </cell>
          <cell r="B5668" t="str">
            <v>TRANSPORTE HORIZONTAL, BLOCOS CERÂMICOS FURADOS NA HORIZONTAL 9X19X19 CM, MANIPULADOR TELESCÓPICO, 30M. AF_06/2014</v>
          </cell>
          <cell r="C5668" t="str">
            <v>MIL</v>
          </cell>
          <cell r="D5668">
            <v>18.809999999999999</v>
          </cell>
          <cell r="E5668">
            <v>0.28740581199999998</v>
          </cell>
        </row>
        <row r="5669">
          <cell r="A5669">
            <v>91141</v>
          </cell>
          <cell r="B5669" t="str">
            <v>TRANSPORTE HORIZONTAL, BLOCOS VAZADOS DE CONCRETO 19X19X39 CM, MANIPULADOR TELESCÓPICO, 50M. AF_06/2014</v>
          </cell>
          <cell r="C5669" t="str">
            <v>MIL</v>
          </cell>
          <cell r="D5669">
            <v>123.71</v>
          </cell>
          <cell r="E5669">
            <v>0.29426534900000001</v>
          </cell>
        </row>
        <row r="5670">
          <cell r="A5670">
            <v>91142</v>
          </cell>
          <cell r="B5670" t="str">
            <v>TRANSPORTE HORIZONTAL, BLOCOS CERÂMICOS FURADOS NA VERTICAL 19X19X39 CM, MANIPULADOR TELESCÓPICO, 50M. AF_06/2014</v>
          </cell>
          <cell r="C5670" t="str">
            <v>MIL</v>
          </cell>
          <cell r="D5670">
            <v>80.67</v>
          </cell>
          <cell r="E5670">
            <v>0.29231916400000002</v>
          </cell>
        </row>
        <row r="5671">
          <cell r="A5671">
            <v>91143</v>
          </cell>
          <cell r="B5671" t="str">
            <v>TRANSPORTE HORIZONTAL, BLOCOS CERÂMICOS FURADOS NA HORIZONTAL 9X19X19 CM, MANIPULADOR TELESCÓPICO, 50M. AF_06/2014</v>
          </cell>
          <cell r="C5671" t="str">
            <v>MIL</v>
          </cell>
          <cell r="D5671">
            <v>18.809999999999999</v>
          </cell>
          <cell r="E5671">
            <v>0.28740581199999998</v>
          </cell>
        </row>
        <row r="5672">
          <cell r="A5672">
            <v>91144</v>
          </cell>
          <cell r="B5672" t="str">
            <v>TRANSPORTE HORIZONTAL, BLOCOS VAZADOS DE CONCRETO 19X19X39 CM, MANIPULADOR TELESCÓPICO, 75M. AF_06/2014</v>
          </cell>
          <cell r="C5672" t="str">
            <v>MIL</v>
          </cell>
          <cell r="D5672">
            <v>166.76</v>
          </cell>
          <cell r="E5672">
            <v>0.295237523</v>
          </cell>
        </row>
        <row r="5673">
          <cell r="A5673">
            <v>91145</v>
          </cell>
          <cell r="B5673" t="str">
            <v>TRANSPORTE HORIZONTAL, BLOCOS CERÂMICOS FURADOS NA VERTICAL 19X19X39 CM, MANIPULADOR TELESCÓPICO, 75M. AF_06/2014</v>
          </cell>
          <cell r="C5673" t="str">
            <v>MIL</v>
          </cell>
          <cell r="D5673">
            <v>123.71</v>
          </cell>
          <cell r="E5673">
            <v>0.29426534900000001</v>
          </cell>
        </row>
        <row r="5674">
          <cell r="A5674">
            <v>91146</v>
          </cell>
          <cell r="B5674" t="str">
            <v>TRANSPORTE HORIZONTAL, BLOCOS CERÂMICOS FURADOS NA HORIZONTAL 9X19X19 CM, MANIPULADOR TELESCÓPICO, 75M. AF_06/2014</v>
          </cell>
          <cell r="C5674" t="str">
            <v>MIL</v>
          </cell>
          <cell r="D5674">
            <v>24.22</v>
          </cell>
          <cell r="E5674">
            <v>0.30971238000000001</v>
          </cell>
        </row>
        <row r="5675">
          <cell r="A5675">
            <v>91147</v>
          </cell>
          <cell r="B5675" t="str">
            <v>TRANSPORTE HORIZONTAL, BLOCOS VAZADOS DE CONCRETO 19X19X39 CM, MANIPULADOR TELESCÓPICO, 100M. AF_06/2014</v>
          </cell>
          <cell r="C5675" t="str">
            <v>MIL</v>
          </cell>
          <cell r="D5675">
            <v>228.62</v>
          </cell>
          <cell r="E5675">
            <v>0.29480781</v>
          </cell>
        </row>
        <row r="5676">
          <cell r="A5676">
            <v>91148</v>
          </cell>
          <cell r="B5676" t="str">
            <v>TRANSPORTE HORIZONTAL, BLOCOS CERÂMICOS FURADOS NA VERTICAL 19X19X39 CM, MANIPULADOR TELESCÓPICO, 100M. AF_06/2014</v>
          </cell>
          <cell r="C5676" t="str">
            <v>MIL</v>
          </cell>
          <cell r="D5676">
            <v>147.94</v>
          </cell>
          <cell r="E5676">
            <v>0.29649431500000001</v>
          </cell>
        </row>
        <row r="5677">
          <cell r="A5677">
            <v>91149</v>
          </cell>
          <cell r="B5677" t="str">
            <v>TRANSPORTE HORIZONTAL, BLOCOS CERÂMICOS FURADOS NA HORIZONTAL 9X19X19 CM, MANIPULADOR TELESCÓPICO, 100M. AF_06/2014</v>
          </cell>
          <cell r="C5677" t="str">
            <v>MIL</v>
          </cell>
          <cell r="D5677">
            <v>37.619999999999997</v>
          </cell>
          <cell r="E5677">
            <v>0.28590532200000002</v>
          </cell>
        </row>
        <row r="5678">
          <cell r="A5678">
            <v>92121</v>
          </cell>
          <cell r="B5678" t="str">
            <v>PENEIRAMENTO DE AREIA COM PENEIRA ELÉTRICA. AF_11/2015</v>
          </cell>
          <cell r="C5678" t="str">
            <v>M3</v>
          </cell>
          <cell r="D5678">
            <v>21.74</v>
          </cell>
          <cell r="E5678">
            <v>0.71560907900000004</v>
          </cell>
        </row>
        <row r="5679">
          <cell r="A5679">
            <v>92122</v>
          </cell>
          <cell r="B5679" t="str">
            <v>PENEIRAMENTO DE AREIA COM PENEIRA MANUAL. AF_11/2015</v>
          </cell>
          <cell r="C5679" t="str">
            <v>M3</v>
          </cell>
          <cell r="D5679">
            <v>36.76</v>
          </cell>
          <cell r="E5679">
            <v>0.76727670100000001</v>
          </cell>
        </row>
        <row r="5680">
          <cell r="A5680">
            <v>92123</v>
          </cell>
          <cell r="B5680" t="str">
            <v>ENSACAMENTO DE AREIA. AF_11/2015</v>
          </cell>
          <cell r="C5680" t="str">
            <v>M3</v>
          </cell>
          <cell r="D5680">
            <v>35.96</v>
          </cell>
          <cell r="E5680">
            <v>0.50320602299999995</v>
          </cell>
        </row>
        <row r="5681">
          <cell r="A5681">
            <v>94926</v>
          </cell>
          <cell r="B5681" t="str">
            <v>TRANSPORTE HORIZONTAL MANUAL, DE 30 M, DE JANELAS. AF_07/2016</v>
          </cell>
          <cell r="C5681" t="str">
            <v>M2</v>
          </cell>
          <cell r="D5681">
            <v>1.1000000000000001</v>
          </cell>
          <cell r="E5681">
            <v>0.83168316900000006</v>
          </cell>
        </row>
        <row r="5682">
          <cell r="A5682">
            <v>94927</v>
          </cell>
          <cell r="B5682" t="str">
            <v>TRANSPORTE VERTICAL MANUAL, DE 1 PAVIMENTO, DE JANELAS. AF_07/2016</v>
          </cell>
          <cell r="C5682" t="str">
            <v>M2</v>
          </cell>
          <cell r="D5682">
            <v>0.56999999999999995</v>
          </cell>
          <cell r="E5682">
            <v>0.86</v>
          </cell>
        </row>
        <row r="5683">
          <cell r="A5683">
            <v>94928</v>
          </cell>
          <cell r="B5683" t="str">
            <v>TRANSPORTE HORIZONTAL MANUAL, DE 30 M, DE KIT PORTA-PRONTA OU PORTA DE MADEIRA FOLHA LEVE OU MÉDIA, PORTA DE AÇO E PORTA DE ALUMÍNIO. AF_07/2016</v>
          </cell>
          <cell r="C5683" t="str">
            <v>UN</v>
          </cell>
          <cell r="D5683">
            <v>1.75</v>
          </cell>
          <cell r="E5683">
            <v>0.81707317099999999</v>
          </cell>
        </row>
        <row r="5684">
          <cell r="A5684">
            <v>94929</v>
          </cell>
          <cell r="B5684" t="str">
            <v>TRANSPORTE HORIZONTAL MANUAL, DE 30 M, DE KIT PORTA-PRONTA OU PORTA DE MADEIRA FOLHA PESADA OU SUPERPESADA E PORTA CORTA-FOGO. AF_07/2016</v>
          </cell>
          <cell r="C5684" t="str">
            <v>UN</v>
          </cell>
          <cell r="D5684">
            <v>3.08</v>
          </cell>
          <cell r="E5684">
            <v>0.791245792</v>
          </cell>
        </row>
        <row r="5685">
          <cell r="A5685">
            <v>94930</v>
          </cell>
          <cell r="B5685" t="str">
            <v>TRANSPORTE VERTICAL MANUAL, DE 1 PAVIMENTO, DE KIT PORTA-PRONTA OU PORTA DE MADEIRA FOLHA LEVE OU MÉDIA, PORTA DE AÇO E PORTA DE ALUMÍNIO. AF_07/2016</v>
          </cell>
          <cell r="C5685" t="str">
            <v>UN</v>
          </cell>
          <cell r="D5685">
            <v>0.91</v>
          </cell>
          <cell r="E5685">
            <v>0.83132530199999999</v>
          </cell>
        </row>
        <row r="5686">
          <cell r="A5686">
            <v>94931</v>
          </cell>
          <cell r="B5686" t="str">
            <v>TRANSPORTE VERTICAL MANUAL, DE 1 PAVIMENTO, DE KIT PORTA-PRONTA OU PORTA DE MADEIRA FOLHA PESADA OU SUPERPESADA E PORTA CORTA-FOGO. AF_07/2016</v>
          </cell>
          <cell r="C5686" t="str">
            <v>UN</v>
          </cell>
          <cell r="D5686">
            <v>1.6</v>
          </cell>
          <cell r="E5686">
            <v>0.81756756799999997</v>
          </cell>
        </row>
        <row r="5687">
          <cell r="A5687">
            <v>94932</v>
          </cell>
          <cell r="B5687" t="str">
            <v>TRANSPORTE HORIZONTAL MANUAL, DE 30 M, DE BANCADA DE MÁRMORE OU GRANITO PARA COZINHA/LAVATÓRIO OU MÁRMORE SINTÉTICO COM CUBA INTEGRADA. AF_07/2016</v>
          </cell>
          <cell r="C5687" t="str">
            <v>UN</v>
          </cell>
          <cell r="D5687">
            <v>3.26</v>
          </cell>
          <cell r="E5687">
            <v>0.79552715699999998</v>
          </cell>
        </row>
        <row r="5688">
          <cell r="A5688">
            <v>94934</v>
          </cell>
          <cell r="B5688" t="str">
            <v>TRANSPORTE VERTICAL MANUAL, DE 1 PAVIMENTO, DE BANCADA DE MÁRMORE OU GRANITO PARA COZINHA/LAVATÓRIO OU MÁRMORE SINTÉTICO COM CUBA INTEGRADA. AF_07/2016</v>
          </cell>
          <cell r="C5688" t="str">
            <v>UN</v>
          </cell>
          <cell r="D5688">
            <v>1.1299999999999999</v>
          </cell>
          <cell r="E5688">
            <v>0.83495145699999995</v>
          </cell>
        </row>
        <row r="5689">
          <cell r="A5689">
            <v>94935</v>
          </cell>
          <cell r="B5689" t="str">
            <v>TRANSPORTE HORIZONTAL DE 30 M COM CARRINHO PLATAFORMA COM BANCADA DE MÁRMORE OU GRANITO PARA COZINHA/LAVATÓRIO OU MÁRMORE SINTÉTICO COM CUBA INTEGRADA. AF_07/2016</v>
          </cell>
          <cell r="C5689" t="str">
            <v>UN</v>
          </cell>
          <cell r="D5689">
            <v>1.77</v>
          </cell>
          <cell r="E5689">
            <v>0.81818181899999998</v>
          </cell>
        </row>
        <row r="5690">
          <cell r="A5690">
            <v>94936</v>
          </cell>
          <cell r="B5690" t="str">
            <v>TRANSPORTE HORIZONTAL DE 50 M COM CARRINHO PLATAFORMA COM BANCADA DE MÁRMORE OU GRANITO PARA COZINHA/LAVATÓRIO OU MÁRMORE SINTÉTICO COM CUBA INTEGRADA. AF_07/2016</v>
          </cell>
          <cell r="C5690" t="str">
            <v>UN</v>
          </cell>
          <cell r="D5690">
            <v>2.84</v>
          </cell>
          <cell r="E5690">
            <v>0.79704797100000002</v>
          </cell>
        </row>
        <row r="5691">
          <cell r="A5691">
            <v>94937</v>
          </cell>
          <cell r="B5691" t="str">
            <v>TRANSPORTE HORIZONTAL DE 75 M COM CARRINHO PLATAFORMA COM BANCADA DE MÁRMORE OU GRANITO PARA COZINHA/LAVATÓRIO OU MÁRMORE SINTÉTICO COM CUBA INTEGRADA. AF_07/2016</v>
          </cell>
          <cell r="C5691" t="str">
            <v>UN</v>
          </cell>
          <cell r="D5691">
            <v>4.18</v>
          </cell>
          <cell r="E5691">
            <v>0.78186274600000005</v>
          </cell>
        </row>
        <row r="5692">
          <cell r="A5692">
            <v>94938</v>
          </cell>
          <cell r="B5692" t="str">
            <v>TRANSPORTE HORIZONTAL DE 100 M COM CARRINHO PLATAFORMA COM BANCADA DE MÁRMORE OU GRANITO PARA COZINHA/LAVATÓRIO OU MÁRMORE SINTÉTICO COM CUBA INTEGRADA. AF_07/2016</v>
          </cell>
          <cell r="C5692" t="str">
            <v>UN</v>
          </cell>
          <cell r="D5692">
            <v>5.52</v>
          </cell>
          <cell r="E5692">
            <v>0.78398510300000002</v>
          </cell>
        </row>
        <row r="5693">
          <cell r="A5693">
            <v>94939</v>
          </cell>
          <cell r="B5693" t="str">
            <v>TRANSPORTE HORIZONTAL MANUAL, DE 30 M, DE VIDRO. AF_07/2016</v>
          </cell>
          <cell r="C5693" t="str">
            <v>M2</v>
          </cell>
          <cell r="D5693">
            <v>1.72</v>
          </cell>
          <cell r="E5693">
            <v>0.81366459700000004</v>
          </cell>
        </row>
        <row r="5694">
          <cell r="A5694">
            <v>94940</v>
          </cell>
          <cell r="B5694" t="str">
            <v>TRANSPORTE VERTICAL MANUAL, DE 1 PAVIMENTO, DE VIDRO. AF_07/2016</v>
          </cell>
          <cell r="C5694" t="str">
            <v>M2</v>
          </cell>
          <cell r="D5694">
            <v>0.89</v>
          </cell>
          <cell r="E5694">
            <v>0.83950617299999997</v>
          </cell>
        </row>
        <row r="5695">
          <cell r="A5695">
            <v>94941</v>
          </cell>
          <cell r="B5695" t="str">
            <v>TRANSPORTE HORIZONTAL MANUAL, DE 30 M, DE TELA DE AÇO. AF_07/2016</v>
          </cell>
          <cell r="C5695" t="str">
            <v>KG</v>
          </cell>
          <cell r="D5695">
            <v>0.06</v>
          </cell>
          <cell r="E5695">
            <v>1</v>
          </cell>
        </row>
        <row r="5696">
          <cell r="A5696">
            <v>94942</v>
          </cell>
          <cell r="B5696" t="str">
            <v>TRANSPORTE HORIZONTAL MANUAL, DE 30 M, DE COMPENSADO DE MADEIRA. AF_07/2016</v>
          </cell>
          <cell r="C5696" t="str">
            <v>M2</v>
          </cell>
          <cell r="D5696">
            <v>0.69</v>
          </cell>
          <cell r="E5696">
            <v>0.83870967799999996</v>
          </cell>
        </row>
        <row r="5697">
          <cell r="A5697">
            <v>94943</v>
          </cell>
          <cell r="B5697" t="str">
            <v>TRANSPORTE HORIZONTAL MANUAL, DE 30 M, DE TELHA TERMOACÚSTICA OU TELHA DE AÇO ZINCADO. AF_07/2016</v>
          </cell>
          <cell r="C5697" t="str">
            <v>M2</v>
          </cell>
          <cell r="D5697">
            <v>0.37</v>
          </cell>
          <cell r="E5697">
            <v>0.875</v>
          </cell>
        </row>
        <row r="5698">
          <cell r="A5698">
            <v>94944</v>
          </cell>
          <cell r="B5698" t="str">
            <v>TRANSPORTE HORIZONTAL MANUAL, DE 30 M, DE TELHA DE FIBROCIMENTO ONDULADA OU TELHA ESTRUTURAL DE FIBROCIMENTO, CANALETE 90 OU KALHETÃO. AF_07/2016</v>
          </cell>
          <cell r="C5698" t="str">
            <v>M2</v>
          </cell>
          <cell r="D5698">
            <v>0.96</v>
          </cell>
          <cell r="E5698">
            <v>0.83908046000000003</v>
          </cell>
        </row>
        <row r="5699">
          <cell r="A5699">
            <v>94945</v>
          </cell>
          <cell r="B5699" t="str">
            <v>TRANSPORTE HORIZONTAL DE 100 M COM MANIPULADOR TELESCÓPICO DE TELHAS TERMOACÚSTICA, FIBROCIMENTO ONDULADA, AÇO ZINCADO, FIBROCIMENTO ESTRUTURAL, CANALETE 90 OU KALHETÃO. AF_07/2016</v>
          </cell>
          <cell r="C5699" t="str">
            <v>M2</v>
          </cell>
          <cell r="D5699">
            <v>0.22</v>
          </cell>
          <cell r="E5699">
            <v>0.35294117600000002</v>
          </cell>
        </row>
        <row r="5700">
          <cell r="A5700">
            <v>94946</v>
          </cell>
          <cell r="B5700" t="str">
            <v>TRANSPORTE HORIZONTAL MANUAL, DE 30 M, DE BACIA SANITÁRIA, CAIXA ACOPLADA, TANQUE OU PIA. AF_07/2016</v>
          </cell>
          <cell r="C5700" t="str">
            <v>UN</v>
          </cell>
          <cell r="D5700">
            <v>0.98</v>
          </cell>
          <cell r="E5700">
            <v>0.84269662999999995</v>
          </cell>
        </row>
        <row r="5701">
          <cell r="A5701">
            <v>94947</v>
          </cell>
          <cell r="B5701" t="str">
            <v>TRANSPORTE VERTICAL MANUAL DE 1 PAVIMENTO DE BACIA SANITÁRIA, CAIXA ACOPLADA, TANQUE OU PIA. AF_07/2016</v>
          </cell>
          <cell r="C5701" t="str">
            <v>UN</v>
          </cell>
          <cell r="D5701">
            <v>0.73</v>
          </cell>
          <cell r="E5701">
            <v>0.84375</v>
          </cell>
        </row>
        <row r="5702">
          <cell r="A5702">
            <v>94948</v>
          </cell>
          <cell r="B5702" t="str">
            <v>TRANSPORTE HORIZONTAL DE 30 M COM CARRINHO PLATAFORMA COM BACIA SANITÁRIA, CAIXA ACOPLADA, TANQUE OU PIA. AF_07/2016</v>
          </cell>
          <cell r="C5702" t="str">
            <v>UN</v>
          </cell>
          <cell r="D5702">
            <v>0.52</v>
          </cell>
          <cell r="E5702">
            <v>0.84782608699999995</v>
          </cell>
        </row>
        <row r="5703">
          <cell r="A5703">
            <v>94949</v>
          </cell>
          <cell r="B5703" t="str">
            <v>TRANSPORTE HORIZONTAL DE 50 M COM CARRINHO PLATAFORMA COM BACIA SANITÁRIA, CAIXA ACOPLADA, TANQUE OU PIA. AF_07/2016</v>
          </cell>
          <cell r="C5703" t="str">
            <v>UN</v>
          </cell>
          <cell r="D5703">
            <v>0.79</v>
          </cell>
          <cell r="E5703">
            <v>0.84285714300000003</v>
          </cell>
        </row>
        <row r="5704">
          <cell r="A5704">
            <v>94950</v>
          </cell>
          <cell r="B5704" t="str">
            <v>TRANSPORTE HORIZONTAL DE 75 M COM CARRINHO PLATAFORMA COM BACIA SANITÁRIA, CAIXA ACOPLADA, TANQUE OU PIA. AF_07/2016</v>
          </cell>
          <cell r="C5704" t="str">
            <v>UN</v>
          </cell>
          <cell r="D5704">
            <v>1.1200000000000001</v>
          </cell>
          <cell r="E5704">
            <v>0.83333333399999998</v>
          </cell>
        </row>
        <row r="5705">
          <cell r="A5705">
            <v>94951</v>
          </cell>
          <cell r="B5705" t="str">
            <v>TRANSPORTE HORIZONTAL DE 100 M COM CARRINHO PLATAFORMA COM BACIA SANITÁRIA, CAIXA ACOPLADA, TANQUE OU PIA. AF_07/2016</v>
          </cell>
          <cell r="C5705" t="str">
            <v>UN</v>
          </cell>
          <cell r="D5705">
            <v>1.46</v>
          </cell>
          <cell r="E5705">
            <v>0.81617647100000001</v>
          </cell>
        </row>
        <row r="5706">
          <cell r="A5706">
            <v>94952</v>
          </cell>
          <cell r="B5706" t="str">
            <v>TRANSPORTE HORIZONTAL DE 100 M COM MANIPULADOR TELESCÓPICO DE BACIAS SANITÁRIAS, CAIXA ACOPLADA, TANQUE OU PIA. AF_07/2016</v>
          </cell>
          <cell r="C5706" t="str">
            <v>UN</v>
          </cell>
          <cell r="D5706">
            <v>0.28000000000000003</v>
          </cell>
          <cell r="E5706">
            <v>0.30434782599999999</v>
          </cell>
        </row>
        <row r="5707">
          <cell r="A5707">
            <v>94953</v>
          </cell>
          <cell r="B5707" t="str">
            <v>TRANSPORTE HORIZONTAL MANUAL, DE 30 M, DE TELHA DE CONCRETO OU CERÂMICA. AF_07/2016</v>
          </cell>
          <cell r="C5707" t="str">
            <v>M2</v>
          </cell>
          <cell r="D5707">
            <v>4.45</v>
          </cell>
          <cell r="E5707">
            <v>0.78341013900000001</v>
          </cell>
        </row>
        <row r="5708">
          <cell r="A5708">
            <v>94954</v>
          </cell>
          <cell r="B5708" t="str">
            <v>TRANSPORTE HORIZONTAL DE 30 M COM CARRINHO PLATAFORMA COM TELHA DE CONCRETO OU CERÂMICA. AF_07/2016</v>
          </cell>
          <cell r="C5708" t="str">
            <v>M2</v>
          </cell>
          <cell r="D5708">
            <v>0.72</v>
          </cell>
          <cell r="E5708">
            <v>0.84375</v>
          </cell>
        </row>
        <row r="5709">
          <cell r="A5709">
            <v>94955</v>
          </cell>
          <cell r="B5709" t="str">
            <v>TRANSPORTE HORIZONTAL DE 50 M COM CARRINHO PLATAFORMA COM TELHA DE CONCRETO OU CERÂMICA. AF_07/2016</v>
          </cell>
          <cell r="C5709" t="str">
            <v>M2</v>
          </cell>
          <cell r="D5709">
            <v>1.08</v>
          </cell>
          <cell r="E5709">
            <v>0.82828282900000005</v>
          </cell>
        </row>
        <row r="5710">
          <cell r="A5710">
            <v>94956</v>
          </cell>
          <cell r="B5710" t="str">
            <v>TRANSPORTE HORIZONTAL DE 75 M COM CARRINHO PLATAFORMA COM TELHA DE CONCRETO OU CERÂMICA. AF_07/2016</v>
          </cell>
          <cell r="C5710" t="str">
            <v>M2</v>
          </cell>
          <cell r="D5710">
            <v>1.52</v>
          </cell>
          <cell r="E5710">
            <v>0.80985915500000005</v>
          </cell>
        </row>
        <row r="5711">
          <cell r="A5711">
            <v>94957</v>
          </cell>
          <cell r="B5711" t="str">
            <v>TRANSPORTE HORIZONTAL DE 100 M COM CARRINHO PLATAFORMA COM TELHA DE CONCRETO OU CERÂMICA. AF_07/2016</v>
          </cell>
          <cell r="C5711" t="str">
            <v>M2</v>
          </cell>
          <cell r="D5711">
            <v>1.97</v>
          </cell>
          <cell r="E5711">
            <v>0.80645161300000001</v>
          </cell>
        </row>
        <row r="5712">
          <cell r="A5712">
            <v>94958</v>
          </cell>
          <cell r="B5712" t="str">
            <v>TRANSPORTE HORIZONTAL DE 100 M COM MANIPULADOR TELESCÓPICO DE TELHAS DE CONCRETO OU CERÂMICA. AF_07/2016</v>
          </cell>
          <cell r="C5712" t="str">
            <v>M2</v>
          </cell>
          <cell r="D5712">
            <v>0.5</v>
          </cell>
          <cell r="E5712">
            <v>0.311111111</v>
          </cell>
        </row>
        <row r="5713">
          <cell r="A5713">
            <v>94959</v>
          </cell>
          <cell r="B5713" t="str">
            <v>TRANSPORTE HORIZONTAL MANUAL, DE 30 M, DE BARRAMENTO BLINDADO. AF_07/2016</v>
          </cell>
          <cell r="C5713" t="str">
            <v>M</v>
          </cell>
          <cell r="D5713">
            <v>1.22</v>
          </cell>
          <cell r="E5713">
            <v>0.82300885000000001</v>
          </cell>
        </row>
        <row r="5714">
          <cell r="A5714">
            <v>94960</v>
          </cell>
          <cell r="B5714" t="str">
            <v>TRANSPORTE HORIZONTAL DE 100 M COM CARRINHO PLATAFORMA COM BARRAMENTO BLINDADO. AF_07/2016</v>
          </cell>
          <cell r="C5714" t="str">
            <v>M</v>
          </cell>
          <cell r="D5714">
            <v>1</v>
          </cell>
          <cell r="E5714">
            <v>0.83516483600000002</v>
          </cell>
        </row>
        <row r="5715">
          <cell r="A5715">
            <v>94961</v>
          </cell>
          <cell r="B5715" t="str">
            <v>TRANSPORTE HORIZONTAL MANUAL, DE 30 M, DE CALHA. AF_07/2016</v>
          </cell>
          <cell r="C5715" t="str">
            <v>M</v>
          </cell>
          <cell r="D5715">
            <v>0.45</v>
          </cell>
          <cell r="E5715">
            <v>0.85</v>
          </cell>
        </row>
        <row r="5716">
          <cell r="A5716">
            <v>9537</v>
          </cell>
          <cell r="B5716" t="str">
            <v>LIMPEZA FINAL DA OBRA</v>
          </cell>
          <cell r="C5716" t="str">
            <v>M2</v>
          </cell>
          <cell r="D5716">
            <v>2.2999999999999998</v>
          </cell>
          <cell r="E5716">
            <v>0.73755656199999997</v>
          </cell>
        </row>
        <row r="5717">
          <cell r="A5717" t="str">
            <v>73806/1</v>
          </cell>
          <cell r="B5717" t="str">
            <v>LIMPEZA DE SUPERFICIES COM JATO DE ALTA PRESSAO DE AR E AGUA</v>
          </cell>
          <cell r="C5717" t="str">
            <v>M2</v>
          </cell>
          <cell r="D5717">
            <v>1.57</v>
          </cell>
          <cell r="E5717">
            <v>0.78911564700000003</v>
          </cell>
        </row>
        <row r="5718">
          <cell r="A5718" t="str">
            <v>73948/2</v>
          </cell>
          <cell r="B5718" t="str">
            <v>LIMPEZA/PREPARO SUPERFICIE CONCRETO P/PINTURA</v>
          </cell>
          <cell r="C5718" t="str">
            <v>M2</v>
          </cell>
          <cell r="D5718">
            <v>8.0500000000000007</v>
          </cell>
          <cell r="E5718">
            <v>0.73216520699999998</v>
          </cell>
        </row>
        <row r="5719">
          <cell r="A5719" t="str">
            <v>73948/3</v>
          </cell>
          <cell r="B5719" t="str">
            <v>LIMPEZA AZULEJO</v>
          </cell>
          <cell r="C5719" t="str">
            <v>M2</v>
          </cell>
          <cell r="D5719">
            <v>5.73</v>
          </cell>
          <cell r="E5719">
            <v>0.62500000099999997</v>
          </cell>
        </row>
        <row r="5720">
          <cell r="A5720" t="str">
            <v>73948/8</v>
          </cell>
          <cell r="B5720" t="str">
            <v>LIMPEZA VIDRO COMUM</v>
          </cell>
          <cell r="C5720" t="str">
            <v>M2</v>
          </cell>
          <cell r="D5720">
            <v>11.24</v>
          </cell>
          <cell r="E5720">
            <v>0.63016158099999997</v>
          </cell>
        </row>
        <row r="5721">
          <cell r="A5721" t="str">
            <v>73948/9</v>
          </cell>
          <cell r="B5721" t="str">
            <v>LIMPEZA FORRO</v>
          </cell>
          <cell r="C5721" t="str">
            <v>M2</v>
          </cell>
          <cell r="D5721">
            <v>23.38</v>
          </cell>
          <cell r="E5721">
            <v>0.75343053199999999</v>
          </cell>
        </row>
        <row r="5722">
          <cell r="A5722" t="str">
            <v>73948/11</v>
          </cell>
          <cell r="B5722" t="str">
            <v>LIMPEZA PISO CERAMICO</v>
          </cell>
          <cell r="C5722" t="str">
            <v>M2</v>
          </cell>
          <cell r="D5722">
            <v>19.739999999999998</v>
          </cell>
          <cell r="E5722">
            <v>0.71574121300000004</v>
          </cell>
        </row>
        <row r="5723">
          <cell r="A5723" t="str">
            <v>73948/15</v>
          </cell>
          <cell r="B5723" t="str">
            <v>LIMPEZA PISO MARMORITE/GRANILITE</v>
          </cell>
          <cell r="C5723" t="str">
            <v>M2</v>
          </cell>
          <cell r="D5723">
            <v>12.72</v>
          </cell>
          <cell r="E5723">
            <v>0.65079365199999994</v>
          </cell>
        </row>
        <row r="5724">
          <cell r="A5724" t="str">
            <v>73948/16</v>
          </cell>
          <cell r="B5724" t="str">
            <v>LIMPEZA MANUAL DO TERRENO (C/ RASPAGEM SUPERFICIAL)</v>
          </cell>
          <cell r="C5724" t="str">
            <v>M2</v>
          </cell>
          <cell r="D5724">
            <v>3.83</v>
          </cell>
          <cell r="E5724">
            <v>0.78074866399999998</v>
          </cell>
        </row>
        <row r="5725">
          <cell r="A5725" t="str">
            <v>74086/1</v>
          </cell>
          <cell r="B5725" t="str">
            <v>LIMPEZA LOUCAS E METAIS</v>
          </cell>
          <cell r="C5725" t="str">
            <v>UN</v>
          </cell>
          <cell r="D5725">
            <v>24.97</v>
          </cell>
          <cell r="E5725">
            <v>0.61272141800000002</v>
          </cell>
        </row>
        <row r="5726">
          <cell r="A5726">
            <v>84117</v>
          </cell>
          <cell r="B5726" t="str">
            <v>RASPAGEM / CALAFETACAO TACOS MADEIRA 1 DEMAO CERA</v>
          </cell>
          <cell r="C5726" t="str">
            <v>M2</v>
          </cell>
          <cell r="D5726">
            <v>17.11</v>
          </cell>
          <cell r="E5726">
            <v>0.76777251300000005</v>
          </cell>
        </row>
        <row r="5727">
          <cell r="A5727">
            <v>84120</v>
          </cell>
          <cell r="B5727" t="str">
            <v>ENCERAMENTO MANUAL EM MADEIRA - 3 DEMAOS</v>
          </cell>
          <cell r="C5727" t="str">
            <v>M2</v>
          </cell>
          <cell r="D5727">
            <v>10.39</v>
          </cell>
          <cell r="E5727">
            <v>0.36842105200000003</v>
          </cell>
        </row>
        <row r="5728">
          <cell r="A5728">
            <v>84123</v>
          </cell>
          <cell r="B5728" t="str">
            <v>LIXAMENTO MAN C/ LIXA CALAFATE DE CONCR APARENTE ANTIGO</v>
          </cell>
          <cell r="C5728" t="str">
            <v>M2</v>
          </cell>
          <cell r="D5728">
            <v>5.4</v>
          </cell>
          <cell r="E5728">
            <v>0.815028902</v>
          </cell>
        </row>
        <row r="5729">
          <cell r="A5729">
            <v>84125</v>
          </cell>
          <cell r="B5729" t="str">
            <v>LIMPEZA DE REVESTIMENTO EM PAREDE C/ SOLUCAO DE ACIDO MURIATICO/AMONIA</v>
          </cell>
          <cell r="C5729" t="str">
            <v>M2</v>
          </cell>
          <cell r="D5729">
            <v>7.03</v>
          </cell>
          <cell r="E5729">
            <v>0.67727930599999997</v>
          </cell>
        </row>
        <row r="5730">
          <cell r="A5730" t="str">
            <v>74163/1</v>
          </cell>
          <cell r="B5730" t="str">
            <v>PERFURACAO DE POCO COM PERFURATRIZ PNEUMATICA</v>
          </cell>
          <cell r="C5730" t="str">
            <v>M</v>
          </cell>
          <cell r="D5730">
            <v>41.19</v>
          </cell>
          <cell r="E5730">
            <v>0.47615553999999999</v>
          </cell>
        </row>
        <row r="5731">
          <cell r="A5731" t="str">
            <v>74163/2</v>
          </cell>
          <cell r="B5731" t="str">
            <v>PERFURACAO DE POCO COM PERFURATRIZ A PERCUSSAO</v>
          </cell>
          <cell r="C5731" t="str">
            <v>M</v>
          </cell>
          <cell r="D5731">
            <v>82.2</v>
          </cell>
          <cell r="E5731">
            <v>0.75118859000000004</v>
          </cell>
        </row>
        <row r="5732">
          <cell r="A5732">
            <v>84127</v>
          </cell>
          <cell r="B5732" t="str">
            <v>REVESTIMENTO DE POCOS C/ TUBOS DE CONCRETO</v>
          </cell>
          <cell r="C5732" t="str">
            <v>M</v>
          </cell>
          <cell r="D5732">
            <v>358.42</v>
          </cell>
          <cell r="E5732">
            <v>0.15017169599999999</v>
          </cell>
        </row>
        <row r="5733">
          <cell r="A5733">
            <v>40841</v>
          </cell>
          <cell r="B5733" t="str">
            <v>ABRACADEIRA P/POCOS PROFUNDOS</v>
          </cell>
          <cell r="C5733" t="str">
            <v>UN</v>
          </cell>
          <cell r="D5733">
            <v>101.64</v>
          </cell>
          <cell r="E5733">
            <v>0.66863788800000001</v>
          </cell>
        </row>
        <row r="5734">
          <cell r="A5734">
            <v>6391</v>
          </cell>
          <cell r="B5734" t="str">
            <v>SOLDA TOPO DESCENDENTE CHANFRADA ESPESSURA=1/4" CHAPA/PERFIL/TUBO ACO COM CONVERSOR DIESEL.</v>
          </cell>
          <cell r="C5734" t="str">
            <v>M</v>
          </cell>
          <cell r="D5734">
            <v>145.22999999999999</v>
          </cell>
          <cell r="E5734">
            <v>0.54184749099999996</v>
          </cell>
        </row>
        <row r="5735">
          <cell r="A5735">
            <v>84132</v>
          </cell>
          <cell r="B5735" t="str">
            <v>SOLDA DE TOPO DESCENDENTE, EM CHAPA ACO CHANFR 5/16" ESP (P/ ASSENT TUBULACAO OU PECA DE ACO) UTILIZANDO CONVERSOR DIESEL.</v>
          </cell>
          <cell r="C5735" t="str">
            <v>M</v>
          </cell>
          <cell r="D5735">
            <v>238.11</v>
          </cell>
          <cell r="E5735">
            <v>0.41666666600000002</v>
          </cell>
        </row>
        <row r="5736">
          <cell r="A5736">
            <v>84133</v>
          </cell>
          <cell r="B5736" t="str">
            <v>SOLDA DE TOPO DESCENDENTE, EM CHAPA ACO CHANFR 3/8" ESP (P/ ASSENT TUBULACAO OU PECA DE ACO) UTILIZANDO CONVERSOR DIESEL</v>
          </cell>
          <cell r="C5736" t="str">
            <v>M</v>
          </cell>
          <cell r="D5736">
            <v>319.41000000000003</v>
          </cell>
          <cell r="E5736">
            <v>0.54376998899999995</v>
          </cell>
        </row>
        <row r="5737">
          <cell r="A5737">
            <v>71516</v>
          </cell>
          <cell r="B5737" t="str">
            <v>CONJUNTO DE MANGUEIRA PARA COMBATE A INCENDIO EM FIBRA DE POLIESTER PURA, COM 1.1/2", REVESTIDA INTERNAMENTE, COM 2 LANCES DE 15M CADA</v>
          </cell>
          <cell r="C5737" t="str">
            <v>UN</v>
          </cell>
          <cell r="D5737">
            <v>460</v>
          </cell>
          <cell r="E5737">
            <v>0</v>
          </cell>
        </row>
        <row r="5738">
          <cell r="A5738">
            <v>73361</v>
          </cell>
          <cell r="B5738" t="str">
            <v>CONCRETO CICLOPICO FCK=10MPA 30% PEDRA DE MAO INCLUSIVE LANCAMENTO</v>
          </cell>
          <cell r="C5738" t="str">
            <v>M3</v>
          </cell>
          <cell r="D5738">
            <v>355.17</v>
          </cell>
          <cell r="E5738">
            <v>0.41784010999999999</v>
          </cell>
        </row>
        <row r="5739">
          <cell r="A5739">
            <v>73714</v>
          </cell>
          <cell r="B5739" t="str">
            <v>CAIXA PARA RALO C OM GRELHA FOFO 135 KG DE ALV TIJOLO MACICO (7X10X20) PAREDES DE UMA VEZ (0.20 M) DE 0.90X1.20X1.50 M (EXTERNA) COM ARGAMASSA 1:4 CIMENTO:AREIA, BASE CONC FCK=10 MPA, EXCLUSIVE ESCAVACAO E REATERRO.</v>
          </cell>
          <cell r="C5739" t="str">
            <v>UN</v>
          </cell>
          <cell r="D5739">
            <v>1326.82</v>
          </cell>
          <cell r="E5739">
            <v>0.34825630499999999</v>
          </cell>
        </row>
        <row r="5740">
          <cell r="A5740">
            <v>86957</v>
          </cell>
          <cell r="B5740" t="str">
            <v>MÃO FRANCESA EM BARRA DE FERRO CHATO RETANGULAR 2" X 1/4", REFORÇADA, 40 X 30 CM</v>
          </cell>
          <cell r="C5740" t="str">
            <v>UN</v>
          </cell>
          <cell r="D5740">
            <v>28.56</v>
          </cell>
          <cell r="E5740">
            <v>0.27756114799999998</v>
          </cell>
        </row>
        <row r="5741">
          <cell r="A5741">
            <v>86958</v>
          </cell>
          <cell r="B5741" t="str">
            <v>MÃO FRANCESA EM BARRA DE FERRO CHATO RETANGULAR 2" X 1/4", REFORÇADA, 30 X 25 CM</v>
          </cell>
          <cell r="C5741" t="str">
            <v>UN</v>
          </cell>
          <cell r="D5741">
            <v>25.39</v>
          </cell>
          <cell r="E5741">
            <v>0.31269967999999998</v>
          </cell>
        </row>
        <row r="5742">
          <cell r="A5742">
            <v>97010</v>
          </cell>
          <cell r="B5742" t="str">
            <v>GUARDA-CORPO FIXADO EM FÔRMA DE MADEIRA COM TRAVESSÕES EM MADEIRA PREGADA E FECHAMENTO EM TELA DE POLIPROPILENO PARA EDIFICAÇÕES COM ATÉ 2 PAVIMENTOS. AF_11/2017</v>
          </cell>
          <cell r="C5742" t="str">
            <v>M</v>
          </cell>
          <cell r="D5742">
            <v>32.33</v>
          </cell>
          <cell r="E5742">
            <v>0.29132875800000002</v>
          </cell>
        </row>
        <row r="5743">
          <cell r="A5743">
            <v>97011</v>
          </cell>
          <cell r="B5743" t="str">
            <v>GUARDA-CORPO FIXADO EM FÔRMA DE MADEIRA COM TRAVESSÕES EM MADEIRA PREGADA E FECHAMENTO EM TELA DE POLIPROPILENO PARA EDIFICAÇÕES COM  3 PAVIMENTOS. AF_11/2017</v>
          </cell>
          <cell r="C5743" t="str">
            <v>M</v>
          </cell>
          <cell r="D5743">
            <v>25.91</v>
          </cell>
          <cell r="E5743">
            <v>0.36427457000000002</v>
          </cell>
        </row>
        <row r="5744">
          <cell r="A5744">
            <v>97012</v>
          </cell>
          <cell r="B5744" t="str">
            <v>GUARDA-CORPO FIXADO EM FÔRMA DE MADEIRA COM TRAVESSÕES EM MADEIRA PREGADA E FECHAMENTO EM TELA DE POLIPROPILENO PARA EDIFICAÇÕES COM ALTURA IGUAL OU SUPERIOR A 4 PAVIMENTOS. AF_11/2017</v>
          </cell>
          <cell r="C5744" t="str">
            <v>M</v>
          </cell>
          <cell r="D5744">
            <v>22.7</v>
          </cell>
          <cell r="E5744">
            <v>0.41640659800000002</v>
          </cell>
        </row>
        <row r="5745">
          <cell r="A5745">
            <v>97013</v>
          </cell>
          <cell r="B5745" t="str">
            <v>GUARDA-CORPO FIXADO EM FÔRMA DE MADEIRA COM TRAVESSÕES EM MADEIRA PREGADA E FECHAMENTO EM PAINEL COMPENSADO PARA EDIFICAÇÕES COM ATÉ 2 PAVIMENTOS. AF_11/2017</v>
          </cell>
          <cell r="C5745" t="str">
            <v>M</v>
          </cell>
          <cell r="D5745">
            <v>43.34</v>
          </cell>
          <cell r="E5745">
            <v>0.230018587</v>
          </cell>
        </row>
        <row r="5746">
          <cell r="A5746">
            <v>97014</v>
          </cell>
          <cell r="B5746" t="str">
            <v>GUARDA-CORPO FIXADO EM FÔRMA DE MADEIRA COM TRAVESSÕES EM MADEIRA PREGADA E FECHAMENTO EM PAINEL COMPENSADO PARA EDIFICAÇÕES COM 3 PAVIMENTOS. AF_11/2017</v>
          </cell>
          <cell r="C5746" t="str">
            <v>M</v>
          </cell>
          <cell r="D5746">
            <v>33.450000000000003</v>
          </cell>
          <cell r="E5746">
            <v>0.29864253299999999</v>
          </cell>
        </row>
        <row r="5747">
          <cell r="A5747">
            <v>97015</v>
          </cell>
          <cell r="B5747" t="str">
            <v>GUARDA-CORPO FIXADO EM FÔRMA DE MADEIRA COM TRAVESSÕES EM MADEIRA PREGADA E FECHAMENTO EM PAINEL COMPENSADO PARA EDIFICAÇÕES COM ALTURA IGUAL OU SUPERIOR A 4 PAVIMENTOS. AF_11/2017</v>
          </cell>
          <cell r="C5747" t="str">
            <v>M</v>
          </cell>
          <cell r="D5747">
            <v>28.43</v>
          </cell>
          <cell r="E5747">
            <v>0.35193743300000002</v>
          </cell>
        </row>
        <row r="5748">
          <cell r="A5748">
            <v>97016</v>
          </cell>
          <cell r="B5748" t="str">
            <v>GUARDA-CORPO FIXADO EM FÔRMA DE MADEIRA COM TRAVESSÕES EM MADEIRA PREGADA PRÉ-MONTADA E ENCAIXE NA FÔRMA. PARA EDIFICAÇÕES COM ATÉ 2 PAVIMENTOS. AF_11/2017</v>
          </cell>
          <cell r="C5748" t="str">
            <v>M</v>
          </cell>
          <cell r="D5748">
            <v>27.4</v>
          </cell>
          <cell r="E5748">
            <v>0.21476014700000001</v>
          </cell>
        </row>
        <row r="5749">
          <cell r="A5749">
            <v>97017</v>
          </cell>
          <cell r="B5749" t="str">
            <v>GUARDA-CORPO FIXADO EM FÔRMA DE MADEIRA COM TRAVESSÕES EM MADEIRA PREGADA PRÉ-MONTADA E ENCAIXE NA FÔRMA PARA EDIFICAÇÕES COM 3 PAVIMENTOS. AF_11/2017</v>
          </cell>
          <cell r="C5749" t="str">
            <v>M</v>
          </cell>
          <cell r="D5749">
            <v>21.31</v>
          </cell>
          <cell r="E5749">
            <v>0.27701094700000001</v>
          </cell>
        </row>
        <row r="5750">
          <cell r="A5750">
            <v>97018</v>
          </cell>
          <cell r="B5750" t="str">
            <v>GUARDA-CORPO FIXADO EM FÔRMA DE MADEIRA COM TRAVESSÕES EM MADEIRA PREGADA PRÉ-MONTADA E ENCAIXE NA FÔRMA. PARA EDIFICAÇÕES COM ALTURA IGUAL OU SUPERIOR A 4 PAVIMENTOS. AF_11/2017</v>
          </cell>
          <cell r="C5750" t="str">
            <v>M</v>
          </cell>
          <cell r="D5750">
            <v>18.13</v>
          </cell>
          <cell r="E5750">
            <v>0.32641615200000001</v>
          </cell>
        </row>
        <row r="5751">
          <cell r="A5751">
            <v>97031</v>
          </cell>
          <cell r="B5751" t="str">
            <v>GUARDA-CORPO EM LAJE PÓS-DESFÔRMA, PARA ESTRUTURAS EM CONCRETO, COM ESCORAS DE MADEIRA ESTRONCADAS NA ESTRUTURA, TRAVESSÕES DE MADEIRA PREGADOS E FECHAMENTO EM TELA DE POLIPROPILENO PARA EDIFICAÇÕES COM ALTURA ATÉ 4 PAVIMENTOS (1 MONTAGEM POR OBRA). AF_11/2017</v>
          </cell>
          <cell r="C5751" t="str">
            <v>M</v>
          </cell>
          <cell r="D5751">
            <v>45.42</v>
          </cell>
          <cell r="E5751">
            <v>0.21019955600000001</v>
          </cell>
        </row>
        <row r="5752">
          <cell r="A5752">
            <v>97032</v>
          </cell>
          <cell r="B5752" t="str">
            <v>GUARDA-CORPO EM LAJE PÓS-DESFÔRMA, PARA ESTRUTURAS EM CONCRETO, COM ESCORAS DE MADEIRA ESTRONCADAS NA ESTRUTURA, TRAVESSÕES DE MADEIRA PREGADOS E FECHAMENTO EM TELA DE POLIPROPILENO PARA EDIFICAÇÕES ACIMA DE 4 PAVIMENTOS (2 MONTAGENS POR OBRA). AF_11/2017</v>
          </cell>
          <cell r="C5752" t="str">
            <v>M</v>
          </cell>
          <cell r="D5752">
            <v>29.61</v>
          </cell>
          <cell r="E5752">
            <v>0.32365995199999997</v>
          </cell>
        </row>
        <row r="5753">
          <cell r="A5753">
            <v>97039</v>
          </cell>
          <cell r="B5753" t="str">
            <v>FECHAMENTO REMOVÍVEL DE VÃO DE PORTAS, EM MADEIRA (VÃO DO ELEVADOR)  1 MONTAGEM EM OBRA. AF_11/2017</v>
          </cell>
          <cell r="C5753" t="str">
            <v>M2</v>
          </cell>
          <cell r="D5753">
            <v>25.4</v>
          </cell>
          <cell r="E5753">
            <v>0.376545672</v>
          </cell>
        </row>
        <row r="5754">
          <cell r="A5754">
            <v>97040</v>
          </cell>
          <cell r="B5754" t="str">
            <v>FECHAMENTO REMOVÍVEL DE ABERTURA DE CAIXILHO, EM MADEIRA  4 MONTAGENS EM OBRA. AF_11/2017</v>
          </cell>
          <cell r="C5754" t="str">
            <v>M2</v>
          </cell>
          <cell r="D5754">
            <v>9.31</v>
          </cell>
          <cell r="E5754">
            <v>0.646341465</v>
          </cell>
        </row>
        <row r="5755">
          <cell r="A5755">
            <v>97041</v>
          </cell>
          <cell r="B5755" t="str">
            <v>FECHAMENTO REMOVÍVEL DE ABERTURA NO PISO, EM MADEIRA  1 MONTAGEM EM OBRA. AF_11/2017</v>
          </cell>
          <cell r="C5755" t="str">
            <v>M2</v>
          </cell>
          <cell r="D5755">
            <v>122.35</v>
          </cell>
          <cell r="E5755">
            <v>0.128751845</v>
          </cell>
        </row>
        <row r="5756">
          <cell r="A5756">
            <v>97051</v>
          </cell>
          <cell r="B5756" t="str">
            <v>SINALIZAÇÃO COM FITA FIXADA NA ESTRUTURA. AF_11/2017</v>
          </cell>
          <cell r="C5756" t="str">
            <v>M</v>
          </cell>
          <cell r="D5756">
            <v>0.45</v>
          </cell>
          <cell r="E5756">
            <v>0.69230769299999995</v>
          </cell>
        </row>
        <row r="5757">
          <cell r="A5757">
            <v>97053</v>
          </cell>
          <cell r="B5757" t="str">
            <v>SINALIZAÇÃO COM FITA FIXADA EM CONE PLÁSTICO, INCLUINDO CONE. AF_11/2017</v>
          </cell>
          <cell r="C5757" t="str">
            <v>M</v>
          </cell>
          <cell r="D5757">
            <v>28.88</v>
          </cell>
          <cell r="E5757">
            <v>0.13787085499999999</v>
          </cell>
        </row>
        <row r="5758">
          <cell r="A5758">
            <v>97062</v>
          </cell>
          <cell r="B5758" t="str">
            <v>COLOCAÇÃO DE TELA EM ANDAIME FACHADEIRO. AF_11/2017</v>
          </cell>
          <cell r="C5758" t="str">
            <v>M2</v>
          </cell>
          <cell r="D5758">
            <v>4.33</v>
          </cell>
          <cell r="E5758">
            <v>0.446859903</v>
          </cell>
        </row>
        <row r="5759">
          <cell r="A5759">
            <v>97063</v>
          </cell>
          <cell r="B5759" t="str">
            <v>MONTAGEM E DESMONTAGEM DE ANDAIME MODULAR FACHADEIRO, COM PISO METÁLICO, PARA EDIFICAÇÕES COM MÚLTIPLOS PAVIMENTOS (EXCLUSIVE ANDAIME E LIMPEZA). AF_11/2017</v>
          </cell>
          <cell r="C5759" t="str">
            <v>M2</v>
          </cell>
          <cell r="D5759">
            <v>7.25</v>
          </cell>
          <cell r="E5759">
            <v>0.79940119899999995</v>
          </cell>
        </row>
        <row r="5760">
          <cell r="A5760">
            <v>97064</v>
          </cell>
          <cell r="B5760" t="str">
            <v>MONTAGEM E DESMONTAGEM DE ANDAIME TUBULAR TIPO TORRE (EXCLUSIVE ANDAIME E LIMPEZA). AF_11/2017</v>
          </cell>
          <cell r="C5760" t="str">
            <v>M</v>
          </cell>
          <cell r="D5760">
            <v>13.94</v>
          </cell>
          <cell r="E5760">
            <v>0.79398148300000004</v>
          </cell>
        </row>
        <row r="5761">
          <cell r="A5761">
            <v>97065</v>
          </cell>
          <cell r="B5761" t="str">
            <v>MONTAGEM E DESMONTAGEM DE ANDAIME MULTIDIRECIONAL (EXCLUSIVE ANDAIME E LIMPEZA). AF_11/2017</v>
          </cell>
          <cell r="C5761" t="str">
            <v>M3</v>
          </cell>
          <cell r="D5761">
            <v>5.38</v>
          </cell>
          <cell r="E5761">
            <v>0.83333333399999998</v>
          </cell>
        </row>
        <row r="5762">
          <cell r="A5762">
            <v>97066</v>
          </cell>
          <cell r="B5762" t="str">
            <v>COBERTURA PARA PROTEÇÃO DE PEDESTRES COM ESTRUTURA DE ANDAIME, INCLUSIVE MONTAGEM E DESMONTAGEM. AF_11/2017</v>
          </cell>
          <cell r="C5762" t="str">
            <v>M2</v>
          </cell>
          <cell r="D5762">
            <v>141.02000000000001</v>
          </cell>
          <cell r="E5762">
            <v>0.56034666600000005</v>
          </cell>
        </row>
        <row r="5763">
          <cell r="A5763">
            <v>97067</v>
          </cell>
          <cell r="B5763" t="str">
            <v>PLATAFORMA DE PROTEÇÃO PRINCIPAL PARA ALVENARIA ESTRUTURAL PARA SER APOIADA EM ANDAIME, INCLUSIVE MONTAGEM E DESMONTAGEM. AF_11/2017</v>
          </cell>
          <cell r="C5763" t="str">
            <v>M</v>
          </cell>
          <cell r="D5763">
            <v>402.04</v>
          </cell>
          <cell r="E5763">
            <v>0.37685164399999999</v>
          </cell>
        </row>
        <row r="5764">
          <cell r="A5764" t="str">
            <v>73916/2</v>
          </cell>
          <cell r="B5764" t="str">
            <v>PLACA ESMALTADA PARA IDENTIFICAÇÃO NR DE RUA, DIMENSÕES 45X25CM</v>
          </cell>
          <cell r="C5764" t="str">
            <v>UN</v>
          </cell>
          <cell r="D5764">
            <v>88.84</v>
          </cell>
          <cell r="E5764">
            <v>5.2750224999999998E-2</v>
          </cell>
        </row>
        <row r="5765">
          <cell r="A5765">
            <v>73672</v>
          </cell>
          <cell r="B5765" t="str">
            <v>DESMATAMENTO E LIMPEZA MECANIZADA DE TERRENO COM ARVORES ATE Ø 15CM, UTILIZANDO TRATOR DE ESTEIRAS</v>
          </cell>
          <cell r="C5765" t="str">
            <v>M2</v>
          </cell>
          <cell r="D5765">
            <v>0.33</v>
          </cell>
          <cell r="E5765">
            <v>0.13793103400000001</v>
          </cell>
        </row>
        <row r="5766">
          <cell r="A5766" t="str">
            <v>73822/2</v>
          </cell>
          <cell r="B5766" t="str">
            <v>LIMPEZA MECANIZADA DE TERRENO COM REMOCAO DE CAMADA VEGETAL, UTILIZANDO MOTONIVELADORA</v>
          </cell>
          <cell r="C5766" t="str">
            <v>M2</v>
          </cell>
          <cell r="D5766">
            <v>0.5</v>
          </cell>
          <cell r="E5766">
            <v>0.24444444400000001</v>
          </cell>
        </row>
        <row r="5767">
          <cell r="A5767" t="str">
            <v>73859/1</v>
          </cell>
          <cell r="B5767" t="str">
            <v>DESMATAMENTO E LIMPEZA MECANIZADA DE TERRENO COM REMOCAO DE CAMADA VEGETAL, UTILIZANDO TRATOR DE ESTEIRAS</v>
          </cell>
          <cell r="C5767" t="str">
            <v>M2</v>
          </cell>
          <cell r="D5767">
            <v>0.12</v>
          </cell>
          <cell r="E5767">
            <v>0.4</v>
          </cell>
        </row>
        <row r="5768">
          <cell r="A5768" t="str">
            <v>73859/2</v>
          </cell>
          <cell r="B5768" t="str">
            <v>CAPINA E LIMPEZA MANUAL DE TERRENO</v>
          </cell>
          <cell r="C5768" t="str">
            <v>M2</v>
          </cell>
          <cell r="D5768">
            <v>1.22</v>
          </cell>
          <cell r="E5768">
            <v>0.82300885000000001</v>
          </cell>
        </row>
        <row r="5769">
          <cell r="A5769">
            <v>85331</v>
          </cell>
          <cell r="B5769" t="str">
            <v>CORTE DE CAPOEIRA FINA A FOICE</v>
          </cell>
          <cell r="C5769" t="str">
            <v>M2</v>
          </cell>
          <cell r="D5769">
            <v>1.18</v>
          </cell>
          <cell r="E5769">
            <v>0.82568807399999999</v>
          </cell>
        </row>
        <row r="5770">
          <cell r="A5770">
            <v>85422</v>
          </cell>
          <cell r="B5770" t="str">
            <v>PREPARO MANUAL DE TERRENO S/ RASPAGEM SUPERFICIAL</v>
          </cell>
          <cell r="C5770" t="str">
            <v>M2</v>
          </cell>
          <cell r="D5770">
            <v>6.13</v>
          </cell>
          <cell r="E5770">
            <v>0.77870216400000003</v>
          </cell>
        </row>
        <row r="5771">
          <cell r="A5771" t="str">
            <v>74220/1</v>
          </cell>
          <cell r="B5771" t="str">
            <v>TAPUME DE CHAPA DE MADEIRA COMPENSADA, E= 6MM, COM PINTURA A CAL E REAPROVEITAMENTO DE 2X</v>
          </cell>
          <cell r="C5771" t="str">
            <v>M2</v>
          </cell>
          <cell r="D5771">
            <v>46.98</v>
          </cell>
          <cell r="E5771">
            <v>0.59016745500000001</v>
          </cell>
        </row>
        <row r="5772">
          <cell r="A5772" t="str">
            <v>74221/1</v>
          </cell>
          <cell r="B5772" t="str">
            <v>SINALIZACAO DE TRANSITO - NOTURNA</v>
          </cell>
          <cell r="C5772" t="str">
            <v>M</v>
          </cell>
          <cell r="D5772">
            <v>2.38</v>
          </cell>
          <cell r="E5772">
            <v>0.59641255699999995</v>
          </cell>
        </row>
        <row r="5773">
          <cell r="A5773" t="str">
            <v>74219/1</v>
          </cell>
          <cell r="B5773" t="str">
            <v>PASSADICOS COM TABUAS DE MADEIRA PARA PEDESTRES</v>
          </cell>
          <cell r="C5773" t="str">
            <v>M2</v>
          </cell>
          <cell r="D5773">
            <v>51.79</v>
          </cell>
          <cell r="E5773">
            <v>0.48383975200000001</v>
          </cell>
        </row>
        <row r="5774">
          <cell r="A5774" t="str">
            <v>74219/2</v>
          </cell>
          <cell r="B5774" t="str">
            <v>PASSADICOS COM TABUAS DE MADEIRA PARA VEICULOS</v>
          </cell>
          <cell r="C5774" t="str">
            <v>M2</v>
          </cell>
          <cell r="D5774">
            <v>48.1</v>
          </cell>
          <cell r="E5774">
            <v>0.52105043799999995</v>
          </cell>
        </row>
        <row r="5775">
          <cell r="A5775">
            <v>84126</v>
          </cell>
          <cell r="B5775" t="str">
            <v>CHAPA DE ACO CARBONO 3/8 (COLOC/ USO/ RETIR) P/ PASS VEICULO SOBRE VALA MEDIDA P/ AREA CHAPA EM CADA APLICACAO</v>
          </cell>
          <cell r="C5775" t="str">
            <v>M2</v>
          </cell>
          <cell r="D5775">
            <v>34.130000000000003</v>
          </cell>
          <cell r="E5775">
            <v>0.51570296500000001</v>
          </cell>
        </row>
        <row r="5776">
          <cell r="A5776">
            <v>85421</v>
          </cell>
          <cell r="B5776" t="str">
            <v>REMOCAO DE VIDRO COMUM</v>
          </cell>
          <cell r="C5776" t="str">
            <v>M2</v>
          </cell>
          <cell r="D5776">
            <v>11.29</v>
          </cell>
          <cell r="E5776">
            <v>0.786870505</v>
          </cell>
        </row>
        <row r="5777">
          <cell r="A5777">
            <v>97621</v>
          </cell>
          <cell r="B5777" t="str">
            <v>DEMOLIÇÃO DE ALVENARIA DE BLOCO FURADO, DE FORMA MANUAL, COM REAPROVEITAMENTO. AF_12/2017</v>
          </cell>
          <cell r="C5777" t="str">
            <v>M3</v>
          </cell>
          <cell r="D5777">
            <v>81.69</v>
          </cell>
          <cell r="E5777">
            <v>0.77121454099999998</v>
          </cell>
        </row>
        <row r="5778">
          <cell r="A5778">
            <v>97622</v>
          </cell>
          <cell r="B5778" t="str">
            <v>DEMOLIÇÃO DE ALVENARIA DE BLOCO FURADO, DE FORMA MANUAL, SEM REAPROVEITAMENTO. AF_12/2017</v>
          </cell>
          <cell r="C5778" t="str">
            <v>M3</v>
          </cell>
          <cell r="D5778">
            <v>39.81</v>
          </cell>
          <cell r="E5778">
            <v>0.77409562499999995</v>
          </cell>
        </row>
        <row r="5779">
          <cell r="A5779">
            <v>97623</v>
          </cell>
          <cell r="B5779" t="str">
            <v>DEMOLIÇÃO DE ALVENARIA DE TIJOLO MACIÇO, DE FORMA MANUAL, COM REAPROVEITAMENTO. AF_12/2017</v>
          </cell>
          <cell r="C5779" t="str">
            <v>M3</v>
          </cell>
          <cell r="D5779">
            <v>121.97</v>
          </cell>
          <cell r="E5779">
            <v>0.77024806999999995</v>
          </cell>
        </row>
        <row r="5780">
          <cell r="A5780">
            <v>97624</v>
          </cell>
          <cell r="B5780" t="str">
            <v>DEMOLIÇÃO DE ALVENARIA DE TIJOLO MACIÇO, DE FORMA MANUAL, SEM REAPROVEITAMENTO. AF_12/2017</v>
          </cell>
          <cell r="C5780" t="str">
            <v>M3</v>
          </cell>
          <cell r="D5780">
            <v>74.86</v>
          </cell>
          <cell r="E5780">
            <v>0.77165459999999997</v>
          </cell>
        </row>
        <row r="5781">
          <cell r="A5781">
            <v>97625</v>
          </cell>
          <cell r="B5781" t="str">
            <v>DEMOLIÇÃO DE ALVENARIA PARA QUALQUER TIPO DE BLOCO, DE FORMA MECANIZADA, SEM REAPROVEITAMENTO. AF_12/2017</v>
          </cell>
          <cell r="C5781" t="str">
            <v>M3</v>
          </cell>
          <cell r="D5781">
            <v>37.64</v>
          </cell>
          <cell r="E5781">
            <v>0.211466666</v>
          </cell>
        </row>
        <row r="5782">
          <cell r="A5782">
            <v>97626</v>
          </cell>
          <cell r="B5782" t="str">
            <v>DEMOLIÇÃO DE PILARES E VIGAS EM CONCRETO ARMADO, DE FORMA MANUAL, SEM REAPROVEITAMENTO. AF_12/2017</v>
          </cell>
          <cell r="C5782" t="str">
            <v>M3</v>
          </cell>
          <cell r="D5782">
            <v>412.67</v>
          </cell>
          <cell r="E5782">
            <v>0.765557551</v>
          </cell>
        </row>
        <row r="5783">
          <cell r="A5783">
            <v>97627</v>
          </cell>
          <cell r="B5783" t="str">
            <v>DEMOLIÇÃO DE PILARES E VIGAS EM CONCRETO ARMADO, DE FORMA MECANIZADA COM MARTELETE, SEM REAPROVEITAMENTO. AF_12/2017</v>
          </cell>
          <cell r="C5783" t="str">
            <v>M3</v>
          </cell>
          <cell r="D5783">
            <v>179.92</v>
          </cell>
          <cell r="E5783">
            <v>0.70036764900000004</v>
          </cell>
        </row>
        <row r="5784">
          <cell r="A5784">
            <v>97628</v>
          </cell>
          <cell r="B5784" t="str">
            <v>DEMOLIÇÃO DE LAJES, DE FORMA MANUAL, SEM REAPROVEITAMENTO. AF_12/2017</v>
          </cell>
          <cell r="C5784" t="str">
            <v>M3</v>
          </cell>
          <cell r="D5784">
            <v>196.78</v>
          </cell>
          <cell r="E5784">
            <v>0.76987277499999995</v>
          </cell>
        </row>
        <row r="5785">
          <cell r="A5785">
            <v>97629</v>
          </cell>
          <cell r="B5785" t="str">
            <v>DEMOLIÇÃO DE LAJES, DE FORMA MECANIZADA COM MARTELETE, SEM REAPROVEITAMENTO. AF_12/2017</v>
          </cell>
          <cell r="C5785" t="str">
            <v>M3</v>
          </cell>
          <cell r="D5785">
            <v>85.22</v>
          </cell>
          <cell r="E5785">
            <v>0.71000825300000003</v>
          </cell>
        </row>
        <row r="5786">
          <cell r="A5786">
            <v>97631</v>
          </cell>
          <cell r="B5786" t="str">
            <v>DEMOLIÇÃO DE ARGAMASSAS, DE FORMA MANUAL, SEM REAPROVEITAMENTO. AF_12/2017</v>
          </cell>
          <cell r="C5786" t="str">
            <v>M2</v>
          </cell>
          <cell r="D5786">
            <v>2.2999999999999998</v>
          </cell>
          <cell r="E5786">
            <v>0.83962264200000003</v>
          </cell>
        </row>
        <row r="5787">
          <cell r="A5787">
            <v>97632</v>
          </cell>
          <cell r="B5787" t="str">
            <v>DEMOLIÇÃO DE RODAPÉ CERÂMICO, DE FORMA MANUAL, SEM REAPROVEITAMENTO. AF_12/2017</v>
          </cell>
          <cell r="C5787" t="str">
            <v>M</v>
          </cell>
          <cell r="D5787">
            <v>1.76</v>
          </cell>
          <cell r="E5787">
            <v>0.83850931699999998</v>
          </cell>
        </row>
        <row r="5788">
          <cell r="A5788">
            <v>97633</v>
          </cell>
          <cell r="B5788" t="str">
            <v>DEMOLIÇÃO DE REVESTIMENTO CERÂMICO, DE FORMA MANUAL, SEM REAPROVEITAMENTO. AF_12/2017</v>
          </cell>
          <cell r="C5788" t="str">
            <v>M2</v>
          </cell>
          <cell r="D5788">
            <v>15.4</v>
          </cell>
          <cell r="E5788">
            <v>0.78349835000000001</v>
          </cell>
        </row>
        <row r="5789">
          <cell r="A5789">
            <v>97634</v>
          </cell>
          <cell r="B5789" t="str">
            <v>DEMOLIÇÃO DE REVESTIMENTO CERÂMICO, DE FORMA MECANIZADA COM MARTELETE, SEM REAPROVEITAMENTO. AF_12/2017</v>
          </cell>
          <cell r="C5789" t="str">
            <v>M2</v>
          </cell>
          <cell r="D5789">
            <v>8.15</v>
          </cell>
          <cell r="E5789">
            <v>0.76962677099999999</v>
          </cell>
        </row>
        <row r="5790">
          <cell r="A5790">
            <v>97635</v>
          </cell>
          <cell r="B5790" t="str">
            <v>DEMOLIÇÃO DE PAVIMENTO INTERTRAVADO, DE FORMA MANUAL, COM REAPROVEITAMENTO. AF_12/2017</v>
          </cell>
          <cell r="C5790" t="str">
            <v>M2</v>
          </cell>
          <cell r="D5790">
            <v>11.14</v>
          </cell>
          <cell r="E5790">
            <v>0.81968721300000003</v>
          </cell>
        </row>
        <row r="5791">
          <cell r="A5791">
            <v>97636</v>
          </cell>
          <cell r="B5791" t="str">
            <v>DEMOLIÇÃO PARCIAL DE PAVIMENTO ASFÁLTICO, DE FORMA MECANIZADA, SEM REAPROVEITAMENTO. AF_12/2017</v>
          </cell>
          <cell r="C5791" t="str">
            <v>M2</v>
          </cell>
          <cell r="D5791">
            <v>10.02</v>
          </cell>
          <cell r="E5791">
            <v>0.27401415499999998</v>
          </cell>
        </row>
        <row r="5792">
          <cell r="A5792">
            <v>97637</v>
          </cell>
          <cell r="B5792" t="str">
            <v>REMOÇÃO DE TAPUME/ CHAPAS METÁLICAS E DE MADEIRA, DE FORMA MANUAL, SEM REAPROVEITAMENTO. AF_12/2017</v>
          </cell>
          <cell r="C5792" t="str">
            <v>M2</v>
          </cell>
          <cell r="D5792">
            <v>1.77</v>
          </cell>
          <cell r="E5792">
            <v>0.82608695700000001</v>
          </cell>
        </row>
        <row r="5793">
          <cell r="A5793">
            <v>97638</v>
          </cell>
          <cell r="B5793" t="str">
            <v>REMOÇÃO DE CHAPAS E PERFIS DE DRYWALL, DE FORMA MANUAL, SEM REAPROVEITAMENTO. AF_12/2017</v>
          </cell>
          <cell r="C5793" t="str">
            <v>M2</v>
          </cell>
          <cell r="D5793">
            <v>5.18</v>
          </cell>
          <cell r="E5793">
            <v>0.79268292699999998</v>
          </cell>
        </row>
        <row r="5794">
          <cell r="A5794">
            <v>97639</v>
          </cell>
          <cell r="B5794" t="str">
            <v>REMOÇÃO DE PLACAS E PILARETES DE CONCRETO, DE FORMA MANUAL, SEM REAPROVEITAMENTO. AF_12/2017</v>
          </cell>
          <cell r="C5794" t="str">
            <v>M2</v>
          </cell>
          <cell r="D5794">
            <v>13.84</v>
          </cell>
          <cell r="E5794">
            <v>0.79295154300000004</v>
          </cell>
        </row>
        <row r="5795">
          <cell r="A5795">
            <v>97640</v>
          </cell>
          <cell r="B5795" t="str">
            <v>REMOÇÃO DE FORROS DE DRYWALL, PVC E FIBROMINERAL, DE FORMA MANUAL, SEM REAPROVEITAMENTO. AF_12/2017</v>
          </cell>
          <cell r="C5795" t="str">
            <v>M2</v>
          </cell>
          <cell r="D5795">
            <v>1.1200000000000001</v>
          </cell>
          <cell r="E5795">
            <v>0.846938776</v>
          </cell>
        </row>
        <row r="5796">
          <cell r="A5796">
            <v>97641</v>
          </cell>
          <cell r="B5796" t="str">
            <v>REMOÇÃO DE FORRO DE GESSO, DE FORMA MANUAL, SEM REAPROVEITAMENTO. AF_12/2017</v>
          </cell>
          <cell r="C5796" t="str">
            <v>M2</v>
          </cell>
          <cell r="D5796">
            <v>3.33</v>
          </cell>
          <cell r="E5796">
            <v>0.81210191099999995</v>
          </cell>
        </row>
        <row r="5797">
          <cell r="A5797">
            <v>97642</v>
          </cell>
          <cell r="B5797" t="str">
            <v>REMOÇÃO DE TRAMA METÁLICA OU DE MADEIRA PARA FORRO, DE FORMA MANUAL, SEM REAPROVEITAMENTO. AF_12/2017</v>
          </cell>
          <cell r="C5797" t="str">
            <v>M2</v>
          </cell>
          <cell r="D5797">
            <v>2</v>
          </cell>
          <cell r="E5797">
            <v>0.81521739199999999</v>
          </cell>
        </row>
        <row r="5798">
          <cell r="A5798">
            <v>97643</v>
          </cell>
          <cell r="B5798" t="str">
            <v>REMOÇÃO DE PISO DE MADEIRA (ASSOALHO E BARROTE), DE FORMA MANUAL, SEM REAPROVEITAMENTO. AF_12/2017</v>
          </cell>
          <cell r="C5798" t="str">
            <v>M2</v>
          </cell>
          <cell r="D5798">
            <v>17.010000000000002</v>
          </cell>
          <cell r="E5798">
            <v>0.791169452</v>
          </cell>
        </row>
        <row r="5799">
          <cell r="A5799">
            <v>97644</v>
          </cell>
          <cell r="B5799" t="str">
            <v>REMOÇÃO DE PORTAS, DE FORMA MANUAL, SEM REAPROVEITAMENTO. AF_12/2017</v>
          </cell>
          <cell r="C5799" t="str">
            <v>M2</v>
          </cell>
          <cell r="D5799">
            <v>6.39</v>
          </cell>
          <cell r="E5799">
            <v>0.80420712100000002</v>
          </cell>
        </row>
        <row r="5800">
          <cell r="A5800">
            <v>97645</v>
          </cell>
          <cell r="B5800" t="str">
            <v>REMOÇÃO DE JANELAS, DE FORMA MANUAL, SEM REAPROVEITAMENTO. AF_12/2017</v>
          </cell>
          <cell r="C5800" t="str">
            <v>M2</v>
          </cell>
          <cell r="D5800">
            <v>18.46</v>
          </cell>
          <cell r="E5800">
            <v>0.76072607299999995</v>
          </cell>
        </row>
        <row r="5801">
          <cell r="A5801">
            <v>97647</v>
          </cell>
          <cell r="B5801" t="str">
            <v>REMOÇÃO DE TELHAS, DE FIBROCIMENTO, METÁLICA E CERÂMICA, DE FORMA MANUAL, SEM REAPROVEITAMENTO. AF_12/2017</v>
          </cell>
          <cell r="C5801" t="str">
            <v>M2</v>
          </cell>
          <cell r="D5801">
            <v>2.29</v>
          </cell>
          <cell r="E5801">
            <v>0.82857142900000003</v>
          </cell>
        </row>
        <row r="5802">
          <cell r="A5802">
            <v>97648</v>
          </cell>
          <cell r="B5802" t="str">
            <v>REMOÇÃO DE PROTEÇÃO TÉRMICA PARA COBERTURA EM EPS, DE FORMA MANUAL, SEM REAPROVEITAMENTO. AF_12/2017</v>
          </cell>
          <cell r="C5802" t="str">
            <v>M2</v>
          </cell>
          <cell r="D5802">
            <v>1.31</v>
          </cell>
          <cell r="E5802">
            <v>0.84873949599999998</v>
          </cell>
        </row>
        <row r="5803">
          <cell r="A5803">
            <v>97649</v>
          </cell>
          <cell r="B5803" t="str">
            <v>REMOÇÃO DE TELHAS DE FIBROCIMENTO, METÁLICA E CERÂMICA, DE FORMA MECANIZADA, COM USO DE GUINDASTE, SEM REAPROVEITAMENTO. AF_12/2017</v>
          </cell>
          <cell r="C5803" t="str">
            <v>M2</v>
          </cell>
          <cell r="D5803">
            <v>2.9</v>
          </cell>
          <cell r="E5803">
            <v>0.73384030499999997</v>
          </cell>
        </row>
        <row r="5804">
          <cell r="A5804">
            <v>97650</v>
          </cell>
          <cell r="B5804" t="str">
            <v>REMOÇÃO DE TRAMA DE MADEIRA PARA COBERTURA, DE FORMA MANUAL, SEM REAPROVEITAMENTO. AF_12/2017</v>
          </cell>
          <cell r="C5804" t="str">
            <v>M2</v>
          </cell>
          <cell r="D5804">
            <v>4.93</v>
          </cell>
          <cell r="E5804">
            <v>0.806382979</v>
          </cell>
        </row>
        <row r="5805">
          <cell r="A5805">
            <v>97651</v>
          </cell>
          <cell r="B5805" t="str">
            <v>REMOÇÃO DE TESOURAS DE MADEIRA, COM VÃO MENOR QUE 8M, DE FORMA MANUAL, SEM REAPROVEITAMENTO. AF_12/2017</v>
          </cell>
          <cell r="C5805" t="str">
            <v>UN</v>
          </cell>
          <cell r="D5805">
            <v>54.69</v>
          </cell>
          <cell r="E5805">
            <v>0.77361264299999999</v>
          </cell>
        </row>
        <row r="5806">
          <cell r="A5806">
            <v>97652</v>
          </cell>
          <cell r="B5806" t="str">
            <v>REMOÇÃO DE TESOURAS DE MADEIRA, COM VÃO MAIOR OU IGUAL A 8M, DE FORMA MANUAL, SEM REAPROVEITAMENTO. AF_12/2017</v>
          </cell>
          <cell r="C5806" t="str">
            <v>UN</v>
          </cell>
          <cell r="D5806">
            <v>123.98</v>
          </cell>
          <cell r="E5806">
            <v>0.77182347299999998</v>
          </cell>
        </row>
        <row r="5807">
          <cell r="A5807">
            <v>97653</v>
          </cell>
          <cell r="B5807" t="str">
            <v>REMOÇÃO DE TESOURAS DE MADEIRA, COM VÃO MENOR QUE 8M, DE FORMA MECANIZADA, COM REAPROVEITAMENTO. AF_12/2017</v>
          </cell>
          <cell r="C5807" t="str">
            <v>UN</v>
          </cell>
          <cell r="D5807">
            <v>85.95</v>
          </cell>
          <cell r="E5807">
            <v>0.30624415300000002</v>
          </cell>
        </row>
        <row r="5808">
          <cell r="A5808">
            <v>97654</v>
          </cell>
          <cell r="B5808" t="str">
            <v>REMOÇÃO DE TESOURAS DE MADEIRA, COM VÃO MAIOR OU IGUAL A 8M, DE FORMA MECANIZADA, COM REAPROVEITAMENTO. AF_12/2017</v>
          </cell>
          <cell r="C5808" t="str">
            <v>UN</v>
          </cell>
          <cell r="D5808">
            <v>104.91</v>
          </cell>
          <cell r="E5808">
            <v>0.39058012600000003</v>
          </cell>
        </row>
        <row r="5809">
          <cell r="A5809">
            <v>97655</v>
          </cell>
          <cell r="B5809" t="str">
            <v>REMOÇÃO DE TRAMA METÁLICA PARA COBERTURA, DE FORMA MANUAL, SEM REAPROVEITAMENTO. AF_12/2017</v>
          </cell>
          <cell r="C5809" t="str">
            <v>M2</v>
          </cell>
          <cell r="D5809">
            <v>14.41</v>
          </cell>
          <cell r="E5809">
            <v>0.60610362100000004</v>
          </cell>
        </row>
        <row r="5810">
          <cell r="A5810">
            <v>97656</v>
          </cell>
          <cell r="B5810" t="str">
            <v>REMOÇÃO DE TESOURAS METÁLICAS, COM VÃO MENOR QUE 8M, DE FORMA MANUAL, SEM REAPROVEITAMENTO. AF_12/2017</v>
          </cell>
          <cell r="C5810" t="str">
            <v>UN</v>
          </cell>
          <cell r="D5810">
            <v>144.15</v>
          </cell>
          <cell r="E5810">
            <v>0.63319658000000001</v>
          </cell>
        </row>
        <row r="5811">
          <cell r="A5811">
            <v>97657</v>
          </cell>
          <cell r="B5811" t="str">
            <v>REMOÇÃO DE TESOURAS METÁLICAS, COM VÃO MAIOR OU IGUAL A 8M, DE FORMA MANUAL, SEM REAPROVEITAMENTO. AF_12/2017</v>
          </cell>
          <cell r="C5811" t="str">
            <v>UN</v>
          </cell>
          <cell r="D5811">
            <v>285.73</v>
          </cell>
          <cell r="E5811">
            <v>0.63221490700000005</v>
          </cell>
        </row>
        <row r="5812">
          <cell r="A5812">
            <v>97658</v>
          </cell>
          <cell r="B5812" t="str">
            <v>REMOÇÃO DE TESOURAS METÁLICAS, COM VÃO MENOR QUE 8M, DE FORMA MECANIZADA, COM REAPROVEITAMENTO. AF_12/2017</v>
          </cell>
          <cell r="C5812" t="str">
            <v>UN</v>
          </cell>
          <cell r="D5812">
            <v>120.94</v>
          </cell>
          <cell r="E5812">
            <v>0.39961806799999999</v>
          </cell>
        </row>
        <row r="5813">
          <cell r="A5813">
            <v>97659</v>
          </cell>
          <cell r="B5813" t="str">
            <v>REMOÇÃO DE TESOURAS METÁLICAS, COM VÃO MAIOR OU IGUAL A 8M, DE FORMA MECANIZADA, COM REAPROVEITAMENTO. AF_12/2017</v>
          </cell>
          <cell r="C5813" t="str">
            <v>UN</v>
          </cell>
          <cell r="D5813">
            <v>161.47</v>
          </cell>
          <cell r="E5813">
            <v>0.46761070900000001</v>
          </cell>
        </row>
        <row r="5814">
          <cell r="A5814">
            <v>97660</v>
          </cell>
          <cell r="B5814" t="str">
            <v>REMOÇÃO DE INTERRUPTORES/TOMADAS ELÉTRICAS, DE FORMA MANUAL, SEM REAPROVEITAMENTO. AF_12/2017</v>
          </cell>
          <cell r="C5814" t="str">
            <v>UN</v>
          </cell>
          <cell r="D5814">
            <v>0.46</v>
          </cell>
          <cell r="E5814">
            <v>0.94594594600000004</v>
          </cell>
        </row>
        <row r="5815">
          <cell r="A5815">
            <v>97661</v>
          </cell>
          <cell r="B5815" t="str">
            <v>REMOÇÃO DE CABOS ELÉTRICOS, DE FORMA MANUAL, SEM REAPROVEITAMENTO. AF_12/2017</v>
          </cell>
          <cell r="C5815" t="str">
            <v>M</v>
          </cell>
          <cell r="D5815">
            <v>0.46</v>
          </cell>
          <cell r="E5815">
            <v>0.94594594600000004</v>
          </cell>
        </row>
        <row r="5816">
          <cell r="A5816">
            <v>97662</v>
          </cell>
          <cell r="B5816" t="str">
            <v>REMOÇÃO DE TUBULAÇÕES (TUBOS E CONEXÕES) DE ÁGUA FRIA, DE FORMA MANUAL, SEM REAPROVEITAMENTO. AF_12/2017</v>
          </cell>
          <cell r="C5816" t="str">
            <v>M</v>
          </cell>
          <cell r="D5816">
            <v>0.34</v>
          </cell>
          <cell r="E5816">
            <v>0.928571429</v>
          </cell>
        </row>
        <row r="5817">
          <cell r="A5817">
            <v>97663</v>
          </cell>
          <cell r="B5817" t="str">
            <v>REMOÇÃO DE LOUÇAS, DE FORMA MANUAL, SEM REAPROVEITAMENTO. AF_12/2017</v>
          </cell>
          <cell r="C5817" t="str">
            <v>UN</v>
          </cell>
          <cell r="D5817">
            <v>8.57</v>
          </cell>
          <cell r="E5817">
            <v>0.80288461600000005</v>
          </cell>
        </row>
        <row r="5818">
          <cell r="A5818">
            <v>97664</v>
          </cell>
          <cell r="B5818" t="str">
            <v>REMOÇÃO DE ACESSÓRIOS, DE FORMA MANUAL, SEM REAPROVEITAMENTO. AF_12/2017</v>
          </cell>
          <cell r="C5818" t="str">
            <v>UN</v>
          </cell>
          <cell r="D5818">
            <v>1.07</v>
          </cell>
          <cell r="E5818">
            <v>0.86170212800000001</v>
          </cell>
        </row>
        <row r="5819">
          <cell r="A5819">
            <v>97665</v>
          </cell>
          <cell r="B5819" t="str">
            <v>REMOÇÃO DE LUMINÁRIAS, DE FORMA MANUAL, SEM REAPROVEITAMENTO. AF_12/2017</v>
          </cell>
          <cell r="C5819" t="str">
            <v>UN</v>
          </cell>
          <cell r="D5819">
            <v>0.89</v>
          </cell>
          <cell r="E5819">
            <v>0.88311688399999999</v>
          </cell>
        </row>
        <row r="5820">
          <cell r="A5820">
            <v>97666</v>
          </cell>
          <cell r="B5820" t="str">
            <v>REMOÇÃO DE METAIS SANITÁRIOS, DE FORMA MANUAL, SEM REAPROVEITAMENTO. AF_12/2017</v>
          </cell>
          <cell r="C5820" t="str">
            <v>UN</v>
          </cell>
          <cell r="D5820">
            <v>6.25</v>
          </cell>
          <cell r="E5820">
            <v>0.80597015100000002</v>
          </cell>
        </row>
        <row r="5821">
          <cell r="A5821">
            <v>85423</v>
          </cell>
          <cell r="B5821" t="str">
            <v>ISOLAMENTO DE OBRA COM TELA PLASTICA COM MALHA DE 5MM</v>
          </cell>
          <cell r="C5821" t="str">
            <v>M2</v>
          </cell>
          <cell r="D5821">
            <v>6.09</v>
          </cell>
          <cell r="E5821">
            <v>0.50594227599999997</v>
          </cell>
        </row>
        <row r="5822">
          <cell r="A5822">
            <v>85424</v>
          </cell>
          <cell r="B5822" t="str">
            <v>ISOLAMENTO DE OBRA COM TELA PLASTICA COM MALHA DE 5MM E ESTRUTURA DE MADEIRA PONTALETEADA</v>
          </cell>
          <cell r="C5822" t="str">
            <v>M2</v>
          </cell>
          <cell r="D5822">
            <v>18.25</v>
          </cell>
          <cell r="E5822">
            <v>0.69166666700000001</v>
          </cell>
        </row>
        <row r="5823">
          <cell r="A5823">
            <v>72742</v>
          </cell>
          <cell r="B5823" t="str">
            <v>ENSAIO DE RECEBIMENTO E ACEITACAO DE CIMENTO PORTLAND</v>
          </cell>
          <cell r="C5823" t="str">
            <v>UN</v>
          </cell>
          <cell r="D5823">
            <v>456.32</v>
          </cell>
          <cell r="E5823">
            <v>0.81013324099999995</v>
          </cell>
        </row>
        <row r="5824">
          <cell r="A5824">
            <v>72743</v>
          </cell>
          <cell r="B5824" t="str">
            <v>ENSAIO DE RECEBIMENTO E ACEITACAO DE AGREGADO GRAUDO</v>
          </cell>
          <cell r="C5824" t="str">
            <v>UN</v>
          </cell>
          <cell r="D5824">
            <v>228.16</v>
          </cell>
          <cell r="E5824">
            <v>0.81013324099999995</v>
          </cell>
        </row>
        <row r="5825">
          <cell r="A5825" t="str">
            <v>73900/11</v>
          </cell>
          <cell r="B5825" t="str">
            <v>ENSAIOS DE AREIA ASFALTO A QUENTE</v>
          </cell>
          <cell r="C5825" t="str">
            <v>T</v>
          </cell>
          <cell r="D5825">
            <v>25.7</v>
          </cell>
          <cell r="E5825">
            <v>0.85045193100000005</v>
          </cell>
        </row>
        <row r="5826">
          <cell r="A5826" t="str">
            <v>73900/12</v>
          </cell>
          <cell r="B5826" t="str">
            <v>ENSAIOS DE CONCRETO ASFALTICO</v>
          </cell>
          <cell r="C5826" t="str">
            <v>T</v>
          </cell>
          <cell r="D5826">
            <v>35.82</v>
          </cell>
          <cell r="E5826">
            <v>0.84511981400000002</v>
          </cell>
        </row>
        <row r="5827">
          <cell r="A5827" t="str">
            <v>74020/1</v>
          </cell>
          <cell r="B5827" t="str">
            <v>ENSAIO DE PAVIMENTO DE CONCRETO</v>
          </cell>
          <cell r="C5827" t="str">
            <v>M3</v>
          </cell>
          <cell r="D5827">
            <v>17.52</v>
          </cell>
          <cell r="E5827">
            <v>0.85083532299999998</v>
          </cell>
        </row>
        <row r="5828">
          <cell r="A5828" t="str">
            <v>74020/2</v>
          </cell>
          <cell r="B5828" t="str">
            <v>ENSAIOS DE PAVIMENTO DE CONCRETO COMPACTADO COM ROLO</v>
          </cell>
          <cell r="C5828" t="str">
            <v>M3</v>
          </cell>
          <cell r="D5828">
            <v>15.61</v>
          </cell>
          <cell r="E5828">
            <v>0.84817813799999997</v>
          </cell>
        </row>
        <row r="5829">
          <cell r="A5829" t="str">
            <v>74021/2</v>
          </cell>
          <cell r="B5829" t="str">
            <v>ENSAIO DE TERRAPLENAGEM - CAMADA FINAL DO ATERRO</v>
          </cell>
          <cell r="C5829" t="str">
            <v>M3</v>
          </cell>
          <cell r="D5829">
            <v>1.34</v>
          </cell>
          <cell r="E5829">
            <v>0.96330275300000001</v>
          </cell>
        </row>
        <row r="5830">
          <cell r="A5830" t="str">
            <v>74021/3</v>
          </cell>
          <cell r="B5830" t="str">
            <v>ENSAIOS DE REGULARIZACAO DO SUBLEITO</v>
          </cell>
          <cell r="C5830" t="str">
            <v>M2</v>
          </cell>
          <cell r="D5830">
            <v>0.61</v>
          </cell>
          <cell r="E5830">
            <v>1</v>
          </cell>
        </row>
        <row r="5831">
          <cell r="A5831" t="str">
            <v>74021/4</v>
          </cell>
          <cell r="B5831" t="str">
            <v>ENSAIOS DE REFORCO DO SUBLEITO</v>
          </cell>
          <cell r="C5831" t="str">
            <v>M3</v>
          </cell>
          <cell r="D5831">
            <v>1.1100000000000001</v>
          </cell>
          <cell r="E5831">
            <v>1</v>
          </cell>
        </row>
        <row r="5832">
          <cell r="A5832" t="str">
            <v>74021/5</v>
          </cell>
          <cell r="B5832" t="str">
            <v>ENSAIOS DE SUB BASE DE SOLO MELHORADO COM CIMENTO</v>
          </cell>
          <cell r="C5832" t="str">
            <v>M3</v>
          </cell>
          <cell r="D5832">
            <v>1.1100000000000001</v>
          </cell>
          <cell r="E5832">
            <v>1</v>
          </cell>
        </row>
        <row r="5833">
          <cell r="A5833" t="str">
            <v>74021/6</v>
          </cell>
          <cell r="B5833" t="str">
            <v>ENSAIOS DE BASE ESTABILIZADA GRANULOMETRICAMENTE</v>
          </cell>
          <cell r="C5833" t="str">
            <v>M3</v>
          </cell>
          <cell r="D5833">
            <v>1.19</v>
          </cell>
          <cell r="E5833">
            <v>1</v>
          </cell>
        </row>
        <row r="5834">
          <cell r="A5834" t="str">
            <v>74021/7</v>
          </cell>
          <cell r="B5834" t="str">
            <v>ENSAIO DE BASE DE SOLO MELHORADO COM CIMENTO</v>
          </cell>
          <cell r="C5834" t="str">
            <v>M3</v>
          </cell>
          <cell r="D5834">
            <v>1.1100000000000001</v>
          </cell>
          <cell r="E5834">
            <v>1</v>
          </cell>
        </row>
        <row r="5835">
          <cell r="A5835" t="str">
            <v>74021/8</v>
          </cell>
          <cell r="B5835" t="str">
            <v>ENSAIOS DE BASE DE SOLO CIMENTO</v>
          </cell>
          <cell r="C5835" t="str">
            <v>M3</v>
          </cell>
          <cell r="D5835">
            <v>1.21</v>
          </cell>
          <cell r="E5835">
            <v>0.98936170300000004</v>
          </cell>
        </row>
        <row r="5836">
          <cell r="A5836" t="str">
            <v>74022/1</v>
          </cell>
          <cell r="B5836" t="str">
            <v>ENSAIO DE PENETRACAO - MATERIAL BETUMINOSO</v>
          </cell>
          <cell r="C5836" t="str">
            <v>UN</v>
          </cell>
          <cell r="D5836">
            <v>96.96</v>
          </cell>
          <cell r="E5836">
            <v>0.81203473999999998</v>
          </cell>
        </row>
        <row r="5837">
          <cell r="A5837" t="str">
            <v>74022/2</v>
          </cell>
          <cell r="B5837" t="str">
            <v>ENSAIO DE VISCOSIDADE SAYBOLT - FUROL - MATERIAL BETUMINOSO</v>
          </cell>
          <cell r="C5837" t="str">
            <v>UN</v>
          </cell>
          <cell r="D5837">
            <v>125.48</v>
          </cell>
          <cell r="E5837">
            <v>0.81149700700000005</v>
          </cell>
        </row>
        <row r="5838">
          <cell r="A5838" t="str">
            <v>74022/3</v>
          </cell>
          <cell r="B5838" t="str">
            <v>ENSAIO DE DETERMINACAO DA PENEIRACAO - EMULSAO ASFALTICA</v>
          </cell>
          <cell r="C5838" t="str">
            <v>UN</v>
          </cell>
          <cell r="D5838">
            <v>114.08</v>
          </cell>
          <cell r="E5838">
            <v>0.81013324099999995</v>
          </cell>
        </row>
        <row r="5839">
          <cell r="A5839" t="str">
            <v>74022/4</v>
          </cell>
          <cell r="B5839" t="str">
            <v>ENSAIO DE DETERMINACAO DA SEDIMENTACAO - EMULSAO ASFALTICA</v>
          </cell>
          <cell r="C5839" t="str">
            <v>UN</v>
          </cell>
          <cell r="D5839">
            <v>125.48</v>
          </cell>
          <cell r="E5839">
            <v>0.81149700700000005</v>
          </cell>
        </row>
        <row r="5840">
          <cell r="A5840" t="str">
            <v>74022/5</v>
          </cell>
          <cell r="B5840" t="str">
            <v>ENSAIO DE DETERMINACAO DO TEOR DE BETUME - CIMENTO ASFALTICO DE PETROLEO</v>
          </cell>
          <cell r="C5840" t="str">
            <v>UN</v>
          </cell>
          <cell r="D5840">
            <v>99.82</v>
          </cell>
          <cell r="E5840">
            <v>0.811358621</v>
          </cell>
        </row>
        <row r="5841">
          <cell r="A5841" t="str">
            <v>74022/6</v>
          </cell>
          <cell r="B5841" t="str">
            <v>ENSAIO DE GRANULOMETRIA POR PENEIRAMENTO - SOLOS</v>
          </cell>
          <cell r="C5841" t="str">
            <v>UN</v>
          </cell>
          <cell r="D5841">
            <v>91.26</v>
          </cell>
          <cell r="E5841">
            <v>0.81184095000000001</v>
          </cell>
        </row>
        <row r="5842">
          <cell r="A5842" t="str">
            <v>74022/7</v>
          </cell>
          <cell r="B5842" t="str">
            <v>ENSAIO DE GRANULOMETRIA POR PENEIRAMENTO E SEDIMENTACAO - SOLOS</v>
          </cell>
          <cell r="C5842" t="str">
            <v>UN</v>
          </cell>
          <cell r="D5842">
            <v>108.37</v>
          </cell>
          <cell r="E5842">
            <v>0.81202590200000002</v>
          </cell>
        </row>
        <row r="5843">
          <cell r="A5843" t="str">
            <v>74022/8</v>
          </cell>
          <cell r="B5843" t="str">
            <v>ENSAIO DE LIMITE DE LIQUIDEZ - SOLOS</v>
          </cell>
          <cell r="C5843" t="str">
            <v>UN</v>
          </cell>
          <cell r="D5843">
            <v>57.04</v>
          </cell>
          <cell r="E5843">
            <v>0.81013324099999995</v>
          </cell>
        </row>
        <row r="5844">
          <cell r="A5844" t="str">
            <v>74022/9</v>
          </cell>
          <cell r="B5844" t="str">
            <v>ENSAIO DE LIMITE DE PLASTICIDADE - SOLOS</v>
          </cell>
          <cell r="C5844" t="str">
            <v>UN</v>
          </cell>
          <cell r="D5844">
            <v>51.33</v>
          </cell>
          <cell r="E5844">
            <v>0.81414022799999997</v>
          </cell>
        </row>
        <row r="5845">
          <cell r="A5845" t="str">
            <v>74022/10</v>
          </cell>
          <cell r="B5845" t="str">
            <v>ENSAIO DE COMPACTACAO - AMOSTRAS NAO TRABALHADAS - ENERGIA NORMAL - SOLOS</v>
          </cell>
          <cell r="C5845" t="str">
            <v>UN</v>
          </cell>
          <cell r="D5845">
            <v>108.37</v>
          </cell>
          <cell r="E5845">
            <v>0.81202590200000002</v>
          </cell>
        </row>
        <row r="5846">
          <cell r="A5846" t="str">
            <v>74022/11</v>
          </cell>
          <cell r="B5846" t="str">
            <v>ENSAIO DE COMPACTACAO - AMOSTRAS NAO TRABALHADAS - ENERGIA INTERMEDIARIA - SOLOS</v>
          </cell>
          <cell r="C5846" t="str">
            <v>UN</v>
          </cell>
          <cell r="D5846">
            <v>165.41</v>
          </cell>
          <cell r="E5846">
            <v>0.81137216999999995</v>
          </cell>
        </row>
        <row r="5847">
          <cell r="A5847" t="str">
            <v>74022/12</v>
          </cell>
          <cell r="B5847" t="str">
            <v>ENSAIO DE COMPACTACAO - AMOSTRAS NAO TRABALHADAS - ENERGIA MODIFICADA - SOLOS</v>
          </cell>
          <cell r="C5847" t="str">
            <v>UN</v>
          </cell>
          <cell r="D5847">
            <v>216.75</v>
          </cell>
          <cell r="E5847">
            <v>0.81088070999999995</v>
          </cell>
        </row>
        <row r="5848">
          <cell r="A5848" t="str">
            <v>74022/13</v>
          </cell>
          <cell r="B5848" t="str">
            <v>ENSAIO DE COMPACTACAO - AMOSTRAS TRABALHADAS - SOLOS</v>
          </cell>
          <cell r="C5848" t="str">
            <v>UN</v>
          </cell>
          <cell r="D5848">
            <v>114.08</v>
          </cell>
          <cell r="E5848">
            <v>0.81013324099999995</v>
          </cell>
        </row>
        <row r="5849">
          <cell r="A5849" t="str">
            <v>74022/14</v>
          </cell>
          <cell r="B5849" t="str">
            <v>ENSAIO DE MASSA ESPECIFICA - IN SITU - METODO FRASCO DE AREIA - SOLOS</v>
          </cell>
          <cell r="C5849" t="str">
            <v>UN</v>
          </cell>
          <cell r="D5849">
            <v>39.92</v>
          </cell>
          <cell r="E5849">
            <v>0.81476814600000003</v>
          </cell>
        </row>
        <row r="5850">
          <cell r="A5850" t="str">
            <v>74022/15</v>
          </cell>
          <cell r="B5850" t="str">
            <v>ENSAIO DE MASSA ESPECIFICA - IN SITU - METODO BALAO DE BORRACHA - SOLOS</v>
          </cell>
          <cell r="C5850" t="str">
            <v>UN</v>
          </cell>
          <cell r="D5850">
            <v>45.63</v>
          </cell>
          <cell r="E5850">
            <v>0.81369742499999997</v>
          </cell>
        </row>
        <row r="5851">
          <cell r="A5851" t="str">
            <v>74022/16</v>
          </cell>
          <cell r="B5851" t="str">
            <v>ENSAIO DE DENSIDADE REAL - SOLOS</v>
          </cell>
          <cell r="C5851" t="str">
            <v>UN</v>
          </cell>
          <cell r="D5851">
            <v>51.33</v>
          </cell>
          <cell r="E5851">
            <v>0.81414022799999997</v>
          </cell>
        </row>
        <row r="5852">
          <cell r="A5852" t="str">
            <v>74022/17</v>
          </cell>
          <cell r="B5852" t="str">
            <v>ENSAIO DE ABRASAO LOS ANGELES - AGREGADOS</v>
          </cell>
          <cell r="C5852" t="str">
            <v>UN</v>
          </cell>
          <cell r="D5852">
            <v>239.56</v>
          </cell>
          <cell r="E5852">
            <v>0.81084694899999998</v>
          </cell>
        </row>
        <row r="5853">
          <cell r="A5853" t="str">
            <v>74022/18</v>
          </cell>
          <cell r="B5853" t="str">
            <v>ENSAIO DE MASSA ESPECIFICA - IN SITU - EMPREGO DO OLEO - SOLOS</v>
          </cell>
          <cell r="C5853" t="str">
            <v>UN</v>
          </cell>
          <cell r="D5853">
            <v>62.74</v>
          </cell>
          <cell r="E5853">
            <v>0.81256996699999995</v>
          </cell>
        </row>
        <row r="5854">
          <cell r="A5854" t="str">
            <v>74022/19</v>
          </cell>
          <cell r="B5854" t="str">
            <v>ENSAIO DE INDICE DE SUPORTE CALIFORNIA - AMOSTRAS NAO TRABALHADAS - ENERGIA NORMAL - SOLOS</v>
          </cell>
          <cell r="C5854" t="str">
            <v>UN</v>
          </cell>
          <cell r="D5854">
            <v>131.19</v>
          </cell>
          <cell r="E5854">
            <v>0.81145475499999997</v>
          </cell>
        </row>
        <row r="5855">
          <cell r="A5855" t="str">
            <v>74022/20</v>
          </cell>
          <cell r="B5855" t="str">
            <v>ENSAIO DE INDICE DE SUPORTE CALIFORNIA - AMOSTRAS NAO TRABALHADAS - ENERGIA INTERMEDIARIA - SOLOS</v>
          </cell>
          <cell r="C5855" t="str">
            <v>UN</v>
          </cell>
          <cell r="D5855">
            <v>148.30000000000001</v>
          </cell>
          <cell r="E5855">
            <v>0.81118314599999997</v>
          </cell>
        </row>
        <row r="5856">
          <cell r="A5856" t="str">
            <v>74022/21</v>
          </cell>
          <cell r="B5856" t="str">
            <v>ENSAIO DE INDICE DE SUPORTE CALIFORNIA- AMOSTRAS NAO TRABALHADAS - ENERGIA MODIFICADA- SOLOS</v>
          </cell>
          <cell r="C5856" t="str">
            <v>UN</v>
          </cell>
          <cell r="D5856">
            <v>159.71</v>
          </cell>
          <cell r="E5856">
            <v>0.81114803599999996</v>
          </cell>
        </row>
        <row r="5857">
          <cell r="A5857" t="str">
            <v>74022/22</v>
          </cell>
          <cell r="B5857" t="str">
            <v>ENSAIO DE TEOR DE UMIDADE - METODO EXPEDITO DO ALCOOL - SOLOS</v>
          </cell>
          <cell r="C5857" t="str">
            <v>UN</v>
          </cell>
          <cell r="D5857">
            <v>34.22</v>
          </cell>
          <cell r="E5857">
            <v>0.81470588399999999</v>
          </cell>
        </row>
        <row r="5858">
          <cell r="A5858" t="str">
            <v>74022/23</v>
          </cell>
          <cell r="B5858" t="str">
            <v>ENSAIO DE TEOR DE UMIDADE - PROCESSO SPEEDY - SOLOS E AGREGADOS MIUDOS</v>
          </cell>
          <cell r="C5858" t="str">
            <v>UN</v>
          </cell>
          <cell r="D5858">
            <v>34.22</v>
          </cell>
          <cell r="E5858">
            <v>0.81470588399999999</v>
          </cell>
        </row>
        <row r="5859">
          <cell r="A5859" t="str">
            <v>74022/24</v>
          </cell>
          <cell r="B5859" t="str">
            <v>ENSAIO DE TEOR DE UMIDADE - EM LABORATORIO - SOLOS</v>
          </cell>
          <cell r="C5859" t="str">
            <v>UN</v>
          </cell>
          <cell r="D5859">
            <v>45.63</v>
          </cell>
          <cell r="E5859">
            <v>0.81369742499999997</v>
          </cell>
        </row>
        <row r="5860">
          <cell r="A5860" t="str">
            <v>74022/25</v>
          </cell>
          <cell r="B5860" t="str">
            <v>ENSAIO DE PONTO DE FULGOR - MATERIAL BETUMINOSO</v>
          </cell>
          <cell r="C5860" t="str">
            <v>UN</v>
          </cell>
          <cell r="D5860">
            <v>91.26</v>
          </cell>
          <cell r="E5860">
            <v>0.81184095000000001</v>
          </cell>
        </row>
        <row r="5861">
          <cell r="A5861" t="str">
            <v>74022/26</v>
          </cell>
          <cell r="B5861" t="str">
            <v>ENSAIO DE DESTILACAO - ASFALTO DILUIDO</v>
          </cell>
          <cell r="C5861" t="str">
            <v>UN</v>
          </cell>
          <cell r="D5861">
            <v>148.30000000000001</v>
          </cell>
          <cell r="E5861">
            <v>0.81118314599999997</v>
          </cell>
        </row>
        <row r="5862">
          <cell r="A5862" t="str">
            <v>74022/27</v>
          </cell>
          <cell r="B5862" t="str">
            <v>ENSAIO DE CONTROLE DE TAXA DE APLICACAO DE LIGANTE BETUMINOSO</v>
          </cell>
          <cell r="C5862" t="str">
            <v>UN</v>
          </cell>
          <cell r="D5862">
            <v>39.92</v>
          </cell>
          <cell r="E5862">
            <v>0.81476814600000003</v>
          </cell>
        </row>
        <row r="5863">
          <cell r="A5863" t="str">
            <v>74022/28</v>
          </cell>
          <cell r="B5863" t="str">
            <v>ENSAIO DE SUSCEPTIBILIDADE TERMICA - INDICE PFEIFFER - MATERIAL ASFALTICO</v>
          </cell>
          <cell r="C5863" t="str">
            <v>UN</v>
          </cell>
          <cell r="D5863">
            <v>142.6</v>
          </cell>
          <cell r="E5863">
            <v>0.81043917600000004</v>
          </cell>
        </row>
        <row r="5864">
          <cell r="A5864" t="str">
            <v>74022/29</v>
          </cell>
          <cell r="B5864" t="str">
            <v>ENSAIO DE ESPUMA - MATERIAL ASFALTICO</v>
          </cell>
          <cell r="C5864" t="str">
            <v>UN</v>
          </cell>
          <cell r="D5864">
            <v>102.67</v>
          </cell>
          <cell r="E5864">
            <v>0.811713032</v>
          </cell>
        </row>
        <row r="5865">
          <cell r="A5865" t="str">
            <v>74022/30</v>
          </cell>
          <cell r="B5865" t="str">
            <v>ENSAIO DE RESISTENCIA A COMPRESSAO SIMPLES - CONCRETO</v>
          </cell>
          <cell r="C5865" t="str">
            <v>UN</v>
          </cell>
          <cell r="D5865">
            <v>102.67</v>
          </cell>
          <cell r="E5865">
            <v>0.811713032</v>
          </cell>
        </row>
        <row r="5866">
          <cell r="A5866" t="str">
            <v>74022/31</v>
          </cell>
          <cell r="B5866" t="str">
            <v>ENSAIO DE RESISTENCIA A TRACAO POR COMPRESSAO DIAMETRAL - CONCRETO</v>
          </cell>
          <cell r="C5866" t="str">
            <v>UN</v>
          </cell>
          <cell r="D5866">
            <v>102.67</v>
          </cell>
          <cell r="E5866">
            <v>0.811713032</v>
          </cell>
        </row>
        <row r="5867">
          <cell r="A5867" t="str">
            <v>74022/32</v>
          </cell>
          <cell r="B5867" t="str">
            <v>ENSAIO DE RESISTENCIA A TRACAO NA FLEXAO DE CONCRETO</v>
          </cell>
          <cell r="C5867" t="str">
            <v>UN</v>
          </cell>
          <cell r="D5867">
            <v>114.08</v>
          </cell>
          <cell r="E5867">
            <v>0.81013324099999995</v>
          </cell>
        </row>
        <row r="5868">
          <cell r="A5868" t="str">
            <v>74022/33</v>
          </cell>
          <cell r="B5868" t="str">
            <v>ENSAIO DE RESILIENCIA - SOLOS</v>
          </cell>
          <cell r="C5868" t="str">
            <v>UN</v>
          </cell>
          <cell r="D5868">
            <v>735.81</v>
          </cell>
          <cell r="E5868">
            <v>0.81041139900000003</v>
          </cell>
        </row>
        <row r="5869">
          <cell r="A5869" t="str">
            <v>74022/34</v>
          </cell>
          <cell r="B5869" t="str">
            <v>ENSAIO DE RESILIENCIA - MISTURAS BETUMINOSAS</v>
          </cell>
          <cell r="C5869" t="str">
            <v>UN</v>
          </cell>
          <cell r="D5869">
            <v>154</v>
          </cell>
          <cell r="E5869">
            <v>0.81132934499999998</v>
          </cell>
        </row>
        <row r="5870">
          <cell r="A5870" t="str">
            <v>74022/35</v>
          </cell>
          <cell r="B5870" t="str">
            <v>ENSAIO DE PERCENTAGEM DE BETUME - MISTURAS BETUMINOSAS</v>
          </cell>
          <cell r="C5870" t="str">
            <v>UN</v>
          </cell>
          <cell r="D5870">
            <v>85.56</v>
          </cell>
          <cell r="E5870">
            <v>0.81064327599999997</v>
          </cell>
        </row>
        <row r="5871">
          <cell r="A5871" t="str">
            <v>74022/36</v>
          </cell>
          <cell r="B5871" t="str">
            <v>ENSAIO DE ADESIVIDADE - RESISTENCIA A AGUA - EMULSAO ASFALTICA</v>
          </cell>
          <cell r="C5871" t="str">
            <v>UN</v>
          </cell>
          <cell r="D5871">
            <v>68.44</v>
          </cell>
          <cell r="E5871">
            <v>0.81263744400000004</v>
          </cell>
        </row>
        <row r="5872">
          <cell r="A5872" t="str">
            <v>74022/37</v>
          </cell>
          <cell r="B5872" t="str">
            <v>ENSAIO DE ADESIVIDADE A LIGANTE BETUMINOSO - AGREGADO GRAUDO</v>
          </cell>
          <cell r="C5872" t="str">
            <v>UN</v>
          </cell>
          <cell r="D5872">
            <v>57.04</v>
          </cell>
          <cell r="E5872">
            <v>0.81013324099999995</v>
          </cell>
        </row>
        <row r="5873">
          <cell r="A5873" t="str">
            <v>74022/38</v>
          </cell>
          <cell r="B5873" t="str">
            <v>ENSAIO DE EXPANSIBILIDADE - SOLOS</v>
          </cell>
          <cell r="C5873" t="str">
            <v>UN</v>
          </cell>
          <cell r="D5873">
            <v>82.7</v>
          </cell>
          <cell r="E5873">
            <v>0.81308411400000002</v>
          </cell>
        </row>
        <row r="5874">
          <cell r="A5874" t="str">
            <v>74022/39</v>
          </cell>
          <cell r="B5874" t="str">
            <v>PREPARACAO DE AMOSTRAS PARA ENSAIO DE CARACTERIZACAO - SOLOS</v>
          </cell>
          <cell r="C5874" t="str">
            <v>UN</v>
          </cell>
          <cell r="D5874">
            <v>62.74</v>
          </cell>
          <cell r="E5874">
            <v>0.81256996699999995</v>
          </cell>
        </row>
        <row r="5875">
          <cell r="A5875" t="str">
            <v>74022/40</v>
          </cell>
          <cell r="B5875" t="str">
            <v>ENSAIO MARSHALL - MISTURA BETUMINOSA A QUENTE</v>
          </cell>
          <cell r="C5875" t="str">
            <v>UN</v>
          </cell>
          <cell r="D5875">
            <v>199.64</v>
          </cell>
          <cell r="E5875">
            <v>0.81035173999999999</v>
          </cell>
        </row>
        <row r="5876">
          <cell r="A5876" t="str">
            <v>74022/41</v>
          </cell>
          <cell r="B5876" t="str">
            <v>ENSAIO DE DETERMINACAO DO INDICE DE FORMA - AGREGADOS</v>
          </cell>
          <cell r="C5876" t="str">
            <v>UN</v>
          </cell>
          <cell r="D5876">
            <v>57.04</v>
          </cell>
          <cell r="E5876">
            <v>0.81013324099999995</v>
          </cell>
        </row>
        <row r="5877">
          <cell r="A5877" t="str">
            <v>74022/42</v>
          </cell>
          <cell r="B5877" t="str">
            <v>ENSAIO DE EQUIVALENTE EM AREIA - SOLOS</v>
          </cell>
          <cell r="C5877" t="str">
            <v>UN</v>
          </cell>
          <cell r="D5877">
            <v>51.33</v>
          </cell>
          <cell r="E5877">
            <v>0.81414022799999997</v>
          </cell>
        </row>
        <row r="5878">
          <cell r="A5878" t="str">
            <v>74022/43</v>
          </cell>
          <cell r="B5878" t="str">
            <v>ENSAIO DE MOLDAGEM E CURA DE SOLO CIMENTO</v>
          </cell>
          <cell r="C5878" t="str">
            <v>UN</v>
          </cell>
          <cell r="D5878">
            <v>57.04</v>
          </cell>
          <cell r="E5878">
            <v>0.81013324099999995</v>
          </cell>
        </row>
        <row r="5879">
          <cell r="A5879" t="str">
            <v>74022/44</v>
          </cell>
          <cell r="B5879" t="str">
            <v>ENSAIO DE COMPRESSAO AXIAL DE SOLO CIMENTO</v>
          </cell>
          <cell r="C5879" t="str">
            <v>UN</v>
          </cell>
          <cell r="D5879">
            <v>45.63</v>
          </cell>
          <cell r="E5879">
            <v>0.81369742499999997</v>
          </cell>
        </row>
        <row r="5880">
          <cell r="A5880" t="str">
            <v>74022/45</v>
          </cell>
          <cell r="B5880" t="str">
            <v>ENSAIO DE VISCOSIDADE CINEMATICA - ASFALTO</v>
          </cell>
          <cell r="C5880" t="str">
            <v>UN</v>
          </cell>
          <cell r="D5880">
            <v>114.08</v>
          </cell>
          <cell r="E5880">
            <v>0.81013324099999995</v>
          </cell>
        </row>
        <row r="5881">
          <cell r="A5881" t="str">
            <v>74022/47</v>
          </cell>
          <cell r="B5881" t="str">
            <v>ENSAIO DE RESIDUO POR EVAPORACAO - EMULSAO ASFALTICA</v>
          </cell>
          <cell r="C5881" t="str">
            <v>UN</v>
          </cell>
          <cell r="D5881">
            <v>57.04</v>
          </cell>
          <cell r="E5881">
            <v>0.81013324099999995</v>
          </cell>
        </row>
        <row r="5882">
          <cell r="A5882" t="str">
            <v>74022/48</v>
          </cell>
          <cell r="B5882" t="str">
            <v>ENSAIO DE CARGA DA PARTICULA - EMULSAO ASFALTICA</v>
          </cell>
          <cell r="C5882" t="str">
            <v>UN</v>
          </cell>
          <cell r="D5882">
            <v>42.78</v>
          </cell>
          <cell r="E5882">
            <v>0.81299859299999999</v>
          </cell>
        </row>
        <row r="5883">
          <cell r="A5883" t="str">
            <v>74022/49</v>
          </cell>
          <cell r="B5883" t="str">
            <v>ENSAIO DE DESEMULSIBILIDADE - EMULSAO ASFALTICA</v>
          </cell>
          <cell r="C5883" t="str">
            <v>UN</v>
          </cell>
          <cell r="D5883">
            <v>114.08</v>
          </cell>
          <cell r="E5883">
            <v>0.81013324099999995</v>
          </cell>
        </row>
        <row r="5884">
          <cell r="A5884" t="str">
            <v>74022/50</v>
          </cell>
          <cell r="B5884" t="str">
            <v>ENSAIO DE DETERMINACAO DA TAXA DE ESPALHAMENTO DO AGREGADO</v>
          </cell>
          <cell r="C5884" t="str">
            <v>UN</v>
          </cell>
          <cell r="D5884">
            <v>28.52</v>
          </cell>
          <cell r="E5884">
            <v>0.81166549600000004</v>
          </cell>
        </row>
        <row r="5885">
          <cell r="A5885" t="str">
            <v>74022/51</v>
          </cell>
          <cell r="B5885" t="str">
            <v>ENSAIO DE ADESIVIDADE A LIGANTE BETUMINOSO - AGREGADO</v>
          </cell>
          <cell r="C5885" t="str">
            <v>UN</v>
          </cell>
          <cell r="D5885">
            <v>62.74</v>
          </cell>
          <cell r="E5885">
            <v>0.81256996699999995</v>
          </cell>
        </row>
        <row r="5886">
          <cell r="A5886" t="str">
            <v>74022/52</v>
          </cell>
          <cell r="B5886" t="str">
            <v>ENSAIO DE GRANULOMETRIA DO AGREGADO</v>
          </cell>
          <cell r="C5886" t="str">
            <v>UN</v>
          </cell>
          <cell r="D5886">
            <v>57.04</v>
          </cell>
          <cell r="E5886">
            <v>0.81013324099999995</v>
          </cell>
        </row>
        <row r="5887">
          <cell r="A5887" t="str">
            <v>74022/53</v>
          </cell>
          <cell r="B5887" t="str">
            <v>ENSAIO DE CONTROLE DO GRAU DE COMPACTACAO DA MISTURA ASFALTICA</v>
          </cell>
          <cell r="C5887" t="str">
            <v>UN</v>
          </cell>
          <cell r="D5887">
            <v>51.33</v>
          </cell>
          <cell r="E5887">
            <v>0.81414022799999997</v>
          </cell>
        </row>
        <row r="5888">
          <cell r="A5888" t="str">
            <v>74022/54</v>
          </cell>
          <cell r="B5888" t="str">
            <v>ENSAIO DE GRANULOMETRIA DO FILLER</v>
          </cell>
          <cell r="C5888" t="str">
            <v>UN</v>
          </cell>
          <cell r="D5888">
            <v>51.33</v>
          </cell>
          <cell r="E5888">
            <v>0.81414022799999997</v>
          </cell>
        </row>
        <row r="5889">
          <cell r="A5889" t="str">
            <v>74022/55</v>
          </cell>
          <cell r="B5889" t="str">
            <v>ENSAIO DE TRACAO POR COMPRESSAO DIAMETRAL - MISTURAS BETUMINOSAS</v>
          </cell>
          <cell r="C5889" t="str">
            <v>UN</v>
          </cell>
          <cell r="D5889">
            <v>142.6</v>
          </cell>
          <cell r="E5889">
            <v>0.81043917600000004</v>
          </cell>
        </row>
        <row r="5890">
          <cell r="A5890" t="str">
            <v>74022/56</v>
          </cell>
          <cell r="B5890" t="str">
            <v>ENSAIO DE DENSIDADE DO MATERIAL BETUMINOSO</v>
          </cell>
          <cell r="C5890" t="str">
            <v>UN</v>
          </cell>
          <cell r="D5890">
            <v>42.52</v>
          </cell>
          <cell r="E5890">
            <v>0.83019755500000003</v>
          </cell>
        </row>
        <row r="5891">
          <cell r="A5891" t="str">
            <v>74022/57</v>
          </cell>
          <cell r="B5891" t="str">
            <v>ENSAIO DE CONSISTENCIA DO CONCRETO CCR - INDICE VEBE</v>
          </cell>
          <cell r="C5891" t="str">
            <v>UN</v>
          </cell>
          <cell r="D5891">
            <v>42.52</v>
          </cell>
          <cell r="E5891">
            <v>0.83019755500000003</v>
          </cell>
        </row>
        <row r="5892">
          <cell r="A5892" t="str">
            <v>74022/58</v>
          </cell>
          <cell r="B5892" t="str">
            <v>ENSAIO DE ABATIMENTO DO TRONCO DE CONE</v>
          </cell>
          <cell r="C5892" t="str">
            <v>UN</v>
          </cell>
          <cell r="D5892">
            <v>42.52</v>
          </cell>
          <cell r="E5892">
            <v>0.83019755500000003</v>
          </cell>
        </row>
        <row r="5893">
          <cell r="A5893">
            <v>95967</v>
          </cell>
          <cell r="B5893" t="str">
            <v>SERVIÇOS TÉCNICOS ESPECIALIZADOS PARA ACOMPANHAMENTO DE EXECUÇÃO DE FUNDAÇÕES PROFUNDAS E ESTRUTURAS DE CONTENÇÃO</v>
          </cell>
          <cell r="C5893" t="str">
            <v>H</v>
          </cell>
          <cell r="D5893">
            <v>144.38999999999999</v>
          </cell>
          <cell r="E5893">
            <v>0.98101572800000003</v>
          </cell>
        </row>
        <row r="5894">
          <cell r="A5894">
            <v>72733</v>
          </cell>
          <cell r="B5894" t="str">
            <v>MOBILIZACAO E INSTALACAO DE 01  EQUIPAMENTO DE SONDAGEM, DISTANCIA ACIMA DE 20KM</v>
          </cell>
          <cell r="C5894" t="str">
            <v>UN</v>
          </cell>
          <cell r="D5894">
            <v>703.56</v>
          </cell>
          <cell r="E5894">
            <v>0.45548354200000002</v>
          </cell>
        </row>
        <row r="5895">
          <cell r="A5895">
            <v>72871</v>
          </cell>
          <cell r="B5895" t="str">
            <v>MOBILIZACAO E INSTALACAO DE 01 EQUIPAMENTO DE SONDAGEM, DISTANCIA ATE 10KM</v>
          </cell>
          <cell r="C5895" t="str">
            <v>UN</v>
          </cell>
          <cell r="D5895">
            <v>319.36</v>
          </cell>
          <cell r="E5895">
            <v>0.55492234500000004</v>
          </cell>
        </row>
        <row r="5896">
          <cell r="A5896">
            <v>72872</v>
          </cell>
          <cell r="B5896" t="str">
            <v>MOBILIZACAO E INSTALACAO DE 01 EQUIPAMENTO DE SONDAGEM, DISTANCIA DE 10KM ATE 20KM</v>
          </cell>
          <cell r="C5896" t="str">
            <v>UN</v>
          </cell>
          <cell r="D5896">
            <v>511.46</v>
          </cell>
          <cell r="E5896">
            <v>0.48652876099999998</v>
          </cell>
        </row>
        <row r="5897">
          <cell r="A5897">
            <v>73610</v>
          </cell>
          <cell r="B5897" t="str">
            <v>LOCAÇÃO DE REDES DE ÁGUA OU DE ESGOTO</v>
          </cell>
          <cell r="C5897" t="str">
            <v>M</v>
          </cell>
          <cell r="D5897">
            <v>1.44</v>
          </cell>
          <cell r="E5897">
            <v>0.67669173100000002</v>
          </cell>
        </row>
        <row r="5898">
          <cell r="A5898">
            <v>73679</v>
          </cell>
          <cell r="B5898" t="str">
            <v>LOCAÇÃO DE ADUTORAS, COLETORES TRONCO E INTERCEPTORES - ATÉ DN 500 MM</v>
          </cell>
          <cell r="C5898" t="str">
            <v>M</v>
          </cell>
          <cell r="D5898">
            <v>2.08</v>
          </cell>
          <cell r="E5898">
            <v>0.26368159200000002</v>
          </cell>
        </row>
        <row r="5899">
          <cell r="A5899">
            <v>73686</v>
          </cell>
          <cell r="B5899" t="str">
            <v>LOCACAO DA OBRA, COM USO DE EQUIPAMENTOS TOPOGRAFICOS, INCLUSIVE NIVELADOR</v>
          </cell>
          <cell r="C5899" t="str">
            <v>M2</v>
          </cell>
          <cell r="D5899">
            <v>28.18</v>
          </cell>
          <cell r="E5899">
            <v>0.72390208899999997</v>
          </cell>
        </row>
        <row r="5900">
          <cell r="A5900" t="str">
            <v>73992/1</v>
          </cell>
          <cell r="B5900" t="str">
            <v>LOCACAO CONVENCIONAL DE OBRA, ATRAVÉS DE GABARITO DE TABUAS CORRIDAS PONTALETADAS A CADA 1,50M, SEM REAPROVEITAMENTO</v>
          </cell>
          <cell r="C5900" t="str">
            <v>M2</v>
          </cell>
          <cell r="D5900">
            <v>9.3699999999999992</v>
          </cell>
          <cell r="E5900">
            <v>0.37486338699999999</v>
          </cell>
        </row>
        <row r="5901">
          <cell r="A5901" t="str">
            <v>74077/2</v>
          </cell>
          <cell r="B5901" t="str">
            <v>LOCACAO CONVENCIONAL DE OBRA, ATRAVÉS DE GABARITO DE TABUAS CORRIDAS PONTALETADAS, COM REAPROVEITAMENTO DE 10 VEZES.</v>
          </cell>
          <cell r="C5901" t="str">
            <v>M2</v>
          </cell>
          <cell r="D5901">
            <v>4.0199999999999996</v>
          </cell>
          <cell r="E5901">
            <v>0.68929503999999997</v>
          </cell>
        </row>
        <row r="5902">
          <cell r="A5902" t="str">
            <v>74077/3</v>
          </cell>
          <cell r="B5902" t="str">
            <v>LOCACAO CONVENCIONAL DE OBRA, ATRAVÉS DE GABARITO DE TABUAS CORRIDAS PONTALETADAS, COM REAPROVEITAMENTO DE 3 VEZES.</v>
          </cell>
          <cell r="C5902" t="str">
            <v>M2</v>
          </cell>
          <cell r="D5902">
            <v>4.9000000000000004</v>
          </cell>
          <cell r="E5902">
            <v>0.56050955499999999</v>
          </cell>
        </row>
        <row r="5903">
          <cell r="A5903">
            <v>85323</v>
          </cell>
          <cell r="B5903" t="str">
            <v>LOCACAO E NIVELAMENTO DE EMISSARIO/REDE COLETORA COM AUXILIO DE EQUIPAMENTO TOPOGRAFICO</v>
          </cell>
          <cell r="C5903" t="str">
            <v>M</v>
          </cell>
          <cell r="D5903">
            <v>2.76</v>
          </cell>
          <cell r="E5903">
            <v>0.87924528400000002</v>
          </cell>
        </row>
        <row r="5904">
          <cell r="A5904" t="str">
            <v>73758/1</v>
          </cell>
          <cell r="B5904" t="str">
            <v>LEVANTAMENTO SECAO TRANSVERSAL C/NIVEL TERRENO NAO ACIDENTADO VEGETAÇÃO DENSA INCLUSIVE DESENHO ESC 1:200 EM PAPEL VEGETAL MILIMETRADO (MEDIDO P/M SECAO), INCLUSIVE NIVELADOR, AUXILIAR DE CALCULO TOPOGRAFICO E DESENHISTA.</v>
          </cell>
          <cell r="C5904" t="str">
            <v>M</v>
          </cell>
          <cell r="D5904">
            <v>2.23</v>
          </cell>
          <cell r="E5904">
            <v>0.90686274600000005</v>
          </cell>
        </row>
        <row r="5905">
          <cell r="A5905">
            <v>78472</v>
          </cell>
          <cell r="B5905" t="str">
            <v>SERVICOS TOPOGRAFICOS PARA PAVIMENTACAO, INCLUSIVE NOTA DE SERVICOS, ACOMPANHAMENTO E GREIDE</v>
          </cell>
          <cell r="C5905" t="str">
            <v>M2</v>
          </cell>
          <cell r="D5905">
            <v>0.38</v>
          </cell>
          <cell r="E5905">
            <v>0.75</v>
          </cell>
        </row>
        <row r="5906">
          <cell r="A5906">
            <v>93588</v>
          </cell>
          <cell r="B5906" t="str">
            <v>TRANSPORTE COM CAMINHÃO BASCULANTE DE 10 M3, EM VIA URBANA EM LEITO NATURAL (UNIDADE: M3XKM). AF_04/2016</v>
          </cell>
          <cell r="C5906" t="str">
            <v>M3XKM</v>
          </cell>
          <cell r="D5906">
            <v>1.51</v>
          </cell>
          <cell r="E5906">
            <v>0.13888888799999999</v>
          </cell>
        </row>
        <row r="5907">
          <cell r="A5907">
            <v>93589</v>
          </cell>
          <cell r="B5907" t="str">
            <v>TRANSPORTE COM CAMINHÃO BASCULANTE DE 10 M3, EM VIA URBANA EM REVESTIMENTO PRIMÁRIO (UNIDADE: M3XKM). AF_04/2016</v>
          </cell>
          <cell r="C5907" t="str">
            <v>M3XKM</v>
          </cell>
          <cell r="D5907">
            <v>1.1599999999999999</v>
          </cell>
          <cell r="E5907">
            <v>0.13888888799999999</v>
          </cell>
        </row>
        <row r="5908">
          <cell r="A5908">
            <v>93590</v>
          </cell>
          <cell r="B5908" t="str">
            <v>TRANSPORTE COM CAMINHÃO BASCULANTE DE 10 M3, EM VIA URBANA PAVIMENTADA, DMT ACIMA DE 30KM (UNIDADE: M3XKM). AF_04/2016</v>
          </cell>
          <cell r="C5908" t="str">
            <v>M3XKM</v>
          </cell>
          <cell r="D5908">
            <v>0.77</v>
          </cell>
          <cell r="E5908">
            <v>0.14084506999999999</v>
          </cell>
        </row>
        <row r="5909">
          <cell r="A5909">
            <v>93591</v>
          </cell>
          <cell r="B5909" t="str">
            <v>TRANSPORTE COM CAMINHÃO BASCULANTE DE 14 M3, EM VIA URBANA EM LEITO NATURAL (UNIDADE: M3XKM). AF_04/2016</v>
          </cell>
          <cell r="C5909" t="str">
            <v>M3XKM</v>
          </cell>
          <cell r="D5909">
            <v>1.3</v>
          </cell>
          <cell r="E5909">
            <v>0.107438016</v>
          </cell>
        </row>
        <row r="5910">
          <cell r="A5910">
            <v>93592</v>
          </cell>
          <cell r="B5910" t="str">
            <v>TRANSPORTE COM CAMINHÃO BASCULANTE DE 14 M3, EM VIA URBANA EM REVESTIMENTO PRIMÁRIO (UNIDADE: M3XKM). AF_04/2016</v>
          </cell>
          <cell r="C5910" t="str">
            <v>M3XKM</v>
          </cell>
          <cell r="D5910">
            <v>1</v>
          </cell>
          <cell r="E5910">
            <v>0.108695652</v>
          </cell>
        </row>
        <row r="5911">
          <cell r="A5911">
            <v>93593</v>
          </cell>
          <cell r="B5911" t="str">
            <v>TRANSPORTE COM CAMINHÃO BASCULANTE DE 14 M3, EM VIA URBANA PAVIMENTADA, DMT ACIMA DE 30 KM (UNIDADE: M3XKM). AF_04/2016</v>
          </cell>
          <cell r="C5911" t="str">
            <v>M3XKM</v>
          </cell>
          <cell r="D5911">
            <v>0.66</v>
          </cell>
          <cell r="E5911">
            <v>0.10344827500000001</v>
          </cell>
        </row>
        <row r="5912">
          <cell r="A5912">
            <v>93594</v>
          </cell>
          <cell r="B5912" t="str">
            <v>TRANSPORTE COM CAMINHÃO BASCULANTE DE 10 M3, EM VIA URBANA EM LEITO NATURAL (UNIDADE: TXKM). AF_04/2016</v>
          </cell>
          <cell r="C5912" t="str">
            <v>TXKM</v>
          </cell>
          <cell r="D5912">
            <v>1</v>
          </cell>
          <cell r="E5912">
            <v>0.130434782</v>
          </cell>
        </row>
        <row r="5913">
          <cell r="A5913">
            <v>93595</v>
          </cell>
          <cell r="B5913" t="str">
            <v>TRANSPORTE COM CAMINHÃO BASCULANTE DE 10 M3, EM VIA URBANA EM REVESTIMENTO PRIMÁRIO (UNIDADE: TXKM). AF_04/2016</v>
          </cell>
          <cell r="C5913" t="str">
            <v>TXKM</v>
          </cell>
          <cell r="D5913">
            <v>0.77</v>
          </cell>
          <cell r="E5913">
            <v>0.14084506999999999</v>
          </cell>
        </row>
        <row r="5914">
          <cell r="A5914">
            <v>93596</v>
          </cell>
          <cell r="B5914" t="str">
            <v>TRANSPORTE COM CAMINHÃO BASCULANTE DE 10 M3, EM VIA URBANA PAVIMENTADA, DMT ACIMA DE 30 KM (UNIDADE: TXKM). AF_04/2016</v>
          </cell>
          <cell r="C5914" t="str">
            <v>TXKM</v>
          </cell>
          <cell r="D5914">
            <v>0.5</v>
          </cell>
          <cell r="E5914">
            <v>0.133333333</v>
          </cell>
        </row>
        <row r="5915">
          <cell r="A5915">
            <v>93597</v>
          </cell>
          <cell r="B5915" t="str">
            <v>TRANSPORTE COM CAMINHÃO BASCULANTE DE 14 M3, EM VIA URBANA EM LEITO NATURAL (UNIDADE: TXKM). AF_04/2016</v>
          </cell>
          <cell r="C5915" t="str">
            <v>TXKM</v>
          </cell>
          <cell r="D5915">
            <v>0.86</v>
          </cell>
          <cell r="E5915">
            <v>0.10126582200000001</v>
          </cell>
        </row>
        <row r="5916">
          <cell r="A5916">
            <v>93598</v>
          </cell>
          <cell r="B5916" t="str">
            <v>TRANSPORTE COM CAMINHÃO BASCULANTE DE 14 M3, EM VIA URBANA EM REVESTIMENTO PRIMÁRIO (UNIDADE: TXKM). AF_04/2016</v>
          </cell>
          <cell r="C5916" t="str">
            <v>TXKM</v>
          </cell>
          <cell r="D5916">
            <v>0.66</v>
          </cell>
          <cell r="E5916">
            <v>0.10344827500000001</v>
          </cell>
        </row>
        <row r="5917">
          <cell r="A5917">
            <v>93599</v>
          </cell>
          <cell r="B5917" t="str">
            <v>TRANSPORTE COM CAMINHÃO BASCULANTE DE 14 M3, EM VIA URBANA PAVIMENTADA, DMT ACIMA DE 30 KM (UNIDADE: TXKM). AF_04/2016</v>
          </cell>
          <cell r="C5917" t="str">
            <v>TXKM</v>
          </cell>
          <cell r="D5917">
            <v>0.44</v>
          </cell>
          <cell r="E5917">
            <v>8.3333332999999996E-2</v>
          </cell>
        </row>
        <row r="5918">
          <cell r="A5918">
            <v>95425</v>
          </cell>
          <cell r="B5918" t="str">
            <v>TRANSPORTE COM CAMINHÃO BASCULANTE DE 18 M3, EM VIA URBANA EM LEITO NATURAL (UNIDADE: M3XKM). AF_09/2016</v>
          </cell>
          <cell r="C5918" t="str">
            <v>M3XKM</v>
          </cell>
          <cell r="D5918">
            <v>1.1200000000000001</v>
          </cell>
          <cell r="E5918">
            <v>0.10576923000000001</v>
          </cell>
        </row>
        <row r="5919">
          <cell r="A5919">
            <v>95426</v>
          </cell>
          <cell r="B5919" t="str">
            <v>TRANSPORTE COM CAMINHÃO BASCULANTE DE 18 M3, EM VIA URBANA EM REVESTIMENTO PRIMÁRIO (UNIDADE: M3XKM). AF_09/2016</v>
          </cell>
          <cell r="C5919" t="str">
            <v>M3XKM</v>
          </cell>
          <cell r="D5919">
            <v>0.86</v>
          </cell>
          <cell r="E5919">
            <v>8.9743588999999999E-2</v>
          </cell>
        </row>
        <row r="5920">
          <cell r="A5920">
            <v>95427</v>
          </cell>
          <cell r="B5920" t="str">
            <v>TRANSPORTE COM CAMINHÃO BASCULANTE DE 18 M3, EM VIA URBANA PAVIMENTADA, DMT ACIMA DE 30 KM(UNIDADE: M3XKM). AF_09/2016</v>
          </cell>
          <cell r="C5920" t="str">
            <v>M3XKM</v>
          </cell>
          <cell r="D5920">
            <v>0.56999999999999995</v>
          </cell>
          <cell r="E5920">
            <v>9.8039214999999999E-2</v>
          </cell>
        </row>
        <row r="5921">
          <cell r="A5921">
            <v>95428</v>
          </cell>
          <cell r="B5921" t="str">
            <v>TRANSPORTE COM CAMINHÃO BASCULANTE DE 18 M3, EM VIA URBANA EM LEITO NATURAL (UNIDADE: TXKM). AF_09/2016</v>
          </cell>
          <cell r="C5921" t="str">
            <v>TXKM</v>
          </cell>
          <cell r="D5921">
            <v>0.74</v>
          </cell>
          <cell r="E5921">
            <v>0.102941176</v>
          </cell>
        </row>
        <row r="5922">
          <cell r="A5922">
            <v>95429</v>
          </cell>
          <cell r="B5922" t="str">
            <v>TRANSPORTE COM CAMINHÃO BASCULANTE DE 18 M3, EM VIA URBANA EM REVESTIMENTO PRIMÁRIO (UNIDADE: TXKM). AF_09/2016</v>
          </cell>
          <cell r="C5922" t="str">
            <v>TXKM</v>
          </cell>
          <cell r="D5922">
            <v>0.56999999999999995</v>
          </cell>
          <cell r="E5922">
            <v>9.8039214999999999E-2</v>
          </cell>
        </row>
        <row r="5923">
          <cell r="A5923">
            <v>95430</v>
          </cell>
          <cell r="B5923" t="str">
            <v>TRANSPORTE COM CAMINHÃO BASCULANTE DE 18 M3, EM VIA URBANA PAVIMENTADA, DMT ACIMA DE 30 KM (UNIDADE: TXKM). AF_09/2016</v>
          </cell>
          <cell r="C5923" t="str">
            <v>TXKM</v>
          </cell>
          <cell r="D5923">
            <v>0.37</v>
          </cell>
          <cell r="E5923">
            <v>9.6774192999999994E-2</v>
          </cell>
        </row>
        <row r="5924">
          <cell r="A5924">
            <v>95875</v>
          </cell>
          <cell r="B5924" t="str">
            <v>TRANSPORTE COM CAMINHÃO BASCULANTE DE 10 M3, EM VIA URBANA PAVIMENTADA, DMT ATÉ 30 KM (UNIDADE: M3XKM). AF_12/2016</v>
          </cell>
          <cell r="C5924" t="str">
            <v>M3XKM</v>
          </cell>
          <cell r="D5924">
            <v>1.0900000000000001</v>
          </cell>
          <cell r="E5924">
            <v>0.13</v>
          </cell>
        </row>
        <row r="5925">
          <cell r="A5925">
            <v>95876</v>
          </cell>
          <cell r="B5925" t="str">
            <v>TRANSPORTE COM CAMINHÃO BASCULANTE DE 14 M3, EM VIA URBANA PAVIMENTADA, DMT ATÉ 30 KM (UNIDADE: M3XKM). AF_12/2016</v>
          </cell>
          <cell r="C5925" t="str">
            <v>M3XKM</v>
          </cell>
          <cell r="D5925">
            <v>0.93</v>
          </cell>
          <cell r="E5925">
            <v>0.114942528</v>
          </cell>
        </row>
        <row r="5926">
          <cell r="A5926">
            <v>95877</v>
          </cell>
          <cell r="B5926" t="str">
            <v>TRANSPORTE COM CAMINHÃO BASCULANTE DE 18 M3, EM VIA URBANA PAVIMENTADA, DMT ATÉ 30 KM (UNIDADE: M3XKM). AF_12/2016</v>
          </cell>
          <cell r="C5926" t="str">
            <v>M3XKM</v>
          </cell>
          <cell r="D5926">
            <v>0.8</v>
          </cell>
          <cell r="E5926">
            <v>9.4594594000000004E-2</v>
          </cell>
        </row>
        <row r="5927">
          <cell r="A5927">
            <v>95878</v>
          </cell>
          <cell r="B5927" t="str">
            <v>TRANSPORTE COM CAMINHÃO BASCULANTE DE 10 M3, EM VIA URBANA PAVIMENTADA, DMT ATÉ 30 KM (UNIDADE: TXKM). AF_12/2016</v>
          </cell>
          <cell r="C5927" t="str">
            <v>TXKM</v>
          </cell>
          <cell r="D5927">
            <v>0.72</v>
          </cell>
          <cell r="E5927">
            <v>0.12121212100000001</v>
          </cell>
        </row>
        <row r="5928">
          <cell r="A5928">
            <v>95879</v>
          </cell>
          <cell r="B5928" t="str">
            <v>TRANSPORTE COM CAMINHÃO BASCULANTE DE 14 M3, EM VIA URBANA PAVIMENTADA, DMT ATÉ 30 KM (UNIDADE: TXKM). AF_12/2016</v>
          </cell>
          <cell r="C5928" t="str">
            <v>TXKM</v>
          </cell>
          <cell r="D5928">
            <v>0.62</v>
          </cell>
          <cell r="E5928">
            <v>0.10714285699999999</v>
          </cell>
        </row>
        <row r="5929">
          <cell r="A5929">
            <v>95880</v>
          </cell>
          <cell r="B5929" t="str">
            <v>TRANSPORTE COM CAMINHÃO BASCULANTE DE 18 M3, EM VIA URBANA PAVIMENTADA, DMT ATÉ 30 KM (UNIDADE: TXKM). AF_12/2016</v>
          </cell>
          <cell r="C5929" t="str">
            <v>TXKM</v>
          </cell>
          <cell r="D5929">
            <v>0.53</v>
          </cell>
          <cell r="E5929">
            <v>0.104166666</v>
          </cell>
        </row>
        <row r="5930">
          <cell r="A5930">
            <v>93176</v>
          </cell>
          <cell r="B5930" t="str">
            <v>TRANSPORTE DE MATERIAL ASFALTICO, COM CAMINHÃO COM CAPACIDADE DE 30000 L EM RODOVIA PAVIMENTADA PARA DISTÂNCIAS MÉDIAS DE TRANSPORTE SUPERIORES A 100 KM. AF_02/2016</v>
          </cell>
          <cell r="C5930" t="str">
            <v>TXKM</v>
          </cell>
          <cell r="D5930">
            <v>0.41</v>
          </cell>
          <cell r="E5930">
            <v>8.3333332999999996E-2</v>
          </cell>
        </row>
        <row r="5931">
          <cell r="A5931">
            <v>93177</v>
          </cell>
          <cell r="B5931" t="str">
            <v>TRANSPORTE DE MATERIAL ASFALTICO, COM CAMINHÃO COM CAPACIDADE DE 20000 L EM RODOVIA PAVIMENTADA PARA DISTÂNCIAS MÉDIAS DE TRANSPORTE IGUAL OU INFERIOR A 100 KM. AF_02/2016</v>
          </cell>
          <cell r="C5931" t="str">
            <v>TXKM</v>
          </cell>
          <cell r="D5931">
            <v>1.48</v>
          </cell>
          <cell r="E5931">
            <v>0.106382978</v>
          </cell>
        </row>
        <row r="5932">
          <cell r="A5932">
            <v>93178</v>
          </cell>
          <cell r="B5932" t="str">
            <v>TRANSPORTE DE MATERIAL ASFALTICO, COM CAMINHÃO COM CAPACIDADE DE 30000 L EM RODOVIA NÃO PAVIMENTADA PARA DISTÂNCIAS MÉDIAS DE TRANSPORTE SUPERIORES A 100 KM. AF_02/2016</v>
          </cell>
          <cell r="C5932" t="str">
            <v>TXKM</v>
          </cell>
          <cell r="D5932">
            <v>0.48</v>
          </cell>
          <cell r="E5932">
            <v>7.1428570999999996E-2</v>
          </cell>
        </row>
        <row r="5933">
          <cell r="A5933">
            <v>93179</v>
          </cell>
          <cell r="B5933" t="str">
            <v>TRANSPORTE DE MATERIAL ASFALTICO, COM CAMINHÃO COM CAPACIDADE DE 20000 L EM RODOVIA NÃO PAVIMENTADA PARA DISTÂNCIAS MÉDIAS DE TRANSPORTE IGUAL OU INFERIOR A 100 KM. AF_02/2016</v>
          </cell>
          <cell r="C5933" t="str">
            <v>TXKM</v>
          </cell>
          <cell r="D5933">
            <v>1.65</v>
          </cell>
          <cell r="E5933">
            <v>0.10897435799999999</v>
          </cell>
        </row>
        <row r="5934">
          <cell r="A5934" t="str">
            <v>74038/1</v>
          </cell>
          <cell r="B5934" t="str">
            <v>PORTAO COM MOUROES DE MADEIRA ROLICA, DIAMETRO 11CM, COM 5 FIOS DE ARAME FARPADO Nº 14 CLASSE 250, SEM DOBRADICAS</v>
          </cell>
          <cell r="C5934" t="str">
            <v>M</v>
          </cell>
          <cell r="D5934">
            <v>25.93</v>
          </cell>
          <cell r="E5934">
            <v>0.504084015</v>
          </cell>
        </row>
        <row r="5935">
          <cell r="A5935" t="str">
            <v>74039/1</v>
          </cell>
          <cell r="B5935" t="str">
            <v>CERCA COM MOUROES DE MADEIRA ROLICA, DIAMETRO 11CM, ESPACAMENTO DE 2M, ALTURA LIVRE DE 1M, CRAVADOS 0,5M, COM 5 FIOS DE ARAME FARPADO Nº 14 CLASSE 250</v>
          </cell>
          <cell r="C5935" t="str">
            <v>M</v>
          </cell>
          <cell r="D5935">
            <v>25.93</v>
          </cell>
          <cell r="E5935">
            <v>0.504084015</v>
          </cell>
        </row>
        <row r="5936">
          <cell r="A5936" t="str">
            <v>74118/1</v>
          </cell>
          <cell r="B5936" t="str">
            <v>PLANTIO DE CERCA VIVA COM ARBUSTOS DE ALTURA 50 A 100CM, COM 4UN/M</v>
          </cell>
          <cell r="C5936" t="str">
            <v>M</v>
          </cell>
          <cell r="D5936">
            <v>189.47</v>
          </cell>
          <cell r="E5936">
            <v>2.1085451000000002E-2</v>
          </cell>
        </row>
        <row r="5937">
          <cell r="A5937" t="str">
            <v>74142/1</v>
          </cell>
          <cell r="B5937" t="str">
            <v>CERCA COM MOUROES DE CONCRETO, RETO, ESPACAMENTO DE 3M, CRAVADOS 0,5M, COM 4 FIOS DE ARAME FARPADO Nº 14 CLASSE 250</v>
          </cell>
          <cell r="C5937" t="str">
            <v>M</v>
          </cell>
          <cell r="D5937">
            <v>43.38</v>
          </cell>
          <cell r="E5937">
            <v>0.33612468000000001</v>
          </cell>
        </row>
        <row r="5938">
          <cell r="A5938" t="str">
            <v>74142/2</v>
          </cell>
          <cell r="B5938" t="str">
            <v>CERCA COM MOUROES DE MADEIRA, 7,5X7,5CM, ESPACAMENTO DE 2M, ALTURA LIVRE DE 2M, CRAVADOS 0,5M, COM 4 FIOS DE ARAME FARPADO Nº 14 CLASSE 250</v>
          </cell>
          <cell r="C5938" t="str">
            <v>M</v>
          </cell>
          <cell r="D5938">
            <v>18.010000000000002</v>
          </cell>
          <cell r="E5938">
            <v>0.363534046</v>
          </cell>
        </row>
        <row r="5939">
          <cell r="A5939" t="str">
            <v>74142/3</v>
          </cell>
          <cell r="B5939" t="str">
            <v>CERCA COM MOUROES DE MADEIRA, 7,5X7,5CM, ESPACAMENTO DE 2M, ALTURA LIVRE DE 2M, CRAVADOS 0,5M, COM 8 FIOS DE ARAME FARPADO Nº 14 CLASSE 250</v>
          </cell>
          <cell r="C5939" t="str">
            <v>M</v>
          </cell>
          <cell r="D5939">
            <v>28.59</v>
          </cell>
          <cell r="E5939">
            <v>0.456820585</v>
          </cell>
        </row>
        <row r="5940">
          <cell r="A5940" t="str">
            <v>74142/4</v>
          </cell>
          <cell r="B5940" t="str">
            <v>CERCA COM MOUROES DE CONCRETO, SECAO "T" PONTA INCLINADA, 10X10CM, ESPACAMENTO DE 3M, CRAVADOS 0,5M, COM 11 FIOS DE ARAME FARPADO Nº 16</v>
          </cell>
          <cell r="C5940" t="str">
            <v>M</v>
          </cell>
          <cell r="D5940">
            <v>52.32</v>
          </cell>
          <cell r="E5940">
            <v>0.24942218699999999</v>
          </cell>
        </row>
        <row r="5941">
          <cell r="A5941" t="str">
            <v>74143/1</v>
          </cell>
          <cell r="B5941" t="str">
            <v>CERCA COM MOUROES DE CONCRETO, RETO, 15X15CM, ESPACAMENTO DE 3M, CRAVADOS 0,5M, ESCORAS DE 10X10CM NOS CANTOS, COM 12 FIOS DE ARAME DE ACO OVALADO 15X17</v>
          </cell>
          <cell r="C5941" t="str">
            <v>M</v>
          </cell>
          <cell r="D5941">
            <v>52.02</v>
          </cell>
          <cell r="E5941">
            <v>0.27702440900000003</v>
          </cell>
        </row>
        <row r="5942">
          <cell r="A5942" t="str">
            <v>74143/2</v>
          </cell>
          <cell r="B5942" t="str">
            <v>CERCA COM MOUROES DE CONCRETO, RETO, 15X15CM, ESPACAMENTO DE 3M, CRAVADOS 0,5M, ESCORAS DE 10X10CM NOS CANTOS, COM 9 FIOS DE ARAME DE ACO OVALADO 15X17</v>
          </cell>
          <cell r="C5942" t="str">
            <v>M</v>
          </cell>
          <cell r="D5942">
            <v>50.3</v>
          </cell>
          <cell r="E5942">
            <v>0.286573146</v>
          </cell>
        </row>
        <row r="5943">
          <cell r="A5943">
            <v>85171</v>
          </cell>
          <cell r="B5943" t="str">
            <v>RECOMPOSICAO PARCIAL DO ARAME FARPADO Nº 14 CLASSE 250, FIXADO EM CERCA COM MOURÕES DE CONCRETO, RETO, 15X15CM</v>
          </cell>
          <cell r="C5943" t="str">
            <v>M</v>
          </cell>
          <cell r="D5943">
            <v>3.49</v>
          </cell>
          <cell r="E5943">
            <v>0.57692307700000001</v>
          </cell>
        </row>
        <row r="5944">
          <cell r="A5944" t="str">
            <v>73787/1</v>
          </cell>
          <cell r="B5944" t="str">
            <v>ALAMBRADO EM TUBOS DE ACO GALVANIZADO, COM COSTURA, DIN 2440, DIAMETRO 2", ALTURA 3M, FIXADOS A CADA 2M EM BLOCOS DE CONCRETO, COM TELA DE ARAME GALVANIZADO REVESTIDO COM PVC, FIO 12 BWG E MALHA 7,5X7,5CM</v>
          </cell>
          <cell r="C5944" t="str">
            <v>M2</v>
          </cell>
          <cell r="D5944">
            <v>174.33</v>
          </cell>
          <cell r="E5944">
            <v>0.44270114900000002</v>
          </cell>
        </row>
        <row r="5945">
          <cell r="A5945" t="str">
            <v>74244/1</v>
          </cell>
          <cell r="B5945" t="str">
            <v>ALAMBRADO PARA QUADRA POLIESPORTIVA, ESTRUTURADO POR TUBOS DE ACO GALVANIZADO, COM COSTURA, DIN 2440, DIAMETRO 2", COM TELA DE ARAME GALVANIZADO, FIO 14 BWG E MALHA QUADRADA 5X5CM</v>
          </cell>
          <cell r="C5945" t="str">
            <v>M2</v>
          </cell>
          <cell r="D5945">
            <v>109.98</v>
          </cell>
          <cell r="E5945">
            <v>0.17039665200000001</v>
          </cell>
        </row>
        <row r="5946">
          <cell r="A5946">
            <v>85172</v>
          </cell>
          <cell r="B5946" t="str">
            <v>ALAMBRADO EM MOUROES DE CONCRETO "T", ALTURA LIVRE 2M, ESPACADOS A CADA 2M, COM TELA DE ARAME GALVANIZADO, FIO 14 BWG E MALHA QUADRADA 5X5CM</v>
          </cell>
          <cell r="C5946" t="str">
            <v>M</v>
          </cell>
          <cell r="D5946">
            <v>90.26</v>
          </cell>
          <cell r="E5946">
            <v>0.38055555499999999</v>
          </cell>
        </row>
        <row r="5947">
          <cell r="A5947" t="str">
            <v>73788/2</v>
          </cell>
          <cell r="B5947" t="str">
            <v>GRADE EM MADEIRA PARA PROTECAO DE MUDAS DE ARVORES</v>
          </cell>
          <cell r="C5947" t="str">
            <v>UN</v>
          </cell>
          <cell r="D5947">
            <v>75.31</v>
          </cell>
          <cell r="E5947">
            <v>0.38985526399999998</v>
          </cell>
        </row>
        <row r="5948">
          <cell r="A5948" t="str">
            <v>73967/1</v>
          </cell>
          <cell r="B5948" t="str">
            <v>PLANTIO DE ARVORE, ALTURA DE 1,00M, EM CAVAS DE 80X80X80CM</v>
          </cell>
          <cell r="C5948" t="str">
            <v>UN</v>
          </cell>
          <cell r="D5948">
            <v>127.35</v>
          </cell>
          <cell r="E5948">
            <v>0.12888504200000001</v>
          </cell>
        </row>
        <row r="5949">
          <cell r="A5949" t="str">
            <v>73967/2</v>
          </cell>
          <cell r="B5949" t="str">
            <v>PLANTIO DE ARVORE REGIONAL, ALTURA MAIOR QUE 2,00M, EM CAVAS DE 80X80X80CM</v>
          </cell>
          <cell r="C5949" t="str">
            <v>UN</v>
          </cell>
          <cell r="D5949">
            <v>157.16</v>
          </cell>
          <cell r="E5949">
            <v>0.10439770499999999</v>
          </cell>
        </row>
        <row r="5950">
          <cell r="A5950" t="str">
            <v>73967/4</v>
          </cell>
          <cell r="B5950" t="str">
            <v>IRRIGAÇÃO DE ÁRVORE COM CARRO PIPA</v>
          </cell>
          <cell r="C5950" t="str">
            <v>UN</v>
          </cell>
          <cell r="D5950">
            <v>0.36</v>
          </cell>
          <cell r="E5950">
            <v>0.36666666599999997</v>
          </cell>
        </row>
        <row r="5951">
          <cell r="A5951">
            <v>85178</v>
          </cell>
          <cell r="B5951" t="str">
            <v>PLANTIO DE ARBUSTO COM ALTURA 50 A 100CM, EM CAVA DE 60X60X60CM</v>
          </cell>
          <cell r="C5951" t="str">
            <v>UN</v>
          </cell>
          <cell r="D5951">
            <v>59.74</v>
          </cell>
          <cell r="E5951">
            <v>3.4251175000000002E-2</v>
          </cell>
        </row>
        <row r="5952">
          <cell r="A5952" t="str">
            <v>74236/1</v>
          </cell>
          <cell r="B5952" t="str">
            <v>PLANTIO DE GRAMA BATATAIS EM PLACAS</v>
          </cell>
          <cell r="C5952" t="str">
            <v>M2</v>
          </cell>
          <cell r="D5952">
            <v>16.87</v>
          </cell>
          <cell r="E5952">
            <v>0.136172765</v>
          </cell>
        </row>
        <row r="5953">
          <cell r="A5953">
            <v>85179</v>
          </cell>
          <cell r="B5953" t="str">
            <v>PLANTIO DE GRAMA SAO CARLOS EM LEIVAS</v>
          </cell>
          <cell r="C5953" t="str">
            <v>M2</v>
          </cell>
          <cell r="D5953">
            <v>20.73</v>
          </cell>
          <cell r="E5953">
            <v>0.110569897</v>
          </cell>
        </row>
        <row r="5954">
          <cell r="A5954">
            <v>85180</v>
          </cell>
          <cell r="B5954" t="str">
            <v>PLANTIO DE GRAMA ESMERALDA EM ROLO</v>
          </cell>
          <cell r="C5954" t="str">
            <v>M2</v>
          </cell>
          <cell r="D5954">
            <v>20.73</v>
          </cell>
          <cell r="E5954">
            <v>0.110569897</v>
          </cell>
        </row>
        <row r="5955">
          <cell r="A5955">
            <v>85182</v>
          </cell>
          <cell r="B5955" t="str">
            <v>REVOLVIMENTO E DESTORROAMENTO MANUAL DE SUPERFÍCIE GRAMADA COM PROFUNDIDADE ATÉ 20CM</v>
          </cell>
          <cell r="C5955" t="str">
            <v>M2</v>
          </cell>
          <cell r="D5955">
            <v>2.4500000000000002</v>
          </cell>
          <cell r="E5955">
            <v>0.79914529999999995</v>
          </cell>
        </row>
        <row r="5956">
          <cell r="A5956">
            <v>85183</v>
          </cell>
          <cell r="B5956" t="str">
            <v>REVOLVIMENTO MANUAL DE SOLO, PROFUNDIDADE ATÉ 20CM</v>
          </cell>
          <cell r="C5956" t="str">
            <v>M2</v>
          </cell>
          <cell r="D5956">
            <v>2.29</v>
          </cell>
          <cell r="E5956">
            <v>0.798165138</v>
          </cell>
        </row>
        <row r="5957">
          <cell r="A5957">
            <v>85184</v>
          </cell>
          <cell r="B5957" t="str">
            <v>RETIRADA DE GRAMA EM PLACAS</v>
          </cell>
          <cell r="C5957" t="str">
            <v>M2</v>
          </cell>
          <cell r="D5957">
            <v>3.83</v>
          </cell>
          <cell r="E5957">
            <v>0.78074866399999998</v>
          </cell>
        </row>
        <row r="5958">
          <cell r="A5958">
            <v>85185</v>
          </cell>
          <cell r="B5958" t="str">
            <v>PODA E LIMPEZA DE ARBUSTO TIPO CERCA VIVA</v>
          </cell>
          <cell r="C5958" t="str">
            <v>M2</v>
          </cell>
          <cell r="D5958">
            <v>3.7</v>
          </cell>
          <cell r="E5958">
            <v>0.77348066400000004</v>
          </cell>
        </row>
        <row r="5959">
          <cell r="A5959">
            <v>85186</v>
          </cell>
          <cell r="B5959" t="str">
            <v>PODA DE ARVORES, COM LIMPEZA DE GALHOS SECOS E RETIRADA DE PARASITAS, INCLUINDO REMOCAO DE ENTULHO</v>
          </cell>
          <cell r="C5959" t="str">
            <v>UN</v>
          </cell>
          <cell r="D5959">
            <v>78.03</v>
          </cell>
          <cell r="E5959">
            <v>0.72566371699999999</v>
          </cell>
        </row>
        <row r="5960">
          <cell r="A5960">
            <v>88236</v>
          </cell>
          <cell r="B5960" t="str">
            <v>FERRAMENTAS (ENCARGOS COMPLEMENTARES) - HORISTA</v>
          </cell>
          <cell r="C5960" t="str">
            <v>H</v>
          </cell>
          <cell r="D5960">
            <v>0.42</v>
          </cell>
          <cell r="E5960">
            <v>0</v>
          </cell>
        </row>
        <row r="5961">
          <cell r="A5961">
            <v>88237</v>
          </cell>
          <cell r="B5961" t="str">
            <v>EPI (ENCARGOS COMPLEMENTARES) - HORISTA</v>
          </cell>
          <cell r="C5961" t="str">
            <v>H</v>
          </cell>
          <cell r="D5961">
            <v>0.86</v>
          </cell>
          <cell r="E5961">
            <v>0</v>
          </cell>
        </row>
        <row r="5962">
          <cell r="A5962">
            <v>88238</v>
          </cell>
          <cell r="B5962" t="str">
            <v>AJUDANTE DE ARMADOR COM ENCARGOS COMPLEMENTARES</v>
          </cell>
          <cell r="C5962" t="str">
            <v>H</v>
          </cell>
          <cell r="D5962">
            <v>14.77</v>
          </cell>
          <cell r="E5962">
            <v>0.75558564800000005</v>
          </cell>
        </row>
        <row r="5963">
          <cell r="A5963">
            <v>88239</v>
          </cell>
          <cell r="B5963" t="str">
            <v>AJUDANTE DE CARPINTEIRO COM ENCARGOS COMPLEMENTARES</v>
          </cell>
          <cell r="C5963" t="str">
            <v>H</v>
          </cell>
          <cell r="D5963">
            <v>14.8</v>
          </cell>
          <cell r="E5963">
            <v>0.75608108200000002</v>
          </cell>
        </row>
        <row r="5964">
          <cell r="A5964">
            <v>88240</v>
          </cell>
          <cell r="B5964" t="str">
            <v>AJUDANTE DE ESTRUTURA METÁLICA COM ENCARGOS COMPLEMENTARES</v>
          </cell>
          <cell r="C5964" t="str">
            <v>H</v>
          </cell>
          <cell r="D5964">
            <v>9.92</v>
          </cell>
          <cell r="E5964">
            <v>0.63608871</v>
          </cell>
        </row>
        <row r="5965">
          <cell r="A5965">
            <v>88241</v>
          </cell>
          <cell r="B5965" t="str">
            <v>AJUDANTE DE OPERAÇÃO EM GERAL COM ENCARGOS COMPLEMENTARES</v>
          </cell>
          <cell r="C5965" t="str">
            <v>H</v>
          </cell>
          <cell r="D5965">
            <v>16.25</v>
          </cell>
          <cell r="E5965">
            <v>0.77784615499999998</v>
          </cell>
        </row>
        <row r="5966">
          <cell r="A5966">
            <v>88242</v>
          </cell>
          <cell r="B5966" t="str">
            <v>AJUDANTE DE PEDREIRO COM ENCARGOS COMPLEMENTARES</v>
          </cell>
          <cell r="C5966" t="str">
            <v>H</v>
          </cell>
          <cell r="D5966">
            <v>14.45</v>
          </cell>
          <cell r="E5966">
            <v>0.750173011</v>
          </cell>
        </row>
        <row r="5967">
          <cell r="A5967">
            <v>88243</v>
          </cell>
          <cell r="B5967" t="str">
            <v>AJUDANTE ESPECIALIZADO COM ENCARGOS COMPLEMENTARES</v>
          </cell>
          <cell r="C5967" t="str">
            <v>H</v>
          </cell>
          <cell r="D5967">
            <v>16.25</v>
          </cell>
          <cell r="E5967">
            <v>0.77784615499999998</v>
          </cell>
        </row>
        <row r="5968">
          <cell r="A5968">
            <v>88245</v>
          </cell>
          <cell r="B5968" t="str">
            <v>ARMADOR COM ENCARGOS COMPLEMENTARES</v>
          </cell>
          <cell r="C5968" t="str">
            <v>H</v>
          </cell>
          <cell r="D5968">
            <v>18.48</v>
          </cell>
          <cell r="E5968">
            <v>0.80465368000000004</v>
          </cell>
        </row>
        <row r="5969">
          <cell r="A5969">
            <v>88246</v>
          </cell>
          <cell r="B5969" t="str">
            <v>ASSENTADOR DE TUBOS COM ENCARGOS COMPLEMENTARES</v>
          </cell>
          <cell r="C5969" t="str">
            <v>H</v>
          </cell>
          <cell r="D5969">
            <v>23.98</v>
          </cell>
          <cell r="E5969">
            <v>0.84945788200000005</v>
          </cell>
        </row>
        <row r="5970">
          <cell r="A5970">
            <v>88247</v>
          </cell>
          <cell r="B5970" t="str">
            <v>AUXILIAR DE ELETRICISTA COM ENCARGOS COMPLEMENTARES</v>
          </cell>
          <cell r="C5970" t="str">
            <v>H</v>
          </cell>
          <cell r="D5970">
            <v>15.15</v>
          </cell>
          <cell r="E5970">
            <v>0.76171617199999997</v>
          </cell>
        </row>
        <row r="5971">
          <cell r="A5971">
            <v>88248</v>
          </cell>
          <cell r="B5971" t="str">
            <v>AUXILIAR DE ENCANADOR OU BOMBEIRO HIDRÁULICO COM ENCARGOS COMPLEMENTARES</v>
          </cell>
          <cell r="C5971" t="str">
            <v>H</v>
          </cell>
          <cell r="D5971">
            <v>14.98</v>
          </cell>
          <cell r="E5971">
            <v>0.75901201699999998</v>
          </cell>
        </row>
        <row r="5972">
          <cell r="A5972">
            <v>88249</v>
          </cell>
          <cell r="B5972" t="str">
            <v>AUXILIAR DE LABORATÓRIO COM ENCARGOS COMPLEMENTARES</v>
          </cell>
          <cell r="C5972" t="str">
            <v>H</v>
          </cell>
          <cell r="D5972">
            <v>14.52</v>
          </cell>
          <cell r="E5972">
            <v>0.751377411</v>
          </cell>
        </row>
        <row r="5973">
          <cell r="A5973">
            <v>88250</v>
          </cell>
          <cell r="B5973" t="str">
            <v>AUXILIAR DE MECÂNICO COM ENCARGOS COMPLEMENTARES</v>
          </cell>
          <cell r="C5973" t="str">
            <v>H</v>
          </cell>
          <cell r="D5973">
            <v>13.5</v>
          </cell>
          <cell r="E5973">
            <v>0.73259259399999999</v>
          </cell>
        </row>
        <row r="5974">
          <cell r="A5974">
            <v>88251</v>
          </cell>
          <cell r="B5974" t="str">
            <v>AUXILIAR DE SERRALHEIRO COM ENCARGOS COMPLEMENTARES</v>
          </cell>
          <cell r="C5974" t="str">
            <v>H</v>
          </cell>
          <cell r="D5974">
            <v>14.16</v>
          </cell>
          <cell r="E5974">
            <v>0.74505649799999996</v>
          </cell>
        </row>
        <row r="5975">
          <cell r="A5975">
            <v>88252</v>
          </cell>
          <cell r="B5975" t="str">
            <v>AUXILIAR DE SERVIÇOS GERAIS COM ENCARGOS COMPLEMENTARES</v>
          </cell>
          <cell r="C5975" t="str">
            <v>H</v>
          </cell>
          <cell r="D5975">
            <v>14.18</v>
          </cell>
          <cell r="E5975">
            <v>0.74541608000000004</v>
          </cell>
        </row>
        <row r="5976">
          <cell r="A5976">
            <v>88253</v>
          </cell>
          <cell r="B5976" t="str">
            <v>AUXILIAR DE TOPÓGRAFO COM ENCARGOS COMPLEMENTARES</v>
          </cell>
          <cell r="C5976" t="str">
            <v>H</v>
          </cell>
          <cell r="D5976">
            <v>27.18</v>
          </cell>
          <cell r="E5976">
            <v>0.86718175200000003</v>
          </cell>
        </row>
        <row r="5977">
          <cell r="A5977">
            <v>88255</v>
          </cell>
          <cell r="B5977" t="str">
            <v>AUXILIAR TÉCNICO DE ENGENHARIA COM ENCARGOS COMPLEMENTARES</v>
          </cell>
          <cell r="C5977" t="str">
            <v>H</v>
          </cell>
          <cell r="D5977">
            <v>30.4</v>
          </cell>
          <cell r="E5977">
            <v>0.88125000099999995</v>
          </cell>
        </row>
        <row r="5978">
          <cell r="A5978">
            <v>88256</v>
          </cell>
          <cell r="B5978" t="str">
            <v>AZULEJISTA OU LADRILHISTA COM ENCARGOS COMPLEMENTARES</v>
          </cell>
          <cell r="C5978" t="str">
            <v>H</v>
          </cell>
          <cell r="D5978">
            <v>17.16</v>
          </cell>
          <cell r="E5978">
            <v>0.78962704100000003</v>
          </cell>
        </row>
        <row r="5979">
          <cell r="A5979">
            <v>88257</v>
          </cell>
          <cell r="B5979" t="str">
            <v>BLASTER, DINAMITADOR OU CABO DE FOGO COM ENCARGOS COMPLEMENTARES</v>
          </cell>
          <cell r="C5979" t="str">
            <v>H</v>
          </cell>
          <cell r="D5979">
            <v>20.79</v>
          </cell>
          <cell r="E5979">
            <v>0.82635882800000005</v>
          </cell>
        </row>
        <row r="5980">
          <cell r="A5980">
            <v>88258</v>
          </cell>
          <cell r="B5980" t="str">
            <v>CADASTRISTA DE REDES DE AGUA E ESGOTO COM ENCARGOS COMPLEMENTARES</v>
          </cell>
          <cell r="C5980" t="str">
            <v>H</v>
          </cell>
          <cell r="D5980">
            <v>25.22</v>
          </cell>
          <cell r="E5980">
            <v>0.87351308500000002</v>
          </cell>
        </row>
        <row r="5981">
          <cell r="A5981">
            <v>88259</v>
          </cell>
          <cell r="B5981" t="str">
            <v>CALAFETADOR/CALAFATE COM ENCARGOS COMPLEMENTARES</v>
          </cell>
          <cell r="C5981" t="str">
            <v>H</v>
          </cell>
          <cell r="D5981">
            <v>17.579999999999998</v>
          </cell>
          <cell r="E5981">
            <v>0.79465301600000005</v>
          </cell>
        </row>
        <row r="5982">
          <cell r="A5982">
            <v>88260</v>
          </cell>
          <cell r="B5982" t="str">
            <v>CALCETEIRO COM ENCARGOS COMPLEMENTARES</v>
          </cell>
          <cell r="C5982" t="str">
            <v>H</v>
          </cell>
          <cell r="D5982">
            <v>19.010000000000002</v>
          </cell>
          <cell r="E5982">
            <v>0.81009994799999996</v>
          </cell>
        </row>
        <row r="5983">
          <cell r="A5983">
            <v>88261</v>
          </cell>
          <cell r="B5983" t="str">
            <v>CARPINTEIRO DE ESQUADRIA COM ENCARGOS COMPLEMENTARES</v>
          </cell>
          <cell r="C5983" t="str">
            <v>H</v>
          </cell>
          <cell r="D5983">
            <v>18.29</v>
          </cell>
          <cell r="E5983">
            <v>0.80262438599999997</v>
          </cell>
        </row>
        <row r="5984">
          <cell r="A5984">
            <v>88262</v>
          </cell>
          <cell r="B5984" t="str">
            <v>CARPINTEIRO DE FORMAS COM ENCARGOS COMPLEMENTARES</v>
          </cell>
          <cell r="C5984" t="str">
            <v>H</v>
          </cell>
          <cell r="D5984">
            <v>18.48</v>
          </cell>
          <cell r="E5984">
            <v>0.80465368000000004</v>
          </cell>
        </row>
        <row r="5985">
          <cell r="A5985">
            <v>88263</v>
          </cell>
          <cell r="B5985" t="str">
            <v>CAVOUQUEIRO OU OPERADOR PERFURATRIZ/ROMPEDOR COM ENCARGOS COMPLEMENTARES</v>
          </cell>
          <cell r="C5985" t="str">
            <v>H</v>
          </cell>
          <cell r="D5985">
            <v>14.16</v>
          </cell>
          <cell r="E5985">
            <v>0.74505649799999996</v>
          </cell>
        </row>
        <row r="5986">
          <cell r="A5986">
            <v>88264</v>
          </cell>
          <cell r="B5986" t="str">
            <v>ELETRICISTA COM ENCARGOS COMPLEMENTARES</v>
          </cell>
          <cell r="C5986" t="str">
            <v>H</v>
          </cell>
          <cell r="D5986">
            <v>18.989999999999998</v>
          </cell>
          <cell r="E5986">
            <v>0.80989994899999995</v>
          </cell>
        </row>
        <row r="5987">
          <cell r="A5987">
            <v>88265</v>
          </cell>
          <cell r="B5987" t="str">
            <v>ELETRICISTA INDUSTRIAL COM ENCARGOS COMPLEMENTARES</v>
          </cell>
          <cell r="C5987" t="str">
            <v>H</v>
          </cell>
          <cell r="D5987">
            <v>23.42</v>
          </cell>
          <cell r="E5987">
            <v>0.84585824200000004</v>
          </cell>
        </row>
        <row r="5988">
          <cell r="A5988">
            <v>88266</v>
          </cell>
          <cell r="B5988" t="str">
            <v>ELETROTÉCNICO COM ENCARGOS COMPLEMENTARES</v>
          </cell>
          <cell r="C5988" t="str">
            <v>H</v>
          </cell>
          <cell r="D5988">
            <v>27.09</v>
          </cell>
          <cell r="E5988">
            <v>0.86674049600000003</v>
          </cell>
        </row>
        <row r="5989">
          <cell r="A5989">
            <v>88267</v>
          </cell>
          <cell r="B5989" t="str">
            <v>ENCANADOR OU BOMBEIRO HIDRÁULICO COM ENCARGOS COMPLEMENTARES</v>
          </cell>
          <cell r="C5989" t="str">
            <v>H</v>
          </cell>
          <cell r="D5989">
            <v>18.760000000000002</v>
          </cell>
          <cell r="E5989">
            <v>0.80756929700000002</v>
          </cell>
        </row>
        <row r="5990">
          <cell r="A5990">
            <v>88268</v>
          </cell>
          <cell r="B5990" t="str">
            <v>ESTUCADOR COM ENCARGOS COMPLEMENTARES</v>
          </cell>
          <cell r="C5990" t="str">
            <v>H</v>
          </cell>
          <cell r="D5990">
            <v>16.73</v>
          </cell>
          <cell r="E5990">
            <v>0.78421996500000002</v>
          </cell>
        </row>
        <row r="5991">
          <cell r="A5991">
            <v>88269</v>
          </cell>
          <cell r="B5991" t="str">
            <v>GESSEIRO COM ENCARGOS COMPLEMENTARES</v>
          </cell>
          <cell r="C5991" t="str">
            <v>H</v>
          </cell>
          <cell r="D5991">
            <v>16.73</v>
          </cell>
          <cell r="E5991">
            <v>0.78421996500000002</v>
          </cell>
        </row>
        <row r="5992">
          <cell r="A5992">
            <v>88270</v>
          </cell>
          <cell r="B5992" t="str">
            <v>IMPERMEABILIZADOR COM ENCARGOS COMPLEMENTARES</v>
          </cell>
          <cell r="C5992" t="str">
            <v>H</v>
          </cell>
          <cell r="D5992">
            <v>19.36</v>
          </cell>
          <cell r="E5992">
            <v>0.81353305899999995</v>
          </cell>
        </row>
        <row r="5993">
          <cell r="A5993">
            <v>88272</v>
          </cell>
          <cell r="B5993" t="str">
            <v>MACARIQUEIRO COM ENCARGOS COMPLEMENTARES</v>
          </cell>
          <cell r="C5993" t="str">
            <v>H</v>
          </cell>
          <cell r="D5993">
            <v>22.35</v>
          </cell>
          <cell r="E5993">
            <v>0.838478748</v>
          </cell>
        </row>
        <row r="5994">
          <cell r="A5994">
            <v>88273</v>
          </cell>
          <cell r="B5994" t="str">
            <v>MARCENEIRO COM ENCARGOS COMPLEMENTARES</v>
          </cell>
          <cell r="C5994" t="str">
            <v>H</v>
          </cell>
          <cell r="D5994">
            <v>16.989999999999998</v>
          </cell>
          <cell r="E5994">
            <v>0.78752207200000002</v>
          </cell>
        </row>
        <row r="5995">
          <cell r="A5995">
            <v>88274</v>
          </cell>
          <cell r="B5995" t="str">
            <v>MARMORISTA/GRANITEIRO COM ENCARGOS COMPLEMENTARES</v>
          </cell>
          <cell r="C5995" t="str">
            <v>H</v>
          </cell>
          <cell r="D5995">
            <v>17.64</v>
          </cell>
          <cell r="E5995">
            <v>0.79535147500000003</v>
          </cell>
        </row>
        <row r="5996">
          <cell r="A5996">
            <v>88275</v>
          </cell>
          <cell r="B5996" t="str">
            <v>MECÃNICO DE EQUIPAMENTOS PESADOS COM ENCARGOS COMPLEMENTARES</v>
          </cell>
          <cell r="C5996" t="str">
            <v>H</v>
          </cell>
          <cell r="D5996">
            <v>22.21</v>
          </cell>
          <cell r="E5996">
            <v>0.83746060499999997</v>
          </cell>
        </row>
        <row r="5997">
          <cell r="A5997">
            <v>88277</v>
          </cell>
          <cell r="B5997" t="str">
            <v>MONTADOR (TUBO AÇO/EQUIPAMENTOS) COM ENCARGOS COMPLEMENTARES</v>
          </cell>
          <cell r="C5997" t="str">
            <v>H</v>
          </cell>
          <cell r="D5997">
            <v>23.98</v>
          </cell>
          <cell r="E5997">
            <v>0.84945788200000005</v>
          </cell>
        </row>
        <row r="5998">
          <cell r="A5998">
            <v>88278</v>
          </cell>
          <cell r="B5998" t="str">
            <v>MONTADOR DE ESTRUTURA METÁLICA COM ENCARGOS COMPLEMENTARES</v>
          </cell>
          <cell r="C5998" t="str">
            <v>H</v>
          </cell>
          <cell r="D5998">
            <v>13.59</v>
          </cell>
          <cell r="E5998">
            <v>0.73436350299999997</v>
          </cell>
        </row>
        <row r="5999">
          <cell r="A5999">
            <v>88279</v>
          </cell>
          <cell r="B5999" t="str">
            <v>MONTADOR ELETROMECÃNICO COM ENCARGOS COMPLEMENTARES</v>
          </cell>
          <cell r="C5999" t="str">
            <v>H</v>
          </cell>
          <cell r="D5999">
            <v>24.48</v>
          </cell>
          <cell r="E5999">
            <v>0.85253268100000001</v>
          </cell>
        </row>
        <row r="6000">
          <cell r="A6000">
            <v>88281</v>
          </cell>
          <cell r="B6000" t="str">
            <v>MOTORISTA DE BASCULANTE COM ENCARGOS COMPLEMENTARES</v>
          </cell>
          <cell r="C6000" t="str">
            <v>H</v>
          </cell>
          <cell r="D6000">
            <v>21.15</v>
          </cell>
          <cell r="E6000">
            <v>0.88983451599999996</v>
          </cell>
        </row>
        <row r="6001">
          <cell r="A6001">
            <v>88282</v>
          </cell>
          <cell r="B6001" t="str">
            <v>MOTORISTA DE CAMINHÃO COM ENCARGOS COMPLEMENTARES</v>
          </cell>
          <cell r="C6001" t="str">
            <v>H</v>
          </cell>
          <cell r="D6001">
            <v>21.15</v>
          </cell>
          <cell r="E6001">
            <v>0.88983451599999996</v>
          </cell>
        </row>
        <row r="6002">
          <cell r="A6002">
            <v>88283</v>
          </cell>
          <cell r="B6002" t="str">
            <v>MOTORISTA DE CAMINHÃO E CARRETA COM ENCARGOS COMPLEMENTARES</v>
          </cell>
          <cell r="C6002" t="str">
            <v>H</v>
          </cell>
          <cell r="D6002">
            <v>21.17</v>
          </cell>
          <cell r="E6002">
            <v>0.889938593</v>
          </cell>
        </row>
        <row r="6003">
          <cell r="A6003">
            <v>88284</v>
          </cell>
          <cell r="B6003" t="str">
            <v>MOTORISTA DE VEIÍCULO LEVE COM ENCARGOS COMPLEMENTARES</v>
          </cell>
          <cell r="C6003" t="str">
            <v>H</v>
          </cell>
          <cell r="D6003">
            <v>19.72</v>
          </cell>
          <cell r="E6003">
            <v>0.88184584200000005</v>
          </cell>
        </row>
        <row r="6004">
          <cell r="A6004">
            <v>88285</v>
          </cell>
          <cell r="B6004" t="str">
            <v>MOTORISTA DE VEÍCULO PESADO COM ENCARGOS COMPLEMENTARES</v>
          </cell>
          <cell r="C6004" t="str">
            <v>H</v>
          </cell>
          <cell r="D6004">
            <v>21.17</v>
          </cell>
          <cell r="E6004">
            <v>0.889938593</v>
          </cell>
        </row>
        <row r="6005">
          <cell r="A6005">
            <v>88286</v>
          </cell>
          <cell r="B6005" t="str">
            <v>MOTORISTA OPERADOR DE MUNCK COM ENCARGOS COMPLEMENTARES</v>
          </cell>
          <cell r="C6005" t="str">
            <v>H</v>
          </cell>
          <cell r="D6005">
            <v>23.14</v>
          </cell>
          <cell r="E6005">
            <v>0.89930855700000001</v>
          </cell>
        </row>
        <row r="6006">
          <cell r="A6006">
            <v>88288</v>
          </cell>
          <cell r="B6006" t="str">
            <v>NIVELADOR COM ENCARGOS COMPLEMENTARES</v>
          </cell>
          <cell r="C6006" t="str">
            <v>H</v>
          </cell>
          <cell r="D6006">
            <v>29.09</v>
          </cell>
          <cell r="E6006">
            <v>0.87590237299999996</v>
          </cell>
        </row>
        <row r="6007">
          <cell r="A6007">
            <v>88290</v>
          </cell>
          <cell r="B6007" t="str">
            <v>OPERADOR DE ACABADORA COM ENCARGOS COMPLEMENTARES</v>
          </cell>
          <cell r="C6007" t="str">
            <v>H</v>
          </cell>
          <cell r="D6007">
            <v>22.06</v>
          </cell>
          <cell r="E6007">
            <v>0.85539437900000004</v>
          </cell>
        </row>
        <row r="6008">
          <cell r="A6008">
            <v>88291</v>
          </cell>
          <cell r="B6008" t="str">
            <v>OPERADOR DE BETONEIRA (CAMINHÃO) COM ENCARGOS COMPLEMENTARES</v>
          </cell>
          <cell r="C6008" t="str">
            <v>H</v>
          </cell>
          <cell r="D6008">
            <v>23.16</v>
          </cell>
          <cell r="E6008">
            <v>0.86226252199999998</v>
          </cell>
        </row>
        <row r="6009">
          <cell r="A6009">
            <v>88292</v>
          </cell>
          <cell r="B6009" t="str">
            <v>OPERADOR DE COMPRESSOR OU COMPRESSORISTA COM ENCARGOS COMPLEMENTARES</v>
          </cell>
          <cell r="C6009" t="str">
            <v>H</v>
          </cell>
          <cell r="D6009">
            <v>13.31</v>
          </cell>
          <cell r="E6009">
            <v>0.76033057900000001</v>
          </cell>
        </row>
        <row r="6010">
          <cell r="A6010">
            <v>88293</v>
          </cell>
          <cell r="B6010" t="str">
            <v>OPERADOR DE DEMARCADORA DE FAIXAS COM ENCARGOS COMPLEMENTARES</v>
          </cell>
          <cell r="C6010" t="str">
            <v>H</v>
          </cell>
          <cell r="D6010">
            <v>23.88</v>
          </cell>
          <cell r="E6010">
            <v>0.86641541099999997</v>
          </cell>
        </row>
        <row r="6011">
          <cell r="A6011">
            <v>88294</v>
          </cell>
          <cell r="B6011" t="str">
            <v>OPERADOR DE ESCAVADEIRA COM ENCARGOS COMPLEMENTARES</v>
          </cell>
          <cell r="C6011" t="str">
            <v>H</v>
          </cell>
          <cell r="D6011">
            <v>25.55</v>
          </cell>
          <cell r="E6011">
            <v>0.87514677200000002</v>
          </cell>
        </row>
        <row r="6012">
          <cell r="A6012">
            <v>88295</v>
          </cell>
          <cell r="B6012" t="str">
            <v>OPERADOR DE GUINCHO COM ENCARGOS COMPLEMENTARES</v>
          </cell>
          <cell r="C6012" t="str">
            <v>H</v>
          </cell>
          <cell r="D6012">
            <v>12.6</v>
          </cell>
          <cell r="E6012">
            <v>0.74682539699999995</v>
          </cell>
        </row>
        <row r="6013">
          <cell r="A6013">
            <v>88296</v>
          </cell>
          <cell r="B6013" t="str">
            <v>OPERADOR DE GUINDASTE COM ENCARGOS COMPLEMENTARES</v>
          </cell>
          <cell r="C6013" t="str">
            <v>H</v>
          </cell>
          <cell r="D6013">
            <v>29.2</v>
          </cell>
          <cell r="E6013">
            <v>0.89075342499999999</v>
          </cell>
        </row>
        <row r="6014">
          <cell r="A6014">
            <v>88297</v>
          </cell>
          <cell r="B6014" t="str">
            <v>OPERADOR DE MÁQUINAS E EQUIPAMENTOS COM ENCARGOS COMPLEMENTARES</v>
          </cell>
          <cell r="C6014" t="str">
            <v>H</v>
          </cell>
          <cell r="D6014">
            <v>21.94</v>
          </cell>
          <cell r="E6014">
            <v>0.85460346399999998</v>
          </cell>
        </row>
        <row r="6015">
          <cell r="A6015">
            <v>88298</v>
          </cell>
          <cell r="B6015" t="str">
            <v>OPERADOR DE MARTELETE OU MARTELETEIRO COM ENCARGOS COMPLEMENTARES</v>
          </cell>
          <cell r="C6015" t="str">
            <v>H</v>
          </cell>
          <cell r="D6015">
            <v>12.58</v>
          </cell>
          <cell r="E6015">
            <v>0.74642289399999995</v>
          </cell>
        </row>
        <row r="6016">
          <cell r="A6016">
            <v>88299</v>
          </cell>
          <cell r="B6016" t="str">
            <v>OPERADOR DE MOTO-ESCREIPER COM ENCARGOS COMPLEMENTARES</v>
          </cell>
          <cell r="C6016" t="str">
            <v>H</v>
          </cell>
          <cell r="D6016">
            <v>32.47</v>
          </cell>
          <cell r="E6016">
            <v>0.90175546699999998</v>
          </cell>
        </row>
        <row r="6017">
          <cell r="A6017">
            <v>88300</v>
          </cell>
          <cell r="B6017" t="str">
            <v>OPERADOR DE MOTONIVELADORA COM ENCARGOS COMPLEMENTARES</v>
          </cell>
          <cell r="C6017" t="str">
            <v>H</v>
          </cell>
          <cell r="D6017">
            <v>32.47</v>
          </cell>
          <cell r="E6017">
            <v>0.90175546699999998</v>
          </cell>
        </row>
        <row r="6018">
          <cell r="A6018">
            <v>88301</v>
          </cell>
          <cell r="B6018" t="str">
            <v>OPERADOR DE PÁ CARREGADEIRA COM ENCARGOS COMPLEMENTARES</v>
          </cell>
          <cell r="C6018" t="str">
            <v>H</v>
          </cell>
          <cell r="D6018">
            <v>24.14</v>
          </cell>
          <cell r="E6018">
            <v>0.86785418400000003</v>
          </cell>
        </row>
        <row r="6019">
          <cell r="A6019">
            <v>88302</v>
          </cell>
          <cell r="B6019" t="str">
            <v>OPERADOR DE PAVIMENTADORA COM ENCARGOS COMPLEMENTARES</v>
          </cell>
          <cell r="C6019" t="str">
            <v>H</v>
          </cell>
          <cell r="D6019">
            <v>23.88</v>
          </cell>
          <cell r="E6019">
            <v>0.86641541099999997</v>
          </cell>
        </row>
        <row r="6020">
          <cell r="A6020">
            <v>88303</v>
          </cell>
          <cell r="B6020" t="str">
            <v>OPERADOR DE ROLO COMPACTADOR COM ENCARGOS COMPLEMENTARES</v>
          </cell>
          <cell r="C6020" t="str">
            <v>H</v>
          </cell>
          <cell r="D6020">
            <v>21.23</v>
          </cell>
          <cell r="E6020">
            <v>0.84974093299999998</v>
          </cell>
        </row>
        <row r="6021">
          <cell r="A6021">
            <v>88304</v>
          </cell>
          <cell r="B6021" t="str">
            <v>OPERADOR DE USINA DE ASFALTO, DE SOLOS OU DE CONCRETO COM ENCARGOS COMPLEMENTARES</v>
          </cell>
          <cell r="C6021" t="str">
            <v>H</v>
          </cell>
          <cell r="D6021">
            <v>22.06</v>
          </cell>
          <cell r="E6021">
            <v>0.85539437900000004</v>
          </cell>
        </row>
        <row r="6022">
          <cell r="A6022">
            <v>88306</v>
          </cell>
          <cell r="B6022" t="str">
            <v>OPERADOR JATO DE AREIA OU JATISTA COM ENCARGOS COMPLEMENTARES</v>
          </cell>
          <cell r="C6022" t="str">
            <v>H</v>
          </cell>
          <cell r="D6022">
            <v>13.23</v>
          </cell>
          <cell r="E6022">
            <v>0.75888133099999999</v>
          </cell>
        </row>
        <row r="6023">
          <cell r="A6023">
            <v>88307</v>
          </cell>
          <cell r="B6023" t="str">
            <v>OPERADOR PARA BATE ESTACAS COM ENCARGOS COMPLEMENTARES</v>
          </cell>
          <cell r="C6023" t="str">
            <v>H</v>
          </cell>
          <cell r="D6023">
            <v>15.04</v>
          </cell>
          <cell r="E6023">
            <v>0.78789893700000002</v>
          </cell>
        </row>
        <row r="6024">
          <cell r="A6024">
            <v>88308</v>
          </cell>
          <cell r="B6024" t="str">
            <v>PASTILHEIRO COM ENCARGOS COMPLEMENTARES</v>
          </cell>
          <cell r="C6024" t="str">
            <v>H</v>
          </cell>
          <cell r="D6024">
            <v>21.61</v>
          </cell>
          <cell r="E6024">
            <v>0.83294771000000001</v>
          </cell>
        </row>
        <row r="6025">
          <cell r="A6025">
            <v>88309</v>
          </cell>
          <cell r="B6025" t="str">
            <v>PEDREIRO COM ENCARGOS COMPLEMENTARES</v>
          </cell>
          <cell r="C6025" t="str">
            <v>H</v>
          </cell>
          <cell r="D6025">
            <v>18.600000000000001</v>
          </cell>
          <cell r="E6025">
            <v>0.80591397899999995</v>
          </cell>
        </row>
        <row r="6026">
          <cell r="A6026">
            <v>88310</v>
          </cell>
          <cell r="B6026" t="str">
            <v>PINTOR COM ENCARGOS COMPLEMENTARES</v>
          </cell>
          <cell r="C6026" t="str">
            <v>H</v>
          </cell>
          <cell r="D6026">
            <v>18.52</v>
          </cell>
          <cell r="E6026">
            <v>0.80507559500000003</v>
          </cell>
        </row>
        <row r="6027">
          <cell r="A6027">
            <v>88311</v>
          </cell>
          <cell r="B6027" t="str">
            <v>PINTOR DE LETREIROS COM ENCARGOS COMPLEMENTARES</v>
          </cell>
          <cell r="C6027" t="str">
            <v>H</v>
          </cell>
          <cell r="D6027">
            <v>19.37</v>
          </cell>
          <cell r="E6027">
            <v>0.81362932499999996</v>
          </cell>
        </row>
        <row r="6028">
          <cell r="A6028">
            <v>88312</v>
          </cell>
          <cell r="B6028" t="str">
            <v>PINTOR PARA TINTA EPÓXI COM ENCARGOS COMPLEMENTARES</v>
          </cell>
          <cell r="C6028" t="str">
            <v>H</v>
          </cell>
          <cell r="D6028">
            <v>21.37</v>
          </cell>
          <cell r="E6028">
            <v>0.831071597</v>
          </cell>
        </row>
        <row r="6029">
          <cell r="A6029">
            <v>88313</v>
          </cell>
          <cell r="B6029" t="str">
            <v>POCEIRO COM ENCARGOS COMPLEMENTARES</v>
          </cell>
          <cell r="C6029" t="str">
            <v>H</v>
          </cell>
          <cell r="D6029">
            <v>19.57</v>
          </cell>
          <cell r="E6029">
            <v>0.81553398099999996</v>
          </cell>
        </row>
        <row r="6030">
          <cell r="A6030">
            <v>88314</v>
          </cell>
          <cell r="B6030" t="str">
            <v>RASTELEIRO COM ENCARGOS COMPLEMENTARES</v>
          </cell>
          <cell r="C6030" t="str">
            <v>H</v>
          </cell>
          <cell r="D6030">
            <v>10.3</v>
          </cell>
          <cell r="E6030">
            <v>0.64951456399999996</v>
          </cell>
        </row>
        <row r="6031">
          <cell r="A6031">
            <v>88315</v>
          </cell>
          <cell r="B6031" t="str">
            <v>SERRALHEIRO COM ENCARGOS COMPLEMENTARES</v>
          </cell>
          <cell r="C6031" t="str">
            <v>H</v>
          </cell>
          <cell r="D6031">
            <v>17.64</v>
          </cell>
          <cell r="E6031">
            <v>0.79535147500000003</v>
          </cell>
        </row>
        <row r="6032">
          <cell r="A6032">
            <v>88316</v>
          </cell>
          <cell r="B6032" t="str">
            <v>SERVENTE COM ENCARGOS COMPLEMENTARES</v>
          </cell>
          <cell r="C6032" t="str">
            <v>H</v>
          </cell>
          <cell r="D6032">
            <v>15.33</v>
          </cell>
          <cell r="E6032">
            <v>0.76451402599999996</v>
          </cell>
        </row>
        <row r="6033">
          <cell r="A6033">
            <v>88317</v>
          </cell>
          <cell r="B6033" t="str">
            <v>SOLDADOR COM ENCARGOS COMPLEMENTARES</v>
          </cell>
          <cell r="C6033" t="str">
            <v>H</v>
          </cell>
          <cell r="D6033">
            <v>21.09</v>
          </cell>
          <cell r="E6033">
            <v>0.82882882999999996</v>
          </cell>
        </row>
        <row r="6034">
          <cell r="A6034">
            <v>88318</v>
          </cell>
          <cell r="B6034" t="str">
            <v>SOLDADOR A (PARA SOLDA A SER TESTADA COM RAIOS "X") COM ENCARGOS COMPLEMENTARES</v>
          </cell>
          <cell r="C6034" t="str">
            <v>H</v>
          </cell>
          <cell r="D6034">
            <v>22.68</v>
          </cell>
          <cell r="E6034">
            <v>0.84082892499999995</v>
          </cell>
        </row>
        <row r="6035">
          <cell r="A6035">
            <v>88320</v>
          </cell>
          <cell r="B6035" t="str">
            <v>TAQUEADOR OU TAQUEIRO COM ENCARGOS COMPLEMENTARES</v>
          </cell>
          <cell r="C6035" t="str">
            <v>H</v>
          </cell>
          <cell r="D6035">
            <v>15.82</v>
          </cell>
          <cell r="E6035">
            <v>0.77180783900000005</v>
          </cell>
        </row>
        <row r="6036">
          <cell r="A6036">
            <v>88321</v>
          </cell>
          <cell r="B6036" t="str">
            <v>TÉCNICO DE LABORATÓRIO COM ENCARGOS COMPLEMENTARES</v>
          </cell>
          <cell r="C6036" t="str">
            <v>H</v>
          </cell>
          <cell r="D6036">
            <v>28</v>
          </cell>
          <cell r="E6036">
            <v>0.87107142900000001</v>
          </cell>
        </row>
        <row r="6037">
          <cell r="A6037">
            <v>88322</v>
          </cell>
          <cell r="B6037" t="str">
            <v>TÉCNICO DE SONDAGEM COM ENCARGOS COMPLEMENTARES</v>
          </cell>
          <cell r="C6037" t="str">
            <v>H</v>
          </cell>
          <cell r="D6037">
            <v>32.97</v>
          </cell>
          <cell r="E6037">
            <v>0.89050652200000002</v>
          </cell>
        </row>
        <row r="6038">
          <cell r="A6038">
            <v>88323</v>
          </cell>
          <cell r="B6038" t="str">
            <v>TELHADISTA COM ENCARGOS COMPLEMENTARES</v>
          </cell>
          <cell r="C6038" t="str">
            <v>H</v>
          </cell>
          <cell r="D6038">
            <v>16.46</v>
          </cell>
          <cell r="E6038">
            <v>0.78068043799999998</v>
          </cell>
        </row>
        <row r="6039">
          <cell r="A6039">
            <v>88324</v>
          </cell>
          <cell r="B6039" t="str">
            <v>TRATORISTA COM ENCARGOS COMPLEMENTARES</v>
          </cell>
          <cell r="C6039" t="str">
            <v>H</v>
          </cell>
          <cell r="D6039">
            <v>23.39</v>
          </cell>
          <cell r="E6039">
            <v>0.84566054000000002</v>
          </cell>
        </row>
        <row r="6040">
          <cell r="A6040">
            <v>88325</v>
          </cell>
          <cell r="B6040" t="str">
            <v>VIDRACEIRO COM ENCARGOS COMPLEMENTARES</v>
          </cell>
          <cell r="C6040" t="str">
            <v>H</v>
          </cell>
          <cell r="D6040">
            <v>16.46</v>
          </cell>
          <cell r="E6040">
            <v>0.78068043799999998</v>
          </cell>
        </row>
        <row r="6041">
          <cell r="A6041">
            <v>88326</v>
          </cell>
          <cell r="B6041" t="str">
            <v>VIGIA NOTURNO COM ENCARGOS COMPLEMENTARES</v>
          </cell>
          <cell r="C6041" t="str">
            <v>H</v>
          </cell>
          <cell r="D6041">
            <v>19.96</v>
          </cell>
          <cell r="E6041">
            <v>0.88326653399999999</v>
          </cell>
        </row>
        <row r="6042">
          <cell r="A6042">
            <v>88377</v>
          </cell>
          <cell r="B6042" t="str">
            <v>OPERADOR DE BETONEIRA ESTACIONÁRIA/MISTURADOR COM ENCARGOS COMPLEMENTARES</v>
          </cell>
          <cell r="C6042" t="str">
            <v>H</v>
          </cell>
          <cell r="D6042">
            <v>17.32</v>
          </cell>
          <cell r="E6042">
            <v>0.81581986200000001</v>
          </cell>
        </row>
        <row r="6043">
          <cell r="A6043">
            <v>88441</v>
          </cell>
          <cell r="B6043" t="str">
            <v>JARDINEIRO COM ENCARGOS COMPLEMENTARES</v>
          </cell>
          <cell r="C6043" t="str">
            <v>H</v>
          </cell>
          <cell r="D6043">
            <v>14.81</v>
          </cell>
          <cell r="E6043">
            <v>0.75624578099999995</v>
          </cell>
        </row>
        <row r="6044">
          <cell r="A6044">
            <v>88597</v>
          </cell>
          <cell r="B6044" t="str">
            <v>DESENHISTA DETALHISTA COM ENCARGOS COMPLEMENTARES</v>
          </cell>
          <cell r="C6044" t="str">
            <v>H</v>
          </cell>
          <cell r="D6044">
            <v>24.88</v>
          </cell>
          <cell r="E6044">
            <v>0.90635048299999998</v>
          </cell>
        </row>
        <row r="6045">
          <cell r="A6045">
            <v>90766</v>
          </cell>
          <cell r="B6045" t="str">
            <v>ALMOXARIFE COM ENCARGOS COMPLEMENTARES</v>
          </cell>
          <cell r="C6045" t="str">
            <v>H</v>
          </cell>
          <cell r="D6045">
            <v>19.91</v>
          </cell>
          <cell r="E6045">
            <v>0.88229376299999995</v>
          </cell>
        </row>
        <row r="6046">
          <cell r="A6046">
            <v>90767</v>
          </cell>
          <cell r="B6046" t="str">
            <v>APONTADOR OU APROPRIADOR COM ENCARGOS COMPLEMENTARES</v>
          </cell>
          <cell r="C6046" t="str">
            <v>H</v>
          </cell>
          <cell r="D6046">
            <v>19.14</v>
          </cell>
          <cell r="E6046">
            <v>0.87755102100000004</v>
          </cell>
        </row>
        <row r="6047">
          <cell r="A6047">
            <v>90768</v>
          </cell>
          <cell r="B6047" t="str">
            <v>ARQUITETO DE OBRA JUNIOR COM ENCARGOS COMPLEMENTARES</v>
          </cell>
          <cell r="C6047" t="str">
            <v>H</v>
          </cell>
          <cell r="D6047">
            <v>78.849999999999994</v>
          </cell>
          <cell r="E6047">
            <v>0.99492514600000004</v>
          </cell>
        </row>
        <row r="6048">
          <cell r="A6048">
            <v>90769</v>
          </cell>
          <cell r="B6048" t="str">
            <v>ARQUITETO DE OBRA PLENO COM ENCARGOS COMPLEMENTARES</v>
          </cell>
          <cell r="C6048" t="str">
            <v>H</v>
          </cell>
          <cell r="D6048">
            <v>90.43</v>
          </cell>
          <cell r="E6048">
            <v>0.99557522200000004</v>
          </cell>
        </row>
        <row r="6049">
          <cell r="A6049">
            <v>90770</v>
          </cell>
          <cell r="B6049" t="str">
            <v>ARQUITETO DE OBRA SENIOR COM ENCARGOS COMPLEMENTARES</v>
          </cell>
          <cell r="C6049" t="str">
            <v>H</v>
          </cell>
          <cell r="D6049">
            <v>107.06</v>
          </cell>
          <cell r="E6049">
            <v>0.99626273099999996</v>
          </cell>
        </row>
        <row r="6050">
          <cell r="A6050">
            <v>90771</v>
          </cell>
          <cell r="B6050" t="str">
            <v>AUXILIAR DE DESENHISTA COM ENCARGOS COMPLEMENTARES</v>
          </cell>
          <cell r="C6050" t="str">
            <v>H</v>
          </cell>
          <cell r="D6050">
            <v>20.62</v>
          </cell>
          <cell r="E6050">
            <v>0.88700290999999998</v>
          </cell>
        </row>
        <row r="6051">
          <cell r="A6051">
            <v>90772</v>
          </cell>
          <cell r="B6051" t="str">
            <v>AUXILIAR DE ESCRITORIO COM ENCARGOS COMPLEMENTARES</v>
          </cell>
          <cell r="C6051" t="str">
            <v>H</v>
          </cell>
          <cell r="D6051">
            <v>17</v>
          </cell>
          <cell r="E6051">
            <v>0.86294117699999995</v>
          </cell>
        </row>
        <row r="6052">
          <cell r="A6052">
            <v>90773</v>
          </cell>
          <cell r="B6052" t="str">
            <v>DESENHISTA COPISTA COM ENCARGOS COMPLEMENTARES</v>
          </cell>
          <cell r="C6052" t="str">
            <v>H</v>
          </cell>
          <cell r="D6052">
            <v>20.85</v>
          </cell>
          <cell r="E6052">
            <v>0.88824940100000005</v>
          </cell>
        </row>
        <row r="6053">
          <cell r="A6053">
            <v>90775</v>
          </cell>
          <cell r="B6053" t="str">
            <v>DESENHISTA PROJETISTA COM ENCARGOS COMPLEMENTARES</v>
          </cell>
          <cell r="C6053" t="str">
            <v>H</v>
          </cell>
          <cell r="D6053">
            <v>34.090000000000003</v>
          </cell>
          <cell r="E6053">
            <v>0.98855969499999996</v>
          </cell>
        </row>
        <row r="6054">
          <cell r="A6054">
            <v>90776</v>
          </cell>
          <cell r="B6054" t="str">
            <v>ENCARREGADO GERAL COM ENCARGOS COMPLEMENTARES</v>
          </cell>
          <cell r="C6054" t="str">
            <v>H</v>
          </cell>
          <cell r="D6054">
            <v>38.909999999999997</v>
          </cell>
          <cell r="E6054">
            <v>0.93981481499999997</v>
          </cell>
        </row>
        <row r="6055">
          <cell r="A6055">
            <v>90777</v>
          </cell>
          <cell r="B6055" t="str">
            <v>ENGENHEIRO CIVIL DE OBRA JUNIOR COM ENCARGOS COMPLEMENTARES</v>
          </cell>
          <cell r="C6055" t="str">
            <v>H</v>
          </cell>
          <cell r="D6055">
            <v>83.85</v>
          </cell>
          <cell r="E6055">
            <v>0.99522787000000001</v>
          </cell>
        </row>
        <row r="6056">
          <cell r="A6056">
            <v>90778</v>
          </cell>
          <cell r="B6056" t="str">
            <v>ENGENHEIRO CIVIL DE OBRA PLENO COM ENCARGOS COMPLEMENTARES</v>
          </cell>
          <cell r="C6056" t="str">
            <v>H</v>
          </cell>
          <cell r="D6056">
            <v>105.48</v>
          </cell>
          <cell r="E6056">
            <v>0.99620673400000004</v>
          </cell>
        </row>
        <row r="6057">
          <cell r="A6057">
            <v>90779</v>
          </cell>
          <cell r="B6057" t="str">
            <v>ENGENHEIRO CIVIL DE OBRA SENIOR COM ENCARGOS COMPLEMENTARES</v>
          </cell>
          <cell r="C6057" t="str">
            <v>H</v>
          </cell>
          <cell r="D6057">
            <v>138.44</v>
          </cell>
          <cell r="E6057">
            <v>0.99711003600000003</v>
          </cell>
        </row>
        <row r="6058">
          <cell r="A6058">
            <v>90780</v>
          </cell>
          <cell r="B6058" t="str">
            <v>MESTRE DE OBRAS COM ENCARGOS COMPLEMENTARES</v>
          </cell>
          <cell r="C6058" t="str">
            <v>H</v>
          </cell>
          <cell r="D6058">
            <v>61.32</v>
          </cell>
          <cell r="E6058">
            <v>0.99347364999999999</v>
          </cell>
        </row>
        <row r="6059">
          <cell r="A6059">
            <v>90781</v>
          </cell>
          <cell r="B6059" t="str">
            <v>TOPOGRAFO COM ENCARGOS COMPLEMENTARES</v>
          </cell>
          <cell r="C6059" t="str">
            <v>H</v>
          </cell>
          <cell r="D6059">
            <v>33.75</v>
          </cell>
          <cell r="E6059">
            <v>0.93060498300000005</v>
          </cell>
        </row>
        <row r="6060">
          <cell r="A6060">
            <v>91677</v>
          </cell>
          <cell r="B6060" t="str">
            <v>ENGENHEIRO ELETRICISTA COM ENCARGOS COMPLEMENTARES</v>
          </cell>
          <cell r="C6060" t="str">
            <v>H</v>
          </cell>
          <cell r="D6060">
            <v>98.23</v>
          </cell>
          <cell r="E6060">
            <v>0.99592668100000004</v>
          </cell>
        </row>
        <row r="6061">
          <cell r="A6061">
            <v>91678</v>
          </cell>
          <cell r="B6061" t="str">
            <v>ENGENHEIRO SANITARISTA COM ENCARGOS COMPLEMENTARES</v>
          </cell>
          <cell r="C6061" t="str">
            <v>H</v>
          </cell>
          <cell r="D6061">
            <v>82.85</v>
          </cell>
          <cell r="E6061">
            <v>0.99517024899999995</v>
          </cell>
        </row>
        <row r="6062">
          <cell r="A6062">
            <v>93556</v>
          </cell>
          <cell r="B6062" t="str">
            <v>FERRAMENTAS (ENCARGOS COMPLEMENTARES) - MENSALISTA</v>
          </cell>
          <cell r="C6062" t="str">
            <v>MES</v>
          </cell>
          <cell r="D6062">
            <v>90.23</v>
          </cell>
          <cell r="E6062">
            <v>0</v>
          </cell>
        </row>
        <row r="6063">
          <cell r="A6063">
            <v>93557</v>
          </cell>
          <cell r="B6063" t="str">
            <v>EPI (ENCARGOS COMPLEMENTARES) - MENSALISTA</v>
          </cell>
          <cell r="C6063" t="str">
            <v>MES</v>
          </cell>
          <cell r="D6063">
            <v>166.1</v>
          </cell>
          <cell r="E6063">
            <v>0</v>
          </cell>
        </row>
        <row r="6064">
          <cell r="A6064">
            <v>93558</v>
          </cell>
          <cell r="B6064" t="str">
            <v>MOTORISTA DE CAMINHAO COM ENCARGOS COMPLEMENTARES</v>
          </cell>
          <cell r="C6064" t="str">
            <v>MES</v>
          </cell>
          <cell r="D6064">
            <v>3762.92</v>
          </cell>
          <cell r="E6064">
            <v>0.88304561400000003</v>
          </cell>
        </row>
        <row r="6065">
          <cell r="A6065">
            <v>93559</v>
          </cell>
          <cell r="B6065" t="str">
            <v>DESENHISTA DETALHISTA COM ENCARGOS COMPLEMENTARES</v>
          </cell>
          <cell r="C6065" t="str">
            <v>MES</v>
          </cell>
          <cell r="D6065">
            <v>4413.8</v>
          </cell>
          <cell r="E6065">
            <v>0.90029226600000001</v>
          </cell>
        </row>
        <row r="6066">
          <cell r="A6066">
            <v>93560</v>
          </cell>
          <cell r="B6066" t="str">
            <v>DESENHISTA COPISTA COM ENCARGOS COMPLEMENTARES</v>
          </cell>
          <cell r="C6066" t="str">
            <v>MES</v>
          </cell>
          <cell r="D6066">
            <v>3707.31</v>
          </cell>
          <cell r="E6066">
            <v>0.88129128700000003</v>
          </cell>
        </row>
        <row r="6067">
          <cell r="A6067">
            <v>93561</v>
          </cell>
          <cell r="B6067" t="str">
            <v>DESENHISTA PROJETISTA COM ENCARGOS COMPLEMENTARES</v>
          </cell>
          <cell r="C6067" t="str">
            <v>MES</v>
          </cell>
          <cell r="D6067">
            <v>6189.08</v>
          </cell>
          <cell r="E6067">
            <v>0.95973876599999997</v>
          </cell>
        </row>
        <row r="6068">
          <cell r="A6068">
            <v>93562</v>
          </cell>
          <cell r="B6068" t="str">
            <v>AUXILIAR DE DESENHISTA COM ENCARGOS COMPLEMENTARES</v>
          </cell>
          <cell r="C6068" t="str">
            <v>MES</v>
          </cell>
          <cell r="D6068">
            <v>3666.87</v>
          </cell>
          <cell r="E6068">
            <v>0.87998211100000001</v>
          </cell>
        </row>
        <row r="6069">
          <cell r="A6069">
            <v>93563</v>
          </cell>
          <cell r="B6069" t="str">
            <v>ALMOXARIFE COM ENCARGOS COMPLEMENTARES</v>
          </cell>
          <cell r="C6069" t="str">
            <v>MES</v>
          </cell>
          <cell r="D6069">
            <v>3539.89</v>
          </cell>
          <cell r="E6069">
            <v>0.87334209100000004</v>
          </cell>
        </row>
        <row r="6070">
          <cell r="A6070">
            <v>93564</v>
          </cell>
          <cell r="B6070" t="str">
            <v>APONTADOR OU APROPRIADOR COM ENCARGOS COMPLEMENTARES</v>
          </cell>
          <cell r="C6070" t="str">
            <v>MES</v>
          </cell>
          <cell r="D6070">
            <v>3397.91</v>
          </cell>
          <cell r="E6070">
            <v>0.86804968999999998</v>
          </cell>
        </row>
        <row r="6071">
          <cell r="A6071">
            <v>93565</v>
          </cell>
          <cell r="B6071" t="str">
            <v>ENGENHEIRO CIVIL DE OBRA JUNIOR COM ENCARGOS COMPLEMENTARES</v>
          </cell>
          <cell r="C6071" t="str">
            <v>MES</v>
          </cell>
          <cell r="D6071">
            <v>14751.57</v>
          </cell>
          <cell r="E6071">
            <v>0.99447921699999997</v>
          </cell>
        </row>
        <row r="6072">
          <cell r="A6072">
            <v>93566</v>
          </cell>
          <cell r="B6072" t="str">
            <v>AUXILIAR DE ESCRITORIO COM ENCARGOS COMPLEMENTARES</v>
          </cell>
          <cell r="C6072" t="str">
            <v>MES</v>
          </cell>
          <cell r="D6072">
            <v>3029.73</v>
          </cell>
          <cell r="E6072">
            <v>0.85474283200000001</v>
          </cell>
        </row>
        <row r="6073">
          <cell r="A6073">
            <v>93567</v>
          </cell>
          <cell r="B6073" t="str">
            <v>ENGENHEIRO CIVIL DE OBRA PLENO COM ENCARGOS COMPLEMENTARES</v>
          </cell>
          <cell r="C6073" t="str">
            <v>MES</v>
          </cell>
          <cell r="D6073">
            <v>18557.759999999998</v>
          </cell>
          <cell r="E6073">
            <v>0.99561153000000002</v>
          </cell>
        </row>
        <row r="6074">
          <cell r="A6074">
            <v>93568</v>
          </cell>
          <cell r="B6074" t="str">
            <v>ENGENHEIRO CIVIL DE OBRA SENIOR COM ENCARGOS COMPLEMENTARES</v>
          </cell>
          <cell r="C6074" t="str">
            <v>MES</v>
          </cell>
          <cell r="D6074">
            <v>24352.5</v>
          </cell>
          <cell r="E6074">
            <v>0.99665577999999999</v>
          </cell>
        </row>
        <row r="6075">
          <cell r="A6075">
            <v>93569</v>
          </cell>
          <cell r="B6075" t="str">
            <v>ARQUITETO JUNIOR COM ENCARGOS COMPLEMENTARES</v>
          </cell>
          <cell r="C6075" t="str">
            <v>MES</v>
          </cell>
          <cell r="D6075">
            <v>13891.76</v>
          </cell>
          <cell r="E6075">
            <v>0.994137516</v>
          </cell>
        </row>
        <row r="6076">
          <cell r="A6076">
            <v>93570</v>
          </cell>
          <cell r="B6076" t="str">
            <v>ARQUITETO PLENO COM ENCARGOS COMPLEMENTARES</v>
          </cell>
          <cell r="C6076" t="str">
            <v>MES</v>
          </cell>
          <cell r="D6076">
            <v>15929.15</v>
          </cell>
          <cell r="E6076">
            <v>0.994887348</v>
          </cell>
        </row>
        <row r="6077">
          <cell r="A6077">
            <v>93571</v>
          </cell>
          <cell r="B6077" t="str">
            <v>ARQUITETO SENIOR COM ENCARGOS COMPLEMENTARES</v>
          </cell>
          <cell r="C6077" t="str">
            <v>MES</v>
          </cell>
          <cell r="D6077">
            <v>18856.96</v>
          </cell>
          <cell r="E6077">
            <v>0.99568116200000001</v>
          </cell>
        </row>
        <row r="6078">
          <cell r="A6078">
            <v>93572</v>
          </cell>
          <cell r="B6078" t="str">
            <v>ENCARREGADO GERAL DE OBRAS COM ENCARGOS COMPLEMENTARES</v>
          </cell>
          <cell r="C6078" t="str">
            <v>MES</v>
          </cell>
          <cell r="D6078">
            <v>6867.55</v>
          </cell>
          <cell r="E6078">
            <v>0.93471432899999995</v>
          </cell>
        </row>
        <row r="6079">
          <cell r="A6079">
            <v>94295</v>
          </cell>
          <cell r="B6079" t="str">
            <v>MESTRE DE OBRAS COM ENCARGOS COMPLEMENTARES</v>
          </cell>
          <cell r="C6079" t="str">
            <v>MES</v>
          </cell>
          <cell r="D6079">
            <v>10780.08</v>
          </cell>
          <cell r="E6079">
            <v>0.99244529800000003</v>
          </cell>
        </row>
        <row r="6080">
          <cell r="A6080">
            <v>94296</v>
          </cell>
          <cell r="B6080" t="str">
            <v>TOPOGRAFO COM ENCARGOS COMPLEMENTARES</v>
          </cell>
          <cell r="C6080" t="str">
            <v>MES</v>
          </cell>
          <cell r="D6080">
            <v>5975.08</v>
          </cell>
          <cell r="E6080">
            <v>0.92496284600000001</v>
          </cell>
        </row>
        <row r="6081">
          <cell r="A6081">
            <v>95308</v>
          </cell>
          <cell r="B6081" t="str">
            <v>CURSO DE CAPACITAÇÃO PARA AJUDANTE DE ARMADOR (ENCARGOS COMPLEMENTARES) - HORISTA</v>
          </cell>
          <cell r="C6081" t="str">
            <v>H</v>
          </cell>
          <cell r="D6081">
            <v>0.1</v>
          </cell>
          <cell r="E6081">
            <v>1</v>
          </cell>
        </row>
        <row r="6082">
          <cell r="A6082">
            <v>95309</v>
          </cell>
          <cell r="B6082" t="str">
            <v>CURSO DE CAPACITAÇÃO PARA AJUDANTE DE CARPINTEIRO (ENCARGOS COMPLEMENTARES) - HORISTA</v>
          </cell>
          <cell r="C6082" t="str">
            <v>H</v>
          </cell>
          <cell r="D6082">
            <v>0.13</v>
          </cell>
          <cell r="E6082">
            <v>1</v>
          </cell>
        </row>
        <row r="6083">
          <cell r="A6083">
            <v>95310</v>
          </cell>
          <cell r="B6083" t="str">
            <v>CURSO DE CAPACITAÇÃO PARA AJUDANTE DE ESTRUTURA METÁLICA (ENCARGOS COMPLEMENTARES) - HORISTA</v>
          </cell>
          <cell r="C6083" t="str">
            <v>H</v>
          </cell>
          <cell r="D6083">
            <v>0.05</v>
          </cell>
          <cell r="E6083">
            <v>1</v>
          </cell>
        </row>
        <row r="6084">
          <cell r="A6084">
            <v>95311</v>
          </cell>
          <cell r="B6084" t="str">
            <v>CURSO DE CAPACITAÇÃO PARA AJUDANTE DE OPERAÇÃO EM GERAL (ENCARGOS COMPLEMENTARES) - HORISTA</v>
          </cell>
          <cell r="C6084" t="str">
            <v>H</v>
          </cell>
          <cell r="D6084">
            <v>0.11</v>
          </cell>
          <cell r="E6084">
            <v>1</v>
          </cell>
        </row>
        <row r="6085">
          <cell r="A6085">
            <v>95312</v>
          </cell>
          <cell r="B6085" t="str">
            <v>CURSO DE CAPACITAÇÃO PARA AJUDANTE DE PEDREIRO (ENCARGOS COMPLEMENTARES) - HORISTA</v>
          </cell>
          <cell r="C6085" t="str">
            <v>H</v>
          </cell>
          <cell r="D6085">
            <v>0.12</v>
          </cell>
          <cell r="E6085">
            <v>1</v>
          </cell>
        </row>
        <row r="6086">
          <cell r="A6086">
            <v>95313</v>
          </cell>
          <cell r="B6086" t="str">
            <v>CURSO DE CAPACITAÇÃO PARA AJUDANTE ESPECIALIZADO (ENCARGOS COMPLEMENTARES) - HORISTA</v>
          </cell>
          <cell r="C6086" t="str">
            <v>H</v>
          </cell>
          <cell r="D6086">
            <v>0.11</v>
          </cell>
          <cell r="E6086">
            <v>1</v>
          </cell>
        </row>
        <row r="6087">
          <cell r="A6087">
            <v>95314</v>
          </cell>
          <cell r="B6087" t="str">
            <v>CURSO DE CAPACITAÇÃO PARA ARMADOR (ENCARGOS COMPLEMENTARES) - HORISTA</v>
          </cell>
          <cell r="C6087" t="str">
            <v>H</v>
          </cell>
          <cell r="D6087">
            <v>0.13</v>
          </cell>
          <cell r="E6087">
            <v>1</v>
          </cell>
        </row>
        <row r="6088">
          <cell r="A6088">
            <v>95315</v>
          </cell>
          <cell r="B6088" t="str">
            <v>CURSO DE CAPACITAÇÃO PARA ASSENTADOR DE TUBOS (ENCARGOS COMPLEMENTARES) - HORISTA</v>
          </cell>
          <cell r="C6088" t="str">
            <v>H</v>
          </cell>
          <cell r="D6088">
            <v>0.23</v>
          </cell>
          <cell r="E6088">
            <v>1</v>
          </cell>
        </row>
        <row r="6089">
          <cell r="A6089">
            <v>95316</v>
          </cell>
          <cell r="B6089" t="str">
            <v>CURSO DE CAPACITAÇÃO PARA AUXILIAR DE ELETRICISTA (ENCARGOS COMPLEMENTARES) - HORISTA</v>
          </cell>
          <cell r="C6089" t="str">
            <v>H</v>
          </cell>
          <cell r="D6089">
            <v>0.33</v>
          </cell>
          <cell r="E6089">
            <v>1</v>
          </cell>
        </row>
        <row r="6090">
          <cell r="A6090">
            <v>95317</v>
          </cell>
          <cell r="B6090" t="str">
            <v>CURSO DE CAPACITAÇÃO PARA AUXILIAR DE ENCANADOR OU BOMBEIRO HIDRÁULICO (ENCARGOS COMPLEMENTARES) - HORISTA</v>
          </cell>
          <cell r="C6090" t="str">
            <v>H</v>
          </cell>
          <cell r="D6090">
            <v>0.16</v>
          </cell>
          <cell r="E6090">
            <v>1</v>
          </cell>
        </row>
        <row r="6091">
          <cell r="A6091">
            <v>95318</v>
          </cell>
          <cell r="B6091" t="str">
            <v>CURSO DE CAPACITAÇÃO PARA AUXILIAR DE LABORATÓRIO (ENCARGOS COMPLEMENTARES) - HORISTA</v>
          </cell>
          <cell r="C6091" t="str">
            <v>H</v>
          </cell>
          <cell r="D6091">
            <v>7.0000000000000007E-2</v>
          </cell>
          <cell r="E6091">
            <v>1</v>
          </cell>
        </row>
        <row r="6092">
          <cell r="A6092">
            <v>95319</v>
          </cell>
          <cell r="B6092" t="str">
            <v>CURSO DE CAPACITAÇÃO PARA AUXILIAR DE MECÂNICO (ENCARGOS COMPLEMENTARES) - HORISTA</v>
          </cell>
          <cell r="C6092" t="str">
            <v>H</v>
          </cell>
          <cell r="D6092">
            <v>0.09</v>
          </cell>
          <cell r="E6092">
            <v>1</v>
          </cell>
        </row>
        <row r="6093">
          <cell r="A6093">
            <v>95320</v>
          </cell>
          <cell r="B6093" t="str">
            <v>CURSO DE CAPACITAÇÃO PARA AUXILIAR DE SERRALHEIRO (ENCARGOS COMPLEMENTARES) - HORISTA</v>
          </cell>
          <cell r="C6093" t="str">
            <v>H</v>
          </cell>
          <cell r="D6093">
            <v>0.09</v>
          </cell>
          <cell r="E6093">
            <v>1</v>
          </cell>
        </row>
        <row r="6094">
          <cell r="A6094">
            <v>95321</v>
          </cell>
          <cell r="B6094" t="str">
            <v>CURSO DE CAPACITAÇÃO PARA AUXILIAR DE SERVIÇOS GERAIS (ENCARGOS COMPLEMENTARES) - HORISTA</v>
          </cell>
          <cell r="C6094" t="str">
            <v>H</v>
          </cell>
          <cell r="D6094">
            <v>0.09</v>
          </cell>
          <cell r="E6094">
            <v>1</v>
          </cell>
        </row>
        <row r="6095">
          <cell r="A6095">
            <v>95322</v>
          </cell>
          <cell r="B6095" t="str">
            <v>CURSO DE CAPACITAÇÃO PARA AUXILIAR DE TOPÓGRAFO (ENCARGOS COMPLEMENTARES) - HORISTA</v>
          </cell>
          <cell r="C6095" t="str">
            <v>H</v>
          </cell>
          <cell r="D6095">
            <v>0.15</v>
          </cell>
          <cell r="E6095">
            <v>1</v>
          </cell>
        </row>
        <row r="6096">
          <cell r="A6096">
            <v>95323</v>
          </cell>
          <cell r="B6096" t="str">
            <v>CURSO DE CAPACITAÇÃO PARA AUXILIAR TÉCNICO DE ENGENHARIA (ENCARGOS COMPLEMENTARES) - HORISTA</v>
          </cell>
          <cell r="C6096" t="str">
            <v>H</v>
          </cell>
          <cell r="D6096">
            <v>0.17</v>
          </cell>
          <cell r="E6096">
            <v>1</v>
          </cell>
        </row>
        <row r="6097">
          <cell r="A6097">
            <v>95324</v>
          </cell>
          <cell r="B6097" t="str">
            <v>CURSO DE CAPACITAÇÃO PARA AZULEJISTA OU LADRILHISTA (ENCARGOS COMPLEMENTARES) - HORISTA</v>
          </cell>
          <cell r="C6097" t="str">
            <v>H</v>
          </cell>
          <cell r="D6097">
            <v>0.15</v>
          </cell>
          <cell r="E6097">
            <v>1</v>
          </cell>
        </row>
        <row r="6098">
          <cell r="A6098">
            <v>95325</v>
          </cell>
          <cell r="B6098" t="str">
            <v>CURSO DE CAPACITAÇÃO PARA BLASTER, DINAMITADOR OU CABO DE FOGO (ENCARGOS COMPLEMENTARES) - HORISTA</v>
          </cell>
          <cell r="C6098" t="str">
            <v>H</v>
          </cell>
          <cell r="D6098">
            <v>0.24</v>
          </cell>
          <cell r="E6098">
            <v>1</v>
          </cell>
        </row>
        <row r="6099">
          <cell r="A6099">
            <v>95326</v>
          </cell>
          <cell r="B6099" t="str">
            <v>CURSO DE CAPACITAÇÃO PARA CADASTRISTA DE REDES DE AGUA E ESGOTO (ENCARGOS COMPLEMENTARES) - HORISTA</v>
          </cell>
          <cell r="C6099" t="str">
            <v>H</v>
          </cell>
          <cell r="D6099">
            <v>0.08</v>
          </cell>
          <cell r="E6099">
            <v>1</v>
          </cell>
        </row>
        <row r="6100">
          <cell r="A6100">
            <v>95327</v>
          </cell>
          <cell r="B6100" t="str">
            <v>CURSO DE CAPACITAÇÃO PARA CALAFETADOR/CALAFATE (ENCARGOS COMPLEMENTARES) - HORISTA</v>
          </cell>
          <cell r="C6100" t="str">
            <v>H</v>
          </cell>
          <cell r="D6100">
            <v>0.16</v>
          </cell>
          <cell r="E6100">
            <v>1</v>
          </cell>
        </row>
        <row r="6101">
          <cell r="A6101">
            <v>95328</v>
          </cell>
          <cell r="B6101" t="str">
            <v>CURSO DE CAPACITAÇÃO PARA CALCETEIRO (ENCARGOS COMPLEMENTARES) - HORISTA</v>
          </cell>
          <cell r="C6101" t="str">
            <v>H</v>
          </cell>
          <cell r="D6101">
            <v>0.14000000000000001</v>
          </cell>
          <cell r="E6101">
            <v>1</v>
          </cell>
        </row>
        <row r="6102">
          <cell r="A6102">
            <v>95329</v>
          </cell>
          <cell r="B6102" t="str">
            <v>CURSO DE CAPACITAÇÃO PARA CARPINTEIRO DE ESQUADRIA (ENCARGOS COMPLEMENTARES) - HORISTA</v>
          </cell>
          <cell r="C6102" t="str">
            <v>H</v>
          </cell>
          <cell r="D6102">
            <v>0.17</v>
          </cell>
          <cell r="E6102">
            <v>1</v>
          </cell>
        </row>
        <row r="6103">
          <cell r="A6103">
            <v>95330</v>
          </cell>
          <cell r="B6103" t="str">
            <v>CURSO DE CAPACITAÇÃO PARA CARPINTEIRO DE FÔRMAS (ENCARGOS COMPLEMENTARES) - HORISTA</v>
          </cell>
          <cell r="C6103" t="str">
            <v>H</v>
          </cell>
          <cell r="D6103">
            <v>0.13</v>
          </cell>
          <cell r="E6103">
            <v>1</v>
          </cell>
        </row>
        <row r="6104">
          <cell r="A6104">
            <v>95331</v>
          </cell>
          <cell r="B6104" t="str">
            <v>CURSO DE CAPACITAÇÃO PARA CAVOUQUEIRO OU OPERADOR PERFURATRIZ/ROMPEDOR (ENCARGOS COMPLEMENTARES) - HORISTA</v>
          </cell>
          <cell r="C6104" t="str">
            <v>H</v>
          </cell>
          <cell r="D6104">
            <v>0.09</v>
          </cell>
          <cell r="E6104">
            <v>1</v>
          </cell>
        </row>
        <row r="6105">
          <cell r="A6105">
            <v>95332</v>
          </cell>
          <cell r="B6105" t="str">
            <v>CURSO DE CAPACITAÇÃO PARA ELETRICISTA (ENCARGOS COMPLEMENTARES) - HORISTA</v>
          </cell>
          <cell r="C6105" t="str">
            <v>H</v>
          </cell>
          <cell r="D6105">
            <v>0.44</v>
          </cell>
          <cell r="E6105">
            <v>1</v>
          </cell>
        </row>
        <row r="6106">
          <cell r="A6106">
            <v>95333</v>
          </cell>
          <cell r="B6106" t="str">
            <v>CURSO DE CAPACITAÇÃO PARA ELETRICISTA INDUSTRIAL (ENCARGOS COMPLEMENTARES) - HORISTA</v>
          </cell>
          <cell r="C6106" t="str">
            <v>H</v>
          </cell>
          <cell r="D6106">
            <v>0.56999999999999995</v>
          </cell>
          <cell r="E6106">
            <v>1</v>
          </cell>
        </row>
        <row r="6107">
          <cell r="A6107">
            <v>95334</v>
          </cell>
          <cell r="B6107" t="str">
            <v>CURSO DE CAPACITAÇÃO PARA ELETROTÉCNICO (ENCARGOS COMPLEMENTARES) - HORISTA</v>
          </cell>
          <cell r="C6107" t="str">
            <v>H</v>
          </cell>
          <cell r="D6107">
            <v>0.56999999999999995</v>
          </cell>
          <cell r="E6107">
            <v>1</v>
          </cell>
        </row>
        <row r="6108">
          <cell r="A6108">
            <v>95335</v>
          </cell>
          <cell r="B6108" t="str">
            <v>CURSO DE CAPACITAÇÃO PARA ENCANADOR OU BOMBEIRO HIDRÁULICO (ENCARGOS COMPLEMENTARES) - HORISTA</v>
          </cell>
          <cell r="C6108" t="str">
            <v>H</v>
          </cell>
          <cell r="D6108">
            <v>0.21</v>
          </cell>
          <cell r="E6108">
            <v>1</v>
          </cell>
        </row>
        <row r="6109">
          <cell r="A6109">
            <v>95336</v>
          </cell>
          <cell r="B6109" t="str">
            <v>CURSO DE CAPACITAÇÃO PARA ESTUCADOR (ENCARGOS COMPLEMENTARES) - HORISTA</v>
          </cell>
          <cell r="C6109" t="str">
            <v>H</v>
          </cell>
          <cell r="D6109">
            <v>0.12</v>
          </cell>
          <cell r="E6109">
            <v>1</v>
          </cell>
        </row>
        <row r="6110">
          <cell r="A6110">
            <v>95337</v>
          </cell>
          <cell r="B6110" t="str">
            <v>CURSO DE CAPACITAÇÃO PARA GESSEIRO (ENCARGOS COMPLEMENTARES) - HORISTA</v>
          </cell>
          <cell r="C6110" t="str">
            <v>H</v>
          </cell>
          <cell r="D6110">
            <v>0.12</v>
          </cell>
          <cell r="E6110">
            <v>1</v>
          </cell>
        </row>
        <row r="6111">
          <cell r="A6111">
            <v>95338</v>
          </cell>
          <cell r="B6111" t="str">
            <v>CURSO DE CAPACITAÇÃO PARA IMPERMEABILIZADOR (ENCARGOS COMPLEMENTARES) - HORISTA</v>
          </cell>
          <cell r="C6111" t="str">
            <v>H</v>
          </cell>
          <cell r="D6111">
            <v>0.26</v>
          </cell>
          <cell r="E6111">
            <v>1</v>
          </cell>
        </row>
        <row r="6112">
          <cell r="A6112">
            <v>95339</v>
          </cell>
          <cell r="B6112" t="str">
            <v>CURSO DE CAPACITAÇÃO PARA MAÇARIQUEIRO (ENCARGOS COMPLEMENTARES) - HORISTA</v>
          </cell>
          <cell r="C6112" t="str">
            <v>H</v>
          </cell>
          <cell r="D6112">
            <v>0.26</v>
          </cell>
          <cell r="E6112">
            <v>1</v>
          </cell>
        </row>
        <row r="6113">
          <cell r="A6113">
            <v>95340</v>
          </cell>
          <cell r="B6113" t="str">
            <v>CURSO DE CAPACITAÇÃO PARA MARCENEIRO (ENCARGOS COMPLEMENTARES) - HORISTA</v>
          </cell>
          <cell r="C6113" t="str">
            <v>H</v>
          </cell>
          <cell r="D6113">
            <v>0.15</v>
          </cell>
          <cell r="E6113">
            <v>1</v>
          </cell>
        </row>
        <row r="6114">
          <cell r="A6114">
            <v>95341</v>
          </cell>
          <cell r="B6114" t="str">
            <v>CURSO DE CAPACITAÇÃO PARA MARMORISTA/GRANITEIRO (ENCARGOS COMPLEMENTARES) - HORISTA</v>
          </cell>
          <cell r="C6114" t="str">
            <v>H</v>
          </cell>
          <cell r="D6114">
            <v>0.16</v>
          </cell>
          <cell r="E6114">
            <v>1</v>
          </cell>
        </row>
        <row r="6115">
          <cell r="A6115">
            <v>95342</v>
          </cell>
          <cell r="B6115" t="str">
            <v>CURSO DE CAPACITAÇÃO PARA MECÂNICO DE EQUIPAMENTOS PESADOS (ENCARGOS COMPLEMENTARES) - HORISTA</v>
          </cell>
          <cell r="C6115" t="str">
            <v>H</v>
          </cell>
          <cell r="D6115">
            <v>0.12</v>
          </cell>
          <cell r="E6115">
            <v>1</v>
          </cell>
        </row>
        <row r="6116">
          <cell r="A6116">
            <v>95343</v>
          </cell>
          <cell r="B6116" t="str">
            <v>CURSO DE CAPACITAÇÃO PARA MONTADOR  DE TUBO AÇO/EQUIPAMENTOS (ENCARGOS COMPLEMENTARES) - HORISTA</v>
          </cell>
          <cell r="C6116" t="str">
            <v>H</v>
          </cell>
          <cell r="D6116">
            <v>0.23</v>
          </cell>
          <cell r="E6116">
            <v>1</v>
          </cell>
        </row>
        <row r="6117">
          <cell r="A6117">
            <v>95344</v>
          </cell>
          <cell r="B6117" t="str">
            <v>CURSO DE CAPACITAÇÃO PARA MONTADOR DE ESTRUTURA METÁLICA (ENCARGOS COMPLEMENTARES) - HORISTA</v>
          </cell>
          <cell r="C6117" t="str">
            <v>H</v>
          </cell>
          <cell r="D6117">
            <v>0.09</v>
          </cell>
          <cell r="E6117">
            <v>1</v>
          </cell>
        </row>
        <row r="6118">
          <cell r="A6118">
            <v>95345</v>
          </cell>
          <cell r="B6118" t="str">
            <v>CURSO DE CAPACITAÇÃO PARA MONTADOR ELETROMECÂNICO (ENCARGOS COMPLEMENTARES) - HORISTA</v>
          </cell>
          <cell r="C6118" t="str">
            <v>H</v>
          </cell>
          <cell r="D6118">
            <v>0.5</v>
          </cell>
          <cell r="E6118">
            <v>1</v>
          </cell>
        </row>
        <row r="6119">
          <cell r="A6119">
            <v>95346</v>
          </cell>
          <cell r="B6119" t="str">
            <v>CURSO DE CAPACITAÇÃO PARA MOTORISTA DE BASCULANTE (ENCARGOS COMPLEMENTARES) - HORISTA</v>
          </cell>
          <cell r="C6119" t="str">
            <v>H</v>
          </cell>
          <cell r="D6119">
            <v>7.0000000000000007E-2</v>
          </cell>
          <cell r="E6119">
            <v>1</v>
          </cell>
        </row>
        <row r="6120">
          <cell r="A6120">
            <v>95347</v>
          </cell>
          <cell r="B6120" t="str">
            <v>CURSO DE CAPACITAÇÃO PARA MOTORISTA DE CAMINHÃO (ENCARGOS COMPLEMENTARES) - HORISTA</v>
          </cell>
          <cell r="C6120" t="str">
            <v>H</v>
          </cell>
          <cell r="D6120">
            <v>7.0000000000000007E-2</v>
          </cell>
          <cell r="E6120">
            <v>1</v>
          </cell>
        </row>
        <row r="6121">
          <cell r="A6121">
            <v>95348</v>
          </cell>
          <cell r="B6121" t="str">
            <v>CURSO DE CAPACITAÇÃO PARA MOTORISTA DE CAMINHÃO E CARRETA (ENCARGOS COMPLEMENTARES) - HORISTA</v>
          </cell>
          <cell r="C6121" t="str">
            <v>H</v>
          </cell>
          <cell r="D6121">
            <v>7.0000000000000007E-2</v>
          </cell>
          <cell r="E6121">
            <v>1</v>
          </cell>
        </row>
        <row r="6122">
          <cell r="A6122">
            <v>95349</v>
          </cell>
          <cell r="B6122" t="str">
            <v>CURSO DE CAPACITAÇÃO PARA MOTORISTA DE VEÍCULO LEVE (ENCARGOS COMPLEMENTARES) - HORISTA</v>
          </cell>
          <cell r="C6122" t="str">
            <v>H</v>
          </cell>
          <cell r="D6122">
            <v>7.0000000000000007E-2</v>
          </cell>
          <cell r="E6122">
            <v>1</v>
          </cell>
        </row>
        <row r="6123">
          <cell r="A6123">
            <v>95350</v>
          </cell>
          <cell r="B6123" t="str">
            <v>CURSO DE CAPACITAÇÃO PARA MOTORISTA DE VEÍCULO PESADO (ENCARGOS COMPLEMENTARES) - HORISTA</v>
          </cell>
          <cell r="C6123" t="str">
            <v>H</v>
          </cell>
          <cell r="D6123">
            <v>7.0000000000000007E-2</v>
          </cell>
          <cell r="E6123">
            <v>1</v>
          </cell>
        </row>
        <row r="6124">
          <cell r="A6124">
            <v>95351</v>
          </cell>
          <cell r="B6124" t="str">
            <v>CURSO DE CAPACITAÇÃO PARA MOTORISTA OPERADOR DE MUNCK (ENCARGOS COMPLEMENTARES) - HORISTA</v>
          </cell>
          <cell r="C6124" t="str">
            <v>H</v>
          </cell>
          <cell r="D6124">
            <v>0.27</v>
          </cell>
          <cell r="E6124">
            <v>1</v>
          </cell>
        </row>
        <row r="6125">
          <cell r="A6125">
            <v>95352</v>
          </cell>
          <cell r="B6125" t="str">
            <v>CURSO DE CAPACITAÇÃO PARA NIVELADOR (ENCARGOS COMPLEMENTARES) - HORISTA</v>
          </cell>
          <cell r="C6125" t="str">
            <v>H</v>
          </cell>
          <cell r="D6125">
            <v>0.16</v>
          </cell>
          <cell r="E6125">
            <v>1</v>
          </cell>
        </row>
        <row r="6126">
          <cell r="A6126">
            <v>95353</v>
          </cell>
          <cell r="B6126" t="str">
            <v>CURSO DE CAPACITAÇÃO PARA OPERADOR DE ACABADORA (ENCARGOS COMPLEMENTARES) - HORISTA</v>
          </cell>
          <cell r="C6126" t="str">
            <v>H</v>
          </cell>
          <cell r="D6126">
            <v>0.12</v>
          </cell>
          <cell r="E6126">
            <v>1</v>
          </cell>
        </row>
        <row r="6127">
          <cell r="A6127">
            <v>95354</v>
          </cell>
          <cell r="B6127" t="str">
            <v>CURSO DE CAPACITAÇÃO PARA OPERADOR DE BETONEIRA (CAMINHÃO) (ENCARGOS COMPLEMENTARES) - HORISTA</v>
          </cell>
          <cell r="C6127" t="str">
            <v>H</v>
          </cell>
          <cell r="D6127">
            <v>0.13</v>
          </cell>
          <cell r="E6127">
            <v>1</v>
          </cell>
        </row>
        <row r="6128">
          <cell r="A6128">
            <v>95355</v>
          </cell>
          <cell r="B6128" t="str">
            <v>CURSO DE CAPACITAÇÃO PARA OPERADOR DE COMPRESSOR OU COMPRESSORISTA (ENCARGOS COMPLEMENTARES) - HORISTA</v>
          </cell>
          <cell r="C6128" t="str">
            <v>H</v>
          </cell>
          <cell r="D6128">
            <v>0.06</v>
          </cell>
          <cell r="E6128">
            <v>1</v>
          </cell>
        </row>
        <row r="6129">
          <cell r="A6129">
            <v>95356</v>
          </cell>
          <cell r="B6129" t="str">
            <v>CURSO DE CAPACITAÇÃO PARA OPERADOR DE DEMARCADORA DE FAIXAS (ENCARGOS COMPLEMENTARES) - HORISTA</v>
          </cell>
          <cell r="C6129" t="str">
            <v>H</v>
          </cell>
          <cell r="D6129">
            <v>0.13</v>
          </cell>
          <cell r="E6129">
            <v>1</v>
          </cell>
        </row>
        <row r="6130">
          <cell r="A6130">
            <v>95357</v>
          </cell>
          <cell r="B6130" t="str">
            <v>CURSO DE CAPACITAÇÃO PARA OPERADOR DE ESCAVADEIRA (ENCARGOS COMPLEMENTARES) - HORISTA</v>
          </cell>
          <cell r="C6130" t="str">
            <v>H</v>
          </cell>
          <cell r="D6130">
            <v>0.2</v>
          </cell>
          <cell r="E6130">
            <v>1</v>
          </cell>
        </row>
        <row r="6131">
          <cell r="A6131">
            <v>95358</v>
          </cell>
          <cell r="B6131" t="str">
            <v>CURSO DE CAPACITAÇÃO PARA OPERADOR DE GUINCHO (ENCARGOS COMPLEMENTARES) - HORISTA</v>
          </cell>
          <cell r="C6131" t="str">
            <v>H</v>
          </cell>
          <cell r="D6131">
            <v>0.12</v>
          </cell>
          <cell r="E6131">
            <v>1</v>
          </cell>
        </row>
        <row r="6132">
          <cell r="A6132">
            <v>95359</v>
          </cell>
          <cell r="B6132" t="str">
            <v>CURSO DE CAPACITAÇÃO PARA OPERADOR DE GUINDASTE (ENCARGOS COMPLEMENTARES) - HORISTA</v>
          </cell>
          <cell r="C6132" t="str">
            <v>H</v>
          </cell>
          <cell r="D6132">
            <v>0.33</v>
          </cell>
          <cell r="E6132">
            <v>1</v>
          </cell>
        </row>
        <row r="6133">
          <cell r="A6133">
            <v>95360</v>
          </cell>
          <cell r="B6133" t="str">
            <v>CURSO DE CAPACITAÇÃO PARA OPERADOR DE MÁQUINAS E EQUIPAMENTOS (ENCARGOS COMPLEMENTARES) - HORISTA</v>
          </cell>
          <cell r="C6133" t="str">
            <v>H</v>
          </cell>
          <cell r="D6133">
            <v>0.17</v>
          </cell>
          <cell r="E6133">
            <v>1</v>
          </cell>
        </row>
        <row r="6134">
          <cell r="A6134">
            <v>95361</v>
          </cell>
          <cell r="B6134" t="str">
            <v>CURSO DE CAPACITAÇÃO PARA OPERADOR DE MARTELETE OU MARTELETEIRO (ENCARGOS COMPLEMENTARES) - HORISTA</v>
          </cell>
          <cell r="C6134" t="str">
            <v>H</v>
          </cell>
          <cell r="D6134">
            <v>0.06</v>
          </cell>
          <cell r="E6134">
            <v>1</v>
          </cell>
        </row>
        <row r="6135">
          <cell r="A6135">
            <v>95362</v>
          </cell>
          <cell r="B6135" t="str">
            <v>CURSO DE CAPACITAÇÃO PARA OPERADOR DE MOTO-ESCREIPER (ENCARGOS COMPLEMENTARES) - HORISTA</v>
          </cell>
          <cell r="C6135" t="str">
            <v>H</v>
          </cell>
          <cell r="D6135">
            <v>0.19</v>
          </cell>
          <cell r="E6135">
            <v>1</v>
          </cell>
        </row>
        <row r="6136">
          <cell r="A6136">
            <v>95363</v>
          </cell>
          <cell r="B6136" t="str">
            <v>CURSO DE CAPACITAÇÃO PARA OPERADOR DE MOTONIVELADORA (ENCARGOS COMPLEMENTARES) - HORISTA</v>
          </cell>
          <cell r="C6136" t="str">
            <v>H</v>
          </cell>
          <cell r="D6136">
            <v>0.19</v>
          </cell>
          <cell r="E6136">
            <v>1</v>
          </cell>
        </row>
        <row r="6137">
          <cell r="A6137">
            <v>95364</v>
          </cell>
          <cell r="B6137" t="str">
            <v>CURSO DE CAPACITAÇÃO PARA OPERADOR DE PÁ CARREGADEIRA (ENCARGOS COMPLEMENTARES) - HORISTA</v>
          </cell>
          <cell r="C6137" t="str">
            <v>H</v>
          </cell>
          <cell r="D6137">
            <v>0.13</v>
          </cell>
          <cell r="E6137">
            <v>1</v>
          </cell>
        </row>
        <row r="6138">
          <cell r="A6138">
            <v>95365</v>
          </cell>
          <cell r="B6138" t="str">
            <v>CURSO DE CAPACITAÇÃO PARA OPERADOR DE PAVIMENTADORA (ENCARGOS COMPLEMENTARES) - HORISTA</v>
          </cell>
          <cell r="C6138" t="str">
            <v>H</v>
          </cell>
          <cell r="D6138">
            <v>0.13</v>
          </cell>
          <cell r="E6138">
            <v>1</v>
          </cell>
        </row>
        <row r="6139">
          <cell r="A6139">
            <v>95366</v>
          </cell>
          <cell r="B6139" t="str">
            <v>CURSO DE CAPACITAÇÃO PARA OPERADOR DE ROLO COMPACTADOR (ENCARGOS COMPLEMENTARES) - HORISTA</v>
          </cell>
          <cell r="C6139" t="str">
            <v>H</v>
          </cell>
          <cell r="D6139">
            <v>0.12</v>
          </cell>
          <cell r="E6139">
            <v>1</v>
          </cell>
        </row>
        <row r="6140">
          <cell r="A6140">
            <v>95367</v>
          </cell>
          <cell r="B6140" t="str">
            <v>CURSO DE CAPACITAÇÃO PARA OPERADOR DE USINA DE ASFALTO, DE SOLOS OU DE CONCRETO (ENCARGOS COMPLEMENTARES) - HORISTA</v>
          </cell>
          <cell r="C6140" t="str">
            <v>H</v>
          </cell>
          <cell r="D6140">
            <v>0.12</v>
          </cell>
          <cell r="E6140">
            <v>1</v>
          </cell>
        </row>
        <row r="6141">
          <cell r="A6141">
            <v>95368</v>
          </cell>
          <cell r="B6141" t="str">
            <v>CURSO DE CAPACITAÇÃO PARA OPERADOR JATO DE AREIA OU JATISTA (ENCARGOS COMPLEMENTARES) - HORISTA</v>
          </cell>
          <cell r="C6141" t="str">
            <v>H</v>
          </cell>
          <cell r="D6141">
            <v>0.09</v>
          </cell>
          <cell r="E6141">
            <v>1</v>
          </cell>
        </row>
        <row r="6142">
          <cell r="A6142">
            <v>95369</v>
          </cell>
          <cell r="B6142" t="str">
            <v>CURSO DE CAPACITAÇÃO PARA OPERADOR PARA BATE ESTACAS (ENCARGOS COMPLEMENTARES) - HORISTA</v>
          </cell>
          <cell r="C6142" t="str">
            <v>H</v>
          </cell>
          <cell r="D6142">
            <v>7.0000000000000007E-2</v>
          </cell>
          <cell r="E6142">
            <v>1</v>
          </cell>
        </row>
        <row r="6143">
          <cell r="A6143">
            <v>95370</v>
          </cell>
          <cell r="B6143" t="str">
            <v>CURSO DE CAPACITAÇÃO PARA PASTILHEIRO (ENCARGOS COMPLEMENTARES) - HORISTA</v>
          </cell>
          <cell r="C6143" t="str">
            <v>H</v>
          </cell>
          <cell r="D6143">
            <v>0.21</v>
          </cell>
          <cell r="E6143">
            <v>1</v>
          </cell>
        </row>
        <row r="6144">
          <cell r="A6144">
            <v>95371</v>
          </cell>
          <cell r="B6144" t="str">
            <v>CURSO DE CAPACITAÇÃO PARA PEDREIRO (ENCARGOS COMPLEMENTARES) - HORISTA</v>
          </cell>
          <cell r="C6144" t="str">
            <v>H</v>
          </cell>
          <cell r="D6144">
            <v>0.25</v>
          </cell>
          <cell r="E6144">
            <v>1</v>
          </cell>
        </row>
        <row r="6145">
          <cell r="A6145">
            <v>95372</v>
          </cell>
          <cell r="B6145" t="str">
            <v>CURSO DE CAPACITAÇÃO PARA PINTOR (ENCARGOS COMPLEMENTARES) - HORISTA</v>
          </cell>
          <cell r="C6145" t="str">
            <v>H</v>
          </cell>
          <cell r="D6145">
            <v>0.17</v>
          </cell>
          <cell r="E6145">
            <v>1</v>
          </cell>
        </row>
        <row r="6146">
          <cell r="A6146">
            <v>95373</v>
          </cell>
          <cell r="B6146" t="str">
            <v>CURSO DE CAPACITAÇÃO PARA PINTOR DE LETREIROS (ENCARGOS COMPLEMENTARES) - HORISTA</v>
          </cell>
          <cell r="C6146" t="str">
            <v>H</v>
          </cell>
          <cell r="D6146">
            <v>0.18</v>
          </cell>
          <cell r="E6146">
            <v>1</v>
          </cell>
        </row>
        <row r="6147">
          <cell r="A6147">
            <v>95374</v>
          </cell>
          <cell r="B6147" t="str">
            <v>CURSO DE CAPACITAÇÃO PARA PINTOR PARA TINTA EPÓXI (ENCARGOS COMPLEMENTARES) - HORISTA</v>
          </cell>
          <cell r="C6147" t="str">
            <v>H</v>
          </cell>
          <cell r="D6147">
            <v>0.2</v>
          </cell>
          <cell r="E6147">
            <v>1</v>
          </cell>
        </row>
        <row r="6148">
          <cell r="A6148">
            <v>95375</v>
          </cell>
          <cell r="B6148" t="str">
            <v>CURSO DE CAPACITAÇÃO PARA POCEIRO (ENCARGOS COMPLEMENTARES) - HORISTA</v>
          </cell>
          <cell r="C6148" t="str">
            <v>H</v>
          </cell>
          <cell r="D6148">
            <v>0.26</v>
          </cell>
          <cell r="E6148">
            <v>1</v>
          </cell>
        </row>
        <row r="6149">
          <cell r="A6149">
            <v>95376</v>
          </cell>
          <cell r="B6149" t="str">
            <v>CURSO DE CAPACITAÇÃO PARA RASTELEIRO (ENCARGOS COMPLEMENTARES) - HORISTA</v>
          </cell>
          <cell r="C6149" t="str">
            <v>H</v>
          </cell>
          <cell r="D6149">
            <v>0.02</v>
          </cell>
          <cell r="E6149">
            <v>1</v>
          </cell>
        </row>
        <row r="6150">
          <cell r="A6150">
            <v>95377</v>
          </cell>
          <cell r="B6150" t="str">
            <v>CURSO DE CAPACITAÇÃO PARA SERRALHEIRO (ENCARGOS COMPLEMENTARES) - HORISTA</v>
          </cell>
          <cell r="C6150" t="str">
            <v>H</v>
          </cell>
          <cell r="D6150">
            <v>0.12</v>
          </cell>
          <cell r="E6150">
            <v>1</v>
          </cell>
        </row>
        <row r="6151">
          <cell r="A6151">
            <v>95378</v>
          </cell>
          <cell r="B6151" t="str">
            <v>CURSO DE CAPACITAÇÃO PARA SERVENTE (ENCARGOS COMPLEMENTARES) - HORISTA</v>
          </cell>
          <cell r="C6151" t="str">
            <v>H</v>
          </cell>
          <cell r="D6151">
            <v>0.19</v>
          </cell>
          <cell r="E6151">
            <v>1</v>
          </cell>
        </row>
        <row r="6152">
          <cell r="A6152">
            <v>95379</v>
          </cell>
          <cell r="B6152" t="str">
            <v>CURSO DE CAPACITAÇÃO PARA SOLDADOR (ENCARGOS COMPLEMENTARES) - HORISTA</v>
          </cell>
          <cell r="C6152" t="str">
            <v>H</v>
          </cell>
          <cell r="D6152">
            <v>0.16</v>
          </cell>
          <cell r="E6152">
            <v>1</v>
          </cell>
        </row>
        <row r="6153">
          <cell r="A6153">
            <v>95380</v>
          </cell>
          <cell r="B6153" t="str">
            <v>CURSO DE CAPACITAÇÃO PARA SOLDADOR A (PARA SOLDA A SER TESTADA COM RAIOS  X ) (ENCARGOS COMPLEMENTARES) - HORISTA</v>
          </cell>
          <cell r="C6153" t="str">
            <v>H</v>
          </cell>
          <cell r="D6153">
            <v>0.17</v>
          </cell>
          <cell r="E6153">
            <v>1</v>
          </cell>
        </row>
        <row r="6154">
          <cell r="A6154">
            <v>95381</v>
          </cell>
          <cell r="B6154" t="str">
            <v>CURSO DE CAPACITAÇÃO PARA SONDADOR (ENCARGOS COMPLEMENTARES) - HORISTA</v>
          </cell>
          <cell r="C6154" t="str">
            <v>H</v>
          </cell>
          <cell r="D6154">
            <v>0.27</v>
          </cell>
          <cell r="E6154">
            <v>1</v>
          </cell>
        </row>
        <row r="6155">
          <cell r="A6155">
            <v>95382</v>
          </cell>
          <cell r="B6155" t="str">
            <v>CURSO DE CAPACITAÇÃO PARA TAQUEADOR OU TAQUEIRO (ENCARGOS COMPLEMENTARES) - HORISTA</v>
          </cell>
          <cell r="C6155" t="str">
            <v>H</v>
          </cell>
          <cell r="D6155">
            <v>0.11</v>
          </cell>
          <cell r="E6155">
            <v>1</v>
          </cell>
        </row>
        <row r="6156">
          <cell r="A6156">
            <v>95383</v>
          </cell>
          <cell r="B6156" t="str">
            <v>CURSO DE CAPACITAÇÃO PARA TÉCNICO DE LABORATÓRIO (ENCARGOS COMPLEMENTARES) - HORISTA</v>
          </cell>
          <cell r="C6156" t="str">
            <v>H</v>
          </cell>
          <cell r="D6156">
            <v>0.16</v>
          </cell>
          <cell r="E6156">
            <v>1</v>
          </cell>
        </row>
        <row r="6157">
          <cell r="A6157">
            <v>95384</v>
          </cell>
          <cell r="B6157" t="str">
            <v>CURSO DE CAPACITAÇÃO PARA TÉCNICO DE SONDAGEM (ENCARGOS COMPLEMENTARES) - HORISTA</v>
          </cell>
          <cell r="C6157" t="str">
            <v>H</v>
          </cell>
          <cell r="D6157">
            <v>0.27</v>
          </cell>
          <cell r="E6157">
            <v>1</v>
          </cell>
        </row>
        <row r="6158">
          <cell r="A6158">
            <v>95385</v>
          </cell>
          <cell r="B6158" t="str">
            <v>CURSO DE CAPACITAÇÃO PARA TELHADISTA (ENCARGOS COMPLEMENTARES) - HORISTA</v>
          </cell>
          <cell r="C6158" t="str">
            <v>H</v>
          </cell>
          <cell r="D6158">
            <v>0.11</v>
          </cell>
          <cell r="E6158">
            <v>1</v>
          </cell>
        </row>
        <row r="6159">
          <cell r="A6159">
            <v>95386</v>
          </cell>
          <cell r="B6159" t="str">
            <v>CURSO DE CAPACITAÇÃO PARA TRATORISTA (ENCARGOS COMPLEMENTARES) - HORISTA</v>
          </cell>
          <cell r="C6159" t="str">
            <v>H</v>
          </cell>
          <cell r="D6159">
            <v>0.18</v>
          </cell>
          <cell r="E6159">
            <v>1</v>
          </cell>
        </row>
        <row r="6160">
          <cell r="A6160">
            <v>95387</v>
          </cell>
          <cell r="B6160" t="str">
            <v>CURSO DE CAPACITAÇÃO PARA VIDRACEIRO (ENCARGOS COMPLEMENTARES) - HORISTA</v>
          </cell>
          <cell r="C6160" t="str">
            <v>H</v>
          </cell>
          <cell r="D6160">
            <v>0.15</v>
          </cell>
          <cell r="E6160">
            <v>1</v>
          </cell>
        </row>
        <row r="6161">
          <cell r="A6161">
            <v>95388</v>
          </cell>
          <cell r="B6161" t="str">
            <v>CURSO DE CAPACITAÇÃO PARA VIGIA NOTURNO (ENCARGOS COMPLEMENTARES) - HORISTA</v>
          </cell>
          <cell r="C6161" t="str">
            <v>H</v>
          </cell>
          <cell r="D6161">
            <v>7.0000000000000007E-2</v>
          </cell>
          <cell r="E6161">
            <v>1</v>
          </cell>
        </row>
        <row r="6162">
          <cell r="A6162">
            <v>95389</v>
          </cell>
          <cell r="B6162" t="str">
            <v>CURSO DE CAPACITAÇÃO PARA OPERADOR DE BETONEIRA ESTACIONÁRIA/MISTURADOR (ENCARGOS COMPLEMENTARES) - HORISTA</v>
          </cell>
          <cell r="C6162" t="str">
            <v>H</v>
          </cell>
          <cell r="D6162">
            <v>0.09</v>
          </cell>
          <cell r="E6162">
            <v>1</v>
          </cell>
        </row>
        <row r="6163">
          <cell r="A6163">
            <v>95390</v>
          </cell>
          <cell r="B6163" t="str">
            <v>CURSO DE CAPACITAÇÃO PARA JARDINEIRO (ENCARGOS COMPLEMENTARES) - HORISTA</v>
          </cell>
          <cell r="C6163" t="str">
            <v>H</v>
          </cell>
          <cell r="D6163">
            <v>0.04</v>
          </cell>
          <cell r="E6163">
            <v>1</v>
          </cell>
        </row>
        <row r="6164">
          <cell r="A6164">
            <v>95391</v>
          </cell>
          <cell r="B6164" t="str">
            <v>CURSO DE CAPACITAÇÃO PARA DESENHISTA DETALHISTA (ENCARGOS COMPLEMENTARES) - HORISTA</v>
          </cell>
          <cell r="C6164" t="str">
            <v>H</v>
          </cell>
          <cell r="D6164">
            <v>0.09</v>
          </cell>
          <cell r="E6164">
            <v>1</v>
          </cell>
        </row>
        <row r="6165">
          <cell r="A6165">
            <v>95392</v>
          </cell>
          <cell r="B6165" t="str">
            <v>CURSO DE CAPACITAÇÃO PARA ALMOXARIFE (ENCARGOS COMPLEMENTARES) - HORISTA</v>
          </cell>
          <cell r="C6165" t="str">
            <v>H</v>
          </cell>
          <cell r="D6165">
            <v>7.0000000000000007E-2</v>
          </cell>
          <cell r="E6165">
            <v>1</v>
          </cell>
        </row>
        <row r="6166">
          <cell r="A6166">
            <v>95393</v>
          </cell>
          <cell r="B6166" t="str">
            <v>CURSO DE CAPACITAÇÃO PARA APONTADOR OU APROPRIADOR (ENCARGOS COMPLEMENTARES) - HORISTA</v>
          </cell>
          <cell r="C6166" t="str">
            <v>H</v>
          </cell>
          <cell r="D6166">
            <v>0.28000000000000003</v>
          </cell>
          <cell r="E6166">
            <v>1</v>
          </cell>
        </row>
        <row r="6167">
          <cell r="A6167">
            <v>95394</v>
          </cell>
          <cell r="B6167" t="str">
            <v>CURSO DE CAPACITAÇÃO PARA ARQUITETO DE OBRA JÚNIOR (ENCARGOS COMPLEMENTARES) - HORISTA</v>
          </cell>
          <cell r="C6167" t="str">
            <v>H</v>
          </cell>
          <cell r="D6167">
            <v>0.52</v>
          </cell>
          <cell r="E6167">
            <v>1</v>
          </cell>
        </row>
        <row r="6168">
          <cell r="A6168">
            <v>95395</v>
          </cell>
          <cell r="B6168" t="str">
            <v>CURSO DE CAPACITAÇÃO PARA ARQUITETO DE OBRA PLENO (ENCARGOS COMPLEMENTARES) - HORISTA</v>
          </cell>
          <cell r="C6168" t="str">
            <v>H</v>
          </cell>
          <cell r="D6168">
            <v>0.59</v>
          </cell>
          <cell r="E6168">
            <v>1</v>
          </cell>
        </row>
        <row r="6169">
          <cell r="A6169">
            <v>95396</v>
          </cell>
          <cell r="B6169" t="str">
            <v>CURSO DE CAPACITAÇÃO PARA ARQUITETO DE OBRA SÊNIOR (ENCARGOS COMPLEMENTARES) - HORISTA</v>
          </cell>
          <cell r="C6169" t="str">
            <v>H</v>
          </cell>
          <cell r="D6169">
            <v>0.7</v>
          </cell>
          <cell r="E6169">
            <v>1</v>
          </cell>
        </row>
        <row r="6170">
          <cell r="A6170">
            <v>95397</v>
          </cell>
          <cell r="B6170" t="str">
            <v>CURSO DE CAPACITAÇÃO PARA AUXILIAR DE DESENHISTA (ENCARGOS COMPLEMENTARES) - HORISTA</v>
          </cell>
          <cell r="C6170" t="str">
            <v>H</v>
          </cell>
          <cell r="D6170">
            <v>7.0000000000000007E-2</v>
          </cell>
          <cell r="E6170">
            <v>1</v>
          </cell>
        </row>
        <row r="6171">
          <cell r="A6171">
            <v>95398</v>
          </cell>
          <cell r="B6171" t="str">
            <v>CURSO DE CAPACITAÇÃO PARA AUXILIAR DE ESCRITÓRIO (ENCARGOS COMPLEMENTARES) - HORISTA</v>
          </cell>
          <cell r="C6171" t="str">
            <v>H</v>
          </cell>
          <cell r="D6171">
            <v>0.05</v>
          </cell>
          <cell r="E6171">
            <v>1</v>
          </cell>
        </row>
        <row r="6172">
          <cell r="A6172">
            <v>95399</v>
          </cell>
          <cell r="B6172" t="str">
            <v>CURSO DE CAPACITAÇÃO PARA DESENHISTA COPISTA (ENCARGOS COMPLEMENTARES) - HORISTA</v>
          </cell>
          <cell r="C6172" t="str">
            <v>H</v>
          </cell>
          <cell r="D6172">
            <v>7.0000000000000007E-2</v>
          </cell>
          <cell r="E6172">
            <v>1</v>
          </cell>
        </row>
        <row r="6173">
          <cell r="A6173">
            <v>95400</v>
          </cell>
          <cell r="B6173" t="str">
            <v>CURSO DE CAPACITAÇÃO PARA DESENHISTA PROJETISTA (ENCARGOS COMPLEMENTARES) - HORISTA</v>
          </cell>
          <cell r="C6173" t="str">
            <v>H</v>
          </cell>
          <cell r="D6173">
            <v>0.13</v>
          </cell>
          <cell r="E6173">
            <v>1</v>
          </cell>
        </row>
        <row r="6174">
          <cell r="A6174">
            <v>95401</v>
          </cell>
          <cell r="B6174" t="str">
            <v>CURSO DE CAPACITAÇÃO PARA ENCARREGADO GERAL (ENCARGOS COMPLEMENTARES) - HORISTA</v>
          </cell>
          <cell r="C6174" t="str">
            <v>H</v>
          </cell>
          <cell r="D6174">
            <v>0.61</v>
          </cell>
          <cell r="E6174">
            <v>1</v>
          </cell>
        </row>
        <row r="6175">
          <cell r="A6175">
            <v>95402</v>
          </cell>
          <cell r="B6175" t="str">
            <v>CURSO DE CAPACITAÇÃO PARA ENGENHEIRO CIVIL DE OBRA JÚNIOR (ENCARGOS COMPLEMENTARES) - HORISTA</v>
          </cell>
          <cell r="C6175" t="str">
            <v>H</v>
          </cell>
          <cell r="D6175">
            <v>0.98</v>
          </cell>
          <cell r="E6175">
            <v>1</v>
          </cell>
        </row>
        <row r="6176">
          <cell r="A6176">
            <v>95403</v>
          </cell>
          <cell r="B6176" t="str">
            <v>CURSO DE CAPACITAÇÃO PARA ENGENHEIRO CIVIL DE OBRA PLENO (ENCARGOS COMPLEMENTARES) - HORISTA</v>
          </cell>
          <cell r="C6176" t="str">
            <v>H</v>
          </cell>
          <cell r="D6176">
            <v>1.23</v>
          </cell>
          <cell r="E6176">
            <v>1</v>
          </cell>
        </row>
        <row r="6177">
          <cell r="A6177">
            <v>95404</v>
          </cell>
          <cell r="B6177" t="str">
            <v>CURSO DE CAPACITAÇÃO PARA ENGENHEIRO CIVIL DE OBRA SÊNIOR (ENCARGOS COMPLEMENTARES) - HORISTA</v>
          </cell>
          <cell r="C6177" t="str">
            <v>H</v>
          </cell>
          <cell r="D6177">
            <v>1.62</v>
          </cell>
          <cell r="E6177">
            <v>1</v>
          </cell>
        </row>
        <row r="6178">
          <cell r="A6178">
            <v>95405</v>
          </cell>
          <cell r="B6178" t="str">
            <v>CURSO DE CAPACITAÇÃO PARA MESTRE DE OBRAS (ENCARGOS COMPLEMENTARES) - HORISTA</v>
          </cell>
          <cell r="C6178" t="str">
            <v>H</v>
          </cell>
          <cell r="D6178">
            <v>1.02</v>
          </cell>
          <cell r="E6178">
            <v>1</v>
          </cell>
        </row>
        <row r="6179">
          <cell r="A6179">
            <v>95406</v>
          </cell>
          <cell r="B6179" t="str">
            <v>CURSO DE CAPACITAÇÃO PARA TOPÓGRAFO (ENCARGOS COMPLEMENTARES) - HORISTA</v>
          </cell>
          <cell r="C6179" t="str">
            <v>H</v>
          </cell>
          <cell r="D6179">
            <v>0.2</v>
          </cell>
          <cell r="E6179">
            <v>1</v>
          </cell>
        </row>
        <row r="6180">
          <cell r="A6180">
            <v>95407</v>
          </cell>
          <cell r="B6180" t="str">
            <v>CURSO DE CAPACITAÇÃO PARA ENGENHEIRO ELETRICISTA (ENCARGOS COMPLEMENTARES) - HORISTA</v>
          </cell>
          <cell r="C6180" t="str">
            <v>H</v>
          </cell>
          <cell r="D6180">
            <v>2.61</v>
          </cell>
          <cell r="E6180">
            <v>1</v>
          </cell>
        </row>
        <row r="6181">
          <cell r="A6181">
            <v>95408</v>
          </cell>
          <cell r="B6181" t="str">
            <v>CURSO DE CAPACITAÇÃO  PARA MOTORISTA DE CAMINHÃO (ENCARGOS COMPLEMENTARES) - MENSALISTA</v>
          </cell>
          <cell r="C6181" t="str">
            <v>MES</v>
          </cell>
          <cell r="D6181">
            <v>10.26</v>
          </cell>
          <cell r="E6181">
            <v>1</v>
          </cell>
        </row>
        <row r="6182">
          <cell r="A6182">
            <v>95409</v>
          </cell>
          <cell r="B6182" t="str">
            <v>CURSO DE CAPACITAÇÃO PARA DESENHISTA DETALHISTA (ENCARGOS COMPLEMENTARES) - MENSALISTA</v>
          </cell>
          <cell r="C6182" t="str">
            <v>MES</v>
          </cell>
          <cell r="D6182">
            <v>12.28</v>
          </cell>
          <cell r="E6182">
            <v>1</v>
          </cell>
        </row>
        <row r="6183">
          <cell r="A6183">
            <v>95410</v>
          </cell>
          <cell r="B6183" t="str">
            <v>CURSO DE CAPACITAÇÃO PARA DESENHISTA COPISTA (ENCARGOS COMPLEMENTARES) - MENSALISTA</v>
          </cell>
          <cell r="C6183" t="str">
            <v>MES</v>
          </cell>
          <cell r="D6183">
            <v>10.09</v>
          </cell>
          <cell r="E6183">
            <v>1</v>
          </cell>
        </row>
        <row r="6184">
          <cell r="A6184">
            <v>95411</v>
          </cell>
          <cell r="B6184" t="str">
            <v>CURSO DE CAPACITAÇÃO PARA DESENHISTA PROJETISTA (ENCARGOS COMPLEMENTARES) - MENSALISTA</v>
          </cell>
          <cell r="C6184" t="str">
            <v>MES</v>
          </cell>
          <cell r="D6184">
            <v>18.350000000000001</v>
          </cell>
          <cell r="E6184">
            <v>1</v>
          </cell>
        </row>
        <row r="6185">
          <cell r="A6185">
            <v>95412</v>
          </cell>
          <cell r="B6185" t="str">
            <v>CURSO DE CAPACITAÇÃO PARA AUXILIAR DE DESENHISTA (ENCARGOS COMPLEMENTARES) - MENSALISTA</v>
          </cell>
          <cell r="C6185" t="str">
            <v>MES</v>
          </cell>
          <cell r="D6185">
            <v>9.9700000000000006</v>
          </cell>
          <cell r="E6185">
            <v>1</v>
          </cell>
        </row>
        <row r="6186">
          <cell r="A6186">
            <v>95413</v>
          </cell>
          <cell r="B6186" t="str">
            <v>CURSO DE CAPACITAÇÃO PARA ALMOXARIFE (ENCARGOS COMPLEMENTARES) - MENSALISTA</v>
          </cell>
          <cell r="C6186" t="str">
            <v>MES</v>
          </cell>
          <cell r="D6186">
            <v>9.5500000000000007</v>
          </cell>
          <cell r="E6186">
            <v>1</v>
          </cell>
        </row>
        <row r="6187">
          <cell r="A6187">
            <v>95414</v>
          </cell>
          <cell r="B6187" t="str">
            <v>CURSO DE CAPACITAÇÃO PARA APONTADOR OU APROPRIADOR (ENCARGOS COMPLEMENTARES) - MENSALISTA</v>
          </cell>
          <cell r="C6187" t="str">
            <v>MES</v>
          </cell>
          <cell r="D6187">
            <v>37.85</v>
          </cell>
          <cell r="E6187">
            <v>1</v>
          </cell>
        </row>
        <row r="6188">
          <cell r="A6188">
            <v>95415</v>
          </cell>
          <cell r="B6188" t="str">
            <v>CURSO DE CAPACITAÇÃO PARA ENGENHEIRO CIVIL DE OBRA JÚNIOR (ENCARGOS COMPLEMENTARES) - MENSALISTA</v>
          </cell>
          <cell r="C6188" t="str">
            <v>MES</v>
          </cell>
          <cell r="D6188">
            <v>132.29</v>
          </cell>
          <cell r="E6188">
            <v>1</v>
          </cell>
        </row>
        <row r="6189">
          <cell r="A6189">
            <v>95416</v>
          </cell>
          <cell r="B6189" t="str">
            <v>CURSO DE CAPACITAÇÃO PARA AUXILIAR DE ESCRITÓRIO (ENCARGOS COMPLEMENTARES) - MENSALISTA</v>
          </cell>
          <cell r="C6189" t="str">
            <v>MES</v>
          </cell>
          <cell r="D6189">
            <v>8</v>
          </cell>
          <cell r="E6189">
            <v>1</v>
          </cell>
        </row>
        <row r="6190">
          <cell r="A6190">
            <v>95417</v>
          </cell>
          <cell r="B6190" t="str">
            <v>CURSO DE CAPACITAÇÃO PARA ENGENHEIRO CIVIL DE OBRA PLENO (ENCARGOS COMPLEMENTARES) - MENSALISTA</v>
          </cell>
          <cell r="C6190" t="str">
            <v>MES</v>
          </cell>
          <cell r="D6190">
            <v>166.61</v>
          </cell>
          <cell r="E6190">
            <v>1</v>
          </cell>
        </row>
        <row r="6191">
          <cell r="A6191">
            <v>95418</v>
          </cell>
          <cell r="B6191" t="str">
            <v>CURSO DE CAPACITAÇÃO PARA ENGENHEIRO CIVIL DE OBRA SÊNIOR (ENCARGOS COMPLEMENTARES) - MENSALISTA</v>
          </cell>
          <cell r="C6191" t="str">
            <v>MES</v>
          </cell>
          <cell r="D6191">
            <v>218.87</v>
          </cell>
          <cell r="E6191">
            <v>1</v>
          </cell>
        </row>
        <row r="6192">
          <cell r="A6192">
            <v>95419</v>
          </cell>
          <cell r="B6192" t="str">
            <v>CURSO DE CAPACITAÇÃO PARA ARQUITETO JÚNIOR (ENCARGOS COMPLEMENTARES) - MENSALISTA</v>
          </cell>
          <cell r="C6192" t="str">
            <v>MES</v>
          </cell>
          <cell r="D6192">
            <v>70.069999999999993</v>
          </cell>
          <cell r="E6192">
            <v>1</v>
          </cell>
        </row>
        <row r="6193">
          <cell r="A6193">
            <v>95420</v>
          </cell>
          <cell r="B6193" t="str">
            <v>CURSO DE CAPACITAÇÃO PARA ARQUITETO PLENO (ENCARGOS COMPLEMENTARES) - MENSALISTA</v>
          </cell>
          <cell r="C6193" t="str">
            <v>MES</v>
          </cell>
          <cell r="D6193">
            <v>80.41</v>
          </cell>
          <cell r="E6193">
            <v>1</v>
          </cell>
        </row>
        <row r="6194">
          <cell r="A6194">
            <v>95421</v>
          </cell>
          <cell r="B6194" t="str">
            <v>CURSO DE CAPACITAÇÃO PARA ARQUITETO SÊNIOR (ENCARGOS COMPLEMENTARES) - MENSALISTA</v>
          </cell>
          <cell r="C6194" t="str">
            <v>MES</v>
          </cell>
          <cell r="D6194">
            <v>95.26</v>
          </cell>
          <cell r="E6194">
            <v>1</v>
          </cell>
        </row>
        <row r="6195">
          <cell r="A6195">
            <v>95422</v>
          </cell>
          <cell r="B6195" t="str">
            <v>CURSO DE CAPACITAÇÃO PARA ENCARREGADO GERAL DE OBRAS (ENCARGOS COMPLEMENTARES) - MENSALISTA</v>
          </cell>
          <cell r="C6195" t="str">
            <v>MES</v>
          </cell>
          <cell r="D6195">
            <v>82.37</v>
          </cell>
          <cell r="E6195">
            <v>1</v>
          </cell>
        </row>
        <row r="6196">
          <cell r="A6196">
            <v>95423</v>
          </cell>
          <cell r="B6196" t="str">
            <v>CURSO DE CAPACITAÇÃO PARA MESTRE DE OBRAS (ENCARGOS COMPLEMENTARES) - MENSALISTA</v>
          </cell>
          <cell r="C6196" t="str">
            <v>MES</v>
          </cell>
          <cell r="D6196">
            <v>137.29</v>
          </cell>
          <cell r="E6196">
            <v>1</v>
          </cell>
        </row>
        <row r="6197">
          <cell r="A6197">
            <v>95424</v>
          </cell>
          <cell r="B6197" t="str">
            <v>CURSO DE CAPACITAÇÃO PARA TOPÓGRAFO (ENCARGOS COMPLEMENTARES) - MENSALISTA</v>
          </cell>
          <cell r="C6197" t="str">
            <v>MES</v>
          </cell>
          <cell r="D6197">
            <v>28.04</v>
          </cell>
          <cell r="E6197">
            <v>1</v>
          </cell>
        </row>
        <row r="6198">
          <cell r="A6198">
            <v>0</v>
          </cell>
          <cell r="B6198">
            <v>0</v>
          </cell>
          <cell r="C6198">
            <v>0</v>
          </cell>
          <cell r="D6198">
            <v>0</v>
          </cell>
          <cell r="E6198">
            <v>0</v>
          </cell>
        </row>
        <row r="6199">
          <cell r="A6199">
            <v>13532</v>
          </cell>
          <cell r="B6199" t="str">
            <v>!EM PROCESSO DE DESATIVACAO!  VEICULO TIPO  MINI FURGAO COM MOTOR ENTRE *1.4 A 1.6* FLEX, 2 PORTAS</v>
          </cell>
          <cell r="C6199" t="str">
            <v xml:space="preserve">UN    </v>
          </cell>
          <cell r="D6199">
            <v>50619.25</v>
          </cell>
          <cell r="E6199">
            <v>0.05</v>
          </cell>
        </row>
        <row r="6200">
          <cell r="A6200">
            <v>4757</v>
          </cell>
          <cell r="B6200" t="str">
            <v>!EM PROCESSO DE DESATIVACAO! ASFALTADOR</v>
          </cell>
          <cell r="C6200" t="str">
            <v xml:space="preserve">H     </v>
          </cell>
          <cell r="D6200">
            <v>14.74</v>
          </cell>
          <cell r="E6200">
            <v>0.05</v>
          </cell>
        </row>
        <row r="6201">
          <cell r="A6201">
            <v>12075</v>
          </cell>
          <cell r="B6201" t="str">
            <v>!EM PROCESSO DE DESATIVACAO! CAIXA P/ MEDICAO DE DEMANDA E ENERGIA REATIVA EM CHAPA 18 ESTAMPADA , PADRAO DE CONCESSIONARIA LOCAL</v>
          </cell>
          <cell r="C6201" t="str">
            <v xml:space="preserve">UN    </v>
          </cell>
          <cell r="D6201">
            <v>513.16</v>
          </cell>
          <cell r="E6201">
            <v>0.05</v>
          </cell>
        </row>
        <row r="6202">
          <cell r="A6202">
            <v>13617</v>
          </cell>
          <cell r="B6202" t="str">
            <v>!EM PROCESSO DE DESATIVACAO! CAMINHONETE CABINE SIMPLES COM MOTOR 1.6 FLEX, CAMBIO  MANUAL, POTENCIA 101/104 CV, 2 PORTAS</v>
          </cell>
          <cell r="C6202" t="str">
            <v xml:space="preserve">UN    </v>
          </cell>
          <cell r="D6202">
            <v>46194.01</v>
          </cell>
          <cell r="E6202">
            <v>0.05</v>
          </cell>
        </row>
        <row r="6203">
          <cell r="A6203">
            <v>1159</v>
          </cell>
          <cell r="B6203" t="str">
            <v>!EM PROCESSO DE DESATIVACAO! CAMINHONETE COM MOTOR A DIESEL, POTENCIA 180 CV, CABINE DUPLA, 4X4</v>
          </cell>
          <cell r="C6203" t="str">
            <v xml:space="preserve">UN    </v>
          </cell>
          <cell r="D6203">
            <v>151472.44</v>
          </cell>
          <cell r="E6203">
            <v>0.05</v>
          </cell>
        </row>
        <row r="6204">
          <cell r="A6204">
            <v>2404</v>
          </cell>
          <cell r="B6204" t="str">
            <v>!EM PROCESSO DE DESATIVACAO! DIVISORIA COLMEIA CEGA COM MONTANTE E RODAPE DE ALUMINIO ANODIZADO SIMPLES (SEM COLOCACAO)</v>
          </cell>
          <cell r="C6204" t="str">
            <v xml:space="preserve">M2    </v>
          </cell>
          <cell r="D6204">
            <v>62</v>
          </cell>
          <cell r="E6204">
            <v>0.05</v>
          </cell>
        </row>
        <row r="6205">
          <cell r="A6205">
            <v>2720</v>
          </cell>
          <cell r="B6205" t="str">
            <v>!EM PROCESSO DE DESATIVACAO! ESCAVADEIRA DRAGA DE ARRASTE, CAP. 3/4 JC 140HP (INCL MANUTENCAO/OPERACAO)</v>
          </cell>
          <cell r="C6205" t="str">
            <v xml:space="preserve">H     </v>
          </cell>
          <cell r="D6205">
            <v>233.69</v>
          </cell>
          <cell r="E6205">
            <v>0.05</v>
          </cell>
        </row>
        <row r="6206">
          <cell r="A6206">
            <v>2719</v>
          </cell>
          <cell r="B6206" t="str">
            <v>!EM PROCESSO DE DESATIVACAO! ESCAVADEIRA HIDRAULICA SOBRE ESTEIRAS DE 99 HP, PESO OPERACIONAL DE *16* T E CAPACIDADE DE 0,85 A 1,00 M3 (LOCACAO COM OPERADOR, COMBUSTIVEL E MANUTENCAO)</v>
          </cell>
          <cell r="C6206" t="str">
            <v xml:space="preserve">H     </v>
          </cell>
          <cell r="D6206">
            <v>198</v>
          </cell>
          <cell r="E6206">
            <v>0.05</v>
          </cell>
        </row>
        <row r="6207">
          <cell r="A6207">
            <v>13382</v>
          </cell>
          <cell r="B6207" t="str">
            <v>!EM PROCESSO DE DESATIVACAO! LUMINARIA FECHADA P/ ILUMINACAO PUBLICA, TIPO ABL 50/F OU EQUIV, P/ LAMPADA A VAPOR DE MERCURIO 400W</v>
          </cell>
          <cell r="C6207" t="str">
            <v xml:space="preserve">UN    </v>
          </cell>
          <cell r="D6207">
            <v>164.94</v>
          </cell>
          <cell r="E6207">
            <v>0.05</v>
          </cell>
        </row>
        <row r="6208">
          <cell r="A6208">
            <v>20198</v>
          </cell>
          <cell r="B6208" t="str">
            <v>!EM PROCESSO DE DESATIVACAO! MADEIRA DE 1A. QUALIDADE (MADEIRA BRANCA), SERRADA E NAO APARELHADA, PARA FORMAS DE CONCRETO ARMADO</v>
          </cell>
          <cell r="C6208" t="str">
            <v xml:space="preserve">M3    </v>
          </cell>
          <cell r="D6208">
            <v>990</v>
          </cell>
          <cell r="E6208">
            <v>0.05</v>
          </cell>
        </row>
        <row r="6209">
          <cell r="A6209">
            <v>4126</v>
          </cell>
          <cell r="B6209" t="str">
            <v>!EM PROCESSO DE DESATIVACAO! TERMINAL DE PORCELANA (MUFLA) UNIPOLAR, USO EXTERNO, TENSAO 3,6/6 KV, PARA CABO DE 10/16 MM2, COM ISOLAMENTO EPR</v>
          </cell>
          <cell r="C6209" t="str">
            <v xml:space="preserve">UN    </v>
          </cell>
          <cell r="D6209">
            <v>205</v>
          </cell>
          <cell r="E6209">
            <v>0.05</v>
          </cell>
        </row>
        <row r="6210">
          <cell r="A6210">
            <v>10615</v>
          </cell>
          <cell r="B6210" t="str">
            <v>!EM PROCESSO DE DESATIVACAO! VEICULO DE PASSEIO COM MOTOR 1.0 FLEX, POTENCIA 72/85 CV, 5 PORTAS, COR SOLIDA, BASICO</v>
          </cell>
          <cell r="C6210" t="str">
            <v xml:space="preserve">UN    </v>
          </cell>
          <cell r="D6210">
            <v>42990</v>
          </cell>
          <cell r="E6210">
            <v>0.05</v>
          </cell>
        </row>
        <row r="6211">
          <cell r="A6211">
            <v>13860</v>
          </cell>
          <cell r="B6211" t="str">
            <v>!EM PROCESSO DE DESATIVACAO! VEICULO DE PASSEIO COM MOTOR 1.6 FLEX, POTENCIA 101/104 CV, 4 PORTAS</v>
          </cell>
          <cell r="C6211" t="str">
            <v xml:space="preserve">UN    </v>
          </cell>
          <cell r="D6211">
            <v>46543.91</v>
          </cell>
          <cell r="E6211">
            <v>0.05</v>
          </cell>
        </row>
        <row r="6212">
          <cell r="A6212">
            <v>38605</v>
          </cell>
          <cell r="B6212" t="str">
            <v>ABERTURA PARA ENCAIXE DE CUBA OU LAVATORIO EM BANCADA DE MARMORE/ GRANITO OU OUTRO TIPO DE PEDRA NATURAL</v>
          </cell>
          <cell r="C6212" t="str">
            <v xml:space="preserve">UN    </v>
          </cell>
          <cell r="D6212">
            <v>88.84</v>
          </cell>
          <cell r="E6212">
            <v>0.05</v>
          </cell>
        </row>
        <row r="6213">
          <cell r="A6213">
            <v>11270</v>
          </cell>
          <cell r="B6213" t="str">
            <v>ABRACADEIRA DE LATAO PARA FIXACAO DE CABO PARA-RAIO, DIMENSOES 32 X 24 X 24 MM</v>
          </cell>
          <cell r="C6213" t="str">
            <v xml:space="preserve">UN    </v>
          </cell>
          <cell r="D6213">
            <v>0.93</v>
          </cell>
          <cell r="E6213">
            <v>0.05</v>
          </cell>
        </row>
        <row r="6214">
          <cell r="A6214">
            <v>412</v>
          </cell>
          <cell r="B6214" t="str">
            <v>ABRACADEIRA DE NYLON PARA AMARRACAO DE CABOS, COMPRIMENTO DE *230* X *7,6* MM</v>
          </cell>
          <cell r="C6214" t="str">
            <v xml:space="preserve">UN    </v>
          </cell>
          <cell r="D6214">
            <v>0.66</v>
          </cell>
          <cell r="E6214">
            <v>0.05</v>
          </cell>
        </row>
        <row r="6215">
          <cell r="A6215">
            <v>414</v>
          </cell>
          <cell r="B6215" t="str">
            <v>ABRACADEIRA DE NYLON PARA AMARRACAO DE CABOS, COMPRIMENTO DE 100 X 2,5 MM</v>
          </cell>
          <cell r="C6215" t="str">
            <v xml:space="preserve">UN    </v>
          </cell>
          <cell r="D6215">
            <v>0.04</v>
          </cell>
          <cell r="E6215">
            <v>0.05</v>
          </cell>
        </row>
        <row r="6216">
          <cell r="A6216">
            <v>410</v>
          </cell>
          <cell r="B6216" t="str">
            <v>ABRACADEIRA DE NYLON PARA AMARRACAO DE CABOS, COMPRIMENTO DE 150 X *3,6* MM</v>
          </cell>
          <cell r="C6216" t="str">
            <v xml:space="preserve">UN    </v>
          </cell>
          <cell r="D6216">
            <v>0.1</v>
          </cell>
          <cell r="E6216">
            <v>0.05</v>
          </cell>
        </row>
        <row r="6217">
          <cell r="A6217">
            <v>411</v>
          </cell>
          <cell r="B6217" t="str">
            <v>ABRACADEIRA DE NYLON PARA AMARRACAO DE CABOS, COMPRIMENTO DE 200 X *4,6* MM</v>
          </cell>
          <cell r="C6217" t="str">
            <v xml:space="preserve">UN    </v>
          </cell>
          <cell r="D6217">
            <v>0.13</v>
          </cell>
          <cell r="E6217">
            <v>0.05</v>
          </cell>
        </row>
        <row r="6218">
          <cell r="A6218">
            <v>408</v>
          </cell>
          <cell r="B6218" t="str">
            <v>ABRACADEIRA DE NYLON PARA AMARRACAO DE CABOS, COMPRIMENTO DE 390 X *4,6* MM</v>
          </cell>
          <cell r="C6218" t="str">
            <v xml:space="preserve">UN    </v>
          </cell>
          <cell r="D6218">
            <v>0.64</v>
          </cell>
          <cell r="E6218">
            <v>0.05</v>
          </cell>
        </row>
        <row r="6219">
          <cell r="A6219">
            <v>39131</v>
          </cell>
          <cell r="B6219" t="str">
            <v>ABRACADEIRA EM ACO PARA AMARRACAO DE ELETRODUTOS, TIPO D, COM 1 1/2" E CUNHA DE FIXACAO</v>
          </cell>
          <cell r="C6219" t="str">
            <v xml:space="preserve">UN    </v>
          </cell>
          <cell r="D6219">
            <v>1.17</v>
          </cell>
          <cell r="E6219">
            <v>0.05</v>
          </cell>
        </row>
        <row r="6220">
          <cell r="A6220">
            <v>394</v>
          </cell>
          <cell r="B6220" t="str">
            <v>ABRACADEIRA EM ACO PARA AMARRACAO DE ELETRODUTOS, TIPO D, COM 1 1/2" E PARAFUSO DE FIXACAO</v>
          </cell>
          <cell r="C6220" t="str">
            <v xml:space="preserve">UN    </v>
          </cell>
          <cell r="D6220">
            <v>1.18</v>
          </cell>
          <cell r="E6220">
            <v>0.05</v>
          </cell>
        </row>
        <row r="6221">
          <cell r="A6221">
            <v>39130</v>
          </cell>
          <cell r="B6221" t="str">
            <v>ABRACADEIRA EM ACO PARA AMARRACAO DE ELETRODUTOS, TIPO D, COM 1 1/4" E CUNHA DE FIXACAO</v>
          </cell>
          <cell r="C6221" t="str">
            <v xml:space="preserve">UN    </v>
          </cell>
          <cell r="D6221">
            <v>1.07</v>
          </cell>
          <cell r="E6221">
            <v>0.05</v>
          </cell>
        </row>
        <row r="6222">
          <cell r="A6222">
            <v>395</v>
          </cell>
          <cell r="B6222" t="str">
            <v>ABRACADEIRA EM ACO PARA AMARRACAO DE ELETRODUTOS, TIPO D, COM 1 1/4" E PARAFUSO DE FIXACAO</v>
          </cell>
          <cell r="C6222" t="str">
            <v xml:space="preserve">UN    </v>
          </cell>
          <cell r="D6222">
            <v>1.1399999999999999</v>
          </cell>
          <cell r="E6222">
            <v>0.05</v>
          </cell>
        </row>
        <row r="6223">
          <cell r="A6223">
            <v>39127</v>
          </cell>
          <cell r="B6223" t="str">
            <v>ABRACADEIRA EM ACO PARA AMARRACAO DE ELETRODUTOS, TIPO D, COM 1/2" E CUNHA DE FIXACAO</v>
          </cell>
          <cell r="C6223" t="str">
            <v xml:space="preserve">UN    </v>
          </cell>
          <cell r="D6223">
            <v>0.56000000000000005</v>
          </cell>
          <cell r="E6223">
            <v>0.05</v>
          </cell>
        </row>
        <row r="6224">
          <cell r="A6224">
            <v>392</v>
          </cell>
          <cell r="B6224" t="str">
            <v>ABRACADEIRA EM ACO PARA AMARRACAO DE ELETRODUTOS, TIPO D, COM 1/2" E PARAFUSO DE FIXACAO</v>
          </cell>
          <cell r="C6224" t="str">
            <v xml:space="preserve">UN    </v>
          </cell>
          <cell r="D6224">
            <v>0.56999999999999995</v>
          </cell>
          <cell r="E6224">
            <v>0.05</v>
          </cell>
        </row>
        <row r="6225">
          <cell r="A6225">
            <v>39129</v>
          </cell>
          <cell r="B6225" t="str">
            <v>ABRACADEIRA EM ACO PARA AMARRACAO DE ELETRODUTOS, TIPO D, COM 1" E CUNHA DE FIXACAO</v>
          </cell>
          <cell r="C6225" t="str">
            <v xml:space="preserve">UN    </v>
          </cell>
          <cell r="D6225">
            <v>0.66</v>
          </cell>
          <cell r="E6225">
            <v>0.05</v>
          </cell>
        </row>
        <row r="6226">
          <cell r="A6226">
            <v>393</v>
          </cell>
          <cell r="B6226" t="str">
            <v>ABRACADEIRA EM ACO PARA AMARRACAO DE ELETRODUTOS, TIPO D, COM 1" E PARAFUSO DE FIXACAO</v>
          </cell>
          <cell r="C6226" t="str">
            <v xml:space="preserve">UN    </v>
          </cell>
          <cell r="D6226">
            <v>0.69</v>
          </cell>
          <cell r="E6226">
            <v>0.05</v>
          </cell>
        </row>
        <row r="6227">
          <cell r="A6227">
            <v>39133</v>
          </cell>
          <cell r="B6227" t="str">
            <v>ABRACADEIRA EM ACO PARA AMARRACAO DE ELETRODUTOS, TIPO D, COM 2 1/2" E CUNHA DE FIXACAO</v>
          </cell>
          <cell r="C6227" t="str">
            <v xml:space="preserve">UN    </v>
          </cell>
          <cell r="D6227">
            <v>1.54</v>
          </cell>
          <cell r="E6227">
            <v>0.05</v>
          </cell>
        </row>
        <row r="6228">
          <cell r="A6228">
            <v>397</v>
          </cell>
          <cell r="B6228" t="str">
            <v>ABRACADEIRA EM ACO PARA AMARRACAO DE ELETRODUTOS, TIPO D, COM 2 1/2" E PARAFUSO DE FIXACAO</v>
          </cell>
          <cell r="C6228" t="str">
            <v xml:space="preserve">UN    </v>
          </cell>
          <cell r="D6228">
            <v>1.7</v>
          </cell>
          <cell r="E6228">
            <v>0.05</v>
          </cell>
        </row>
        <row r="6229">
          <cell r="A6229">
            <v>39132</v>
          </cell>
          <cell r="B6229" t="str">
            <v>ABRACADEIRA EM ACO PARA AMARRACAO DE ELETRODUTOS, TIPO D, COM 2" E CUNHA DE FIXACAO</v>
          </cell>
          <cell r="C6229" t="str">
            <v xml:space="preserve">UN    </v>
          </cell>
          <cell r="D6229">
            <v>1.23</v>
          </cell>
          <cell r="E6229">
            <v>0.05</v>
          </cell>
        </row>
        <row r="6230">
          <cell r="A6230">
            <v>396</v>
          </cell>
          <cell r="B6230" t="str">
            <v>ABRACADEIRA EM ACO PARA AMARRACAO DE ELETRODUTOS, TIPO D, COM 2" E PARAFUSO DE FIXACAO</v>
          </cell>
          <cell r="C6230" t="str">
            <v xml:space="preserve">UN    </v>
          </cell>
          <cell r="D6230">
            <v>1.32</v>
          </cell>
          <cell r="E6230">
            <v>0.05</v>
          </cell>
        </row>
        <row r="6231">
          <cell r="A6231">
            <v>39135</v>
          </cell>
          <cell r="B6231" t="str">
            <v>ABRACADEIRA EM ACO PARA AMARRACAO DE ELETRODUTOS, TIPO D, COM 3 1/2" E CUNHA DE FIXACAO</v>
          </cell>
          <cell r="C6231" t="str">
            <v xml:space="preserve">UN    </v>
          </cell>
          <cell r="D6231">
            <v>2.46</v>
          </cell>
          <cell r="E6231">
            <v>0.05</v>
          </cell>
        </row>
        <row r="6232">
          <cell r="A6232">
            <v>39128</v>
          </cell>
          <cell r="B6232" t="str">
            <v>ABRACADEIRA EM ACO PARA AMARRACAO DE ELETRODUTOS, TIPO D, COM 3/4" E CUNHA DE FIXACAO</v>
          </cell>
          <cell r="C6232" t="str">
            <v xml:space="preserve">UN    </v>
          </cell>
          <cell r="D6232">
            <v>0.61</v>
          </cell>
          <cell r="E6232">
            <v>0.05</v>
          </cell>
        </row>
        <row r="6233">
          <cell r="A6233">
            <v>400</v>
          </cell>
          <cell r="B6233" t="str">
            <v>ABRACADEIRA EM ACO PARA AMARRACAO DE ELETRODUTOS, TIPO D, COM 3/4" E PARAFUSO DE FIXACAO</v>
          </cell>
          <cell r="C6233" t="str">
            <v xml:space="preserve">UN    </v>
          </cell>
          <cell r="D6233">
            <v>0.6</v>
          </cell>
          <cell r="E6233">
            <v>0.05</v>
          </cell>
        </row>
        <row r="6234">
          <cell r="A6234">
            <v>39125</v>
          </cell>
          <cell r="B6234" t="str">
            <v>ABRACADEIRA EM ACO PARA AMARRACAO DE ELETRODUTOS, TIPO D, COM 3/8" E PARAFUSO DE FIXACAO</v>
          </cell>
          <cell r="C6234" t="str">
            <v xml:space="preserve">UN    </v>
          </cell>
          <cell r="D6234">
            <v>0.61</v>
          </cell>
          <cell r="E6234">
            <v>0.05</v>
          </cell>
        </row>
        <row r="6235">
          <cell r="A6235">
            <v>39134</v>
          </cell>
          <cell r="B6235" t="str">
            <v>ABRACADEIRA EM ACO PARA AMARRACAO DE ELETRODUTOS, TIPO D, COM 3" E CUNHA DE FIXACAO</v>
          </cell>
          <cell r="C6235" t="str">
            <v xml:space="preserve">UN    </v>
          </cell>
          <cell r="D6235">
            <v>2.0499999999999998</v>
          </cell>
          <cell r="E6235">
            <v>0.05</v>
          </cell>
        </row>
        <row r="6236">
          <cell r="A6236">
            <v>398</v>
          </cell>
          <cell r="B6236" t="str">
            <v>ABRACADEIRA EM ACO PARA AMARRACAO DE ELETRODUTOS, TIPO D, COM 3" E PARAFUSO DE FIXACAO</v>
          </cell>
          <cell r="C6236" t="str">
            <v xml:space="preserve">UN    </v>
          </cell>
          <cell r="D6236">
            <v>1.89</v>
          </cell>
          <cell r="E6236">
            <v>0.05</v>
          </cell>
        </row>
        <row r="6237">
          <cell r="A6237">
            <v>39126</v>
          </cell>
          <cell r="B6237" t="str">
            <v>ABRACADEIRA EM ACO PARA AMARRACAO DE ELETRODUTOS, TIPO D, COM 4" E CUNHA DE FIXACAO</v>
          </cell>
          <cell r="C6237" t="str">
            <v xml:space="preserve">UN    </v>
          </cell>
          <cell r="D6237">
            <v>2.77</v>
          </cell>
          <cell r="E6237">
            <v>0.05</v>
          </cell>
        </row>
        <row r="6238">
          <cell r="A6238">
            <v>399</v>
          </cell>
          <cell r="B6238" t="str">
            <v>ABRACADEIRA EM ACO PARA AMARRACAO DE ELETRODUTOS, TIPO D, COM 4" E PARAFUSO DE FIXACAO</v>
          </cell>
          <cell r="C6238" t="str">
            <v xml:space="preserve">UN    </v>
          </cell>
          <cell r="D6238">
            <v>2.44</v>
          </cell>
          <cell r="E6238">
            <v>0.05</v>
          </cell>
        </row>
        <row r="6239">
          <cell r="A6239">
            <v>39158</v>
          </cell>
          <cell r="B6239" t="str">
            <v>ABRACADEIRA EM ACO PARA AMARRACAO DE ELETRODUTOS, TIPO ECONOMICA (GOTA), COM 8"</v>
          </cell>
          <cell r="C6239" t="str">
            <v xml:space="preserve">UN    </v>
          </cell>
          <cell r="D6239">
            <v>6.56</v>
          </cell>
          <cell r="E6239">
            <v>0.05</v>
          </cell>
        </row>
        <row r="6240">
          <cell r="A6240">
            <v>39141</v>
          </cell>
          <cell r="B6240" t="str">
            <v>ABRACADEIRA EM ACO PARA AMARRACAO DE ELETRODUTOS, TIPO U SIMPLES, COM 1 1/2"</v>
          </cell>
          <cell r="C6240" t="str">
            <v xml:space="preserve">UN    </v>
          </cell>
          <cell r="D6240">
            <v>0.47</v>
          </cell>
          <cell r="E6240">
            <v>0.05</v>
          </cell>
        </row>
        <row r="6241">
          <cell r="A6241">
            <v>39140</v>
          </cell>
          <cell r="B6241" t="str">
            <v>ABRACADEIRA EM ACO PARA AMARRACAO DE ELETRODUTOS, TIPO U SIMPLES, COM 1 1/4"</v>
          </cell>
          <cell r="C6241" t="str">
            <v xml:space="preserve">UN    </v>
          </cell>
          <cell r="D6241">
            <v>0.43</v>
          </cell>
          <cell r="E6241">
            <v>0.05</v>
          </cell>
        </row>
        <row r="6242">
          <cell r="A6242">
            <v>39137</v>
          </cell>
          <cell r="B6242" t="str">
            <v>ABRACADEIRA EM ACO PARA AMARRACAO DE ELETRODUTOS, TIPO U SIMPLES, COM 1/2"</v>
          </cell>
          <cell r="C6242" t="str">
            <v xml:space="preserve">UN    </v>
          </cell>
          <cell r="D6242">
            <v>0.24</v>
          </cell>
          <cell r="E6242">
            <v>0.05</v>
          </cell>
        </row>
        <row r="6243">
          <cell r="A6243">
            <v>39139</v>
          </cell>
          <cell r="B6243" t="str">
            <v>ABRACADEIRA EM ACO PARA AMARRACAO DE ELETRODUTOS, TIPO U SIMPLES, COM 1"</v>
          </cell>
          <cell r="C6243" t="str">
            <v xml:space="preserve">UN    </v>
          </cell>
          <cell r="D6243">
            <v>0.35</v>
          </cell>
          <cell r="E6243">
            <v>0.05</v>
          </cell>
        </row>
        <row r="6244">
          <cell r="A6244">
            <v>39143</v>
          </cell>
          <cell r="B6244" t="str">
            <v>ABRACADEIRA EM ACO PARA AMARRACAO DE ELETRODUTOS, TIPO U SIMPLES, COM 2 1/2"</v>
          </cell>
          <cell r="C6244" t="str">
            <v xml:space="preserve">UN    </v>
          </cell>
          <cell r="D6244">
            <v>0.98</v>
          </cell>
          <cell r="E6244">
            <v>0.05</v>
          </cell>
        </row>
        <row r="6245">
          <cell r="A6245">
            <v>39142</v>
          </cell>
          <cell r="B6245" t="str">
            <v>ABRACADEIRA EM ACO PARA AMARRACAO DE ELETRODUTOS, TIPO U SIMPLES, COM 2"</v>
          </cell>
          <cell r="C6245" t="str">
            <v xml:space="preserve">UN    </v>
          </cell>
          <cell r="D6245">
            <v>0.7</v>
          </cell>
          <cell r="E6245">
            <v>0.05</v>
          </cell>
        </row>
        <row r="6246">
          <cell r="A6246">
            <v>39138</v>
          </cell>
          <cell r="B6246" t="str">
            <v>ABRACADEIRA EM ACO PARA AMARRACAO DE ELETRODUTOS, TIPO U SIMPLES, COM 3/4"</v>
          </cell>
          <cell r="C6246" t="str">
            <v xml:space="preserve">UN    </v>
          </cell>
          <cell r="D6246">
            <v>0.26</v>
          </cell>
          <cell r="E6246">
            <v>0.05</v>
          </cell>
        </row>
        <row r="6247">
          <cell r="A6247">
            <v>39136</v>
          </cell>
          <cell r="B6247" t="str">
            <v>ABRACADEIRA EM ACO PARA AMARRACAO DE ELETRODUTOS, TIPO U SIMPLES, COM 3/8"</v>
          </cell>
          <cell r="C6247" t="str">
            <v xml:space="preserve">UN    </v>
          </cell>
          <cell r="D6247">
            <v>0.17</v>
          </cell>
          <cell r="E6247">
            <v>0.05</v>
          </cell>
        </row>
        <row r="6248">
          <cell r="A6248">
            <v>39144</v>
          </cell>
          <cell r="B6248" t="str">
            <v>ABRACADEIRA EM ACO PARA AMARRACAO DE ELETRODUTOS, TIPO U SIMPLES, COM 3"</v>
          </cell>
          <cell r="C6248" t="str">
            <v xml:space="preserve">UN    </v>
          </cell>
          <cell r="D6248">
            <v>1.1399999999999999</v>
          </cell>
          <cell r="E6248">
            <v>0.05</v>
          </cell>
        </row>
        <row r="6249">
          <cell r="A6249">
            <v>39145</v>
          </cell>
          <cell r="B6249" t="str">
            <v>ABRACADEIRA EM ACO PARA AMARRACAO DE ELETRODUTOS, TIPO U SIMPLES, COM 4"</v>
          </cell>
          <cell r="C6249" t="str">
            <v xml:space="preserve">UN    </v>
          </cell>
          <cell r="D6249">
            <v>1.88</v>
          </cell>
          <cell r="E6249">
            <v>0.05</v>
          </cell>
        </row>
        <row r="6250">
          <cell r="A6250">
            <v>12615</v>
          </cell>
          <cell r="B6250" t="str">
            <v>ABRACADEIRA PVC, PARA CALHA PLUVIAL, DIAMETRO ENTRE 80 E 100 MM, PARA DRENAGEM PREDIAL</v>
          </cell>
          <cell r="C6250" t="str">
            <v xml:space="preserve">UN    </v>
          </cell>
          <cell r="D6250">
            <v>2.72</v>
          </cell>
          <cell r="E6250">
            <v>0.05</v>
          </cell>
        </row>
        <row r="6251">
          <cell r="A6251">
            <v>11927</v>
          </cell>
          <cell r="B6251" t="str">
            <v>ABRACADEIRA, GALVANIZADA/ZINCADA, ROSCA SEM FIM, PARAFUSO INOX, LARGURA  FITA *12,6 A *14 MM, D = 2" A 2 1/2"</v>
          </cell>
          <cell r="C6251" t="str">
            <v xml:space="preserve">UN    </v>
          </cell>
          <cell r="D6251">
            <v>2.79</v>
          </cell>
          <cell r="E6251">
            <v>0.05</v>
          </cell>
        </row>
        <row r="6252">
          <cell r="A6252">
            <v>11928</v>
          </cell>
          <cell r="B6252" t="str">
            <v>ABRACADEIRA, GALVANIZADA/ZINCADA, ROSCA SEM FIM, PARAFUSO INOX, LARGURA  FITA *12,6 A *14 MM, D = 3" A 3 3/4"</v>
          </cell>
          <cell r="C6252" t="str">
            <v xml:space="preserve">UN    </v>
          </cell>
          <cell r="D6252">
            <v>3.2</v>
          </cell>
          <cell r="E6252">
            <v>0.05</v>
          </cell>
        </row>
        <row r="6253">
          <cell r="A6253">
            <v>11929</v>
          </cell>
          <cell r="B6253" t="str">
            <v>ABRACADEIRA, GALVANIZADA/ZINCADA, ROSCA SEM FIM, PARAFUSO INOX, LARGURA  FITA *12,6 A *14 MM, D = 4" A 4 3/4"</v>
          </cell>
          <cell r="C6253" t="str">
            <v xml:space="preserve">UN    </v>
          </cell>
          <cell r="D6253">
            <v>4.95</v>
          </cell>
          <cell r="E6253">
            <v>0.05</v>
          </cell>
        </row>
        <row r="6254">
          <cell r="A6254">
            <v>36801</v>
          </cell>
          <cell r="B6254" t="str">
            <v>ACABAMENTO CROMADO PARA REGISTRO PEQUENO, 1/2 " OU 3/4 "</v>
          </cell>
          <cell r="C6254" t="str">
            <v xml:space="preserve">UN    </v>
          </cell>
          <cell r="D6254">
            <v>28.05</v>
          </cell>
          <cell r="E6254">
            <v>0.05</v>
          </cell>
        </row>
        <row r="6255">
          <cell r="A6255">
            <v>36246</v>
          </cell>
          <cell r="B6255" t="str">
            <v>ACABAMENTO SIMPLES/CONVENCIONAL PARA FORRO PVC, TIPO "U" OU "C", COR BRANCA, COMPRIMENTO 6 M</v>
          </cell>
          <cell r="C6255" t="str">
            <v xml:space="preserve">M     </v>
          </cell>
          <cell r="D6255">
            <v>2.4500000000000002</v>
          </cell>
          <cell r="E6255">
            <v>0.05</v>
          </cell>
        </row>
        <row r="6256">
          <cell r="A6256">
            <v>37600</v>
          </cell>
          <cell r="B6256" t="str">
            <v>ACESSORIO DE LIGACAO NAO ELETRICO PARA CARGAS EXPLOSIVAS, TUBO DE 6 M</v>
          </cell>
          <cell r="C6256" t="str">
            <v xml:space="preserve">UN    </v>
          </cell>
          <cell r="D6256">
            <v>47.99</v>
          </cell>
          <cell r="E6256">
            <v>0.05</v>
          </cell>
        </row>
        <row r="6257">
          <cell r="A6257">
            <v>37599</v>
          </cell>
          <cell r="B6257" t="str">
            <v>ACESSORIO INICIADOR NAO ELETRICO, TUBO DE 6 M, TEMPO DE RETARDO DE *160* MS</v>
          </cell>
          <cell r="C6257" t="str">
            <v xml:space="preserve">UN    </v>
          </cell>
          <cell r="D6257">
            <v>44.66</v>
          </cell>
          <cell r="E6257">
            <v>0.05</v>
          </cell>
        </row>
        <row r="6258">
          <cell r="A6258">
            <v>1</v>
          </cell>
          <cell r="B6258" t="str">
            <v>ACETILENO (RECARGA PARA CILINDRO DE CONJUNTO OXICORTE GRANDE)</v>
          </cell>
          <cell r="C6258" t="str">
            <v xml:space="preserve">KG    </v>
          </cell>
          <cell r="D6258">
            <v>43</v>
          </cell>
          <cell r="E6258">
            <v>0.05</v>
          </cell>
        </row>
        <row r="6259">
          <cell r="A6259">
            <v>3</v>
          </cell>
          <cell r="B6259" t="str">
            <v>ACIDO MURIATICO, DILUICAO 10% A 12% PARA USO EM LIMPEZA</v>
          </cell>
          <cell r="C6259" t="str">
            <v xml:space="preserve">L     </v>
          </cell>
          <cell r="D6259">
            <v>3.22</v>
          </cell>
          <cell r="E6259">
            <v>0.05</v>
          </cell>
        </row>
        <row r="6260">
          <cell r="A6260">
            <v>26</v>
          </cell>
          <cell r="B6260" t="str">
            <v>ACO CA-25, 10,0 MM, VERGALHAO</v>
          </cell>
          <cell r="C6260" t="str">
            <v xml:space="preserve">KG    </v>
          </cell>
          <cell r="D6260">
            <v>3.76</v>
          </cell>
          <cell r="E6260">
            <v>0.05</v>
          </cell>
        </row>
        <row r="6261">
          <cell r="A6261">
            <v>20</v>
          </cell>
          <cell r="B6261" t="str">
            <v>ACO CA-25, 12,5 MM, VERGALHAO</v>
          </cell>
          <cell r="C6261" t="str">
            <v xml:space="preserve">KG    </v>
          </cell>
          <cell r="D6261">
            <v>3.79</v>
          </cell>
          <cell r="E6261">
            <v>0.05</v>
          </cell>
        </row>
        <row r="6262">
          <cell r="A6262">
            <v>21</v>
          </cell>
          <cell r="B6262" t="str">
            <v>ACO CA-25, 16,0 MM, VERGALHAO</v>
          </cell>
          <cell r="C6262" t="str">
            <v xml:space="preserve">KG    </v>
          </cell>
          <cell r="D6262">
            <v>3.79</v>
          </cell>
          <cell r="E6262">
            <v>0.05</v>
          </cell>
        </row>
        <row r="6263">
          <cell r="A6263">
            <v>24</v>
          </cell>
          <cell r="B6263" t="str">
            <v>ACO CA-25, 20,0 MM, VERGALHAO</v>
          </cell>
          <cell r="C6263" t="str">
            <v xml:space="preserve">KG    </v>
          </cell>
          <cell r="D6263">
            <v>3.79</v>
          </cell>
          <cell r="E6263">
            <v>0.05</v>
          </cell>
        </row>
        <row r="6264">
          <cell r="A6264">
            <v>25</v>
          </cell>
          <cell r="B6264" t="str">
            <v>ACO CA-25, 25,0 MM, VERGALHAO</v>
          </cell>
          <cell r="C6264" t="str">
            <v xml:space="preserve">KG    </v>
          </cell>
          <cell r="D6264">
            <v>3.79</v>
          </cell>
          <cell r="E6264">
            <v>0.05</v>
          </cell>
        </row>
        <row r="6265">
          <cell r="A6265">
            <v>34341</v>
          </cell>
          <cell r="B6265" t="str">
            <v>ACO CA-25, 32,0 MM, VERGALHAO</v>
          </cell>
          <cell r="C6265" t="str">
            <v xml:space="preserve">KG    </v>
          </cell>
          <cell r="D6265">
            <v>3.57</v>
          </cell>
          <cell r="E6265">
            <v>0.05</v>
          </cell>
        </row>
        <row r="6266">
          <cell r="A6266">
            <v>22</v>
          </cell>
          <cell r="B6266" t="str">
            <v>ACO CA-25, 6,3 MM, VERGALHAO</v>
          </cell>
          <cell r="C6266" t="str">
            <v xml:space="preserve">KG    </v>
          </cell>
          <cell r="D6266">
            <v>4.0599999999999996</v>
          </cell>
          <cell r="E6266">
            <v>0.05</v>
          </cell>
        </row>
        <row r="6267">
          <cell r="A6267">
            <v>23</v>
          </cell>
          <cell r="B6267" t="str">
            <v>ACO CA-25, 8,0 MM, VERGALHAO</v>
          </cell>
          <cell r="C6267" t="str">
            <v xml:space="preserve">KG    </v>
          </cell>
          <cell r="D6267">
            <v>4.0199999999999996</v>
          </cell>
          <cell r="E6267">
            <v>0.05</v>
          </cell>
        </row>
        <row r="6268">
          <cell r="A6268">
            <v>34439</v>
          </cell>
          <cell r="B6268" t="str">
            <v>ACO CA-50, 10,0 MM, DOBRADO E CORTADO</v>
          </cell>
          <cell r="C6268" t="str">
            <v xml:space="preserve">KG    </v>
          </cell>
          <cell r="D6268">
            <v>4.62</v>
          </cell>
          <cell r="E6268">
            <v>0.05</v>
          </cell>
        </row>
        <row r="6269">
          <cell r="A6269">
            <v>34</v>
          </cell>
          <cell r="B6269" t="str">
            <v>ACO CA-50, 10,0 MM, VERGALHAO</v>
          </cell>
          <cell r="C6269" t="str">
            <v xml:space="preserve">KG    </v>
          </cell>
          <cell r="D6269">
            <v>4.1100000000000003</v>
          </cell>
          <cell r="E6269">
            <v>0.05</v>
          </cell>
        </row>
        <row r="6270">
          <cell r="A6270">
            <v>34441</v>
          </cell>
          <cell r="B6270" t="str">
            <v>ACO CA-50, 12,5 MM, DOBRADO E CORTADO</v>
          </cell>
          <cell r="C6270" t="str">
            <v xml:space="preserve">KG    </v>
          </cell>
          <cell r="D6270">
            <v>4.38</v>
          </cell>
          <cell r="E6270">
            <v>0.05</v>
          </cell>
        </row>
        <row r="6271">
          <cell r="A6271">
            <v>31</v>
          </cell>
          <cell r="B6271" t="str">
            <v>ACO CA-50, 12,5 MM, VERGALHAO</v>
          </cell>
          <cell r="C6271" t="str">
            <v xml:space="preserve">KG    </v>
          </cell>
          <cell r="D6271">
            <v>3.91</v>
          </cell>
          <cell r="E6271">
            <v>0.05</v>
          </cell>
        </row>
        <row r="6272">
          <cell r="A6272">
            <v>34443</v>
          </cell>
          <cell r="B6272" t="str">
            <v>ACO CA-50, 16 MM, DOBRADO E CORTADO</v>
          </cell>
          <cell r="C6272" t="str">
            <v xml:space="preserve">KG    </v>
          </cell>
          <cell r="D6272">
            <v>4.38</v>
          </cell>
          <cell r="E6272">
            <v>0.05</v>
          </cell>
        </row>
        <row r="6273">
          <cell r="A6273">
            <v>27</v>
          </cell>
          <cell r="B6273" t="str">
            <v>ACO CA-50, 16,0 MM, VERGALHAO</v>
          </cell>
          <cell r="C6273" t="str">
            <v xml:space="preserve">KG    </v>
          </cell>
          <cell r="D6273">
            <v>3.91</v>
          </cell>
          <cell r="E6273">
            <v>0.05</v>
          </cell>
        </row>
        <row r="6274">
          <cell r="A6274">
            <v>34446</v>
          </cell>
          <cell r="B6274" t="str">
            <v>ACO CA-50, 20 MM, DOBRADO E CORTADO</v>
          </cell>
          <cell r="C6274" t="str">
            <v xml:space="preserve">KG    </v>
          </cell>
          <cell r="D6274">
            <v>4.38</v>
          </cell>
          <cell r="E6274">
            <v>0.05</v>
          </cell>
        </row>
        <row r="6275">
          <cell r="A6275">
            <v>29</v>
          </cell>
          <cell r="B6275" t="str">
            <v>ACO CA-50, 20,0 MM, VERGALHAO</v>
          </cell>
          <cell r="C6275" t="str">
            <v xml:space="preserve">KG    </v>
          </cell>
          <cell r="D6275">
            <v>3.65</v>
          </cell>
          <cell r="E6275">
            <v>0.05</v>
          </cell>
        </row>
        <row r="6276">
          <cell r="A6276">
            <v>28</v>
          </cell>
          <cell r="B6276" t="str">
            <v>ACO CA-50, 25,0 MM, VERGALHAO</v>
          </cell>
          <cell r="C6276" t="str">
            <v xml:space="preserve">KG    </v>
          </cell>
          <cell r="D6276">
            <v>4.22</v>
          </cell>
          <cell r="E6276">
            <v>0.05</v>
          </cell>
        </row>
        <row r="6277">
          <cell r="A6277">
            <v>34449</v>
          </cell>
          <cell r="B6277" t="str">
            <v>ACO CA-50, 6,3 MM, DOBRADO E CORTADO</v>
          </cell>
          <cell r="C6277" t="str">
            <v xml:space="preserve">KG    </v>
          </cell>
          <cell r="D6277">
            <v>4.82</v>
          </cell>
          <cell r="E6277">
            <v>0.05</v>
          </cell>
        </row>
        <row r="6278">
          <cell r="A6278">
            <v>32</v>
          </cell>
          <cell r="B6278" t="str">
            <v>ACO CA-50, 6,3 MM, VERGALHAO</v>
          </cell>
          <cell r="C6278" t="str">
            <v xml:space="preserve">KG    </v>
          </cell>
          <cell r="D6278">
            <v>4.3</v>
          </cell>
          <cell r="E6278">
            <v>0.05</v>
          </cell>
        </row>
        <row r="6279">
          <cell r="A6279">
            <v>33</v>
          </cell>
          <cell r="B6279" t="str">
            <v>ACO CA-50, 8,0 MM, VERGALHAO</v>
          </cell>
          <cell r="C6279" t="str">
            <v xml:space="preserve">KG    </v>
          </cell>
          <cell r="D6279">
            <v>4.83</v>
          </cell>
          <cell r="E6279">
            <v>0.05</v>
          </cell>
        </row>
        <row r="6280">
          <cell r="A6280">
            <v>34343</v>
          </cell>
          <cell r="B6280" t="str">
            <v>ACO CA-60, VERGALHAO, 9,5 MM</v>
          </cell>
          <cell r="C6280" t="str">
            <v xml:space="preserve">KG    </v>
          </cell>
          <cell r="D6280">
            <v>4.6399999999999997</v>
          </cell>
          <cell r="E6280">
            <v>0.05</v>
          </cell>
        </row>
        <row r="6281">
          <cell r="A6281">
            <v>34452</v>
          </cell>
          <cell r="B6281" t="str">
            <v>ACO CA-60, 4,2 MM, DOBRADO E CORTADO</v>
          </cell>
          <cell r="C6281" t="str">
            <v xml:space="preserve">KG    </v>
          </cell>
          <cell r="D6281">
            <v>4.2699999999999996</v>
          </cell>
          <cell r="E6281">
            <v>0.05</v>
          </cell>
        </row>
        <row r="6282">
          <cell r="A6282">
            <v>36</v>
          </cell>
          <cell r="B6282" t="str">
            <v>ACO CA-60, 4,2 MM, VERGALHAO</v>
          </cell>
          <cell r="C6282" t="str">
            <v xml:space="preserve">KG    </v>
          </cell>
          <cell r="D6282">
            <v>4.07</v>
          </cell>
          <cell r="E6282">
            <v>0.05</v>
          </cell>
        </row>
        <row r="6283">
          <cell r="A6283">
            <v>34456</v>
          </cell>
          <cell r="B6283" t="str">
            <v>ACO CA-60, 5,0 MM, DOBRADO E CORTADO</v>
          </cell>
          <cell r="C6283" t="str">
            <v xml:space="preserve">KG    </v>
          </cell>
          <cell r="D6283">
            <v>4.2699999999999996</v>
          </cell>
          <cell r="E6283">
            <v>0.05</v>
          </cell>
        </row>
        <row r="6284">
          <cell r="A6284">
            <v>39</v>
          </cell>
          <cell r="B6284" t="str">
            <v>ACO CA-60, 5,0 MM, VERGALHAO</v>
          </cell>
          <cell r="C6284" t="str">
            <v xml:space="preserve">KG    </v>
          </cell>
          <cell r="D6284">
            <v>4.07</v>
          </cell>
          <cell r="E6284">
            <v>0.05</v>
          </cell>
        </row>
        <row r="6285">
          <cell r="A6285">
            <v>34457</v>
          </cell>
          <cell r="B6285" t="str">
            <v>ACO CA-60, 6,0 MM, DOBRADO E CORTADO</v>
          </cell>
          <cell r="C6285" t="str">
            <v xml:space="preserve">KG    </v>
          </cell>
          <cell r="D6285">
            <v>4.58</v>
          </cell>
          <cell r="E6285">
            <v>0.05</v>
          </cell>
        </row>
        <row r="6286">
          <cell r="A6286">
            <v>40</v>
          </cell>
          <cell r="B6286" t="str">
            <v>ACO CA-60, 6,0 MM, VERGALHAO</v>
          </cell>
          <cell r="C6286" t="str">
            <v xml:space="preserve">KG    </v>
          </cell>
          <cell r="D6286">
            <v>4.16</v>
          </cell>
          <cell r="E6286">
            <v>0.05</v>
          </cell>
        </row>
        <row r="6287">
          <cell r="A6287">
            <v>34460</v>
          </cell>
          <cell r="B6287" t="str">
            <v>ACO CA-60, 7,0 MM, DOBRADO E CORTADO</v>
          </cell>
          <cell r="C6287" t="str">
            <v xml:space="preserve">KG    </v>
          </cell>
          <cell r="D6287">
            <v>4.68</v>
          </cell>
          <cell r="E6287">
            <v>0.05</v>
          </cell>
        </row>
        <row r="6288">
          <cell r="A6288">
            <v>42</v>
          </cell>
          <cell r="B6288" t="str">
            <v>ACO CA-60, 7,0 MM, VERGALHAO</v>
          </cell>
          <cell r="C6288" t="str">
            <v xml:space="preserve">KG    </v>
          </cell>
          <cell r="D6288">
            <v>4.2300000000000004</v>
          </cell>
          <cell r="E6288">
            <v>0.05</v>
          </cell>
        </row>
        <row r="6289">
          <cell r="A6289">
            <v>38</v>
          </cell>
          <cell r="B6289" t="str">
            <v>ACO CA-60, 8,0 MM, VERGALHAO</v>
          </cell>
          <cell r="C6289" t="str">
            <v xml:space="preserve">KG    </v>
          </cell>
          <cell r="D6289">
            <v>4.71</v>
          </cell>
          <cell r="E6289">
            <v>0.05</v>
          </cell>
        </row>
        <row r="6290">
          <cell r="A6290">
            <v>34344</v>
          </cell>
          <cell r="B6290" t="str">
            <v>ACO-FIO PARA PROTENSAO, CP-150 RB L, 8 MM</v>
          </cell>
          <cell r="C6290" t="str">
            <v xml:space="preserve">KG    </v>
          </cell>
          <cell r="D6290">
            <v>6.4</v>
          </cell>
          <cell r="E6290">
            <v>0.05</v>
          </cell>
        </row>
        <row r="6291">
          <cell r="A6291">
            <v>20063</v>
          </cell>
          <cell r="B6291" t="str">
            <v>ACOPLAMENTO DE CONDUTOR PLUVIAL, EM PVC, DIAMETRO ENTRE 80 E 100 MM, PARA DRENAGEM PREDIAL</v>
          </cell>
          <cell r="C6291" t="str">
            <v xml:space="preserve">UN    </v>
          </cell>
          <cell r="D6291">
            <v>2.71</v>
          </cell>
          <cell r="E6291">
            <v>0.05</v>
          </cell>
        </row>
        <row r="6292">
          <cell r="A6292">
            <v>40410</v>
          </cell>
          <cell r="B6292" t="str">
            <v>ACOPLAMENTO RIGIDO EM FERRO FUNDIDO PARA SISTEMA DE TUBULACAO RANHURADA, DN 50 MM (2")</v>
          </cell>
          <cell r="C6292" t="str">
            <v xml:space="preserve">UN    </v>
          </cell>
          <cell r="D6292">
            <v>16.170000000000002</v>
          </cell>
          <cell r="E6292">
            <v>0.05</v>
          </cell>
        </row>
        <row r="6293">
          <cell r="A6293">
            <v>40411</v>
          </cell>
          <cell r="B6293" t="str">
            <v>ACOPLAMENTO RIGIDO EM FERRO FUNDIDO PARA SISTEMA DE TUBULACAO RANHURADA, DN 65 MM (2 1/2")</v>
          </cell>
          <cell r="C6293" t="str">
            <v xml:space="preserve">UN    </v>
          </cell>
          <cell r="D6293">
            <v>17.55</v>
          </cell>
          <cell r="E6293">
            <v>0.05</v>
          </cell>
        </row>
        <row r="6294">
          <cell r="A6294">
            <v>40412</v>
          </cell>
          <cell r="B6294" t="str">
            <v>ACOPLAMENTO RIGIDO EMFERRO FUNDIDO PARA SISTEMA DE TUBULACAO RANHURADA, DN 80 MM (3")</v>
          </cell>
          <cell r="C6294" t="str">
            <v xml:space="preserve">UN    </v>
          </cell>
          <cell r="D6294">
            <v>19.690000000000001</v>
          </cell>
          <cell r="E6294">
            <v>0.05</v>
          </cell>
        </row>
        <row r="6295">
          <cell r="A6295">
            <v>38838</v>
          </cell>
          <cell r="B6295" t="str">
            <v>ADAPTADOR DE COBRE PARA TUBULACAO PEX, DN 16 X 15 MM</v>
          </cell>
          <cell r="C6295" t="str">
            <v xml:space="preserve">UN    </v>
          </cell>
          <cell r="D6295">
            <v>8.36</v>
          </cell>
          <cell r="E6295">
            <v>0.05</v>
          </cell>
        </row>
        <row r="6296">
          <cell r="A6296">
            <v>38839</v>
          </cell>
          <cell r="B6296" t="str">
            <v>ADAPTADOR DE COBRE PARA TUBULACAO PEX, DN 20 X 22 MM</v>
          </cell>
          <cell r="C6296" t="str">
            <v xml:space="preserve">UN    </v>
          </cell>
          <cell r="D6296">
            <v>9.85</v>
          </cell>
          <cell r="E6296">
            <v>0.05</v>
          </cell>
        </row>
        <row r="6297">
          <cell r="A6297">
            <v>55</v>
          </cell>
          <cell r="B6297" t="str">
            <v>ADAPTADOR DE COMPRESSAO EM POLIPROPILENO (PP), PARA TUBO EM PEAD, 20 MM X 1/2", PARA LIGACAO PREDIAL DE AGUA (NTS 179)</v>
          </cell>
          <cell r="C6297" t="str">
            <v xml:space="preserve">UN    </v>
          </cell>
          <cell r="D6297">
            <v>2.71</v>
          </cell>
          <cell r="E6297">
            <v>0.05</v>
          </cell>
        </row>
        <row r="6298">
          <cell r="A6298">
            <v>61</v>
          </cell>
          <cell r="B6298" t="str">
            <v>ADAPTADOR DE COMPRESSAO EM POLIPROPILENO (PP), PARA TUBO EM PEAD, 20 MM X 3/4", PARA LIGACAO PREDIAL DE AGUA (NTS 179)</v>
          </cell>
          <cell r="C6298" t="str">
            <v xml:space="preserve">UN    </v>
          </cell>
          <cell r="D6298">
            <v>2.56</v>
          </cell>
          <cell r="E6298">
            <v>0.05</v>
          </cell>
        </row>
        <row r="6299">
          <cell r="A6299">
            <v>62</v>
          </cell>
          <cell r="B6299" t="str">
            <v>ADAPTADOR DE COMPRESSAO EM POLIPROPILENO (PP), PARA TUBO EM PEAD, 32 MM X 1", PARA LIGACAO PREDIAL DE AGUA (NTS 179)</v>
          </cell>
          <cell r="C6299" t="str">
            <v xml:space="preserve">UN    </v>
          </cell>
          <cell r="D6299">
            <v>5.31</v>
          </cell>
          <cell r="E6299">
            <v>0.05</v>
          </cell>
        </row>
        <row r="6300">
          <cell r="A6300">
            <v>77</v>
          </cell>
          <cell r="B6300" t="str">
            <v>ADAPTADOR PVC PARA SIFAO METALICO, SOLDAVEL, COM ANEL BORRACHA (JE), 40 MM X 1 1/2"</v>
          </cell>
          <cell r="C6300" t="str">
            <v xml:space="preserve">UN    </v>
          </cell>
          <cell r="D6300">
            <v>2.84</v>
          </cell>
          <cell r="E6300">
            <v>0.05</v>
          </cell>
        </row>
        <row r="6301">
          <cell r="A6301">
            <v>76</v>
          </cell>
          <cell r="B6301" t="str">
            <v>ADAPTADOR PVC PARA SIFAO, ROSCAVEL, 40 MM X 1 1/4"</v>
          </cell>
          <cell r="C6301" t="str">
            <v xml:space="preserve">UN    </v>
          </cell>
          <cell r="D6301">
            <v>0.55000000000000004</v>
          </cell>
          <cell r="E6301">
            <v>0.05</v>
          </cell>
        </row>
        <row r="6302">
          <cell r="A6302">
            <v>67</v>
          </cell>
          <cell r="B6302" t="str">
            <v>ADAPTADOR PVC ROSCAVEL, COM FLANGES E ANEL DE VEDACAO, 1/2", PARA CAIXA D' AGUA</v>
          </cell>
          <cell r="C6302" t="str">
            <v xml:space="preserve">UN    </v>
          </cell>
          <cell r="D6302">
            <v>6.19</v>
          </cell>
          <cell r="E6302">
            <v>0.05</v>
          </cell>
        </row>
        <row r="6303">
          <cell r="A6303">
            <v>71</v>
          </cell>
          <cell r="B6303" t="str">
            <v>ADAPTADOR PVC ROSCAVEL, COM FLANGES E ANEL DE VEDACAO, 1", PARA CAIXA D' AGUA</v>
          </cell>
          <cell r="C6303" t="str">
            <v xml:space="preserve">UN    </v>
          </cell>
          <cell r="D6303">
            <v>10.88</v>
          </cell>
          <cell r="E6303">
            <v>0.05</v>
          </cell>
        </row>
        <row r="6304">
          <cell r="A6304">
            <v>73</v>
          </cell>
          <cell r="B6304" t="str">
            <v>ADAPTADOR PVC ROSCAVEL, COM FLANGES E ANEL DE VEDACAO, 3/4", PARA CAIXA D' AGUA</v>
          </cell>
          <cell r="C6304" t="str">
            <v xml:space="preserve">UN    </v>
          </cell>
          <cell r="D6304">
            <v>7.83</v>
          </cell>
          <cell r="E6304">
            <v>0.05</v>
          </cell>
        </row>
        <row r="6305">
          <cell r="A6305">
            <v>103</v>
          </cell>
          <cell r="B6305" t="str">
            <v>ADAPTADOR PVC SOLDAVEL CURTO COM BOLSA E ROSCA, 110 MM X 4", PARA AGUA FRIA</v>
          </cell>
          <cell r="C6305" t="str">
            <v xml:space="preserve">UN    </v>
          </cell>
          <cell r="D6305">
            <v>27.07</v>
          </cell>
          <cell r="E6305">
            <v>0.05</v>
          </cell>
        </row>
        <row r="6306">
          <cell r="A6306">
            <v>107</v>
          </cell>
          <cell r="B6306" t="str">
            <v>ADAPTADOR PVC SOLDAVEL CURTO COM BOLSA E ROSCA, 20 MM X 1/2", PARA AGUA FRIA</v>
          </cell>
          <cell r="C6306" t="str">
            <v xml:space="preserve">UN    </v>
          </cell>
          <cell r="D6306">
            <v>0.51</v>
          </cell>
          <cell r="E6306">
            <v>0.05</v>
          </cell>
        </row>
        <row r="6307">
          <cell r="A6307">
            <v>65</v>
          </cell>
          <cell r="B6307" t="str">
            <v>ADAPTADOR PVC SOLDAVEL CURTO COM BOLSA E ROSCA, 25 MM X 3/4", PARA AGUA FRIA</v>
          </cell>
          <cell r="C6307" t="str">
            <v xml:space="preserve">UN    </v>
          </cell>
          <cell r="D6307">
            <v>0.57999999999999996</v>
          </cell>
          <cell r="E6307">
            <v>0.05</v>
          </cell>
        </row>
        <row r="6308">
          <cell r="A6308">
            <v>108</v>
          </cell>
          <cell r="B6308" t="str">
            <v>ADAPTADOR PVC SOLDAVEL CURTO COM BOLSA E ROSCA, 32 MM X 1", PARA AGUA FRIA</v>
          </cell>
          <cell r="C6308" t="str">
            <v xml:space="preserve">UN    </v>
          </cell>
          <cell r="D6308">
            <v>1.1399999999999999</v>
          </cell>
          <cell r="E6308">
            <v>0.05</v>
          </cell>
        </row>
        <row r="6309">
          <cell r="A6309">
            <v>110</v>
          </cell>
          <cell r="B6309" t="str">
            <v>ADAPTADOR PVC SOLDAVEL CURTO COM BOLSA E ROSCA, 40 MM X 1 1/2", PARA AGUA FRIA</v>
          </cell>
          <cell r="C6309" t="str">
            <v xml:space="preserve">UN    </v>
          </cell>
          <cell r="D6309">
            <v>2.71</v>
          </cell>
          <cell r="E6309">
            <v>0.05</v>
          </cell>
        </row>
        <row r="6310">
          <cell r="A6310">
            <v>109</v>
          </cell>
          <cell r="B6310" t="str">
            <v>ADAPTADOR PVC SOLDAVEL CURTO COM BOLSA E ROSCA, 40 MM X 1 1/4", PARA AGUA FRIA</v>
          </cell>
          <cell r="C6310" t="str">
            <v xml:space="preserve">UN    </v>
          </cell>
          <cell r="D6310">
            <v>2.0699999999999998</v>
          </cell>
          <cell r="E6310">
            <v>0.05</v>
          </cell>
        </row>
        <row r="6311">
          <cell r="A6311">
            <v>111</v>
          </cell>
          <cell r="B6311" t="str">
            <v>ADAPTADOR PVC SOLDAVEL CURTO COM BOLSA E ROSCA, 50 MM X 1 1/4", PARA AGUA FRIA</v>
          </cell>
          <cell r="C6311" t="str">
            <v xml:space="preserve">UN    </v>
          </cell>
          <cell r="D6311">
            <v>4.7</v>
          </cell>
          <cell r="E6311">
            <v>0.05</v>
          </cell>
        </row>
        <row r="6312">
          <cell r="A6312">
            <v>112</v>
          </cell>
          <cell r="B6312" t="str">
            <v>ADAPTADOR PVC SOLDAVEL CURTO COM BOLSA E ROSCA, 50 MM X1 1/2", PARA AGUA FRIA</v>
          </cell>
          <cell r="C6312" t="str">
            <v xml:space="preserve">UN    </v>
          </cell>
          <cell r="D6312">
            <v>2.54</v>
          </cell>
          <cell r="E6312">
            <v>0.05</v>
          </cell>
        </row>
        <row r="6313">
          <cell r="A6313">
            <v>113</v>
          </cell>
          <cell r="B6313" t="str">
            <v>ADAPTADOR PVC SOLDAVEL CURTO COM BOLSA E ROSCA, 60 MM X 2", PARA AGUA FRIA</v>
          </cell>
          <cell r="C6313" t="str">
            <v xml:space="preserve">UN    </v>
          </cell>
          <cell r="D6313">
            <v>6.48</v>
          </cell>
          <cell r="E6313">
            <v>0.05</v>
          </cell>
        </row>
        <row r="6314">
          <cell r="A6314">
            <v>104</v>
          </cell>
          <cell r="B6314" t="str">
            <v>ADAPTADOR PVC SOLDAVEL CURTO COM BOLSA E ROSCA, 75 MM X 2 1/2", PARA AGUA FRIA</v>
          </cell>
          <cell r="C6314" t="str">
            <v xml:space="preserve">UN    </v>
          </cell>
          <cell r="D6314">
            <v>11.18</v>
          </cell>
          <cell r="E6314">
            <v>0.05</v>
          </cell>
        </row>
        <row r="6315">
          <cell r="A6315">
            <v>102</v>
          </cell>
          <cell r="B6315" t="str">
            <v>ADAPTADOR PVC SOLDAVEL CURTO COM BOLSA E ROSCA, 85 MM X 3", PARA AGUA FRIA</v>
          </cell>
          <cell r="C6315" t="str">
            <v xml:space="preserve">UN    </v>
          </cell>
          <cell r="D6315">
            <v>16.8</v>
          </cell>
          <cell r="E6315">
            <v>0.05</v>
          </cell>
        </row>
        <row r="6316">
          <cell r="A6316">
            <v>95</v>
          </cell>
          <cell r="B6316" t="str">
            <v>ADAPTADOR PVC SOLDAVEL, COM FLANGE E ANEL DE VEDACAO, 20 MM X 1/2", PARA CAIXA D'AGUA</v>
          </cell>
          <cell r="C6316" t="str">
            <v xml:space="preserve">UN    </v>
          </cell>
          <cell r="D6316">
            <v>7.1</v>
          </cell>
          <cell r="E6316">
            <v>0.05</v>
          </cell>
        </row>
        <row r="6317">
          <cell r="A6317">
            <v>96</v>
          </cell>
          <cell r="B6317" t="str">
            <v>ADAPTADOR PVC SOLDAVEL, COM FLANGE E ANEL DE VEDACAO, 25 MM X 3/4", PARA CAIXA D'AGUA</v>
          </cell>
          <cell r="C6317" t="str">
            <v xml:space="preserve">UN    </v>
          </cell>
          <cell r="D6317">
            <v>9.19</v>
          </cell>
          <cell r="E6317">
            <v>0.05</v>
          </cell>
        </row>
        <row r="6318">
          <cell r="A6318">
            <v>97</v>
          </cell>
          <cell r="B6318" t="str">
            <v>ADAPTADOR PVC SOLDAVEL, COM FLANGE E ANEL DE VEDACAO, 32 MM X 1", PARA CAIXA D'AGUA</v>
          </cell>
          <cell r="C6318" t="str">
            <v xml:space="preserve">UN    </v>
          </cell>
          <cell r="D6318">
            <v>11.57</v>
          </cell>
          <cell r="E6318">
            <v>0.05</v>
          </cell>
        </row>
        <row r="6319">
          <cell r="A6319">
            <v>98</v>
          </cell>
          <cell r="B6319" t="str">
            <v>ADAPTADOR PVC SOLDAVEL, COM FLANGE E ANEL DE VEDACAO, 40 MM X 1 1/4", PARA CAIXA D'AGUA</v>
          </cell>
          <cell r="C6319" t="str">
            <v xml:space="preserve">UN    </v>
          </cell>
          <cell r="D6319">
            <v>18.78</v>
          </cell>
          <cell r="E6319">
            <v>0.05</v>
          </cell>
        </row>
        <row r="6320">
          <cell r="A6320">
            <v>99</v>
          </cell>
          <cell r="B6320" t="str">
            <v>ADAPTADOR PVC SOLDAVEL, COM FLANGE E ANEL DE VEDACAO, 50 MM X 1 1/2", PARA CAIXA D'AGUA</v>
          </cell>
          <cell r="C6320" t="str">
            <v xml:space="preserve">UN    </v>
          </cell>
          <cell r="D6320">
            <v>21.66</v>
          </cell>
          <cell r="E6320">
            <v>0.05</v>
          </cell>
        </row>
        <row r="6321">
          <cell r="A6321">
            <v>100</v>
          </cell>
          <cell r="B6321" t="str">
            <v>ADAPTADOR PVC SOLDAVEL, COM FLANGES E ANEL DE VEDACAO, 60 MM X 2", PARA CAIXA D' AGUA</v>
          </cell>
          <cell r="C6321" t="str">
            <v xml:space="preserve">UN    </v>
          </cell>
          <cell r="D6321">
            <v>26.33</v>
          </cell>
          <cell r="E6321">
            <v>0.05</v>
          </cell>
        </row>
        <row r="6322">
          <cell r="A6322">
            <v>75</v>
          </cell>
          <cell r="B6322" t="str">
            <v>ADAPTADOR PVC SOLDAVEL, COM FLANGES LIVRES, 110 MM X 4", PARA CAIXA D' AGUA</v>
          </cell>
          <cell r="C6322" t="str">
            <v xml:space="preserve">UN    </v>
          </cell>
          <cell r="D6322">
            <v>197.53</v>
          </cell>
          <cell r="E6322">
            <v>0.05</v>
          </cell>
        </row>
        <row r="6323">
          <cell r="A6323">
            <v>114</v>
          </cell>
          <cell r="B6323" t="str">
            <v>ADAPTADOR PVC SOLDAVEL, COM FLANGES LIVRES, 25 MM X 3/4", PARA CAIXA D' AGUA</v>
          </cell>
          <cell r="C6323" t="str">
            <v xml:space="preserve">UN    </v>
          </cell>
          <cell r="D6323">
            <v>7.79</v>
          </cell>
          <cell r="E6323">
            <v>0.05</v>
          </cell>
        </row>
        <row r="6324">
          <cell r="A6324">
            <v>68</v>
          </cell>
          <cell r="B6324" t="str">
            <v>ADAPTADOR PVC SOLDAVEL, COM FLANGES LIVRES, 32 MM X 1", PARA CAIXA D' AGUA</v>
          </cell>
          <cell r="C6324" t="str">
            <v xml:space="preserve">UN    </v>
          </cell>
          <cell r="D6324">
            <v>10.45</v>
          </cell>
          <cell r="E6324">
            <v>0.05</v>
          </cell>
        </row>
        <row r="6325">
          <cell r="A6325">
            <v>86</v>
          </cell>
          <cell r="B6325" t="str">
            <v>ADAPTADOR PVC SOLDAVEL, COM FLANGES LIVRES, 40 MM X 1  1/4", PARA CAIXA D' AGUA</v>
          </cell>
          <cell r="C6325" t="str">
            <v xml:space="preserve">UN    </v>
          </cell>
          <cell r="D6325">
            <v>15.48</v>
          </cell>
          <cell r="E6325">
            <v>0.05</v>
          </cell>
        </row>
        <row r="6326">
          <cell r="A6326">
            <v>66</v>
          </cell>
          <cell r="B6326" t="str">
            <v>ADAPTADOR PVC SOLDAVEL, COM FLANGES LIVRES, 50 MM X 1  1/2", PARA CAIXA D' AGUA</v>
          </cell>
          <cell r="C6326" t="str">
            <v xml:space="preserve">UN    </v>
          </cell>
          <cell r="D6326">
            <v>17.75</v>
          </cell>
          <cell r="E6326">
            <v>0.05</v>
          </cell>
        </row>
        <row r="6327">
          <cell r="A6327">
            <v>69</v>
          </cell>
          <cell r="B6327" t="str">
            <v>ADAPTADOR PVC SOLDAVEL, COM FLANGES LIVRES, 60 MM X 2", PARA CAIXA D' AGUA</v>
          </cell>
          <cell r="C6327" t="str">
            <v xml:space="preserve">UN    </v>
          </cell>
          <cell r="D6327">
            <v>26.33</v>
          </cell>
          <cell r="E6327">
            <v>0.05</v>
          </cell>
        </row>
        <row r="6328">
          <cell r="A6328">
            <v>83</v>
          </cell>
          <cell r="B6328" t="str">
            <v>ADAPTADOR PVC SOLDAVEL, COM FLANGES LIVRES, 75 MM X 2  1/2", PARA CAIXA D' AGUA</v>
          </cell>
          <cell r="C6328" t="str">
            <v xml:space="preserve">UN    </v>
          </cell>
          <cell r="D6328">
            <v>102.46</v>
          </cell>
          <cell r="E6328">
            <v>0.05</v>
          </cell>
        </row>
        <row r="6329">
          <cell r="A6329">
            <v>74</v>
          </cell>
          <cell r="B6329" t="str">
            <v>ADAPTADOR PVC SOLDAVEL, COM FLANGES LIVRES, 85 MM X 3", PARA CAIXA D' AGUA</v>
          </cell>
          <cell r="C6329" t="str">
            <v xml:space="preserve">UN    </v>
          </cell>
          <cell r="D6329">
            <v>138.02000000000001</v>
          </cell>
          <cell r="E6329">
            <v>0.05</v>
          </cell>
        </row>
        <row r="6330">
          <cell r="A6330">
            <v>106</v>
          </cell>
          <cell r="B6330" t="str">
            <v>ADAPTADOR PVC SOLDAVEL, LONGO, COM FLANGE LIVRE,  110 MM X 4", PARA CAIXA D' AGUA</v>
          </cell>
          <cell r="C6330" t="str">
            <v xml:space="preserve">UN    </v>
          </cell>
          <cell r="D6330">
            <v>282.17</v>
          </cell>
          <cell r="E6330">
            <v>0.05</v>
          </cell>
        </row>
        <row r="6331">
          <cell r="A6331">
            <v>87</v>
          </cell>
          <cell r="B6331" t="str">
            <v>ADAPTADOR PVC SOLDAVEL, LONGO, COM FLANGE LIVRE,  25 MM X 3/4", PARA CAIXA D' AGUA</v>
          </cell>
          <cell r="C6331" t="str">
            <v xml:space="preserve">UN    </v>
          </cell>
          <cell r="D6331">
            <v>11.68</v>
          </cell>
          <cell r="E6331">
            <v>0.05</v>
          </cell>
        </row>
        <row r="6332">
          <cell r="A6332">
            <v>88</v>
          </cell>
          <cell r="B6332" t="str">
            <v>ADAPTADOR PVC SOLDAVEL, LONGO, COM FLANGE LIVRE,  32 MM X 1", PARA CAIXA D' AGUA</v>
          </cell>
          <cell r="C6332" t="str">
            <v xml:space="preserve">UN    </v>
          </cell>
          <cell r="D6332">
            <v>14.05</v>
          </cell>
          <cell r="E6332">
            <v>0.05</v>
          </cell>
        </row>
        <row r="6333">
          <cell r="A6333">
            <v>89</v>
          </cell>
          <cell r="B6333" t="str">
            <v>ADAPTADOR PVC SOLDAVEL, LONGO, COM FLANGE LIVRE,  40 MM X 1 1/4", PARA CAIXA D' AGUA</v>
          </cell>
          <cell r="C6333" t="str">
            <v xml:space="preserve">UN    </v>
          </cell>
          <cell r="D6333">
            <v>20.74</v>
          </cell>
          <cell r="E6333">
            <v>0.05</v>
          </cell>
        </row>
        <row r="6334">
          <cell r="A6334">
            <v>90</v>
          </cell>
          <cell r="B6334" t="str">
            <v>ADAPTADOR PVC SOLDAVEL, LONGO, COM FLANGE LIVRE,  50 MM X 1 1/2", PARA CAIXA D' AGUA</v>
          </cell>
          <cell r="C6334" t="str">
            <v xml:space="preserve">UN    </v>
          </cell>
          <cell r="D6334">
            <v>23.78</v>
          </cell>
          <cell r="E6334">
            <v>0.05</v>
          </cell>
        </row>
        <row r="6335">
          <cell r="A6335">
            <v>81</v>
          </cell>
          <cell r="B6335" t="str">
            <v>ADAPTADOR PVC SOLDAVEL, LONGO, COM FLANGE LIVRE,  60 MM X 2", PARA CAIXA D' AGUA</v>
          </cell>
          <cell r="C6335" t="str">
            <v xml:space="preserve">UN    </v>
          </cell>
          <cell r="D6335">
            <v>35.29</v>
          </cell>
          <cell r="E6335">
            <v>0.05</v>
          </cell>
        </row>
        <row r="6336">
          <cell r="A6336">
            <v>82</v>
          </cell>
          <cell r="B6336" t="str">
            <v>ADAPTADOR PVC SOLDAVEL, LONGO, COM FLANGE LIVRE,  75 MM X 2 1/2", PARA CAIXA D' AGUA</v>
          </cell>
          <cell r="C6336" t="str">
            <v xml:space="preserve">UN    </v>
          </cell>
          <cell r="D6336">
            <v>137.34</v>
          </cell>
          <cell r="E6336">
            <v>0.05</v>
          </cell>
        </row>
        <row r="6337">
          <cell r="A6337">
            <v>105</v>
          </cell>
          <cell r="B6337" t="str">
            <v>ADAPTADOR PVC SOLDAVEL, LONGO, COM FLANGE LIVRE,  85 MM X 3", PARA CAIXA D' AGUA</v>
          </cell>
          <cell r="C6337" t="str">
            <v xml:space="preserve">UN    </v>
          </cell>
          <cell r="D6337">
            <v>185</v>
          </cell>
          <cell r="E6337">
            <v>0.05</v>
          </cell>
        </row>
        <row r="6338">
          <cell r="A6338">
            <v>60</v>
          </cell>
          <cell r="B6338" t="str">
            <v>ADAPTADOR PVC, COM REGISTRO, PARA PEAD, 20 MM X 3/4", PARA LIGACAO PREDIAL DE AGUA</v>
          </cell>
          <cell r="C6338" t="str">
            <v xml:space="preserve">UN    </v>
          </cell>
          <cell r="D6338">
            <v>3.51</v>
          </cell>
          <cell r="E6338">
            <v>0.05</v>
          </cell>
        </row>
        <row r="6339">
          <cell r="A6339">
            <v>72</v>
          </cell>
          <cell r="B6339" t="str">
            <v>ADAPTADOR PVC, ROSCAVEL, COM FLANGES E ANEL DE VEDACAO, 1 1/2", PARA CAIXA D'AGUA</v>
          </cell>
          <cell r="C6339" t="str">
            <v xml:space="preserve">UN    </v>
          </cell>
          <cell r="D6339">
            <v>18.309999999999999</v>
          </cell>
          <cell r="E6339">
            <v>0.05</v>
          </cell>
        </row>
        <row r="6340">
          <cell r="A6340">
            <v>70</v>
          </cell>
          <cell r="B6340" t="str">
            <v>ADAPTADOR PVC, ROSCAVEL, COM FLANGES E ANEL DE VEDACAO, 1 1/4", PARA CAIXA D' AGUA</v>
          </cell>
          <cell r="C6340" t="str">
            <v xml:space="preserve">UN    </v>
          </cell>
          <cell r="D6340">
            <v>18.559999999999999</v>
          </cell>
          <cell r="E6340">
            <v>0.05</v>
          </cell>
        </row>
        <row r="6341">
          <cell r="A6341">
            <v>85</v>
          </cell>
          <cell r="B6341" t="str">
            <v>ADAPTADOR PVC, ROSCAVEL, COM FLANGES E ANEL DE VEDACAO, 2", PARA CAIXA D' AGUA</v>
          </cell>
          <cell r="C6341" t="str">
            <v xml:space="preserve">UN    </v>
          </cell>
          <cell r="D6341">
            <v>26.68</v>
          </cell>
          <cell r="E6341">
            <v>0.05</v>
          </cell>
        </row>
        <row r="6342">
          <cell r="A6342">
            <v>84</v>
          </cell>
          <cell r="B6342" t="str">
            <v>ADAPTADOR PVC, ROSCAVEL, PARA VALVULA PIA OU LAVATORIO, 40 MM</v>
          </cell>
          <cell r="C6342" t="str">
            <v xml:space="preserve">UN    </v>
          </cell>
          <cell r="D6342">
            <v>1.01</v>
          </cell>
          <cell r="E6342">
            <v>0.05</v>
          </cell>
        </row>
        <row r="6343">
          <cell r="A6343">
            <v>37997</v>
          </cell>
          <cell r="B6343" t="str">
            <v>ADAPTADOR, CPVC, SOLDAVEL, 15 MM, PARA AGUA QUENTE</v>
          </cell>
          <cell r="C6343" t="str">
            <v xml:space="preserve">UN    </v>
          </cell>
          <cell r="D6343">
            <v>4.32</v>
          </cell>
          <cell r="E6343">
            <v>0.05</v>
          </cell>
        </row>
        <row r="6344">
          <cell r="A6344">
            <v>37998</v>
          </cell>
          <cell r="B6344" t="str">
            <v>ADAPTADOR, CPVC, SOLDAVEL, 22 MM, PARA AGUA QUENTE</v>
          </cell>
          <cell r="C6344" t="str">
            <v xml:space="preserve">UN    </v>
          </cell>
          <cell r="D6344">
            <v>4.4800000000000004</v>
          </cell>
          <cell r="E6344">
            <v>0.05</v>
          </cell>
        </row>
        <row r="6345">
          <cell r="A6345">
            <v>10899</v>
          </cell>
          <cell r="B6345" t="str">
            <v>ADAPTADOR, EM LATAO, ENGATE RAPIDO 2 1/2" X ROSCA INTERNA 5 FIOS 2 1/2",  PARA INSTALACAO PREDIAL DE COMBATE A INCENDIO</v>
          </cell>
          <cell r="C6345" t="str">
            <v xml:space="preserve">UN    </v>
          </cell>
          <cell r="D6345">
            <v>54.17</v>
          </cell>
          <cell r="E6345">
            <v>0.05</v>
          </cell>
        </row>
        <row r="6346">
          <cell r="A6346">
            <v>10900</v>
          </cell>
          <cell r="B6346" t="str">
            <v>ADAPTADOR, EM LATAO, ENGATE RAPIDO1 1/2" X ROSCA INTERNA 5 FIOS 2 1/2",  PARA INSTALACAO PREDIAL DE COMBATE A INCENDIO</v>
          </cell>
          <cell r="C6346" t="str">
            <v xml:space="preserve">UN    </v>
          </cell>
          <cell r="D6346">
            <v>42.4</v>
          </cell>
          <cell r="E6346">
            <v>0.05</v>
          </cell>
        </row>
        <row r="6347">
          <cell r="A6347">
            <v>46</v>
          </cell>
          <cell r="B6347" t="str">
            <v>ADAPTADOR, PVC PBA,  BOLSA/ROSCA, JE, DN 75 / DE  85 MM</v>
          </cell>
          <cell r="C6347" t="str">
            <v xml:space="preserve">UN    </v>
          </cell>
          <cell r="D6347">
            <v>18.38</v>
          </cell>
          <cell r="E6347">
            <v>0.05</v>
          </cell>
        </row>
        <row r="6348">
          <cell r="A6348">
            <v>51</v>
          </cell>
          <cell r="B6348" t="str">
            <v>ADAPTADOR, PVC PBA, A BOLSA DEFOFO, JE, DN 100 / DE 110 MM</v>
          </cell>
          <cell r="C6348" t="str">
            <v xml:space="preserve">UN    </v>
          </cell>
          <cell r="D6348">
            <v>41.76</v>
          </cell>
          <cell r="E6348">
            <v>0.05</v>
          </cell>
        </row>
        <row r="6349">
          <cell r="A6349">
            <v>12863</v>
          </cell>
          <cell r="B6349" t="str">
            <v>ADAPTADOR, PVC PBA, A BOLSA DEFOFO, JE, DN 50 / DE 60 MM</v>
          </cell>
          <cell r="C6349" t="str">
            <v xml:space="preserve">UN    </v>
          </cell>
          <cell r="D6349">
            <v>12.02</v>
          </cell>
          <cell r="E6349">
            <v>0.05</v>
          </cell>
        </row>
        <row r="6350">
          <cell r="A6350">
            <v>50</v>
          </cell>
          <cell r="B6350" t="str">
            <v>ADAPTADOR, PVC PBA, A BOLSA DEFOFO, JE, DN 75 / DE  85 MM</v>
          </cell>
          <cell r="C6350" t="str">
            <v xml:space="preserve">UN    </v>
          </cell>
          <cell r="D6350">
            <v>26.45</v>
          </cell>
          <cell r="E6350">
            <v>0.05</v>
          </cell>
        </row>
        <row r="6351">
          <cell r="A6351">
            <v>47</v>
          </cell>
          <cell r="B6351" t="str">
            <v>ADAPTADOR, PVC PBA, BOLSA/ROSCA, JE, DN 100 / DE 110 MM</v>
          </cell>
          <cell r="C6351" t="str">
            <v xml:space="preserve">UN    </v>
          </cell>
          <cell r="D6351">
            <v>21.98</v>
          </cell>
          <cell r="E6351">
            <v>0.05</v>
          </cell>
        </row>
        <row r="6352">
          <cell r="A6352">
            <v>48</v>
          </cell>
          <cell r="B6352" t="str">
            <v>ADAPTADOR, PVC PBA, BOLSA/ROSCA, JE, DN 50 / DE 60 MM</v>
          </cell>
          <cell r="C6352" t="str">
            <v xml:space="preserve">UN    </v>
          </cell>
          <cell r="D6352">
            <v>8.58</v>
          </cell>
          <cell r="E6352">
            <v>0.05</v>
          </cell>
        </row>
        <row r="6353">
          <cell r="A6353">
            <v>52</v>
          </cell>
          <cell r="B6353" t="str">
            <v>ADAPTADOR, PVC PBA, PONTA/ROSCA, JE, DN 50 / DE  60 MM</v>
          </cell>
          <cell r="C6353" t="str">
            <v xml:space="preserve">UN    </v>
          </cell>
          <cell r="D6353">
            <v>4.28</v>
          </cell>
          <cell r="E6353">
            <v>0.05</v>
          </cell>
        </row>
        <row r="6354">
          <cell r="A6354">
            <v>43</v>
          </cell>
          <cell r="B6354" t="str">
            <v>ADAPTADOR, PVC PBA, PONTA/ROSCA, JE, DN 75 / DE  85 MM</v>
          </cell>
          <cell r="C6354" t="str">
            <v xml:space="preserve">UN    </v>
          </cell>
          <cell r="D6354">
            <v>11.27</v>
          </cell>
          <cell r="E6354">
            <v>0.05</v>
          </cell>
        </row>
        <row r="6355">
          <cell r="A6355">
            <v>4791</v>
          </cell>
          <cell r="B6355" t="str">
            <v>ADESIVO ACRILICO/COLA DE CONTATO</v>
          </cell>
          <cell r="C6355" t="str">
            <v xml:space="preserve">KG    </v>
          </cell>
          <cell r="D6355">
            <v>17.87</v>
          </cell>
          <cell r="E6355">
            <v>0.05</v>
          </cell>
        </row>
        <row r="6356">
          <cell r="A6356">
            <v>157</v>
          </cell>
          <cell r="B6356" t="str">
            <v>ADESIVO ESTRUTURAL A BASE DE RESINA EPOXI PARA INJECAO EM TRINCAS, BICOMPONENTE, BAIXA VISCOSIDADE</v>
          </cell>
          <cell r="C6356" t="str">
            <v xml:space="preserve">KG    </v>
          </cell>
          <cell r="D6356">
            <v>91.98</v>
          </cell>
          <cell r="E6356">
            <v>0.05</v>
          </cell>
        </row>
        <row r="6357">
          <cell r="A6357">
            <v>156</v>
          </cell>
          <cell r="B6357" t="str">
            <v>ADESIVO ESTRUTURAL A BASE DE RESINA EPOXI, BICOMPONENTE, FLUIDO</v>
          </cell>
          <cell r="C6357" t="str">
            <v xml:space="preserve">KG    </v>
          </cell>
          <cell r="D6357">
            <v>41.05</v>
          </cell>
          <cell r="E6357">
            <v>0.05</v>
          </cell>
        </row>
        <row r="6358">
          <cell r="A6358">
            <v>131</v>
          </cell>
          <cell r="B6358" t="str">
            <v>ADESIVO ESTRUTURAL A BASE DE RESINA EPOXI, BICOMPONENTE, PASTOSO (TIXOTROPICO)</v>
          </cell>
          <cell r="C6358" t="str">
            <v xml:space="preserve">KG    </v>
          </cell>
          <cell r="D6358">
            <v>39.409999999999997</v>
          </cell>
          <cell r="E6358">
            <v>0.05</v>
          </cell>
        </row>
        <row r="6359">
          <cell r="A6359">
            <v>39719</v>
          </cell>
          <cell r="B6359" t="str">
            <v>ADESIVO LIQUIDO A BASE DE RESINAS PARA COLAGEM DE ESPUMA DE ISOLAMENTO TERMICO FLEXIVEL</v>
          </cell>
          <cell r="C6359" t="str">
            <v xml:space="preserve">L     </v>
          </cell>
          <cell r="D6359">
            <v>57.96</v>
          </cell>
          <cell r="E6359">
            <v>0.05</v>
          </cell>
        </row>
        <row r="6360">
          <cell r="A6360">
            <v>21114</v>
          </cell>
          <cell r="B6360" t="str">
            <v>ADESIVO PARA TUBOS CPVC, *75* G</v>
          </cell>
          <cell r="C6360" t="str">
            <v xml:space="preserve">UN    </v>
          </cell>
          <cell r="D6360">
            <v>12.42</v>
          </cell>
          <cell r="E6360">
            <v>0.05</v>
          </cell>
        </row>
        <row r="6361">
          <cell r="A6361">
            <v>119</v>
          </cell>
          <cell r="B6361" t="str">
            <v>ADESIVO PLASTICO PARA PVC, BISNAGA COM 75 GR</v>
          </cell>
          <cell r="C6361" t="str">
            <v xml:space="preserve">UN    </v>
          </cell>
          <cell r="D6361">
            <v>4.9000000000000004</v>
          </cell>
          <cell r="E6361">
            <v>0.05</v>
          </cell>
        </row>
        <row r="6362">
          <cell r="A6362">
            <v>20080</v>
          </cell>
          <cell r="B6362" t="str">
            <v>ADESIVO PLASTICO PARA PVC, FRASCO COM 175 GR</v>
          </cell>
          <cell r="C6362" t="str">
            <v xml:space="preserve">UN    </v>
          </cell>
          <cell r="D6362">
            <v>14.05</v>
          </cell>
          <cell r="E6362">
            <v>0.05</v>
          </cell>
        </row>
        <row r="6363">
          <cell r="A6363">
            <v>122</v>
          </cell>
          <cell r="B6363" t="str">
            <v>ADESIVO PLASTICO PARA PVC, FRASCO COM 850 GR</v>
          </cell>
          <cell r="C6363" t="str">
            <v xml:space="preserve">UN    </v>
          </cell>
          <cell r="D6363">
            <v>44.26</v>
          </cell>
          <cell r="E6363">
            <v>0.05</v>
          </cell>
        </row>
        <row r="6364">
          <cell r="A6364">
            <v>3410</v>
          </cell>
          <cell r="B6364" t="str">
            <v>ADESIVO/COLA PARA EPS (ISOPOR) E OUTROS MATERIAIS</v>
          </cell>
          <cell r="C6364" t="str">
            <v xml:space="preserve">KG    </v>
          </cell>
          <cell r="D6364">
            <v>15.89</v>
          </cell>
          <cell r="E6364">
            <v>0.05</v>
          </cell>
        </row>
        <row r="6365">
          <cell r="A6365">
            <v>124</v>
          </cell>
          <cell r="B6365" t="str">
            <v>ADITIVO ACELERADOR DE PEGA E ENDURECIMENTO PARA ARGAMASSAS E CONCRETOS</v>
          </cell>
          <cell r="C6365" t="str">
            <v xml:space="preserve">L     </v>
          </cell>
          <cell r="D6365">
            <v>10.24</v>
          </cell>
          <cell r="E6365">
            <v>0.05</v>
          </cell>
        </row>
        <row r="6366">
          <cell r="A6366">
            <v>7334</v>
          </cell>
          <cell r="B6366" t="str">
            <v>ADITIVO ADESIVO LIQUIDO PARA ARGAMASSAS DE REVESTIMENTOS CIMENTICIOS</v>
          </cell>
          <cell r="C6366" t="str">
            <v xml:space="preserve">L     </v>
          </cell>
          <cell r="D6366">
            <v>7.61</v>
          </cell>
          <cell r="E6366">
            <v>0.05</v>
          </cell>
        </row>
        <row r="6367">
          <cell r="A6367">
            <v>7325</v>
          </cell>
          <cell r="B6367" t="str">
            <v>ADITIVO IMPERMEABILIZANTE DE PEGA NORMAL PARA ARGAMASSAS E  CONCRETOS SEM ARMACAO</v>
          </cell>
          <cell r="C6367" t="str">
            <v xml:space="preserve">KG    </v>
          </cell>
          <cell r="D6367">
            <v>4.7300000000000004</v>
          </cell>
          <cell r="E6367">
            <v>0.05</v>
          </cell>
        </row>
        <row r="6368">
          <cell r="A6368">
            <v>123</v>
          </cell>
          <cell r="B6368" t="str">
            <v>ADITIVO IMPERMEABILIZANTE DE PEGA NORMAL PARA ARGAMASSAS E CONCRETOS SEM ARMACAO</v>
          </cell>
          <cell r="C6368" t="str">
            <v xml:space="preserve">L     </v>
          </cell>
          <cell r="D6368">
            <v>4.55</v>
          </cell>
          <cell r="E6368">
            <v>0.05</v>
          </cell>
        </row>
        <row r="6369">
          <cell r="A6369">
            <v>127</v>
          </cell>
          <cell r="B6369" t="str">
            <v>ADITIVO IMPERMEABILIZANTE DE PEGA ULTRARRAPIDA</v>
          </cell>
          <cell r="C6369" t="str">
            <v xml:space="preserve">L     </v>
          </cell>
          <cell r="D6369">
            <v>10.68</v>
          </cell>
          <cell r="E6369">
            <v>0.05</v>
          </cell>
        </row>
        <row r="6370">
          <cell r="A6370">
            <v>133</v>
          </cell>
          <cell r="B6370" t="str">
            <v>ADITIVO LIQUIDO INCORPORADOR DE AR PARA CONCRETO E ARGAMASSA</v>
          </cell>
          <cell r="C6370" t="str">
            <v xml:space="preserve">L     </v>
          </cell>
          <cell r="D6370">
            <v>4.59</v>
          </cell>
          <cell r="E6370">
            <v>0.05</v>
          </cell>
        </row>
        <row r="6371">
          <cell r="A6371">
            <v>37538</v>
          </cell>
          <cell r="B6371" t="str">
            <v>ADITIVO PLASTIFICANTE E ESTABILIZADOR PARA ARGAMASSAS DE ASSENTAMENTO E REBOCO</v>
          </cell>
          <cell r="C6371" t="str">
            <v xml:space="preserve">18L   </v>
          </cell>
          <cell r="D6371">
            <v>113.91</v>
          </cell>
          <cell r="E6371">
            <v>0.05</v>
          </cell>
        </row>
        <row r="6372">
          <cell r="A6372">
            <v>132</v>
          </cell>
          <cell r="B6372" t="str">
            <v>ADITIVO PLASTIFICANTE RETARDADOR DE PEGA E REDUTOR DE AGUA PARA CONCRETO</v>
          </cell>
          <cell r="C6372" t="str">
            <v xml:space="preserve">L     </v>
          </cell>
          <cell r="D6372">
            <v>5.05</v>
          </cell>
          <cell r="E6372">
            <v>0.05</v>
          </cell>
        </row>
        <row r="6373">
          <cell r="A6373">
            <v>13408</v>
          </cell>
          <cell r="B6373" t="str">
            <v>ADITIVO SUPERPLASTIFICANTE DE PEGA NORMAL PARA CONCRETO (TAMBOR 200 KG)</v>
          </cell>
          <cell r="C6373" t="str">
            <v xml:space="preserve">200KG </v>
          </cell>
          <cell r="D6373">
            <v>1794.6</v>
          </cell>
          <cell r="E6373">
            <v>0.05</v>
          </cell>
        </row>
        <row r="6374">
          <cell r="A6374">
            <v>37476</v>
          </cell>
          <cell r="B6374" t="str">
            <v>ADUELA/GALERIA DE CONCRETO ARMADO, SECAO RETANGULAR 1.50 X 1.50 M (L X A), C = 1.00 M, E = 20 CM</v>
          </cell>
          <cell r="C6374" t="str">
            <v xml:space="preserve">UN    </v>
          </cell>
          <cell r="D6374">
            <v>1821.96</v>
          </cell>
          <cell r="E6374">
            <v>0.05</v>
          </cell>
        </row>
        <row r="6375">
          <cell r="A6375">
            <v>37478</v>
          </cell>
          <cell r="B6375" t="str">
            <v>ADUELA/GALERIA DE CONCRETO ARMADO, SECAO RETANGULAR 2.00 X 2.00 M (L X A), C = 1.00 M, E = 20 CM</v>
          </cell>
          <cell r="C6375" t="str">
            <v xml:space="preserve">UN    </v>
          </cell>
          <cell r="D6375">
            <v>2577.59</v>
          </cell>
          <cell r="E6375">
            <v>0.05</v>
          </cell>
        </row>
        <row r="6376">
          <cell r="A6376">
            <v>37477</v>
          </cell>
          <cell r="B6376" t="str">
            <v>ADUELA/GALERIA DE CONCRETO ARMADO, SECAO RETANGULAR 2.50 X 2.50 M (L X A), C = 1.00 M, E = 20 CM</v>
          </cell>
          <cell r="C6376" t="str">
            <v xml:space="preserve">UN    </v>
          </cell>
          <cell r="D6376">
            <v>3154.06</v>
          </cell>
          <cell r="E6376">
            <v>0.05</v>
          </cell>
        </row>
        <row r="6377">
          <cell r="A6377">
            <v>37479</v>
          </cell>
          <cell r="B6377" t="str">
            <v>ADUELA/GALERIA DE CONCRETO ARMADO, SECAO RETANGULAR 3.00 X 3.00 M (L X A), C = 1.00 M, E = 20 CM</v>
          </cell>
          <cell r="C6377" t="str">
            <v xml:space="preserve">UN    </v>
          </cell>
          <cell r="D6377">
            <v>3943.79</v>
          </cell>
          <cell r="E6377">
            <v>0.05</v>
          </cell>
        </row>
        <row r="6378">
          <cell r="A6378">
            <v>4319</v>
          </cell>
          <cell r="B6378" t="str">
            <v>AFASTADOR PARA TELHA DE FIBROCIMENTO CANALETE 90 OU KALHETAO</v>
          </cell>
          <cell r="C6378" t="str">
            <v xml:space="preserve">UN    </v>
          </cell>
          <cell r="D6378">
            <v>0.81</v>
          </cell>
          <cell r="E6378">
            <v>0.05</v>
          </cell>
        </row>
        <row r="6379">
          <cell r="A6379">
            <v>40553</v>
          </cell>
          <cell r="B6379" t="str">
            <v>AGREGADO RECICLADO (RCD), CLASSE A, CINZA, TIPO RACHAO RECICLADO</v>
          </cell>
          <cell r="C6379" t="str">
            <v xml:space="preserve">M3    </v>
          </cell>
          <cell r="D6379">
            <v>30</v>
          </cell>
          <cell r="E6379">
            <v>0.05</v>
          </cell>
        </row>
        <row r="6380">
          <cell r="A6380">
            <v>13003</v>
          </cell>
          <cell r="B6380" t="str">
            <v>AGUA SANITARIA</v>
          </cell>
          <cell r="C6380" t="str">
            <v xml:space="preserve">L     </v>
          </cell>
          <cell r="D6380">
            <v>1.59</v>
          </cell>
          <cell r="E6380">
            <v>0.05</v>
          </cell>
        </row>
        <row r="6381">
          <cell r="A6381">
            <v>6114</v>
          </cell>
          <cell r="B6381" t="str">
            <v>AJUDANTE DE ARMADOR</v>
          </cell>
          <cell r="C6381" t="str">
            <v xml:space="preserve">H     </v>
          </cell>
          <cell r="D6381">
            <v>11.06</v>
          </cell>
          <cell r="E6381">
            <v>0.05</v>
          </cell>
        </row>
        <row r="6382">
          <cell r="A6382">
            <v>40912</v>
          </cell>
          <cell r="B6382" t="str">
            <v>AJUDANTE DE ARMADOR (MENSALISTA)</v>
          </cell>
          <cell r="C6382" t="str">
            <v xml:space="preserve">MES   </v>
          </cell>
          <cell r="D6382">
            <v>1954.06</v>
          </cell>
          <cell r="E6382">
            <v>0.05</v>
          </cell>
        </row>
        <row r="6383">
          <cell r="A6383">
            <v>247</v>
          </cell>
          <cell r="B6383" t="str">
            <v>AJUDANTE DE ELETRICISTA</v>
          </cell>
          <cell r="C6383" t="str">
            <v xml:space="preserve">H     </v>
          </cell>
          <cell r="D6383">
            <v>11.21</v>
          </cell>
          <cell r="E6383">
            <v>0.05</v>
          </cell>
        </row>
        <row r="6384">
          <cell r="A6384">
            <v>40919</v>
          </cell>
          <cell r="B6384" t="str">
            <v>AJUDANTE DE ELETRICISTA (MENSALISTA)</v>
          </cell>
          <cell r="C6384" t="str">
            <v xml:space="preserve">MES   </v>
          </cell>
          <cell r="D6384">
            <v>1887.9</v>
          </cell>
          <cell r="E6384">
            <v>0.05</v>
          </cell>
        </row>
        <row r="6385">
          <cell r="A6385">
            <v>25958</v>
          </cell>
          <cell r="B6385" t="str">
            <v>AJUDANTE DE ESTRUTURA METALICA</v>
          </cell>
          <cell r="C6385" t="str">
            <v xml:space="preserve">H     </v>
          </cell>
          <cell r="D6385">
            <v>6.26</v>
          </cell>
          <cell r="E6385">
            <v>0.05</v>
          </cell>
        </row>
        <row r="6386">
          <cell r="A6386">
            <v>40984</v>
          </cell>
          <cell r="B6386" t="str">
            <v>AJUDANTE DE ESTRUTURAS METALICAS (MENSALISTA)</v>
          </cell>
          <cell r="C6386" t="str">
            <v xml:space="preserve">MES   </v>
          </cell>
          <cell r="D6386">
            <v>1106.54</v>
          </cell>
          <cell r="E6386">
            <v>0.05</v>
          </cell>
        </row>
        <row r="6387">
          <cell r="A6387">
            <v>248</v>
          </cell>
          <cell r="B6387" t="str">
            <v>AJUDANTE DE OPERACAO EM GERAL</v>
          </cell>
          <cell r="C6387" t="str">
            <v xml:space="preserve">H     </v>
          </cell>
          <cell r="D6387">
            <v>12.53</v>
          </cell>
          <cell r="E6387">
            <v>0.05</v>
          </cell>
        </row>
        <row r="6388">
          <cell r="A6388">
            <v>41086</v>
          </cell>
          <cell r="B6388" t="str">
            <v>AJUDANTE DE OPERACAO EM GERAL (MENSALISTA)</v>
          </cell>
          <cell r="C6388" t="str">
            <v xml:space="preserve">MES   </v>
          </cell>
          <cell r="D6388">
            <v>2212.5100000000002</v>
          </cell>
          <cell r="E6388">
            <v>0.05</v>
          </cell>
        </row>
        <row r="6389">
          <cell r="A6389">
            <v>6127</v>
          </cell>
          <cell r="B6389" t="str">
            <v>AJUDANTE DE PEDREIRO</v>
          </cell>
          <cell r="C6389" t="str">
            <v xml:space="preserve">H     </v>
          </cell>
          <cell r="D6389">
            <v>10.72</v>
          </cell>
          <cell r="E6389">
            <v>0.05</v>
          </cell>
        </row>
        <row r="6390">
          <cell r="A6390">
            <v>34466</v>
          </cell>
          <cell r="B6390" t="str">
            <v>AJUDANTE DE PINTOR</v>
          </cell>
          <cell r="C6390" t="str">
            <v xml:space="preserve">H     </v>
          </cell>
          <cell r="D6390">
            <v>11.1</v>
          </cell>
          <cell r="E6390">
            <v>0.05</v>
          </cell>
        </row>
        <row r="6391">
          <cell r="A6391">
            <v>41083</v>
          </cell>
          <cell r="B6391" t="str">
            <v>AJUDANTE DE PINTOR (MENSALISTA)</v>
          </cell>
          <cell r="C6391" t="str">
            <v xml:space="preserve">MES   </v>
          </cell>
          <cell r="D6391">
            <v>1958.61</v>
          </cell>
          <cell r="E6391">
            <v>0.05</v>
          </cell>
        </row>
        <row r="6392">
          <cell r="A6392">
            <v>252</v>
          </cell>
          <cell r="B6392" t="str">
            <v>AJUDANTE DE SERRALHEIRO</v>
          </cell>
          <cell r="C6392" t="str">
            <v xml:space="preserve">H     </v>
          </cell>
          <cell r="D6392">
            <v>10.46</v>
          </cell>
          <cell r="E6392">
            <v>0.05</v>
          </cell>
        </row>
        <row r="6393">
          <cell r="A6393">
            <v>40909</v>
          </cell>
          <cell r="B6393" t="str">
            <v>AJUDANTE DE SERRALHEIRO (MENSALISTA)</v>
          </cell>
          <cell r="C6393" t="str">
            <v xml:space="preserve">MES   </v>
          </cell>
          <cell r="D6393">
            <v>1848.36</v>
          </cell>
          <cell r="E6393">
            <v>0.05</v>
          </cell>
        </row>
        <row r="6394">
          <cell r="A6394">
            <v>242</v>
          </cell>
          <cell r="B6394" t="str">
            <v>AJUDANTE ESPECIALIZADO</v>
          </cell>
          <cell r="C6394" t="str">
            <v xml:space="preserve">H     </v>
          </cell>
          <cell r="D6394">
            <v>12.53</v>
          </cell>
          <cell r="E6394">
            <v>0.05</v>
          </cell>
        </row>
        <row r="6395">
          <cell r="A6395">
            <v>41085</v>
          </cell>
          <cell r="B6395" t="str">
            <v>AJUDANTE ESPECIALIZADO (MENSALISTA)</v>
          </cell>
          <cell r="C6395" t="str">
            <v xml:space="preserve">MES   </v>
          </cell>
          <cell r="D6395">
            <v>2212.5100000000002</v>
          </cell>
          <cell r="E6395">
            <v>0.05</v>
          </cell>
        </row>
        <row r="6396">
          <cell r="A6396">
            <v>427</v>
          </cell>
          <cell r="B6396" t="str">
            <v>ALCA PREFORMADA DE CONTRA POSTE, EM ACO GALVANIZADO, PARA CABO 3/16", COMPRIMENTO *860* MM</v>
          </cell>
          <cell r="C6396" t="str">
            <v xml:space="preserve">UN    </v>
          </cell>
          <cell r="D6396">
            <v>4.5999999999999996</v>
          </cell>
          <cell r="E6396">
            <v>0.05</v>
          </cell>
        </row>
        <row r="6397">
          <cell r="A6397">
            <v>417</v>
          </cell>
          <cell r="B6397" t="str">
            <v>ALCA PREFORMADA DE DISTRIBUICAO, EM ACO GALVANIZADO, PARA CABO DE ALUMINIO DIAMETRO 16 A 25 MM</v>
          </cell>
          <cell r="C6397" t="str">
            <v xml:space="preserve">UN    </v>
          </cell>
          <cell r="D6397">
            <v>2.17</v>
          </cell>
          <cell r="E6397">
            <v>0.05</v>
          </cell>
        </row>
        <row r="6398">
          <cell r="A6398">
            <v>11273</v>
          </cell>
          <cell r="B6398" t="str">
            <v>ALCA PREFORMADA DE DISTRIBUICAO, EM ACO GALVANIZADO, PARA CONDUTORES DE ALUMINIO AWG 1/0 (CAA 6/1 OU CA 7 FIOS)</v>
          </cell>
          <cell r="C6398" t="str">
            <v xml:space="preserve">UN    </v>
          </cell>
          <cell r="D6398">
            <v>6.73</v>
          </cell>
          <cell r="E6398">
            <v>0.05</v>
          </cell>
        </row>
        <row r="6399">
          <cell r="A6399">
            <v>11272</v>
          </cell>
          <cell r="B6399" t="str">
            <v>ALCA PREFORMADA DE DISTRIBUICAO, EM ACO GALVANIZADO, PARA CONDUTORES DE ALUMINIO AWG 2 (CAA 6/1 OU CA 7 FIOS)</v>
          </cell>
          <cell r="C6399" t="str">
            <v xml:space="preserve">UN    </v>
          </cell>
          <cell r="D6399">
            <v>4.0599999999999996</v>
          </cell>
          <cell r="E6399">
            <v>0.05</v>
          </cell>
        </row>
        <row r="6400">
          <cell r="A6400">
            <v>11275</v>
          </cell>
          <cell r="B6400" t="str">
            <v>ALCA PREFORMADA DE SERVICO, EM ACO GALVANIZADO, PARA CONDUTORES DE ALUMINIO AWG 4 (CAA 6/1)</v>
          </cell>
          <cell r="C6400" t="str">
            <v xml:space="preserve">UN    </v>
          </cell>
          <cell r="D6400">
            <v>1.63</v>
          </cell>
          <cell r="E6400">
            <v>0.05</v>
          </cell>
        </row>
        <row r="6401">
          <cell r="A6401">
            <v>11274</v>
          </cell>
          <cell r="B6401" t="str">
            <v>ALCA PREFORMADA DE SERVICO, EM ACO GALVANIZADO, PARA CONDUTORES DE ALUMINIO AWG 6 (CAA 6/1)</v>
          </cell>
          <cell r="C6401" t="str">
            <v xml:space="preserve">UN    </v>
          </cell>
          <cell r="D6401">
            <v>1.24</v>
          </cell>
          <cell r="E6401">
            <v>0.05</v>
          </cell>
        </row>
        <row r="6402">
          <cell r="A6402">
            <v>38470</v>
          </cell>
          <cell r="B6402" t="str">
            <v>ALICATE DE CORTE DIAGONAL 6 " COM ISOLAMENTO</v>
          </cell>
          <cell r="C6402" t="str">
            <v xml:space="preserve">UN    </v>
          </cell>
          <cell r="D6402">
            <v>40.98</v>
          </cell>
          <cell r="E6402">
            <v>0.05</v>
          </cell>
        </row>
        <row r="6403">
          <cell r="A6403">
            <v>38547</v>
          </cell>
          <cell r="B6403" t="str">
            <v>ALICATE DE CRIMPAR RJ11, RJ12 E RJ45</v>
          </cell>
          <cell r="C6403" t="str">
            <v xml:space="preserve">UN    </v>
          </cell>
          <cell r="D6403">
            <v>111.83</v>
          </cell>
          <cell r="E6403">
            <v>0.05</v>
          </cell>
        </row>
        <row r="6404">
          <cell r="A6404">
            <v>38469</v>
          </cell>
          <cell r="B6404" t="str">
            <v>ALICATE DE PRESSAO PARA SOLDA DE CHAPA 18 "</v>
          </cell>
          <cell r="C6404" t="str">
            <v xml:space="preserve">UN    </v>
          </cell>
          <cell r="D6404">
            <v>120.24</v>
          </cell>
          <cell r="E6404">
            <v>0.05</v>
          </cell>
        </row>
        <row r="6405">
          <cell r="A6405">
            <v>38467</v>
          </cell>
          <cell r="B6405" t="str">
            <v>ALICATE DE PRESSAO 11 " PARA SOLDA, TIPO C</v>
          </cell>
          <cell r="C6405" t="str">
            <v xml:space="preserve">UN    </v>
          </cell>
          <cell r="D6405">
            <v>67.66</v>
          </cell>
          <cell r="E6405">
            <v>0.05</v>
          </cell>
        </row>
        <row r="6406">
          <cell r="A6406">
            <v>38468</v>
          </cell>
          <cell r="B6406" t="str">
            <v>ALICATE DE PRESSAO 11 " PARA SOLDA, TIPO U</v>
          </cell>
          <cell r="C6406" t="str">
            <v xml:space="preserve">UN    </v>
          </cell>
          <cell r="D6406">
            <v>74.45</v>
          </cell>
          <cell r="E6406">
            <v>0.05</v>
          </cell>
        </row>
        <row r="6407">
          <cell r="A6407">
            <v>38471</v>
          </cell>
          <cell r="B6407" t="str">
            <v>ALICATE PARA ANEIS DE PISTAO, CAPACIDADE 50 A 100 MM</v>
          </cell>
          <cell r="C6407" t="str">
            <v xml:space="preserve">UN    </v>
          </cell>
          <cell r="D6407">
            <v>96.68</v>
          </cell>
          <cell r="E6407">
            <v>0.05</v>
          </cell>
        </row>
        <row r="6408">
          <cell r="A6408">
            <v>37370</v>
          </cell>
          <cell r="B6408" t="str">
            <v>ALIMENTACAO - HORISTA (ENCARGOS COMPLEMENTARES) (COLETADO CAIXA)</v>
          </cell>
          <cell r="C6408" t="str">
            <v xml:space="preserve">H     </v>
          </cell>
          <cell r="D6408">
            <v>0.93</v>
          </cell>
          <cell r="E6408">
            <v>0.05</v>
          </cell>
        </row>
        <row r="6409">
          <cell r="A6409">
            <v>40862</v>
          </cell>
          <cell r="B6409" t="str">
            <v>ALIMENTACAO - MENSALISTA (ENCARGOS COMPLEMENTARES) (COLETADO CAIXA)</v>
          </cell>
          <cell r="C6409" t="str">
            <v xml:space="preserve">MES   </v>
          </cell>
          <cell r="D6409">
            <v>176</v>
          </cell>
          <cell r="E6409">
            <v>0.05</v>
          </cell>
        </row>
        <row r="6410">
          <cell r="A6410">
            <v>10658</v>
          </cell>
          <cell r="B6410" t="str">
            <v>ALISADORA DE CONCRETO COM MOTOR A GASOLINA DE 5,5 HP, PESO COM MOTOR DE 78 KG, 4 PAS</v>
          </cell>
          <cell r="C6410" t="str">
            <v xml:space="preserve">UN    </v>
          </cell>
          <cell r="D6410">
            <v>8930</v>
          </cell>
          <cell r="E6410">
            <v>0.05</v>
          </cell>
        </row>
        <row r="6411">
          <cell r="A6411">
            <v>253</v>
          </cell>
          <cell r="B6411" t="str">
            <v>ALMOXARIFE</v>
          </cell>
          <cell r="C6411" t="str">
            <v xml:space="preserve">H     </v>
          </cell>
          <cell r="D6411">
            <v>17.47</v>
          </cell>
          <cell r="E6411">
            <v>0.05</v>
          </cell>
        </row>
        <row r="6412">
          <cell r="A6412">
            <v>40809</v>
          </cell>
          <cell r="B6412" t="str">
            <v>ALMOXARIFE (MENSALISTA)</v>
          </cell>
          <cell r="C6412" t="str">
            <v xml:space="preserve">MES   </v>
          </cell>
          <cell r="D6412">
            <v>3081.95</v>
          </cell>
          <cell r="E6412">
            <v>0.05</v>
          </cell>
        </row>
        <row r="6413">
          <cell r="A6413">
            <v>583</v>
          </cell>
          <cell r="B6413" t="str">
            <v>ALUMINIO ANODIZADO</v>
          </cell>
          <cell r="C6413" t="str">
            <v xml:space="preserve">KG    </v>
          </cell>
          <cell r="D6413">
            <v>27.87</v>
          </cell>
          <cell r="E6413">
            <v>0.05</v>
          </cell>
        </row>
        <row r="6414">
          <cell r="A6414">
            <v>299</v>
          </cell>
          <cell r="B6414" t="str">
            <v>ANEL BORRACHA DN 100 MM, PARA TUBO SERIE REFORCADA ESGOTO PREDIAL</v>
          </cell>
          <cell r="C6414" t="str">
            <v xml:space="preserve">UN    </v>
          </cell>
          <cell r="D6414">
            <v>1.45</v>
          </cell>
          <cell r="E6414">
            <v>0.05</v>
          </cell>
        </row>
        <row r="6415">
          <cell r="A6415">
            <v>298</v>
          </cell>
          <cell r="B6415" t="str">
            <v>ANEL BORRACHA DN 75 MM, PARA TUBO SERIE REFORCADA ESGOTO PREDIAL</v>
          </cell>
          <cell r="C6415" t="str">
            <v xml:space="preserve">UN    </v>
          </cell>
          <cell r="D6415">
            <v>1.46</v>
          </cell>
          <cell r="E6415">
            <v>0.05</v>
          </cell>
        </row>
        <row r="6416">
          <cell r="A6416">
            <v>295</v>
          </cell>
          <cell r="B6416" t="str">
            <v>ANEL BORRACHA PARA TUBO ESGOTO PREDIAL DN 40 MM (NBR 5688)</v>
          </cell>
          <cell r="C6416" t="str">
            <v xml:space="preserve">UN    </v>
          </cell>
          <cell r="D6416">
            <v>0.87</v>
          </cell>
          <cell r="E6416">
            <v>0.05</v>
          </cell>
        </row>
        <row r="6417">
          <cell r="A6417">
            <v>296</v>
          </cell>
          <cell r="B6417" t="str">
            <v>ANEL BORRACHA PARA TUBO ESGOTO PREDIAL DN 50 MM (NBR 5688)</v>
          </cell>
          <cell r="C6417" t="str">
            <v xml:space="preserve">UN    </v>
          </cell>
          <cell r="D6417">
            <v>0.9</v>
          </cell>
          <cell r="E6417">
            <v>0.05</v>
          </cell>
        </row>
        <row r="6418">
          <cell r="A6418">
            <v>297</v>
          </cell>
          <cell r="B6418" t="str">
            <v>ANEL BORRACHA PARA TUBO ESGOTO PREDIAL DN 75 MM (NBR 5688)</v>
          </cell>
          <cell r="C6418" t="str">
            <v xml:space="preserve">UN    </v>
          </cell>
          <cell r="D6418">
            <v>1.27</v>
          </cell>
          <cell r="E6418">
            <v>0.05</v>
          </cell>
        </row>
        <row r="6419">
          <cell r="A6419">
            <v>301</v>
          </cell>
          <cell r="B6419" t="str">
            <v>ANEL BORRACHA PARA TUBO ESGOTO PREDIAL, DN 100 MM (NBR 5688)</v>
          </cell>
          <cell r="C6419" t="str">
            <v xml:space="preserve">UN    </v>
          </cell>
          <cell r="D6419">
            <v>1.6</v>
          </cell>
          <cell r="E6419">
            <v>0.05</v>
          </cell>
        </row>
        <row r="6420">
          <cell r="A6420">
            <v>300</v>
          </cell>
          <cell r="B6420" t="str">
            <v>ANEL BORRACHA, DN 150 MM, PARA TUBO SERIE REFORCADA ESGOTO PREDIAL</v>
          </cell>
          <cell r="C6420" t="str">
            <v xml:space="preserve">UN    </v>
          </cell>
          <cell r="D6420">
            <v>6.72</v>
          </cell>
          <cell r="E6420">
            <v>0.05</v>
          </cell>
        </row>
        <row r="6421">
          <cell r="A6421">
            <v>20084</v>
          </cell>
          <cell r="B6421" t="str">
            <v>ANEL BORRACHA, DN 40 MM, PARA TUBO SERIE REFORCADA ESGOTO PREDIAL</v>
          </cell>
          <cell r="C6421" t="str">
            <v xml:space="preserve">UN    </v>
          </cell>
          <cell r="D6421">
            <v>0.87</v>
          </cell>
          <cell r="E6421">
            <v>0.05</v>
          </cell>
        </row>
        <row r="6422">
          <cell r="A6422">
            <v>20085</v>
          </cell>
          <cell r="B6422" t="str">
            <v>ANEL BORRACHA, DN 50 MM, PARA TUBO SERIE REFORCADA ESGOTO PREDIAL</v>
          </cell>
          <cell r="C6422" t="str">
            <v xml:space="preserve">UN    </v>
          </cell>
          <cell r="D6422">
            <v>0.8</v>
          </cell>
          <cell r="E6422">
            <v>0.05</v>
          </cell>
        </row>
        <row r="6423">
          <cell r="A6423">
            <v>311</v>
          </cell>
          <cell r="B6423" t="str">
            <v>ANEL BORRACHA, PARA TUBO PVC DEFOFO, DN 100 MM (NBR 7665)</v>
          </cell>
          <cell r="C6423" t="str">
            <v xml:space="preserve">UN    </v>
          </cell>
          <cell r="D6423">
            <v>5.2</v>
          </cell>
          <cell r="E6423">
            <v>0.05</v>
          </cell>
        </row>
        <row r="6424">
          <cell r="A6424">
            <v>318</v>
          </cell>
          <cell r="B6424" t="str">
            <v>ANEL BORRACHA, PARA TUBO PVC DEFOFO, DN 150 MM (NBR 7665)</v>
          </cell>
          <cell r="C6424" t="str">
            <v xml:space="preserve">UN    </v>
          </cell>
          <cell r="D6424">
            <v>9.11</v>
          </cell>
          <cell r="E6424">
            <v>0.05</v>
          </cell>
        </row>
        <row r="6425">
          <cell r="A6425">
            <v>319</v>
          </cell>
          <cell r="B6425" t="str">
            <v>ANEL BORRACHA, PARA TUBO PVC DEFOFO, DN 200 MM (NBR 7665)</v>
          </cell>
          <cell r="C6425" t="str">
            <v xml:space="preserve">UN    </v>
          </cell>
          <cell r="D6425">
            <v>17.21</v>
          </cell>
          <cell r="E6425">
            <v>0.05</v>
          </cell>
        </row>
        <row r="6426">
          <cell r="A6426">
            <v>320</v>
          </cell>
          <cell r="B6426" t="str">
            <v>ANEL BORRACHA, PARA TUBO PVC DEFOFO, DN 250 MM (NBR 7665)</v>
          </cell>
          <cell r="C6426" t="str">
            <v xml:space="preserve">UN    </v>
          </cell>
          <cell r="D6426">
            <v>54.71</v>
          </cell>
          <cell r="E6426">
            <v>0.05</v>
          </cell>
        </row>
        <row r="6427">
          <cell r="A6427">
            <v>314</v>
          </cell>
          <cell r="B6427" t="str">
            <v>ANEL BORRACHA, PARA TUBO PVC DEFOFO, DN 300 MM (NBR 7665)</v>
          </cell>
          <cell r="C6427" t="str">
            <v xml:space="preserve">UN    </v>
          </cell>
          <cell r="D6427">
            <v>84.04</v>
          </cell>
          <cell r="E6427">
            <v>0.05</v>
          </cell>
        </row>
        <row r="6428">
          <cell r="A6428">
            <v>303</v>
          </cell>
          <cell r="B6428" t="str">
            <v>ANEL BORRACHA, PARA TUBO PVC, REDE COLETOR ESGOTO, DN 100 MM (NBR 7362)</v>
          </cell>
          <cell r="C6428" t="str">
            <v xml:space="preserve">UN    </v>
          </cell>
          <cell r="D6428">
            <v>2.1800000000000002</v>
          </cell>
          <cell r="E6428">
            <v>0.05</v>
          </cell>
        </row>
        <row r="6429">
          <cell r="A6429">
            <v>304</v>
          </cell>
          <cell r="B6429" t="str">
            <v>ANEL BORRACHA, PARA TUBO PVC, REDE COLETOR ESGOTO, DN 125 MM (NBR 7362)</v>
          </cell>
          <cell r="C6429" t="str">
            <v xml:space="preserve">UN    </v>
          </cell>
          <cell r="D6429">
            <v>3.32</v>
          </cell>
          <cell r="E6429">
            <v>0.05</v>
          </cell>
        </row>
        <row r="6430">
          <cell r="A6430">
            <v>305</v>
          </cell>
          <cell r="B6430" t="str">
            <v>ANEL BORRACHA, PARA TUBO PVC, REDE COLETOR ESGOTO, DN 150 MM (NBR 7362)</v>
          </cell>
          <cell r="C6430" t="str">
            <v xml:space="preserve">UN    </v>
          </cell>
          <cell r="D6430">
            <v>5.68</v>
          </cell>
          <cell r="E6430">
            <v>0.05</v>
          </cell>
        </row>
        <row r="6431">
          <cell r="A6431">
            <v>306</v>
          </cell>
          <cell r="B6431" t="str">
            <v>ANEL BORRACHA, PARA TUBO PVC, REDE COLETOR ESGOTO, DN 200 MM (NBR 7362)</v>
          </cell>
          <cell r="C6431" t="str">
            <v xml:space="preserve">UN    </v>
          </cell>
          <cell r="D6431">
            <v>6.83</v>
          </cell>
          <cell r="E6431">
            <v>0.05</v>
          </cell>
        </row>
        <row r="6432">
          <cell r="A6432">
            <v>307</v>
          </cell>
          <cell r="B6432" t="str">
            <v>ANEL BORRACHA, PARA TUBO PVC, REDE COLETOR ESGOTO, DN 250 MM (NBR 7362)</v>
          </cell>
          <cell r="C6432" t="str">
            <v xml:space="preserve">UN    </v>
          </cell>
          <cell r="D6432">
            <v>13.49</v>
          </cell>
          <cell r="E6432">
            <v>0.05</v>
          </cell>
        </row>
        <row r="6433">
          <cell r="A6433">
            <v>309</v>
          </cell>
          <cell r="B6433" t="str">
            <v>ANEL BORRACHA, PARA TUBO PVC, REDE COLETOR ESGOTO, DN 350 MM (NBR 7362)</v>
          </cell>
          <cell r="C6433" t="str">
            <v xml:space="preserve">UN    </v>
          </cell>
          <cell r="D6433">
            <v>27.65</v>
          </cell>
          <cell r="E6433">
            <v>0.05</v>
          </cell>
        </row>
        <row r="6434">
          <cell r="A6434">
            <v>310</v>
          </cell>
          <cell r="B6434" t="str">
            <v>ANEL BORRACHA, PARA TUBO PVC, REDE COLETOR ESGOTO, DN 400 MM (NBR 7362)</v>
          </cell>
          <cell r="C6434" t="str">
            <v xml:space="preserve">UN    </v>
          </cell>
          <cell r="D6434">
            <v>35.07</v>
          </cell>
          <cell r="E6434">
            <v>0.05</v>
          </cell>
        </row>
        <row r="6435">
          <cell r="A6435">
            <v>328</v>
          </cell>
          <cell r="B6435" t="str">
            <v>ANEL BORRACHA, PARA TUBO/CONEXAO PVC PBA, DN 100 MM, PARA REDE AGUA</v>
          </cell>
          <cell r="C6435" t="str">
            <v xml:space="preserve">UN    </v>
          </cell>
          <cell r="D6435">
            <v>4.18</v>
          </cell>
          <cell r="E6435">
            <v>0.05</v>
          </cell>
        </row>
        <row r="6436">
          <cell r="A6436">
            <v>325</v>
          </cell>
          <cell r="B6436" t="str">
            <v>ANEL BORRACHA, PARA TUBO/CONEXAO PVC PBA, DN 50 MM, PARA REDE AGUA</v>
          </cell>
          <cell r="C6436" t="str">
            <v xml:space="preserve">UN    </v>
          </cell>
          <cell r="D6436">
            <v>1.62</v>
          </cell>
          <cell r="E6436">
            <v>0.05</v>
          </cell>
        </row>
        <row r="6437">
          <cell r="A6437">
            <v>20326</v>
          </cell>
          <cell r="B6437" t="str">
            <v>ANEL BORRACHA, PARA TUBO/CONEXAO PVC PBA, DN 60 MM, PARA REDE AGUA</v>
          </cell>
          <cell r="C6437" t="str">
            <v xml:space="preserve">UN    </v>
          </cell>
          <cell r="D6437">
            <v>4.34</v>
          </cell>
          <cell r="E6437">
            <v>0.05</v>
          </cell>
        </row>
        <row r="6438">
          <cell r="A6438">
            <v>329</v>
          </cell>
          <cell r="B6438" t="str">
            <v>ANEL BORRACHA, PARA TUBO/CONEXAO PVC PBA, DN 75 MM, PARA REDE AGUA</v>
          </cell>
          <cell r="C6438" t="str">
            <v xml:space="preserve">UN    </v>
          </cell>
          <cell r="D6438">
            <v>5.34</v>
          </cell>
          <cell r="E6438">
            <v>0.05</v>
          </cell>
        </row>
        <row r="6439">
          <cell r="A6439">
            <v>308</v>
          </cell>
          <cell r="B6439" t="str">
            <v>ANEL BORRACHA, PARA TUBO, PVC REDE COLETOR ESGOTO, DN 300 MM (NBR 7362)</v>
          </cell>
          <cell r="C6439" t="str">
            <v xml:space="preserve">UN    </v>
          </cell>
          <cell r="D6439">
            <v>18.02</v>
          </cell>
          <cell r="E6439">
            <v>0.05</v>
          </cell>
        </row>
        <row r="6440">
          <cell r="A6440">
            <v>39642</v>
          </cell>
          <cell r="B6440" t="str">
            <v>ANEL DE BORRACHA PARA VEDACAO DE DUTO PEAD CORRUGADO PARA ELETRICA, DN 1 1/2"</v>
          </cell>
          <cell r="C6440" t="str">
            <v xml:space="preserve">UN    </v>
          </cell>
          <cell r="D6440">
            <v>1.0900000000000001</v>
          </cell>
          <cell r="E6440">
            <v>0.05</v>
          </cell>
        </row>
        <row r="6441">
          <cell r="A6441">
            <v>39641</v>
          </cell>
          <cell r="B6441" t="str">
            <v>ANEL DE BORRACHA PARA VEDACAO DE DUTO PEAD CORRUGADO PARA ELETRICA, DN 1 1/4"</v>
          </cell>
          <cell r="C6441" t="str">
            <v xml:space="preserve">UN    </v>
          </cell>
          <cell r="D6441">
            <v>0.76</v>
          </cell>
          <cell r="E6441">
            <v>0.05</v>
          </cell>
        </row>
        <row r="6442">
          <cell r="A6442">
            <v>39643</v>
          </cell>
          <cell r="B6442" t="str">
            <v>ANEL DE BORRACHA PARA VEDACAO DE DUTO PEAD CORRUGADO PARA ELETRICA, DN 2"</v>
          </cell>
          <cell r="C6442" t="str">
            <v xml:space="preserve">UN    </v>
          </cell>
          <cell r="D6442">
            <v>3.04</v>
          </cell>
          <cell r="E6442">
            <v>0.05</v>
          </cell>
        </row>
        <row r="6443">
          <cell r="A6443">
            <v>39644</v>
          </cell>
          <cell r="B6443" t="str">
            <v>ANEL DE BORRACHA PARA VEDACAO DE DUTO PEAD CORRUGADO PARA ELETRICA, DN 3"</v>
          </cell>
          <cell r="C6443" t="str">
            <v xml:space="preserve">UN    </v>
          </cell>
          <cell r="D6443">
            <v>3.92</v>
          </cell>
          <cell r="E6443">
            <v>0.05</v>
          </cell>
        </row>
        <row r="6444">
          <cell r="A6444">
            <v>39645</v>
          </cell>
          <cell r="B6444" t="str">
            <v>ANEL DE BORRACHA PARA VEDACAO DE DUTO PEAD CORRUGADO PARA ELETRICA, DN 4"</v>
          </cell>
          <cell r="C6444" t="str">
            <v xml:space="preserve">UN    </v>
          </cell>
          <cell r="D6444">
            <v>5.07</v>
          </cell>
          <cell r="E6444">
            <v>0.05</v>
          </cell>
        </row>
        <row r="6445">
          <cell r="A6445">
            <v>12548</v>
          </cell>
          <cell r="B6445" t="str">
            <v>ANEL DE CONCRETO ARMADO, D = *1,10* M, H = 0,30 M</v>
          </cell>
          <cell r="C6445" t="str">
            <v xml:space="preserve">UN    </v>
          </cell>
          <cell r="D6445">
            <v>91.12</v>
          </cell>
          <cell r="E6445">
            <v>0.05</v>
          </cell>
        </row>
        <row r="6446">
          <cell r="A6446">
            <v>13113</v>
          </cell>
          <cell r="B6446" t="str">
            <v>ANEL DE CONCRETO ARMADO, D = 0,60 M, H = 0,10 M</v>
          </cell>
          <cell r="C6446" t="str">
            <v xml:space="preserve">UN    </v>
          </cell>
          <cell r="D6446">
            <v>37.340000000000003</v>
          </cell>
          <cell r="E6446">
            <v>0.05</v>
          </cell>
        </row>
        <row r="6447">
          <cell r="A6447">
            <v>13114</v>
          </cell>
          <cell r="B6447" t="str">
            <v>ANEL DE CONCRETO ARMADO, D = 0,60 M, H = 0,15 M</v>
          </cell>
          <cell r="C6447" t="str">
            <v xml:space="preserve">UN    </v>
          </cell>
          <cell r="D6447">
            <v>45.46</v>
          </cell>
          <cell r="E6447">
            <v>0.05</v>
          </cell>
        </row>
        <row r="6448">
          <cell r="A6448">
            <v>12530</v>
          </cell>
          <cell r="B6448" t="str">
            <v>ANEL DE CONCRETO ARMADO, D = 0,60 M, H = 0,30 M</v>
          </cell>
          <cell r="C6448" t="str">
            <v xml:space="preserve">UN    </v>
          </cell>
          <cell r="D6448">
            <v>55.4</v>
          </cell>
          <cell r="E6448">
            <v>0.05</v>
          </cell>
        </row>
        <row r="6449">
          <cell r="A6449">
            <v>12531</v>
          </cell>
          <cell r="B6449" t="str">
            <v>ANEL DE CONCRETO ARMADO, D = 0,60 M, H = 0,40 M</v>
          </cell>
          <cell r="C6449" t="str">
            <v xml:space="preserve">UN    </v>
          </cell>
          <cell r="D6449">
            <v>61.96</v>
          </cell>
          <cell r="E6449">
            <v>0.05</v>
          </cell>
        </row>
        <row r="6450">
          <cell r="A6450">
            <v>12532</v>
          </cell>
          <cell r="B6450" t="str">
            <v>ANEL DE CONCRETO ARMADO, D = 0,60 M, H = 0,50 M</v>
          </cell>
          <cell r="C6450" t="str">
            <v xml:space="preserve">UN    </v>
          </cell>
          <cell r="D6450">
            <v>75.77</v>
          </cell>
          <cell r="E6450">
            <v>0.05</v>
          </cell>
        </row>
        <row r="6451">
          <cell r="A6451">
            <v>12533</v>
          </cell>
          <cell r="B6451" t="str">
            <v>ANEL DE CONCRETO ARMADO, D = 0,80 M, H = 0,30 M</v>
          </cell>
          <cell r="C6451" t="str">
            <v xml:space="preserve">UN    </v>
          </cell>
          <cell r="D6451">
            <v>90.39</v>
          </cell>
          <cell r="E6451">
            <v>0.05</v>
          </cell>
        </row>
        <row r="6452">
          <cell r="A6452">
            <v>12544</v>
          </cell>
          <cell r="B6452" t="str">
            <v>ANEL DE CONCRETO ARMADO, D = 0,80 M, H = 0,50 M</v>
          </cell>
          <cell r="C6452" t="str">
            <v xml:space="preserve">UN    </v>
          </cell>
          <cell r="D6452">
            <v>110.42</v>
          </cell>
          <cell r="E6452">
            <v>0.05</v>
          </cell>
        </row>
        <row r="6453">
          <cell r="A6453">
            <v>12546</v>
          </cell>
          <cell r="B6453" t="str">
            <v>ANEL DE CONCRETO ARMADO, D = 1,00 M, H = 0,40 M</v>
          </cell>
          <cell r="C6453" t="str">
            <v xml:space="preserve">UN    </v>
          </cell>
          <cell r="D6453">
            <v>114.3</v>
          </cell>
          <cell r="E6453">
            <v>0.05</v>
          </cell>
        </row>
        <row r="6454">
          <cell r="A6454">
            <v>12547</v>
          </cell>
          <cell r="B6454" t="str">
            <v>ANEL DE CONCRETO ARMADO, D = 1,00 M, H = 0,50 M</v>
          </cell>
          <cell r="C6454" t="str">
            <v xml:space="preserve">UN    </v>
          </cell>
          <cell r="D6454">
            <v>132.91999999999999</v>
          </cell>
          <cell r="E6454">
            <v>0.05</v>
          </cell>
        </row>
        <row r="6455">
          <cell r="A6455">
            <v>12551</v>
          </cell>
          <cell r="B6455" t="str">
            <v>ANEL DE CONCRETO ARMADO, D = 1,20 M, H = 0,50 M</v>
          </cell>
          <cell r="C6455" t="str">
            <v xml:space="preserve">UN    </v>
          </cell>
          <cell r="D6455">
            <v>144.72999999999999</v>
          </cell>
          <cell r="E6455">
            <v>0.05</v>
          </cell>
        </row>
        <row r="6456">
          <cell r="A6456">
            <v>12563</v>
          </cell>
          <cell r="B6456" t="str">
            <v>ANEL DE CONCRETO ARMADO, D = 1,50 M, H = 0,50 M</v>
          </cell>
          <cell r="C6456" t="str">
            <v xml:space="preserve">UN    </v>
          </cell>
          <cell r="D6456">
            <v>227.33</v>
          </cell>
          <cell r="E6456">
            <v>0.05</v>
          </cell>
        </row>
        <row r="6457">
          <cell r="A6457">
            <v>12565</v>
          </cell>
          <cell r="B6457" t="str">
            <v>ANEL DE CONCRETO ARMADO, D = 2,00 M, H = 0,50 M</v>
          </cell>
          <cell r="C6457" t="str">
            <v xml:space="preserve">UN    </v>
          </cell>
          <cell r="D6457">
            <v>357.74</v>
          </cell>
          <cell r="E6457">
            <v>0.05</v>
          </cell>
        </row>
        <row r="6458">
          <cell r="A6458">
            <v>12567</v>
          </cell>
          <cell r="B6458" t="str">
            <v>ANEL DE CONCRETO ARMADO, D = 2,50 M, H = 0,50 M</v>
          </cell>
          <cell r="C6458" t="str">
            <v xml:space="preserve">UN    </v>
          </cell>
          <cell r="D6458">
            <v>465.5</v>
          </cell>
          <cell r="E6458">
            <v>0.05</v>
          </cell>
        </row>
        <row r="6459">
          <cell r="A6459">
            <v>12568</v>
          </cell>
          <cell r="B6459" t="str">
            <v>ANEL DE CONCRETO ARMADO, D = 3,00 M, H = 0,50 M</v>
          </cell>
          <cell r="C6459" t="str">
            <v xml:space="preserve">UN    </v>
          </cell>
          <cell r="D6459">
            <v>768.62</v>
          </cell>
          <cell r="E6459">
            <v>0.05</v>
          </cell>
        </row>
        <row r="6460">
          <cell r="A6460">
            <v>11789</v>
          </cell>
          <cell r="B6460" t="str">
            <v>ANEL DE DISTRIBUICAO EM ACO GALVANIZADO PARA FIO FE-160</v>
          </cell>
          <cell r="C6460" t="str">
            <v xml:space="preserve">UN    </v>
          </cell>
          <cell r="D6460">
            <v>0.61</v>
          </cell>
          <cell r="E6460">
            <v>0.05</v>
          </cell>
        </row>
        <row r="6461">
          <cell r="A6461">
            <v>20975</v>
          </cell>
          <cell r="B6461" t="str">
            <v>ANEL DE EXPANSAO EM COBRE, ENGATE RAPIDO 1 1/2", PARA EMPATACAO MANGUEIRA DE COMBATE A INCENDIO PREDIAL</v>
          </cell>
          <cell r="C6461" t="str">
            <v xml:space="preserve">UN    </v>
          </cell>
          <cell r="D6461">
            <v>8.49</v>
          </cell>
          <cell r="E6461">
            <v>0.05</v>
          </cell>
        </row>
        <row r="6462">
          <cell r="A6462">
            <v>20976</v>
          </cell>
          <cell r="B6462" t="str">
            <v>ANEL DE EXPANSAO EM COBRE, ENGATE RAPIDO 2 1/2", PARA EMPATACAO MANGUEIRA DE COMBATE A INCENDIO PREDIAL</v>
          </cell>
          <cell r="C6462" t="str">
            <v xml:space="preserve">UN    </v>
          </cell>
          <cell r="D6462">
            <v>12.83</v>
          </cell>
          <cell r="E6462">
            <v>0.05</v>
          </cell>
        </row>
        <row r="6463">
          <cell r="A6463">
            <v>40340</v>
          </cell>
          <cell r="B6463" t="str">
            <v>ANEL DE VEDACAO/JUNTA ELASTICA, H = *16* MM, PARA TUBO DE CONCRETO DN 300 MM</v>
          </cell>
          <cell r="C6463" t="str">
            <v xml:space="preserve">UN    </v>
          </cell>
          <cell r="D6463">
            <v>42.37</v>
          </cell>
          <cell r="E6463">
            <v>0.05</v>
          </cell>
        </row>
        <row r="6464">
          <cell r="A6464">
            <v>40341</v>
          </cell>
          <cell r="B6464" t="str">
            <v>ANEL DE VEDACAO/JUNTA ELASTICA, H = *16* MM, PARA TUBO DE CONCRETO DN 400 MM</v>
          </cell>
          <cell r="C6464" t="str">
            <v xml:space="preserve">UN    </v>
          </cell>
          <cell r="D6464">
            <v>50.17</v>
          </cell>
          <cell r="E6464">
            <v>0.05</v>
          </cell>
        </row>
        <row r="6465">
          <cell r="A6465">
            <v>40342</v>
          </cell>
          <cell r="B6465" t="str">
            <v>ANEL DE VEDACAO/JUNTA ELASTICA, H = *16* MM, PARA TUBO DE CONCRETO DN 500 MM</v>
          </cell>
          <cell r="C6465" t="str">
            <v xml:space="preserve">UN    </v>
          </cell>
          <cell r="D6465">
            <v>63.6</v>
          </cell>
          <cell r="E6465">
            <v>0.05</v>
          </cell>
        </row>
        <row r="6466">
          <cell r="A6466">
            <v>40343</v>
          </cell>
          <cell r="B6466" t="str">
            <v>ANEL DE VEDACAO/JUNTA ELASTICA, H = *16* MM, PARA TUBO DE CONCRETO DN 600 MM</v>
          </cell>
          <cell r="C6466" t="str">
            <v xml:space="preserve">UN    </v>
          </cell>
          <cell r="D6466">
            <v>78.03</v>
          </cell>
          <cell r="E6466">
            <v>0.05</v>
          </cell>
        </row>
        <row r="6467">
          <cell r="A6467">
            <v>40344</v>
          </cell>
          <cell r="B6467" t="str">
            <v>ANEL DE VEDACAO/JUNTA ELASTICA, H = *18* MM, PARA TUBO DE CONCRETO DN 700 MM</v>
          </cell>
          <cell r="C6467" t="str">
            <v xml:space="preserve">UN    </v>
          </cell>
          <cell r="D6467">
            <v>82.5</v>
          </cell>
          <cell r="E6467">
            <v>0.05</v>
          </cell>
        </row>
        <row r="6468">
          <cell r="A6468">
            <v>40345</v>
          </cell>
          <cell r="B6468" t="str">
            <v>ANEL DE VEDACAO/JUNTA ELASTICA, H = *19* MM, PARA TUBO DE CONCRETO DN 800 MM</v>
          </cell>
          <cell r="C6468" t="str">
            <v xml:space="preserve">UN    </v>
          </cell>
          <cell r="D6468">
            <v>103.01</v>
          </cell>
          <cell r="E6468">
            <v>0.05</v>
          </cell>
        </row>
        <row r="6469">
          <cell r="A6469">
            <v>40346</v>
          </cell>
          <cell r="B6469" t="str">
            <v>ANEL DE VEDACAO/JUNTA ELASTICA, H = *19* MM, PARA TUBO DE CONCRETO DN 900 MM</v>
          </cell>
          <cell r="C6469" t="str">
            <v xml:space="preserve">UN    </v>
          </cell>
          <cell r="D6469">
            <v>96.9</v>
          </cell>
          <cell r="E6469">
            <v>0.05</v>
          </cell>
        </row>
        <row r="6470">
          <cell r="A6470">
            <v>40347</v>
          </cell>
          <cell r="B6470" t="str">
            <v>ANEL DE VEDACAO/JUNTA ELASTICA, H = *21* MM, PARA TUBO DE CONCRETO DN 1000 MM</v>
          </cell>
          <cell r="C6470" t="str">
            <v xml:space="preserve">UN    </v>
          </cell>
          <cell r="D6470">
            <v>119.82</v>
          </cell>
          <cell r="E6470">
            <v>0.05</v>
          </cell>
        </row>
        <row r="6471">
          <cell r="A6471">
            <v>38840</v>
          </cell>
          <cell r="B6471" t="str">
            <v>ANEL DESLIZANTE / TRADICIONAL, METALICO, PARA TUBO PEX, DN 16 MM</v>
          </cell>
          <cell r="C6471" t="str">
            <v xml:space="preserve">UN    </v>
          </cell>
          <cell r="D6471">
            <v>2.34</v>
          </cell>
          <cell r="E6471">
            <v>0.05</v>
          </cell>
        </row>
        <row r="6472">
          <cell r="A6472">
            <v>38841</v>
          </cell>
          <cell r="B6472" t="str">
            <v>ANEL DESLIZANTE / TRADICIONAL, METALICO, PARA TUBO PEX, DN 20 MM</v>
          </cell>
          <cell r="C6472" t="str">
            <v xml:space="preserve">UN    </v>
          </cell>
          <cell r="D6472">
            <v>2.6</v>
          </cell>
          <cell r="E6472">
            <v>0.05</v>
          </cell>
        </row>
        <row r="6473">
          <cell r="A6473">
            <v>38842</v>
          </cell>
          <cell r="B6473" t="str">
            <v>ANEL DESLIZANTE / TRADICIONAL, METALICO, PARA TUBO PEX, DN 25 MM</v>
          </cell>
          <cell r="C6473" t="str">
            <v xml:space="preserve">UN    </v>
          </cell>
          <cell r="D6473">
            <v>5.13</v>
          </cell>
          <cell r="E6473">
            <v>0.05</v>
          </cell>
        </row>
        <row r="6474">
          <cell r="A6474">
            <v>38843</v>
          </cell>
          <cell r="B6474" t="str">
            <v>ANEL DESLIZANTE / TRADICIONAL, METALICO, PARA TUBO PEX, DN 32 MM</v>
          </cell>
          <cell r="C6474" t="str">
            <v xml:space="preserve">UN    </v>
          </cell>
          <cell r="D6474">
            <v>8.02</v>
          </cell>
          <cell r="E6474">
            <v>0.05</v>
          </cell>
        </row>
        <row r="6475">
          <cell r="A6475">
            <v>13761</v>
          </cell>
          <cell r="B6475" t="str">
            <v>APARELHO CORTE OXI-ACETILENO PARA SOLDA E CORTE CONTENDO MACARICO SOLDA, BICO DE CORTE, CILINDROS, REGULADORES, MANGUEIRAS E CARRINHO</v>
          </cell>
          <cell r="C6475" t="str">
            <v xml:space="preserve">UN    </v>
          </cell>
          <cell r="D6475">
            <v>2350</v>
          </cell>
          <cell r="E6475">
            <v>0.05</v>
          </cell>
        </row>
        <row r="6476">
          <cell r="A6476">
            <v>12888</v>
          </cell>
          <cell r="B6476" t="str">
            <v>APARELHO DE APOIO DE NEOPRENE FRETADO, 60 X 45 X 7,6 CM, COM FRETAGEM DE ACO DE 4 MM INTERCALADAS COM ELASTOMERO DE 11 MM E REVESTIMENTO FINAL COM ELASTOMERO DE 6 MM</v>
          </cell>
          <cell r="C6476" t="str">
            <v xml:space="preserve">DM3   </v>
          </cell>
          <cell r="D6476">
            <v>99.54</v>
          </cell>
          <cell r="E6476">
            <v>0.05</v>
          </cell>
        </row>
        <row r="6477">
          <cell r="A6477">
            <v>12889</v>
          </cell>
          <cell r="B6477" t="str">
            <v>APARELHO DE APOIO DE NEOPRENE SIMPLES/ NAO FRETADO, 100 X 100 CM, ESPESSURA 6,3 MM</v>
          </cell>
          <cell r="C6477" t="str">
            <v xml:space="preserve">DM3   </v>
          </cell>
          <cell r="D6477">
            <v>65</v>
          </cell>
          <cell r="E6477">
            <v>0.05</v>
          </cell>
        </row>
        <row r="6478">
          <cell r="A6478">
            <v>4814</v>
          </cell>
          <cell r="B6478" t="str">
            <v>APARELHO SINALIZADOR LUMINOSO COM LED, PARA SAIDA GARAGEM, COM 2 LENTES EM POLICARBONATO, BIVOLT (INCLUI SUPORTE DE FIXACAO)</v>
          </cell>
          <cell r="C6478" t="str">
            <v xml:space="preserve">UN    </v>
          </cell>
          <cell r="D6478">
            <v>105.88</v>
          </cell>
          <cell r="E6478">
            <v>0.05</v>
          </cell>
        </row>
        <row r="6479">
          <cell r="A6479">
            <v>25967</v>
          </cell>
          <cell r="B6479" t="str">
            <v>APOIO DO PORTA DENTE PARA FRESADORA DE ASFALTO</v>
          </cell>
          <cell r="C6479" t="str">
            <v xml:space="preserve">UN    </v>
          </cell>
          <cell r="D6479">
            <v>1173.46</v>
          </cell>
          <cell r="E6479">
            <v>0.05</v>
          </cell>
        </row>
        <row r="6480">
          <cell r="A6480">
            <v>6122</v>
          </cell>
          <cell r="B6480" t="str">
            <v>APONTADOR OU APROPRIADOR</v>
          </cell>
          <cell r="C6480" t="str">
            <v xml:space="preserve">H     </v>
          </cell>
          <cell r="D6480">
            <v>16.489999999999998</v>
          </cell>
          <cell r="E6480">
            <v>0.05</v>
          </cell>
        </row>
        <row r="6481">
          <cell r="A6481">
            <v>40810</v>
          </cell>
          <cell r="B6481" t="str">
            <v>APONTADOR OU APROPRIADOR (MENSALISTA)</v>
          </cell>
          <cell r="C6481" t="str">
            <v xml:space="preserve">MES   </v>
          </cell>
          <cell r="D6481">
            <v>2911.67</v>
          </cell>
          <cell r="E6481">
            <v>0.05</v>
          </cell>
        </row>
        <row r="6482">
          <cell r="A6482">
            <v>21100</v>
          </cell>
          <cell r="B6482" t="str">
            <v>AQUECEDOR DE AGUA A GAS GLP/GN COM CAPACIDADE DE ARMAZENAMENTO DE 50 A 80 L</v>
          </cell>
          <cell r="C6482" t="str">
            <v xml:space="preserve">UN    </v>
          </cell>
          <cell r="D6482">
            <v>2544.59</v>
          </cell>
          <cell r="E6482">
            <v>0.05</v>
          </cell>
        </row>
        <row r="6483">
          <cell r="A6483">
            <v>11816</v>
          </cell>
          <cell r="B6483" t="str">
            <v>AQUECEDOR DE AGUA ELETRICO  RESERVATORIO DE 100 L CILINDRICO EM COBRE, REFORCADO COM ACO CARBONO, MONOFASICO, TENSAO NOMINAL 220 V</v>
          </cell>
          <cell r="C6483" t="str">
            <v xml:space="preserve">UN    </v>
          </cell>
          <cell r="D6483">
            <v>2713.28</v>
          </cell>
          <cell r="E6483">
            <v>0.05</v>
          </cell>
        </row>
        <row r="6484">
          <cell r="A6484">
            <v>11814</v>
          </cell>
          <cell r="B6484" t="str">
            <v>AQUECEDOR DE AGUA ELETRICO  RESERVATORIO DE 500 L CILINDRICO EM COBRE, REFORCADO COM ACO CARBONO, MONOFASICO, TENSAO NOMINAL 220 V</v>
          </cell>
          <cell r="C6484" t="str">
            <v xml:space="preserve">UN    </v>
          </cell>
          <cell r="D6484">
            <v>5906.13</v>
          </cell>
          <cell r="E6484">
            <v>0.05</v>
          </cell>
        </row>
        <row r="6485">
          <cell r="A6485">
            <v>14186</v>
          </cell>
          <cell r="B6485" t="str">
            <v>AQUECEDOR DE AGUA ELETRICO  RESERVATORIO DE 500 L CILINDRICO EM COBRE, REFORCADO COM ACO CARBONO, TRIFASICO, TENSAO NOMINAL 220/380/400 V, POTENCIA 24 KW</v>
          </cell>
          <cell r="C6485" t="str">
            <v xml:space="preserve">UN    </v>
          </cell>
          <cell r="D6485">
            <v>7415.94</v>
          </cell>
          <cell r="E6485">
            <v>0.05</v>
          </cell>
        </row>
        <row r="6486">
          <cell r="A6486">
            <v>14185</v>
          </cell>
          <cell r="B6486" t="str">
            <v>AQUECEDOR DE AGUA ELETRICO  RESERVATORIO DE 700 L CILINDRICO EM COBRE, REFORCADO COM ACO CARBONO, MONOFASICO, TENSAO NOMINAL 220 V</v>
          </cell>
          <cell r="C6486" t="str">
            <v xml:space="preserve">UN    </v>
          </cell>
          <cell r="D6486">
            <v>9606.5300000000007</v>
          </cell>
          <cell r="E6486">
            <v>0.05</v>
          </cell>
        </row>
        <row r="6487">
          <cell r="A6487">
            <v>11811</v>
          </cell>
          <cell r="B6487" t="str">
            <v>AQUECEDOR DE AGUA ELETRICO HORIZONTAL, RESERVATORIO DE 200 L CILINDRICO EM COBRE, REFORCADO COM ACO CARBONO, MONOFASICO, TENSAO NOMINAL 220 V</v>
          </cell>
          <cell r="C6487" t="str">
            <v xml:space="preserve">UN    </v>
          </cell>
          <cell r="D6487">
            <v>3673.17</v>
          </cell>
          <cell r="E6487">
            <v>0.05</v>
          </cell>
        </row>
        <row r="6488">
          <cell r="A6488">
            <v>26038</v>
          </cell>
          <cell r="B6488" t="str">
            <v>AQUECEDOR DE OLEO BPF (FLUIDO) TERMICO, CAPACIDADE DE 300.000 KCAL/H</v>
          </cell>
          <cell r="C6488" t="str">
            <v xml:space="preserve">UN    </v>
          </cell>
          <cell r="D6488">
            <v>178304.23</v>
          </cell>
          <cell r="E6488">
            <v>0.05</v>
          </cell>
        </row>
        <row r="6489">
          <cell r="A6489">
            <v>34482</v>
          </cell>
          <cell r="B6489" t="str">
            <v>AQUECEDOR SOLAR  CAPACIDADE DO RESERVATORIO 800 L, INCLUI 8 PLACAS COLETORAS DE 1,42 M2</v>
          </cell>
          <cell r="C6489" t="str">
            <v xml:space="preserve">UN    </v>
          </cell>
          <cell r="D6489">
            <v>7059.3</v>
          </cell>
          <cell r="E6489">
            <v>0.05</v>
          </cell>
        </row>
        <row r="6490">
          <cell r="A6490">
            <v>34469</v>
          </cell>
          <cell r="B6490" t="str">
            <v>AQUECEDOR SOLAR CAPACIDADE DO RESERVATORIO 1000 L, INCLUI 10 PLACAS COLETORAS DE 1,42 M2</v>
          </cell>
          <cell r="C6490" t="str">
            <v xml:space="preserve">UN    </v>
          </cell>
          <cell r="D6490">
            <v>10919.86</v>
          </cell>
          <cell r="E6490">
            <v>0.05</v>
          </cell>
        </row>
        <row r="6491">
          <cell r="A6491">
            <v>34472</v>
          </cell>
          <cell r="B6491" t="str">
            <v>AQUECEDOR SOLAR CAPACIDADE DO RESERVATORIO 200 L, INCLUI 2 PLACAS COLETORAS DE 1,42 M2</v>
          </cell>
          <cell r="C6491" t="str">
            <v xml:space="preserve">UN    </v>
          </cell>
          <cell r="D6491">
            <v>3359.7</v>
          </cell>
          <cell r="E6491">
            <v>0.05</v>
          </cell>
        </row>
        <row r="6492">
          <cell r="A6492">
            <v>34476</v>
          </cell>
          <cell r="B6492" t="str">
            <v>AQUECEDOR SOLAR CAPACIDADE DO RESERVATORIO 400L, INCLUI 4 PLACAS COLETORAS DE 1,42 M2</v>
          </cell>
          <cell r="C6492" t="str">
            <v xml:space="preserve">UN    </v>
          </cell>
          <cell r="D6492">
            <v>5695.16</v>
          </cell>
          <cell r="E6492">
            <v>0.05</v>
          </cell>
        </row>
        <row r="6493">
          <cell r="A6493">
            <v>34477</v>
          </cell>
          <cell r="B6493" t="str">
            <v>AQUECEDOR SOLAR CAPACIDADE DO RESERVATORIO 600 L, INCLUI 6 PLACAS COLETORAS DE 1,42 M2</v>
          </cell>
          <cell r="C6493" t="str">
            <v xml:space="preserve">UN    </v>
          </cell>
          <cell r="D6493">
            <v>7558.59</v>
          </cell>
          <cell r="E6493">
            <v>0.05</v>
          </cell>
        </row>
        <row r="6494">
          <cell r="A6494">
            <v>39847</v>
          </cell>
          <cell r="B6494" t="str">
            <v>AR-CONDICIONADO FRIO SPLIT HI-WALL (PAREDE) 12000 BTU/H</v>
          </cell>
          <cell r="C6494" t="str">
            <v xml:space="preserve">UN    </v>
          </cell>
          <cell r="D6494">
            <v>1305.52</v>
          </cell>
          <cell r="E6494">
            <v>0.05</v>
          </cell>
        </row>
        <row r="6495">
          <cell r="A6495">
            <v>39844</v>
          </cell>
          <cell r="B6495" t="str">
            <v>AR-CONDICIONADO FRIO SPLIT HI-WALL (PAREDE) 18000 BTU/H</v>
          </cell>
          <cell r="C6495" t="str">
            <v xml:space="preserve">UN    </v>
          </cell>
          <cell r="D6495">
            <v>1926.68</v>
          </cell>
          <cell r="E6495">
            <v>0.05</v>
          </cell>
        </row>
        <row r="6496">
          <cell r="A6496">
            <v>39845</v>
          </cell>
          <cell r="B6496" t="str">
            <v>AR-CONDICIONADO FRIO SPLIT HI-WALL (PAREDE) 7000 BTU/H</v>
          </cell>
          <cell r="C6496" t="str">
            <v xml:space="preserve">UN    </v>
          </cell>
          <cell r="D6496">
            <v>1115.1400000000001</v>
          </cell>
          <cell r="E6496">
            <v>0.05</v>
          </cell>
        </row>
        <row r="6497">
          <cell r="A6497">
            <v>39846</v>
          </cell>
          <cell r="B6497" t="str">
            <v>AR-CONDICIONADO FRIO SPLIT HI-WALL (PAREDE) 9000 BTU/H</v>
          </cell>
          <cell r="C6497" t="str">
            <v xml:space="preserve">UN    </v>
          </cell>
          <cell r="D6497">
            <v>1177.1600000000001</v>
          </cell>
          <cell r="E6497">
            <v>0.05</v>
          </cell>
        </row>
        <row r="6498">
          <cell r="A6498">
            <v>39838</v>
          </cell>
          <cell r="B6498" t="str">
            <v>AR-CONDICIONADO FRIO SPLIT PISO-TETO 18000 BTU/H</v>
          </cell>
          <cell r="C6498" t="str">
            <v xml:space="preserve">UN    </v>
          </cell>
          <cell r="D6498">
            <v>3262.69</v>
          </cell>
          <cell r="E6498">
            <v>0.05</v>
          </cell>
        </row>
        <row r="6499">
          <cell r="A6499">
            <v>39839</v>
          </cell>
          <cell r="B6499" t="str">
            <v>AR-CONDICIONADO FRIO SPLIT PISO-TETO 24000 BTU/H</v>
          </cell>
          <cell r="C6499" t="str">
            <v xml:space="preserve">UN    </v>
          </cell>
          <cell r="D6499">
            <v>3408.78</v>
          </cell>
          <cell r="E6499">
            <v>0.05</v>
          </cell>
        </row>
        <row r="6500">
          <cell r="A6500">
            <v>39840</v>
          </cell>
          <cell r="B6500" t="str">
            <v>AR-CONDICIONADO FRIO SPLIT PISO-TETO 30000 BTU/H</v>
          </cell>
          <cell r="C6500" t="str">
            <v xml:space="preserve">UN    </v>
          </cell>
          <cell r="D6500">
            <v>4344</v>
          </cell>
          <cell r="E6500">
            <v>0.05</v>
          </cell>
        </row>
        <row r="6501">
          <cell r="A6501">
            <v>39841</v>
          </cell>
          <cell r="B6501" t="str">
            <v>AR-CONDICIONADO FRIO SPLIT PISO-TETO 36000 BTU/H</v>
          </cell>
          <cell r="C6501" t="str">
            <v xml:space="preserve">UN    </v>
          </cell>
          <cell r="D6501">
            <v>4619.0600000000004</v>
          </cell>
          <cell r="E6501">
            <v>0.05</v>
          </cell>
        </row>
        <row r="6502">
          <cell r="A6502">
            <v>39842</v>
          </cell>
          <cell r="B6502" t="str">
            <v>AR-CONDICIONADO FRIO SPLIT PISO-TETO 48000 BTU/H</v>
          </cell>
          <cell r="C6502" t="str">
            <v xml:space="preserve">UN    </v>
          </cell>
          <cell r="D6502">
            <v>5867.94</v>
          </cell>
          <cell r="E6502">
            <v>0.05</v>
          </cell>
        </row>
        <row r="6503">
          <cell r="A6503">
            <v>39843</v>
          </cell>
          <cell r="B6503" t="str">
            <v>AR-CONDICIONADO FRIO SPLIT PISO-TETO 60000 BTU/H</v>
          </cell>
          <cell r="C6503" t="str">
            <v xml:space="preserve">UN    </v>
          </cell>
          <cell r="D6503">
            <v>6477.54</v>
          </cell>
          <cell r="E6503">
            <v>0.05</v>
          </cell>
        </row>
        <row r="6504">
          <cell r="A6504">
            <v>39580</v>
          </cell>
          <cell r="B6504" t="str">
            <v>AR-CONDICIONADO FRIO SPLITAO INVERTER 30 TR</v>
          </cell>
          <cell r="C6504" t="str">
            <v xml:space="preserve">UN    </v>
          </cell>
          <cell r="D6504">
            <v>56008.17</v>
          </cell>
          <cell r="E6504">
            <v>0.05</v>
          </cell>
        </row>
        <row r="6505">
          <cell r="A6505">
            <v>39577</v>
          </cell>
          <cell r="B6505" t="str">
            <v>AR-CONDICIONADO FRIO SPLITAO MODULAR 10 TR</v>
          </cell>
          <cell r="C6505" t="str">
            <v xml:space="preserve">UN    </v>
          </cell>
          <cell r="D6505">
            <v>24104.7</v>
          </cell>
          <cell r="E6505">
            <v>0.05</v>
          </cell>
        </row>
        <row r="6506">
          <cell r="A6506">
            <v>39578</v>
          </cell>
          <cell r="B6506" t="str">
            <v>AR-CONDICIONADO FRIO SPLITAO MODULAR 15 TR</v>
          </cell>
          <cell r="C6506" t="str">
            <v xml:space="preserve">UN    </v>
          </cell>
          <cell r="D6506">
            <v>29145.01</v>
          </cell>
          <cell r="E6506">
            <v>0.05</v>
          </cell>
        </row>
        <row r="6507">
          <cell r="A6507">
            <v>39579</v>
          </cell>
          <cell r="B6507" t="str">
            <v>AR-CONDICIONADO FRIO SPLITAO MODULAR 20 TR</v>
          </cell>
          <cell r="C6507" t="str">
            <v xml:space="preserve">UN    </v>
          </cell>
          <cell r="D6507">
            <v>36229.1</v>
          </cell>
          <cell r="E6507">
            <v>0.05</v>
          </cell>
        </row>
        <row r="6508">
          <cell r="A6508">
            <v>39557</v>
          </cell>
          <cell r="B6508" t="str">
            <v>AR-CONDICIONADO QUENTE/FRIO SPLIT CASSETE (TETO)  4 VIAS 24000 BTU/H</v>
          </cell>
          <cell r="C6508" t="str">
            <v xml:space="preserve">UN    </v>
          </cell>
          <cell r="D6508">
            <v>5202.22</v>
          </cell>
          <cell r="E6508">
            <v>0.05</v>
          </cell>
        </row>
        <row r="6509">
          <cell r="A6509">
            <v>39558</v>
          </cell>
          <cell r="B6509" t="str">
            <v>AR-CONDICIONADO QUENTE/FRIO SPLIT CASSETE (TETO)  4 VIAS 30000 BTU/H</v>
          </cell>
          <cell r="C6509" t="str">
            <v xml:space="preserve">UN    </v>
          </cell>
          <cell r="D6509">
            <v>5236.01</v>
          </cell>
          <cell r="E6509">
            <v>0.05</v>
          </cell>
        </row>
        <row r="6510">
          <cell r="A6510">
            <v>39559</v>
          </cell>
          <cell r="B6510" t="str">
            <v>AR-CONDICIONADO QUENTE/FRIO SPLIT CASSETE (TETO)  4 VIAS 36000 BTU/H</v>
          </cell>
          <cell r="C6510" t="str">
            <v xml:space="preserve">UN    </v>
          </cell>
          <cell r="D6510">
            <v>5433.57</v>
          </cell>
          <cell r="E6510">
            <v>0.05</v>
          </cell>
        </row>
        <row r="6511">
          <cell r="A6511">
            <v>39560</v>
          </cell>
          <cell r="B6511" t="str">
            <v>AR-CONDICIONADO QUENTE/FRIO SPLIT CASSETE (TETO)  4 VIAS 48000 BTU/H</v>
          </cell>
          <cell r="C6511" t="str">
            <v xml:space="preserve">UN    </v>
          </cell>
          <cell r="D6511">
            <v>6248.34</v>
          </cell>
          <cell r="E6511">
            <v>0.05</v>
          </cell>
        </row>
        <row r="6512">
          <cell r="A6512">
            <v>39561</v>
          </cell>
          <cell r="B6512" t="str">
            <v>AR-CONDICIONADO QUENTE/FRIO SPLIT CASSETE (TETO)  4 VIAS 60000 BTU/H</v>
          </cell>
          <cell r="C6512" t="str">
            <v xml:space="preserve">UN    </v>
          </cell>
          <cell r="D6512">
            <v>7256.6</v>
          </cell>
          <cell r="E6512">
            <v>0.05</v>
          </cell>
        </row>
        <row r="6513">
          <cell r="A6513">
            <v>39556</v>
          </cell>
          <cell r="B6513" t="str">
            <v>AR-CONDICIONADO QUENTE/FRIO SPLIT CASSETE (TETO) 4 VIAS 18000 BTU/H</v>
          </cell>
          <cell r="C6513" t="str">
            <v xml:space="preserve">UN    </v>
          </cell>
          <cell r="D6513">
            <v>4792.12</v>
          </cell>
          <cell r="E6513">
            <v>0.05</v>
          </cell>
        </row>
        <row r="6514">
          <cell r="A6514">
            <v>39555</v>
          </cell>
          <cell r="B6514" t="str">
            <v>AR-CONDICIONADO QUENTE/FRIO SPLIT HI-WALL (PAREDE) 12000 BTU/H</v>
          </cell>
          <cell r="C6514" t="str">
            <v xml:space="preserve">UN    </v>
          </cell>
          <cell r="D6514">
            <v>1502.59</v>
          </cell>
          <cell r="E6514">
            <v>0.05</v>
          </cell>
        </row>
        <row r="6515">
          <cell r="A6515">
            <v>39548</v>
          </cell>
          <cell r="B6515" t="str">
            <v>AR-CONDICIONADO QUENTE/FRIO SPLIT HI-WALL (PAREDE) 18000 BTU/H</v>
          </cell>
          <cell r="C6515" t="str">
            <v xml:space="preserve">UN    </v>
          </cell>
          <cell r="D6515">
            <v>2173.41</v>
          </cell>
          <cell r="E6515">
            <v>0.05</v>
          </cell>
        </row>
        <row r="6516">
          <cell r="A6516">
            <v>39554</v>
          </cell>
          <cell r="B6516" t="str">
            <v>AR-CONDICIONADO QUENTE/FRIO SPLIT HI-WALL (PAREDE) 24000 BTU/H</v>
          </cell>
          <cell r="C6516" t="str">
            <v xml:space="preserve">UN    </v>
          </cell>
          <cell r="D6516">
            <v>2697.73</v>
          </cell>
          <cell r="E6516">
            <v>0.05</v>
          </cell>
        </row>
        <row r="6517">
          <cell r="A6517">
            <v>39550</v>
          </cell>
          <cell r="B6517" t="str">
            <v>AR-CONDICIONADO QUENTE/FRIO SPLIT HI-WALL (PAREDE) 7000 BTU/H</v>
          </cell>
          <cell r="C6517" t="str">
            <v xml:space="preserve">UN    </v>
          </cell>
          <cell r="D6517">
            <v>1052.05</v>
          </cell>
          <cell r="E6517">
            <v>0.05</v>
          </cell>
        </row>
        <row r="6518">
          <cell r="A6518">
            <v>39551</v>
          </cell>
          <cell r="B6518" t="str">
            <v>AR-CONDICIONADO QUENTE/FRIO SPLIT HI-WALL (PAREDE) 9000 BTU/H</v>
          </cell>
          <cell r="C6518" t="str">
            <v xml:space="preserve">UN    </v>
          </cell>
          <cell r="D6518">
            <v>1317.44</v>
          </cell>
          <cell r="E6518">
            <v>0.05</v>
          </cell>
        </row>
        <row r="6519">
          <cell r="A6519">
            <v>39826</v>
          </cell>
          <cell r="B6519" t="str">
            <v>AR-CONDICIONADO QUENTE/FRIO SPLIT PISO-TETO 24000 BTU/H</v>
          </cell>
          <cell r="C6519" t="str">
            <v xml:space="preserve">UN    </v>
          </cell>
          <cell r="D6519">
            <v>3565.17</v>
          </cell>
          <cell r="E6519">
            <v>0.05</v>
          </cell>
        </row>
        <row r="6520">
          <cell r="A6520">
            <v>10700</v>
          </cell>
          <cell r="B6520" t="str">
            <v>ARADO REVERSIVEL COM 3 DISCOS DE 26" X 6MM REBOCAVEL</v>
          </cell>
          <cell r="C6520" t="str">
            <v xml:space="preserve">UN    </v>
          </cell>
          <cell r="D6520">
            <v>12962.85</v>
          </cell>
          <cell r="E6520">
            <v>0.05</v>
          </cell>
        </row>
        <row r="6521">
          <cell r="A6521">
            <v>346</v>
          </cell>
          <cell r="B6521" t="str">
            <v>ARAME DE ACO OVALADO 15 X 17 ( 45,7 KG, 700 KGF), ROLO 1000 M</v>
          </cell>
          <cell r="C6521" t="str">
            <v xml:space="preserve">KG    </v>
          </cell>
          <cell r="D6521">
            <v>10.31</v>
          </cell>
          <cell r="E6521">
            <v>0.05</v>
          </cell>
        </row>
        <row r="6522">
          <cell r="A6522">
            <v>3312</v>
          </cell>
          <cell r="B6522" t="str">
            <v>ARAME DE AMARRACAO PARA GABIAO GALVANIZADO, DIAMETRO 2,2 MM</v>
          </cell>
          <cell r="C6522" t="str">
            <v xml:space="preserve">KG    </v>
          </cell>
          <cell r="D6522">
            <v>17.170000000000002</v>
          </cell>
          <cell r="E6522">
            <v>0.05</v>
          </cell>
        </row>
        <row r="6523">
          <cell r="A6523">
            <v>339</v>
          </cell>
          <cell r="B6523" t="str">
            <v>ARAME FARPADO GALVANIZADO 14 BWG, CLASSE 250</v>
          </cell>
          <cell r="C6523" t="str">
            <v xml:space="preserve">M     </v>
          </cell>
          <cell r="D6523">
            <v>0.5</v>
          </cell>
          <cell r="E6523">
            <v>0.05</v>
          </cell>
        </row>
        <row r="6524">
          <cell r="A6524">
            <v>340</v>
          </cell>
          <cell r="B6524" t="str">
            <v>ARAME FARPADO GALVANIZADO, 16 BWG (1,65 MM), CLASSE 250</v>
          </cell>
          <cell r="C6524" t="str">
            <v xml:space="preserve">M     </v>
          </cell>
          <cell r="D6524">
            <v>0.68</v>
          </cell>
          <cell r="E6524">
            <v>0.05</v>
          </cell>
        </row>
        <row r="6525">
          <cell r="A6525">
            <v>338</v>
          </cell>
          <cell r="B6525" t="str">
            <v>ARAME FARPADO 16 BWG (0,047 KG/M)</v>
          </cell>
          <cell r="C6525" t="str">
            <v xml:space="preserve">KG    </v>
          </cell>
          <cell r="D6525">
            <v>12.97</v>
          </cell>
          <cell r="E6525">
            <v>0.05</v>
          </cell>
        </row>
        <row r="6526">
          <cell r="A6526">
            <v>334</v>
          </cell>
          <cell r="B6526" t="str">
            <v>ARAME GALVANIZADO  8 BWG, D = 4,19MM (0,101 KG/M)</v>
          </cell>
          <cell r="C6526" t="str">
            <v xml:space="preserve">KG    </v>
          </cell>
          <cell r="D6526">
            <v>9.32</v>
          </cell>
          <cell r="E6526">
            <v>0.05</v>
          </cell>
        </row>
        <row r="6527">
          <cell r="A6527">
            <v>335</v>
          </cell>
          <cell r="B6527" t="str">
            <v>ARAME GALVANIZADO 10 BWG, 3,40 MM (0,0713 KG/M)</v>
          </cell>
          <cell r="C6527" t="str">
            <v xml:space="preserve">KG    </v>
          </cell>
          <cell r="D6527">
            <v>8.5399999999999991</v>
          </cell>
          <cell r="E6527">
            <v>0.05</v>
          </cell>
        </row>
        <row r="6528">
          <cell r="A6528">
            <v>342</v>
          </cell>
          <cell r="B6528" t="str">
            <v>ARAME GALVANIZADO 12 BWG, 2,76 MM (0,048 KG/M)</v>
          </cell>
          <cell r="C6528" t="str">
            <v xml:space="preserve">KG    </v>
          </cell>
          <cell r="D6528">
            <v>9.65</v>
          </cell>
          <cell r="E6528">
            <v>0.05</v>
          </cell>
        </row>
        <row r="6529">
          <cell r="A6529">
            <v>333</v>
          </cell>
          <cell r="B6529" t="str">
            <v>ARAME GALVANIZADO 14 BWG, D = 2,11 MM (0,026 KG/M)</v>
          </cell>
          <cell r="C6529" t="str">
            <v xml:space="preserve">KG    </v>
          </cell>
          <cell r="D6529">
            <v>9.8800000000000008</v>
          </cell>
          <cell r="E6529">
            <v>0.05</v>
          </cell>
        </row>
        <row r="6530">
          <cell r="A6530">
            <v>343</v>
          </cell>
          <cell r="B6530" t="str">
            <v>ARAME GALVANIZADO 14 BWG, 2,10MM (0,0272 KG/M)</v>
          </cell>
          <cell r="C6530" t="str">
            <v xml:space="preserve">M     </v>
          </cell>
          <cell r="D6530">
            <v>0.26</v>
          </cell>
          <cell r="E6530">
            <v>0.05</v>
          </cell>
        </row>
        <row r="6531">
          <cell r="A6531">
            <v>344</v>
          </cell>
          <cell r="B6531" t="str">
            <v>ARAME GALVANIZADO 16 BWG, 1,65MM (0,0166 KG/M)</v>
          </cell>
          <cell r="C6531" t="str">
            <v xml:space="preserve">KG    </v>
          </cell>
          <cell r="D6531">
            <v>10.68</v>
          </cell>
          <cell r="E6531">
            <v>0.05</v>
          </cell>
        </row>
        <row r="6532">
          <cell r="A6532">
            <v>345</v>
          </cell>
          <cell r="B6532" t="str">
            <v>ARAME GALVANIZADO 18 BWG, 1,24MM (0,009 KG/M)</v>
          </cell>
          <cell r="C6532" t="str">
            <v xml:space="preserve">KG    </v>
          </cell>
          <cell r="D6532">
            <v>13.06</v>
          </cell>
          <cell r="E6532">
            <v>0.05</v>
          </cell>
        </row>
        <row r="6533">
          <cell r="A6533">
            <v>341</v>
          </cell>
          <cell r="B6533" t="str">
            <v>ARAME GALVANIZADO 18 BWG, 1,24MM (0,009 KG/M)</v>
          </cell>
          <cell r="C6533" t="str">
            <v xml:space="preserve">M     </v>
          </cell>
          <cell r="D6533">
            <v>0.13</v>
          </cell>
          <cell r="E6533">
            <v>0.05</v>
          </cell>
        </row>
        <row r="6534">
          <cell r="A6534">
            <v>11107</v>
          </cell>
          <cell r="B6534" t="str">
            <v>ARAME GALVANIZADO 6 BWG, 5,16 MM (0,157 KG/M)</v>
          </cell>
          <cell r="C6534" t="str">
            <v xml:space="preserve">KG    </v>
          </cell>
          <cell r="D6534">
            <v>8.48</v>
          </cell>
          <cell r="E6534">
            <v>0.05</v>
          </cell>
        </row>
        <row r="6535">
          <cell r="A6535">
            <v>3313</v>
          </cell>
          <cell r="B6535" t="str">
            <v>ARAME PROTEGIDO COM PVC PARA GABIAO, DIAMETRO 2,2 MM</v>
          </cell>
          <cell r="C6535" t="str">
            <v xml:space="preserve">KG    </v>
          </cell>
          <cell r="D6535">
            <v>22.1</v>
          </cell>
          <cell r="E6535">
            <v>0.05</v>
          </cell>
        </row>
        <row r="6536">
          <cell r="A6536">
            <v>34562</v>
          </cell>
          <cell r="B6536" t="str">
            <v>ARAME RECOZIDO 16 BWG, 1,60 MM (0,016 KG/M)</v>
          </cell>
          <cell r="C6536" t="str">
            <v xml:space="preserve">KG    </v>
          </cell>
          <cell r="D6536">
            <v>10</v>
          </cell>
          <cell r="E6536">
            <v>0.05</v>
          </cell>
        </row>
        <row r="6537">
          <cell r="A6537">
            <v>337</v>
          </cell>
          <cell r="B6537" t="str">
            <v>ARAME RECOZIDO 18 BWG, 1,25 MM (0,01 KG/M)</v>
          </cell>
          <cell r="C6537" t="str">
            <v xml:space="preserve">KG    </v>
          </cell>
          <cell r="D6537">
            <v>9.66</v>
          </cell>
          <cell r="E6537">
            <v>0.05</v>
          </cell>
        </row>
        <row r="6538">
          <cell r="A6538">
            <v>369</v>
          </cell>
          <cell r="B6538" t="str">
            <v>AREIA AMARELA, AREIA BARRADA OU ARENOSO (RETIRADA NO AREAL, SEM TRANSPORTE)</v>
          </cell>
          <cell r="C6538" t="str">
            <v xml:space="preserve">M3    </v>
          </cell>
          <cell r="D6538">
            <v>66.099999999999994</v>
          </cell>
          <cell r="E6538">
            <v>0.05</v>
          </cell>
        </row>
        <row r="6539">
          <cell r="A6539">
            <v>366</v>
          </cell>
          <cell r="B6539" t="str">
            <v>AREIA FINA - POSTO JAZIDA/FORNECEDOR (RETIRADO NA JAZIDA, SEM TRANSPORTE)</v>
          </cell>
          <cell r="C6539" t="str">
            <v xml:space="preserve">M3    </v>
          </cell>
          <cell r="D6539">
            <v>60</v>
          </cell>
          <cell r="E6539">
            <v>0.05</v>
          </cell>
        </row>
        <row r="6540">
          <cell r="A6540">
            <v>367</v>
          </cell>
          <cell r="B6540" t="str">
            <v>AREIA GROSSA - POSTO JAZIDA/FORNECEDOR (RETIRADO NA JAZIDA, SEM TRANSPORTE)</v>
          </cell>
          <cell r="C6540" t="str">
            <v xml:space="preserve">M3    </v>
          </cell>
          <cell r="D6540">
            <v>57</v>
          </cell>
          <cell r="E6540">
            <v>0.05</v>
          </cell>
        </row>
        <row r="6541">
          <cell r="A6541">
            <v>370</v>
          </cell>
          <cell r="B6541" t="str">
            <v>AREIA MEDIA - POSTO JAZIDA/FORNECEDOR (RETIRADO NA JAZIDA, SEM TRANSPORTE)</v>
          </cell>
          <cell r="C6541" t="str">
            <v xml:space="preserve">M3    </v>
          </cell>
          <cell r="D6541">
            <v>61.5</v>
          </cell>
          <cell r="E6541">
            <v>0.05</v>
          </cell>
        </row>
        <row r="6542">
          <cell r="A6542">
            <v>368</v>
          </cell>
          <cell r="B6542" t="str">
            <v>AREIA PARA ATERRO - POSTO JAZIDA/FORNECEDOR (RETIRADO NA JAZIDA, SEM TRANSPORTE)</v>
          </cell>
          <cell r="C6542" t="str">
            <v xml:space="preserve">M3    </v>
          </cell>
          <cell r="D6542">
            <v>42.75</v>
          </cell>
          <cell r="E6542">
            <v>0.05</v>
          </cell>
        </row>
        <row r="6543">
          <cell r="A6543">
            <v>11075</v>
          </cell>
          <cell r="B6543" t="str">
            <v>AREIA PARA LEITO FILTRANTE (0,42 A 1,68 MM) - POSTO JAZIDA/FORNECEDOR (RETIRADO NA JAZIDA, SEM TRANSPORTE)</v>
          </cell>
          <cell r="C6543" t="str">
            <v xml:space="preserve">M3    </v>
          </cell>
          <cell r="D6543">
            <v>933.37</v>
          </cell>
          <cell r="E6543">
            <v>0.05</v>
          </cell>
        </row>
        <row r="6544">
          <cell r="A6544">
            <v>11076</v>
          </cell>
          <cell r="B6544" t="str">
            <v>AREIA PRETA PARA EMBOCO - POSTO JAZIDA/FORNECEDOR (RETIRADO NA JAZIDA, SEM TRANSPORTE)</v>
          </cell>
          <cell r="C6544" t="str">
            <v xml:space="preserve">M3    </v>
          </cell>
          <cell r="D6544">
            <v>71.25</v>
          </cell>
          <cell r="E6544">
            <v>0.05</v>
          </cell>
        </row>
        <row r="6545">
          <cell r="A6545">
            <v>1381</v>
          </cell>
          <cell r="B6545" t="str">
            <v>ARGAMASSA COLANTE AC I PARA CERAMICAS</v>
          </cell>
          <cell r="C6545" t="str">
            <v xml:space="preserve">KG    </v>
          </cell>
          <cell r="D6545">
            <v>0.4</v>
          </cell>
          <cell r="E6545">
            <v>0.05</v>
          </cell>
        </row>
        <row r="6546">
          <cell r="A6546">
            <v>34353</v>
          </cell>
          <cell r="B6546" t="str">
            <v>ARGAMASSA COLANTE AC-II</v>
          </cell>
          <cell r="C6546" t="str">
            <v xml:space="preserve">KG    </v>
          </cell>
          <cell r="D6546">
            <v>0.8</v>
          </cell>
          <cell r="E6546">
            <v>0.05</v>
          </cell>
        </row>
        <row r="6547">
          <cell r="A6547">
            <v>37595</v>
          </cell>
          <cell r="B6547" t="str">
            <v>ARGAMASSA COLANTE TIPO ACIII</v>
          </cell>
          <cell r="C6547" t="str">
            <v xml:space="preserve">KG    </v>
          </cell>
          <cell r="D6547">
            <v>1.22</v>
          </cell>
          <cell r="E6547">
            <v>0.05</v>
          </cell>
        </row>
        <row r="6548">
          <cell r="A6548">
            <v>37596</v>
          </cell>
          <cell r="B6548" t="str">
            <v>ARGAMASSA COLANTE TIPO ACIII E</v>
          </cell>
          <cell r="C6548" t="str">
            <v xml:space="preserve">KG    </v>
          </cell>
          <cell r="D6548">
            <v>1.81</v>
          </cell>
          <cell r="E6548">
            <v>0.05</v>
          </cell>
        </row>
        <row r="6549">
          <cell r="A6549">
            <v>371</v>
          </cell>
          <cell r="B6549" t="str">
            <v>ARGAMASSA INDUSTRIALIZADA MULTIUSO, PARA REVESTIMENTO INTERNO E EXTERNO E ASSENTAMENTO DE BLOCOS DIVERSOS</v>
          </cell>
          <cell r="C6549" t="str">
            <v xml:space="preserve">KG    </v>
          </cell>
          <cell r="D6549">
            <v>0.36</v>
          </cell>
          <cell r="E6549">
            <v>0.05</v>
          </cell>
        </row>
        <row r="6550">
          <cell r="A6550">
            <v>37553</v>
          </cell>
          <cell r="B6550" t="str">
            <v>ARGAMASSA INDUSTRIALIZADA PARA CHAPISCO COLANTE</v>
          </cell>
          <cell r="C6550" t="str">
            <v xml:space="preserve">KG    </v>
          </cell>
          <cell r="D6550">
            <v>1.35</v>
          </cell>
          <cell r="E6550">
            <v>0.05</v>
          </cell>
        </row>
        <row r="6551">
          <cell r="A6551">
            <v>37552</v>
          </cell>
          <cell r="B6551" t="str">
            <v>ARGAMASSA INDUSTRIALIZADA PARA CHAPISCO ROLADO</v>
          </cell>
          <cell r="C6551" t="str">
            <v xml:space="preserve">KG    </v>
          </cell>
          <cell r="D6551">
            <v>1.73</v>
          </cell>
          <cell r="E6551">
            <v>0.05</v>
          </cell>
        </row>
        <row r="6552">
          <cell r="A6552">
            <v>36880</v>
          </cell>
          <cell r="B6552" t="str">
            <v>ARGAMASSA PARA REVESTIMENTO DECORATIVO MONOCAMADA, CORES CLARAS</v>
          </cell>
          <cell r="C6552" t="str">
            <v xml:space="preserve">KG    </v>
          </cell>
          <cell r="D6552">
            <v>1.35</v>
          </cell>
          <cell r="E6552">
            <v>0.05</v>
          </cell>
        </row>
        <row r="6553">
          <cell r="A6553">
            <v>34355</v>
          </cell>
          <cell r="B6553" t="str">
            <v>ARGAMASSA PISO SOBRE PISO</v>
          </cell>
          <cell r="C6553" t="str">
            <v xml:space="preserve">KG    </v>
          </cell>
          <cell r="D6553">
            <v>1.1100000000000001</v>
          </cell>
          <cell r="E6553">
            <v>0.05</v>
          </cell>
        </row>
        <row r="6554">
          <cell r="A6554">
            <v>130</v>
          </cell>
          <cell r="B6554" t="str">
            <v>ARGAMASSA POLIMERICA DE REPARO ESTRUTURAL, BICOMPONENTE</v>
          </cell>
          <cell r="C6554" t="str">
            <v xml:space="preserve">KG    </v>
          </cell>
          <cell r="D6554">
            <v>3.67</v>
          </cell>
          <cell r="E6554">
            <v>0.05</v>
          </cell>
        </row>
        <row r="6555">
          <cell r="A6555">
            <v>135</v>
          </cell>
          <cell r="B6555" t="str">
            <v>ARGAMASSA POLIMERICA IMPERMEABILIZANTE SEMIFLEXIVEL, BICOMPONENTE (MEMBRANA IMPERMEABILIZANTE ACRILICA)</v>
          </cell>
          <cell r="C6555" t="str">
            <v xml:space="preserve">KG    </v>
          </cell>
          <cell r="D6555">
            <v>4.7300000000000004</v>
          </cell>
          <cell r="E6555">
            <v>0.05</v>
          </cell>
        </row>
        <row r="6556">
          <cell r="A6556">
            <v>36886</v>
          </cell>
          <cell r="B6556" t="str">
            <v>ARGAMASSA PRONTA PARA CONTRAPISO</v>
          </cell>
          <cell r="C6556" t="str">
            <v xml:space="preserve">KG    </v>
          </cell>
          <cell r="D6556">
            <v>0.42</v>
          </cell>
          <cell r="E6556">
            <v>0.05</v>
          </cell>
        </row>
        <row r="6557">
          <cell r="A6557">
            <v>374</v>
          </cell>
          <cell r="B6557" t="str">
            <v>ARGAMASSA PRONTA PARA REVESTIMENTO INTERNO EM PAREDES</v>
          </cell>
          <cell r="C6557" t="str">
            <v xml:space="preserve">KG    </v>
          </cell>
          <cell r="D6557">
            <v>0.31</v>
          </cell>
          <cell r="E6557">
            <v>0.05</v>
          </cell>
        </row>
        <row r="6558">
          <cell r="A6558">
            <v>38546</v>
          </cell>
          <cell r="B6558" t="str">
            <v>ARGAMASSA USINADA AUTOADENSAVEL E AUTONIVELANTE PARA CONTRAPISO, INCLUI BOMBEAMENTO</v>
          </cell>
          <cell r="C6558" t="str">
            <v xml:space="preserve">M3    </v>
          </cell>
          <cell r="D6558">
            <v>366.46</v>
          </cell>
          <cell r="E6558">
            <v>0.05</v>
          </cell>
        </row>
        <row r="6559">
          <cell r="A6559">
            <v>34549</v>
          </cell>
          <cell r="B6559" t="str">
            <v>ARGILA EXPANDIDA, GRANULOMETRIA 2215</v>
          </cell>
          <cell r="C6559" t="str">
            <v xml:space="preserve">M3    </v>
          </cell>
          <cell r="D6559">
            <v>198.3</v>
          </cell>
          <cell r="E6559">
            <v>0.05</v>
          </cell>
        </row>
        <row r="6560">
          <cell r="A6560">
            <v>6081</v>
          </cell>
          <cell r="B6560" t="str">
            <v>ARGILA OU BARRO PARA ATERRO/REATERRO (COM TRANSPORTE ATE 10 KM)</v>
          </cell>
          <cell r="C6560" t="str">
            <v xml:space="preserve">M3    </v>
          </cell>
          <cell r="D6560">
            <v>28.09</v>
          </cell>
          <cell r="E6560">
            <v>0.05</v>
          </cell>
        </row>
        <row r="6561">
          <cell r="A6561">
            <v>6077</v>
          </cell>
          <cell r="B6561" t="str">
            <v>ARGILA OU BARRO PARA ATERRO/REATERRO (RETIRADO NA JAZIDA, SEM TRANSPORTE)</v>
          </cell>
          <cell r="C6561" t="str">
            <v xml:space="preserve">M3    </v>
          </cell>
          <cell r="D6561">
            <v>16.190000000000001</v>
          </cell>
          <cell r="E6561">
            <v>0.05</v>
          </cell>
        </row>
        <row r="6562">
          <cell r="A6562">
            <v>6079</v>
          </cell>
          <cell r="B6562" t="str">
            <v>ARGILA, ARGILA VERMELHA OU ARGILA ARENOSA (RETIRADA NA JAZIDA, SEM TRANSPORTE)</v>
          </cell>
          <cell r="C6562" t="str">
            <v xml:space="preserve">M3    </v>
          </cell>
          <cell r="D6562">
            <v>9.25</v>
          </cell>
          <cell r="E6562">
            <v>0.05</v>
          </cell>
        </row>
        <row r="6563">
          <cell r="A6563">
            <v>1091</v>
          </cell>
          <cell r="B6563" t="str">
            <v>ARMACAO VERTICAL COM HASTE E CONTRA-PINO, EM CHAPA DE ACO GALVANIZADO 3/16", COM 1 ESTRIBO E 1 ISOLADOR</v>
          </cell>
          <cell r="C6563" t="str">
            <v xml:space="preserve">UN    </v>
          </cell>
          <cell r="D6563">
            <v>18.34</v>
          </cell>
          <cell r="E6563">
            <v>0.05</v>
          </cell>
        </row>
        <row r="6564">
          <cell r="A6564">
            <v>1094</v>
          </cell>
          <cell r="B6564" t="str">
            <v>ARMACAO VERTICAL COM HASTE E CONTRA-PINO, EM CHAPA DE ACO GALVANIZADO 3/16", COM 1 ESTRIBO, SEM ISOLADOR</v>
          </cell>
          <cell r="C6564" t="str">
            <v xml:space="preserve">UN    </v>
          </cell>
          <cell r="D6564">
            <v>12.83</v>
          </cell>
          <cell r="E6564">
            <v>0.05</v>
          </cell>
        </row>
        <row r="6565">
          <cell r="A6565">
            <v>1095</v>
          </cell>
          <cell r="B6565" t="str">
            <v>ARMACAO VERTICAL COM HASTE E CONTRA-PINO, EM CHAPA DE ACO GALVANIZADO 3/16", COM 2 ESTRIBOS, E 2 ISOLADORES</v>
          </cell>
          <cell r="C6565" t="str">
            <v xml:space="preserve">UN    </v>
          </cell>
          <cell r="D6565">
            <v>27.27</v>
          </cell>
          <cell r="E6565">
            <v>0.05</v>
          </cell>
        </row>
        <row r="6566">
          <cell r="A6566">
            <v>1092</v>
          </cell>
          <cell r="B6566" t="str">
            <v>ARMACAO VERTICAL COM HASTE E CONTRA-PINO, EM CHAPA DE ACO GALVANIZADO 3/16", COM 2 ESTRIBOS, SEM ISOLADOR</v>
          </cell>
          <cell r="C6566" t="str">
            <v xml:space="preserve">UN    </v>
          </cell>
          <cell r="D6566">
            <v>21.1</v>
          </cell>
          <cell r="E6566">
            <v>0.05</v>
          </cell>
        </row>
        <row r="6567">
          <cell r="A6567">
            <v>1093</v>
          </cell>
          <cell r="B6567" t="str">
            <v>ARMACAO VERTICAL COM HASTE E CONTRA-PINO, EM CHAPA DE ACO GALVANIZADO 3/16", COM 3 ESTRIBOS E 3 ISOLADORES</v>
          </cell>
          <cell r="C6567" t="str">
            <v xml:space="preserve">UN    </v>
          </cell>
          <cell r="D6567">
            <v>49.27</v>
          </cell>
          <cell r="E6567">
            <v>0.05</v>
          </cell>
        </row>
        <row r="6568">
          <cell r="A6568">
            <v>1090</v>
          </cell>
          <cell r="B6568" t="str">
            <v>ARMACAO VERTICAL COM HASTE E CONTRA-PINO, EM CHAPA DE ACO GALVANIZADO 3/16", COM 3 ESTRIBOS, SEM ISOLADOR</v>
          </cell>
          <cell r="C6568" t="str">
            <v xml:space="preserve">UN    </v>
          </cell>
          <cell r="D6568">
            <v>35.28</v>
          </cell>
          <cell r="E6568">
            <v>0.05</v>
          </cell>
        </row>
        <row r="6569">
          <cell r="A6569">
            <v>1096</v>
          </cell>
          <cell r="B6569" t="str">
            <v>ARMACAO VERTICAL COM HASTE E CONTRA-PINO, EM CHAPA DE ACO GALVANIZADO 3/16", COM 4 ESTRIBOS E 4 ISOLADORES</v>
          </cell>
          <cell r="C6569" t="str">
            <v xml:space="preserve">UN    </v>
          </cell>
          <cell r="D6569">
            <v>63.49</v>
          </cell>
          <cell r="E6569">
            <v>0.05</v>
          </cell>
        </row>
        <row r="6570">
          <cell r="A6570">
            <v>1097</v>
          </cell>
          <cell r="B6570" t="str">
            <v>ARMACAO VERTICAL COM HASTE E CONTRA-PINO, EM CHAPA DE ACO GALVANIZADO 3/16", COM 4 ESTRIBOS, SEM ISOLADOR</v>
          </cell>
          <cell r="C6570" t="str">
            <v xml:space="preserve">UN    </v>
          </cell>
          <cell r="D6570">
            <v>53.89</v>
          </cell>
          <cell r="E6570">
            <v>0.05</v>
          </cell>
        </row>
        <row r="6571">
          <cell r="A6571">
            <v>378</v>
          </cell>
          <cell r="B6571" t="str">
            <v>ARMADOR</v>
          </cell>
          <cell r="C6571" t="str">
            <v xml:space="preserve">H     </v>
          </cell>
          <cell r="D6571">
            <v>14.74</v>
          </cell>
          <cell r="E6571">
            <v>0.05</v>
          </cell>
        </row>
        <row r="6572">
          <cell r="A6572">
            <v>40911</v>
          </cell>
          <cell r="B6572" t="str">
            <v>ARMADOR (MENSALISTA)</v>
          </cell>
          <cell r="C6572" t="str">
            <v xml:space="preserve">MES   </v>
          </cell>
          <cell r="D6572">
            <v>2600.86</v>
          </cell>
          <cell r="E6572">
            <v>0.05</v>
          </cell>
        </row>
        <row r="6573">
          <cell r="A6573">
            <v>33939</v>
          </cell>
          <cell r="B6573" t="str">
            <v>ARQUITETO JUNIOR</v>
          </cell>
          <cell r="C6573" t="str">
            <v xml:space="preserve">H     </v>
          </cell>
          <cell r="D6573">
            <v>77.900000000000006</v>
          </cell>
          <cell r="E6573">
            <v>0.05</v>
          </cell>
        </row>
        <row r="6574">
          <cell r="A6574">
            <v>40815</v>
          </cell>
          <cell r="B6574" t="str">
            <v>ARQUITETO JUNIOR (MENSALISTA)</v>
          </cell>
          <cell r="C6574" t="str">
            <v xml:space="preserve">MES   </v>
          </cell>
          <cell r="D6574">
            <v>13740.21</v>
          </cell>
          <cell r="E6574">
            <v>0.05</v>
          </cell>
        </row>
        <row r="6575">
          <cell r="A6575">
            <v>34760</v>
          </cell>
          <cell r="B6575" t="str">
            <v>ARQUITETO PAISAGISTA</v>
          </cell>
          <cell r="C6575" t="str">
            <v xml:space="preserve">H     </v>
          </cell>
          <cell r="D6575">
            <v>77.900000000000006</v>
          </cell>
          <cell r="E6575">
            <v>0.05</v>
          </cell>
        </row>
        <row r="6576">
          <cell r="A6576">
            <v>40935</v>
          </cell>
          <cell r="B6576" t="str">
            <v>ARQUITETO PAISAGISTA (MENSALISTA)</v>
          </cell>
          <cell r="C6576" t="str">
            <v xml:space="preserve">MES   </v>
          </cell>
          <cell r="D6576">
            <v>13740.21</v>
          </cell>
          <cell r="E6576">
            <v>0.05</v>
          </cell>
        </row>
        <row r="6577">
          <cell r="A6577">
            <v>33952</v>
          </cell>
          <cell r="B6577" t="str">
            <v>ARQUITETO PLENO</v>
          </cell>
          <cell r="C6577" t="str">
            <v xml:space="preserve">H     </v>
          </cell>
          <cell r="D6577">
            <v>89.41</v>
          </cell>
          <cell r="E6577">
            <v>0.05</v>
          </cell>
        </row>
        <row r="6578">
          <cell r="A6578">
            <v>40816</v>
          </cell>
          <cell r="B6578" t="str">
            <v>ARQUITETO PLENO (MENSALISTA)</v>
          </cell>
          <cell r="C6578" t="str">
            <v xml:space="preserve">MES   </v>
          </cell>
          <cell r="D6578">
            <v>15767.26</v>
          </cell>
          <cell r="E6578">
            <v>0.05</v>
          </cell>
        </row>
        <row r="6579">
          <cell r="A6579">
            <v>33953</v>
          </cell>
          <cell r="B6579" t="str">
            <v>ARQUITETO SENIOR</v>
          </cell>
          <cell r="C6579" t="str">
            <v xml:space="preserve">H     </v>
          </cell>
          <cell r="D6579">
            <v>105.93</v>
          </cell>
          <cell r="E6579">
            <v>0.05</v>
          </cell>
        </row>
        <row r="6580">
          <cell r="A6580">
            <v>40817</v>
          </cell>
          <cell r="B6580" t="str">
            <v>ARQUITETO SENIOR (MENSALISTA)</v>
          </cell>
          <cell r="C6580" t="str">
            <v xml:space="preserve">MES   </v>
          </cell>
          <cell r="D6580">
            <v>18680.22</v>
          </cell>
          <cell r="E6580">
            <v>0.05</v>
          </cell>
        </row>
        <row r="6581">
          <cell r="A6581">
            <v>13348</v>
          </cell>
          <cell r="B6581" t="str">
            <v>ARRUELA  EM ACO GALVANIZADO, DIAMETRO EXTERNO = 35MM, ESPESSURA = 3MM, DIAMETRO DO FURO= 18MM</v>
          </cell>
          <cell r="C6581" t="str">
            <v xml:space="preserve">UN    </v>
          </cell>
          <cell r="D6581">
            <v>0.6</v>
          </cell>
          <cell r="E6581">
            <v>0.05</v>
          </cell>
        </row>
        <row r="6582">
          <cell r="A6582">
            <v>39211</v>
          </cell>
          <cell r="B6582" t="str">
            <v>ARRUELA EM ALUMINIO, COM ROSCA, DE  1 1/4", PARA ELETRODUTO</v>
          </cell>
          <cell r="C6582" t="str">
            <v xml:space="preserve">UN    </v>
          </cell>
          <cell r="D6582">
            <v>1.04</v>
          </cell>
          <cell r="E6582">
            <v>0.05</v>
          </cell>
        </row>
        <row r="6583">
          <cell r="A6583">
            <v>39212</v>
          </cell>
          <cell r="B6583" t="str">
            <v>ARRUELA EM ALUMINIO, COM ROSCA, DE 1 1/2", PARA ELETRODUTO</v>
          </cell>
          <cell r="C6583" t="str">
            <v xml:space="preserve">UN    </v>
          </cell>
          <cell r="D6583">
            <v>1.1599999999999999</v>
          </cell>
          <cell r="E6583">
            <v>0.05</v>
          </cell>
        </row>
        <row r="6584">
          <cell r="A6584">
            <v>39208</v>
          </cell>
          <cell r="B6584" t="str">
            <v>ARRUELA EM ALUMINIO, COM ROSCA, DE 1/2", PARA ELETRODUTO</v>
          </cell>
          <cell r="C6584" t="str">
            <v xml:space="preserve">UN    </v>
          </cell>
          <cell r="D6584">
            <v>0.31</v>
          </cell>
          <cell r="E6584">
            <v>0.05</v>
          </cell>
        </row>
        <row r="6585">
          <cell r="A6585">
            <v>39210</v>
          </cell>
          <cell r="B6585" t="str">
            <v>ARRUELA EM ALUMINIO, COM ROSCA, DE 1", PARA ELETRODUTO</v>
          </cell>
          <cell r="C6585" t="str">
            <v xml:space="preserve">UN    </v>
          </cell>
          <cell r="D6585">
            <v>0.57999999999999996</v>
          </cell>
          <cell r="E6585">
            <v>0.05</v>
          </cell>
        </row>
        <row r="6586">
          <cell r="A6586">
            <v>39214</v>
          </cell>
          <cell r="B6586" t="str">
            <v>ARRUELA EM ALUMINIO, COM ROSCA, DE 2 1/2", PARA ELETRODUTO</v>
          </cell>
          <cell r="C6586" t="str">
            <v xml:space="preserve">UN    </v>
          </cell>
          <cell r="D6586">
            <v>2.15</v>
          </cell>
          <cell r="E6586">
            <v>0.05</v>
          </cell>
        </row>
        <row r="6587">
          <cell r="A6587">
            <v>39213</v>
          </cell>
          <cell r="B6587" t="str">
            <v>ARRUELA EM ALUMINIO, COM ROSCA, DE 2", PARA ELETRODUTO</v>
          </cell>
          <cell r="C6587" t="str">
            <v xml:space="preserve">UN    </v>
          </cell>
          <cell r="D6587">
            <v>1.52</v>
          </cell>
          <cell r="E6587">
            <v>0.05</v>
          </cell>
        </row>
        <row r="6588">
          <cell r="A6588">
            <v>39209</v>
          </cell>
          <cell r="B6588" t="str">
            <v>ARRUELA EM ALUMINIO, COM ROSCA, DE 3/4", PARA ELETRODUTO</v>
          </cell>
          <cell r="C6588" t="str">
            <v xml:space="preserve">UN    </v>
          </cell>
          <cell r="D6588">
            <v>0.37</v>
          </cell>
          <cell r="E6588">
            <v>0.05</v>
          </cell>
        </row>
        <row r="6589">
          <cell r="A6589">
            <v>39207</v>
          </cell>
          <cell r="B6589" t="str">
            <v>ARRUELA EM ALUMINIO, COM ROSCA, DE 3/8", PARA ELETRODUTO</v>
          </cell>
          <cell r="C6589" t="str">
            <v xml:space="preserve">UN    </v>
          </cell>
          <cell r="D6589">
            <v>0.57999999999999996</v>
          </cell>
          <cell r="E6589">
            <v>0.05</v>
          </cell>
        </row>
        <row r="6590">
          <cell r="A6590">
            <v>39215</v>
          </cell>
          <cell r="B6590" t="str">
            <v>ARRUELA EM ALUMINIO, COM ROSCA, DE 3", PARA ELETRODUTO</v>
          </cell>
          <cell r="C6590" t="str">
            <v xml:space="preserve">UN    </v>
          </cell>
          <cell r="D6590">
            <v>3.91</v>
          </cell>
          <cell r="E6590">
            <v>0.05</v>
          </cell>
        </row>
        <row r="6591">
          <cell r="A6591">
            <v>39216</v>
          </cell>
          <cell r="B6591" t="str">
            <v>ARRUELA EM ALUMINIO, COM ROSCA, DE 4", PARA ELETRODUTO</v>
          </cell>
          <cell r="C6591" t="str">
            <v xml:space="preserve">UN    </v>
          </cell>
          <cell r="D6591">
            <v>5.46</v>
          </cell>
          <cell r="E6591">
            <v>0.05</v>
          </cell>
        </row>
        <row r="6592">
          <cell r="A6592">
            <v>379</v>
          </cell>
          <cell r="B6592" t="str">
            <v>ARRUELA QUADRADA EM ACO GALVANIZADO, DIMENSAO = 38 MM, ESPESSURA = 3MM, DIAMETRO DO FURO= 18 MM</v>
          </cell>
          <cell r="C6592" t="str">
            <v xml:space="preserve">UN    </v>
          </cell>
          <cell r="D6592">
            <v>0.53</v>
          </cell>
          <cell r="E6592">
            <v>0.05</v>
          </cell>
        </row>
        <row r="6593">
          <cell r="A6593">
            <v>11267</v>
          </cell>
          <cell r="B6593" t="str">
            <v>ARRUELA REDONDA DE LATAO, DIAMETRO EXTERNO = 34 MM, ESPESSURA = 2,5 MM, DIAMETRO DO FURO = 17 MM</v>
          </cell>
          <cell r="C6593" t="str">
            <v xml:space="preserve">UN    </v>
          </cell>
          <cell r="D6593">
            <v>5.27</v>
          </cell>
          <cell r="E6593">
            <v>0.05</v>
          </cell>
        </row>
        <row r="6594">
          <cell r="A6594">
            <v>41901</v>
          </cell>
          <cell r="B6594" t="str">
            <v>ASFALTO DILUIDO DE PETROLEO CM-30 (COLETADO CAIXA NA ANP ACRESCIDO DE ICMS)</v>
          </cell>
          <cell r="C6594" t="str">
            <v xml:space="preserve">KG    </v>
          </cell>
          <cell r="D6594">
            <v>3.07</v>
          </cell>
          <cell r="E6594">
            <v>0.05</v>
          </cell>
        </row>
        <row r="6595">
          <cell r="A6595">
            <v>510</v>
          </cell>
          <cell r="B6595" t="str">
            <v>ASFALTO MODIFICADO TIPO I - NBR 9910 (ASFALTO OXIDADO PARA IMPERMEABILIZACAO, COEFICIENTE DE PENETRACAO 25-40)</v>
          </cell>
          <cell r="C6595" t="str">
            <v xml:space="preserve">KG    </v>
          </cell>
          <cell r="D6595">
            <v>7.09</v>
          </cell>
          <cell r="E6595">
            <v>0.05</v>
          </cell>
        </row>
        <row r="6596">
          <cell r="A6596">
            <v>516</v>
          </cell>
          <cell r="B6596" t="str">
            <v>ASFALTO MODIFICADO TIPO II - NBR 9910 (ASFALTO OXIDADO PARA IMPERMEABILIZACAO, COEFICIENTE DE PENETRACAO 20-35)</v>
          </cell>
          <cell r="C6596" t="str">
            <v xml:space="preserve">KG    </v>
          </cell>
          <cell r="D6596">
            <v>7.56</v>
          </cell>
          <cell r="E6596">
            <v>0.05</v>
          </cell>
        </row>
        <row r="6597">
          <cell r="A6597">
            <v>509</v>
          </cell>
          <cell r="B6597" t="str">
            <v>ASFALTO MODIFICADO TIPO III - NBR 9910 (ASFALTO OXIDADO PARA IMPERMEABILIZACAO, COEFICIENTE DE PENETRACAO 15-25)</v>
          </cell>
          <cell r="C6597" t="str">
            <v xml:space="preserve">KG    </v>
          </cell>
          <cell r="D6597">
            <v>7.72</v>
          </cell>
          <cell r="E6597">
            <v>0.05</v>
          </cell>
        </row>
        <row r="6598">
          <cell r="A6598">
            <v>40331</v>
          </cell>
          <cell r="B6598" t="str">
            <v>ASSENTADOR DE  TUBOS</v>
          </cell>
          <cell r="C6598" t="str">
            <v xml:space="preserve">H     </v>
          </cell>
          <cell r="D6598">
            <v>20.14</v>
          </cell>
          <cell r="E6598">
            <v>0.05</v>
          </cell>
        </row>
        <row r="6599">
          <cell r="A6599">
            <v>40930</v>
          </cell>
          <cell r="B6599" t="str">
            <v>ASSENTADOR DE TUBOS (MENSALISTA)</v>
          </cell>
          <cell r="C6599" t="str">
            <v xml:space="preserve">MES   </v>
          </cell>
          <cell r="D6599">
            <v>3556.15</v>
          </cell>
          <cell r="E6599">
            <v>0.05</v>
          </cell>
        </row>
        <row r="6600">
          <cell r="A6600">
            <v>11761</v>
          </cell>
          <cell r="B6600" t="str">
            <v>ASSENTO  VASO SANITARIO INFANTIL EM PLASTICO BRANCO</v>
          </cell>
          <cell r="C6600" t="str">
            <v xml:space="preserve">UN    </v>
          </cell>
          <cell r="D6600">
            <v>46.07</v>
          </cell>
          <cell r="E6600">
            <v>0.05</v>
          </cell>
        </row>
        <row r="6601">
          <cell r="A6601">
            <v>377</v>
          </cell>
          <cell r="B6601" t="str">
            <v>ASSENTO SANITARIO DE PLASTICO, TIPO CONVENCIONAL</v>
          </cell>
          <cell r="C6601" t="str">
            <v xml:space="preserve">UN    </v>
          </cell>
          <cell r="D6601">
            <v>21.65</v>
          </cell>
          <cell r="E6601">
            <v>0.05</v>
          </cell>
        </row>
        <row r="6602">
          <cell r="A6602">
            <v>7588</v>
          </cell>
          <cell r="B6602" t="str">
            <v>AUTOMATICO DE BOIA SUPERIOR / INFERIOR, *15* A / 250 V</v>
          </cell>
          <cell r="C6602" t="str">
            <v xml:space="preserve">UN    </v>
          </cell>
          <cell r="D6602">
            <v>39.9</v>
          </cell>
          <cell r="E6602">
            <v>0.05</v>
          </cell>
        </row>
        <row r="6603">
          <cell r="A6603">
            <v>34392</v>
          </cell>
          <cell r="B6603" t="str">
            <v>AUXILIAR  DE ALMOXARIFE</v>
          </cell>
          <cell r="C6603" t="str">
            <v xml:space="preserve">H     </v>
          </cell>
          <cell r="D6603">
            <v>13.13</v>
          </cell>
          <cell r="E6603">
            <v>0.05</v>
          </cell>
        </row>
        <row r="6604">
          <cell r="A6604">
            <v>40908</v>
          </cell>
          <cell r="B6604" t="str">
            <v>AUXILIAR DE ALMOXARIFE (MENSALISTA)</v>
          </cell>
          <cell r="C6604" t="str">
            <v xml:space="preserve">MES   </v>
          </cell>
          <cell r="D6604">
            <v>2315.5100000000002</v>
          </cell>
          <cell r="E6604">
            <v>0.05</v>
          </cell>
        </row>
        <row r="6605">
          <cell r="A6605">
            <v>34551</v>
          </cell>
          <cell r="B6605" t="str">
            <v>AUXILIAR DE AZULEJISTA</v>
          </cell>
          <cell r="C6605" t="str">
            <v xml:space="preserve">H     </v>
          </cell>
          <cell r="D6605">
            <v>10.06</v>
          </cell>
          <cell r="E6605">
            <v>0.05</v>
          </cell>
        </row>
        <row r="6606">
          <cell r="A6606">
            <v>41078</v>
          </cell>
          <cell r="B6606" t="str">
            <v>AUXILIAR DE AZULEJISTA (MENSALISTA)</v>
          </cell>
          <cell r="C6606" t="str">
            <v xml:space="preserve">MES   </v>
          </cell>
          <cell r="D6606">
            <v>1776.83</v>
          </cell>
          <cell r="E6606">
            <v>0.05</v>
          </cell>
        </row>
        <row r="6607">
          <cell r="A6607">
            <v>6117</v>
          </cell>
          <cell r="B6607" t="str">
            <v>AUXILIAR DE CARPINTEIRO</v>
          </cell>
          <cell r="C6607" t="str">
            <v xml:space="preserve">H     </v>
          </cell>
          <cell r="D6607">
            <v>11.06</v>
          </cell>
          <cell r="E6607">
            <v>0.05</v>
          </cell>
        </row>
        <row r="6608">
          <cell r="A6608">
            <v>2359</v>
          </cell>
          <cell r="B6608" t="str">
            <v>AUXILIAR DE DESENHISTA</v>
          </cell>
          <cell r="C6608" t="str">
            <v xml:space="preserve">H     </v>
          </cell>
          <cell r="D6608">
            <v>18.22</v>
          </cell>
          <cell r="E6608">
            <v>0.05</v>
          </cell>
        </row>
        <row r="6609">
          <cell r="A6609">
            <v>246</v>
          </cell>
          <cell r="B6609" t="str">
            <v>AUXILIAR DE ENCANADOR OU BOMBEIRO HIDRAULICO</v>
          </cell>
          <cell r="C6609" t="str">
            <v xml:space="preserve">H     </v>
          </cell>
          <cell r="D6609">
            <v>11.21</v>
          </cell>
          <cell r="E6609">
            <v>0.05</v>
          </cell>
        </row>
        <row r="6610">
          <cell r="A6610">
            <v>40927</v>
          </cell>
          <cell r="B6610" t="str">
            <v>AUXILIAR DE ENCANADOR OU BOMBEIRO HIDRAULICO (MENSALISTA)</v>
          </cell>
          <cell r="C6610" t="str">
            <v xml:space="preserve">MES   </v>
          </cell>
          <cell r="D6610">
            <v>1979.47</v>
          </cell>
          <cell r="E6610">
            <v>0.05</v>
          </cell>
        </row>
        <row r="6611">
          <cell r="A6611">
            <v>2350</v>
          </cell>
          <cell r="B6611" t="str">
            <v>AUXILIAR DE ESCRITORIO</v>
          </cell>
          <cell r="C6611" t="str">
            <v xml:space="preserve">H     </v>
          </cell>
          <cell r="D6611">
            <v>14.62</v>
          </cell>
          <cell r="E6611">
            <v>0.05</v>
          </cell>
        </row>
        <row r="6612">
          <cell r="A6612">
            <v>40812</v>
          </cell>
          <cell r="B6612" t="str">
            <v>AUXILIAR DE ESCRITORIO (MENSALISTA)</v>
          </cell>
          <cell r="C6612" t="str">
            <v xml:space="preserve">MES   </v>
          </cell>
          <cell r="D6612">
            <v>2581.64</v>
          </cell>
          <cell r="E6612">
            <v>0.05</v>
          </cell>
        </row>
        <row r="6613">
          <cell r="A6613">
            <v>245</v>
          </cell>
          <cell r="B6613" t="str">
            <v>AUXILIAR DE LABORATORISTA DE SOLOS E CONCRETO</v>
          </cell>
          <cell r="C6613" t="str">
            <v xml:space="preserve">H     </v>
          </cell>
          <cell r="D6613">
            <v>10.84</v>
          </cell>
          <cell r="E6613">
            <v>0.05</v>
          </cell>
        </row>
        <row r="6614">
          <cell r="A6614">
            <v>41090</v>
          </cell>
          <cell r="B6614" t="str">
            <v>AUXILIAR DE LABORATORISTA DE SOLOS E DE CONCRETO (MENSALISTA)</v>
          </cell>
          <cell r="C6614" t="str">
            <v xml:space="preserve">MES   </v>
          </cell>
          <cell r="D6614">
            <v>1914.94</v>
          </cell>
          <cell r="E6614">
            <v>0.05</v>
          </cell>
        </row>
        <row r="6615">
          <cell r="A6615">
            <v>251</v>
          </cell>
          <cell r="B6615" t="str">
            <v>AUXILIAR DE MECANICO</v>
          </cell>
          <cell r="C6615" t="str">
            <v xml:space="preserve">H     </v>
          </cell>
          <cell r="D6615">
            <v>9.8000000000000007</v>
          </cell>
          <cell r="E6615">
            <v>0.05</v>
          </cell>
        </row>
        <row r="6616">
          <cell r="A6616">
            <v>40975</v>
          </cell>
          <cell r="B6616" t="str">
            <v>AUXILIAR DE MECANICO (MENSALISTA)</v>
          </cell>
          <cell r="C6616" t="str">
            <v xml:space="preserve">MES   </v>
          </cell>
          <cell r="D6616">
            <v>1729.07</v>
          </cell>
          <cell r="E6616">
            <v>0.05</v>
          </cell>
        </row>
        <row r="6617">
          <cell r="A6617">
            <v>41072</v>
          </cell>
          <cell r="B6617" t="str">
            <v>AUXILIAR DE PEDREIRO (MENSALISTA)</v>
          </cell>
          <cell r="C6617" t="str">
            <v xml:space="preserve">MES   </v>
          </cell>
          <cell r="D6617">
            <v>1893.41</v>
          </cell>
          <cell r="E6617">
            <v>0.05</v>
          </cell>
        </row>
        <row r="6618">
          <cell r="A6618">
            <v>6121</v>
          </cell>
          <cell r="B6618" t="str">
            <v>AUXILIAR DE SERVICOS GERAIS</v>
          </cell>
          <cell r="C6618" t="str">
            <v xml:space="preserve">H     </v>
          </cell>
          <cell r="D6618">
            <v>10.48</v>
          </cell>
          <cell r="E6618">
            <v>0.05</v>
          </cell>
        </row>
        <row r="6619">
          <cell r="A6619">
            <v>41071</v>
          </cell>
          <cell r="B6619" t="str">
            <v>AUXILIAR DE SERVICOS GERAIS (MENSALISTA)</v>
          </cell>
          <cell r="C6619" t="str">
            <v xml:space="preserve">MES   </v>
          </cell>
          <cell r="D6619">
            <v>1849.63</v>
          </cell>
          <cell r="E6619">
            <v>0.05</v>
          </cell>
        </row>
        <row r="6620">
          <cell r="A6620">
            <v>244</v>
          </cell>
          <cell r="B6620" t="str">
            <v>AUXILIAR DE TOPOGRAFO</v>
          </cell>
          <cell r="C6620" t="str">
            <v xml:space="preserve">H     </v>
          </cell>
          <cell r="D6620">
            <v>23.42</v>
          </cell>
          <cell r="E6620">
            <v>0.05</v>
          </cell>
        </row>
        <row r="6621">
          <cell r="A6621">
            <v>41093</v>
          </cell>
          <cell r="B6621" t="str">
            <v>AUXILIAR DE TOPOGRAFO (MENSALISTA)</v>
          </cell>
          <cell r="C6621" t="str">
            <v xml:space="preserve">MES   </v>
          </cell>
          <cell r="D6621">
            <v>4131.21</v>
          </cell>
          <cell r="E6621">
            <v>0.05</v>
          </cell>
        </row>
        <row r="6622">
          <cell r="A6622">
            <v>532</v>
          </cell>
          <cell r="B6622" t="str">
            <v>AUXILIAR TECNICO / ASSISTENTE DE ENGENHARIA</v>
          </cell>
          <cell r="C6622" t="str">
            <v xml:space="preserve">H     </v>
          </cell>
          <cell r="D6622">
            <v>26.62</v>
          </cell>
          <cell r="E6622">
            <v>0.05</v>
          </cell>
        </row>
        <row r="6623">
          <cell r="A6623">
            <v>40931</v>
          </cell>
          <cell r="B6623" t="str">
            <v>AUXILIAR TECNICO / ASSISTENTE DE ENGENHARIA (MENSALISTA)</v>
          </cell>
          <cell r="C6623" t="str">
            <v xml:space="preserve">MES   </v>
          </cell>
          <cell r="D6623">
            <v>4694.59</v>
          </cell>
          <cell r="E6623">
            <v>0.05</v>
          </cell>
        </row>
        <row r="6624">
          <cell r="A6624">
            <v>36150</v>
          </cell>
          <cell r="B6624" t="str">
            <v>AVENTAL DE SEGURANCA DE RASPA DE COURO 1,00 X 0,60 M</v>
          </cell>
          <cell r="C6624" t="str">
            <v xml:space="preserve">UN    </v>
          </cell>
          <cell r="D6624">
            <v>31.03</v>
          </cell>
          <cell r="E6624">
            <v>0.05</v>
          </cell>
        </row>
        <row r="6625">
          <cell r="A6625">
            <v>41069</v>
          </cell>
          <cell r="B6625" t="str">
            <v>AZULEJISTA OU LADRILHEIRO (MENSALISTA)</v>
          </cell>
          <cell r="C6625" t="str">
            <v xml:space="preserve">MES   </v>
          </cell>
          <cell r="D6625">
            <v>2364.9499999999998</v>
          </cell>
          <cell r="E6625">
            <v>0.05</v>
          </cell>
        </row>
        <row r="6626">
          <cell r="A6626">
            <v>4760</v>
          </cell>
          <cell r="B6626" t="str">
            <v>AZULEJISTA OU LADRILHISTA</v>
          </cell>
          <cell r="C6626" t="str">
            <v xml:space="preserve">H     </v>
          </cell>
          <cell r="D6626">
            <v>13.4</v>
          </cell>
          <cell r="E6626">
            <v>0.05</v>
          </cell>
        </row>
        <row r="6627">
          <cell r="A6627">
            <v>10422</v>
          </cell>
          <cell r="B6627" t="str">
            <v>BACIA SANITARIA (VASO) COM CAIXA ACOPLADA, DE LOUCA BRANCA</v>
          </cell>
          <cell r="C6627" t="str">
            <v xml:space="preserve">UN    </v>
          </cell>
          <cell r="D6627">
            <v>330.35</v>
          </cell>
          <cell r="E6627">
            <v>0.05</v>
          </cell>
        </row>
        <row r="6628">
          <cell r="A6628">
            <v>10420</v>
          </cell>
          <cell r="B6628" t="str">
            <v>BACIA SANITARIA (VASO) CONVENCIONAL DE LOUCA BRANCA</v>
          </cell>
          <cell r="C6628" t="str">
            <v xml:space="preserve">UN    </v>
          </cell>
          <cell r="D6628">
            <v>123.9</v>
          </cell>
          <cell r="E6628">
            <v>0.05</v>
          </cell>
        </row>
        <row r="6629">
          <cell r="A6629">
            <v>10421</v>
          </cell>
          <cell r="B6629" t="str">
            <v>BACIA SANITARIA (VASO) CONVENCIONAL DE LOUCA COR</v>
          </cell>
          <cell r="C6629" t="str">
            <v xml:space="preserve">UN    </v>
          </cell>
          <cell r="D6629">
            <v>165.82</v>
          </cell>
          <cell r="E6629">
            <v>0.05</v>
          </cell>
        </row>
        <row r="6630">
          <cell r="A6630">
            <v>36520</v>
          </cell>
          <cell r="B6630" t="str">
            <v>BACIA SANITARIA (VASO) CONVENCIONAL PARA PCD SEM FURO FRONTAL, DE LOUCA BRANCA, SEM ASSENTO</v>
          </cell>
          <cell r="C6630" t="str">
            <v xml:space="preserve">UN    </v>
          </cell>
          <cell r="D6630">
            <v>617.28</v>
          </cell>
          <cell r="E6630">
            <v>0.05</v>
          </cell>
        </row>
        <row r="6631">
          <cell r="A6631">
            <v>36519</v>
          </cell>
          <cell r="B6631" t="str">
            <v>BACIA SANITARIA (VASO) CONVENCIONAL PARA USO ESPECIFICO (HOSPITAIS, CLINICAS), COM FURO FRONTAL, DE LOUCA BRANCA, COM ASSENTO</v>
          </cell>
          <cell r="C6631" t="str">
            <v xml:space="preserve">UN    </v>
          </cell>
          <cell r="D6631">
            <v>861.84</v>
          </cell>
          <cell r="E6631">
            <v>0.05</v>
          </cell>
        </row>
        <row r="6632">
          <cell r="A6632">
            <v>11784</v>
          </cell>
          <cell r="B6632" t="str">
            <v>BACIA SANITARIA TURCA DE LOUCA BRANCA</v>
          </cell>
          <cell r="C6632" t="str">
            <v xml:space="preserve">UN    </v>
          </cell>
          <cell r="D6632">
            <v>463.61</v>
          </cell>
          <cell r="E6632">
            <v>0.05</v>
          </cell>
        </row>
        <row r="6633">
          <cell r="A6633">
            <v>10</v>
          </cell>
          <cell r="B6633" t="str">
            <v>BALDE PLASTICO CAPACIDADE *10* L</v>
          </cell>
          <cell r="C6633" t="str">
            <v xml:space="preserve">UN    </v>
          </cell>
          <cell r="D6633">
            <v>7</v>
          </cell>
          <cell r="E6633">
            <v>0.05</v>
          </cell>
        </row>
        <row r="6634">
          <cell r="A6634">
            <v>4815</v>
          </cell>
          <cell r="B6634" t="str">
            <v>BALDE VERMELHO PARA SINALIZACAO DE VIAS</v>
          </cell>
          <cell r="C6634" t="str">
            <v xml:space="preserve">UN    </v>
          </cell>
          <cell r="D6634">
            <v>4.38</v>
          </cell>
          <cell r="E6634">
            <v>0.05</v>
          </cell>
        </row>
        <row r="6635">
          <cell r="A6635">
            <v>541</v>
          </cell>
          <cell r="B6635" t="str">
            <v>BANCADA DE MARMORE SINTETICO COM UMA CUBA, 120 X *60* CM</v>
          </cell>
          <cell r="C6635" t="str">
            <v xml:space="preserve">UN    </v>
          </cell>
          <cell r="D6635">
            <v>143.4</v>
          </cell>
          <cell r="E6635">
            <v>0.05</v>
          </cell>
        </row>
        <row r="6636">
          <cell r="A6636">
            <v>542</v>
          </cell>
          <cell r="B6636" t="str">
            <v>BANCADA DE MARMORE SINTETICO COM UMA CUBA, 150 X *60* CM</v>
          </cell>
          <cell r="C6636" t="str">
            <v xml:space="preserve">UN    </v>
          </cell>
          <cell r="D6636">
            <v>179.75</v>
          </cell>
          <cell r="E6636">
            <v>0.05</v>
          </cell>
        </row>
        <row r="6637">
          <cell r="A6637">
            <v>540</v>
          </cell>
          <cell r="B6637" t="str">
            <v>BANCADA DE MARMORE SINTETICO COM UMA CUBA, 200 X *60* CM</v>
          </cell>
          <cell r="C6637" t="str">
            <v xml:space="preserve">UN    </v>
          </cell>
          <cell r="D6637">
            <v>405.07</v>
          </cell>
          <cell r="E6637">
            <v>0.05</v>
          </cell>
        </row>
        <row r="6638">
          <cell r="A6638">
            <v>38364</v>
          </cell>
          <cell r="B6638" t="str">
            <v>BANCADA/ BANCA EM GRANITO, POLIDO, TIPO ANDORINHA/ QUARTZ/ CASTELO/ CORUMBA OU OUTROS EQUIVALENTES DA REGIAO, COM CUBA INOX, FORMATO *120 X 60* CM, E=  *2* CM</v>
          </cell>
          <cell r="C6638" t="str">
            <v xml:space="preserve">UN    </v>
          </cell>
          <cell r="D6638">
            <v>691.82</v>
          </cell>
          <cell r="E6638">
            <v>0.05</v>
          </cell>
        </row>
        <row r="6639">
          <cell r="A6639">
            <v>11692</v>
          </cell>
          <cell r="B6639" t="str">
            <v>BANCADA/ BANCA EM MARMORE, POLIDO, BRANCO COMUM, E=  *3* CM</v>
          </cell>
          <cell r="C6639" t="str">
            <v xml:space="preserve">M2    </v>
          </cell>
          <cell r="D6639">
            <v>300.70999999999998</v>
          </cell>
          <cell r="E6639">
            <v>0.05</v>
          </cell>
        </row>
        <row r="6640">
          <cell r="A6640">
            <v>1746</v>
          </cell>
          <cell r="B6640" t="str">
            <v>BANCADA/BANCA/PIA DE ACO INOXIDAVEL (AISI 430) COM 1 CUBA CENTRAL, COM VALVULA, ESCORREDOR DUPLO, DE *0,55 X 1,20* M</v>
          </cell>
          <cell r="C6640" t="str">
            <v xml:space="preserve">UN    </v>
          </cell>
          <cell r="D6640">
            <v>169</v>
          </cell>
          <cell r="E6640">
            <v>0.05</v>
          </cell>
        </row>
        <row r="6641">
          <cell r="A6641">
            <v>1748</v>
          </cell>
          <cell r="B6641" t="str">
            <v>BANCADA/BANCA/PIA DE ACO INOXIDAVEL (AISI 430) COM 1 CUBA CENTRAL, COM VALVULA, ESCORREDOR DUPLO, DE *0,55 X 1,40* M</v>
          </cell>
          <cell r="C6641" t="str">
            <v xml:space="preserve">UN    </v>
          </cell>
          <cell r="D6641">
            <v>224.73</v>
          </cell>
          <cell r="E6641">
            <v>0.05</v>
          </cell>
        </row>
        <row r="6642">
          <cell r="A6642">
            <v>1749</v>
          </cell>
          <cell r="B6642" t="str">
            <v>BANCADA/BANCA/PIA DE ACO INOXIDAVEL (AISI 430) COM 1 CUBA CENTRAL, COM VALVULA, ESCORREDOR DUPLO, DE *0,55 X 1,80* M</v>
          </cell>
          <cell r="C6642" t="str">
            <v xml:space="preserve">UN    </v>
          </cell>
          <cell r="D6642">
            <v>325.58999999999997</v>
          </cell>
          <cell r="E6642">
            <v>0.05</v>
          </cell>
        </row>
        <row r="6643">
          <cell r="A6643">
            <v>37412</v>
          </cell>
          <cell r="B6643" t="str">
            <v>BANCADA/BANCA/PIA DE ACO INOXIDAVEL (AISI 430) COM 1 CUBA CENTRAL, COM VALVULA, LISA (SEM ESCORREDOR), DE *0,55 X 1,20* M</v>
          </cell>
          <cell r="C6643" t="str">
            <v xml:space="preserve">UN    </v>
          </cell>
          <cell r="D6643">
            <v>165.19</v>
          </cell>
          <cell r="E6643">
            <v>0.05</v>
          </cell>
        </row>
        <row r="6644">
          <cell r="A6644">
            <v>1745</v>
          </cell>
          <cell r="B6644" t="str">
            <v>BANCADA/BANCA/PIA DE ACO INOXIDAVEL (AISI 430) COM 1 CUBA CENTRAL, SEM VALVULA, ESCORREDOR DUPLO, DE *0,55 X 1,60* M</v>
          </cell>
          <cell r="C6644" t="str">
            <v xml:space="preserve">UN    </v>
          </cell>
          <cell r="D6644">
            <v>196.44</v>
          </cell>
          <cell r="E6644">
            <v>0.05</v>
          </cell>
        </row>
        <row r="6645">
          <cell r="A6645">
            <v>1750</v>
          </cell>
          <cell r="B6645" t="str">
            <v>BANCADA/BANCA/PIA DE ACO INOXIDAVEL (AISI 430) COM 2 CUBAS, COM VALVULAS, ESCORREDOR DUPLO, DE *0,55 X 2,00* M</v>
          </cell>
          <cell r="C6645" t="str">
            <v xml:space="preserve">UN    </v>
          </cell>
          <cell r="D6645">
            <v>459.05</v>
          </cell>
          <cell r="E6645">
            <v>0.05</v>
          </cell>
        </row>
        <row r="6646">
          <cell r="A6646">
            <v>11687</v>
          </cell>
          <cell r="B6646" t="str">
            <v>BANCADA/TAMPO ACO INOX (AISI 304), LARGURA 60 CM, COM RODABANCA (NAO INCLUI PES DE APOIO)</v>
          </cell>
          <cell r="C6646" t="str">
            <v xml:space="preserve">M     </v>
          </cell>
          <cell r="D6646">
            <v>731.41</v>
          </cell>
          <cell r="E6646">
            <v>0.05</v>
          </cell>
        </row>
        <row r="6647">
          <cell r="A6647">
            <v>11689</v>
          </cell>
          <cell r="B6647" t="str">
            <v>BANCADA/TAMPO ACO INOX (AISI 304), LARGURA 70 CM, COM RODABANCA (NAO INCLUI PES DE APOIO)</v>
          </cell>
          <cell r="C6647" t="str">
            <v xml:space="preserve">M     </v>
          </cell>
          <cell r="D6647">
            <v>916.42</v>
          </cell>
          <cell r="E6647">
            <v>0.05</v>
          </cell>
        </row>
        <row r="6648">
          <cell r="A6648">
            <v>11693</v>
          </cell>
          <cell r="B6648" t="str">
            <v>BANCADA/TAMPO LISO (SEM CUBA) EM MARMORE SINTETICO</v>
          </cell>
          <cell r="C6648" t="str">
            <v xml:space="preserve">M2    </v>
          </cell>
          <cell r="D6648">
            <v>159</v>
          </cell>
          <cell r="E6648">
            <v>0.05</v>
          </cell>
        </row>
        <row r="6649">
          <cell r="A6649">
            <v>36215</v>
          </cell>
          <cell r="B6649" t="str">
            <v>BANCO ARTICULADO PARA BANHO, EM ACO INOX POLIDO, 70* CM X 45* CM</v>
          </cell>
          <cell r="C6649" t="str">
            <v xml:space="preserve">UN    </v>
          </cell>
          <cell r="D6649">
            <v>867.95</v>
          </cell>
          <cell r="E6649">
            <v>0.05</v>
          </cell>
        </row>
        <row r="6650">
          <cell r="A6650">
            <v>38381</v>
          </cell>
          <cell r="B6650" t="str">
            <v>BANDEJA DE PINTURA PARA ROLO 23 CM</v>
          </cell>
          <cell r="C6650" t="str">
            <v xml:space="preserve">UN    </v>
          </cell>
          <cell r="D6650">
            <v>6.43</v>
          </cell>
          <cell r="E6650">
            <v>0.05</v>
          </cell>
        </row>
        <row r="6651">
          <cell r="A6651">
            <v>39621</v>
          </cell>
          <cell r="B6651" t="str">
            <v>BARRA ANTIPANICO DUPLA, CEGA LADO OPOSTO, COR CINZA</v>
          </cell>
          <cell r="C6651" t="str">
            <v xml:space="preserve">PAR   </v>
          </cell>
          <cell r="D6651">
            <v>1239.96</v>
          </cell>
          <cell r="E6651">
            <v>0.05</v>
          </cell>
        </row>
        <row r="6652">
          <cell r="A6652">
            <v>39624</v>
          </cell>
          <cell r="B6652" t="str">
            <v>BARRA ANTIPANICO DUPLA, PARA PORTA DE VIDRO, COR CINZA</v>
          </cell>
          <cell r="C6652" t="str">
            <v xml:space="preserve">PAR   </v>
          </cell>
          <cell r="D6652">
            <v>1254.77</v>
          </cell>
          <cell r="E6652">
            <v>0.05</v>
          </cell>
        </row>
        <row r="6653">
          <cell r="A6653">
            <v>39615</v>
          </cell>
          <cell r="B6653" t="str">
            <v>BARRA ANTIPANICO SIMPLES, CEGA LADO OPOSTO, COR CINZA</v>
          </cell>
          <cell r="C6653" t="str">
            <v xml:space="preserve">UN    </v>
          </cell>
          <cell r="D6653">
            <v>432.59</v>
          </cell>
          <cell r="E6653">
            <v>0.05</v>
          </cell>
        </row>
        <row r="6654">
          <cell r="A6654">
            <v>39620</v>
          </cell>
          <cell r="B6654" t="str">
            <v>BARRA ANTIPANICO SIMPLES, COM FECHADURA LADO OPOSTO, COR CINZA</v>
          </cell>
          <cell r="C6654" t="str">
            <v xml:space="preserve">UN    </v>
          </cell>
          <cell r="D6654">
            <v>661.31</v>
          </cell>
          <cell r="E6654">
            <v>0.05</v>
          </cell>
        </row>
        <row r="6655">
          <cell r="A6655">
            <v>39623</v>
          </cell>
          <cell r="B6655" t="str">
            <v>BARRA ANTIPANICO SIMPLES, PARA PORTA DE VIDRO, COR CINZA</v>
          </cell>
          <cell r="C6655" t="str">
            <v xml:space="preserve">UN    </v>
          </cell>
          <cell r="D6655">
            <v>640.37</v>
          </cell>
          <cell r="E6655">
            <v>0.05</v>
          </cell>
        </row>
        <row r="6656">
          <cell r="A6656">
            <v>36214</v>
          </cell>
          <cell r="B6656" t="str">
            <v>BARRA DE APOIO ANGULAR, 60 CM, EM ACO INOX POLIDO, DIAMETRO MINIMO 3 CM</v>
          </cell>
          <cell r="C6656" t="str">
            <v xml:space="preserve">UN    </v>
          </cell>
          <cell r="D6656">
            <v>279.67</v>
          </cell>
          <cell r="E6656">
            <v>0.05</v>
          </cell>
        </row>
        <row r="6657">
          <cell r="A6657">
            <v>36207</v>
          </cell>
          <cell r="B6657" t="str">
            <v>BARRA DE APOIO EM "L", EM ACO INOX POLIDO 70 X 70 CM, DIAMETRO MINIMO 3 CM</v>
          </cell>
          <cell r="C6657" t="str">
            <v xml:space="preserve">UN    </v>
          </cell>
          <cell r="D6657">
            <v>384.44</v>
          </cell>
          <cell r="E6657">
            <v>0.05</v>
          </cell>
        </row>
        <row r="6658">
          <cell r="A6658">
            <v>36209</v>
          </cell>
          <cell r="B6658" t="str">
            <v>BARRA DE APOIO EM "L", EM ACO INOX POLIDO 80 X 80 CM, DIAMETRO MINIMO 3 CM</v>
          </cell>
          <cell r="C6658" t="str">
            <v xml:space="preserve">UN    </v>
          </cell>
          <cell r="D6658">
            <v>441.21</v>
          </cell>
          <cell r="E6658">
            <v>0.05</v>
          </cell>
        </row>
        <row r="6659">
          <cell r="A6659">
            <v>36210</v>
          </cell>
          <cell r="B6659" t="str">
            <v>BARRA DE APOIO LATERAL ARTICULADA, COM TRAVA, EM ACO INOX POLIDO, 70 CM, DIAMETRO MINIMO 3 CM</v>
          </cell>
          <cell r="C6659" t="str">
            <v xml:space="preserve">UN    </v>
          </cell>
          <cell r="D6659">
            <v>477.37</v>
          </cell>
          <cell r="E6659">
            <v>0.05</v>
          </cell>
        </row>
        <row r="6660">
          <cell r="A6660">
            <v>36212</v>
          </cell>
          <cell r="B6660" t="str">
            <v>BARRA DE APOIO LAVATORIO DE CANTO, EM ACO INOX POLIDO, DIAMETRO MINIMO 3 CM.</v>
          </cell>
          <cell r="C6660" t="str">
            <v xml:space="preserve">UN    </v>
          </cell>
          <cell r="D6660">
            <v>470.62</v>
          </cell>
          <cell r="E6660">
            <v>0.05</v>
          </cell>
        </row>
        <row r="6661">
          <cell r="A6661">
            <v>36211</v>
          </cell>
          <cell r="B6661" t="str">
            <v>BARRA DE APOIO LAVATORIO, EM ACO INOX POLIDO, *40 X 50* CM,  DIAMETRO MINIMO 3 CM</v>
          </cell>
          <cell r="C6661" t="str">
            <v xml:space="preserve">UN    </v>
          </cell>
          <cell r="D6661">
            <v>442.65</v>
          </cell>
          <cell r="E6661">
            <v>0.05</v>
          </cell>
        </row>
        <row r="6662">
          <cell r="A6662">
            <v>36204</v>
          </cell>
          <cell r="B6662" t="str">
            <v>BARRA DE APOIO RETA, EM ACO INOX POLIDO, COMPRIMENTO 60CM, DIAMETRO MINIMO 3 CM</v>
          </cell>
          <cell r="C6662" t="str">
            <v xml:space="preserve">UN    </v>
          </cell>
          <cell r="D6662">
            <v>169.26</v>
          </cell>
          <cell r="E6662">
            <v>0.05</v>
          </cell>
        </row>
        <row r="6663">
          <cell r="A6663">
            <v>36205</v>
          </cell>
          <cell r="B6663" t="str">
            <v>BARRA DE APOIO RETA, EM ACO INOX POLIDO, COMPRIMENTO 70CM, DIAMETRO MINIMO 3 CM</v>
          </cell>
          <cell r="C6663" t="str">
            <v xml:space="preserve">UN    </v>
          </cell>
          <cell r="D6663">
            <v>187.97</v>
          </cell>
          <cell r="E6663">
            <v>0.05</v>
          </cell>
        </row>
        <row r="6664">
          <cell r="A6664">
            <v>36081</v>
          </cell>
          <cell r="B6664" t="str">
            <v>BARRA DE APOIO RETA, EM ACO INOX POLIDO, COMPRIMENTO 80CM, DIAMETRO MINIMO 3 CM</v>
          </cell>
          <cell r="C6664" t="str">
            <v xml:space="preserve">UN    </v>
          </cell>
          <cell r="D6664">
            <v>200.43</v>
          </cell>
          <cell r="E6664">
            <v>0.05</v>
          </cell>
        </row>
        <row r="6665">
          <cell r="A6665">
            <v>36206</v>
          </cell>
          <cell r="B6665" t="str">
            <v>BARRA DE APOIO RETA, EM ACO INOX POLIDO, COMPRIMENTO 90 CM, DIAMETRO MINIMO 3 CM</v>
          </cell>
          <cell r="C6665" t="str">
            <v xml:space="preserve">UN    </v>
          </cell>
          <cell r="D6665">
            <v>209.98</v>
          </cell>
          <cell r="E6665">
            <v>0.05</v>
          </cell>
        </row>
        <row r="6666">
          <cell r="A6666">
            <v>36218</v>
          </cell>
          <cell r="B6666" t="str">
            <v>BARRA DE APOIO RETA, EM ALUMINIO, COMPRIMENTO 60CM, DIAMETRO MINIMO 3 CM</v>
          </cell>
          <cell r="C6666" t="str">
            <v xml:space="preserve">UN    </v>
          </cell>
          <cell r="D6666">
            <v>112.79</v>
          </cell>
          <cell r="E6666">
            <v>0.05</v>
          </cell>
        </row>
        <row r="6667">
          <cell r="A6667">
            <v>36220</v>
          </cell>
          <cell r="B6667" t="str">
            <v>BARRA DE APOIO RETA, EM ALUMINIO, COMPRIMENTO 70CM, DIAMETRO MINIMO 3 CM</v>
          </cell>
          <cell r="C6667" t="str">
            <v xml:space="preserve">UN    </v>
          </cell>
          <cell r="D6667">
            <v>129.34</v>
          </cell>
          <cell r="E6667">
            <v>0.05</v>
          </cell>
        </row>
        <row r="6668">
          <cell r="A6668">
            <v>36080</v>
          </cell>
          <cell r="B6668" t="str">
            <v>BARRA DE APOIO RETA, EM ALUMINIO, COMPRIMENTO 80 CM, DIAMETRO MINIMO 3 CM</v>
          </cell>
          <cell r="C6668" t="str">
            <v xml:space="preserve">UN    </v>
          </cell>
          <cell r="D6668">
            <v>139.9</v>
          </cell>
          <cell r="E6668">
            <v>0.05</v>
          </cell>
        </row>
        <row r="6669">
          <cell r="A6669">
            <v>36223</v>
          </cell>
          <cell r="B6669" t="str">
            <v>BARRA DE APOIO RETA, EM ALUMINIO, COMPRIMENTO 90 CM, DIAMETRO MINIMO 3 CM</v>
          </cell>
          <cell r="C6669" t="str">
            <v xml:space="preserve">UN    </v>
          </cell>
          <cell r="D6669">
            <v>146.49</v>
          </cell>
          <cell r="E6669">
            <v>0.05</v>
          </cell>
        </row>
        <row r="6670">
          <cell r="A6670">
            <v>546</v>
          </cell>
          <cell r="B6670" t="str">
            <v>BARRA DE FERRO RETANGULAR, BARRA CHATA (QUALQUER DIMENSAO)</v>
          </cell>
          <cell r="C6670" t="str">
            <v xml:space="preserve">KG    </v>
          </cell>
          <cell r="D6670">
            <v>4.4800000000000004</v>
          </cell>
          <cell r="E6670">
            <v>0.05</v>
          </cell>
        </row>
        <row r="6671">
          <cell r="A6671">
            <v>557</v>
          </cell>
          <cell r="B6671" t="str">
            <v>BARRA DE FERRO RETANGULAR, BARRA CHATA, 1 1/2"  X 1/2" (L X E), 3,79 KG/M</v>
          </cell>
          <cell r="C6671" t="str">
            <v xml:space="preserve">M     </v>
          </cell>
          <cell r="D6671">
            <v>17.190000000000001</v>
          </cell>
          <cell r="E6671">
            <v>0.05</v>
          </cell>
        </row>
        <row r="6672">
          <cell r="A6672">
            <v>552</v>
          </cell>
          <cell r="B6672" t="str">
            <v>BARRA DE FERRO RETANGULAR, BARRA CHATA, 1 1/2" X 1/4" (L X E), 1,89 KG/M</v>
          </cell>
          <cell r="C6672" t="str">
            <v xml:space="preserve">M     </v>
          </cell>
          <cell r="D6672">
            <v>8.4600000000000009</v>
          </cell>
          <cell r="E6672">
            <v>0.05</v>
          </cell>
        </row>
        <row r="6673">
          <cell r="A6673">
            <v>555</v>
          </cell>
          <cell r="B6673" t="str">
            <v>BARRA DE FERRO RETANGULAR, BARRA CHATA, 1" X 1/4" (L X E), 1,2265 KG/M</v>
          </cell>
          <cell r="C6673" t="str">
            <v xml:space="preserve">M     </v>
          </cell>
          <cell r="D6673">
            <v>5.19</v>
          </cell>
          <cell r="E6673">
            <v>0.05</v>
          </cell>
        </row>
        <row r="6674">
          <cell r="A6674">
            <v>565</v>
          </cell>
          <cell r="B6674" t="str">
            <v>BARRA DE FERRO RETANGULAR, BARRA CHATA, 1" X 3/16" (L X E), 1,73 KG/M</v>
          </cell>
          <cell r="C6674" t="str">
            <v xml:space="preserve">M     </v>
          </cell>
          <cell r="D6674">
            <v>7.92</v>
          </cell>
          <cell r="E6674">
            <v>0.05</v>
          </cell>
        </row>
        <row r="6675">
          <cell r="A6675">
            <v>549</v>
          </cell>
          <cell r="B6675" t="str">
            <v>BARRA DE FERRO RETANGULAR, BARRA CHATA, 2" X 1/2" (L X E), 5,06 KG/M</v>
          </cell>
          <cell r="C6675" t="str">
            <v xml:space="preserve">M     </v>
          </cell>
          <cell r="D6675">
            <v>22.66</v>
          </cell>
          <cell r="E6675">
            <v>0.05</v>
          </cell>
        </row>
        <row r="6676">
          <cell r="A6676">
            <v>559</v>
          </cell>
          <cell r="B6676" t="str">
            <v>BARRA DE FERRO RETANGULAR, BARRA CHATA, 2" X 1/4" (L X E), 2,53 KG/M</v>
          </cell>
          <cell r="C6676" t="str">
            <v xml:space="preserve">M     </v>
          </cell>
          <cell r="D6676">
            <v>11.33</v>
          </cell>
          <cell r="E6676">
            <v>0.05</v>
          </cell>
        </row>
        <row r="6677">
          <cell r="A6677">
            <v>551</v>
          </cell>
          <cell r="B6677" t="str">
            <v>BARRA DE FERRO RETANGULAR, BARRA CHATA, 2" X 1" (L X E), 10,12 KG/M</v>
          </cell>
          <cell r="C6677" t="str">
            <v xml:space="preserve">M     </v>
          </cell>
          <cell r="D6677">
            <v>44.29</v>
          </cell>
          <cell r="E6677">
            <v>0.05</v>
          </cell>
        </row>
        <row r="6678">
          <cell r="A6678">
            <v>547</v>
          </cell>
          <cell r="B6678" t="str">
            <v>BARRA DE FERRO RETANGULAR, BARRA CHATA, 2" X 3/8" (L X E), 3,79KG/M</v>
          </cell>
          <cell r="C6678" t="str">
            <v xml:space="preserve">M     </v>
          </cell>
          <cell r="D6678">
            <v>16.97</v>
          </cell>
          <cell r="E6678">
            <v>0.05</v>
          </cell>
        </row>
        <row r="6679">
          <cell r="A6679">
            <v>560</v>
          </cell>
          <cell r="B6679" t="str">
            <v>BARRA DE FERRO RETANGULAR, BARRA CHATA, 2" X 5/16" (L X E), 3,162 KG/M</v>
          </cell>
          <cell r="C6679" t="str">
            <v xml:space="preserve">M     </v>
          </cell>
          <cell r="D6679">
            <v>14.34</v>
          </cell>
          <cell r="E6679">
            <v>0.05</v>
          </cell>
        </row>
        <row r="6680">
          <cell r="A6680">
            <v>566</v>
          </cell>
          <cell r="B6680" t="str">
            <v>BARRA DE FERRO RETANGULAR, BARRA CHATA, 3/4" X 1/8" (L X E), 0,47 KG/M</v>
          </cell>
          <cell r="C6680" t="str">
            <v xml:space="preserve">M     </v>
          </cell>
          <cell r="D6680">
            <v>2.2999999999999998</v>
          </cell>
          <cell r="E6680">
            <v>0.05</v>
          </cell>
        </row>
        <row r="6681">
          <cell r="A6681">
            <v>563</v>
          </cell>
          <cell r="B6681" t="str">
            <v>BARRA DE FERRO RETANGULAR, BARRA CHATA, 3/8" X 1 1/2" (L X E), 2,84 KG/M</v>
          </cell>
          <cell r="C6681" t="str">
            <v xml:space="preserve">M     </v>
          </cell>
          <cell r="D6681">
            <v>12.88</v>
          </cell>
          <cell r="E6681">
            <v>0.05</v>
          </cell>
        </row>
        <row r="6682">
          <cell r="A6682">
            <v>38127</v>
          </cell>
          <cell r="B6682" t="str">
            <v>BASE DE MISTURADOR MONOCOMANDO PARA CHUVEIRO</v>
          </cell>
          <cell r="C6682" t="str">
            <v xml:space="preserve">UN    </v>
          </cell>
          <cell r="D6682">
            <v>491.35</v>
          </cell>
          <cell r="E6682">
            <v>0.05</v>
          </cell>
        </row>
        <row r="6683">
          <cell r="A6683">
            <v>38060</v>
          </cell>
          <cell r="B6683" t="str">
            <v>BASE PARA MASTRO DE PARA-RAIOS DIAMETRO NOMINAL 1 1/2"</v>
          </cell>
          <cell r="C6683" t="str">
            <v xml:space="preserve">UN    </v>
          </cell>
          <cell r="D6683">
            <v>55.63</v>
          </cell>
          <cell r="E6683">
            <v>0.05</v>
          </cell>
        </row>
        <row r="6684">
          <cell r="A6684">
            <v>10956</v>
          </cell>
          <cell r="B6684" t="str">
            <v>BASE PARA MASTRO DE PARA-RAIOS DIAMETRO NOMINAL 2"</v>
          </cell>
          <cell r="C6684" t="str">
            <v xml:space="preserve">UN    </v>
          </cell>
          <cell r="D6684">
            <v>57.79</v>
          </cell>
          <cell r="E6684">
            <v>0.05</v>
          </cell>
        </row>
        <row r="6685">
          <cell r="A6685">
            <v>39380</v>
          </cell>
          <cell r="B6685" t="str">
            <v>BASE PARA RELE COM SUPORTE METALICO</v>
          </cell>
          <cell r="C6685" t="str">
            <v xml:space="preserve">UN    </v>
          </cell>
          <cell r="D6685">
            <v>8.58</v>
          </cell>
          <cell r="E6685">
            <v>0.05</v>
          </cell>
        </row>
        <row r="6686">
          <cell r="A6686">
            <v>13374</v>
          </cell>
          <cell r="B6686" t="str">
            <v>BASE UNIPOLAR PARA FUSIVEL NH1, CORRENTE NOMINAL DE 250 A, SEM CAPA</v>
          </cell>
          <cell r="C6686" t="str">
            <v xml:space="preserve">UN    </v>
          </cell>
          <cell r="D6686">
            <v>79.41</v>
          </cell>
          <cell r="E6686">
            <v>0.05</v>
          </cell>
        </row>
        <row r="6687">
          <cell r="A6687">
            <v>37597</v>
          </cell>
          <cell r="B6687" t="str">
            <v>BATE-ESTACAS POR GRAVIDADE, POTENCIA160 HP, PESO DO MARTELO ATE 3 TONELADAS</v>
          </cell>
          <cell r="C6687" t="str">
            <v xml:space="preserve">UN    </v>
          </cell>
          <cell r="D6687">
            <v>285468.75</v>
          </cell>
          <cell r="E6687">
            <v>0.05</v>
          </cell>
        </row>
        <row r="6688">
          <cell r="A6688">
            <v>183</v>
          </cell>
          <cell r="B6688" t="str">
            <v>BATENTE/ PORTAL/ ADUELA/ MARCO MACICO, E= *3 CM, L= *13 CM, *60 CM A 120* CM X *210 CM,  EM CEDRINHO/ ANGELIM COMERCIAL/ EUCALIPTO/ CURUPIXA/ PEROBA/ CUMARU OU EQUIVALENTE DA REGIAO (NAO INCLUI ALIZARES)</v>
          </cell>
          <cell r="C6688" t="str">
            <v xml:space="preserve">JG    </v>
          </cell>
          <cell r="D6688">
            <v>129</v>
          </cell>
          <cell r="E6688">
            <v>0.05</v>
          </cell>
        </row>
        <row r="6689">
          <cell r="A6689">
            <v>184</v>
          </cell>
          <cell r="B6689" t="str">
            <v>BATENTE/ PORTAL/ ADUELA/ MARCO MACICO, E= *3* CM, L= *13* CM, *60 CM A 120* CM X *210* CM, EM PINUS/ TAUARI/ VIROLA OU EQUIVALENTE DA REGIAO (NAO INCLUI ALIZARES)</v>
          </cell>
          <cell r="C6689" t="str">
            <v xml:space="preserve">JG    </v>
          </cell>
          <cell r="D6689">
            <v>85.26</v>
          </cell>
          <cell r="E6689">
            <v>0.05</v>
          </cell>
        </row>
        <row r="6690">
          <cell r="A6690">
            <v>195</v>
          </cell>
          <cell r="B6690" t="str">
            <v>BATENTE/ PORTAL/ ADUELA/ MARCO MACICO, E= *3* CM, L= *7* CM, *60 CM A 120* CM X *210* CM,  EM CEDRINHO/ ANGELIM COMERCIAL/ EUCALIPTO/ CURUPIXA/ PEROBA/ CUMARU OU EQUIVALENTE DA REGIAO (NAO INCLUI ALIZARES)</v>
          </cell>
          <cell r="C6690" t="str">
            <v xml:space="preserve">JG    </v>
          </cell>
          <cell r="D6690">
            <v>104.79</v>
          </cell>
          <cell r="E6690">
            <v>0.05</v>
          </cell>
        </row>
        <row r="6691">
          <cell r="A6691">
            <v>194</v>
          </cell>
          <cell r="B6691" t="str">
            <v>BATENTE/ PORTAL/ ADUELA/ MARCO MACICO, E= *3* CM, L= *7* CM, *60 CM A 120* CM X *210* CM, EM PINUS/ TAUARI/ VIROLA OU EQUIVALENTE DA REGIAO (NAO INCLUI ALIZARES)</v>
          </cell>
          <cell r="C6691" t="str">
            <v xml:space="preserve">JG    </v>
          </cell>
          <cell r="D6691">
            <v>56.96</v>
          </cell>
          <cell r="E6691">
            <v>0.05</v>
          </cell>
        </row>
        <row r="6692">
          <cell r="A6692">
            <v>20001</v>
          </cell>
          <cell r="B6692" t="str">
            <v>BATENTE/ PORTAL/ ADUELA/MARCO MACICO, E= *3* CM, L= *15* CM, *60 CM A 120* CM  X *210* CM, EM PINUS/ TAUARI/ VIROLA OU EQUIVALENTE DA REGIAO</v>
          </cell>
          <cell r="C6692" t="str">
            <v xml:space="preserve">JG    </v>
          </cell>
          <cell r="D6692">
            <v>104.42</v>
          </cell>
          <cell r="E6692">
            <v>0.05</v>
          </cell>
        </row>
        <row r="6693">
          <cell r="A6693">
            <v>181</v>
          </cell>
          <cell r="B6693" t="str">
            <v>BATENTE/ PORTAL/ADUELA/ MARCO MACICO, E= *3* CM, L= *15* CM, *60 CM A 120* CM  X *210* CM,  EM CEDRINHO/ ANGELIM COMERCIAL/  EUCALIPTO/ CURUPIXA/ PEROBA/ CUMARU OU EQUIVALENTE DA REGIAO (NAO INCLUI ALIZARES)</v>
          </cell>
          <cell r="C6693" t="str">
            <v xml:space="preserve">JG    </v>
          </cell>
          <cell r="D6693">
            <v>141.28</v>
          </cell>
          <cell r="E6693">
            <v>0.05</v>
          </cell>
        </row>
        <row r="6694">
          <cell r="A6694">
            <v>39837</v>
          </cell>
          <cell r="B6694" t="str">
            <v>BATENTE/PORTAL/ADUELA/MARCO, EM MDF/PVC WOOD/POLIESTIRENO OU MADEIRA LAMINADA, L = *9,0* CM COM GUARNICAO REGULAVEL 2 FACES = *35* MM, PRIMER</v>
          </cell>
          <cell r="C6694" t="str">
            <v xml:space="preserve">JG    </v>
          </cell>
          <cell r="D6694">
            <v>166.29</v>
          </cell>
          <cell r="E6694">
            <v>0.05</v>
          </cell>
        </row>
        <row r="6695">
          <cell r="A6695">
            <v>10535</v>
          </cell>
          <cell r="B6695" t="str">
            <v>BETONEIRA CAPACIDADE NOMINAL 400 L, CAPACIDADE DE MISTURA  280 L, MOTOR ELETRICO TRIFASICO 220/380 V POTENCIA 2 CV, SEM CARREGADOR</v>
          </cell>
          <cell r="C6695" t="str">
            <v xml:space="preserve">UN    </v>
          </cell>
          <cell r="D6695">
            <v>3179</v>
          </cell>
          <cell r="E6695">
            <v>0.05</v>
          </cell>
        </row>
        <row r="6696">
          <cell r="A6696">
            <v>10537</v>
          </cell>
          <cell r="B6696" t="str">
            <v>BETONEIRA CAPACIDADE NOMINAL 400 L, CAPACIDADE DE MISTURA 310 L, MOTOR A DIESEL POTENCIA 5 CV, SEM CARREGADOR</v>
          </cell>
          <cell r="C6696" t="str">
            <v xml:space="preserve">UN    </v>
          </cell>
          <cell r="D6696">
            <v>4335.29</v>
          </cell>
          <cell r="E6696">
            <v>0.05</v>
          </cell>
        </row>
        <row r="6697">
          <cell r="A6697">
            <v>13891</v>
          </cell>
          <cell r="B6697" t="str">
            <v>BETONEIRA CAPACIDADE NOMINAL 400 L, CAPACIDADE DE MISTURA 310 L, MOTOR A GASOLINA POTENCIA 5,5 CV, SEM CARREGADOR</v>
          </cell>
          <cell r="C6697" t="str">
            <v xml:space="preserve">UN    </v>
          </cell>
          <cell r="D6697">
            <v>3976.44</v>
          </cell>
          <cell r="E6697">
            <v>0.05</v>
          </cell>
        </row>
        <row r="6698">
          <cell r="A6698">
            <v>25975</v>
          </cell>
          <cell r="B6698" t="str">
            <v>BETONEIRA CAPACIDADE NOMINAL 600 L, CAPACIDADE DE MISTURA 440 L, MOTOR A GASOLINA POTENCIA 10 HP, COM CARREGADOR</v>
          </cell>
          <cell r="C6698" t="str">
            <v xml:space="preserve">UN    </v>
          </cell>
          <cell r="D6698">
            <v>17295.91</v>
          </cell>
          <cell r="E6698">
            <v>0.05</v>
          </cell>
        </row>
        <row r="6699">
          <cell r="A6699">
            <v>36396</v>
          </cell>
          <cell r="B6699" t="str">
            <v>BETONEIRA, CAPACIDADE NOMINAL 400 L, CAPACIDADE DE MISTURA 310L, MOTOR ELETRICO TRIFASICO 220/380V POTENCIA 2 CV, SEM CARREGADOR</v>
          </cell>
          <cell r="C6699" t="str">
            <v xml:space="preserve">UN    </v>
          </cell>
          <cell r="D6699">
            <v>3636.99</v>
          </cell>
          <cell r="E6699">
            <v>0.05</v>
          </cell>
        </row>
        <row r="6700">
          <cell r="A6700">
            <v>36397</v>
          </cell>
          <cell r="B6700" t="str">
            <v>BETONEIRA, CAPACIDADE NOMINAL 600 L, CAPACIDADE DE MISTURA  360L, MOTOR ELETRICO TRIFASICO 220/380V, POTENCIA 4CV, EXCLUSO CARREGADOR</v>
          </cell>
          <cell r="C6700" t="str">
            <v xml:space="preserve">UN    </v>
          </cell>
          <cell r="D6700">
            <v>12931.52</v>
          </cell>
          <cell r="E6700">
            <v>0.05</v>
          </cell>
        </row>
        <row r="6701">
          <cell r="A6701">
            <v>36398</v>
          </cell>
          <cell r="B6701" t="str">
            <v>BETONEIRA, CAPACIDADE NOMINAL 600 L, CAPACIDADE DE MISTURA 440 L, MOTOR A DIESEL POTENCIA 10 CV, COM CARREGADOR</v>
          </cell>
          <cell r="C6701" t="str">
            <v xml:space="preserve">UN    </v>
          </cell>
          <cell r="D6701">
            <v>15717.19</v>
          </cell>
          <cell r="E6701">
            <v>0.05</v>
          </cell>
        </row>
        <row r="6702">
          <cell r="A6702">
            <v>647</v>
          </cell>
          <cell r="B6702" t="str">
            <v>BLASTER, DINAMITADOR OU CABO DE FOGO</v>
          </cell>
          <cell r="C6702" t="str">
            <v xml:space="preserve">H     </v>
          </cell>
          <cell r="D6702">
            <v>16.940000000000001</v>
          </cell>
          <cell r="E6702">
            <v>0.05</v>
          </cell>
        </row>
        <row r="6703">
          <cell r="A6703">
            <v>40920</v>
          </cell>
          <cell r="B6703" t="str">
            <v>BLASTER, DINAMITADOR OU CABO DE FOGO (MENSALISTA)</v>
          </cell>
          <cell r="C6703" t="str">
            <v xml:space="preserve">MES   </v>
          </cell>
          <cell r="D6703">
            <v>2990.17</v>
          </cell>
          <cell r="E6703">
            <v>0.05</v>
          </cell>
        </row>
        <row r="6704">
          <cell r="A6704">
            <v>7266</v>
          </cell>
          <cell r="B6704" t="str">
            <v>BLOCO CERAMICO (ALVENARIA DE VEDACAO), DE 9 X 19 X 19 CM</v>
          </cell>
          <cell r="C6704" t="str">
            <v xml:space="preserve">MIL   </v>
          </cell>
          <cell r="D6704">
            <v>497.29</v>
          </cell>
          <cell r="E6704">
            <v>0.05</v>
          </cell>
        </row>
        <row r="6705">
          <cell r="A6705">
            <v>7270</v>
          </cell>
          <cell r="B6705" t="str">
            <v>BLOCO CERAMICO (ALVENARIA DE VEDACAO), 4 FUROS, DE 9 X 9 X 19 CM</v>
          </cell>
          <cell r="C6705" t="str">
            <v xml:space="preserve">UN    </v>
          </cell>
          <cell r="D6705">
            <v>0.47</v>
          </cell>
          <cell r="E6705">
            <v>0.05</v>
          </cell>
        </row>
        <row r="6706">
          <cell r="A6706">
            <v>7269</v>
          </cell>
          <cell r="B6706" t="str">
            <v>BLOCO CERAMICO (ALVENARIA DE VEDACAO), 6 FUROS, DE 9 X 9 X 19 CM</v>
          </cell>
          <cell r="C6706" t="str">
            <v xml:space="preserve">UN    </v>
          </cell>
          <cell r="D6706">
            <v>0.33</v>
          </cell>
          <cell r="E6706">
            <v>0.05</v>
          </cell>
        </row>
        <row r="6707">
          <cell r="A6707">
            <v>7271</v>
          </cell>
          <cell r="B6707" t="str">
            <v>BLOCO CERAMICO (ALVENARIA DE VEDACAO), 8 FUROS, DE 9 X 19 X 19 CM</v>
          </cell>
          <cell r="C6707" t="str">
            <v xml:space="preserve">UN    </v>
          </cell>
          <cell r="D6707">
            <v>0.49</v>
          </cell>
          <cell r="E6707">
            <v>0.05</v>
          </cell>
        </row>
        <row r="6708">
          <cell r="A6708">
            <v>7268</v>
          </cell>
          <cell r="B6708" t="str">
            <v>BLOCO CERAMICO (ALVENARIA DE VEDACAO), 8 FUROS, DE 9 X 19 X 29 CM</v>
          </cell>
          <cell r="C6708" t="str">
            <v xml:space="preserve">UN    </v>
          </cell>
          <cell r="D6708">
            <v>0.7</v>
          </cell>
          <cell r="E6708">
            <v>0.05</v>
          </cell>
        </row>
        <row r="6709">
          <cell r="A6709">
            <v>7267</v>
          </cell>
          <cell r="B6709" t="str">
            <v>BLOCO CERAMICO (ALVENARIA VEDACAO), 6 FUROS, DE 9 X 14 X 19 CM</v>
          </cell>
          <cell r="C6709" t="str">
            <v xml:space="preserve">UN    </v>
          </cell>
          <cell r="D6709">
            <v>0.34</v>
          </cell>
          <cell r="E6709">
            <v>0.05</v>
          </cell>
        </row>
        <row r="6710">
          <cell r="A6710">
            <v>38783</v>
          </cell>
          <cell r="B6710" t="str">
            <v>BLOCO CERAMICO DE VEDACAO COM FUROS NA HORIZONTAL, 11,5 X 19 X 19 CM - 4,5 MPA (NBR 15270)</v>
          </cell>
          <cell r="C6710" t="str">
            <v xml:space="preserve">UN    </v>
          </cell>
          <cell r="D6710">
            <v>0.62</v>
          </cell>
          <cell r="E6710">
            <v>0.05</v>
          </cell>
        </row>
        <row r="6711">
          <cell r="A6711">
            <v>37593</v>
          </cell>
          <cell r="B6711" t="str">
            <v>BLOCO CERAMICO DE VEDACAO COM FUROS NA VERTICAL, 14 X 19 X 39 CM - 4,5 MPA (NBR 15270)</v>
          </cell>
          <cell r="C6711" t="str">
            <v xml:space="preserve">UN    </v>
          </cell>
          <cell r="D6711">
            <v>1.62</v>
          </cell>
          <cell r="E6711">
            <v>0.05</v>
          </cell>
        </row>
        <row r="6712">
          <cell r="A6712">
            <v>37594</v>
          </cell>
          <cell r="B6712" t="str">
            <v>BLOCO CERAMICO DE VEDACAO COM FUROS NA VERTICAL, 19 X 19 X 39 CM - 4,5 MPA (NBR 15270)</v>
          </cell>
          <cell r="C6712" t="str">
            <v xml:space="preserve">UN    </v>
          </cell>
          <cell r="D6712">
            <v>1.98</v>
          </cell>
          <cell r="E6712">
            <v>0.05</v>
          </cell>
        </row>
        <row r="6713">
          <cell r="A6713">
            <v>37592</v>
          </cell>
          <cell r="B6713" t="str">
            <v>BLOCO CERAMICO DE VEDACAO COM FUROS NA VERTICAL, 9 X 19 X 39 CM - 4,5 MPA (NBR 15270)</v>
          </cell>
          <cell r="C6713" t="str">
            <v xml:space="preserve">UN    </v>
          </cell>
          <cell r="D6713">
            <v>1.21</v>
          </cell>
          <cell r="E6713">
            <v>0.05</v>
          </cell>
        </row>
        <row r="6714">
          <cell r="A6714">
            <v>34556</v>
          </cell>
          <cell r="B6714" t="str">
            <v>BLOCO CONCRETO ESTRUTURAL 14 X 19 X 29 CM, FBK 10 MPA (NBR 6136)</v>
          </cell>
          <cell r="C6714" t="str">
            <v xml:space="preserve">UN    </v>
          </cell>
          <cell r="D6714">
            <v>2.66</v>
          </cell>
          <cell r="E6714">
            <v>0.05</v>
          </cell>
        </row>
        <row r="6715">
          <cell r="A6715">
            <v>37873</v>
          </cell>
          <cell r="B6715" t="str">
            <v>BLOCO CONCRETO ESTRUTURAL 14 X 19 X 29 CM, FBK 12 MPA  (NBR 6136)</v>
          </cell>
          <cell r="C6715" t="str">
            <v xml:space="preserve">UN    </v>
          </cell>
          <cell r="D6715">
            <v>2.9</v>
          </cell>
          <cell r="E6715">
            <v>0.05</v>
          </cell>
        </row>
        <row r="6716">
          <cell r="A6716">
            <v>34564</v>
          </cell>
          <cell r="B6716" t="str">
            <v>BLOCO CONCRETO ESTRUTURAL 14 X 19 X 29 CM, FBK 14 MPA (NBR 6136)</v>
          </cell>
          <cell r="C6716" t="str">
            <v xml:space="preserve">UN    </v>
          </cell>
          <cell r="D6716">
            <v>3.32</v>
          </cell>
          <cell r="E6716">
            <v>0.05</v>
          </cell>
        </row>
        <row r="6717">
          <cell r="A6717">
            <v>34565</v>
          </cell>
          <cell r="B6717" t="str">
            <v>BLOCO CONCRETO ESTRUTURAL 14 X 19 X 29 CM, FBK 16 MPA (NBR 6136)</v>
          </cell>
          <cell r="C6717" t="str">
            <v xml:space="preserve">UN    </v>
          </cell>
          <cell r="D6717">
            <v>3.83</v>
          </cell>
          <cell r="E6717">
            <v>0.05</v>
          </cell>
        </row>
        <row r="6718">
          <cell r="A6718">
            <v>38590</v>
          </cell>
          <cell r="B6718" t="str">
            <v>BLOCO CONCRETO ESTRUTURAL 14 X 19 X 29 CM, FBK 4,5 MPA (NBR 6136)</v>
          </cell>
          <cell r="C6718" t="str">
            <v xml:space="preserve">UN    </v>
          </cell>
          <cell r="D6718">
            <v>2.2200000000000002</v>
          </cell>
          <cell r="E6718">
            <v>0.05</v>
          </cell>
        </row>
        <row r="6719">
          <cell r="A6719">
            <v>34566</v>
          </cell>
          <cell r="B6719" t="str">
            <v>BLOCO CONCRETO ESTRUTURAL 14 X 19 X 29 CM, FBK 6 MPA (NBR 6136)</v>
          </cell>
          <cell r="C6719" t="str">
            <v xml:space="preserve">UN    </v>
          </cell>
          <cell r="D6719">
            <v>2.08</v>
          </cell>
          <cell r="E6719">
            <v>0.05</v>
          </cell>
        </row>
        <row r="6720">
          <cell r="A6720">
            <v>34567</v>
          </cell>
          <cell r="B6720" t="str">
            <v>BLOCO CONCRETO ESTRUTURAL 14 X 19 X 29 CM, FBK 8 MPA (NBR 6136)</v>
          </cell>
          <cell r="C6720" t="str">
            <v xml:space="preserve">UN    </v>
          </cell>
          <cell r="D6720">
            <v>2.33</v>
          </cell>
          <cell r="E6720">
            <v>0.05</v>
          </cell>
        </row>
        <row r="6721">
          <cell r="A6721">
            <v>38591</v>
          </cell>
          <cell r="B6721" t="str">
            <v>BLOCO CONCRETO ESTRUTURAL 14 X 19 X 34 CM, FBK 4,5 MPA (NBR 6136)</v>
          </cell>
          <cell r="C6721" t="str">
            <v xml:space="preserve">UN    </v>
          </cell>
          <cell r="D6721">
            <v>2.52</v>
          </cell>
          <cell r="E6721">
            <v>0.05</v>
          </cell>
        </row>
        <row r="6722">
          <cell r="A6722">
            <v>34568</v>
          </cell>
          <cell r="B6722" t="str">
            <v>BLOCO CONCRETO ESTRUTURAL 14 X 19 X 39 CM, FBK 10 MPA (NBR 6136)</v>
          </cell>
          <cell r="C6722" t="str">
            <v xml:space="preserve">UN    </v>
          </cell>
          <cell r="D6722">
            <v>3.04</v>
          </cell>
          <cell r="E6722">
            <v>0.05</v>
          </cell>
        </row>
        <row r="6723">
          <cell r="A6723">
            <v>34569</v>
          </cell>
          <cell r="B6723" t="str">
            <v>BLOCO CONCRETO ESTRUTURAL 14 X 19 X 39 CM, FBK 12 MPA (NBR 6136)</v>
          </cell>
          <cell r="C6723" t="str">
            <v xml:space="preserve">UN    </v>
          </cell>
          <cell r="D6723">
            <v>3.11</v>
          </cell>
          <cell r="E6723">
            <v>0.05</v>
          </cell>
        </row>
        <row r="6724">
          <cell r="A6724">
            <v>34570</v>
          </cell>
          <cell r="B6724" t="str">
            <v>BLOCO CONCRETO ESTRUTURAL 14 X 19 X 39 CM, FBK 14 MPA (NBR 6136)</v>
          </cell>
          <cell r="C6724" t="str">
            <v xml:space="preserve">UN    </v>
          </cell>
          <cell r="D6724">
            <v>3.33</v>
          </cell>
          <cell r="E6724">
            <v>0.05</v>
          </cell>
        </row>
        <row r="6725">
          <cell r="A6725">
            <v>25070</v>
          </cell>
          <cell r="B6725" t="str">
            <v>BLOCO CONCRETO ESTRUTURAL 14 X 19 X 39 CM, FBK 4,5 MPA (NBR 6136)</v>
          </cell>
          <cell r="C6725" t="str">
            <v xml:space="preserve">UN    </v>
          </cell>
          <cell r="D6725">
            <v>2.5499999999999998</v>
          </cell>
          <cell r="E6725">
            <v>0.05</v>
          </cell>
        </row>
        <row r="6726">
          <cell r="A6726">
            <v>34571</v>
          </cell>
          <cell r="B6726" t="str">
            <v>BLOCO CONCRETO ESTRUTURAL 14 X 19 X 39 CM, FBK 6 MPA (NBR 6136)</v>
          </cell>
          <cell r="C6726" t="str">
            <v xml:space="preserve">UN    </v>
          </cell>
          <cell r="D6726">
            <v>2.6</v>
          </cell>
          <cell r="E6726">
            <v>0.05</v>
          </cell>
        </row>
        <row r="6727">
          <cell r="A6727">
            <v>34573</v>
          </cell>
          <cell r="B6727" t="str">
            <v>BLOCO CONCRETO ESTRUTURAL 14 X 19 X 39 CM, FBK 8 MPA (NBR 6136)</v>
          </cell>
          <cell r="C6727" t="str">
            <v xml:space="preserve">UN    </v>
          </cell>
          <cell r="D6727">
            <v>2.74</v>
          </cell>
          <cell r="E6727">
            <v>0.05</v>
          </cell>
        </row>
        <row r="6728">
          <cell r="A6728">
            <v>37107</v>
          </cell>
          <cell r="B6728" t="str">
            <v>BLOCO CONCRETO ESTRUTURAL 14 X 19 X 39, FCK 16 MPA - NBR 6136/2007</v>
          </cell>
          <cell r="C6728" t="str">
            <v xml:space="preserve">UN    </v>
          </cell>
          <cell r="D6728">
            <v>4.04</v>
          </cell>
          <cell r="E6728">
            <v>0.05</v>
          </cell>
        </row>
        <row r="6729">
          <cell r="A6729">
            <v>34576</v>
          </cell>
          <cell r="B6729" t="str">
            <v>BLOCO CONCRETO ESTRUTURAL 19 X 19 X 39 CM, FBK 10 MPA (NBR 6136)</v>
          </cell>
          <cell r="C6729" t="str">
            <v xml:space="preserve">UN    </v>
          </cell>
          <cell r="D6729">
            <v>3.79</v>
          </cell>
          <cell r="E6729">
            <v>0.05</v>
          </cell>
        </row>
        <row r="6730">
          <cell r="A6730">
            <v>34577</v>
          </cell>
          <cell r="B6730" t="str">
            <v>BLOCO CONCRETO ESTRUTURAL 19 X 19 X 39 CM, FBK 12 MPA (NBR 6136)</v>
          </cell>
          <cell r="C6730" t="str">
            <v xml:space="preserve">UN    </v>
          </cell>
          <cell r="D6730">
            <v>4.04</v>
          </cell>
          <cell r="E6730">
            <v>0.05</v>
          </cell>
        </row>
        <row r="6731">
          <cell r="A6731">
            <v>34578</v>
          </cell>
          <cell r="B6731" t="str">
            <v>BLOCO CONCRETO ESTRUTURAL 19 X 19 X 39 CM, FBK 14 MPA (NBR 6136)</v>
          </cell>
          <cell r="C6731" t="str">
            <v xml:space="preserve">UN    </v>
          </cell>
          <cell r="D6731">
            <v>4.49</v>
          </cell>
          <cell r="E6731">
            <v>0.05</v>
          </cell>
        </row>
        <row r="6732">
          <cell r="A6732">
            <v>34579</v>
          </cell>
          <cell r="B6732" t="str">
            <v>BLOCO CONCRETO ESTRUTURAL 19 X 19 X 39 CM, FBK 16 MPA (NBR 6136)</v>
          </cell>
          <cell r="C6732" t="str">
            <v xml:space="preserve">UN    </v>
          </cell>
          <cell r="D6732">
            <v>5.74</v>
          </cell>
          <cell r="E6732">
            <v>0.05</v>
          </cell>
        </row>
        <row r="6733">
          <cell r="A6733">
            <v>25067</v>
          </cell>
          <cell r="B6733" t="str">
            <v>BLOCO CONCRETO ESTRUTURAL 19 X 19 X 39 CM, FBK 4,5 MPA (NBR 6136)</v>
          </cell>
          <cell r="C6733" t="str">
            <v xml:space="preserve">UN    </v>
          </cell>
          <cell r="D6733">
            <v>3.32</v>
          </cell>
          <cell r="E6733">
            <v>0.05</v>
          </cell>
        </row>
        <row r="6734">
          <cell r="A6734">
            <v>34580</v>
          </cell>
          <cell r="B6734" t="str">
            <v>BLOCO CONCRETO ESTRUTURAL 19 X 19 X 39 CM, FBK 8 MPA (NBR 6136)</v>
          </cell>
          <cell r="C6734" t="str">
            <v xml:space="preserve">UN    </v>
          </cell>
          <cell r="D6734">
            <v>3.61</v>
          </cell>
          <cell r="E6734">
            <v>0.05</v>
          </cell>
        </row>
        <row r="6735">
          <cell r="A6735">
            <v>25071</v>
          </cell>
          <cell r="B6735" t="str">
            <v>BLOCO CONCRETO ESTRUTURAL 9 X 19 X 39 CM, FBK 4,5 MPA (NBR 6136)</v>
          </cell>
          <cell r="C6735" t="str">
            <v xml:space="preserve">UN    </v>
          </cell>
          <cell r="D6735">
            <v>1.74</v>
          </cell>
          <cell r="E6735">
            <v>0.05</v>
          </cell>
        </row>
        <row r="6736">
          <cell r="A6736">
            <v>38395</v>
          </cell>
          <cell r="B6736" t="str">
            <v>BLOCO DE ESPUMA MULTIUSO *23 X 13 X 8* CM</v>
          </cell>
          <cell r="C6736" t="str">
            <v xml:space="preserve">UN    </v>
          </cell>
          <cell r="D6736">
            <v>5.37</v>
          </cell>
          <cell r="E6736">
            <v>0.05</v>
          </cell>
        </row>
        <row r="6737">
          <cell r="A6737">
            <v>34583</v>
          </cell>
          <cell r="B6737" t="str">
            <v>BLOCO DE GESSO COMPACTO, BRANCO, E = 10 CM, *67 X 50* CM</v>
          </cell>
          <cell r="C6737" t="str">
            <v xml:space="preserve">M2    </v>
          </cell>
          <cell r="D6737">
            <v>66.489999999999995</v>
          </cell>
          <cell r="E6737">
            <v>0.05</v>
          </cell>
        </row>
        <row r="6738">
          <cell r="A6738">
            <v>34584</v>
          </cell>
          <cell r="B6738" t="str">
            <v>BLOCO DE GESSO VAZADO BRANCO, E = *7* CM, *67 X 50* CM</v>
          </cell>
          <cell r="C6738" t="str">
            <v xml:space="preserve">M2    </v>
          </cell>
          <cell r="D6738">
            <v>37.22</v>
          </cell>
          <cell r="E6738">
            <v>0.05</v>
          </cell>
        </row>
        <row r="6739">
          <cell r="A6739">
            <v>709</v>
          </cell>
          <cell r="B6739" t="str">
            <v>BLOCO DE POLIETILENO ALTA DENSIDADE, *27* X *30* X *100* CM, ACOMPANHADOS PLACAS  TERMINAIS  E LONGARINAS, PARA FUNDO DE FILTRO</v>
          </cell>
          <cell r="C6739" t="str">
            <v xml:space="preserve">M2    </v>
          </cell>
          <cell r="D6739">
            <v>462.96</v>
          </cell>
          <cell r="E6739">
            <v>0.05</v>
          </cell>
        </row>
        <row r="6740">
          <cell r="A6740">
            <v>716</v>
          </cell>
          <cell r="B6740" t="str">
            <v>BLOCO DE VIDRO INCOLOR XADREZ, DE *20 X 20 X 10* CM</v>
          </cell>
          <cell r="C6740" t="str">
            <v xml:space="preserve">UN    </v>
          </cell>
          <cell r="D6740">
            <v>9.5</v>
          </cell>
          <cell r="E6740">
            <v>0.05</v>
          </cell>
        </row>
        <row r="6741">
          <cell r="A6741">
            <v>715</v>
          </cell>
          <cell r="B6741" t="str">
            <v>BLOCO DE VIDRO INCOLOR, CANELADO, DE *19 X 19 X 8* CM</v>
          </cell>
          <cell r="C6741" t="str">
            <v xml:space="preserve">UN    </v>
          </cell>
          <cell r="D6741">
            <v>9.4</v>
          </cell>
          <cell r="E6741">
            <v>0.05</v>
          </cell>
        </row>
        <row r="6742">
          <cell r="A6742">
            <v>718</v>
          </cell>
          <cell r="B6742" t="str">
            <v>BLOCO DE VIDRO/ELEMENTO VAZADO INCOLOR, VENEZIANA, DE *20 X 20 X 6* CM</v>
          </cell>
          <cell r="C6742" t="str">
            <v xml:space="preserve">UN    </v>
          </cell>
          <cell r="D6742">
            <v>14</v>
          </cell>
          <cell r="E6742">
            <v>0.05</v>
          </cell>
        </row>
        <row r="6743">
          <cell r="A6743">
            <v>11981</v>
          </cell>
          <cell r="B6743" t="str">
            <v>BLOCO DE VIDRO/ELEMENTO VAZADO, INCOLOR, VENEZIANA, *20 X 10 X 8* CM</v>
          </cell>
          <cell r="C6743" t="str">
            <v xml:space="preserve">UN    </v>
          </cell>
          <cell r="D6743">
            <v>9.6</v>
          </cell>
          <cell r="E6743">
            <v>0.05</v>
          </cell>
        </row>
        <row r="6744">
          <cell r="A6744">
            <v>10610</v>
          </cell>
          <cell r="B6744" t="str">
            <v>BLOCO ESTRUTURAL CERAMICO - 14 X 19 X 29 CM - 4,0 MPA -  NBR 15270</v>
          </cell>
          <cell r="C6744" t="str">
            <v xml:space="preserve">UN    </v>
          </cell>
          <cell r="D6744">
            <v>1.34</v>
          </cell>
          <cell r="E6744">
            <v>0.05</v>
          </cell>
        </row>
        <row r="6745">
          <cell r="A6745">
            <v>34585</v>
          </cell>
          <cell r="B6745" t="str">
            <v>BLOCO ESTRUTURAL CERAMICO 14 X 19 X 29 CM, 3,0 MPA (NBR 15270)</v>
          </cell>
          <cell r="C6745" t="str">
            <v xml:space="preserve">UN    </v>
          </cell>
          <cell r="D6745">
            <v>1.36</v>
          </cell>
          <cell r="E6745">
            <v>0.05</v>
          </cell>
        </row>
        <row r="6746">
          <cell r="A6746">
            <v>34586</v>
          </cell>
          <cell r="B6746" t="str">
            <v>BLOCO ESTRUTURAL CERAMICO 14 X 19 X 29 CM, 6,0 MPA (NBR 15270)</v>
          </cell>
          <cell r="C6746" t="str">
            <v xml:space="preserve">UN    </v>
          </cell>
          <cell r="D6746">
            <v>1.38</v>
          </cell>
          <cell r="E6746">
            <v>0.05</v>
          </cell>
        </row>
        <row r="6747">
          <cell r="A6747">
            <v>38603</v>
          </cell>
          <cell r="B6747" t="str">
            <v>BLOCO ESTRUTURAL CERAMICO 14 X 19 X 34 CM, 6,0 MPA (NBR 15270)</v>
          </cell>
          <cell r="C6747" t="str">
            <v xml:space="preserve">UN    </v>
          </cell>
          <cell r="D6747">
            <v>1.6</v>
          </cell>
          <cell r="E6747">
            <v>0.05</v>
          </cell>
        </row>
        <row r="6748">
          <cell r="A6748">
            <v>34588</v>
          </cell>
          <cell r="B6748" t="str">
            <v>BLOCO ESTRUTURAL CERAMICO 14 X 19 X 39 CM, 6,0 MPA (NBR 15270)</v>
          </cell>
          <cell r="C6748" t="str">
            <v xml:space="preserve">UN    </v>
          </cell>
          <cell r="D6748">
            <v>1.78</v>
          </cell>
          <cell r="E6748">
            <v>0.05</v>
          </cell>
        </row>
        <row r="6749">
          <cell r="A6749">
            <v>34590</v>
          </cell>
          <cell r="B6749" t="str">
            <v>BLOCO ESTRUTURAL CERAMICO 19 X 19 X 29 CM, 6,0 MPA (NBR 15270)</v>
          </cell>
          <cell r="C6749" t="str">
            <v xml:space="preserve">UN    </v>
          </cell>
          <cell r="D6749">
            <v>1.92</v>
          </cell>
          <cell r="E6749">
            <v>0.05</v>
          </cell>
        </row>
        <row r="6750">
          <cell r="A6750">
            <v>34591</v>
          </cell>
          <cell r="B6750" t="str">
            <v>BLOCO ESTRUTURAL CERAMICO 19 X 19 X 39 CM, 6,0 MPA (NBR 15270)</v>
          </cell>
          <cell r="C6750" t="str">
            <v xml:space="preserve">UN    </v>
          </cell>
          <cell r="D6750">
            <v>2.39</v>
          </cell>
          <cell r="E6750">
            <v>0.05</v>
          </cell>
        </row>
        <row r="6751">
          <cell r="A6751">
            <v>37103</v>
          </cell>
          <cell r="B6751" t="str">
            <v>BLOCO VEDACAO CONCRETO APARENTE 14 X 19 X 39 CM (CLASSE C - NBR 6136)</v>
          </cell>
          <cell r="C6751" t="str">
            <v xml:space="preserve">UN    </v>
          </cell>
          <cell r="D6751">
            <v>2.17</v>
          </cell>
          <cell r="E6751">
            <v>0.05</v>
          </cell>
        </row>
        <row r="6752">
          <cell r="A6752">
            <v>34555</v>
          </cell>
          <cell r="B6752" t="str">
            <v>BLOCO VEDACAO CONCRETO APARENTE 19 X 19 X 39 CM  (CLASSE C - NBR 6136)</v>
          </cell>
          <cell r="C6752" t="str">
            <v xml:space="preserve">UN    </v>
          </cell>
          <cell r="D6752">
            <v>2.72</v>
          </cell>
          <cell r="E6752">
            <v>0.05</v>
          </cell>
        </row>
        <row r="6753">
          <cell r="A6753">
            <v>34599</v>
          </cell>
          <cell r="B6753" t="str">
            <v>BLOCO VEDACAO CONCRETO APARENTE 9 X 19 X 39 CM (CLASSE C - NBR 6136)</v>
          </cell>
          <cell r="C6753" t="str">
            <v xml:space="preserve">UN    </v>
          </cell>
          <cell r="D6753">
            <v>1.95</v>
          </cell>
          <cell r="E6753">
            <v>0.05</v>
          </cell>
        </row>
        <row r="6754">
          <cell r="A6754">
            <v>674</v>
          </cell>
          <cell r="B6754" t="str">
            <v>BLOCO VEDACAO CONCRETO CELULAR AUTOCLAVADO 10 X 30 X 60 CM (E X A X C)</v>
          </cell>
          <cell r="C6754" t="str">
            <v xml:space="preserve">M2    </v>
          </cell>
          <cell r="D6754">
            <v>50.43</v>
          </cell>
          <cell r="E6754">
            <v>0.05</v>
          </cell>
        </row>
        <row r="6755">
          <cell r="A6755">
            <v>34600</v>
          </cell>
          <cell r="B6755" t="str">
            <v>BLOCO VEDACAO CONCRETO CELULAR AUTOCLAVADO 15 X 30 X 60 CM (E X A X C)</v>
          </cell>
          <cell r="C6755" t="str">
            <v xml:space="preserve">M2    </v>
          </cell>
          <cell r="D6755">
            <v>81.95</v>
          </cell>
          <cell r="E6755">
            <v>0.05</v>
          </cell>
        </row>
        <row r="6756">
          <cell r="A6756">
            <v>652</v>
          </cell>
          <cell r="B6756" t="str">
            <v>BLOCO VEDACAO CONCRETO CELULAR AUTOCLAVADO 20 X 30 X 60 CM</v>
          </cell>
          <cell r="C6756" t="str">
            <v xml:space="preserve">M2    </v>
          </cell>
          <cell r="D6756">
            <v>104.37</v>
          </cell>
          <cell r="E6756">
            <v>0.05</v>
          </cell>
        </row>
        <row r="6757">
          <cell r="A6757">
            <v>34592</v>
          </cell>
          <cell r="B6757" t="str">
            <v>BLOCO VEDACAO CONCRETO 14 X 19 X 29 CM (CLASSE C - NBR 6136)</v>
          </cell>
          <cell r="C6757" t="str">
            <v xml:space="preserve">UN    </v>
          </cell>
          <cell r="D6757">
            <v>1.85</v>
          </cell>
          <cell r="E6757">
            <v>0.05</v>
          </cell>
        </row>
        <row r="6758">
          <cell r="A6758">
            <v>651</v>
          </cell>
          <cell r="B6758" t="str">
            <v>BLOCO VEDACAO CONCRETO 14 X 19 X 39 CM (CLASSE C - NBR 6136)</v>
          </cell>
          <cell r="C6758" t="str">
            <v xml:space="preserve">UN    </v>
          </cell>
          <cell r="D6758">
            <v>2.11</v>
          </cell>
          <cell r="E6758">
            <v>0.05</v>
          </cell>
        </row>
        <row r="6759">
          <cell r="A6759">
            <v>654</v>
          </cell>
          <cell r="B6759" t="str">
            <v>BLOCO VEDACAO CONCRETO 19 X 19 X 39 CM (CLASSE C - NBR 6136)</v>
          </cell>
          <cell r="C6759" t="str">
            <v xml:space="preserve">UN    </v>
          </cell>
          <cell r="D6759">
            <v>2.73</v>
          </cell>
          <cell r="E6759">
            <v>0.05</v>
          </cell>
        </row>
        <row r="6760">
          <cell r="A6760">
            <v>650</v>
          </cell>
          <cell r="B6760" t="str">
            <v>BLOCO VEDACAO CONCRETO 9 X 19 X 39 CM (CLASSE C - NBR 6136)</v>
          </cell>
          <cell r="C6760" t="str">
            <v xml:space="preserve">UN    </v>
          </cell>
          <cell r="D6760">
            <v>1.8</v>
          </cell>
          <cell r="E6760">
            <v>0.05</v>
          </cell>
        </row>
        <row r="6761">
          <cell r="A6761">
            <v>40517</v>
          </cell>
          <cell r="B6761" t="str">
            <v>BLOQUETE/PISO DE CONCRETO - MODELO BLOCO PISOGRAMA/CONCREGRAMA 2 FUROS, *35  CM X 15* CM, E =  *6* CM, COR NATURAL</v>
          </cell>
          <cell r="C6761" t="str">
            <v xml:space="preserve">M2    </v>
          </cell>
          <cell r="D6761">
            <v>36.89</v>
          </cell>
          <cell r="E6761">
            <v>0.05</v>
          </cell>
        </row>
        <row r="6762">
          <cell r="A6762">
            <v>40520</v>
          </cell>
          <cell r="B6762" t="str">
            <v>BLOQUETE/PISO DE CONCRETO - MODELO BLOCO PISOGRAMA/CONCREGRAMA 2 FUROS, *35  CM X 15* CM, E =  *8* CM, COR NATURAL</v>
          </cell>
          <cell r="C6762" t="str">
            <v xml:space="preserve">M2    </v>
          </cell>
          <cell r="D6762">
            <v>38.64</v>
          </cell>
          <cell r="E6762">
            <v>0.05</v>
          </cell>
        </row>
        <row r="6763">
          <cell r="A6763">
            <v>40515</v>
          </cell>
          <cell r="B6763" t="str">
            <v>BLOQUETE/PISO DE CONCRETO - MODELO PISOGRAMA/CONCREGRAMA/PAVI-GRADE/GRAMEIRO, *60  CM X 45* CM, E =  *7* CM, COR NATURAL</v>
          </cell>
          <cell r="C6763" t="str">
            <v xml:space="preserve">M2    </v>
          </cell>
          <cell r="D6763">
            <v>46.65</v>
          </cell>
          <cell r="E6763">
            <v>0.05</v>
          </cell>
        </row>
        <row r="6764">
          <cell r="A6764">
            <v>40516</v>
          </cell>
          <cell r="B6764" t="str">
            <v>BLOQUETE/PISO DE CONCRETO - MODELO PISOGRAMA/CONCREGRAMA/PAVI-GRADE/GRAMEIRO, *60  CM X 45* CM, E =  *9* CM, COR NATURAL</v>
          </cell>
          <cell r="C6764" t="str">
            <v xml:space="preserve">M2    </v>
          </cell>
          <cell r="D6764">
            <v>55.56</v>
          </cell>
          <cell r="E6764">
            <v>0.05</v>
          </cell>
        </row>
        <row r="6765">
          <cell r="A6765">
            <v>40525</v>
          </cell>
          <cell r="B6765" t="str">
            <v>BLOQUETE/PISO INTERTRAVADO DE CONCRETO - MODELO ONDA/16 FACES/UNISTEIN/PAVIS, *22 CM X *11 CM, E = 10 CM, RESISTENCIA DE 35 MPA (NBR 9781), COR NATURAL</v>
          </cell>
          <cell r="C6765" t="str">
            <v xml:space="preserve">M2    </v>
          </cell>
          <cell r="D6765">
            <v>39.520000000000003</v>
          </cell>
          <cell r="E6765">
            <v>0.05</v>
          </cell>
        </row>
        <row r="6766">
          <cell r="A6766">
            <v>40529</v>
          </cell>
          <cell r="B6766" t="str">
            <v>BLOQUETE/PISO INTERTRAVADO DE CONCRETO - MODELO ONDA/16 FACES/UNISTEIN/PAVIS, *22 CM X *11 CM, E = 10 CM, RESISTENCIA DE 50 MPA (NBR 9781), COR NATURAL</v>
          </cell>
          <cell r="C6766" t="str">
            <v xml:space="preserve">M2    </v>
          </cell>
          <cell r="D6766">
            <v>43.39</v>
          </cell>
          <cell r="E6766">
            <v>0.05</v>
          </cell>
        </row>
        <row r="6767">
          <cell r="A6767">
            <v>695</v>
          </cell>
          <cell r="B6767" t="str">
            <v>BLOQUETE/PISO INTERTRAVADO DE CONCRETO - MODELO RAQUETE, *22 CM X 13,5* CM, E = 6 CM, RESISTENCIA DE 35 MPA (NBR 9781), COR NATURAL</v>
          </cell>
          <cell r="C6767" t="str">
            <v xml:space="preserve">M2    </v>
          </cell>
          <cell r="D6767">
            <v>29.8</v>
          </cell>
          <cell r="E6767">
            <v>0.05</v>
          </cell>
        </row>
        <row r="6768">
          <cell r="A6768">
            <v>40524</v>
          </cell>
          <cell r="B6768" t="str">
            <v>BLOQUETE/PISO INTERTRAVADO DE CONCRETO - MODELO RETANGULAR/TIJOLINHO/PAVER/HOLANDES/PARALELEPIPEDO, 20 CM X 10 CM, E = 10 CM, RESISTENCIA DE 35 MPA (NBR 9781), COR NATURAL</v>
          </cell>
          <cell r="C6768" t="str">
            <v xml:space="preserve">M2    </v>
          </cell>
          <cell r="D6768">
            <v>39.520000000000003</v>
          </cell>
          <cell r="E6768">
            <v>0.05</v>
          </cell>
        </row>
        <row r="6769">
          <cell r="A6769">
            <v>36156</v>
          </cell>
          <cell r="B6769" t="str">
            <v>BLOQUETE/PISO INTERTRAVADO DE CONCRETO - MODELO RETANGULAR/TIJOLINHO/PAVER/HOLANDES/PARALELEPIPEDO, 20 CM X 10 CM, E = 6 CM, RESISTENCIA DE 35 MPA (NBR 9781), COLORIDO</v>
          </cell>
          <cell r="C6769" t="str">
            <v xml:space="preserve">M2    </v>
          </cell>
          <cell r="D6769">
            <v>34.25</v>
          </cell>
          <cell r="E6769">
            <v>0.05</v>
          </cell>
        </row>
        <row r="6770">
          <cell r="A6770">
            <v>36155</v>
          </cell>
          <cell r="B6770" t="str">
            <v>BLOQUETE/PISO INTERTRAVADO DE CONCRETO - MODELO RETANGULAR/TIJOLINHO/PAVER/HOLANDES/PARALELEPIPEDO, 20 CM X 10 CM, E = 6 CM, RESISTENCIA DE 35 MPA (NBR 9781), COR NATURAL</v>
          </cell>
          <cell r="C6770" t="str">
            <v xml:space="preserve">M2    </v>
          </cell>
          <cell r="D6770">
            <v>30.34</v>
          </cell>
          <cell r="E6770">
            <v>0.05</v>
          </cell>
        </row>
        <row r="6771">
          <cell r="A6771">
            <v>36154</v>
          </cell>
          <cell r="B6771" t="str">
            <v>BLOQUETE/PISO INTERTRAVADO DE CONCRETO - MODELO RETANGULAR/TIJOLINHO/PAVER/HOLANDES/PARALELEPIPEDO, 20 CM X 10 CM, E = 8 CM, RESISTENCIA DE 35 MPA (NBR 9781), COLORIDO</v>
          </cell>
          <cell r="C6771" t="str">
            <v xml:space="preserve">M2    </v>
          </cell>
          <cell r="D6771">
            <v>40.31</v>
          </cell>
          <cell r="E6771">
            <v>0.05</v>
          </cell>
        </row>
        <row r="6772">
          <cell r="A6772">
            <v>36196</v>
          </cell>
          <cell r="B6772" t="str">
            <v>BLOQUETE/PISO INTERTRAVADO DE CONCRETO - MODELO RETANGULAR/TIJOLINHO/PAVER/HOLANDES/PARALELEPIPEDO, 20 CM X 10 CM, E = 8 CM, RESISTENCIA DE 35 MPA (NBR 9781), COR NATURAL</v>
          </cell>
          <cell r="C6772" t="str">
            <v xml:space="preserve">M2    </v>
          </cell>
          <cell r="D6772">
            <v>34.25</v>
          </cell>
          <cell r="E6772">
            <v>0.05</v>
          </cell>
        </row>
        <row r="6773">
          <cell r="A6773">
            <v>679</v>
          </cell>
          <cell r="B6773" t="str">
            <v>BLOQUETE/PISO INTERTRAVADO DE CONCRETO - MODELO SEXTAVADO, 25 CM X 25 CM, E = 10 CM, RESISTENCIA DE 35 MPA (NBR 9781), COR NATURAL</v>
          </cell>
          <cell r="C6773" t="str">
            <v xml:space="preserve">M2    </v>
          </cell>
          <cell r="D6773">
            <v>40.840000000000003</v>
          </cell>
          <cell r="E6773">
            <v>0.05</v>
          </cell>
        </row>
        <row r="6774">
          <cell r="A6774">
            <v>711</v>
          </cell>
          <cell r="B6774" t="str">
            <v>BLOQUETE/PISO INTERTRAVADO DE CONCRETO - MODELO SEXTAVADO, 25 CM X 25 CM, E = 6 CM, RESISTENCIA DE 35 MPA (NBR 9781), COR NATURAL</v>
          </cell>
          <cell r="C6774" t="str">
            <v xml:space="preserve">M2    </v>
          </cell>
          <cell r="D6774">
            <v>31.18</v>
          </cell>
          <cell r="E6774">
            <v>0.05</v>
          </cell>
        </row>
        <row r="6775">
          <cell r="A6775">
            <v>712</v>
          </cell>
          <cell r="B6775" t="str">
            <v>BLOQUETE/PISO INTERTRAVADO DE CONCRETO - MODELO SEXTAVADO, 25 CM X 25 CM, E = 8 CM, RESISTENCIA DE 35 MPA (NBR 9781), COR NATURAL</v>
          </cell>
          <cell r="C6775" t="str">
            <v xml:space="preserve">M2    </v>
          </cell>
          <cell r="D6775">
            <v>32.5</v>
          </cell>
          <cell r="E6775">
            <v>0.05</v>
          </cell>
        </row>
        <row r="6776">
          <cell r="A6776">
            <v>36191</v>
          </cell>
          <cell r="B6776" t="str">
            <v>BLOQUETE/PISO INTERTRAVADO DE CONCRETO - MODELO SEXTAVADO, 25 CM X 25 CM, E = 8 CM, RESISTENCIA DE 35 MPA (NBR 9781), COR NATURAL</v>
          </cell>
          <cell r="C6776" t="str">
            <v xml:space="preserve">UN    </v>
          </cell>
          <cell r="D6776">
            <v>2.27</v>
          </cell>
          <cell r="E6776">
            <v>0.05</v>
          </cell>
        </row>
        <row r="6777">
          <cell r="A6777">
            <v>36169</v>
          </cell>
          <cell r="B6777" t="str">
            <v>BLOQUETE/PISO INTERTRAVADO DE CONCRETO - ONDA/16 FACES/UNISTEIN/PAVIS, *22 CM X 11* CM, E = 6 CM, RESISTENCIA DE 35 MPA (NBR 9781), COLORIDO</v>
          </cell>
          <cell r="C6777" t="str">
            <v xml:space="preserve">M2    </v>
          </cell>
          <cell r="D6777">
            <v>33.200000000000003</v>
          </cell>
          <cell r="E6777">
            <v>0.05</v>
          </cell>
        </row>
        <row r="6778">
          <cell r="A6778">
            <v>36172</v>
          </cell>
          <cell r="B6778" t="str">
            <v>BLOQUETE/PISO INTERTRAVADO DE CONCRETO - ONDA/16 FACES/UNISTEIN/PAVIS, *22 CM X 11* CM, E = 6 CM, RESISTENCIA DE 35 MPA (NBR 9781), COR NATURAL</v>
          </cell>
          <cell r="C6778" t="str">
            <v xml:space="preserve">M2    </v>
          </cell>
          <cell r="D6778">
            <v>28.98</v>
          </cell>
          <cell r="E6778">
            <v>0.05</v>
          </cell>
        </row>
        <row r="6779">
          <cell r="A6779">
            <v>36174</v>
          </cell>
          <cell r="B6779" t="str">
            <v>BLOQUETE/PISO INTERTRAVADO DE CONCRETO - ONDA/16 FACES/UNISTEIN/PAVIS, *22 CM X 11* CM, E = 8 CM, RESISTENCIA DE 35 MPA (NBR 9781), COLORIDO</v>
          </cell>
          <cell r="C6779" t="str">
            <v xml:space="preserve">M2    </v>
          </cell>
          <cell r="D6779">
            <v>38.049999999999997</v>
          </cell>
          <cell r="E6779">
            <v>0.05</v>
          </cell>
        </row>
        <row r="6780">
          <cell r="A6780">
            <v>36170</v>
          </cell>
          <cell r="B6780" t="str">
            <v>BLOQUETE/PISO INTERTRAVADO DE CONCRETO - ONDA/16 FACES/UNISTEIN/PAVIS, *22 CM X 11* CM, E = 8 CM, RESISTENCIA DE 35 MPA (NBR 9781), COR NATURAL</v>
          </cell>
          <cell r="C6780" t="str">
            <v xml:space="preserve">M2    </v>
          </cell>
          <cell r="D6780">
            <v>32.5</v>
          </cell>
          <cell r="E6780">
            <v>0.05</v>
          </cell>
        </row>
        <row r="6781">
          <cell r="A6781">
            <v>12614</v>
          </cell>
          <cell r="B6781" t="str">
            <v>BOCAL PVC, PARA CALHA PLUVIAL, DIAMETRO DA SAIDA ENTRE 80 E 100 MM, PARA DRENAGEM PREDIAL</v>
          </cell>
          <cell r="C6781" t="str">
            <v xml:space="preserve">UN    </v>
          </cell>
          <cell r="D6781">
            <v>12.67</v>
          </cell>
          <cell r="E6781">
            <v>0.05</v>
          </cell>
        </row>
        <row r="6782">
          <cell r="A6782">
            <v>6140</v>
          </cell>
          <cell r="B6782" t="str">
            <v>BOLSA DE LIGACAO EM PVC FLEXIVEL PARA VASO SANITARIO 1.1/2 " (40 MM)</v>
          </cell>
          <cell r="C6782" t="str">
            <v xml:space="preserve">UN    </v>
          </cell>
          <cell r="D6782">
            <v>2.39</v>
          </cell>
          <cell r="E6782">
            <v>0.05</v>
          </cell>
        </row>
        <row r="6783">
          <cell r="A6783">
            <v>38399</v>
          </cell>
          <cell r="B6783" t="str">
            <v>BOLSA DE LONA PARA FERRAMENTAS *50 X 35 X 25* CM</v>
          </cell>
          <cell r="C6783" t="str">
            <v xml:space="preserve">UN    </v>
          </cell>
          <cell r="D6783">
            <v>133.33000000000001</v>
          </cell>
          <cell r="E6783">
            <v>0.05</v>
          </cell>
        </row>
        <row r="6784">
          <cell r="A6784">
            <v>735</v>
          </cell>
          <cell r="B6784" t="str">
            <v>BOMBA CENTRIFUGA  MOTOR ELETRICO TRIFASICO 1,48HP  DIAMETRO DE SUCCAO X ELEVACAO 1" X 1", 4 ESTAGIOS, DIAMETRO DOS ROTORES 3 X 107 MM + 1 X 100 MM, HM/Q: 10 M / 5,3 M3/H A 70 M / 1,8 M3/H</v>
          </cell>
          <cell r="C6784" t="str">
            <v xml:space="preserve">UN    </v>
          </cell>
          <cell r="D6784">
            <v>1549.71</v>
          </cell>
          <cell r="E6784">
            <v>0.05</v>
          </cell>
        </row>
        <row r="6785">
          <cell r="A6785">
            <v>736</v>
          </cell>
          <cell r="B6785" t="str">
            <v>BOMBA CENTRIFUGA  MOTOR ELETRICO TRIFASICO 2,96HP, DIAMETRO DE SUCCAO X ELEVACAO 1 1/2" X 1 1/4", DIAMETRO DO ROTOR 148 MM, HM/Q: 34 M / 14,80 M3/H A 40 M / 8,60 M3/H</v>
          </cell>
          <cell r="C6785" t="str">
            <v xml:space="preserve">UN    </v>
          </cell>
          <cell r="D6785">
            <v>1303.03</v>
          </cell>
          <cell r="E6785">
            <v>0.05</v>
          </cell>
        </row>
        <row r="6786">
          <cell r="A6786">
            <v>729</v>
          </cell>
          <cell r="B6786" t="str">
            <v>BOMBA CENTRIFUGA COM MOTOR ELETRICO MONOFASICO, POTENCIA 0,33 HP,  BOCAIS 1" X 3/4", DIAMETRO DO ROTOR 99 MM, HM/Q = 4 MCA / 8,5 M3/H A 18 MCA / 0,90 M3/H</v>
          </cell>
          <cell r="C6786" t="str">
            <v xml:space="preserve">UN    </v>
          </cell>
          <cell r="D6786">
            <v>531</v>
          </cell>
          <cell r="E6786">
            <v>0.05</v>
          </cell>
        </row>
        <row r="6787">
          <cell r="A6787">
            <v>39925</v>
          </cell>
          <cell r="B6787" t="str">
            <v>BOMBA CENTRIFUGA MONOESTAGIO COM MOTOR ELETRICO MONOFASICO, POTENCIA 15 HP,  DIAMETRO DO ROTOR *173* MM, HM/Q = *30* MCA / *90* M3/H A *45* MCA / *55* M3/H</v>
          </cell>
          <cell r="C6787" t="str">
            <v xml:space="preserve">UN    </v>
          </cell>
          <cell r="D6787">
            <v>7672.9</v>
          </cell>
          <cell r="E6787">
            <v>0.05</v>
          </cell>
        </row>
        <row r="6788">
          <cell r="A6788">
            <v>731</v>
          </cell>
          <cell r="B6788" t="str">
            <v>BOMBA CENTRIFUGA MOTOR ELETRICO MONOFASICO 0,49 HP  BOCAIS 1" X 3/4", DIAMETRO DO ROTOR 110 MM, HM/Q: 6 M / 8,3 M3/H A 20 M / 1,2 M3/H</v>
          </cell>
          <cell r="C6788" t="str">
            <v xml:space="preserve">UN    </v>
          </cell>
          <cell r="D6788">
            <v>516.79</v>
          </cell>
          <cell r="E6788">
            <v>0.05</v>
          </cell>
        </row>
        <row r="6789">
          <cell r="A6789">
            <v>10575</v>
          </cell>
          <cell r="B6789" t="str">
            <v>BOMBA CENTRIFUGA MOTOR ELETRICO MONOFASICO 0,50 CV DIAMETRO DE SUCCAO X ELEVACAO 3/4" X 3/4", MONOESTAGIO, DIAMETRO DOS ROTORES 114 MM, HM/Q: 2 M / 2,99 M3/H A 24 M / 0,71 M3/H</v>
          </cell>
          <cell r="C6789" t="str">
            <v xml:space="preserve">UN    </v>
          </cell>
          <cell r="D6789">
            <v>806.49</v>
          </cell>
          <cell r="E6789">
            <v>0.05</v>
          </cell>
        </row>
        <row r="6790">
          <cell r="A6790">
            <v>733</v>
          </cell>
          <cell r="B6790" t="str">
            <v>BOMBA CENTRIFUGA MOTOR ELETRICO MONOFASICO 0,74HP  DIAMETRO DE SUCCAO X ELEVACAO 1 1/4" X 1", DIAMETRO DO ROTOR 120 MM, HM/Q: 8 M / 7,70 M3/H A 24 M / 2,80 M3/H</v>
          </cell>
          <cell r="C6790" t="str">
            <v xml:space="preserve">UN    </v>
          </cell>
          <cell r="D6790">
            <v>883.01</v>
          </cell>
          <cell r="E6790">
            <v>0.05</v>
          </cell>
        </row>
        <row r="6791">
          <cell r="A6791">
            <v>732</v>
          </cell>
          <cell r="B6791" t="str">
            <v>BOMBA CENTRIFUGA MOTOR ELETRICO TRIFASICO 0,99HP  DIAMETRO DE SUCCAO X ELEVACAO 1" X 1", DIAMETRO DO ROTOR 145 MM, HM/Q: 14 M / 8,4 M3/H A 40 M / 0,60 M3/H</v>
          </cell>
          <cell r="C6791" t="str">
            <v xml:space="preserve">UN    </v>
          </cell>
          <cell r="D6791">
            <v>871.14</v>
          </cell>
          <cell r="E6791">
            <v>0.05</v>
          </cell>
        </row>
        <row r="6792">
          <cell r="A6792">
            <v>737</v>
          </cell>
          <cell r="B6792" t="str">
            <v>BOMBA CENTRIFUGA MOTOR ELETRICO TRIFASICO 14,8 HP, DIAMETRO DE SUCCAO X ELEVACAO 2 1/2" X 2", DIAMETRO DO ROTOR 195 MM, HM/Q: 62 M / 55,5 M3/H A 80 M / 31,50 M3/H</v>
          </cell>
          <cell r="C6792" t="str">
            <v xml:space="preserve">UN    </v>
          </cell>
          <cell r="D6792">
            <v>4885.1099999999997</v>
          </cell>
          <cell r="E6792">
            <v>0.05</v>
          </cell>
        </row>
        <row r="6793">
          <cell r="A6793">
            <v>738</v>
          </cell>
          <cell r="B6793" t="str">
            <v>BOMBA CENTRIFUGA MOTOR ELETRICO TRIFASICO 5HP, DIAMETRO DE SUCCAO X ELEVACAO 2" X 1 1/2", DIAMETRO DO ROTOR 155 MM, HM/Q: 40 M / 20,40 M3/H A 46 M / 9,20 M3/H</v>
          </cell>
          <cell r="C6793" t="str">
            <v xml:space="preserve">UN    </v>
          </cell>
          <cell r="D6793">
            <v>2265.19</v>
          </cell>
          <cell r="E6793">
            <v>0.05</v>
          </cell>
        </row>
        <row r="6794">
          <cell r="A6794">
            <v>740</v>
          </cell>
          <cell r="B6794" t="str">
            <v>BOMBA CENTRIFUGA MOTOR ELETRICO TRIFASICO 9,86 DIAMETRO DE SUCCAO X ELEVACAO 1" X 1", 4 ESTAGIOS, DIAMETRO DOS ROTORES 4 X 146 MM, HM/Q: 85 M / 14,9 M3/H A 140 M / 4,2 M3/H</v>
          </cell>
          <cell r="C6794" t="str">
            <v xml:space="preserve">UN    </v>
          </cell>
          <cell r="D6794">
            <v>4595.6000000000004</v>
          </cell>
          <cell r="E6794">
            <v>0.05</v>
          </cell>
        </row>
        <row r="6795">
          <cell r="A6795">
            <v>734</v>
          </cell>
          <cell r="B6795" t="str">
            <v>BOMBA CENTRIFUGA,  MOTOR ELETRICO TRIFASICO 1,48HP  DIAMETRO DE SUCCAO X ELEVACAO 1 1/2" X 1", DIAMETRO DO ROTOR 117 MM, HM/Q: 10 M / 21,9 M3/H A 24 M / 6,1 M3/H</v>
          </cell>
          <cell r="C6795" t="str">
            <v xml:space="preserve">UN    </v>
          </cell>
          <cell r="D6795">
            <v>933.86</v>
          </cell>
          <cell r="E6795">
            <v>0.05</v>
          </cell>
        </row>
        <row r="6796">
          <cell r="A6796">
            <v>39008</v>
          </cell>
          <cell r="B6796" t="str">
            <v>BOMBA DE PROJECAO DE CONCRETO SECO, POTENCIA 10 CV, VAZAO 3 M3/H</v>
          </cell>
          <cell r="C6796" t="str">
            <v xml:space="preserve">UN    </v>
          </cell>
          <cell r="D6796">
            <v>38752.980000000003</v>
          </cell>
          <cell r="E6796">
            <v>0.05</v>
          </cell>
        </row>
        <row r="6797">
          <cell r="A6797">
            <v>39009</v>
          </cell>
          <cell r="B6797" t="str">
            <v>BOMBA DE PROJECAO DE CONCRETO SECO, POTENCIA 10 CV, VAZAO 6 M3/H</v>
          </cell>
          <cell r="C6797" t="str">
            <v xml:space="preserve">UN    </v>
          </cell>
          <cell r="D6797">
            <v>41519.01</v>
          </cell>
          <cell r="E6797">
            <v>0.05</v>
          </cell>
        </row>
        <row r="6798">
          <cell r="A6798">
            <v>10587</v>
          </cell>
          <cell r="B6798" t="str">
            <v>BOMBA SUBMERSA PARA POCOS TUBULARES PROFUNDOS DIAMETRO DE 4 POLEGADAS, ELETRICA, MONOFASICA, POTENCIA 0,49 HP, 13 ESTAGIOS, BOCAL DE DESCARGA DIAMETRO DE UMA POLEGADA E MEIA, HM/Q = 18 M / 1,90 M3/H A 85 M / 0,60 M3/H</v>
          </cell>
          <cell r="C6798" t="str">
            <v xml:space="preserve">UN    </v>
          </cell>
          <cell r="D6798">
            <v>2528.0700000000002</v>
          </cell>
          <cell r="E6798">
            <v>0.05</v>
          </cell>
        </row>
        <row r="6799">
          <cell r="A6799">
            <v>759</v>
          </cell>
          <cell r="B6799" t="str">
            <v>BOMBA SUBMERSA PARA POCOS TUBULARES PROFUNDOS DIAMETRO DE 4 POLEGADAS, ELETRICA, TRIFASICA, POTENCIA 1,97 HP, 20 ESTAGIOS, BOCAL DE DESCARGA DIAMETRO DE UMA POLEGADA E MEIA, HM/Q = 18 M / 5,40 M3/H A 164 M / 0,80 M3/H</v>
          </cell>
          <cell r="C6799" t="str">
            <v xml:space="preserve">UN    </v>
          </cell>
          <cell r="D6799">
            <v>3634.87</v>
          </cell>
          <cell r="E6799">
            <v>0.05</v>
          </cell>
        </row>
        <row r="6800">
          <cell r="A6800">
            <v>761</v>
          </cell>
          <cell r="B6800" t="str">
            <v>BOMBA SUBMERSA PARA POCOS TUBULARES PROFUNDOS DIAMETRO DE 4 POLEGADAS, ELETRICA, TRIFASICA, POTENCIA 5,42 HP, 15 ESTAGIOS, BOCAL DE DESCARGA DIAMETRO DE 2 POLEGADAS, HM/Q = 18 M / 18,10 M3/H A 121 M / 2,90 M3/H</v>
          </cell>
          <cell r="C6800" t="str">
            <v xml:space="preserve">UN    </v>
          </cell>
          <cell r="D6800">
            <v>6161.41</v>
          </cell>
          <cell r="E6800">
            <v>0.05</v>
          </cell>
        </row>
        <row r="6801">
          <cell r="A6801">
            <v>750</v>
          </cell>
          <cell r="B6801" t="str">
            <v>BOMBA SUBMERSA PARA POCOS TUBULARES PROFUNDOS DIAMETRO DE 4 POLEGADAS, ELETRICA, TRIFASICA, POTENCIA 5,42 HP, 29 ESTAGIOS, BOCAL DE DESCARGA DE UMA POLEGADA E MEIA, HM/Q = 18 M / 8,10 M3/H A 201 M / 3,2 M3/H</v>
          </cell>
          <cell r="C6801" t="str">
            <v xml:space="preserve">UN    </v>
          </cell>
          <cell r="D6801">
            <v>5849.76</v>
          </cell>
          <cell r="E6801">
            <v>0.05</v>
          </cell>
        </row>
        <row r="6802">
          <cell r="A6802">
            <v>755</v>
          </cell>
          <cell r="B6802" t="str">
            <v>BOMBA SUBMERSA PARA POCOS TUBULARES PROFUNDOS DIAMETRO DE 6 POLEGADAS, ELETRICA, TRIFASICA, POTENCIA 27,12 HP, 7 ESTAGIOS, BOCAL DE DESCARGA DIAMETRO DE 4 POLEGADAS, HM/Q = 13,9 M / 90 M3/H A 44,0 M / 25,0 M3/H</v>
          </cell>
          <cell r="C6802" t="str">
            <v xml:space="preserve">UN    </v>
          </cell>
          <cell r="D6802">
            <v>24004.6</v>
          </cell>
          <cell r="E6802">
            <v>0.05</v>
          </cell>
        </row>
        <row r="6803">
          <cell r="A6803">
            <v>749</v>
          </cell>
          <cell r="B6803" t="str">
            <v>BOMBA SUBMERSA PARA POCOS TUBULARES PROFUNDOS DIAMETRO DE 6 POLEGADAS, ELETRICA, TRIFASICA, POTENCIA 3,45 HP, 5 ESTAGIOS, BOCAL DE DESCARGA DIAMETRO DE 2 POLEGADAS, HM/Q = 68,5 M / 6,12 M3/H A 39,5 M / 14,04 M3/H</v>
          </cell>
          <cell r="C6803" t="str">
            <v xml:space="preserve">UN    </v>
          </cell>
          <cell r="D6803">
            <v>8828.4500000000007</v>
          </cell>
          <cell r="E6803">
            <v>0.05</v>
          </cell>
        </row>
        <row r="6804">
          <cell r="A6804">
            <v>756</v>
          </cell>
          <cell r="B6804" t="str">
            <v>BOMBA SUBMERSA PARA POCOS TUBULARES PROFUNDOS DIAMETRO DE 6 POLEGADAS, ELETRICA, TRIFASICA, POTENCIA 32 HP, 9 ESTAGIOS, BOCAL DE DESCARGA DIAMETRO DE 4 POLEGADAS, HM/Q = 114,0 M / 13,9 M3/H A 57,0 M / 25,0 M3/H</v>
          </cell>
          <cell r="C6804" t="str">
            <v xml:space="preserve">UN    </v>
          </cell>
          <cell r="D6804">
            <v>26180.23</v>
          </cell>
          <cell r="E6804">
            <v>0.05</v>
          </cell>
        </row>
        <row r="6805">
          <cell r="A6805">
            <v>757</v>
          </cell>
          <cell r="B6805" t="str">
            <v>BOMBA SUBMERSIVEL,  ELETRICA, TRIFASICA, POTENCIA 6 HP, DIAMETRO DO ROTOR 127 MM, BOCAL DE SAIDA DIAMETRO DE 3 POLEGADAS, HM/Q = 7 M / 66,90 M3/H A 26 M / 2,88 M3/H</v>
          </cell>
          <cell r="C6805" t="str">
            <v xml:space="preserve">UN    </v>
          </cell>
          <cell r="D6805">
            <v>11887.5</v>
          </cell>
          <cell r="E6805">
            <v>0.05</v>
          </cell>
        </row>
        <row r="6806">
          <cell r="A6806">
            <v>10588</v>
          </cell>
          <cell r="B6806" t="str">
            <v>BOMBA SUBMERSIVEL, ELETRICA, TRIFASICA, POTENCIA 0,98 HP, DIAMETRO DO ROTOR 142 MM SEMIABERTO, BOCAL DE SAIDA DIAMETRO DE 2 POLEGADAS, HM/Q = 2 M / 32 M3/H A 8 M / 16 M3/H</v>
          </cell>
          <cell r="C6806" t="str">
            <v xml:space="preserve">UN    </v>
          </cell>
          <cell r="D6806">
            <v>2624.46</v>
          </cell>
          <cell r="E6806">
            <v>0.05</v>
          </cell>
        </row>
        <row r="6807">
          <cell r="A6807">
            <v>10592</v>
          </cell>
          <cell r="B6807" t="str">
            <v>BOMBA SUBMERSIVEL, ELETRICA, TRIFASICA, POTENCIA 0,99 HP, DIAMETRO ROTOR 98 MM SEMIABERTO, BOCAL DE SAIDA DIAMETRO 2 POLEGADAS, HM/Q = 2 M / 28,90 M3/H A 14 M / 7 M3/H</v>
          </cell>
          <cell r="C6807" t="str">
            <v xml:space="preserve">UN    </v>
          </cell>
          <cell r="D6807">
            <v>3170</v>
          </cell>
          <cell r="E6807">
            <v>0.05</v>
          </cell>
        </row>
        <row r="6808">
          <cell r="A6808">
            <v>10589</v>
          </cell>
          <cell r="B6808" t="str">
            <v>BOMBA SUBMERSIVEL, ELETRICA, TRIFASICA, POTENCIA 1,97 HP, DIAMETRO DO ROTOR 144 MM SEMIABERTO, BOCAL DE SAIDA DIAMETRO DE 2 POLEGADAS, HM/Q = 2 M / 26,8 M3/H A 28 M / 4,6 M3/H</v>
          </cell>
          <cell r="C6808" t="str">
            <v xml:space="preserve">UN    </v>
          </cell>
          <cell r="D6808">
            <v>4258.6899999999996</v>
          </cell>
          <cell r="E6808">
            <v>0.05</v>
          </cell>
        </row>
        <row r="6809">
          <cell r="A6809">
            <v>760</v>
          </cell>
          <cell r="B6809" t="str">
            <v>BOMBA SUBMERSIVEL, ELETRICA, TRIFASICA, POTENCIA 13 HP, DIAMETRO DO ROTOR 170 MM, BOCAL DE SAIDA DIAMETRO DE 3 POLEGADAS, HM/Q = 11 M / 68,40 M3/H A 72 M / 3,6 M3/H</v>
          </cell>
          <cell r="C6809" t="str">
            <v xml:space="preserve">UN    </v>
          </cell>
          <cell r="D6809">
            <v>23775</v>
          </cell>
          <cell r="E6809">
            <v>0.05</v>
          </cell>
        </row>
        <row r="6810">
          <cell r="A6810">
            <v>751</v>
          </cell>
          <cell r="B6810" t="str">
            <v>BOMBA SUBMERSIVEL, ELETRICA, TRIFASICA, POTENCIA 2,96 HP, DIAMETRO DO ROTOR 144 MM SEMIABERTO, BOCAL DE SAIDA DIAMETRO DE DUAS POLEGADAS, HM/Q = 2 M / 38,8 M3/H A 28 M / 5 M3/H</v>
          </cell>
          <cell r="C6810" t="str">
            <v xml:space="preserve">UN    </v>
          </cell>
          <cell r="D6810">
            <v>3744.56</v>
          </cell>
          <cell r="E6810">
            <v>0.05</v>
          </cell>
        </row>
        <row r="6811">
          <cell r="A6811">
            <v>754</v>
          </cell>
          <cell r="B6811" t="str">
            <v>BOMBA SUBMERSIVEL, ELETRICA, TRIFASICA, POTENCIA 3,75 HP, DIAMETRO DO ROTOR 90 MM SEMIABERTO, BOCAL DE SAIDA DIAMETRO DE 2 POLEGADAS, HM/Q = 5 M / 61,2 M3/H A 25,5 M / 3,6 M3/H</v>
          </cell>
          <cell r="C6811" t="str">
            <v xml:space="preserve">UN    </v>
          </cell>
          <cell r="D6811">
            <v>5943.75</v>
          </cell>
          <cell r="E6811">
            <v>0.05</v>
          </cell>
        </row>
        <row r="6812">
          <cell r="A6812">
            <v>14013</v>
          </cell>
          <cell r="B6812" t="str">
            <v>BOMBA TRIPLEX COM MOTOR A DIESEL, NACIONAL, DIAMETRO DE SUCCAO DE 2 1/2''</v>
          </cell>
          <cell r="C6812" t="str">
            <v xml:space="preserve">UN    </v>
          </cell>
          <cell r="D6812">
            <v>132006.35999999999</v>
          </cell>
          <cell r="E6812">
            <v>0.05</v>
          </cell>
        </row>
        <row r="6813">
          <cell r="A6813">
            <v>39917</v>
          </cell>
          <cell r="B6813" t="str">
            <v>BOMBA TRIPLEX, PARA INJECAO DE CALDA DE CIMENTO, VAZAO MAXIMA DE *100* LITROS/MINUTO, PRESSAO MAXIMA DE *70* BAR, POTENCIA DE 15 CV</v>
          </cell>
          <cell r="C6813" t="str">
            <v xml:space="preserve">UN    </v>
          </cell>
          <cell r="D6813">
            <v>59527.37</v>
          </cell>
          <cell r="E6813">
            <v>0.05</v>
          </cell>
        </row>
        <row r="6814">
          <cell r="A6814">
            <v>5081</v>
          </cell>
          <cell r="B6814" t="str">
            <v>BORBOLETA EM LATAO FUNDIDO CROMADO, PARA TRAVAR JANELA TIPO GUILHOTINA</v>
          </cell>
          <cell r="C6814" t="str">
            <v xml:space="preserve">PAR   </v>
          </cell>
          <cell r="D6814">
            <v>18.03</v>
          </cell>
          <cell r="E6814">
            <v>0.05</v>
          </cell>
        </row>
        <row r="6815">
          <cell r="A6815">
            <v>38167</v>
          </cell>
          <cell r="B6815" t="str">
            <v>BORBOLETA EM ZAMAC CROMADO, PARA TRAVAR JANELA TIPO GUILHOTINA</v>
          </cell>
          <cell r="C6815" t="str">
            <v xml:space="preserve">PAR   </v>
          </cell>
          <cell r="D6815">
            <v>15.53</v>
          </cell>
          <cell r="E6815">
            <v>0.05</v>
          </cell>
        </row>
        <row r="6816">
          <cell r="A6816">
            <v>36145</v>
          </cell>
          <cell r="B6816" t="str">
            <v>BOTA DE PVC PRETA, CANO MEDIO, SEM FORRO</v>
          </cell>
          <cell r="C6816" t="str">
            <v xml:space="preserve">PAR   </v>
          </cell>
          <cell r="D6816">
            <v>30.09</v>
          </cell>
          <cell r="E6816">
            <v>0.05</v>
          </cell>
        </row>
        <row r="6817">
          <cell r="A6817">
            <v>12893</v>
          </cell>
          <cell r="B6817" t="str">
            <v>BOTA DE SEGURANCA COM BIQUEIRA DE ACO E COLARINHO ACOLCHOADO</v>
          </cell>
          <cell r="C6817" t="str">
            <v xml:space="preserve">PAR   </v>
          </cell>
          <cell r="D6817">
            <v>50.16</v>
          </cell>
          <cell r="E6817">
            <v>0.05</v>
          </cell>
        </row>
        <row r="6818">
          <cell r="A6818">
            <v>11685</v>
          </cell>
          <cell r="B6818" t="str">
            <v>BRACO / CANO PARA CHUVEIRO ELETRICO, EM ALUMINIO, 30 CM X 1/2 "</v>
          </cell>
          <cell r="C6818" t="str">
            <v xml:space="preserve">UN    </v>
          </cell>
          <cell r="D6818">
            <v>26.66</v>
          </cell>
          <cell r="E6818">
            <v>0.05</v>
          </cell>
        </row>
        <row r="6819">
          <cell r="A6819">
            <v>11679</v>
          </cell>
          <cell r="B6819" t="str">
            <v>BRACO OU HASTE COM CANOPLA PLASTICA, 1/2 ", PARA CHUVEIRO ELETRICO</v>
          </cell>
          <cell r="C6819" t="str">
            <v xml:space="preserve">UN    </v>
          </cell>
          <cell r="D6819">
            <v>6.12</v>
          </cell>
          <cell r="E6819">
            <v>0.05</v>
          </cell>
        </row>
        <row r="6820">
          <cell r="A6820">
            <v>11680</v>
          </cell>
          <cell r="B6820" t="str">
            <v>BRACO OU HASTE COM CANOPLA PLASTICA, 1/2 ", PARA CHUVEIRO SIMPLES</v>
          </cell>
          <cell r="C6820" t="str">
            <v xml:space="preserve">UN    </v>
          </cell>
          <cell r="D6820">
            <v>5.04</v>
          </cell>
          <cell r="E6820">
            <v>0.05</v>
          </cell>
        </row>
        <row r="6821">
          <cell r="A6821">
            <v>2512</v>
          </cell>
          <cell r="B6821" t="str">
            <v>BRACO P/ LUMINARIA PUBLICA 1 X 1,50M ROMAGNOLE OU EQUIV</v>
          </cell>
          <cell r="C6821" t="str">
            <v xml:space="preserve">UN    </v>
          </cell>
          <cell r="D6821">
            <v>16.489999999999998</v>
          </cell>
          <cell r="E6821">
            <v>0.05</v>
          </cell>
        </row>
        <row r="6822">
          <cell r="A6822">
            <v>4374</v>
          </cell>
          <cell r="B6822" t="str">
            <v>BUCHA DE NYLON SEM ABA S10</v>
          </cell>
          <cell r="C6822" t="str">
            <v xml:space="preserve">UN    </v>
          </cell>
          <cell r="D6822">
            <v>0.48</v>
          </cell>
          <cell r="E6822">
            <v>0.05</v>
          </cell>
        </row>
        <row r="6823">
          <cell r="A6823">
            <v>7568</v>
          </cell>
          <cell r="B6823" t="str">
            <v>BUCHA DE NYLON SEM ABA S10, COM PARAFUSO DE 6,10 X 65 MM EM ACO ZINCADO COM ROSCA SOBERBA, CABECA CHATA E FENDA PHILLIPS</v>
          </cell>
          <cell r="C6823" t="str">
            <v xml:space="preserve">UN    </v>
          </cell>
          <cell r="D6823">
            <v>0.79</v>
          </cell>
          <cell r="E6823">
            <v>0.05</v>
          </cell>
        </row>
        <row r="6824">
          <cell r="A6824">
            <v>7584</v>
          </cell>
          <cell r="B6824" t="str">
            <v>BUCHA DE NYLON SEM ABA S12, COM PARAFUSO DE 5/16" X 80 MM EM ACO ZINCADO COM ROSCA SOBERBA E CABECA SEXTAVADA</v>
          </cell>
          <cell r="C6824" t="str">
            <v xml:space="preserve">UN    </v>
          </cell>
          <cell r="D6824">
            <v>1.21</v>
          </cell>
          <cell r="E6824">
            <v>0.05</v>
          </cell>
        </row>
        <row r="6825">
          <cell r="A6825">
            <v>11945</v>
          </cell>
          <cell r="B6825" t="str">
            <v>BUCHA DE NYLON SEM ABA S4</v>
          </cell>
          <cell r="C6825" t="str">
            <v xml:space="preserve">UN    </v>
          </cell>
          <cell r="D6825">
            <v>7.0000000000000007E-2</v>
          </cell>
          <cell r="E6825">
            <v>0.05</v>
          </cell>
        </row>
        <row r="6826">
          <cell r="A6826">
            <v>11946</v>
          </cell>
          <cell r="B6826" t="str">
            <v>BUCHA DE NYLON SEM ABA S5</v>
          </cell>
          <cell r="C6826" t="str">
            <v xml:space="preserve">UN    </v>
          </cell>
          <cell r="D6826">
            <v>0.09</v>
          </cell>
          <cell r="E6826">
            <v>0.05</v>
          </cell>
        </row>
        <row r="6827">
          <cell r="A6827">
            <v>4375</v>
          </cell>
          <cell r="B6827" t="str">
            <v>BUCHA DE NYLON SEM ABA S6</v>
          </cell>
          <cell r="C6827" t="str">
            <v xml:space="preserve">UN    </v>
          </cell>
          <cell r="D6827">
            <v>0.13</v>
          </cell>
          <cell r="E6827">
            <v>0.05</v>
          </cell>
        </row>
        <row r="6828">
          <cell r="A6828">
            <v>11950</v>
          </cell>
          <cell r="B6828" t="str">
            <v>BUCHA DE NYLON SEM ABA S6, COM PARAFUSO DE 4,20 X 40 MM EM ACO ZINCADO COM ROSCA SOBERBA, CABECA CHATA E FENDA PHILLIPS</v>
          </cell>
          <cell r="C6828" t="str">
            <v xml:space="preserve">UN    </v>
          </cell>
          <cell r="D6828">
            <v>0.26</v>
          </cell>
          <cell r="E6828">
            <v>0.05</v>
          </cell>
        </row>
        <row r="6829">
          <cell r="A6829">
            <v>4376</v>
          </cell>
          <cell r="B6829" t="str">
            <v>BUCHA DE NYLON SEM ABA S8</v>
          </cell>
          <cell r="C6829" t="str">
            <v xml:space="preserve">UN    </v>
          </cell>
          <cell r="D6829">
            <v>0.25</v>
          </cell>
          <cell r="E6829">
            <v>0.05</v>
          </cell>
        </row>
        <row r="6830">
          <cell r="A6830">
            <v>7583</v>
          </cell>
          <cell r="B6830" t="str">
            <v>BUCHA DE NYLON SEM ABA S8, COM PARAFUSO DE 4,80 X 50 MM EM ACO ZINCADO COM ROSCA SOBERBA, CABECA CHATA E FENDA PHILLIPS</v>
          </cell>
          <cell r="C6830" t="str">
            <v xml:space="preserve">UN    </v>
          </cell>
          <cell r="D6830">
            <v>0.54</v>
          </cell>
          <cell r="E6830">
            <v>0.05</v>
          </cell>
        </row>
        <row r="6831">
          <cell r="A6831">
            <v>4350</v>
          </cell>
          <cell r="B6831" t="str">
            <v>BUCHA DE NYLON, DIAMETRO DO FURO 8 MM, COMPRIMENTO 40 MM, COM PARAFUSO DE ROSCA SOBERBA, CABECA CHATA, FENDA SIMPLES, 4,8 X 50 MM</v>
          </cell>
          <cell r="C6831" t="str">
            <v xml:space="preserve">UN    </v>
          </cell>
          <cell r="D6831">
            <v>0.23</v>
          </cell>
          <cell r="E6831">
            <v>0.05</v>
          </cell>
        </row>
        <row r="6832">
          <cell r="A6832">
            <v>39886</v>
          </cell>
          <cell r="B6832" t="str">
            <v>BUCHA DE REDUCAO DE COBRE (REF 600-2) SEM ANEL DE SOLDA, PONTA X BOLSA, 22 X 15 MM</v>
          </cell>
          <cell r="C6832" t="str">
            <v xml:space="preserve">UN    </v>
          </cell>
          <cell r="D6832">
            <v>2.36</v>
          </cell>
          <cell r="E6832">
            <v>0.05</v>
          </cell>
        </row>
        <row r="6833">
          <cell r="A6833">
            <v>39887</v>
          </cell>
          <cell r="B6833" t="str">
            <v>BUCHA DE REDUCAO DE COBRE (REF 600-2) SEM ANEL DE SOLDA, PONTA X BOLSA, 28 X 22 MM</v>
          </cell>
          <cell r="C6833" t="str">
            <v xml:space="preserve">UN    </v>
          </cell>
          <cell r="D6833">
            <v>3.55</v>
          </cell>
          <cell r="E6833">
            <v>0.05</v>
          </cell>
        </row>
        <row r="6834">
          <cell r="A6834">
            <v>39888</v>
          </cell>
          <cell r="B6834" t="str">
            <v>BUCHA DE REDUCAO DE COBRE (REF 600-2) SEM ANEL DE SOLDA, PONTA X BOLSA, 35 X 28 MM</v>
          </cell>
          <cell r="C6834" t="str">
            <v xml:space="preserve">UN    </v>
          </cell>
          <cell r="D6834">
            <v>8.1199999999999992</v>
          </cell>
          <cell r="E6834">
            <v>0.05</v>
          </cell>
        </row>
        <row r="6835">
          <cell r="A6835">
            <v>39890</v>
          </cell>
          <cell r="B6835" t="str">
            <v>BUCHA DE REDUCAO DE COBRE (REF 600-2) SEM ANEL DE SOLDA, PONTA X BOLSA, 42 X 35 MM</v>
          </cell>
          <cell r="C6835" t="str">
            <v xml:space="preserve">UN    </v>
          </cell>
          <cell r="D6835">
            <v>13.85</v>
          </cell>
          <cell r="E6835">
            <v>0.05</v>
          </cell>
        </row>
        <row r="6836">
          <cell r="A6836">
            <v>39891</v>
          </cell>
          <cell r="B6836" t="str">
            <v>BUCHA DE REDUCAO DE COBRE (REF 600-2) SEM ANEL DE SOLDA, PONTA X BOLSA, 54 X 42 MM</v>
          </cell>
          <cell r="C6836" t="str">
            <v xml:space="preserve">UN    </v>
          </cell>
          <cell r="D6836">
            <v>19.54</v>
          </cell>
          <cell r="E6836">
            <v>0.05</v>
          </cell>
        </row>
        <row r="6837">
          <cell r="A6837">
            <v>39892</v>
          </cell>
          <cell r="B6837" t="str">
            <v>BUCHA DE REDUCAO DE COBRE (REF 600-2) SEM ANEL DE SOLDA, PONTA X BOLSA, 66 X 54 MM</v>
          </cell>
          <cell r="C6837" t="str">
            <v xml:space="preserve">UN    </v>
          </cell>
          <cell r="D6837">
            <v>60.9</v>
          </cell>
          <cell r="E6837">
            <v>0.05</v>
          </cell>
        </row>
        <row r="6838">
          <cell r="A6838">
            <v>790</v>
          </cell>
          <cell r="B6838" t="str">
            <v>BUCHA DE REDUCAO DE FERRO GALVANIZADO, COM ROSCA BSP, DE 1 1/2" X 1 1/4"</v>
          </cell>
          <cell r="C6838" t="str">
            <v xml:space="preserve">UN    </v>
          </cell>
          <cell r="D6838">
            <v>10.55</v>
          </cell>
          <cell r="E6838">
            <v>0.05</v>
          </cell>
        </row>
        <row r="6839">
          <cell r="A6839">
            <v>766</v>
          </cell>
          <cell r="B6839" t="str">
            <v>BUCHA DE REDUCAO DE FERRO GALVANIZADO, COM ROSCA BSP, DE 1 1/2" X 1/2"</v>
          </cell>
          <cell r="C6839" t="str">
            <v xml:space="preserve">UN    </v>
          </cell>
          <cell r="D6839">
            <v>10.55</v>
          </cell>
          <cell r="E6839">
            <v>0.05</v>
          </cell>
        </row>
        <row r="6840">
          <cell r="A6840">
            <v>791</v>
          </cell>
          <cell r="B6840" t="str">
            <v>BUCHA DE REDUCAO DE FERRO GALVANIZADO, COM ROSCA BSP, DE 1 1/2" X 1"</v>
          </cell>
          <cell r="C6840" t="str">
            <v xml:space="preserve">UN    </v>
          </cell>
          <cell r="D6840">
            <v>10.55</v>
          </cell>
          <cell r="E6840">
            <v>0.05</v>
          </cell>
        </row>
        <row r="6841">
          <cell r="A6841">
            <v>767</v>
          </cell>
          <cell r="B6841" t="str">
            <v>BUCHA DE REDUCAO DE FERRO GALVANIZADO, COM ROSCA BSP, DE 1 1/2" X 3/4"</v>
          </cell>
          <cell r="C6841" t="str">
            <v xml:space="preserve">UN    </v>
          </cell>
          <cell r="D6841">
            <v>10.55</v>
          </cell>
          <cell r="E6841">
            <v>0.05</v>
          </cell>
        </row>
        <row r="6842">
          <cell r="A6842">
            <v>768</v>
          </cell>
          <cell r="B6842" t="str">
            <v>BUCHA DE REDUCAO DE FERRO GALVANIZADO, COM ROSCA BSP, DE 1 1/4" X 1/2"</v>
          </cell>
          <cell r="C6842" t="str">
            <v xml:space="preserve">UN    </v>
          </cell>
          <cell r="D6842">
            <v>8.2799999999999994</v>
          </cell>
          <cell r="E6842">
            <v>0.05</v>
          </cell>
        </row>
        <row r="6843">
          <cell r="A6843">
            <v>789</v>
          </cell>
          <cell r="B6843" t="str">
            <v>BUCHA DE REDUCAO DE FERRO GALVANIZADO, COM ROSCA BSP, DE 1 1/4" X 1"</v>
          </cell>
          <cell r="C6843" t="str">
            <v xml:space="preserve">UN    </v>
          </cell>
          <cell r="D6843">
            <v>8.11</v>
          </cell>
          <cell r="E6843">
            <v>0.05</v>
          </cell>
        </row>
        <row r="6844">
          <cell r="A6844">
            <v>769</v>
          </cell>
          <cell r="B6844" t="str">
            <v>BUCHA DE REDUCAO DE FERRO GALVANIZADO, COM ROSCA BSP, DE 1 1/4" X 3/4"</v>
          </cell>
          <cell r="C6844" t="str">
            <v xml:space="preserve">UN    </v>
          </cell>
          <cell r="D6844">
            <v>8.2799999999999994</v>
          </cell>
          <cell r="E6844">
            <v>0.05</v>
          </cell>
        </row>
        <row r="6845">
          <cell r="A6845">
            <v>770</v>
          </cell>
          <cell r="B6845" t="str">
            <v>BUCHA DE REDUCAO DE FERRO GALVANIZADO, COM ROSCA BSP, DE 1/2" X 1/4"</v>
          </cell>
          <cell r="C6845" t="str">
            <v xml:space="preserve">UN    </v>
          </cell>
          <cell r="D6845">
            <v>2.92</v>
          </cell>
          <cell r="E6845">
            <v>0.05</v>
          </cell>
        </row>
        <row r="6846">
          <cell r="A6846">
            <v>12394</v>
          </cell>
          <cell r="B6846" t="str">
            <v>BUCHA DE REDUCAO DE FERRO GALVANIZADO, COM ROSCA BSP, DE 1/2" X 3/8"</v>
          </cell>
          <cell r="C6846" t="str">
            <v xml:space="preserve">UN    </v>
          </cell>
          <cell r="D6846">
            <v>2.92</v>
          </cell>
          <cell r="E6846">
            <v>0.05</v>
          </cell>
        </row>
        <row r="6847">
          <cell r="A6847">
            <v>764</v>
          </cell>
          <cell r="B6847" t="str">
            <v>BUCHA DE REDUCAO DE FERRO GALVANIZADO, COM ROSCA BSP, DE 1" X 1/2"</v>
          </cell>
          <cell r="C6847" t="str">
            <v xml:space="preserve">UN    </v>
          </cell>
          <cell r="D6847">
            <v>5.0999999999999996</v>
          </cell>
          <cell r="E6847">
            <v>0.05</v>
          </cell>
        </row>
        <row r="6848">
          <cell r="A6848">
            <v>765</v>
          </cell>
          <cell r="B6848" t="str">
            <v>BUCHA DE REDUCAO DE FERRO GALVANIZADO, COM ROSCA BSP, DE 1" X 3/4"</v>
          </cell>
          <cell r="C6848" t="str">
            <v xml:space="preserve">UN    </v>
          </cell>
          <cell r="D6848">
            <v>5.0999999999999996</v>
          </cell>
          <cell r="E6848">
            <v>0.05</v>
          </cell>
        </row>
        <row r="6849">
          <cell r="A6849">
            <v>787</v>
          </cell>
          <cell r="B6849" t="str">
            <v>BUCHA DE REDUCAO DE FERRO GALVANIZADO, COM ROSCA BSP, DE 2 1/2" X 1 1/2"</v>
          </cell>
          <cell r="C6849" t="str">
            <v xml:space="preserve">UN    </v>
          </cell>
          <cell r="D6849">
            <v>22.78</v>
          </cell>
          <cell r="E6849">
            <v>0.05</v>
          </cell>
        </row>
        <row r="6850">
          <cell r="A6850">
            <v>774</v>
          </cell>
          <cell r="B6850" t="str">
            <v>BUCHA DE REDUCAO DE FERRO GALVANIZADO, COM ROSCA BSP, DE 2 1/2" X 1 1/4"</v>
          </cell>
          <cell r="C6850" t="str">
            <v xml:space="preserve">UN    </v>
          </cell>
          <cell r="D6850">
            <v>22.78</v>
          </cell>
          <cell r="E6850">
            <v>0.05</v>
          </cell>
        </row>
        <row r="6851">
          <cell r="A6851">
            <v>773</v>
          </cell>
          <cell r="B6851" t="str">
            <v>BUCHA DE REDUCAO DE FERRO GALVANIZADO, COM ROSCA BSP, DE 2 1/2" X 1"</v>
          </cell>
          <cell r="C6851" t="str">
            <v xml:space="preserve">UN    </v>
          </cell>
          <cell r="D6851">
            <v>22.78</v>
          </cell>
          <cell r="E6851">
            <v>0.05</v>
          </cell>
        </row>
        <row r="6852">
          <cell r="A6852">
            <v>775</v>
          </cell>
          <cell r="B6852" t="str">
            <v>BUCHA DE REDUCAO DE FERRO GALVANIZADO, COM ROSCA BSP, DE 2 1/2" X 2"</v>
          </cell>
          <cell r="C6852" t="str">
            <v xml:space="preserve">UN    </v>
          </cell>
          <cell r="D6852">
            <v>22.78</v>
          </cell>
          <cell r="E6852">
            <v>0.05</v>
          </cell>
        </row>
        <row r="6853">
          <cell r="A6853">
            <v>788</v>
          </cell>
          <cell r="B6853" t="str">
            <v>BUCHA DE REDUCAO DE FERRO GALVANIZADO, COM ROSCA BSP, DE 2" X 1 1/2"</v>
          </cell>
          <cell r="C6853" t="str">
            <v xml:space="preserve">UN    </v>
          </cell>
          <cell r="D6853">
            <v>14.16</v>
          </cell>
          <cell r="E6853">
            <v>0.05</v>
          </cell>
        </row>
        <row r="6854">
          <cell r="A6854">
            <v>772</v>
          </cell>
          <cell r="B6854" t="str">
            <v>BUCHA DE REDUCAO DE FERRO GALVANIZADO, COM ROSCA BSP, DE 2" X 1 1/4"</v>
          </cell>
          <cell r="C6854" t="str">
            <v xml:space="preserve">UN    </v>
          </cell>
          <cell r="D6854">
            <v>14.16</v>
          </cell>
          <cell r="E6854">
            <v>0.05</v>
          </cell>
        </row>
        <row r="6855">
          <cell r="A6855">
            <v>771</v>
          </cell>
          <cell r="B6855" t="str">
            <v>BUCHA DE REDUCAO DE FERRO GALVANIZADO, COM ROSCA BSP, DE 2" X 1"</v>
          </cell>
          <cell r="C6855" t="str">
            <v xml:space="preserve">UN    </v>
          </cell>
          <cell r="D6855">
            <v>14.16</v>
          </cell>
          <cell r="E6855">
            <v>0.05</v>
          </cell>
        </row>
        <row r="6856">
          <cell r="A6856">
            <v>779</v>
          </cell>
          <cell r="B6856" t="str">
            <v>BUCHA DE REDUCAO DE FERRO GALVANIZADO, COM ROSCA BSP, DE 3/4" X 1/2"</v>
          </cell>
          <cell r="C6856" t="str">
            <v xml:space="preserve">UN    </v>
          </cell>
          <cell r="D6856">
            <v>3.52</v>
          </cell>
          <cell r="E6856">
            <v>0.05</v>
          </cell>
        </row>
        <row r="6857">
          <cell r="A6857">
            <v>776</v>
          </cell>
          <cell r="B6857" t="str">
            <v>BUCHA DE REDUCAO DE FERRO GALVANIZADO, COM ROSCA BSP, DE 3" X 1 1/2"</v>
          </cell>
          <cell r="C6857" t="str">
            <v xml:space="preserve">UN    </v>
          </cell>
          <cell r="D6857">
            <v>33.58</v>
          </cell>
          <cell r="E6857">
            <v>0.05</v>
          </cell>
        </row>
        <row r="6858">
          <cell r="A6858">
            <v>777</v>
          </cell>
          <cell r="B6858" t="str">
            <v>BUCHA DE REDUCAO DE FERRO GALVANIZADO, COM ROSCA BSP, DE 3" X 1 1/4"</v>
          </cell>
          <cell r="C6858" t="str">
            <v xml:space="preserve">UN    </v>
          </cell>
          <cell r="D6858">
            <v>32.64</v>
          </cell>
          <cell r="E6858">
            <v>0.05</v>
          </cell>
        </row>
        <row r="6859">
          <cell r="A6859">
            <v>780</v>
          </cell>
          <cell r="B6859" t="str">
            <v>BUCHA DE REDUCAO DE FERRO GALVANIZADO, COM ROSCA BSP, DE 3" X 2 1/2"</v>
          </cell>
          <cell r="C6859" t="str">
            <v xml:space="preserve">UN    </v>
          </cell>
          <cell r="D6859">
            <v>32.81</v>
          </cell>
          <cell r="E6859">
            <v>0.05</v>
          </cell>
        </row>
        <row r="6860">
          <cell r="A6860">
            <v>778</v>
          </cell>
          <cell r="B6860" t="str">
            <v>BUCHA DE REDUCAO DE FERRO GALVANIZADO, COM ROSCA BSP, DE 3" X 2"</v>
          </cell>
          <cell r="C6860" t="str">
            <v xml:space="preserve">UN    </v>
          </cell>
          <cell r="D6860">
            <v>33.58</v>
          </cell>
          <cell r="E6860">
            <v>0.05</v>
          </cell>
        </row>
        <row r="6861">
          <cell r="A6861">
            <v>781</v>
          </cell>
          <cell r="B6861" t="str">
            <v>BUCHA DE REDUCAO DE FERRO GALVANIZADO, COM ROSCA BSP, DE 4" X 2 1/2"</v>
          </cell>
          <cell r="C6861" t="str">
            <v xml:space="preserve">UN    </v>
          </cell>
          <cell r="D6861">
            <v>62.05</v>
          </cell>
          <cell r="E6861">
            <v>0.05</v>
          </cell>
        </row>
        <row r="6862">
          <cell r="A6862">
            <v>786</v>
          </cell>
          <cell r="B6862" t="str">
            <v>BUCHA DE REDUCAO DE FERRO GALVANIZADO, COM ROSCA BSP, DE 4" X 2"</v>
          </cell>
          <cell r="C6862" t="str">
            <v xml:space="preserve">UN    </v>
          </cell>
          <cell r="D6862">
            <v>62.05</v>
          </cell>
          <cell r="E6862">
            <v>0.05</v>
          </cell>
        </row>
        <row r="6863">
          <cell r="A6863">
            <v>782</v>
          </cell>
          <cell r="B6863" t="str">
            <v>BUCHA DE REDUCAO DE FERRO GALVANIZADO, COM ROSCA BSP, DE 4" X 3"</v>
          </cell>
          <cell r="C6863" t="str">
            <v xml:space="preserve">UN    </v>
          </cell>
          <cell r="D6863">
            <v>62.05</v>
          </cell>
          <cell r="E6863">
            <v>0.05</v>
          </cell>
        </row>
        <row r="6864">
          <cell r="A6864">
            <v>783</v>
          </cell>
          <cell r="B6864" t="str">
            <v>BUCHA DE REDUCAO DE FERRO GALVANIZADO, COM ROSCA BSP, DE 5" X 4"</v>
          </cell>
          <cell r="C6864" t="str">
            <v xml:space="preserve">UN    </v>
          </cell>
          <cell r="D6864">
            <v>169.82</v>
          </cell>
          <cell r="E6864">
            <v>0.05</v>
          </cell>
        </row>
        <row r="6865">
          <cell r="A6865">
            <v>785</v>
          </cell>
          <cell r="B6865" t="str">
            <v>BUCHA DE REDUCAO DE FERRO GALVANIZADO, COM ROSCA BSP, DE 6" X 4"</v>
          </cell>
          <cell r="C6865" t="str">
            <v xml:space="preserve">UN    </v>
          </cell>
          <cell r="D6865">
            <v>179.43</v>
          </cell>
          <cell r="E6865">
            <v>0.05</v>
          </cell>
        </row>
        <row r="6866">
          <cell r="A6866">
            <v>784</v>
          </cell>
          <cell r="B6866" t="str">
            <v>BUCHA DE REDUCAO DE FERRO GALVANIZADO, COM ROSCA BSP, DE 6" X 5"</v>
          </cell>
          <cell r="C6866" t="str">
            <v xml:space="preserve">UN    </v>
          </cell>
          <cell r="D6866">
            <v>192.49</v>
          </cell>
          <cell r="E6866">
            <v>0.05</v>
          </cell>
        </row>
        <row r="6867">
          <cell r="A6867">
            <v>831</v>
          </cell>
          <cell r="B6867" t="str">
            <v>BUCHA DE REDUCAO DE PVC, SOLDAVEL, CURTA, COM 110 X 85 MM, PARA AGUA FRIA PREDIAL</v>
          </cell>
          <cell r="C6867" t="str">
            <v xml:space="preserve">UN    </v>
          </cell>
          <cell r="D6867">
            <v>40.69</v>
          </cell>
          <cell r="E6867">
            <v>0.05</v>
          </cell>
        </row>
        <row r="6868">
          <cell r="A6868">
            <v>828</v>
          </cell>
          <cell r="B6868" t="str">
            <v>BUCHA DE REDUCAO DE PVC, SOLDAVEL, CURTA, COM 25 X 20 MM, PARA AGUA FRIA PREDIAL</v>
          </cell>
          <cell r="C6868" t="str">
            <v xml:space="preserve">UN    </v>
          </cell>
          <cell r="D6868">
            <v>0.28999999999999998</v>
          </cell>
          <cell r="E6868">
            <v>0.05</v>
          </cell>
        </row>
        <row r="6869">
          <cell r="A6869">
            <v>829</v>
          </cell>
          <cell r="B6869" t="str">
            <v>BUCHA DE REDUCAO DE PVC, SOLDAVEL, CURTA, COM 32 X 25 MM, PARA AGUA FRIA PREDIAL</v>
          </cell>
          <cell r="C6869" t="str">
            <v xml:space="preserve">UN    </v>
          </cell>
          <cell r="D6869">
            <v>0.56999999999999995</v>
          </cell>
          <cell r="E6869">
            <v>0.05</v>
          </cell>
        </row>
        <row r="6870">
          <cell r="A6870">
            <v>812</v>
          </cell>
          <cell r="B6870" t="str">
            <v>BUCHA DE REDUCAO DE PVC, SOLDAVEL, CURTA, COM 40 X 32 MM, PARA AGUA FRIA PREDIAL</v>
          </cell>
          <cell r="C6870" t="str">
            <v xml:space="preserve">UN    </v>
          </cell>
          <cell r="D6870">
            <v>1.21</v>
          </cell>
          <cell r="E6870">
            <v>0.05</v>
          </cell>
        </row>
        <row r="6871">
          <cell r="A6871">
            <v>819</v>
          </cell>
          <cell r="B6871" t="str">
            <v>BUCHA DE REDUCAO DE PVC, SOLDAVEL, CURTA, COM 50 X 40 MM, PARA AGUA FRIA PREDIAL</v>
          </cell>
          <cell r="C6871" t="str">
            <v xml:space="preserve">UN    </v>
          </cell>
          <cell r="D6871">
            <v>2.14</v>
          </cell>
          <cell r="E6871">
            <v>0.05</v>
          </cell>
        </row>
        <row r="6872">
          <cell r="A6872">
            <v>818</v>
          </cell>
          <cell r="B6872" t="str">
            <v>BUCHA DE REDUCAO DE PVC, SOLDAVEL, CURTA, COM 60 X 50 MM, PARA AGUA FRIA PREDIAL</v>
          </cell>
          <cell r="C6872" t="str">
            <v xml:space="preserve">UN    </v>
          </cell>
          <cell r="D6872">
            <v>4.01</v>
          </cell>
          <cell r="E6872">
            <v>0.05</v>
          </cell>
        </row>
        <row r="6873">
          <cell r="A6873">
            <v>823</v>
          </cell>
          <cell r="B6873" t="str">
            <v>BUCHA DE REDUCAO DE PVC, SOLDAVEL, CURTA, COM 75 X 60 MM, PARA AGUA FRIA PREDIAL</v>
          </cell>
          <cell r="C6873" t="str">
            <v xml:space="preserve">UN    </v>
          </cell>
          <cell r="D6873">
            <v>9.91</v>
          </cell>
          <cell r="E6873">
            <v>0.05</v>
          </cell>
        </row>
        <row r="6874">
          <cell r="A6874">
            <v>830</v>
          </cell>
          <cell r="B6874" t="str">
            <v>BUCHA DE REDUCAO DE PVC, SOLDAVEL, CURTA, COM 85 X 75 MM, PARA AGUA FRIA PREDIAL</v>
          </cell>
          <cell r="C6874" t="str">
            <v xml:space="preserve">UN    </v>
          </cell>
          <cell r="D6874">
            <v>8</v>
          </cell>
          <cell r="E6874">
            <v>0.05</v>
          </cell>
        </row>
        <row r="6875">
          <cell r="A6875">
            <v>826</v>
          </cell>
          <cell r="B6875" t="str">
            <v>BUCHA DE REDUCAO DE PVC, SOLDAVEL, LONGA, COM 110 X 60 MM, PARA AGUA FRIA PREDIAL</v>
          </cell>
          <cell r="C6875" t="str">
            <v xml:space="preserve">UN    </v>
          </cell>
          <cell r="D6875">
            <v>23.82</v>
          </cell>
          <cell r="E6875">
            <v>0.05</v>
          </cell>
        </row>
        <row r="6876">
          <cell r="A6876">
            <v>827</v>
          </cell>
          <cell r="B6876" t="str">
            <v>BUCHA DE REDUCAO DE PVC, SOLDAVEL, LONGA, COM 110 X 75 MM, PARA AGUA FRIA PREDIAL</v>
          </cell>
          <cell r="C6876" t="str">
            <v xml:space="preserve">UN    </v>
          </cell>
          <cell r="D6876">
            <v>20.09</v>
          </cell>
          <cell r="E6876">
            <v>0.05</v>
          </cell>
        </row>
        <row r="6877">
          <cell r="A6877">
            <v>832</v>
          </cell>
          <cell r="B6877" t="str">
            <v>BUCHA DE REDUCAO DE PVC, SOLDAVEL, LONGA, COM 32 X 20 MM, PARA AGUA FRIA PREDIAL</v>
          </cell>
          <cell r="C6877" t="str">
            <v xml:space="preserve">UN    </v>
          </cell>
          <cell r="D6877">
            <v>1.28</v>
          </cell>
          <cell r="E6877">
            <v>0.05</v>
          </cell>
        </row>
        <row r="6878">
          <cell r="A6878">
            <v>833</v>
          </cell>
          <cell r="B6878" t="str">
            <v>BUCHA DE REDUCAO DE PVC, SOLDAVEL, LONGA, COM 40 X 20 MM, PARA AGUA FRIA PREDIAL</v>
          </cell>
          <cell r="C6878" t="str">
            <v xml:space="preserve">UN    </v>
          </cell>
          <cell r="D6878">
            <v>1.88</v>
          </cell>
          <cell r="E6878">
            <v>0.05</v>
          </cell>
        </row>
        <row r="6879">
          <cell r="A6879">
            <v>834</v>
          </cell>
          <cell r="B6879" t="str">
            <v>BUCHA DE REDUCAO DE PVC, SOLDAVEL, LONGA, COM 40 X 25 MM, PARA AGUA FRIA PREDIAL</v>
          </cell>
          <cell r="C6879" t="str">
            <v xml:space="preserve">UN    </v>
          </cell>
          <cell r="D6879">
            <v>2.0699999999999998</v>
          </cell>
          <cell r="E6879">
            <v>0.05</v>
          </cell>
        </row>
        <row r="6880">
          <cell r="A6880">
            <v>825</v>
          </cell>
          <cell r="B6880" t="str">
            <v>BUCHA DE REDUCAO DE PVC, SOLDAVEL, LONGA, COM 50 X 20 MM, PARA AGUA FRIA PREDIAL</v>
          </cell>
          <cell r="C6880" t="str">
            <v xml:space="preserve">UN    </v>
          </cell>
          <cell r="D6880">
            <v>2.2200000000000002</v>
          </cell>
          <cell r="E6880">
            <v>0.05</v>
          </cell>
        </row>
        <row r="6881">
          <cell r="A6881">
            <v>813</v>
          </cell>
          <cell r="B6881" t="str">
            <v>BUCHA DE REDUCAO DE PVC, SOLDAVEL, LONGA, COM 50 X 25 MM, PARA AGUA FRIA PREDIAL</v>
          </cell>
          <cell r="C6881" t="str">
            <v xml:space="preserve">UN    </v>
          </cell>
          <cell r="D6881">
            <v>2.71</v>
          </cell>
          <cell r="E6881">
            <v>0.05</v>
          </cell>
        </row>
        <row r="6882">
          <cell r="A6882">
            <v>820</v>
          </cell>
          <cell r="B6882" t="str">
            <v>BUCHA DE REDUCAO DE PVC, SOLDAVEL, LONGA, COM 50 X 32 MM, PARA AGUA FRIA PREDIAL</v>
          </cell>
          <cell r="C6882" t="str">
            <v xml:space="preserve">UN    </v>
          </cell>
          <cell r="D6882">
            <v>2.97</v>
          </cell>
          <cell r="E6882">
            <v>0.05</v>
          </cell>
        </row>
        <row r="6883">
          <cell r="A6883">
            <v>816</v>
          </cell>
          <cell r="B6883" t="str">
            <v>BUCHA DE REDUCAO DE PVC, SOLDAVEL, LONGA, COM 60 X 25 MM, PARA AGUA FRIA PREDIAL</v>
          </cell>
          <cell r="C6883" t="str">
            <v xml:space="preserve">UN    </v>
          </cell>
          <cell r="D6883">
            <v>5.08</v>
          </cell>
          <cell r="E6883">
            <v>0.05</v>
          </cell>
        </row>
        <row r="6884">
          <cell r="A6884">
            <v>814</v>
          </cell>
          <cell r="B6884" t="str">
            <v>BUCHA DE REDUCAO DE PVC, SOLDAVEL, LONGA, COM 60 X 32 MM, PARA AGUA FRIA PREDIAL</v>
          </cell>
          <cell r="C6884" t="str">
            <v xml:space="preserve">UN    </v>
          </cell>
          <cell r="D6884">
            <v>6.34</v>
          </cell>
          <cell r="E6884">
            <v>0.05</v>
          </cell>
        </row>
        <row r="6885">
          <cell r="A6885">
            <v>815</v>
          </cell>
          <cell r="B6885" t="str">
            <v>BUCHA DE REDUCAO DE PVC, SOLDAVEL, LONGA, COM 60 X 40 MM, PARA AGUA FRIA PREDIAL</v>
          </cell>
          <cell r="C6885" t="str">
            <v xml:space="preserve">UN    </v>
          </cell>
          <cell r="D6885">
            <v>6.5</v>
          </cell>
          <cell r="E6885">
            <v>0.05</v>
          </cell>
        </row>
        <row r="6886">
          <cell r="A6886">
            <v>822</v>
          </cell>
          <cell r="B6886" t="str">
            <v>BUCHA DE REDUCAO DE PVC, SOLDAVEL, LONGA, COM 60 X 50 MM, PARA AGUA FRIA PREDIAL</v>
          </cell>
          <cell r="C6886" t="str">
            <v xml:space="preserve">UN    </v>
          </cell>
          <cell r="D6886">
            <v>7.52</v>
          </cell>
          <cell r="E6886">
            <v>0.05</v>
          </cell>
        </row>
        <row r="6887">
          <cell r="A6887">
            <v>821</v>
          </cell>
          <cell r="B6887" t="str">
            <v>BUCHA DE REDUCAO DE PVC, SOLDAVEL, LONGA, COM 75 X 50 MM, PARA AGUA FRIA PREDIAL</v>
          </cell>
          <cell r="C6887" t="str">
            <v xml:space="preserve">UN    </v>
          </cell>
          <cell r="D6887">
            <v>9</v>
          </cell>
          <cell r="E6887">
            <v>0.05</v>
          </cell>
        </row>
        <row r="6888">
          <cell r="A6888">
            <v>817</v>
          </cell>
          <cell r="B6888" t="str">
            <v>BUCHA DE REDUCAO DE PVC, SOLDAVEL, LONGA, COM 85 X 60 MM, PARA AGUA FRIA PREDIAL</v>
          </cell>
          <cell r="C6888" t="str">
            <v xml:space="preserve">UN    </v>
          </cell>
          <cell r="D6888">
            <v>12.3</v>
          </cell>
          <cell r="E6888">
            <v>0.05</v>
          </cell>
        </row>
        <row r="6889">
          <cell r="A6889">
            <v>20086</v>
          </cell>
          <cell r="B6889" t="str">
            <v>BUCHA DE REDUCAO DE PVC, SOLDAVEL, LONGA, 50 X 40 MM, PARA ESGOTO PREDIAL</v>
          </cell>
          <cell r="C6889" t="str">
            <v xml:space="preserve">UN    </v>
          </cell>
          <cell r="D6889">
            <v>1.69</v>
          </cell>
          <cell r="E6889">
            <v>0.05</v>
          </cell>
        </row>
        <row r="6890">
          <cell r="A6890">
            <v>39191</v>
          </cell>
          <cell r="B6890" t="str">
            <v>BUCHA DE REDUCAO EM ALUMINIO, COM ROSCA, DE 1 1/2" X 1 1/4", PARA ELETRODUTO</v>
          </cell>
          <cell r="C6890" t="str">
            <v xml:space="preserve">UN    </v>
          </cell>
          <cell r="D6890">
            <v>12.2</v>
          </cell>
          <cell r="E6890">
            <v>0.05</v>
          </cell>
        </row>
        <row r="6891">
          <cell r="A6891">
            <v>39190</v>
          </cell>
          <cell r="B6891" t="str">
            <v>BUCHA DE REDUCAO EM ALUMINIO, COM ROSCA, DE 1 1/2" X 1", PARA ELETRODUTO</v>
          </cell>
          <cell r="C6891" t="str">
            <v xml:space="preserve">UN    </v>
          </cell>
          <cell r="D6891">
            <v>12.75</v>
          </cell>
          <cell r="E6891">
            <v>0.05</v>
          </cell>
        </row>
        <row r="6892">
          <cell r="A6892">
            <v>39189</v>
          </cell>
          <cell r="B6892" t="str">
            <v>BUCHA DE REDUCAO EM ALUMINIO, COM ROSCA, DE 1 1/2" X 3/4", PARA ELETRODUTO</v>
          </cell>
          <cell r="C6892" t="str">
            <v xml:space="preserve">UN    </v>
          </cell>
          <cell r="D6892">
            <v>13.49</v>
          </cell>
          <cell r="E6892">
            <v>0.05</v>
          </cell>
        </row>
        <row r="6893">
          <cell r="A6893">
            <v>39186</v>
          </cell>
          <cell r="B6893" t="str">
            <v>BUCHA DE REDUCAO EM ALUMINIO, COM ROSCA, DE 1 1/4" X 1/2", PARA ELETRODUTO</v>
          </cell>
          <cell r="C6893" t="str">
            <v xml:space="preserve">UN    </v>
          </cell>
          <cell r="D6893">
            <v>12.07</v>
          </cell>
          <cell r="E6893">
            <v>0.05</v>
          </cell>
        </row>
        <row r="6894">
          <cell r="A6894">
            <v>39188</v>
          </cell>
          <cell r="B6894" t="str">
            <v>BUCHA DE REDUCAO EM ALUMINIO, COM ROSCA, DE 1 1/4" X 1", PARA ELETRODUTO</v>
          </cell>
          <cell r="C6894" t="str">
            <v xml:space="preserve">UN    </v>
          </cell>
          <cell r="D6894">
            <v>9.93</v>
          </cell>
          <cell r="E6894">
            <v>0.05</v>
          </cell>
        </row>
        <row r="6895">
          <cell r="A6895">
            <v>39187</v>
          </cell>
          <cell r="B6895" t="str">
            <v>BUCHA DE REDUCAO EM ALUMINIO, COM ROSCA, DE 1 1/4" X 3/4", PARA ELETRODUTO</v>
          </cell>
          <cell r="C6895" t="str">
            <v xml:space="preserve">UN    </v>
          </cell>
          <cell r="D6895">
            <v>10.41</v>
          </cell>
          <cell r="E6895">
            <v>0.05</v>
          </cell>
        </row>
        <row r="6896">
          <cell r="A6896">
            <v>39184</v>
          </cell>
          <cell r="B6896" t="str">
            <v>BUCHA DE REDUCAO EM ALUMINIO, COM ROSCA, DE 1" X 1/2", PARA ELETRODUTO</v>
          </cell>
          <cell r="C6896" t="str">
            <v xml:space="preserve">UN    </v>
          </cell>
          <cell r="D6896">
            <v>3.91</v>
          </cell>
          <cell r="E6896">
            <v>0.05</v>
          </cell>
        </row>
        <row r="6897">
          <cell r="A6897">
            <v>39185</v>
          </cell>
          <cell r="B6897" t="str">
            <v>BUCHA DE REDUCAO EM ALUMINIO, COM ROSCA, DE 1" X 3/4", PARA ELETRODUTO</v>
          </cell>
          <cell r="C6897" t="str">
            <v xml:space="preserve">UN    </v>
          </cell>
          <cell r="D6897">
            <v>3.57</v>
          </cell>
          <cell r="E6897">
            <v>0.05</v>
          </cell>
        </row>
        <row r="6898">
          <cell r="A6898">
            <v>39198</v>
          </cell>
          <cell r="B6898" t="str">
            <v>BUCHA DE REDUCAO EM ALUMINIO, COM ROSCA, DE 2 1/2" X 1 1/2", PARA ELETRODUTO</v>
          </cell>
          <cell r="C6898" t="str">
            <v xml:space="preserve">UN    </v>
          </cell>
          <cell r="D6898">
            <v>40.049999999999997</v>
          </cell>
          <cell r="E6898">
            <v>0.05</v>
          </cell>
        </row>
        <row r="6899">
          <cell r="A6899">
            <v>39197</v>
          </cell>
          <cell r="B6899" t="str">
            <v>BUCHA DE REDUCAO EM ALUMINIO, COM ROSCA, DE 2 1/2" X 1 1/4", PARA ELETRODUTO</v>
          </cell>
          <cell r="C6899" t="str">
            <v xml:space="preserve">UN    </v>
          </cell>
          <cell r="D6899">
            <v>41.83</v>
          </cell>
          <cell r="E6899">
            <v>0.05</v>
          </cell>
        </row>
        <row r="6900">
          <cell r="A6900">
            <v>39196</v>
          </cell>
          <cell r="B6900" t="str">
            <v>BUCHA DE REDUCAO EM ALUMINIO, COM ROSCA, DE 2 1/2" X 1", PARA ELETRODUTO</v>
          </cell>
          <cell r="C6900" t="str">
            <v xml:space="preserve">UN    </v>
          </cell>
          <cell r="D6900">
            <v>43.14</v>
          </cell>
          <cell r="E6900">
            <v>0.05</v>
          </cell>
        </row>
        <row r="6901">
          <cell r="A6901">
            <v>39199</v>
          </cell>
          <cell r="B6901" t="str">
            <v>BUCHA DE REDUCAO EM ALUMINIO, COM ROSCA, DE 2 1/2" X 2", PARA ELETRODUTO</v>
          </cell>
          <cell r="C6901" t="str">
            <v xml:space="preserve">UN    </v>
          </cell>
          <cell r="D6901">
            <v>38.54</v>
          </cell>
          <cell r="E6901">
            <v>0.05</v>
          </cell>
        </row>
        <row r="6902">
          <cell r="A6902">
            <v>39195</v>
          </cell>
          <cell r="B6902" t="str">
            <v>BUCHA DE REDUCAO EM ALUMINIO, COM ROSCA, DE 2" X 1 1/2", PARA ELETRODUTO</v>
          </cell>
          <cell r="C6902" t="str">
            <v xml:space="preserve">UN    </v>
          </cell>
          <cell r="D6902">
            <v>22.24</v>
          </cell>
          <cell r="E6902">
            <v>0.05</v>
          </cell>
        </row>
        <row r="6903">
          <cell r="A6903">
            <v>39194</v>
          </cell>
          <cell r="B6903" t="str">
            <v>BUCHA DE REDUCAO EM ALUMINIO, COM ROSCA, DE 2" X 1 1/4", PARA ELETRODUTO</v>
          </cell>
          <cell r="C6903" t="str">
            <v xml:space="preserve">UN    </v>
          </cell>
          <cell r="D6903">
            <v>23.8</v>
          </cell>
          <cell r="E6903">
            <v>0.05</v>
          </cell>
        </row>
        <row r="6904">
          <cell r="A6904">
            <v>39193</v>
          </cell>
          <cell r="B6904" t="str">
            <v>BUCHA DE REDUCAO EM ALUMINIO, COM ROSCA, DE 2" X 1", PARA ELETRODUTO</v>
          </cell>
          <cell r="C6904" t="str">
            <v xml:space="preserve">UN    </v>
          </cell>
          <cell r="D6904">
            <v>26.09</v>
          </cell>
          <cell r="E6904">
            <v>0.05</v>
          </cell>
        </row>
        <row r="6905">
          <cell r="A6905">
            <v>39192</v>
          </cell>
          <cell r="B6905" t="str">
            <v>BUCHA DE REDUCAO EM ALUMINIO, COM ROSCA, DE 2" X 3/4", PARA ELETRODUTO</v>
          </cell>
          <cell r="C6905" t="str">
            <v xml:space="preserve">UN    </v>
          </cell>
          <cell r="D6905">
            <v>27.14</v>
          </cell>
          <cell r="E6905">
            <v>0.05</v>
          </cell>
        </row>
        <row r="6906">
          <cell r="A6906">
            <v>39920</v>
          </cell>
          <cell r="B6906" t="str">
            <v>BUCHA DE REDUCAO EM ALUMINIO, COM ROSCA, DE 3/4" X 1/2",  PARA ELETRODUTO</v>
          </cell>
          <cell r="C6906" t="str">
            <v xml:space="preserve">UN    </v>
          </cell>
          <cell r="D6906">
            <v>3.28</v>
          </cell>
          <cell r="E6906">
            <v>0.05</v>
          </cell>
        </row>
        <row r="6907">
          <cell r="A6907">
            <v>39201</v>
          </cell>
          <cell r="B6907" t="str">
            <v>BUCHA DE REDUCAO EM ALUMINIO, COM ROSCA, DE 3" X 1 1/2", PARA ELETRODUTO</v>
          </cell>
          <cell r="C6907" t="str">
            <v xml:space="preserve">UN    </v>
          </cell>
          <cell r="D6907">
            <v>47.88</v>
          </cell>
          <cell r="E6907">
            <v>0.05</v>
          </cell>
        </row>
        <row r="6908">
          <cell r="A6908">
            <v>39200</v>
          </cell>
          <cell r="B6908" t="str">
            <v>BUCHA DE REDUCAO EM ALUMINIO, COM ROSCA, DE 3" X 1 1/4", PARA ELETRODUTO</v>
          </cell>
          <cell r="C6908" t="str">
            <v xml:space="preserve">UN    </v>
          </cell>
          <cell r="D6908">
            <v>48.26</v>
          </cell>
          <cell r="E6908">
            <v>0.05</v>
          </cell>
        </row>
        <row r="6909">
          <cell r="A6909">
            <v>39203</v>
          </cell>
          <cell r="B6909" t="str">
            <v>BUCHA DE REDUCAO EM ALUMINIO, COM ROSCA, DE 3" X 2 1/2", PARA ELETRODUTO</v>
          </cell>
          <cell r="C6909" t="str">
            <v xml:space="preserve">UN    </v>
          </cell>
          <cell r="D6909">
            <v>38.97</v>
          </cell>
          <cell r="E6909">
            <v>0.05</v>
          </cell>
        </row>
        <row r="6910">
          <cell r="A6910">
            <v>39202</v>
          </cell>
          <cell r="B6910" t="str">
            <v>BUCHA DE REDUCAO EM ALUMINIO, COM ROSCA, DE 3" X 2", PARA ELETRODUTO</v>
          </cell>
          <cell r="C6910" t="str">
            <v xml:space="preserve">UN    </v>
          </cell>
          <cell r="D6910">
            <v>45.78</v>
          </cell>
          <cell r="E6910">
            <v>0.05</v>
          </cell>
        </row>
        <row r="6911">
          <cell r="A6911">
            <v>39205</v>
          </cell>
          <cell r="B6911" t="str">
            <v>BUCHA DE REDUCAO EM ALUMINIO, COM ROSCA, DE 4" X 2 1/2", PARA ELETRODUTO</v>
          </cell>
          <cell r="C6911" t="str">
            <v xml:space="preserve">UN    </v>
          </cell>
          <cell r="D6911">
            <v>76.38</v>
          </cell>
          <cell r="E6911">
            <v>0.05</v>
          </cell>
        </row>
        <row r="6912">
          <cell r="A6912">
            <v>39204</v>
          </cell>
          <cell r="B6912" t="str">
            <v>BUCHA DE REDUCAO EM ALUMINIO, COM ROSCA, DE 4" X 2", PARA ELETRODUTO</v>
          </cell>
          <cell r="C6912" t="str">
            <v xml:space="preserve">UN    </v>
          </cell>
          <cell r="D6912">
            <v>78.22</v>
          </cell>
          <cell r="E6912">
            <v>0.05</v>
          </cell>
        </row>
        <row r="6913">
          <cell r="A6913">
            <v>39206</v>
          </cell>
          <cell r="B6913" t="str">
            <v>BUCHA DE REDUCAO EM ALUMINIO, COM ROSCA, DE 4" X 3", PARA ELETRODUTO</v>
          </cell>
          <cell r="C6913" t="str">
            <v xml:space="preserve">UN    </v>
          </cell>
          <cell r="D6913">
            <v>74.209999999999994</v>
          </cell>
          <cell r="E6913">
            <v>0.05</v>
          </cell>
        </row>
        <row r="6914">
          <cell r="A6914">
            <v>797</v>
          </cell>
          <cell r="B6914" t="str">
            <v>BUCHA DE REDUCAO PVC ROSCAVEL 1 1/2" X 1"</v>
          </cell>
          <cell r="C6914" t="str">
            <v xml:space="preserve">UN    </v>
          </cell>
          <cell r="D6914">
            <v>5.01</v>
          </cell>
          <cell r="E6914">
            <v>0.05</v>
          </cell>
        </row>
        <row r="6915">
          <cell r="A6915">
            <v>798</v>
          </cell>
          <cell r="B6915" t="str">
            <v>BUCHA DE REDUCAO PVC ROSCAVEL 3/4" X 1/2"</v>
          </cell>
          <cell r="C6915" t="str">
            <v xml:space="preserve">UN    </v>
          </cell>
          <cell r="D6915">
            <v>0.73</v>
          </cell>
          <cell r="E6915">
            <v>0.05</v>
          </cell>
        </row>
        <row r="6916">
          <cell r="A6916">
            <v>796</v>
          </cell>
          <cell r="B6916" t="str">
            <v>BUCHA DE REDUCAO PVC ROSCAVEL, 1 1/2" X 3/4"</v>
          </cell>
          <cell r="C6916" t="str">
            <v xml:space="preserve">UN    </v>
          </cell>
          <cell r="D6916">
            <v>4.93</v>
          </cell>
          <cell r="E6916">
            <v>0.05</v>
          </cell>
        </row>
        <row r="6917">
          <cell r="A6917">
            <v>799</v>
          </cell>
          <cell r="B6917" t="str">
            <v>BUCHA DE REDUCAO PVC ROSCAVEL, 1" X 1/2"</v>
          </cell>
          <cell r="C6917" t="str">
            <v xml:space="preserve">UN    </v>
          </cell>
          <cell r="D6917">
            <v>2.2599999999999998</v>
          </cell>
          <cell r="E6917">
            <v>0.05</v>
          </cell>
        </row>
        <row r="6918">
          <cell r="A6918">
            <v>792</v>
          </cell>
          <cell r="B6918" t="str">
            <v>BUCHA DE REDUCAO PVC ROSCAVEL, 1" X 3/4"</v>
          </cell>
          <cell r="C6918" t="str">
            <v xml:space="preserve">UN    </v>
          </cell>
          <cell r="D6918">
            <v>2.15</v>
          </cell>
          <cell r="E6918">
            <v>0.05</v>
          </cell>
        </row>
        <row r="6919">
          <cell r="A6919">
            <v>804</v>
          </cell>
          <cell r="B6919" t="str">
            <v>BUCHA DE REDUCAO PVC, ROSCAVEL,  2"  X 1 1/2 "</v>
          </cell>
          <cell r="C6919" t="str">
            <v xml:space="preserve">UN    </v>
          </cell>
          <cell r="D6919">
            <v>8.35</v>
          </cell>
          <cell r="E6919">
            <v>0.05</v>
          </cell>
        </row>
        <row r="6920">
          <cell r="A6920">
            <v>793</v>
          </cell>
          <cell r="B6920" t="str">
            <v>BUCHA DE REDUCAO PVC, ROSCAVEL, 1 1/2"  X1 1/4 "</v>
          </cell>
          <cell r="C6920" t="str">
            <v xml:space="preserve">UN    </v>
          </cell>
          <cell r="D6920">
            <v>4.13</v>
          </cell>
          <cell r="E6920">
            <v>0.05</v>
          </cell>
        </row>
        <row r="6921">
          <cell r="A6921">
            <v>801</v>
          </cell>
          <cell r="B6921" t="str">
            <v>BUCHA DE REDUCAO PVC, ROSCAVEL, 1 1/4"  X 3/4 "</v>
          </cell>
          <cell r="C6921" t="str">
            <v xml:space="preserve">UN    </v>
          </cell>
          <cell r="D6921">
            <v>2.79</v>
          </cell>
          <cell r="E6921">
            <v>0.05</v>
          </cell>
        </row>
        <row r="6922">
          <cell r="A6922">
            <v>794</v>
          </cell>
          <cell r="B6922" t="str">
            <v>BUCHA DE REDUCAO PVC, ROSCAVEL, 1 1/4" X 1 "</v>
          </cell>
          <cell r="C6922" t="str">
            <v xml:space="preserve">UN    </v>
          </cell>
          <cell r="D6922">
            <v>2.92</v>
          </cell>
          <cell r="E6922">
            <v>0.05</v>
          </cell>
        </row>
        <row r="6923">
          <cell r="A6923">
            <v>802</v>
          </cell>
          <cell r="B6923" t="str">
            <v>BUCHA DE REDUCAO PVC, ROSCAVEL, 2"  X 1 "</v>
          </cell>
          <cell r="C6923" t="str">
            <v xml:space="preserve">UN    </v>
          </cell>
          <cell r="D6923">
            <v>8.81</v>
          </cell>
          <cell r="E6923">
            <v>0.05</v>
          </cell>
        </row>
        <row r="6924">
          <cell r="A6924">
            <v>803</v>
          </cell>
          <cell r="B6924" t="str">
            <v>BUCHA DE REDUCAO PVC, ROSCAVEL, 2"  X 1 1/4 "</v>
          </cell>
          <cell r="C6924" t="str">
            <v xml:space="preserve">UN    </v>
          </cell>
          <cell r="D6924">
            <v>9.18</v>
          </cell>
          <cell r="E6924">
            <v>0.05</v>
          </cell>
        </row>
        <row r="6925">
          <cell r="A6925">
            <v>38001</v>
          </cell>
          <cell r="B6925" t="str">
            <v>BUCHA DE REDUCAO, CPVC, SOLDAVEL, 22 X 15 MM, PARA AGUA QUENTE</v>
          </cell>
          <cell r="C6925" t="str">
            <v xml:space="preserve">UN    </v>
          </cell>
          <cell r="D6925">
            <v>0.71</v>
          </cell>
          <cell r="E6925">
            <v>0.05</v>
          </cell>
        </row>
        <row r="6926">
          <cell r="A6926">
            <v>38002</v>
          </cell>
          <cell r="B6926" t="str">
            <v>BUCHA DE REDUCAO, CPVC, SOLDAVEL, 28 X 22 MM, PARA AGUA QUENTE</v>
          </cell>
          <cell r="C6926" t="str">
            <v xml:space="preserve">UN    </v>
          </cell>
          <cell r="D6926">
            <v>1.32</v>
          </cell>
          <cell r="E6926">
            <v>0.05</v>
          </cell>
        </row>
        <row r="6927">
          <cell r="A6927">
            <v>38003</v>
          </cell>
          <cell r="B6927" t="str">
            <v>BUCHA DE REDUCAO, CPVC, SOLDAVEL, 35 X 28 MM, PARA AGUA QUENTE</v>
          </cell>
          <cell r="C6927" t="str">
            <v xml:space="preserve">UN    </v>
          </cell>
          <cell r="D6927">
            <v>15.83</v>
          </cell>
          <cell r="E6927">
            <v>0.05</v>
          </cell>
        </row>
        <row r="6928">
          <cell r="A6928">
            <v>38004</v>
          </cell>
          <cell r="B6928" t="str">
            <v>BUCHA DE REDUCAO, CPVC, SOLDAVEL, 42 X 22 MM, PARA AGUA QUENTE</v>
          </cell>
          <cell r="C6928" t="str">
            <v xml:space="preserve">UN    </v>
          </cell>
          <cell r="D6928">
            <v>21.17</v>
          </cell>
          <cell r="E6928">
            <v>0.05</v>
          </cell>
        </row>
        <row r="6929">
          <cell r="A6929">
            <v>36327</v>
          </cell>
          <cell r="B6929" t="str">
            <v>BUCHA DE REDUCAO, PPR, DN 25 X 20 MM, PARA AGUA QUENTE PREDIAL</v>
          </cell>
          <cell r="C6929" t="str">
            <v xml:space="preserve">UN    </v>
          </cell>
          <cell r="D6929">
            <v>1.1499999999999999</v>
          </cell>
          <cell r="E6929">
            <v>0.05</v>
          </cell>
        </row>
        <row r="6930">
          <cell r="A6930">
            <v>38992</v>
          </cell>
          <cell r="B6930" t="str">
            <v>BUCHA DE REDUCAO, PPR, DN 32 X 25 MM, PARA AGUA QUENTE E FRIA PREDIAL</v>
          </cell>
          <cell r="C6930" t="str">
            <v xml:space="preserve">UN    </v>
          </cell>
          <cell r="D6930">
            <v>1.84</v>
          </cell>
          <cell r="E6930">
            <v>0.05</v>
          </cell>
        </row>
        <row r="6931">
          <cell r="A6931">
            <v>38993</v>
          </cell>
          <cell r="B6931" t="str">
            <v>BUCHA DE REDUCAO, PPR, DN 40 X 25 MM, PARA AGUA QUENTE E FRIA PREDIAL</v>
          </cell>
          <cell r="C6931" t="str">
            <v xml:space="preserve">UN    </v>
          </cell>
          <cell r="D6931">
            <v>5.26</v>
          </cell>
          <cell r="E6931">
            <v>0.05</v>
          </cell>
        </row>
        <row r="6932">
          <cell r="A6932">
            <v>38418</v>
          </cell>
          <cell r="B6932" t="str">
            <v>BUCHA DE REDUCAO, PVC, LONGA, SERIE R, DN 50 X 40 MM, PARA ESGOTO PREDIAL</v>
          </cell>
          <cell r="C6932" t="str">
            <v xml:space="preserve">UN    </v>
          </cell>
          <cell r="D6932">
            <v>3.19</v>
          </cell>
          <cell r="E6932">
            <v>0.05</v>
          </cell>
        </row>
        <row r="6933">
          <cell r="A6933">
            <v>39178</v>
          </cell>
          <cell r="B6933" t="str">
            <v>BUCHA EM ALUMINIO, COM ROSCA, DE  1 1/2", PARA ELETRODUTO</v>
          </cell>
          <cell r="C6933" t="str">
            <v xml:space="preserve">UN    </v>
          </cell>
          <cell r="D6933">
            <v>1.32</v>
          </cell>
          <cell r="E6933">
            <v>0.05</v>
          </cell>
        </row>
        <row r="6934">
          <cell r="A6934">
            <v>39177</v>
          </cell>
          <cell r="B6934" t="str">
            <v>BUCHA EM ALUMINIO, COM ROSCA, DE 1 1/4", PARA ELETRODUTO</v>
          </cell>
          <cell r="C6934" t="str">
            <v xml:space="preserve">UN    </v>
          </cell>
          <cell r="D6934">
            <v>1.19</v>
          </cell>
          <cell r="E6934">
            <v>0.05</v>
          </cell>
        </row>
        <row r="6935">
          <cell r="A6935">
            <v>39174</v>
          </cell>
          <cell r="B6935" t="str">
            <v>BUCHA EM ALUMINIO, COM ROSCA, DE 1/2", PARA ELETRODUTO</v>
          </cell>
          <cell r="C6935" t="str">
            <v xml:space="preserve">UN    </v>
          </cell>
          <cell r="D6935">
            <v>0.59</v>
          </cell>
          <cell r="E6935">
            <v>0.05</v>
          </cell>
        </row>
        <row r="6936">
          <cell r="A6936">
            <v>39176</v>
          </cell>
          <cell r="B6936" t="str">
            <v>BUCHA EM ALUMINIO, COM ROSCA, DE 1", PARA ELETRODUTO</v>
          </cell>
          <cell r="C6936" t="str">
            <v xml:space="preserve">UN    </v>
          </cell>
          <cell r="D6936">
            <v>0.78</v>
          </cell>
          <cell r="E6936">
            <v>0.05</v>
          </cell>
        </row>
        <row r="6937">
          <cell r="A6937">
            <v>39180</v>
          </cell>
          <cell r="B6937" t="str">
            <v>BUCHA EM ALUMINIO, COM ROSCA, DE 2 1/2", PARA ELETRODUTO</v>
          </cell>
          <cell r="C6937" t="str">
            <v xml:space="preserve">UN    </v>
          </cell>
          <cell r="D6937">
            <v>3.58</v>
          </cell>
          <cell r="E6937">
            <v>0.05</v>
          </cell>
        </row>
        <row r="6938">
          <cell r="A6938">
            <v>39179</v>
          </cell>
          <cell r="B6938" t="str">
            <v>BUCHA EM ALUMINIO, COM ROSCA, DE 2", PARA ELETRODUTO</v>
          </cell>
          <cell r="C6938" t="str">
            <v xml:space="preserve">UN    </v>
          </cell>
          <cell r="D6938">
            <v>3.17</v>
          </cell>
          <cell r="E6938">
            <v>0.05</v>
          </cell>
        </row>
        <row r="6939">
          <cell r="A6939">
            <v>39175</v>
          </cell>
          <cell r="B6939" t="str">
            <v>BUCHA EM ALUMINIO, COM ROSCA, DE 3/4", PARA ELETRODUTO</v>
          </cell>
          <cell r="C6939" t="str">
            <v xml:space="preserve">UN    </v>
          </cell>
          <cell r="D6939">
            <v>0.73</v>
          </cell>
          <cell r="E6939">
            <v>0.05</v>
          </cell>
        </row>
        <row r="6940">
          <cell r="A6940">
            <v>39217</v>
          </cell>
          <cell r="B6940" t="str">
            <v>BUCHA EM ALUMINIO, COM ROSCA, DE 3/8", PARA ELETRODUTO</v>
          </cell>
          <cell r="C6940" t="str">
            <v xml:space="preserve">UN    </v>
          </cell>
          <cell r="D6940">
            <v>0.56000000000000005</v>
          </cell>
          <cell r="E6940">
            <v>0.05</v>
          </cell>
        </row>
        <row r="6941">
          <cell r="A6941">
            <v>39181</v>
          </cell>
          <cell r="B6941" t="str">
            <v>BUCHA EM ALUMINIO, COM ROSCA, DE 3", PARA ELETRODUTO</v>
          </cell>
          <cell r="C6941" t="str">
            <v xml:space="preserve">UN    </v>
          </cell>
          <cell r="D6941">
            <v>4.8</v>
          </cell>
          <cell r="E6941">
            <v>0.05</v>
          </cell>
        </row>
        <row r="6942">
          <cell r="A6942">
            <v>39182</v>
          </cell>
          <cell r="B6942" t="str">
            <v>BUCHA EM ALUMINIO, COM ROSCA, DE 4", PARA ELETRODUTO</v>
          </cell>
          <cell r="C6942" t="str">
            <v xml:space="preserve">UN    </v>
          </cell>
          <cell r="D6942">
            <v>6.76</v>
          </cell>
          <cell r="E6942">
            <v>0.05</v>
          </cell>
        </row>
        <row r="6943">
          <cell r="A6943">
            <v>12616</v>
          </cell>
          <cell r="B6943" t="str">
            <v>CABECEIRA DIREITA OU ESQUERDA, PVC, PARA CALHA PLUVIAL, DIAMETRO ENTRE 119 E 170 MM, PARA DRENAGEM PREDIAL</v>
          </cell>
          <cell r="C6943" t="str">
            <v xml:space="preserve">UN    </v>
          </cell>
          <cell r="D6943">
            <v>3.76</v>
          </cell>
          <cell r="E6943">
            <v>0.05</v>
          </cell>
        </row>
        <row r="6944">
          <cell r="A6944">
            <v>1049</v>
          </cell>
          <cell r="B6944" t="str">
            <v>CABECOTE PARA ENTRADA DE LINHA DE ALIMENTACAO PARA ELETRODUTO, EM LIGA DE ALUMINIO COM ACABAMENTO ANTI CORROSIVO, COM FIXACAO POR ENCAIXE LISO DE 360 GRAUS, DE 1 1/2"</v>
          </cell>
          <cell r="C6944" t="str">
            <v xml:space="preserve">UN    </v>
          </cell>
          <cell r="D6944">
            <v>5.65</v>
          </cell>
          <cell r="E6944">
            <v>0.05</v>
          </cell>
        </row>
        <row r="6945">
          <cell r="A6945">
            <v>1099</v>
          </cell>
          <cell r="B6945" t="str">
            <v>CABECOTE PARA ENTRADA DE LINHA DE ALIMENTACAO PARA ELETRODUTO, EM LIGA DE ALUMINIO COM ACABAMENTO ANTI CORROSIVO, COM FIXACAO POR ENCAIXE LISO DE 360 GRAUS, DE 1 1/4"</v>
          </cell>
          <cell r="C6945" t="str">
            <v xml:space="preserve">UN    </v>
          </cell>
          <cell r="D6945">
            <v>4.33</v>
          </cell>
          <cell r="E6945">
            <v>0.05</v>
          </cell>
        </row>
        <row r="6946">
          <cell r="A6946">
            <v>39678</v>
          </cell>
          <cell r="B6946" t="str">
            <v>CABECOTE PARA ENTRADA DE LINHA DE ALIMENTACAO PARA ELETRODUTO, EM LIGA DE ALUMINIO COM ACABAMENTO ANTI CORROSIVO, COM FIXACAO POR ENCAIXE LISO DE 360 GRAUS, DE 1/2"</v>
          </cell>
          <cell r="C6946" t="str">
            <v xml:space="preserve">UN    </v>
          </cell>
          <cell r="D6946">
            <v>1.74</v>
          </cell>
          <cell r="E6946">
            <v>0.05</v>
          </cell>
        </row>
        <row r="6947">
          <cell r="A6947">
            <v>1050</v>
          </cell>
          <cell r="B6947" t="str">
            <v>CABECOTE PARA ENTRADA DE LINHA DE ALIMENTACAO PARA ELETRODUTO, EM LIGA DE ALUMINIO COM ACABAMENTO ANTI CORROSIVO, COM FIXACAO POR ENCAIXE LISO DE 360 GRAUS, DE 1"</v>
          </cell>
          <cell r="C6947" t="str">
            <v xml:space="preserve">UN    </v>
          </cell>
          <cell r="D6947">
            <v>2.96</v>
          </cell>
          <cell r="E6947">
            <v>0.05</v>
          </cell>
        </row>
        <row r="6948">
          <cell r="A6948">
            <v>1101</v>
          </cell>
          <cell r="B6948" t="str">
            <v>CABECOTE PARA ENTRADA DE LINHA DE ALIMENTACAO PARA ELETRODUTO, EM LIGA DE ALUMINIO COM ACABAMENTO ANTI CORROSIVO, COM FIXACAO POR ENCAIXE LISO DE 360 GRAUS, DE 2 1/2"</v>
          </cell>
          <cell r="C6948" t="str">
            <v xml:space="preserve">UN    </v>
          </cell>
          <cell r="D6948">
            <v>18.66</v>
          </cell>
          <cell r="E6948">
            <v>0.05</v>
          </cell>
        </row>
        <row r="6949">
          <cell r="A6949">
            <v>1100</v>
          </cell>
          <cell r="B6949" t="str">
            <v>CABECOTE PARA ENTRADA DE LINHA DE ALIMENTACAO PARA ELETRODUTO, EM LIGA DE ALUMINIO COM ACABAMENTO ANTI CORROSIVO, COM FIXACAO POR ENCAIXE LISO DE 360 GRAUS, DE 2"</v>
          </cell>
          <cell r="C6949" t="str">
            <v xml:space="preserve">UN    </v>
          </cell>
          <cell r="D6949">
            <v>9.6300000000000008</v>
          </cell>
          <cell r="E6949">
            <v>0.05</v>
          </cell>
        </row>
        <row r="6950">
          <cell r="A6950">
            <v>39679</v>
          </cell>
          <cell r="B6950" t="str">
            <v>CABECOTE PARA ENTRADA DE LINHA DE ALIMENTACAO PARA ELETRODUTO, EM LIGA DE ALUMINIO COM ACABAMENTO ANTI CORROSIVO, COM FIXACAO POR ENCAIXE LISO DE 360 GRAUS, DE 3 1/2"</v>
          </cell>
          <cell r="C6950" t="str">
            <v xml:space="preserve">UN    </v>
          </cell>
          <cell r="D6950">
            <v>37.200000000000003</v>
          </cell>
          <cell r="E6950">
            <v>0.05</v>
          </cell>
        </row>
        <row r="6951">
          <cell r="A6951">
            <v>1098</v>
          </cell>
          <cell r="B6951" t="str">
            <v>CABECOTE PARA ENTRADA DE LINHA DE ALIMENTACAO PARA ELETRODUTO, EM LIGA DE ALUMINIO COM ACABAMENTO ANTI CORROSIVO, COM FIXACAO POR ENCAIXE LISO DE 360 GRAUS, DE 3/4"</v>
          </cell>
          <cell r="C6951" t="str">
            <v xml:space="preserve">UN    </v>
          </cell>
          <cell r="D6951">
            <v>2.31</v>
          </cell>
          <cell r="E6951">
            <v>0.05</v>
          </cell>
        </row>
        <row r="6952">
          <cell r="A6952">
            <v>1102</v>
          </cell>
          <cell r="B6952" t="str">
            <v>CABECOTE PARA ENTRADA DE LINHA DE ALIMENTACAO PARA ELETRODUTO, EM LIGA DE ALUMINIO COM ACABAMENTO ANTI CORROSIVO, COM FIXACAO POR ENCAIXE LISO DE 360 GRAUS, DE 3"</v>
          </cell>
          <cell r="C6952" t="str">
            <v xml:space="preserve">UN    </v>
          </cell>
          <cell r="D6952">
            <v>27.83</v>
          </cell>
          <cell r="E6952">
            <v>0.05</v>
          </cell>
        </row>
        <row r="6953">
          <cell r="A6953">
            <v>1051</v>
          </cell>
          <cell r="B6953" t="str">
            <v>CABECOTE PARA ENTRADA DE LINHA DE ALIMENTACAO PARA ELETRODUTO, EM LIGA DE ALUMINIO COM ACABAMENTO ANTI CORROSIVO, COM FIXACAO POR ENCAIXE LISO DE 360 GRAUS, DE 4"</v>
          </cell>
          <cell r="C6953" t="str">
            <v xml:space="preserve">UN    </v>
          </cell>
          <cell r="D6953">
            <v>40.450000000000003</v>
          </cell>
          <cell r="E6953">
            <v>0.05</v>
          </cell>
        </row>
        <row r="6954">
          <cell r="A6954">
            <v>37399</v>
          </cell>
          <cell r="B6954" t="str">
            <v>CABIDE/GANCHO DE BANHEIRO SIMPLES EM METAL CROMADO</v>
          </cell>
          <cell r="C6954" t="str">
            <v xml:space="preserve">UN    </v>
          </cell>
          <cell r="D6954">
            <v>26.57</v>
          </cell>
          <cell r="E6954">
            <v>0.05</v>
          </cell>
        </row>
        <row r="6955">
          <cell r="A6955">
            <v>42014</v>
          </cell>
          <cell r="B6955" t="str">
            <v>CABO DE ACO GALVANIZADO, DIAMETRO 12,7 MM (1/2"), COM ALMA DE ACO CABO INDEPENDENTE 6 X 25 F (COLETADO CAIXA)</v>
          </cell>
          <cell r="C6955" t="str">
            <v xml:space="preserve">KG    </v>
          </cell>
          <cell r="D6955">
            <v>18.03</v>
          </cell>
          <cell r="E6955">
            <v>0.05</v>
          </cell>
        </row>
        <row r="6956">
          <cell r="A6956">
            <v>42012</v>
          </cell>
          <cell r="B6956" t="str">
            <v>CABO DE ACO GALVANIZADO, DIAMETRO 12,7 MM (1/2"), COM ALMA DE FIBRA 6 X 25 F (COLETADO CAIXA)</v>
          </cell>
          <cell r="C6956" t="str">
            <v xml:space="preserve">KG    </v>
          </cell>
          <cell r="D6956">
            <v>13.71</v>
          </cell>
          <cell r="E6956">
            <v>0.05</v>
          </cell>
        </row>
        <row r="6957">
          <cell r="A6957">
            <v>42013</v>
          </cell>
          <cell r="B6957" t="str">
            <v>CABO DE ACO GALVANIZADO, DIAMETRO 9,53 MM (3/8"), COM ALMA DE FIBRA 6 X 25 F (COLETADO CAIXA)</v>
          </cell>
          <cell r="C6957" t="str">
            <v xml:space="preserve">KG    </v>
          </cell>
          <cell r="D6957">
            <v>7.38</v>
          </cell>
          <cell r="E6957">
            <v>0.05</v>
          </cell>
        </row>
        <row r="6958">
          <cell r="A6958">
            <v>25004</v>
          </cell>
          <cell r="B6958" t="str">
            <v>CABO DE ALUMINIO NU COM ALMA DE ACO, BITOLA 1/0 AWG</v>
          </cell>
          <cell r="C6958" t="str">
            <v xml:space="preserve">KG    </v>
          </cell>
          <cell r="D6958">
            <v>23.55</v>
          </cell>
          <cell r="E6958">
            <v>0.05</v>
          </cell>
        </row>
        <row r="6959">
          <cell r="A6959">
            <v>25002</v>
          </cell>
          <cell r="B6959" t="str">
            <v>CABO DE ALUMINIO NU COM ALMA DE ACO, BITOLA 2 AWG</v>
          </cell>
          <cell r="C6959" t="str">
            <v xml:space="preserve">KG    </v>
          </cell>
          <cell r="D6959">
            <v>23.75</v>
          </cell>
          <cell r="E6959">
            <v>0.05</v>
          </cell>
        </row>
        <row r="6960">
          <cell r="A6960">
            <v>37409</v>
          </cell>
          <cell r="B6960" t="str">
            <v>CABO DE ALUMINIO NU COM ALMA DE ACO, BITOLA 2/0 AWG</v>
          </cell>
          <cell r="C6960" t="str">
            <v xml:space="preserve">KG    </v>
          </cell>
          <cell r="D6960">
            <v>23.36</v>
          </cell>
          <cell r="E6960">
            <v>0.05</v>
          </cell>
        </row>
        <row r="6961">
          <cell r="A6961">
            <v>841</v>
          </cell>
          <cell r="B6961" t="str">
            <v>CABO DE ALUMINIO NU COM ALMA DE ACO, BITOLA 4 AWG</v>
          </cell>
          <cell r="C6961" t="str">
            <v xml:space="preserve">KG    </v>
          </cell>
          <cell r="D6961">
            <v>24.13</v>
          </cell>
          <cell r="E6961">
            <v>0.05</v>
          </cell>
        </row>
        <row r="6962">
          <cell r="A6962">
            <v>25005</v>
          </cell>
          <cell r="B6962" t="str">
            <v>CABO DE ALUMINIO NU SEM ALMA DE ACO, BITOLA 1/0 AWG</v>
          </cell>
          <cell r="C6962" t="str">
            <v xml:space="preserve">KG    </v>
          </cell>
          <cell r="D6962">
            <v>26.46</v>
          </cell>
          <cell r="E6962">
            <v>0.05</v>
          </cell>
        </row>
        <row r="6963">
          <cell r="A6963">
            <v>25003</v>
          </cell>
          <cell r="B6963" t="str">
            <v>CABO DE ALUMINIO NU SEM ALMA DE ACO, BITOLA 2 AWG</v>
          </cell>
          <cell r="C6963" t="str">
            <v xml:space="preserve">KG    </v>
          </cell>
          <cell r="D6963">
            <v>28.26</v>
          </cell>
          <cell r="E6963">
            <v>0.05</v>
          </cell>
        </row>
        <row r="6964">
          <cell r="A6964">
            <v>37410</v>
          </cell>
          <cell r="B6964" t="str">
            <v>CABO DE ALUMINIO NU SEM ALMA DE ACO, BITOLA 2/0 AWG</v>
          </cell>
          <cell r="C6964" t="str">
            <v xml:space="preserve">KG    </v>
          </cell>
          <cell r="D6964">
            <v>26.46</v>
          </cell>
          <cell r="E6964">
            <v>0.05</v>
          </cell>
        </row>
        <row r="6965">
          <cell r="A6965">
            <v>842</v>
          </cell>
          <cell r="B6965" t="str">
            <v>CABO DE ALUMINIO NU SEM ALMA DE ACO, BITOLA 4 AWG</v>
          </cell>
          <cell r="C6965" t="str">
            <v xml:space="preserve">KG    </v>
          </cell>
          <cell r="D6965">
            <v>29.76</v>
          </cell>
          <cell r="E6965">
            <v>0.05</v>
          </cell>
        </row>
        <row r="6966">
          <cell r="A6966">
            <v>862</v>
          </cell>
          <cell r="B6966" t="str">
            <v>CABO DE COBRE NU 10 MM2 MEIO-DURO</v>
          </cell>
          <cell r="C6966" t="str">
            <v xml:space="preserve">M     </v>
          </cell>
          <cell r="D6966">
            <v>4.29</v>
          </cell>
          <cell r="E6966">
            <v>0.05</v>
          </cell>
        </row>
        <row r="6967">
          <cell r="A6967">
            <v>866</v>
          </cell>
          <cell r="B6967" t="str">
            <v>CABO DE COBRE NU 120 MM2 MEIO-DURO</v>
          </cell>
          <cell r="C6967" t="str">
            <v xml:space="preserve">M     </v>
          </cell>
          <cell r="D6967">
            <v>52.76</v>
          </cell>
          <cell r="E6967">
            <v>0.05</v>
          </cell>
        </row>
        <row r="6968">
          <cell r="A6968">
            <v>892</v>
          </cell>
          <cell r="B6968" t="str">
            <v>CABO DE COBRE NU 150 MM2 MEIO-DURO</v>
          </cell>
          <cell r="C6968" t="str">
            <v xml:space="preserve">M     </v>
          </cell>
          <cell r="D6968">
            <v>67.09</v>
          </cell>
          <cell r="E6968">
            <v>0.05</v>
          </cell>
        </row>
        <row r="6969">
          <cell r="A6969">
            <v>857</v>
          </cell>
          <cell r="B6969" t="str">
            <v>CABO DE COBRE NU 16 MM2 MEIO-DURO</v>
          </cell>
          <cell r="C6969" t="str">
            <v xml:space="preserve">M     </v>
          </cell>
          <cell r="D6969">
            <v>6.83</v>
          </cell>
          <cell r="E6969">
            <v>0.05</v>
          </cell>
        </row>
        <row r="6970">
          <cell r="A6970">
            <v>37404</v>
          </cell>
          <cell r="B6970" t="str">
            <v>CABO DE COBRE NU 185 MM2 MEIO-DURO</v>
          </cell>
          <cell r="C6970" t="str">
            <v xml:space="preserve">M     </v>
          </cell>
          <cell r="D6970">
            <v>80.67</v>
          </cell>
          <cell r="E6970">
            <v>0.05</v>
          </cell>
        </row>
        <row r="6971">
          <cell r="A6971">
            <v>868</v>
          </cell>
          <cell r="B6971" t="str">
            <v>CABO DE COBRE NU 25 MM2 MEIO-DURO</v>
          </cell>
          <cell r="C6971" t="str">
            <v xml:space="preserve">M     </v>
          </cell>
          <cell r="D6971">
            <v>10.54</v>
          </cell>
          <cell r="E6971">
            <v>0.05</v>
          </cell>
        </row>
        <row r="6972">
          <cell r="A6972">
            <v>870</v>
          </cell>
          <cell r="B6972" t="str">
            <v>CABO DE COBRE NU 300 MM2 MEIO-DURO</v>
          </cell>
          <cell r="C6972" t="str">
            <v xml:space="preserve">M     </v>
          </cell>
          <cell r="D6972">
            <v>139.02000000000001</v>
          </cell>
          <cell r="E6972">
            <v>0.05</v>
          </cell>
        </row>
        <row r="6973">
          <cell r="A6973">
            <v>863</v>
          </cell>
          <cell r="B6973" t="str">
            <v>CABO DE COBRE NU 35 MM2 MEIO-DURO</v>
          </cell>
          <cell r="C6973" t="str">
            <v xml:space="preserve">M     </v>
          </cell>
          <cell r="D6973">
            <v>14.57</v>
          </cell>
          <cell r="E6973">
            <v>0.05</v>
          </cell>
        </row>
        <row r="6974">
          <cell r="A6974">
            <v>867</v>
          </cell>
          <cell r="B6974" t="str">
            <v>CABO DE COBRE NU 50 MM2 MEIO-DURO</v>
          </cell>
          <cell r="C6974" t="str">
            <v xml:space="preserve">M     </v>
          </cell>
          <cell r="D6974">
            <v>20.29</v>
          </cell>
          <cell r="E6974">
            <v>0.05</v>
          </cell>
        </row>
        <row r="6975">
          <cell r="A6975">
            <v>891</v>
          </cell>
          <cell r="B6975" t="str">
            <v>CABO DE COBRE NU 500 MM2 MEIO-DURO</v>
          </cell>
          <cell r="C6975" t="str">
            <v xml:space="preserve">M     </v>
          </cell>
          <cell r="D6975">
            <v>233.47</v>
          </cell>
          <cell r="E6975">
            <v>0.05</v>
          </cell>
        </row>
        <row r="6976">
          <cell r="A6976">
            <v>864</v>
          </cell>
          <cell r="B6976" t="str">
            <v>CABO DE COBRE NU 70 MM2 MEIO-DURO</v>
          </cell>
          <cell r="C6976" t="str">
            <v xml:space="preserve">M     </v>
          </cell>
          <cell r="D6976">
            <v>28.59</v>
          </cell>
          <cell r="E6976">
            <v>0.05</v>
          </cell>
        </row>
        <row r="6977">
          <cell r="A6977">
            <v>865</v>
          </cell>
          <cell r="B6977" t="str">
            <v>CABO DE COBRE NU 95 MM2 MEIO-DURO</v>
          </cell>
          <cell r="C6977" t="str">
            <v xml:space="preserve">M     </v>
          </cell>
          <cell r="D6977">
            <v>40.270000000000003</v>
          </cell>
          <cell r="E6977">
            <v>0.05</v>
          </cell>
        </row>
        <row r="6978">
          <cell r="A6978">
            <v>1006</v>
          </cell>
          <cell r="B6978" t="str">
            <v>CABO DE COBRE RIGIDO, CLASSE 2, ISOLACAO EM PVC, ANTI-CHAMA BWF-B, 1 CONDUTOR, 450/750 V, DIAMETRO 120 MM2</v>
          </cell>
          <cell r="C6978" t="str">
            <v xml:space="preserve">M     </v>
          </cell>
          <cell r="D6978">
            <v>60.22</v>
          </cell>
          <cell r="E6978">
            <v>0.05</v>
          </cell>
        </row>
        <row r="6979">
          <cell r="A6979">
            <v>948</v>
          </cell>
          <cell r="B6979" t="str">
            <v>CABO DE COBRE UNIPOLAR 10 MM2, BLINDADO, ISOLACAO 3,6/6 KV EPR, COBERTURA EM PVC</v>
          </cell>
          <cell r="C6979" t="str">
            <v xml:space="preserve">M     </v>
          </cell>
          <cell r="D6979">
            <v>25.27</v>
          </cell>
          <cell r="E6979">
            <v>0.05</v>
          </cell>
        </row>
        <row r="6980">
          <cell r="A6980">
            <v>947</v>
          </cell>
          <cell r="B6980" t="str">
            <v>CABO DE COBRE UNIPOLAR 16 MM2, BLINDADO, ISOLACAO 3,6/6 KV EPR, COBERTURA EM PVC</v>
          </cell>
          <cell r="C6980" t="str">
            <v xml:space="preserve">M     </v>
          </cell>
          <cell r="D6980">
            <v>25.71</v>
          </cell>
          <cell r="E6980">
            <v>0.05</v>
          </cell>
        </row>
        <row r="6981">
          <cell r="A6981">
            <v>911</v>
          </cell>
          <cell r="B6981" t="str">
            <v>CABO DE COBRE UNIPOLAR 16 MM2, BLINDADO, ISOLACAO 6/10 KV EPR, COBERTURA EM PVC</v>
          </cell>
          <cell r="C6981" t="str">
            <v xml:space="preserve">M     </v>
          </cell>
          <cell r="D6981">
            <v>37.39</v>
          </cell>
          <cell r="E6981">
            <v>0.05</v>
          </cell>
        </row>
        <row r="6982">
          <cell r="A6982">
            <v>925</v>
          </cell>
          <cell r="B6982" t="str">
            <v>CABO DE COBRE UNIPOLAR 25 MM2, BLINDADO, ISOLACAO 3,6/6 KV EPR, COBERTURA EM PVC</v>
          </cell>
          <cell r="C6982" t="str">
            <v xml:space="preserve">M     </v>
          </cell>
          <cell r="D6982">
            <v>34.56</v>
          </cell>
          <cell r="E6982">
            <v>0.05</v>
          </cell>
        </row>
        <row r="6983">
          <cell r="A6983">
            <v>954</v>
          </cell>
          <cell r="B6983" t="str">
            <v>CABO DE COBRE UNIPOLAR 25MM2, BLINDADO, ISOLACAO 6/10 KV EPR, COBERTURA EM PVC</v>
          </cell>
          <cell r="C6983" t="str">
            <v xml:space="preserve">M     </v>
          </cell>
          <cell r="D6983">
            <v>38.18</v>
          </cell>
          <cell r="E6983">
            <v>0.05</v>
          </cell>
        </row>
        <row r="6984">
          <cell r="A6984">
            <v>901</v>
          </cell>
          <cell r="B6984" t="str">
            <v>CABO DE COBRE UNIPOLAR 35 MM2, BLINDADO, ISOLACAO 12/20 KV EPR, COBERTURA EM PVC</v>
          </cell>
          <cell r="C6984" t="str">
            <v xml:space="preserve">M     </v>
          </cell>
          <cell r="D6984">
            <v>40.86</v>
          </cell>
          <cell r="E6984">
            <v>0.05</v>
          </cell>
        </row>
        <row r="6985">
          <cell r="A6985">
            <v>926</v>
          </cell>
          <cell r="B6985" t="str">
            <v>CABO DE COBRE UNIPOLAR 35 MM2, BLINDADO, ISOLACAO 3,6/6 KV EPR, COBERTURA EM PVC</v>
          </cell>
          <cell r="C6985" t="str">
            <v xml:space="preserve">M     </v>
          </cell>
          <cell r="D6985">
            <v>43.18</v>
          </cell>
          <cell r="E6985">
            <v>0.05</v>
          </cell>
        </row>
        <row r="6986">
          <cell r="A6986">
            <v>912</v>
          </cell>
          <cell r="B6986" t="str">
            <v>CABO DE COBRE UNIPOLAR 35 MM2, BLINDADO, ISOLACAO 6/10 KV EPR, COBERTURA EM PVC</v>
          </cell>
          <cell r="C6986" t="str">
            <v xml:space="preserve">M     </v>
          </cell>
          <cell r="D6986">
            <v>43.44</v>
          </cell>
          <cell r="E6986">
            <v>0.05</v>
          </cell>
        </row>
        <row r="6987">
          <cell r="A6987">
            <v>955</v>
          </cell>
          <cell r="B6987" t="str">
            <v>CABO DE COBRE UNIPOLAR 50 MM2, BLINDADO, ISOLACAO 12/20 KV EPR, COBERTURA EM PVC</v>
          </cell>
          <cell r="C6987" t="str">
            <v xml:space="preserve">M     </v>
          </cell>
          <cell r="D6987">
            <v>51.86</v>
          </cell>
          <cell r="E6987">
            <v>0.05</v>
          </cell>
        </row>
        <row r="6988">
          <cell r="A6988">
            <v>946</v>
          </cell>
          <cell r="B6988" t="str">
            <v>CABO DE COBRE UNIPOLAR 50 MM2, BLINDADO, ISOLACAO 3,6/6 KV EPR, COBERTURA EM PVC</v>
          </cell>
          <cell r="C6988" t="str">
            <v xml:space="preserve">M     </v>
          </cell>
          <cell r="D6988">
            <v>58.3</v>
          </cell>
          <cell r="E6988">
            <v>0.05</v>
          </cell>
        </row>
        <row r="6989">
          <cell r="A6989">
            <v>953</v>
          </cell>
          <cell r="B6989" t="str">
            <v>CABO DE COBRE UNIPOLAR 50 MM2, BLINDADO, ISOLACAO 6/10 KV EPR, COBERTURA EM PVC</v>
          </cell>
          <cell r="C6989" t="str">
            <v xml:space="preserve">M     </v>
          </cell>
          <cell r="D6989">
            <v>53.05</v>
          </cell>
          <cell r="E6989">
            <v>0.05</v>
          </cell>
        </row>
        <row r="6990">
          <cell r="A6990">
            <v>902</v>
          </cell>
          <cell r="B6990" t="str">
            <v>CABO DE COBRE UNIPOLAR 70 MM2, BLINDADO, ISOLACAO 12/20 KV EPR, COBERTURA EM PVC</v>
          </cell>
          <cell r="C6990" t="str">
            <v xml:space="preserve">M     </v>
          </cell>
          <cell r="D6990">
            <v>64.489999999999995</v>
          </cell>
          <cell r="E6990">
            <v>0.05</v>
          </cell>
        </row>
        <row r="6991">
          <cell r="A6991">
            <v>927</v>
          </cell>
          <cell r="B6991" t="str">
            <v>CABO DE COBRE UNIPOLAR 70 MM2, BLINDADO, ISOLACAO 3,6/6 KV EPR, COBERTURA EM PVC</v>
          </cell>
          <cell r="C6991" t="str">
            <v xml:space="preserve">M     </v>
          </cell>
          <cell r="D6991">
            <v>62.51</v>
          </cell>
          <cell r="E6991">
            <v>0.05</v>
          </cell>
        </row>
        <row r="6992">
          <cell r="A6992">
            <v>913</v>
          </cell>
          <cell r="B6992" t="str">
            <v>CABO DE COBRE UNIPOLAR 70 MM2, BLINDADO, ISOLACAO 6/10 KV EPR, COBERTURA EM PVC</v>
          </cell>
          <cell r="C6992" t="str">
            <v xml:space="preserve">M     </v>
          </cell>
          <cell r="D6992">
            <v>69.77</v>
          </cell>
          <cell r="E6992">
            <v>0.05</v>
          </cell>
        </row>
        <row r="6993">
          <cell r="A6993">
            <v>903</v>
          </cell>
          <cell r="B6993" t="str">
            <v>CABO DE COBRE UNIPOLAR 95 MM2, BLINDADO, ISOLACAO 12/20 KV EPR, COBERTURA EM PVC</v>
          </cell>
          <cell r="C6993" t="str">
            <v xml:space="preserve">M     </v>
          </cell>
          <cell r="D6993">
            <v>78.959999999999994</v>
          </cell>
          <cell r="E6993">
            <v>0.05</v>
          </cell>
        </row>
        <row r="6994">
          <cell r="A6994">
            <v>945</v>
          </cell>
          <cell r="B6994" t="str">
            <v>CABO DE COBRE UNIPOLAR 95 MM2, BLINDADO, ISOLACAO 3,6/6 KV EPR, COBERTURA EM PVC</v>
          </cell>
          <cell r="C6994" t="str">
            <v xml:space="preserve">M     </v>
          </cell>
          <cell r="D6994">
            <v>83.53</v>
          </cell>
          <cell r="E6994">
            <v>0.05</v>
          </cell>
        </row>
        <row r="6995">
          <cell r="A6995">
            <v>914</v>
          </cell>
          <cell r="B6995" t="str">
            <v>CABO DE COBRE UNIPOLAR 95 MM2, BLINDADO, ISOLACAO 6/10 KV EPR, COBERTURA EM PVC</v>
          </cell>
          <cell r="C6995" t="str">
            <v xml:space="preserve">M     </v>
          </cell>
          <cell r="D6995">
            <v>85.57</v>
          </cell>
          <cell r="E6995">
            <v>0.05</v>
          </cell>
        </row>
        <row r="6996">
          <cell r="A6996">
            <v>993</v>
          </cell>
          <cell r="B6996" t="str">
            <v>CABO DE COBRE, FLEXIVEL, CLASSE 4 OU 5, ISOLACAO EM PVC/A, ANTICHAMA BWF-B, COBERTURA PVC-ST1, ANTICHAMA BWF-B, 1 CONDUTOR, 0,6/1 KV, SECAO NOMINAL 1,5 MM2</v>
          </cell>
          <cell r="C6996" t="str">
            <v xml:space="preserve">M     </v>
          </cell>
          <cell r="D6996">
            <v>1.29</v>
          </cell>
          <cell r="E6996">
            <v>0.05</v>
          </cell>
        </row>
        <row r="6997">
          <cell r="A6997">
            <v>1020</v>
          </cell>
          <cell r="B6997" t="str">
            <v>CABO DE COBRE, FLEXIVEL, CLASSE 4 OU 5, ISOLACAO EM PVC/A, ANTICHAMA BWF-B, COBERTURA PVC-ST1, ANTICHAMA BWF-B, 1 CONDUTOR, 0,6/1 KV, SECAO NOMINAL 10 MM2</v>
          </cell>
          <cell r="C6997" t="str">
            <v xml:space="preserve">M     </v>
          </cell>
          <cell r="D6997">
            <v>5.64</v>
          </cell>
          <cell r="E6997">
            <v>0.05</v>
          </cell>
        </row>
        <row r="6998">
          <cell r="A6998">
            <v>1017</v>
          </cell>
          <cell r="B6998" t="str">
            <v>CABO DE COBRE, FLEXIVEL, CLASSE 4 OU 5, ISOLACAO EM PVC/A, ANTICHAMA BWF-B, COBERTURA PVC-ST1, ANTICHAMA BWF-B, 1 CONDUTOR, 0,6/1 KV, SECAO NOMINAL 120 MM2</v>
          </cell>
          <cell r="C6998" t="str">
            <v xml:space="preserve">M     </v>
          </cell>
          <cell r="D6998">
            <v>62.04</v>
          </cell>
          <cell r="E6998">
            <v>0.05</v>
          </cell>
        </row>
        <row r="6999">
          <cell r="A6999">
            <v>999</v>
          </cell>
          <cell r="B6999" t="str">
            <v>CABO DE COBRE, FLEXIVEL, CLASSE 4 OU 5, ISOLACAO EM PVC/A, ANTICHAMA BWF-B, COBERTURA PVC-ST1, ANTICHAMA BWF-B, 1 CONDUTOR, 0,6/1 KV, SECAO NOMINAL 150 MM2</v>
          </cell>
          <cell r="C6999" t="str">
            <v xml:space="preserve">M     </v>
          </cell>
          <cell r="D6999">
            <v>76.87</v>
          </cell>
          <cell r="E6999">
            <v>0.05</v>
          </cell>
        </row>
        <row r="7000">
          <cell r="A7000">
            <v>995</v>
          </cell>
          <cell r="B7000" t="str">
            <v>CABO DE COBRE, FLEXIVEL, CLASSE 4 OU 5, ISOLACAO EM PVC/A, ANTICHAMA BWF-B, COBERTURA PVC-ST1, ANTICHAMA BWF-B, 1 CONDUTOR, 0,6/1 KV, SECAO NOMINAL 16 MM2</v>
          </cell>
          <cell r="C7000" t="str">
            <v xml:space="preserve">M     </v>
          </cell>
          <cell r="D7000">
            <v>8.66</v>
          </cell>
          <cell r="E7000">
            <v>0.05</v>
          </cell>
        </row>
        <row r="7001">
          <cell r="A7001">
            <v>1000</v>
          </cell>
          <cell r="B7001" t="str">
            <v>CABO DE COBRE, FLEXIVEL, CLASSE 4 OU 5, ISOLACAO EM PVC/A, ANTICHAMA BWF-B, COBERTURA PVC-ST1, ANTICHAMA BWF-B, 1 CONDUTOR, 0,6/1 KV, SECAO NOMINAL 185 MM2</v>
          </cell>
          <cell r="C7001" t="str">
            <v xml:space="preserve">M     </v>
          </cell>
          <cell r="D7001">
            <v>94.23</v>
          </cell>
          <cell r="E7001">
            <v>0.05</v>
          </cell>
        </row>
        <row r="7002">
          <cell r="A7002">
            <v>1022</v>
          </cell>
          <cell r="B7002" t="str">
            <v>CABO DE COBRE, FLEXIVEL, CLASSE 4 OU 5, ISOLACAO EM PVC/A, ANTICHAMA BWF-B, COBERTURA PVC-ST1, ANTICHAMA BWF-B, 1 CONDUTOR, 0,6/1 KV, SECAO NOMINAL 2,5 MM2</v>
          </cell>
          <cell r="C7002" t="str">
            <v xml:space="preserve">M     </v>
          </cell>
          <cell r="D7002">
            <v>1.8</v>
          </cell>
          <cell r="E7002">
            <v>0.05</v>
          </cell>
        </row>
        <row r="7003">
          <cell r="A7003">
            <v>1015</v>
          </cell>
          <cell r="B7003" t="str">
            <v>CABO DE COBRE, FLEXIVEL, CLASSE 4 OU 5, ISOLACAO EM PVC/A, ANTICHAMA BWF-B, COBERTURA PVC-ST1, ANTICHAMA BWF-B, 1 CONDUTOR, 0,6/1 KV, SECAO NOMINAL 240 MM2</v>
          </cell>
          <cell r="C7003" t="str">
            <v xml:space="preserve">M     </v>
          </cell>
          <cell r="D7003">
            <v>124.09</v>
          </cell>
          <cell r="E7003">
            <v>0.05</v>
          </cell>
        </row>
        <row r="7004">
          <cell r="A7004">
            <v>996</v>
          </cell>
          <cell r="B7004" t="str">
            <v>CABO DE COBRE, FLEXIVEL, CLASSE 4 OU 5, ISOLACAO EM PVC/A, ANTICHAMA BWF-B, COBERTURA PVC-ST1, ANTICHAMA BWF-B, 1 CONDUTOR, 0,6/1 KV, SECAO NOMINAL 25 MM2</v>
          </cell>
          <cell r="C7004" t="str">
            <v xml:space="preserve">M     </v>
          </cell>
          <cell r="D7004">
            <v>13.18</v>
          </cell>
          <cell r="E7004">
            <v>0.05</v>
          </cell>
        </row>
        <row r="7005">
          <cell r="A7005">
            <v>1001</v>
          </cell>
          <cell r="B7005" t="str">
            <v>CABO DE COBRE, FLEXIVEL, CLASSE 4 OU 5, ISOLACAO EM PVC/A, ANTICHAMA BWF-B, COBERTURA PVC-ST1, ANTICHAMA BWF-B, 1 CONDUTOR, 0,6/1 KV, SECAO NOMINAL 300 MM2</v>
          </cell>
          <cell r="C7005" t="str">
            <v xml:space="preserve">M     </v>
          </cell>
          <cell r="D7005">
            <v>155.29</v>
          </cell>
          <cell r="E7005">
            <v>0.05</v>
          </cell>
        </row>
        <row r="7006">
          <cell r="A7006">
            <v>1019</v>
          </cell>
          <cell r="B7006" t="str">
            <v>CABO DE COBRE, FLEXIVEL, CLASSE 4 OU 5, ISOLACAO EM PVC/A, ANTICHAMA BWF-B, COBERTURA PVC-ST1, ANTICHAMA BWF-B, 1 CONDUTOR, 0,6/1 KV, SECAO NOMINAL 35 MM2</v>
          </cell>
          <cell r="C7006" t="str">
            <v xml:space="preserve">M     </v>
          </cell>
          <cell r="D7006">
            <v>18.170000000000002</v>
          </cell>
          <cell r="E7006">
            <v>0.05</v>
          </cell>
        </row>
        <row r="7007">
          <cell r="A7007">
            <v>1021</v>
          </cell>
          <cell r="B7007" t="str">
            <v>CABO DE COBRE, FLEXIVEL, CLASSE 4 OU 5, ISOLACAO EM PVC/A, ANTICHAMA BWF-B, COBERTURA PVC-ST1, ANTICHAMA BWF-B, 1 CONDUTOR, 0,6/1 KV, SECAO NOMINAL 4 MM2</v>
          </cell>
          <cell r="C7007" t="str">
            <v xml:space="preserve">M     </v>
          </cell>
          <cell r="D7007">
            <v>2.58</v>
          </cell>
          <cell r="E7007">
            <v>0.05</v>
          </cell>
        </row>
        <row r="7008">
          <cell r="A7008">
            <v>39249</v>
          </cell>
          <cell r="B7008" t="str">
            <v>CABO DE COBRE, FLEXIVEL, CLASSE 4 OU 5, ISOLACAO EM PVC/A, ANTICHAMA BWF-B, COBERTURA PVC-ST1, ANTICHAMA BWF-B, 1 CONDUTOR, 0,6/1 KV, SECAO NOMINAL 400 MM2</v>
          </cell>
          <cell r="C7008" t="str">
            <v xml:space="preserve">M     </v>
          </cell>
          <cell r="D7008">
            <v>202.58</v>
          </cell>
          <cell r="E7008">
            <v>0.05</v>
          </cell>
        </row>
        <row r="7009">
          <cell r="A7009">
            <v>1018</v>
          </cell>
          <cell r="B7009" t="str">
            <v>CABO DE COBRE, FLEXIVEL, CLASSE 4 OU 5, ISOLACAO EM PVC/A, ANTICHAMA BWF-B, COBERTURA PVC-ST1, ANTICHAMA BWF-B, 1 CONDUTOR, 0,6/1 KV, SECAO NOMINAL 50 MM2</v>
          </cell>
          <cell r="C7009" t="str">
            <v xml:space="preserve">M     </v>
          </cell>
          <cell r="D7009">
            <v>25.9</v>
          </cell>
          <cell r="E7009">
            <v>0.05</v>
          </cell>
        </row>
        <row r="7010">
          <cell r="A7010">
            <v>39250</v>
          </cell>
          <cell r="B7010" t="str">
            <v>CABO DE COBRE, FLEXIVEL, CLASSE 4 OU 5, ISOLACAO EM PVC/A, ANTICHAMA BWF-B, COBERTURA PVC-ST1, ANTICHAMA BWF-B, 1 CONDUTOR, 0,6/1 KV, SECAO NOMINAL 500 MM2</v>
          </cell>
          <cell r="C7010" t="str">
            <v xml:space="preserve">M     </v>
          </cell>
          <cell r="D7010">
            <v>260.23</v>
          </cell>
          <cell r="E7010">
            <v>0.05</v>
          </cell>
        </row>
        <row r="7011">
          <cell r="A7011">
            <v>994</v>
          </cell>
          <cell r="B7011" t="str">
            <v>CABO DE COBRE, FLEXIVEL, CLASSE 4 OU 5, ISOLACAO EM PVC/A, ANTICHAMA BWF-B, COBERTURA PVC-ST1, ANTICHAMA BWF-B, 1 CONDUTOR, 0,6/1 KV, SECAO NOMINAL 6 MM2</v>
          </cell>
          <cell r="C7011" t="str">
            <v xml:space="preserve">M     </v>
          </cell>
          <cell r="D7011">
            <v>3.52</v>
          </cell>
          <cell r="E7011">
            <v>0.05</v>
          </cell>
        </row>
        <row r="7012">
          <cell r="A7012">
            <v>977</v>
          </cell>
          <cell r="B7012" t="str">
            <v>CABO DE COBRE, FLEXIVEL, CLASSE 4 OU 5, ISOLACAO EM PVC/A, ANTICHAMA BWF-B, COBERTURA PVC-ST1, ANTICHAMA BWF-B, 1 CONDUTOR, 0,6/1 KV, SECAO NOMINAL 70 MM2</v>
          </cell>
          <cell r="C7012" t="str">
            <v xml:space="preserve">M     </v>
          </cell>
          <cell r="D7012">
            <v>35.880000000000003</v>
          </cell>
          <cell r="E7012">
            <v>0.05</v>
          </cell>
        </row>
        <row r="7013">
          <cell r="A7013">
            <v>998</v>
          </cell>
          <cell r="B7013" t="str">
            <v>CABO DE COBRE, FLEXIVEL, CLASSE 4 OU 5, ISOLACAO EM PVC/A, ANTICHAMA BWF-B, COBERTURA PVC-ST1, ANTICHAMA BWF-B, 1 CONDUTOR, 0,6/1 KV, SECAO NOMINAL 95 MM2</v>
          </cell>
          <cell r="C7013" t="str">
            <v xml:space="preserve">M     </v>
          </cell>
          <cell r="D7013">
            <v>47.66</v>
          </cell>
          <cell r="E7013">
            <v>0.05</v>
          </cell>
        </row>
        <row r="7014">
          <cell r="A7014">
            <v>39251</v>
          </cell>
          <cell r="B7014" t="str">
            <v>CABO DE COBRE, FLEXIVEL, CLASSE 4 OU 5, ISOLACAO EM PVC/A, ANTICHAMA BWF-B, 1 CONDUTOR, 450/750 V, SECAO NOMINAL 0,5 MM2</v>
          </cell>
          <cell r="C7014" t="str">
            <v xml:space="preserve">M     </v>
          </cell>
          <cell r="D7014">
            <v>0.34</v>
          </cell>
          <cell r="E7014">
            <v>0.05</v>
          </cell>
        </row>
        <row r="7015">
          <cell r="A7015">
            <v>1011</v>
          </cell>
          <cell r="B7015" t="str">
            <v>CABO DE COBRE, FLEXIVEL, CLASSE 4 OU 5, ISOLACAO EM PVC/A, ANTICHAMA BWF-B, 1 CONDUTOR, 450/750 V, SECAO NOMINAL 0,75 MM2</v>
          </cell>
          <cell r="C7015" t="str">
            <v xml:space="preserve">M     </v>
          </cell>
          <cell r="D7015">
            <v>0.48</v>
          </cell>
          <cell r="E7015">
            <v>0.05</v>
          </cell>
        </row>
        <row r="7016">
          <cell r="A7016">
            <v>39252</v>
          </cell>
          <cell r="B7016" t="str">
            <v>CABO DE COBRE, FLEXIVEL, CLASSE 4 OU 5, ISOLACAO EM PVC/A, ANTICHAMA BWF-B, 1 CONDUTOR, 450/750 V, SECAO NOMINAL 1,0 MM2</v>
          </cell>
          <cell r="C7016" t="str">
            <v xml:space="preserve">M     </v>
          </cell>
          <cell r="D7016">
            <v>0.56999999999999995</v>
          </cell>
          <cell r="E7016">
            <v>0.05</v>
          </cell>
        </row>
        <row r="7017">
          <cell r="A7017">
            <v>1013</v>
          </cell>
          <cell r="B7017" t="str">
            <v>CABO DE COBRE, FLEXIVEL, CLASSE 4 OU 5, ISOLACAO EM PVC/A, ANTICHAMA BWF-B, 1 CONDUTOR, 450/750 V, SECAO NOMINAL 1,5 MM2</v>
          </cell>
          <cell r="C7017" t="str">
            <v xml:space="preserve">M     </v>
          </cell>
          <cell r="D7017">
            <v>0.76</v>
          </cell>
          <cell r="E7017">
            <v>0.05</v>
          </cell>
        </row>
        <row r="7018">
          <cell r="A7018">
            <v>980</v>
          </cell>
          <cell r="B7018" t="str">
            <v>CABO DE COBRE, FLEXIVEL, CLASSE 4 OU 5, ISOLACAO EM PVC/A, ANTICHAMA BWF-B, 1 CONDUTOR, 450/750 V, SECAO NOMINAL 10 MM2</v>
          </cell>
          <cell r="C7018" t="str">
            <v xml:space="preserve">M     </v>
          </cell>
          <cell r="D7018">
            <v>5.18</v>
          </cell>
          <cell r="E7018">
            <v>0.05</v>
          </cell>
        </row>
        <row r="7019">
          <cell r="A7019">
            <v>39237</v>
          </cell>
          <cell r="B7019" t="str">
            <v>CABO DE COBRE, FLEXIVEL, CLASSE 4 OU 5, ISOLACAO EM PVC/A, ANTICHAMA BWF-B, 1 CONDUTOR, 450/750 V, SECAO NOMINAL 120 MM2</v>
          </cell>
          <cell r="C7019" t="str">
            <v xml:space="preserve">M     </v>
          </cell>
          <cell r="D7019">
            <v>61.39</v>
          </cell>
          <cell r="E7019">
            <v>0.05</v>
          </cell>
        </row>
        <row r="7020">
          <cell r="A7020">
            <v>39238</v>
          </cell>
          <cell r="B7020" t="str">
            <v>CABO DE COBRE, FLEXIVEL, CLASSE 4 OU 5, ISOLACAO EM PVC/A, ANTICHAMA BWF-B, 1 CONDUTOR, 450/750 V, SECAO NOMINAL 150 MM2</v>
          </cell>
          <cell r="C7020" t="str">
            <v xml:space="preserve">M     </v>
          </cell>
          <cell r="D7020">
            <v>76.650000000000006</v>
          </cell>
          <cell r="E7020">
            <v>0.05</v>
          </cell>
        </row>
        <row r="7021">
          <cell r="A7021">
            <v>979</v>
          </cell>
          <cell r="B7021" t="str">
            <v>CABO DE COBRE, FLEXIVEL, CLASSE 4 OU 5, ISOLACAO EM PVC/A, ANTICHAMA BWF-B, 1 CONDUTOR, 450/750 V, SECAO NOMINAL 16 MM2</v>
          </cell>
          <cell r="C7021" t="str">
            <v xml:space="preserve">M     </v>
          </cell>
          <cell r="D7021">
            <v>7.98</v>
          </cell>
          <cell r="E7021">
            <v>0.05</v>
          </cell>
        </row>
        <row r="7022">
          <cell r="A7022">
            <v>39239</v>
          </cell>
          <cell r="B7022" t="str">
            <v>CABO DE COBRE, FLEXIVEL, CLASSE 4 OU 5, ISOLACAO EM PVC/A, ANTICHAMA BWF-B, 1 CONDUTOR, 450/750 V, SECAO NOMINAL 185 MM2</v>
          </cell>
          <cell r="C7022" t="str">
            <v xml:space="preserve">M     </v>
          </cell>
          <cell r="D7022">
            <v>93.28</v>
          </cell>
          <cell r="E7022">
            <v>0.05</v>
          </cell>
        </row>
        <row r="7023">
          <cell r="A7023">
            <v>1014</v>
          </cell>
          <cell r="B7023" t="str">
            <v>CABO DE COBRE, FLEXIVEL, CLASSE 4 OU 5, ISOLACAO EM PVC/A, ANTICHAMA BWF-B, 1 CONDUTOR, 450/750 V, SECAO NOMINAL 2,5 MM2</v>
          </cell>
          <cell r="C7023" t="str">
            <v xml:space="preserve">M     </v>
          </cell>
          <cell r="D7023">
            <v>1.21</v>
          </cell>
          <cell r="E7023">
            <v>0.05</v>
          </cell>
        </row>
        <row r="7024">
          <cell r="A7024">
            <v>39240</v>
          </cell>
          <cell r="B7024" t="str">
            <v>CABO DE COBRE, FLEXIVEL, CLASSE 4 OU 5, ISOLACAO EM PVC/A, ANTICHAMA BWF-B, 1 CONDUTOR, 450/750 V, SECAO NOMINAL 240 MM2</v>
          </cell>
          <cell r="C7024" t="str">
            <v xml:space="preserve">M     </v>
          </cell>
          <cell r="D7024">
            <v>123.29</v>
          </cell>
          <cell r="E7024">
            <v>0.05</v>
          </cell>
        </row>
        <row r="7025">
          <cell r="A7025">
            <v>39232</v>
          </cell>
          <cell r="B7025" t="str">
            <v>CABO DE COBRE, FLEXIVEL, CLASSE 4 OU 5, ISOLACAO EM PVC/A, ANTICHAMA BWF-B, 1 CONDUTOR, 450/750 V, SECAO NOMINAL 25 MM2</v>
          </cell>
          <cell r="C7025" t="str">
            <v xml:space="preserve">M     </v>
          </cell>
          <cell r="D7025">
            <v>12.8</v>
          </cell>
          <cell r="E7025">
            <v>0.05</v>
          </cell>
        </row>
        <row r="7026">
          <cell r="A7026">
            <v>39233</v>
          </cell>
          <cell r="B7026" t="str">
            <v>CABO DE COBRE, FLEXIVEL, CLASSE 4 OU 5, ISOLACAO EM PVC/A, ANTICHAMA BWF-B, 1 CONDUTOR, 450/750 V, SECAO NOMINAL 35 MM2</v>
          </cell>
          <cell r="C7026" t="str">
            <v xml:space="preserve">M     </v>
          </cell>
          <cell r="D7026">
            <v>17.600000000000001</v>
          </cell>
          <cell r="E7026">
            <v>0.05</v>
          </cell>
        </row>
        <row r="7027">
          <cell r="A7027">
            <v>981</v>
          </cell>
          <cell r="B7027" t="str">
            <v>CABO DE COBRE, FLEXIVEL, CLASSE 4 OU 5, ISOLACAO EM PVC/A, ANTICHAMA BWF-B, 1 CONDUTOR, 450/750 V, SECAO NOMINAL 4 MM2</v>
          </cell>
          <cell r="C7027" t="str">
            <v xml:space="preserve">M     </v>
          </cell>
          <cell r="D7027">
            <v>2.16</v>
          </cell>
          <cell r="E7027">
            <v>0.05</v>
          </cell>
        </row>
        <row r="7028">
          <cell r="A7028">
            <v>39234</v>
          </cell>
          <cell r="B7028" t="str">
            <v>CABO DE COBRE, FLEXIVEL, CLASSE 4 OU 5, ISOLACAO EM PVC/A, ANTICHAMA BWF-B, 1 CONDUTOR, 450/750 V, SECAO NOMINAL 50 MM2</v>
          </cell>
          <cell r="C7028" t="str">
            <v xml:space="preserve">M     </v>
          </cell>
          <cell r="D7028">
            <v>25.83</v>
          </cell>
          <cell r="E7028">
            <v>0.05</v>
          </cell>
        </row>
        <row r="7029">
          <cell r="A7029">
            <v>982</v>
          </cell>
          <cell r="B7029" t="str">
            <v>CABO DE COBRE, FLEXIVEL, CLASSE 4 OU 5, ISOLACAO EM PVC/A, ANTICHAMA BWF-B, 1 CONDUTOR, 450/750 V, SECAO NOMINAL 6 MM2</v>
          </cell>
          <cell r="C7029" t="str">
            <v xml:space="preserve">M     </v>
          </cell>
          <cell r="D7029">
            <v>3.03</v>
          </cell>
          <cell r="E7029">
            <v>0.05</v>
          </cell>
        </row>
        <row r="7030">
          <cell r="A7030">
            <v>39235</v>
          </cell>
          <cell r="B7030" t="str">
            <v>CABO DE COBRE, FLEXIVEL, CLASSE 4 OU 5, ISOLACAO EM PVC/A, ANTICHAMA BWF-B, 1 CONDUTOR, 450/750 V, SECAO NOMINAL 70 MM2</v>
          </cell>
          <cell r="C7030" t="str">
            <v xml:space="preserve">M     </v>
          </cell>
          <cell r="D7030">
            <v>36.33</v>
          </cell>
          <cell r="E7030">
            <v>0.05</v>
          </cell>
        </row>
        <row r="7031">
          <cell r="A7031">
            <v>39236</v>
          </cell>
          <cell r="B7031" t="str">
            <v>CABO DE COBRE, FLEXIVEL, CLASSE 4 OU 5, ISOLACAO EM PVC/A, ANTICHAMA BWF-B, 1 CONDUTOR, 450/750 V, SECAO NOMINAL 95 MM2</v>
          </cell>
          <cell r="C7031" t="str">
            <v xml:space="preserve">M     </v>
          </cell>
          <cell r="D7031">
            <v>47.63</v>
          </cell>
          <cell r="E7031">
            <v>0.05</v>
          </cell>
        </row>
        <row r="7032">
          <cell r="A7032">
            <v>876</v>
          </cell>
          <cell r="B7032" t="str">
            <v>CABO DE COBRE, RIGIDO, CLASSE 2, COMPACTADO, BLINDADO, ISOLACAO EM EPR OU XLPE, COBERTURA ANTICHAMA EM PVC, PEAD OU HFFR, 1 CONDUTOR, 20/35 KV, SECAO NOMINAL 120 MM2</v>
          </cell>
          <cell r="C7032" t="str">
            <v xml:space="preserve">M     </v>
          </cell>
          <cell r="D7032">
            <v>122.94</v>
          </cell>
          <cell r="E7032">
            <v>0.05</v>
          </cell>
        </row>
        <row r="7033">
          <cell r="A7033">
            <v>877</v>
          </cell>
          <cell r="B7033" t="str">
            <v>CABO DE COBRE, RIGIDO, CLASSE 2, COMPACTADO, BLINDADO, ISOLACAO EM EPR OU XLPE, COBERTURA ANTICHAMA EM PVC, PEAD OU HFFR, 1 CONDUTOR, 20/35 KV, SECAO NOMINAL 150 MM2</v>
          </cell>
          <cell r="C7033" t="str">
            <v xml:space="preserve">M     </v>
          </cell>
          <cell r="D7033">
            <v>144.53</v>
          </cell>
          <cell r="E7033">
            <v>0.05</v>
          </cell>
        </row>
        <row r="7034">
          <cell r="A7034">
            <v>882</v>
          </cell>
          <cell r="B7034" t="str">
            <v>CABO DE COBRE, RIGIDO, CLASSE 2, COMPACTADO, BLINDADO, ISOLACAO EM EPR OU XLPE, COBERTURA ANTICHAMA EM PVC, PEAD OU HFFR, 1 CONDUTOR, 20/35 KV, SECAO NOMINAL 185 MM2</v>
          </cell>
          <cell r="C7034" t="str">
            <v xml:space="preserve">M     </v>
          </cell>
          <cell r="D7034">
            <v>157.49</v>
          </cell>
          <cell r="E7034">
            <v>0.05</v>
          </cell>
        </row>
        <row r="7035">
          <cell r="A7035">
            <v>878</v>
          </cell>
          <cell r="B7035" t="str">
            <v>CABO DE COBRE, RIGIDO, CLASSE 2, COMPACTADO, BLINDADO, ISOLACAO EM EPR OU XLPE, COBERTURA ANTICHAMA EM PVC, PEAD OU HFFR, 1 CONDUTOR, 20/35 KV, SECAO NOMINAL 240 MM2</v>
          </cell>
          <cell r="C7035" t="str">
            <v xml:space="preserve">M     </v>
          </cell>
          <cell r="D7035">
            <v>195.8</v>
          </cell>
          <cell r="E7035">
            <v>0.05</v>
          </cell>
        </row>
        <row r="7036">
          <cell r="A7036">
            <v>879</v>
          </cell>
          <cell r="B7036" t="str">
            <v>CABO DE COBRE, RIGIDO, CLASSE 2, COMPACTADO, BLINDADO, ISOLACAO EM EPR OU XLPE, COBERTURA ANTICHAMA EM PVC, PEAD OU HFFR, 1 CONDUTOR, 20/35 KV, SECAO NOMINAL 300 MM2</v>
          </cell>
          <cell r="C7036" t="str">
            <v xml:space="preserve">M     </v>
          </cell>
          <cell r="D7036">
            <v>230.78</v>
          </cell>
          <cell r="E7036">
            <v>0.05</v>
          </cell>
        </row>
        <row r="7037">
          <cell r="A7037">
            <v>880</v>
          </cell>
          <cell r="B7037" t="str">
            <v>CABO DE COBRE, RIGIDO, CLASSE 2, COMPACTADO, BLINDADO, ISOLACAO EM EPR OU XLPE, COBERTURA ANTICHAMA EM PVC, PEAD OU HFFR, 1 CONDUTOR, 20/35 KV, SECAO NOMINAL 400 MM2</v>
          </cell>
          <cell r="C7037" t="str">
            <v xml:space="preserve">M     </v>
          </cell>
          <cell r="D7037">
            <v>271.55</v>
          </cell>
          <cell r="E7037">
            <v>0.05</v>
          </cell>
        </row>
        <row r="7038">
          <cell r="A7038">
            <v>873</v>
          </cell>
          <cell r="B7038" t="str">
            <v>CABO DE COBRE, RIGIDO, CLASSE 2, COMPACTADO, BLINDADO, ISOLACAO EM EPR OU XLPE, COBERTURA ANTICHAMA EM PVC, PEAD OU HFFR, 1 CONDUTOR, 20/35 KV, SECAO NOMINAL 50 MM2</v>
          </cell>
          <cell r="C7038" t="str">
            <v xml:space="preserve">M     </v>
          </cell>
          <cell r="D7038">
            <v>82.56</v>
          </cell>
          <cell r="E7038">
            <v>0.05</v>
          </cell>
        </row>
        <row r="7039">
          <cell r="A7039">
            <v>881</v>
          </cell>
          <cell r="B7039" t="str">
            <v>CABO DE COBRE, RIGIDO, CLASSE 2, COMPACTADO, BLINDADO, ISOLACAO EM EPR OU XLPE, COBERTURA ANTICHAMA EM PVC, PEAD OU HFFR, 1 CONDUTOR, 20/35 KV, SECAO NOMINAL 500 MM2</v>
          </cell>
          <cell r="C7039" t="str">
            <v xml:space="preserve">M     </v>
          </cell>
          <cell r="D7039">
            <v>371.16</v>
          </cell>
          <cell r="E7039">
            <v>0.05</v>
          </cell>
        </row>
        <row r="7040">
          <cell r="A7040">
            <v>874</v>
          </cell>
          <cell r="B7040" t="str">
            <v>CABO DE COBRE, RIGIDO, CLASSE 2, COMPACTADO, BLINDADO, ISOLACAO EM EPR OU XLPE, COBERTURA ANTICHAMA EM PVC, PEAD OU HFFR, 1 CONDUTOR, 20/35 KV, SECAO NOMINAL 70 MM2</v>
          </cell>
          <cell r="C7040" t="str">
            <v xml:space="preserve">M     </v>
          </cell>
          <cell r="D7040">
            <v>97.99</v>
          </cell>
          <cell r="E7040">
            <v>0.05</v>
          </cell>
        </row>
        <row r="7041">
          <cell r="A7041">
            <v>875</v>
          </cell>
          <cell r="B7041" t="str">
            <v>CABO DE COBRE, RIGIDO, CLASSE 2, COMPACTADO, BLINDADO, ISOLACAO EM EPR OU XLPE, COBERTURA ANTICHAMA EM PVC, PEAD OU HFFR, 1 CONDUTOR, 20/35 KV, SECAO NOMINAL 95 MM2</v>
          </cell>
          <cell r="C7041" t="str">
            <v xml:space="preserve">M     </v>
          </cell>
          <cell r="D7041">
            <v>116.91</v>
          </cell>
          <cell r="E7041">
            <v>0.05</v>
          </cell>
        </row>
        <row r="7042">
          <cell r="A7042">
            <v>983</v>
          </cell>
          <cell r="B7042" t="str">
            <v>CABO DE COBRE, RIGIDO, CLASSE 2, ISOLACAO EM PVC/A, ANTICHAMA BWF-B, 1 CONDUTOR, 450/750 V, SECAO NOMINAL 1,5 MM2</v>
          </cell>
          <cell r="C7042" t="str">
            <v xml:space="preserve">M     </v>
          </cell>
          <cell r="D7042">
            <v>0.73</v>
          </cell>
          <cell r="E7042">
            <v>0.05</v>
          </cell>
        </row>
        <row r="7043">
          <cell r="A7043">
            <v>985</v>
          </cell>
          <cell r="B7043" t="str">
            <v>CABO DE COBRE, RIGIDO, CLASSE 2, ISOLACAO EM PVC/A, ANTICHAMA BWF-B, 1 CONDUTOR, 450/750 V, SECAO NOMINAL 10 MM2</v>
          </cell>
          <cell r="C7043" t="str">
            <v xml:space="preserve">M     </v>
          </cell>
          <cell r="D7043">
            <v>5.49</v>
          </cell>
          <cell r="E7043">
            <v>0.05</v>
          </cell>
        </row>
        <row r="7044">
          <cell r="A7044">
            <v>990</v>
          </cell>
          <cell r="B7044" t="str">
            <v>CABO DE COBRE, RIGIDO, CLASSE 2, ISOLACAO EM PVC/A, ANTICHAMA BWF-B, 1 CONDUTOR, 450/750 V, SECAO NOMINAL 150 MM2</v>
          </cell>
          <cell r="C7044" t="str">
            <v xml:space="preserve">M     </v>
          </cell>
          <cell r="D7044">
            <v>75.150000000000006</v>
          </cell>
          <cell r="E7044">
            <v>0.05</v>
          </cell>
        </row>
        <row r="7045">
          <cell r="A7045">
            <v>39241</v>
          </cell>
          <cell r="B7045" t="str">
            <v>CABO DE COBRE, RIGIDO, CLASSE 2, ISOLACAO EM PVC/A, ANTICHAMA BWF-B, 1 CONDUTOR, 450/750 V, SECAO NOMINAL 16 MM2</v>
          </cell>
          <cell r="C7045" t="str">
            <v xml:space="preserve">M     </v>
          </cell>
          <cell r="D7045">
            <v>8.59</v>
          </cell>
          <cell r="E7045">
            <v>0.05</v>
          </cell>
        </row>
        <row r="7046">
          <cell r="A7046">
            <v>1005</v>
          </cell>
          <cell r="B7046" t="str">
            <v>CABO DE COBRE, RIGIDO, CLASSE 2, ISOLACAO EM PVC/A, ANTICHAMA BWF-B, 1 CONDUTOR, 450/750 V, SECAO NOMINAL 185 MM2</v>
          </cell>
          <cell r="C7046" t="str">
            <v xml:space="preserve">M     </v>
          </cell>
          <cell r="D7046">
            <v>92.24</v>
          </cell>
          <cell r="E7046">
            <v>0.05</v>
          </cell>
        </row>
        <row r="7047">
          <cell r="A7047">
            <v>984</v>
          </cell>
          <cell r="B7047" t="str">
            <v>CABO DE COBRE, RIGIDO, CLASSE 2, ISOLACAO EM PVC/A, ANTICHAMA BWF-B, 1 CONDUTOR, 450/750 V, SECAO NOMINAL 2,5 MM2</v>
          </cell>
          <cell r="C7047" t="str">
            <v xml:space="preserve">M     </v>
          </cell>
          <cell r="D7047">
            <v>1.89</v>
          </cell>
          <cell r="E7047">
            <v>0.05</v>
          </cell>
        </row>
        <row r="7048">
          <cell r="A7048">
            <v>991</v>
          </cell>
          <cell r="B7048" t="str">
            <v>CABO DE COBRE, RIGIDO, CLASSE 2, ISOLACAO EM PVC/A, ANTICHAMA BWF-B, 1 CONDUTOR, 450/750 V, SECAO NOMINAL 240 MM2</v>
          </cell>
          <cell r="C7048" t="str">
            <v xml:space="preserve">M     </v>
          </cell>
          <cell r="D7048">
            <v>121.89</v>
          </cell>
          <cell r="E7048">
            <v>0.05</v>
          </cell>
        </row>
        <row r="7049">
          <cell r="A7049">
            <v>986</v>
          </cell>
          <cell r="B7049" t="str">
            <v>CABO DE COBRE, RIGIDO, CLASSE 2, ISOLACAO EM PVC/A, ANTICHAMA BWF-B, 1 CONDUTOR, 450/750 V, SECAO NOMINAL 25 MM2</v>
          </cell>
          <cell r="C7049" t="str">
            <v xml:space="preserve">M     </v>
          </cell>
          <cell r="D7049">
            <v>13.13</v>
          </cell>
          <cell r="E7049">
            <v>0.05</v>
          </cell>
        </row>
        <row r="7050">
          <cell r="A7050">
            <v>1024</v>
          </cell>
          <cell r="B7050" t="str">
            <v>CABO DE COBRE, RIGIDO, CLASSE 2, ISOLACAO EM PVC/A, ANTICHAMA BWF-B, 1 CONDUTOR, 450/750 V, SECAO NOMINAL 300 MM2</v>
          </cell>
          <cell r="C7050" t="str">
            <v xml:space="preserve">M     </v>
          </cell>
          <cell r="D7050">
            <v>150.86000000000001</v>
          </cell>
          <cell r="E7050">
            <v>0.05</v>
          </cell>
        </row>
        <row r="7051">
          <cell r="A7051">
            <v>987</v>
          </cell>
          <cell r="B7051" t="str">
            <v>CABO DE COBRE, RIGIDO, CLASSE 2, ISOLACAO EM PVC/A, ANTICHAMA BWF-B, 1 CONDUTOR, 450/750 V, SECAO NOMINAL 35 MM2</v>
          </cell>
          <cell r="C7051" t="str">
            <v xml:space="preserve">M     </v>
          </cell>
          <cell r="D7051">
            <v>17.84</v>
          </cell>
          <cell r="E7051">
            <v>0.05</v>
          </cell>
        </row>
        <row r="7052">
          <cell r="A7052">
            <v>1003</v>
          </cell>
          <cell r="B7052" t="str">
            <v>CABO DE COBRE, RIGIDO, CLASSE 2, ISOLACAO EM PVC/A, ANTICHAMA BWF-B, 1 CONDUTOR, 450/750 V, SECAO NOMINAL 4 MM2</v>
          </cell>
          <cell r="C7052" t="str">
            <v xml:space="preserve">M     </v>
          </cell>
          <cell r="D7052">
            <v>2.77</v>
          </cell>
          <cell r="E7052">
            <v>0.05</v>
          </cell>
        </row>
        <row r="7053">
          <cell r="A7053">
            <v>992</v>
          </cell>
          <cell r="B7053" t="str">
            <v>CABO DE COBRE, RIGIDO, CLASSE 2, ISOLACAO EM PVC/A, ANTICHAMA BWF-B, 1 CONDUTOR, 450/750 V, SECAO NOMINAL 400 MM2</v>
          </cell>
          <cell r="C7053" t="str">
            <v xml:space="preserve">M     </v>
          </cell>
          <cell r="D7053">
            <v>195.18</v>
          </cell>
          <cell r="E7053">
            <v>0.05</v>
          </cell>
        </row>
        <row r="7054">
          <cell r="A7054">
            <v>1007</v>
          </cell>
          <cell r="B7054" t="str">
            <v>CABO DE COBRE, RIGIDO, CLASSE 2, ISOLACAO EM PVC/A, ANTICHAMA BWF-B, 1 CONDUTOR, 450/750 V, SECAO NOMINAL 50 MM2</v>
          </cell>
          <cell r="C7054" t="str">
            <v xml:space="preserve">M     </v>
          </cell>
          <cell r="D7054">
            <v>25.31</v>
          </cell>
          <cell r="E7054">
            <v>0.05</v>
          </cell>
        </row>
        <row r="7055">
          <cell r="A7055">
            <v>39242</v>
          </cell>
          <cell r="B7055" t="str">
            <v>CABO DE COBRE, RIGIDO, CLASSE 2, ISOLACAO EM PVC/A, ANTICHAMA BWF-B, 1 CONDUTOR, 450/750 V, SECAO NOMINAL 500 MM2</v>
          </cell>
          <cell r="C7055" t="str">
            <v xml:space="preserve">M     </v>
          </cell>
          <cell r="D7055">
            <v>241.83</v>
          </cell>
          <cell r="E7055">
            <v>0.05</v>
          </cell>
        </row>
        <row r="7056">
          <cell r="A7056">
            <v>1008</v>
          </cell>
          <cell r="B7056" t="str">
            <v>CABO DE COBRE, RIGIDO, CLASSE 2, ISOLACAO EM PVC/A, ANTICHAMA BWF-B, 1 CONDUTOR, 450/750 V, SECAO NOMINAL 6 MM2</v>
          </cell>
          <cell r="C7056" t="str">
            <v xml:space="preserve">M     </v>
          </cell>
          <cell r="D7056">
            <v>3.15</v>
          </cell>
          <cell r="E7056">
            <v>0.05</v>
          </cell>
        </row>
        <row r="7057">
          <cell r="A7057">
            <v>988</v>
          </cell>
          <cell r="B7057" t="str">
            <v>CABO DE COBRE, RIGIDO, CLASSE 2, ISOLACAO EM PVC/A, ANTICHAMA BWF-B, 1 CONDUTOR, 450/750 V, SECAO NOMINAL 70 MM2</v>
          </cell>
          <cell r="C7057" t="str">
            <v xml:space="preserve">M     </v>
          </cell>
          <cell r="D7057">
            <v>34.96</v>
          </cell>
          <cell r="E7057">
            <v>0.05</v>
          </cell>
        </row>
        <row r="7058">
          <cell r="A7058">
            <v>989</v>
          </cell>
          <cell r="B7058" t="str">
            <v>CABO DE COBRE, RIGIDO, CLASSE 2, ISOLACAO EM PVC/A, ANTICHAMA BWF-B, 1 CONDUTOR, 450/750 V, SECAO NOMINAL 95 MM2</v>
          </cell>
          <cell r="C7058" t="str">
            <v xml:space="preserve">M     </v>
          </cell>
          <cell r="D7058">
            <v>47.36</v>
          </cell>
          <cell r="E7058">
            <v>0.05</v>
          </cell>
        </row>
        <row r="7059">
          <cell r="A7059">
            <v>39598</v>
          </cell>
          <cell r="B7059" t="str">
            <v>CABO DE PAR TRANCADO UTP, 4 PARES, CATEGORIA 5E</v>
          </cell>
          <cell r="C7059" t="str">
            <v xml:space="preserve">M     </v>
          </cell>
          <cell r="D7059">
            <v>1.41</v>
          </cell>
          <cell r="E7059">
            <v>0.05</v>
          </cell>
        </row>
        <row r="7060">
          <cell r="A7060">
            <v>39599</v>
          </cell>
          <cell r="B7060" t="str">
            <v>CABO DE PAR TRANCADO UTP, 4 PARES, CATEGORIA 6</v>
          </cell>
          <cell r="C7060" t="str">
            <v xml:space="preserve">M     </v>
          </cell>
          <cell r="D7060">
            <v>2.13</v>
          </cell>
          <cell r="E7060">
            <v>0.05</v>
          </cell>
        </row>
        <row r="7061">
          <cell r="A7061">
            <v>34602</v>
          </cell>
          <cell r="B7061" t="str">
            <v>CABO FLEXIVEL PVC 750 V, 2 CONDUTORES DE 1,5 MM2</v>
          </cell>
          <cell r="C7061" t="str">
            <v xml:space="preserve">M     </v>
          </cell>
          <cell r="D7061">
            <v>2.38</v>
          </cell>
          <cell r="E7061">
            <v>0.05</v>
          </cell>
        </row>
        <row r="7062">
          <cell r="A7062">
            <v>34603</v>
          </cell>
          <cell r="B7062" t="str">
            <v>CABO FLEXIVEL PVC 750 V, 2 CONDUTORES DE 10,0 MM2</v>
          </cell>
          <cell r="C7062" t="str">
            <v xml:space="preserve">M     </v>
          </cell>
          <cell r="D7062">
            <v>11.45</v>
          </cell>
          <cell r="E7062">
            <v>0.05</v>
          </cell>
        </row>
        <row r="7063">
          <cell r="A7063">
            <v>34607</v>
          </cell>
          <cell r="B7063" t="str">
            <v>CABO FLEXIVEL PVC 750 V, 2 CONDUTORES DE 4,0 MM2</v>
          </cell>
          <cell r="C7063" t="str">
            <v xml:space="preserve">M     </v>
          </cell>
          <cell r="D7063">
            <v>5.0999999999999996</v>
          </cell>
          <cell r="E7063">
            <v>0.05</v>
          </cell>
        </row>
        <row r="7064">
          <cell r="A7064">
            <v>34609</v>
          </cell>
          <cell r="B7064" t="str">
            <v>CABO FLEXIVEL PVC 750 V, 2 CONDUTORES DE 6,0 MM2</v>
          </cell>
          <cell r="C7064" t="str">
            <v xml:space="preserve">M     </v>
          </cell>
          <cell r="D7064">
            <v>7.66</v>
          </cell>
          <cell r="E7064">
            <v>0.05</v>
          </cell>
        </row>
        <row r="7065">
          <cell r="A7065">
            <v>34618</v>
          </cell>
          <cell r="B7065" t="str">
            <v>CABO FLEXIVEL PVC 750 V, 3 CONDUTORES DE 1,5 MM2</v>
          </cell>
          <cell r="C7065" t="str">
            <v xml:space="preserve">M     </v>
          </cell>
          <cell r="D7065">
            <v>3.15</v>
          </cell>
          <cell r="E7065">
            <v>0.05</v>
          </cell>
        </row>
        <row r="7066">
          <cell r="A7066">
            <v>34620</v>
          </cell>
          <cell r="B7066" t="str">
            <v>CABO FLEXIVEL PVC 750 V, 3 CONDUTORES DE 10,0 MM2</v>
          </cell>
          <cell r="C7066" t="str">
            <v xml:space="preserve">M     </v>
          </cell>
          <cell r="D7066">
            <v>15.8</v>
          </cell>
          <cell r="E7066">
            <v>0.05</v>
          </cell>
        </row>
        <row r="7067">
          <cell r="A7067">
            <v>34621</v>
          </cell>
          <cell r="B7067" t="str">
            <v>CABO FLEXIVEL PVC 750 V, 3 CONDUTORES DE 4,0 MM2</v>
          </cell>
          <cell r="C7067" t="str">
            <v xml:space="preserve">M     </v>
          </cell>
          <cell r="D7067">
            <v>7.33</v>
          </cell>
          <cell r="E7067">
            <v>0.05</v>
          </cell>
        </row>
        <row r="7068">
          <cell r="A7068">
            <v>34622</v>
          </cell>
          <cell r="B7068" t="str">
            <v>CABO FLEXIVEL PVC 750 V, 3 CONDUTORES DE 6,0 MM2</v>
          </cell>
          <cell r="C7068" t="str">
            <v xml:space="preserve">M     </v>
          </cell>
          <cell r="D7068">
            <v>10.38</v>
          </cell>
          <cell r="E7068">
            <v>0.05</v>
          </cell>
        </row>
        <row r="7069">
          <cell r="A7069">
            <v>34624</v>
          </cell>
          <cell r="B7069" t="str">
            <v>CABO FLEXIVEL PVC 750 V, 4 CONDUTORES DE 1,5 MM2</v>
          </cell>
          <cell r="C7069" t="str">
            <v xml:space="preserve">M     </v>
          </cell>
          <cell r="D7069">
            <v>4.03</v>
          </cell>
          <cell r="E7069">
            <v>0.05</v>
          </cell>
        </row>
        <row r="7070">
          <cell r="A7070">
            <v>34626</v>
          </cell>
          <cell r="B7070" t="str">
            <v>CABO FLEXIVEL PVC 750 V, 4 CONDUTORES DE 10,0 MM2</v>
          </cell>
          <cell r="C7070" t="str">
            <v xml:space="preserve">M     </v>
          </cell>
          <cell r="D7070">
            <v>21.72</v>
          </cell>
          <cell r="E7070">
            <v>0.05</v>
          </cell>
        </row>
        <row r="7071">
          <cell r="A7071">
            <v>34627</v>
          </cell>
          <cell r="B7071" t="str">
            <v>CABO FLEXIVEL PVC 750 V, 4 CONDUTORES DE 4,0 MM2</v>
          </cell>
          <cell r="C7071" t="str">
            <v xml:space="preserve">M     </v>
          </cell>
          <cell r="D7071">
            <v>9.36</v>
          </cell>
          <cell r="E7071">
            <v>0.05</v>
          </cell>
        </row>
        <row r="7072">
          <cell r="A7072">
            <v>34629</v>
          </cell>
          <cell r="B7072" t="str">
            <v>CABO FLEXIVEL PVC 750 V, 4 CONDUTORES DE 6,0 MM2</v>
          </cell>
          <cell r="C7072" t="str">
            <v xml:space="preserve">M     </v>
          </cell>
          <cell r="D7072">
            <v>13.7</v>
          </cell>
          <cell r="E7072">
            <v>0.05</v>
          </cell>
        </row>
        <row r="7073">
          <cell r="A7073">
            <v>39257</v>
          </cell>
          <cell r="B7073" t="str">
            <v>CABO MULTIPOLAR DE COBRE, FLEXIVEL, CLASSE 4 OU 5, ISOLACAO EM HEPR, COBERTURA EM PVC-ST2, ANTICHAMA BWF-B, 0,6/1 KV, 3 CONDUTORES DE 1,5 MM2</v>
          </cell>
          <cell r="C7073" t="str">
            <v xml:space="preserve">M     </v>
          </cell>
          <cell r="D7073">
            <v>3.3</v>
          </cell>
          <cell r="E7073">
            <v>0.05</v>
          </cell>
        </row>
        <row r="7074">
          <cell r="A7074">
            <v>39261</v>
          </cell>
          <cell r="B7074" t="str">
            <v>CABO MULTIPOLAR DE COBRE, FLEXIVEL, CLASSE 4 OU 5, ISOLACAO EM HEPR, COBERTURA EM PVC-ST2, ANTICHAMA BWF-B, 0,6/1 KV, 3 CONDUTORES DE 10 MM2</v>
          </cell>
          <cell r="C7074" t="str">
            <v xml:space="preserve">M     </v>
          </cell>
          <cell r="D7074">
            <v>17.62</v>
          </cell>
          <cell r="E7074">
            <v>0.05</v>
          </cell>
        </row>
        <row r="7075">
          <cell r="A7075">
            <v>39268</v>
          </cell>
          <cell r="B7075" t="str">
            <v>CABO MULTIPOLAR DE COBRE, FLEXIVEL, CLASSE 4 OU 5, ISOLACAO EM HEPR, COBERTURA EM PVC-ST2, ANTICHAMA BWF-B, 0,6/1 KV, 3 CONDUTORES DE 120 MM2</v>
          </cell>
          <cell r="C7075" t="str">
            <v xml:space="preserve">M     </v>
          </cell>
          <cell r="D7075">
            <v>203.27</v>
          </cell>
          <cell r="E7075">
            <v>0.05</v>
          </cell>
        </row>
        <row r="7076">
          <cell r="A7076">
            <v>39262</v>
          </cell>
          <cell r="B7076" t="str">
            <v>CABO MULTIPOLAR DE COBRE, FLEXIVEL, CLASSE 4 OU 5, ISOLACAO EM HEPR, COBERTURA EM PVC-ST2, ANTICHAMA BWF-B, 0,6/1 KV, 3 CONDUTORES DE 16 MM2</v>
          </cell>
          <cell r="C7076" t="str">
            <v xml:space="preserve">M     </v>
          </cell>
          <cell r="D7076">
            <v>27.54</v>
          </cell>
          <cell r="E7076">
            <v>0.05</v>
          </cell>
        </row>
        <row r="7077">
          <cell r="A7077">
            <v>39258</v>
          </cell>
          <cell r="B7077" t="str">
            <v>CABO MULTIPOLAR DE COBRE, FLEXIVEL, CLASSE 4 OU 5, ISOLACAO EM HEPR, COBERTURA EM PVC-ST2, ANTICHAMA BWF-B, 0,6/1 KV, 3 CONDUTORES DE 2,5 MM2</v>
          </cell>
          <cell r="C7077" t="str">
            <v xml:space="preserve">M     </v>
          </cell>
          <cell r="D7077">
            <v>4.9000000000000004</v>
          </cell>
          <cell r="E7077">
            <v>0.05</v>
          </cell>
        </row>
        <row r="7078">
          <cell r="A7078">
            <v>39263</v>
          </cell>
          <cell r="B7078" t="str">
            <v>CABO MULTIPOLAR DE COBRE, FLEXIVEL, CLASSE 4 OU 5, ISOLACAO EM HEPR, COBERTURA EM PVC-ST2, ANTICHAMA BWF-B, 0,6/1 KV, 3 CONDUTORES DE 25 MM2</v>
          </cell>
          <cell r="C7078" t="str">
            <v xml:space="preserve">M     </v>
          </cell>
          <cell r="D7078">
            <v>42.62</v>
          </cell>
          <cell r="E7078">
            <v>0.05</v>
          </cell>
        </row>
        <row r="7079">
          <cell r="A7079">
            <v>39264</v>
          </cell>
          <cell r="B7079" t="str">
            <v>CABO MULTIPOLAR DE COBRE, FLEXIVEL, CLASSE 4 OU 5, ISOLACAO EM HEPR, COBERTURA EM PVC-ST2, ANTICHAMA BWF-B, 0,6/1 KV, 3 CONDUTORES DE 35 MM2</v>
          </cell>
          <cell r="C7079" t="str">
            <v xml:space="preserve">M     </v>
          </cell>
          <cell r="D7079">
            <v>57.71</v>
          </cell>
          <cell r="E7079">
            <v>0.05</v>
          </cell>
        </row>
        <row r="7080">
          <cell r="A7080">
            <v>39259</v>
          </cell>
          <cell r="B7080" t="str">
            <v>CABO MULTIPOLAR DE COBRE, FLEXIVEL, CLASSE 4 OU 5, ISOLACAO EM HEPR, COBERTURA EM PVC-ST2, ANTICHAMA BWF-B, 0,6/1 KV, 3 CONDUTORES DE 4 MM2</v>
          </cell>
          <cell r="C7080" t="str">
            <v xml:space="preserve">M     </v>
          </cell>
          <cell r="D7080">
            <v>7.46</v>
          </cell>
          <cell r="E7080">
            <v>0.05</v>
          </cell>
        </row>
        <row r="7081">
          <cell r="A7081">
            <v>39265</v>
          </cell>
          <cell r="B7081" t="str">
            <v>CABO MULTIPOLAR DE COBRE, FLEXIVEL, CLASSE 4 OU 5, ISOLACAO EM HEPR, COBERTURA EM PVC-ST2, ANTICHAMA BWF-B, 0,6/1 KV, 3 CONDUTORES DE 50 MM2</v>
          </cell>
          <cell r="C7081" t="str">
            <v xml:space="preserve">M     </v>
          </cell>
          <cell r="D7081">
            <v>85.01</v>
          </cell>
          <cell r="E7081">
            <v>0.05</v>
          </cell>
        </row>
        <row r="7082">
          <cell r="A7082">
            <v>39260</v>
          </cell>
          <cell r="B7082" t="str">
            <v>CABO MULTIPOLAR DE COBRE, FLEXIVEL, CLASSE 4 OU 5, ISOLACAO EM HEPR, COBERTURA EM PVC-ST2, ANTICHAMA BWF-B, 0,6/1 KV, 3 CONDUTORES DE 6 MM2</v>
          </cell>
          <cell r="C7082" t="str">
            <v xml:space="preserve">M     </v>
          </cell>
          <cell r="D7082">
            <v>10.62</v>
          </cell>
          <cell r="E7082">
            <v>0.05</v>
          </cell>
        </row>
        <row r="7083">
          <cell r="A7083">
            <v>39266</v>
          </cell>
          <cell r="B7083" t="str">
            <v>CABO MULTIPOLAR DE COBRE, FLEXIVEL, CLASSE 4 OU 5, ISOLACAO EM HEPR, COBERTURA EM PVC-ST2, ANTICHAMA BWF-B, 0,6/1 KV, 3 CONDUTORES DE 70 MM2</v>
          </cell>
          <cell r="C7083" t="str">
            <v xml:space="preserve">M     </v>
          </cell>
          <cell r="D7083">
            <v>119.29</v>
          </cell>
          <cell r="E7083">
            <v>0.05</v>
          </cell>
        </row>
        <row r="7084">
          <cell r="A7084">
            <v>39267</v>
          </cell>
          <cell r="B7084" t="str">
            <v>CABO MULTIPOLAR DE COBRE, FLEXIVEL, CLASSE 4 OU 5, ISOLACAO EM HEPR, COBERTURA EM PVC-ST2, ANTICHAMA BWF-B, 0,6/1 KV, 3 CONDUTORES DE 95 MM2</v>
          </cell>
          <cell r="C7084" t="str">
            <v xml:space="preserve">M     </v>
          </cell>
          <cell r="D7084">
            <v>156.37</v>
          </cell>
          <cell r="E7084">
            <v>0.05</v>
          </cell>
        </row>
        <row r="7085">
          <cell r="A7085">
            <v>11901</v>
          </cell>
          <cell r="B7085" t="str">
            <v>CABO TELEFONICO CCI 50, 1 PAR, USO INTERNO, SEM BLINDAGEM</v>
          </cell>
          <cell r="C7085" t="str">
            <v xml:space="preserve">M     </v>
          </cell>
          <cell r="D7085">
            <v>0.35</v>
          </cell>
          <cell r="E7085">
            <v>0.05</v>
          </cell>
        </row>
        <row r="7086">
          <cell r="A7086">
            <v>11902</v>
          </cell>
          <cell r="B7086" t="str">
            <v>CABO TELEFONICO CCI 50, 2 PARES, USO INTERNO, SEM BLINDAGEM</v>
          </cell>
          <cell r="C7086" t="str">
            <v xml:space="preserve">M     </v>
          </cell>
          <cell r="D7086">
            <v>0.61</v>
          </cell>
          <cell r="E7086">
            <v>0.05</v>
          </cell>
        </row>
        <row r="7087">
          <cell r="A7087">
            <v>11903</v>
          </cell>
          <cell r="B7087" t="str">
            <v>CABO TELEFONICO CCI 50, 3 PARES, USO INTERNO, SEM BLINDAGEM</v>
          </cell>
          <cell r="C7087" t="str">
            <v xml:space="preserve">M     </v>
          </cell>
          <cell r="D7087">
            <v>0.94</v>
          </cell>
          <cell r="E7087">
            <v>0.05</v>
          </cell>
        </row>
        <row r="7088">
          <cell r="A7088">
            <v>11904</v>
          </cell>
          <cell r="B7088" t="str">
            <v>CABO TELEFONICO CCI 50, 4 PARES, USO INTERNO, SEM BLINDAGEM</v>
          </cell>
          <cell r="C7088" t="str">
            <v xml:space="preserve">M     </v>
          </cell>
          <cell r="D7088">
            <v>1.2</v>
          </cell>
          <cell r="E7088">
            <v>0.05</v>
          </cell>
        </row>
        <row r="7089">
          <cell r="A7089">
            <v>11905</v>
          </cell>
          <cell r="B7089" t="str">
            <v>CABO TELEFONICO CCI 50, 5 PARES, USO INTERNO, SEM BLINDAGEM</v>
          </cell>
          <cell r="C7089" t="str">
            <v xml:space="preserve">M     </v>
          </cell>
          <cell r="D7089">
            <v>1.61</v>
          </cell>
          <cell r="E7089">
            <v>0.05</v>
          </cell>
        </row>
        <row r="7090">
          <cell r="A7090">
            <v>11906</v>
          </cell>
          <cell r="B7090" t="str">
            <v>CABO TELEFONICO CCI 50, 6 PARES, USO INTERNO, SEM BLINDAGEM</v>
          </cell>
          <cell r="C7090" t="str">
            <v xml:space="preserve">M     </v>
          </cell>
          <cell r="D7090">
            <v>1.85</v>
          </cell>
          <cell r="E7090">
            <v>0.05</v>
          </cell>
        </row>
        <row r="7091">
          <cell r="A7091">
            <v>11919</v>
          </cell>
          <cell r="B7091" t="str">
            <v>CABO TELEFONICO CI 50, 10 PARES, USO INTERNO</v>
          </cell>
          <cell r="C7091" t="str">
            <v xml:space="preserve">M     </v>
          </cell>
          <cell r="D7091">
            <v>3.64</v>
          </cell>
          <cell r="E7091">
            <v>0.05</v>
          </cell>
        </row>
        <row r="7092">
          <cell r="A7092">
            <v>11920</v>
          </cell>
          <cell r="B7092" t="str">
            <v>CABO TELEFONICO CI 50, 20 PARES, USO INTERNO</v>
          </cell>
          <cell r="C7092" t="str">
            <v xml:space="preserve">M     </v>
          </cell>
          <cell r="D7092">
            <v>7.06</v>
          </cell>
          <cell r="E7092">
            <v>0.05</v>
          </cell>
        </row>
        <row r="7093">
          <cell r="A7093">
            <v>11924</v>
          </cell>
          <cell r="B7093" t="str">
            <v>CABO TELEFONICO CI 50, 200 PARES, USO INTERNO</v>
          </cell>
          <cell r="C7093" t="str">
            <v xml:space="preserve">M     </v>
          </cell>
          <cell r="D7093">
            <v>68.680000000000007</v>
          </cell>
          <cell r="E7093">
            <v>0.05</v>
          </cell>
        </row>
        <row r="7094">
          <cell r="A7094">
            <v>11921</v>
          </cell>
          <cell r="B7094" t="str">
            <v>CABO TELEFONICO CI 50, 30 PARES, USO INTERNO</v>
          </cell>
          <cell r="C7094" t="str">
            <v xml:space="preserve">M     </v>
          </cell>
          <cell r="D7094">
            <v>9.61</v>
          </cell>
          <cell r="E7094">
            <v>0.05</v>
          </cell>
        </row>
        <row r="7095">
          <cell r="A7095">
            <v>11922</v>
          </cell>
          <cell r="B7095" t="str">
            <v>CABO TELEFONICO CI 50, 50 PARES, USO INTERNO</v>
          </cell>
          <cell r="C7095" t="str">
            <v xml:space="preserve">M     </v>
          </cell>
          <cell r="D7095">
            <v>17.07</v>
          </cell>
          <cell r="E7095">
            <v>0.05</v>
          </cell>
        </row>
        <row r="7096">
          <cell r="A7096">
            <v>11923</v>
          </cell>
          <cell r="B7096" t="str">
            <v>CABO TELEFONICO CI 50, 75 PARES, USO INTERNO</v>
          </cell>
          <cell r="C7096" t="str">
            <v xml:space="preserve">M     </v>
          </cell>
          <cell r="D7096">
            <v>27.88</v>
          </cell>
          <cell r="E7096">
            <v>0.05</v>
          </cell>
        </row>
        <row r="7097">
          <cell r="A7097">
            <v>11916</v>
          </cell>
          <cell r="B7097" t="str">
            <v>CABO TELEFONICO CTP - APL - 50, 10 PARES, USO EXTERNO</v>
          </cell>
          <cell r="C7097" t="str">
            <v xml:space="preserve">M     </v>
          </cell>
          <cell r="D7097">
            <v>4.7300000000000004</v>
          </cell>
          <cell r="E7097">
            <v>0.05</v>
          </cell>
        </row>
        <row r="7098">
          <cell r="A7098">
            <v>11914</v>
          </cell>
          <cell r="B7098" t="str">
            <v>CABO TELEFONICO CTP - APL - 50, 100 PARES, USO EXTERNO</v>
          </cell>
          <cell r="C7098" t="str">
            <v xml:space="preserve">M     </v>
          </cell>
          <cell r="D7098">
            <v>34.35</v>
          </cell>
          <cell r="E7098">
            <v>0.05</v>
          </cell>
        </row>
        <row r="7099">
          <cell r="A7099">
            <v>11917</v>
          </cell>
          <cell r="B7099" t="str">
            <v>CABO TELEFONICO CTP - APL - 50, 20 PARES, USO EXTERNO</v>
          </cell>
          <cell r="C7099" t="str">
            <v xml:space="preserve">M     </v>
          </cell>
          <cell r="D7099">
            <v>8.23</v>
          </cell>
          <cell r="E7099">
            <v>0.05</v>
          </cell>
        </row>
        <row r="7100">
          <cell r="A7100">
            <v>11918</v>
          </cell>
          <cell r="B7100" t="str">
            <v>CABO TELEFONICO CTP - APL - 50, 30 PARES, USO EXTERNO</v>
          </cell>
          <cell r="C7100" t="str">
            <v xml:space="preserve">M     </v>
          </cell>
          <cell r="D7100">
            <v>11.17</v>
          </cell>
          <cell r="E7100">
            <v>0.05</v>
          </cell>
        </row>
        <row r="7101">
          <cell r="A7101">
            <v>37734</v>
          </cell>
          <cell r="B7101" t="str">
            <v>CACAMBA METALICA BASCULANTE COM CAPACIDADE DE 10 M3 (INCLUI MONTAGEM, NAO INCLUI CAMINHAO)</v>
          </cell>
          <cell r="C7101" t="str">
            <v xml:space="preserve">UN    </v>
          </cell>
          <cell r="D7101">
            <v>39008.730000000003</v>
          </cell>
          <cell r="E7101">
            <v>0.05</v>
          </cell>
        </row>
        <row r="7102">
          <cell r="A7102">
            <v>42251</v>
          </cell>
          <cell r="B7102" t="str">
            <v>CACAMBA METALICA BASCULANTE COM CAPACIDADE DE 12 M3 (INCLUI MONTAGEM, NAO INCLUI CAMINHAO)</v>
          </cell>
          <cell r="C7102" t="str">
            <v xml:space="preserve">UN    </v>
          </cell>
          <cell r="D7102">
            <v>44296.79</v>
          </cell>
          <cell r="E7102">
            <v>0.05</v>
          </cell>
        </row>
        <row r="7103">
          <cell r="A7103">
            <v>37733</v>
          </cell>
          <cell r="B7103" t="str">
            <v>CACAMBA METALICA BASCULANTE COM CAPACIDADE DE 6 M3 (INCLUI MONTAGEM, NAO INCLUI CAMINHAO)</v>
          </cell>
          <cell r="C7103" t="str">
            <v xml:space="preserve">UN    </v>
          </cell>
          <cell r="D7103">
            <v>29248.6</v>
          </cell>
          <cell r="E7103">
            <v>0.05</v>
          </cell>
        </row>
        <row r="7104">
          <cell r="A7104">
            <v>37735</v>
          </cell>
          <cell r="B7104" t="str">
            <v>CACAMBA METALICA BASCULANTE COM CAPACIDADE DE 8 M3 (INCLUI MONTAGEM, NAO INCLUI CAMINHAO)</v>
          </cell>
          <cell r="C7104" t="str">
            <v xml:space="preserve">UN    </v>
          </cell>
          <cell r="D7104">
            <v>35244.559999999998</v>
          </cell>
          <cell r="E7104">
            <v>0.05</v>
          </cell>
        </row>
        <row r="7105">
          <cell r="A7105">
            <v>2354</v>
          </cell>
          <cell r="B7105" t="str">
            <v>CADASTRISTA DE REDES  DE AGUA  E ESGOTO</v>
          </cell>
          <cell r="C7105" t="str">
            <v xml:space="preserve">H     </v>
          </cell>
          <cell r="D7105">
            <v>21.95</v>
          </cell>
          <cell r="E7105">
            <v>0.05</v>
          </cell>
        </row>
        <row r="7106">
          <cell r="A7106">
            <v>41758</v>
          </cell>
          <cell r="B7106" t="str">
            <v>CADEADO EM ACO INOX, LARGURA DE *50* MM, COM HASTE EM ACO TEMPERADO, SEM MOLA - CHAVES INCLUIDAS</v>
          </cell>
          <cell r="C7106" t="str">
            <v xml:space="preserve">UN    </v>
          </cell>
          <cell r="D7106">
            <v>125.18</v>
          </cell>
          <cell r="E7106">
            <v>0.05</v>
          </cell>
        </row>
        <row r="7107">
          <cell r="A7107">
            <v>5090</v>
          </cell>
          <cell r="B7107" t="str">
            <v>CADEADO SIMPLES/COMUM, EM LATAO MACICO CROMADO, LARGURA DE 25 MM,  HASTE DE ACO TEMPERADO, CEMENTADO (NAO LONGA), INCLUI 2 CHAVES</v>
          </cell>
          <cell r="C7107" t="str">
            <v xml:space="preserve">UN    </v>
          </cell>
          <cell r="D7107">
            <v>14.34</v>
          </cell>
          <cell r="E7107">
            <v>0.05</v>
          </cell>
        </row>
        <row r="7108">
          <cell r="A7108">
            <v>5085</v>
          </cell>
          <cell r="B7108" t="str">
            <v>CADEADO SIMPLES, EM LATAO MACICO CROMADO, LARGURA DE 35 MM,  HASTE DE ACO TEMPERADO, CEMENTADO (NAO LONGA), INCLUI 2 CHAVES</v>
          </cell>
          <cell r="C7108" t="str">
            <v xml:space="preserve">UN    </v>
          </cell>
          <cell r="D7108">
            <v>15.99</v>
          </cell>
          <cell r="E7108">
            <v>0.05</v>
          </cell>
        </row>
        <row r="7109">
          <cell r="A7109">
            <v>38374</v>
          </cell>
          <cell r="B7109" t="str">
            <v>CADEIRA SUSPENSA MANUAL / BALANCIM INDIVIDUAL (NBR 14751)</v>
          </cell>
          <cell r="C7109" t="str">
            <v xml:space="preserve">UN    </v>
          </cell>
          <cell r="D7109">
            <v>754.43</v>
          </cell>
          <cell r="E7109">
            <v>0.05</v>
          </cell>
        </row>
        <row r="7110">
          <cell r="A7110">
            <v>20212</v>
          </cell>
          <cell r="B7110" t="str">
            <v>CAIBRO DE MADEIRA APARELHADA *6 X 8* CM, MACARANDUBA, ANGELIM OU EQUIVALENTE DA REGIAO</v>
          </cell>
          <cell r="C7110" t="str">
            <v xml:space="preserve">M     </v>
          </cell>
          <cell r="D7110">
            <v>8.84</v>
          </cell>
          <cell r="E7110">
            <v>0.05</v>
          </cell>
        </row>
        <row r="7111">
          <cell r="A7111">
            <v>4430</v>
          </cell>
          <cell r="B7111" t="str">
            <v>CAIBRO DE MADEIRA NAO APARELHADA *5 X 6* CM, MACARANDUBA, ANGELIM OU EQUIVALENTE DA REGIAO</v>
          </cell>
          <cell r="C7111" t="str">
            <v xml:space="preserve">M     </v>
          </cell>
          <cell r="D7111">
            <v>6.16</v>
          </cell>
          <cell r="E7111">
            <v>0.05</v>
          </cell>
        </row>
        <row r="7112">
          <cell r="A7112">
            <v>4400</v>
          </cell>
          <cell r="B7112" t="str">
            <v>CAIBRO DE MADEIRA NAO APARELHADA *6 X 8* CM, MACARANDUBA, ANGELIM OU EQUIVALENTE DA REGIAO</v>
          </cell>
          <cell r="C7112" t="str">
            <v xml:space="preserve">M     </v>
          </cell>
          <cell r="D7112">
            <v>7.79</v>
          </cell>
          <cell r="E7112">
            <v>0.05</v>
          </cell>
        </row>
        <row r="7113">
          <cell r="A7113">
            <v>4496</v>
          </cell>
          <cell r="B7113" t="str">
            <v>CAIBRO DE MADEIRA NATIVA/REGIONAL 5 X 5 CM NAO APARELHADA (P/FORMA)</v>
          </cell>
          <cell r="C7113" t="str">
            <v xml:space="preserve">M     </v>
          </cell>
          <cell r="D7113">
            <v>1.78</v>
          </cell>
          <cell r="E7113">
            <v>0.05</v>
          </cell>
        </row>
        <row r="7114">
          <cell r="A7114">
            <v>11871</v>
          </cell>
          <cell r="B7114" t="str">
            <v>CAIXA D'AGUA DE FIBRA DE VIDRO, PARA 500 LITROS, COM TAMPA</v>
          </cell>
          <cell r="C7114" t="str">
            <v xml:space="preserve">UN    </v>
          </cell>
          <cell r="D7114">
            <v>196.95</v>
          </cell>
          <cell r="E7114">
            <v>0.05</v>
          </cell>
        </row>
        <row r="7115">
          <cell r="A7115">
            <v>34636</v>
          </cell>
          <cell r="B7115" t="str">
            <v>CAIXA D'AGUA EM POLIETILENO 1000 LITROS, COM TAMPA</v>
          </cell>
          <cell r="C7115" t="str">
            <v xml:space="preserve">UN    </v>
          </cell>
          <cell r="D7115">
            <v>295.5</v>
          </cell>
          <cell r="E7115">
            <v>0.05</v>
          </cell>
        </row>
        <row r="7116">
          <cell r="A7116">
            <v>34639</v>
          </cell>
          <cell r="B7116" t="str">
            <v>CAIXA D'AGUA EM POLIETILENO 1500 LITROS, COM TAMPA</v>
          </cell>
          <cell r="C7116" t="str">
            <v xml:space="preserve">UN    </v>
          </cell>
          <cell r="D7116">
            <v>600.16</v>
          </cell>
          <cell r="E7116">
            <v>0.05</v>
          </cell>
        </row>
        <row r="7117">
          <cell r="A7117">
            <v>34640</v>
          </cell>
          <cell r="B7117" t="str">
            <v>CAIXA D'AGUA EM POLIETILENO 2000 LITROS, COM TAMPA</v>
          </cell>
          <cell r="C7117" t="str">
            <v xml:space="preserve">UN    </v>
          </cell>
          <cell r="D7117">
            <v>674.13</v>
          </cell>
          <cell r="E7117">
            <v>0.05</v>
          </cell>
        </row>
        <row r="7118">
          <cell r="A7118">
            <v>34637</v>
          </cell>
          <cell r="B7118" t="str">
            <v>CAIXA D'AGUA EM POLIETILENO 500 LITROS, COM TAMPA</v>
          </cell>
          <cell r="C7118" t="str">
            <v xml:space="preserve">UN    </v>
          </cell>
          <cell r="D7118">
            <v>169.66</v>
          </cell>
          <cell r="E7118">
            <v>0.05</v>
          </cell>
        </row>
        <row r="7119">
          <cell r="A7119">
            <v>34638</v>
          </cell>
          <cell r="B7119" t="str">
            <v>CAIXA D'AGUA EM POLIETILENO 750 LITROS, COM TAMPA</v>
          </cell>
          <cell r="C7119" t="str">
            <v xml:space="preserve">UN    </v>
          </cell>
          <cell r="D7119">
            <v>290.94</v>
          </cell>
          <cell r="E7119">
            <v>0.05</v>
          </cell>
        </row>
        <row r="7120">
          <cell r="A7120">
            <v>11868</v>
          </cell>
          <cell r="B7120" t="str">
            <v>CAIXA D'AGUA FIBRA DE VIDRO PARA 1000 LITROS, COM TAMPA</v>
          </cell>
          <cell r="C7120" t="str">
            <v xml:space="preserve">UN    </v>
          </cell>
          <cell r="D7120">
            <v>270.68</v>
          </cell>
          <cell r="E7120">
            <v>0.05</v>
          </cell>
        </row>
        <row r="7121">
          <cell r="A7121">
            <v>37106</v>
          </cell>
          <cell r="B7121" t="str">
            <v>CAIXA D'AGUA FIBRA DE VIDRO PARA 10000 LITROS, COM TAMPA</v>
          </cell>
          <cell r="C7121" t="str">
            <v xml:space="preserve">UN    </v>
          </cell>
          <cell r="D7121">
            <v>2614.4699999999998</v>
          </cell>
          <cell r="E7121">
            <v>0.05</v>
          </cell>
        </row>
        <row r="7122">
          <cell r="A7122">
            <v>11869</v>
          </cell>
          <cell r="B7122" t="str">
            <v>CAIXA D'AGUA FIBRA DE VIDRO PARA 1500 LITROS, COM TAMPA</v>
          </cell>
          <cell r="C7122" t="str">
            <v xml:space="preserve">UN    </v>
          </cell>
          <cell r="D7122">
            <v>439.17</v>
          </cell>
          <cell r="E7122">
            <v>0.05</v>
          </cell>
        </row>
        <row r="7123">
          <cell r="A7123">
            <v>37104</v>
          </cell>
          <cell r="B7123" t="str">
            <v>CAIXA D'AGUA FIBRA DE VIDRO PARA 2000 LITROS, COM TAMPA</v>
          </cell>
          <cell r="C7123" t="str">
            <v xml:space="preserve">UN    </v>
          </cell>
          <cell r="D7123">
            <v>566.12</v>
          </cell>
          <cell r="E7123">
            <v>0.05</v>
          </cell>
        </row>
        <row r="7124">
          <cell r="A7124">
            <v>37105</v>
          </cell>
          <cell r="B7124" t="str">
            <v>CAIXA D'AGUA FIBRA DE VIDRO PARA 5000 LITROS, COM TAMPA</v>
          </cell>
          <cell r="C7124" t="str">
            <v xml:space="preserve">UN    </v>
          </cell>
          <cell r="D7124">
            <v>1260.8399999999999</v>
          </cell>
          <cell r="E7124">
            <v>0.05</v>
          </cell>
        </row>
        <row r="7125">
          <cell r="A7125">
            <v>11638</v>
          </cell>
          <cell r="B7125" t="str">
            <v>CAIXA DE CONCRETO PRE-MOLDADO PARA AR-CONDICIONADO DE JANELA, DE *80 X 54 X 76,5* CM (L X A X P)</v>
          </cell>
          <cell r="C7125" t="str">
            <v xml:space="preserve">UN    </v>
          </cell>
          <cell r="D7125">
            <v>108.11</v>
          </cell>
          <cell r="E7125">
            <v>0.05</v>
          </cell>
        </row>
        <row r="7126">
          <cell r="A7126">
            <v>1030</v>
          </cell>
          <cell r="B7126" t="str">
            <v>CAIXA DE DESCARGA DE PLASTICO EXTERNA, DE *9* L, PUXADOR FIO DE NYLON, NAO INCLUSO CANO, BOLSA, ENGATE</v>
          </cell>
          <cell r="C7126" t="str">
            <v xml:space="preserve">UN    </v>
          </cell>
          <cell r="D7126">
            <v>27.5</v>
          </cell>
          <cell r="E7126">
            <v>0.05</v>
          </cell>
        </row>
        <row r="7127">
          <cell r="A7127">
            <v>11694</v>
          </cell>
          <cell r="B7127" t="str">
            <v>CAIXA DE DESCARGA PLASTICA DE EMBUTIR COMPLETA, COM ESPELHO PLASTICO, CAPACIDADE 6 A 10 L, ACESSORIOS INCLUSOS</v>
          </cell>
          <cell r="C7127" t="str">
            <v xml:space="preserve">UN    </v>
          </cell>
          <cell r="D7127">
            <v>607.89</v>
          </cell>
          <cell r="E7127">
            <v>0.05</v>
          </cell>
        </row>
        <row r="7128">
          <cell r="A7128">
            <v>35277</v>
          </cell>
          <cell r="B7128" t="str">
            <v>CAIXA DE GORDURA EM PVC, DIAMETRO MINIMO 300 MM, DIAMETRO DE SAIDA 100 MM, CAPACIDADE  APROXIMADA 18 LITROS, COM TAMPA</v>
          </cell>
          <cell r="C7128" t="str">
            <v xml:space="preserve">UN    </v>
          </cell>
          <cell r="D7128">
            <v>355.9</v>
          </cell>
          <cell r="E7128">
            <v>0.05</v>
          </cell>
        </row>
        <row r="7129">
          <cell r="A7129">
            <v>10521</v>
          </cell>
          <cell r="B7129" t="str">
            <v>CAIXA DE INCENDIO/ABRIGO PARA MANGUEIRA, DE EMBUTIR/INTERNA, COM 75 X 45 X 17 CM, EM CHAPA DE ACO, PORTA COM VENTILACAO, VISOR COM A INSCRICAO "INCENDIO", SUPORTE/CESTA INTERNA PARA A MANGUEIRA, PINTURA ELETROSTATICA VERMELHA</v>
          </cell>
          <cell r="C7129" t="str">
            <v xml:space="preserve">UN    </v>
          </cell>
          <cell r="D7129">
            <v>195.68</v>
          </cell>
          <cell r="E7129">
            <v>0.05</v>
          </cell>
        </row>
        <row r="7130">
          <cell r="A7130">
            <v>10885</v>
          </cell>
          <cell r="B7130" t="str">
            <v>CAIXA DE INCENDIO/ABRIGO PARA MANGUEIRA, DE EMBUTIR/INTERNA, COM 90 X 60 X 17 CM, EM CHAPA DE ACO, PORTA COM VENTILACAO, VISOR COM A INSCRICAO "INCENDIO", SUPORTE/CESTA INTERNA PARA A MANGUEIRA, PINTURA ELETROSTATICA VERMELHA</v>
          </cell>
          <cell r="C7130" t="str">
            <v xml:space="preserve">UN    </v>
          </cell>
          <cell r="D7130">
            <v>247.51</v>
          </cell>
          <cell r="E7130">
            <v>0.05</v>
          </cell>
        </row>
        <row r="7131">
          <cell r="A7131">
            <v>20962</v>
          </cell>
          <cell r="B7131" t="str">
            <v>CAIXA DE INCENDIO/ABRIGO PARA MANGUEIRA, DE SOBREPOR/EXTERNA, COM 75 X 45 X 17 CM, EM CHAPA DE ACO, PORTA COM VENTILACAO, VISOR COM A INSCRICAO "INCENDIO", SUPORTE/CESTA INTERNA PARA A MANGUEIRA, PINTURA ELETROSTATICA VERMELHA</v>
          </cell>
          <cell r="C7131" t="str">
            <v xml:space="preserve">UN    </v>
          </cell>
          <cell r="D7131">
            <v>205</v>
          </cell>
          <cell r="E7131">
            <v>0.05</v>
          </cell>
        </row>
        <row r="7132">
          <cell r="A7132">
            <v>20963</v>
          </cell>
          <cell r="B7132" t="str">
            <v>CAIXA DE INCENDIO/ABRIGO PARA MANGUEIRA, DE SOBREPOR/EXTERNA, COM 90 X 60 X 17 CM, EM CHAPA DE ACO, PORTA COM VENTILACAO, VISOR COM A INSCRICAO "INCENDIO", SUPORTE/CESTA INTERNA PARA A MANGUEIRA, PINTURA ELETROSTATICA VERMELHA</v>
          </cell>
          <cell r="C7132" t="str">
            <v xml:space="preserve">UN    </v>
          </cell>
          <cell r="D7132">
            <v>250.42</v>
          </cell>
          <cell r="E7132">
            <v>0.05</v>
          </cell>
        </row>
        <row r="7133">
          <cell r="A7133">
            <v>2555</v>
          </cell>
          <cell r="B7133" t="str">
            <v>CAIXA DE LUZ "3 X 3" EM ACO ESMALTADA</v>
          </cell>
          <cell r="C7133" t="str">
            <v xml:space="preserve">UN    </v>
          </cell>
          <cell r="D7133">
            <v>1.77</v>
          </cell>
          <cell r="E7133">
            <v>0.05</v>
          </cell>
        </row>
        <row r="7134">
          <cell r="A7134">
            <v>2556</v>
          </cell>
          <cell r="B7134" t="str">
            <v>CAIXA DE LUZ "4 X 2" EM ACO ESMALTADA</v>
          </cell>
          <cell r="C7134" t="str">
            <v xml:space="preserve">UN    </v>
          </cell>
          <cell r="D7134">
            <v>1.64</v>
          </cell>
          <cell r="E7134">
            <v>0.05</v>
          </cell>
        </row>
        <row r="7135">
          <cell r="A7135">
            <v>2557</v>
          </cell>
          <cell r="B7135" t="str">
            <v>CAIXA DE LUZ "4 X 4" EM ACO ESMALTADA</v>
          </cell>
          <cell r="C7135" t="str">
            <v xml:space="preserve">UN    </v>
          </cell>
          <cell r="D7135">
            <v>3.45</v>
          </cell>
          <cell r="E7135">
            <v>0.05</v>
          </cell>
        </row>
        <row r="7136">
          <cell r="A7136">
            <v>39810</v>
          </cell>
          <cell r="B7136" t="str">
            <v>CAIXA DE PASSAGEM DE PAREDE, DE EMBUTIR, EM PVC, DIMENSOES *120 X 120 X 75* MM</v>
          </cell>
          <cell r="C7136" t="str">
            <v xml:space="preserve">UN    </v>
          </cell>
          <cell r="D7136">
            <v>13.29</v>
          </cell>
          <cell r="E7136">
            <v>0.05</v>
          </cell>
        </row>
        <row r="7137">
          <cell r="A7137">
            <v>39811</v>
          </cell>
          <cell r="B7137" t="str">
            <v>CAIXA DE PASSAGEM DE PAREDE, DE EMBUTIR, EM PVC, DIMENSOES *150 X 150 X 75* MM</v>
          </cell>
          <cell r="C7137" t="str">
            <v xml:space="preserve">UN    </v>
          </cell>
          <cell r="D7137">
            <v>16.829999999999998</v>
          </cell>
          <cell r="E7137">
            <v>0.05</v>
          </cell>
        </row>
        <row r="7138">
          <cell r="A7138">
            <v>39812</v>
          </cell>
          <cell r="B7138" t="str">
            <v>CAIXA DE PASSAGEM DE PAREDE, DE EMBUTIR, EM PVC, DIMENSOES *200 X 200 X 90* MM</v>
          </cell>
          <cell r="C7138" t="str">
            <v xml:space="preserve">UN    </v>
          </cell>
          <cell r="D7138">
            <v>25.67</v>
          </cell>
          <cell r="E7138">
            <v>0.05</v>
          </cell>
        </row>
        <row r="7139">
          <cell r="A7139">
            <v>20254</v>
          </cell>
          <cell r="B7139" t="str">
            <v>CAIXA DE PASSAGEM METALICA DE SOBREPOR COM TAMPA PARAFUSADA, DIMENSOES 15 X 15 X 10 CM</v>
          </cell>
          <cell r="C7139" t="str">
            <v xml:space="preserve">UN    </v>
          </cell>
          <cell r="D7139">
            <v>19.03</v>
          </cell>
          <cell r="E7139">
            <v>0.05</v>
          </cell>
        </row>
        <row r="7140">
          <cell r="A7140">
            <v>39771</v>
          </cell>
          <cell r="B7140" t="str">
            <v>CAIXA DE PASSAGEM METALICA DE SOBREPOR COM TAMPA PARAFUSADA, DIMENSOES 20 X 20 X 10 CM</v>
          </cell>
          <cell r="C7140" t="str">
            <v xml:space="preserve">UN    </v>
          </cell>
          <cell r="D7140">
            <v>31.52</v>
          </cell>
          <cell r="E7140">
            <v>0.05</v>
          </cell>
        </row>
        <row r="7141">
          <cell r="A7141">
            <v>20255</v>
          </cell>
          <cell r="B7141" t="str">
            <v>CAIXA DE PASSAGEM METALICA DE SOBREPOR COM TAMPA PARAFUSADA, DIMENSOES 25 X 25 X 10 CM</v>
          </cell>
          <cell r="C7141" t="str">
            <v xml:space="preserve">UN    </v>
          </cell>
          <cell r="D7141">
            <v>52.08</v>
          </cell>
          <cell r="E7141">
            <v>0.05</v>
          </cell>
        </row>
        <row r="7142">
          <cell r="A7142">
            <v>39772</v>
          </cell>
          <cell r="B7142" t="str">
            <v>CAIXA DE PASSAGEM METALICA DE SOBREPOR COM TAMPA PARAFUSADA, DIMENSOES 30 X 30 X 10 CM</v>
          </cell>
          <cell r="C7142" t="str">
            <v xml:space="preserve">UN    </v>
          </cell>
          <cell r="D7142">
            <v>62.43</v>
          </cell>
          <cell r="E7142">
            <v>0.05</v>
          </cell>
        </row>
        <row r="7143">
          <cell r="A7143">
            <v>20253</v>
          </cell>
          <cell r="B7143" t="str">
            <v>CAIXA DE PASSAGEM METALICA DE SOBREPOR COM TAMPA PARAFUSADA, DIMENSOES 35 X 35 X 12 CM</v>
          </cell>
          <cell r="C7143" t="str">
            <v xml:space="preserve">UN    </v>
          </cell>
          <cell r="D7143">
            <v>108.84</v>
          </cell>
          <cell r="E7143">
            <v>0.05</v>
          </cell>
        </row>
        <row r="7144">
          <cell r="A7144">
            <v>39773</v>
          </cell>
          <cell r="B7144" t="str">
            <v>CAIXA DE PASSAGEM METALICA DE SOBREPOR COM TAMPA PARAFUSADA, DIMENSOES 40 X 40 X 15 CM</v>
          </cell>
          <cell r="C7144" t="str">
            <v xml:space="preserve">UN    </v>
          </cell>
          <cell r="D7144">
            <v>113.06</v>
          </cell>
          <cell r="E7144">
            <v>0.05</v>
          </cell>
        </row>
        <row r="7145">
          <cell r="A7145">
            <v>39774</v>
          </cell>
          <cell r="B7145" t="str">
            <v>CAIXA DE PASSAGEM METALICA DE SOBREPOR COM TAMPA PARAFUSADA, DIMENSOES 50 X 50 X 15 CM</v>
          </cell>
          <cell r="C7145" t="str">
            <v xml:space="preserve">UN    </v>
          </cell>
          <cell r="D7145">
            <v>146.9</v>
          </cell>
          <cell r="E7145">
            <v>0.05</v>
          </cell>
        </row>
        <row r="7146">
          <cell r="A7146">
            <v>39775</v>
          </cell>
          <cell r="B7146" t="str">
            <v>CAIXA DE PASSAGEM METALICA DE SOBREPOR COM TAMPA PARAFUSADA, DIMENSOES 60 X 60 X 20 CM</v>
          </cell>
          <cell r="C7146" t="str">
            <v xml:space="preserve">UN    </v>
          </cell>
          <cell r="D7146">
            <v>257.26</v>
          </cell>
          <cell r="E7146">
            <v>0.05</v>
          </cell>
        </row>
        <row r="7147">
          <cell r="A7147">
            <v>39776</v>
          </cell>
          <cell r="B7147" t="str">
            <v>CAIXA DE PASSAGEM METALICA DE SOBREPOR COM TAMPA PARAFUSADA, DIMENSOES 70 X 70 X 20 CM</v>
          </cell>
          <cell r="C7147" t="str">
            <v xml:space="preserve">UN    </v>
          </cell>
          <cell r="D7147">
            <v>316.64</v>
          </cell>
          <cell r="E7147">
            <v>0.05</v>
          </cell>
        </row>
        <row r="7148">
          <cell r="A7148">
            <v>39777</v>
          </cell>
          <cell r="B7148" t="str">
            <v>CAIXA DE PASSAGEM METALICA DE SOBREPOR COM TAMPA PARAFUSADA, DIMENSOES 80 X 80 X 20 CM</v>
          </cell>
          <cell r="C7148" t="str">
            <v xml:space="preserve">UN    </v>
          </cell>
          <cell r="D7148">
            <v>379.96</v>
          </cell>
          <cell r="E7148">
            <v>0.05</v>
          </cell>
        </row>
        <row r="7149">
          <cell r="A7149">
            <v>11250</v>
          </cell>
          <cell r="B7149" t="str">
            <v>CAIXA DE PASSAGEM N 2, DE EMBUTIR, PADRAO TELEBRAS, DIMENSOES 20 X 20 X 12 CM, EM CHAPA DE ACO GALVANIZADO</v>
          </cell>
          <cell r="C7149" t="str">
            <v xml:space="preserve">UN    </v>
          </cell>
          <cell r="D7149">
            <v>56.43</v>
          </cell>
          <cell r="E7149">
            <v>0.05</v>
          </cell>
        </row>
        <row r="7150">
          <cell r="A7150">
            <v>39766</v>
          </cell>
          <cell r="B7150" t="str">
            <v>CAIXA DE PASSAGEM N 2, DE SOBREPOR, PADRAO TELEBRAS, DIMENSOES 20 X 20 X *12* CM, EM CHAPA DE ACO GALVANIZADO</v>
          </cell>
          <cell r="C7150" t="str">
            <v xml:space="preserve">UN    </v>
          </cell>
          <cell r="D7150">
            <v>68.86</v>
          </cell>
          <cell r="E7150">
            <v>0.05</v>
          </cell>
        </row>
        <row r="7151">
          <cell r="A7151">
            <v>11251</v>
          </cell>
          <cell r="B7151" t="str">
            <v>CAIXA DE PASSAGEM N 3, DE EMBUTIR, PADRAO TELEBRAS, DIMENSOES 40 X 40 X 12 CM, EM CHAPA DE ACO GALVANIZADO</v>
          </cell>
          <cell r="C7151" t="str">
            <v xml:space="preserve">UN    </v>
          </cell>
          <cell r="D7151">
            <v>118.74</v>
          </cell>
          <cell r="E7151">
            <v>0.05</v>
          </cell>
        </row>
        <row r="7152">
          <cell r="A7152">
            <v>39767</v>
          </cell>
          <cell r="B7152" t="str">
            <v>CAIXA DE PASSAGEM N 3, DE SOBREPOR, PADRAO TELEBRAS, DIMENSOES 40 X 40 X *12* CM, EM CHAPA DE ACO GALVANIZADO</v>
          </cell>
          <cell r="C7152" t="str">
            <v xml:space="preserve">UN    </v>
          </cell>
          <cell r="D7152">
            <v>156.34</v>
          </cell>
          <cell r="E7152">
            <v>0.05</v>
          </cell>
        </row>
        <row r="7153">
          <cell r="A7153">
            <v>11253</v>
          </cell>
          <cell r="B7153" t="str">
            <v>CAIXA DE PASSAGEM N 4, DE EMBUTIR, PADRAO TELEBRAS, DIMENSOES 60 X 60 X 12 CM, EM CHAPA DE ACO GALVANIZADO</v>
          </cell>
          <cell r="C7153" t="str">
            <v xml:space="preserve">UN    </v>
          </cell>
          <cell r="D7153">
            <v>233.52</v>
          </cell>
          <cell r="E7153">
            <v>0.05</v>
          </cell>
        </row>
        <row r="7154">
          <cell r="A7154">
            <v>11254</v>
          </cell>
          <cell r="B7154" t="str">
            <v>CAIXA DE PASSAGEM N 4, DE SOBREPOR, PADRAO TELEBRAS, DIMENSOES 60 X 60 X *12* CM, EM CHAPA DE ACO GALVANIZADO</v>
          </cell>
          <cell r="C7154" t="str">
            <v xml:space="preserve">UN    </v>
          </cell>
          <cell r="D7154">
            <v>250.88</v>
          </cell>
          <cell r="E7154">
            <v>0.05</v>
          </cell>
        </row>
        <row r="7155">
          <cell r="A7155">
            <v>11255</v>
          </cell>
          <cell r="B7155" t="str">
            <v>CAIXA DE PASSAGEM N 5, DE EMBUTIR, PADRAO TELEBRAS, DIMENSOES 80 X 80 X 12 CM, EM CHAPA DE ACO GALVANIZADO</v>
          </cell>
          <cell r="C7155" t="str">
            <v xml:space="preserve">UN    </v>
          </cell>
          <cell r="D7155">
            <v>379.96</v>
          </cell>
          <cell r="E7155">
            <v>0.05</v>
          </cell>
        </row>
        <row r="7156">
          <cell r="A7156">
            <v>11256</v>
          </cell>
          <cell r="B7156" t="str">
            <v>CAIXA DE PASSAGEM N 5, DE SOBREPOR, PADRAO TELEBRAS, DIMENSOES 80 X 80 X *12* CM, EM CHAPA DE ACO GALVANIZADO</v>
          </cell>
          <cell r="C7156" t="str">
            <v xml:space="preserve">UN    </v>
          </cell>
          <cell r="D7156">
            <v>434.8</v>
          </cell>
          <cell r="E7156">
            <v>0.05</v>
          </cell>
        </row>
        <row r="7157">
          <cell r="A7157">
            <v>14055</v>
          </cell>
          <cell r="B7157" t="str">
            <v>CAIXA DE PASSAGEM N 6, DE EMBUTIR, PADRAO TELEBRAS, DIMENSOES 120 X 120 X 12 CM, EM CHAPA DE ACO GALVANIZADO</v>
          </cell>
          <cell r="C7157" t="str">
            <v xml:space="preserve">UN    </v>
          </cell>
          <cell r="D7157">
            <v>771.33</v>
          </cell>
          <cell r="E7157">
            <v>0.05</v>
          </cell>
        </row>
        <row r="7158">
          <cell r="A7158">
            <v>39768</v>
          </cell>
          <cell r="B7158" t="str">
            <v>CAIXA DE PASSAGEM N 6, DE SOBREPOR, PADRAO TELEBRAS, DIMENSOES 120 X 120 X *12* CM, EM CHAPA DE ACO GALVANIZADO</v>
          </cell>
          <cell r="C7158" t="str">
            <v xml:space="preserve">UN    </v>
          </cell>
          <cell r="D7158">
            <v>823.02</v>
          </cell>
          <cell r="E7158">
            <v>0.05</v>
          </cell>
        </row>
        <row r="7159">
          <cell r="A7159">
            <v>11247</v>
          </cell>
          <cell r="B7159" t="str">
            <v>CAIXA DE PASSAGEM N 7, DE EMBUTIR, PADRAO TELEBRAS, DIMENSOES 150 X 150 X 15 CM, EM CHAPA DE ACO GALVANIZADO</v>
          </cell>
          <cell r="C7159" t="str">
            <v xml:space="preserve">UN    </v>
          </cell>
          <cell r="D7159">
            <v>1105.02</v>
          </cell>
          <cell r="E7159">
            <v>0.05</v>
          </cell>
        </row>
        <row r="7160">
          <cell r="A7160">
            <v>39769</v>
          </cell>
          <cell r="B7160" t="str">
            <v>CAIXA DE PASSAGEM N 7, DE SOBREPOR, PADRAO TELEBRAS, DIMENSOES 150 X 150 X *15* CM, EM CHAPA DE ACO GALVANIZADO</v>
          </cell>
          <cell r="C7160" t="str">
            <v xml:space="preserve">UN    </v>
          </cell>
          <cell r="D7160">
            <v>1339.62</v>
          </cell>
          <cell r="E7160">
            <v>0.05</v>
          </cell>
        </row>
        <row r="7161">
          <cell r="A7161">
            <v>11249</v>
          </cell>
          <cell r="B7161" t="str">
            <v>CAIXA DE PASSAGEM N 8, DE EMBUTIR, PADRAO TELEBRAS, DIMENSOES 200 X 200 X 20 CM, EM CHAPA DE ACO GALVANIZADO</v>
          </cell>
          <cell r="C7161" t="str">
            <v xml:space="preserve">UN    </v>
          </cell>
          <cell r="D7161">
            <v>3611.91</v>
          </cell>
          <cell r="E7161">
            <v>0.05</v>
          </cell>
        </row>
        <row r="7162">
          <cell r="A7162">
            <v>39770</v>
          </cell>
          <cell r="B7162" t="str">
            <v>CAIXA DE PASSAGEM N 8, DE SOBREPOR, PADRAO TELEBRAS, DIMENSOES 200 X 200 X *20* CM, EM CHAPA DE ACO GALVANIZADO</v>
          </cell>
          <cell r="C7162" t="str">
            <v xml:space="preserve">UN    </v>
          </cell>
          <cell r="D7162">
            <v>4696.5600000000004</v>
          </cell>
          <cell r="E7162">
            <v>0.05</v>
          </cell>
        </row>
        <row r="7163">
          <cell r="A7163">
            <v>10569</v>
          </cell>
          <cell r="B7163" t="str">
            <v>CAIXA DE PASSAGEM OCTOGONAL 4 X4, EM ACO ESMALTADA, COM FUNDO MOVEL SIMPLES</v>
          </cell>
          <cell r="C7163" t="str">
            <v xml:space="preserve">UN    </v>
          </cell>
          <cell r="D7163">
            <v>3.43</v>
          </cell>
          <cell r="E7163">
            <v>0.05</v>
          </cell>
        </row>
        <row r="7164">
          <cell r="A7164">
            <v>1872</v>
          </cell>
          <cell r="B7164" t="str">
            <v>CAIXA DE PASSAGEM, EM PVC, DE 4" X 2", PARA ELETRODUTO FLEXIVEL CORRUGADO</v>
          </cell>
          <cell r="C7164" t="str">
            <v xml:space="preserve">UN    </v>
          </cell>
          <cell r="D7164">
            <v>1.53</v>
          </cell>
          <cell r="E7164">
            <v>0.05</v>
          </cell>
        </row>
        <row r="7165">
          <cell r="A7165">
            <v>1873</v>
          </cell>
          <cell r="B7165" t="str">
            <v>CAIXA DE PASSAGEM, EM PVC, DE 4" X 4", PARA ELETRODUTO FLEXIVEL CORRUGADO</v>
          </cell>
          <cell r="C7165" t="str">
            <v xml:space="preserve">UN    </v>
          </cell>
          <cell r="D7165">
            <v>3.04</v>
          </cell>
          <cell r="E7165">
            <v>0.05</v>
          </cell>
        </row>
        <row r="7166">
          <cell r="A7166">
            <v>39693</v>
          </cell>
          <cell r="B7166" t="str">
            <v>CAIXA DE PROTECAO EXTERNA PARA MEDIDOR HOROSAZONAL, DE BAIXA TENSAO, COM MODULO, EM CHAPA DE ACO (PADRAO DA CONCESSIONARIA LOCAL)</v>
          </cell>
          <cell r="C7166" t="str">
            <v xml:space="preserve">UN    </v>
          </cell>
          <cell r="D7166">
            <v>2061.16</v>
          </cell>
          <cell r="E7166">
            <v>0.05</v>
          </cell>
        </row>
        <row r="7167">
          <cell r="A7167">
            <v>39692</v>
          </cell>
          <cell r="B7167" t="str">
            <v>CAIXA DE PROTECAO PARA TRANSFORMADOR CORRENTE, EM CHAPA DE ACO 18 USG (PADRAO DA CONCESSIONARIA LOCAL)</v>
          </cell>
          <cell r="C7167" t="str">
            <v xml:space="preserve">UN    </v>
          </cell>
          <cell r="D7167">
            <v>346.96</v>
          </cell>
          <cell r="E7167">
            <v>0.05</v>
          </cell>
        </row>
        <row r="7168">
          <cell r="A7168">
            <v>39681</v>
          </cell>
          <cell r="B7168" t="str">
            <v>CAIXA DE PROTECAO PARA 1 MEDIDOR BIFASICO, EM CHAPA DE ACO 20 USG (PADRAO DA CONCESSIONARIA LOCAL)</v>
          </cell>
          <cell r="C7168" t="str">
            <v xml:space="preserve">UN    </v>
          </cell>
          <cell r="D7168">
            <v>195.92</v>
          </cell>
          <cell r="E7168">
            <v>0.05</v>
          </cell>
        </row>
        <row r="7169">
          <cell r="A7169">
            <v>39680</v>
          </cell>
          <cell r="B7169" t="str">
            <v>CAIXA DE PROTECAO PARA 1 MEDIDOR MONOFASICO, EM CHAPA DE ACO 20 USG (PADRAO DA CONCESSIONARIA LOCAL)</v>
          </cell>
          <cell r="C7169" t="str">
            <v xml:space="preserve">UN    </v>
          </cell>
          <cell r="D7169">
            <v>100.92</v>
          </cell>
          <cell r="E7169">
            <v>0.05</v>
          </cell>
        </row>
        <row r="7170">
          <cell r="A7170">
            <v>39682</v>
          </cell>
          <cell r="B7170" t="str">
            <v>CAIXA DE PROTECAO PARA 1 MEDIDOR TRIFASICO, EM CHAPA DE ACO 20 USG (PADRAO DA CONCESSIONARIA LOCAL)</v>
          </cell>
          <cell r="C7170" t="str">
            <v xml:space="preserve">UN    </v>
          </cell>
          <cell r="D7170">
            <v>197.89</v>
          </cell>
          <cell r="E7170">
            <v>0.05</v>
          </cell>
        </row>
        <row r="7171">
          <cell r="A7171">
            <v>39685</v>
          </cell>
          <cell r="B7171" t="str">
            <v>CAIXA EXTERNA DE MEDICAO PARA 1 MEDIDOR TRIFASICO, COM VISOR, EM CHAPA DE ACO 18 USG (PADRAO DA CONCESSIONARIA LOCAL)</v>
          </cell>
          <cell r="C7171" t="str">
            <v xml:space="preserve">UN    </v>
          </cell>
          <cell r="D7171">
            <v>167.88</v>
          </cell>
          <cell r="E7171">
            <v>0.05</v>
          </cell>
        </row>
        <row r="7172">
          <cell r="A7172">
            <v>39687</v>
          </cell>
          <cell r="B7172" t="str">
            <v>CAIXA EXTERNA DE MEDICAO PARA 4 MEDIDORES MONOFASICOS, COM VISOR, EM CHAPA DE ACO 18 USG (PADRAO DA CONCESSIONARIA LOCAL)</v>
          </cell>
          <cell r="C7172" t="str">
            <v xml:space="preserve">UN    </v>
          </cell>
          <cell r="D7172">
            <v>316.48</v>
          </cell>
          <cell r="E7172">
            <v>0.05</v>
          </cell>
        </row>
        <row r="7173">
          <cell r="A7173">
            <v>3280</v>
          </cell>
          <cell r="B7173" t="str">
            <v>CAIXA GORDURA DUPLA, CONCRETO PRE MOLDADO, CIRCULAR, COM TAMPA, D = 60* CM</v>
          </cell>
          <cell r="C7173" t="str">
            <v xml:space="preserve">UN    </v>
          </cell>
          <cell r="D7173">
            <v>144.52000000000001</v>
          </cell>
          <cell r="E7173">
            <v>0.05</v>
          </cell>
        </row>
        <row r="7174">
          <cell r="A7174">
            <v>11881</v>
          </cell>
          <cell r="B7174" t="str">
            <v>CAIXA GORDURA, SIMPLES, CONCRETO PRE MOLDADO, CIRCULAR, COM TAMPA, D = 40 CM</v>
          </cell>
          <cell r="C7174" t="str">
            <v xml:space="preserve">UN    </v>
          </cell>
          <cell r="D7174">
            <v>67.11</v>
          </cell>
          <cell r="E7174">
            <v>0.05</v>
          </cell>
        </row>
        <row r="7175">
          <cell r="A7175">
            <v>34641</v>
          </cell>
          <cell r="B7175" t="str">
            <v>CAIXA INSPECAO EM CONCRETO PARA ATERRAMENTO E PARA RAIOS DIAMETRO = 300 MM</v>
          </cell>
          <cell r="C7175" t="str">
            <v xml:space="preserve">UN    </v>
          </cell>
          <cell r="D7175">
            <v>54.12</v>
          </cell>
          <cell r="E7175">
            <v>0.05</v>
          </cell>
        </row>
        <row r="7176">
          <cell r="A7176">
            <v>34643</v>
          </cell>
          <cell r="B7176" t="str">
            <v>CAIXA INSPECAO EM POLIETILENO PARA ATERRAMENTO E PARA RAIOS DIAMETRO = 300 MM</v>
          </cell>
          <cell r="C7176" t="str">
            <v xml:space="preserve">UN    </v>
          </cell>
          <cell r="D7176">
            <v>11.52</v>
          </cell>
          <cell r="E7176">
            <v>0.05</v>
          </cell>
        </row>
        <row r="7177">
          <cell r="A7177">
            <v>3278</v>
          </cell>
          <cell r="B7177" t="str">
            <v>CAIXA INSPECAO, CONCRETO PRE MOLDADO, CIRCULAR, COM TAMPA, D = 40* CM</v>
          </cell>
          <cell r="C7177" t="str">
            <v xml:space="preserve">UN    </v>
          </cell>
          <cell r="D7177">
            <v>75.77</v>
          </cell>
          <cell r="E7177">
            <v>0.05</v>
          </cell>
        </row>
        <row r="7178">
          <cell r="A7178">
            <v>3279</v>
          </cell>
          <cell r="B7178" t="str">
            <v>CAIXA INSPECAO, CONCRETO PRE MOLDADO, CIRCULAR, COM TAMPA, D = 60* CM, H= 60* CM</v>
          </cell>
          <cell r="C7178" t="str">
            <v xml:space="preserve">UN    </v>
          </cell>
          <cell r="D7178">
            <v>125.03</v>
          </cell>
          <cell r="E7178">
            <v>0.05</v>
          </cell>
        </row>
        <row r="7179">
          <cell r="A7179">
            <v>1062</v>
          </cell>
          <cell r="B7179" t="str">
            <v>CAIXA INTERNA DE MEDICAO PARA 1 MEDIDOR TRIFASICO, COM VISOR, EM CHAPA DE ACO 18 USG (PADRAO DA CONCESSIONARIA LOCAL)</v>
          </cell>
          <cell r="C7179" t="str">
            <v xml:space="preserve">UN    </v>
          </cell>
          <cell r="D7179">
            <v>178.11</v>
          </cell>
          <cell r="E7179">
            <v>0.05</v>
          </cell>
        </row>
        <row r="7180">
          <cell r="A7180">
            <v>39686</v>
          </cell>
          <cell r="B7180" t="str">
            <v>CAIXA INTERNA DE MEDICAO PARA 4 MEDIDORES MONOFASICOS, COM VISOR, EM CHAPA DE ACO 18 USG (PADRAO DA CONCESSIONARIA LOCAL)</v>
          </cell>
          <cell r="C7180" t="str">
            <v xml:space="preserve">UN    </v>
          </cell>
          <cell r="D7180">
            <v>303.81</v>
          </cell>
          <cell r="E7180">
            <v>0.05</v>
          </cell>
        </row>
        <row r="7181">
          <cell r="A7181">
            <v>39683</v>
          </cell>
          <cell r="B7181" t="str">
            <v>CAIXA INTERNA/EXTERNA DE MEDICAO PARA 1 MEDIDOR MONOFASICO, COM VISOR, EM CHAPA DE ACO 18 USG (PADRAO DA CONCESSIONARIA LOCAL)</v>
          </cell>
          <cell r="C7181" t="str">
            <v xml:space="preserve">UN    </v>
          </cell>
          <cell r="D7181">
            <v>61.78</v>
          </cell>
          <cell r="E7181">
            <v>0.05</v>
          </cell>
        </row>
        <row r="7182">
          <cell r="A7182">
            <v>1871</v>
          </cell>
          <cell r="B7182" t="str">
            <v>CAIXA OCTOGONAL DE FUNDO MOVEL, EM PVC, DE 3" X 3", PARA ELETRODUTO FLEXIVEL CORRUGADO</v>
          </cell>
          <cell r="C7182" t="str">
            <v xml:space="preserve">UN    </v>
          </cell>
          <cell r="D7182">
            <v>2.73</v>
          </cell>
          <cell r="E7182">
            <v>0.05</v>
          </cell>
        </row>
        <row r="7183">
          <cell r="A7183">
            <v>12001</v>
          </cell>
          <cell r="B7183" t="str">
            <v>CAIXA OCTOGONAL DE FUNDO MOVEL, EM PVC, DE 4" X 4", PARA ELETRODUTO FLEXIVEL CORRUGADO</v>
          </cell>
          <cell r="C7183" t="str">
            <v xml:space="preserve">UN    </v>
          </cell>
          <cell r="D7183">
            <v>3.95</v>
          </cell>
          <cell r="E7183">
            <v>0.05</v>
          </cell>
        </row>
        <row r="7184">
          <cell r="A7184">
            <v>11882</v>
          </cell>
          <cell r="B7184" t="str">
            <v>CAIXA PARA HIDROMETRO CONCRETO PRE MOLDADO</v>
          </cell>
          <cell r="C7184" t="str">
            <v xml:space="preserve">UN    </v>
          </cell>
          <cell r="D7184">
            <v>75.77</v>
          </cell>
          <cell r="E7184">
            <v>0.05</v>
          </cell>
        </row>
        <row r="7185">
          <cell r="A7185">
            <v>39689</v>
          </cell>
          <cell r="B7185" t="str">
            <v>CAIXA PARA MEDICAO COLETIVA TIPO H, PADRAO BIFASICO OU TRIFASICO, PARA ATE 6 MEDIDORES (PADRAO DA CONCESSIONARIA LOCAL)</v>
          </cell>
          <cell r="C7185" t="str">
            <v xml:space="preserve">UN    </v>
          </cell>
          <cell r="D7185">
            <v>3957.99</v>
          </cell>
          <cell r="E7185">
            <v>0.05</v>
          </cell>
        </row>
        <row r="7186">
          <cell r="A7186">
            <v>39688</v>
          </cell>
          <cell r="B7186" t="str">
            <v>CAIXA PARA MEDICAO COLETIVA TIPO K, PADRAO BIFASICO OU TRIFASICO, PARA ATE 2 MEDIDORES (PADRAO DA CONCESSIONARIA LOCAL)</v>
          </cell>
          <cell r="C7186" t="str">
            <v xml:space="preserve">UN    </v>
          </cell>
          <cell r="D7186">
            <v>571.92999999999995</v>
          </cell>
          <cell r="E7186">
            <v>0.05</v>
          </cell>
        </row>
        <row r="7187">
          <cell r="A7187">
            <v>1068</v>
          </cell>
          <cell r="B7187" t="str">
            <v>CAIXA PARA MEDICAO COLETIVA TIPO L, PADRAO BIFASICO OU TRIFASICO, PARA ATE 4 MEDIDORES (PADRAO DA CONCESSIONARIA LOCAL)</v>
          </cell>
          <cell r="C7187" t="str">
            <v xml:space="preserve">UN    </v>
          </cell>
          <cell r="D7187">
            <v>2388.65</v>
          </cell>
          <cell r="E7187">
            <v>0.05</v>
          </cell>
        </row>
        <row r="7188">
          <cell r="A7188">
            <v>39690</v>
          </cell>
          <cell r="B7188" t="str">
            <v>CAIXA PARA MEDICAO COLETIVA TIPO M, PADRAO BIFASICO OU TRIFASICO, PARA ATE 8 MEDIDORES (PADRAO DA CONCESSIONARIA LOCAL)</v>
          </cell>
          <cell r="C7188" t="str">
            <v xml:space="preserve">UN    </v>
          </cell>
          <cell r="D7188">
            <v>5372.98</v>
          </cell>
          <cell r="E7188">
            <v>0.05</v>
          </cell>
        </row>
        <row r="7189">
          <cell r="A7189">
            <v>39691</v>
          </cell>
          <cell r="B7189" t="str">
            <v>CAIXA PARA MEDICAO COLETIVA TIPO N, PADRAO BIFASICO OU TRIFASICO, PARA ATE 12 MEDIDORES (PADRAO DA CONCESSIONARIA LOCAL)</v>
          </cell>
          <cell r="C7189" t="str">
            <v xml:space="preserve">UN    </v>
          </cell>
          <cell r="D7189">
            <v>6006.26</v>
          </cell>
          <cell r="E7189">
            <v>0.05</v>
          </cell>
        </row>
        <row r="7190">
          <cell r="A7190">
            <v>39808</v>
          </cell>
          <cell r="B7190" t="str">
            <v>CAIXA PARA MEDIDOR MONOFASICO, EM POLICARBONATO (TERMOPLASTICO), COM DISJUNTOR</v>
          </cell>
          <cell r="C7190" t="str">
            <v xml:space="preserve">UN    </v>
          </cell>
          <cell r="D7190">
            <v>49.05</v>
          </cell>
          <cell r="E7190">
            <v>0.05</v>
          </cell>
        </row>
        <row r="7191">
          <cell r="A7191">
            <v>39809</v>
          </cell>
          <cell r="B7191" t="str">
            <v>CAIXA PARA MEDIDOR POLIFASICO, EM POLICARBONATO (TERMOPLASTICO), COM DISJUNTOR</v>
          </cell>
          <cell r="C7191" t="str">
            <v xml:space="preserve">UN    </v>
          </cell>
          <cell r="D7191">
            <v>135.41</v>
          </cell>
          <cell r="E7191">
            <v>0.05</v>
          </cell>
        </row>
        <row r="7192">
          <cell r="A7192">
            <v>11713</v>
          </cell>
          <cell r="B7192" t="str">
            <v>CAIXA SIFONADA PVC 150 X 150 X 50MM COM TAMPA CEGA QUADRADA BRANCA</v>
          </cell>
          <cell r="C7192" t="str">
            <v xml:space="preserve">UN    </v>
          </cell>
          <cell r="D7192">
            <v>25</v>
          </cell>
          <cell r="E7192">
            <v>0.05</v>
          </cell>
        </row>
        <row r="7193">
          <cell r="A7193">
            <v>11716</v>
          </cell>
          <cell r="B7193" t="str">
            <v>CAIXA SIFONADA PVC, 100 X 100 X 40 MM, COM GRELHA REDONDA BRANCA</v>
          </cell>
          <cell r="C7193" t="str">
            <v xml:space="preserve">UN    </v>
          </cell>
          <cell r="D7193">
            <v>10.67</v>
          </cell>
          <cell r="E7193">
            <v>0.05</v>
          </cell>
        </row>
        <row r="7194">
          <cell r="A7194">
            <v>5103</v>
          </cell>
          <cell r="B7194" t="str">
            <v>CAIXA SIFONADA PVC, 100 X 100 X 50 MM, COM GRELHA REDONDA BRANCA</v>
          </cell>
          <cell r="C7194" t="str">
            <v xml:space="preserve">UN    </v>
          </cell>
          <cell r="D7194">
            <v>10.82</v>
          </cell>
          <cell r="E7194">
            <v>0.05</v>
          </cell>
        </row>
        <row r="7195">
          <cell r="A7195">
            <v>11712</v>
          </cell>
          <cell r="B7195" t="str">
            <v>CAIXA SIFONADA PVC, 150 X 150 X 50 MM, COM GRELHA QUADRADA BRANCA (NBR 5688)</v>
          </cell>
          <cell r="C7195" t="str">
            <v xml:space="preserve">UN    </v>
          </cell>
          <cell r="D7195">
            <v>25.21</v>
          </cell>
          <cell r="E7195">
            <v>0.05</v>
          </cell>
        </row>
        <row r="7196">
          <cell r="A7196">
            <v>11717</v>
          </cell>
          <cell r="B7196" t="str">
            <v>CAIXA SIFONADA PVC, 150 X 150 X 50 MM, COM GRELHA REDONDA BRANCA</v>
          </cell>
          <cell r="C7196" t="str">
            <v xml:space="preserve">UN    </v>
          </cell>
          <cell r="D7196">
            <v>27.39</v>
          </cell>
          <cell r="E7196">
            <v>0.05</v>
          </cell>
        </row>
        <row r="7197">
          <cell r="A7197">
            <v>11714</v>
          </cell>
          <cell r="B7197" t="str">
            <v>CAIXA SIFONADA PVC, 150 X 185 X 75 MM, COM GRELHA QUADRADA BRANCA</v>
          </cell>
          <cell r="C7197" t="str">
            <v xml:space="preserve">UN    </v>
          </cell>
          <cell r="D7197">
            <v>34.08</v>
          </cell>
          <cell r="E7197">
            <v>0.05</v>
          </cell>
        </row>
        <row r="7198">
          <cell r="A7198">
            <v>11715</v>
          </cell>
          <cell r="B7198" t="str">
            <v>CAIXA SIFONADA PVC, 150 X 185 X 75 MM, COM TAMPA CEGA QUADRADA BRANCA</v>
          </cell>
          <cell r="C7198" t="str">
            <v xml:space="preserve">UN    </v>
          </cell>
          <cell r="D7198">
            <v>39.21</v>
          </cell>
          <cell r="E7198">
            <v>0.05</v>
          </cell>
        </row>
        <row r="7199">
          <cell r="A7199">
            <v>11880</v>
          </cell>
          <cell r="B7199" t="str">
            <v>CAIXA SIFONADA PVC, 250 X 230 X 75 MM, COM TAMPA E PORTA TAMPA QUADRADA BRANCA</v>
          </cell>
          <cell r="C7199" t="str">
            <v xml:space="preserve">UN    </v>
          </cell>
          <cell r="D7199">
            <v>70.489999999999995</v>
          </cell>
          <cell r="E7199">
            <v>0.05</v>
          </cell>
        </row>
        <row r="7200">
          <cell r="A7200">
            <v>1106</v>
          </cell>
          <cell r="B7200" t="str">
            <v>CAL HIDRATADA CH-I PARA ARGAMASSAS</v>
          </cell>
          <cell r="C7200" t="str">
            <v xml:space="preserve">KG    </v>
          </cell>
          <cell r="D7200">
            <v>0.57999999999999996</v>
          </cell>
          <cell r="E7200">
            <v>0.05</v>
          </cell>
        </row>
        <row r="7201">
          <cell r="A7201">
            <v>11161</v>
          </cell>
          <cell r="B7201" t="str">
            <v>CAL HIDRATADA PARA PINTURA</v>
          </cell>
          <cell r="C7201" t="str">
            <v xml:space="preserve">KG    </v>
          </cell>
          <cell r="D7201">
            <v>0.96</v>
          </cell>
          <cell r="E7201">
            <v>0.05</v>
          </cell>
        </row>
        <row r="7202">
          <cell r="A7202">
            <v>1107</v>
          </cell>
          <cell r="B7202" t="str">
            <v>CAL VIRGEM COMUM PARA ARGAMASSAS (NBR 6453)</v>
          </cell>
          <cell r="C7202" t="str">
            <v xml:space="preserve">KG    </v>
          </cell>
          <cell r="D7202">
            <v>0.66</v>
          </cell>
          <cell r="E7202">
            <v>0.05</v>
          </cell>
        </row>
        <row r="7203">
          <cell r="A7203">
            <v>4758</v>
          </cell>
          <cell r="B7203" t="str">
            <v>CALAFETADOR / CALAFATE</v>
          </cell>
          <cell r="C7203" t="str">
            <v xml:space="preserve">H     </v>
          </cell>
          <cell r="D7203">
            <v>13.81</v>
          </cell>
          <cell r="E7203">
            <v>0.05</v>
          </cell>
        </row>
        <row r="7204">
          <cell r="A7204">
            <v>41080</v>
          </cell>
          <cell r="B7204" t="str">
            <v>CALAFETADOR / CALAFATE (MENSALISTA)</v>
          </cell>
          <cell r="C7204" t="str">
            <v xml:space="preserve">MES   </v>
          </cell>
          <cell r="D7204">
            <v>2436.69</v>
          </cell>
          <cell r="E7204">
            <v>0.05</v>
          </cell>
        </row>
        <row r="7205">
          <cell r="A7205">
            <v>25963</v>
          </cell>
          <cell r="B7205" t="str">
            <v>CALCARIO DOLOMITICO A (POSTO PEDREIRA/FORNECEDOR, SEM FRETE)</v>
          </cell>
          <cell r="C7205" t="str">
            <v xml:space="preserve">KG    </v>
          </cell>
          <cell r="D7205">
            <v>0.06</v>
          </cell>
          <cell r="E7205">
            <v>0.05</v>
          </cell>
        </row>
        <row r="7206">
          <cell r="A7206">
            <v>4759</v>
          </cell>
          <cell r="B7206" t="str">
            <v>CALCETEIRO</v>
          </cell>
          <cell r="C7206" t="str">
            <v xml:space="preserve">H     </v>
          </cell>
          <cell r="D7206">
            <v>15.26</v>
          </cell>
          <cell r="E7206">
            <v>0.05</v>
          </cell>
        </row>
        <row r="7207">
          <cell r="A7207">
            <v>41068</v>
          </cell>
          <cell r="B7207" t="str">
            <v>CALCETEIRO  (MENSALISTA)</v>
          </cell>
          <cell r="C7207" t="str">
            <v xml:space="preserve">MES   </v>
          </cell>
          <cell r="D7207">
            <v>2395.2199999999998</v>
          </cell>
          <cell r="E7207">
            <v>0.05</v>
          </cell>
        </row>
        <row r="7208">
          <cell r="A7208">
            <v>1108</v>
          </cell>
          <cell r="B7208" t="str">
            <v>CALHA MOLDURA AMERICANA DE CHAPA DE ACO GALVANIZADA NUM 26, CORTE 33 CM</v>
          </cell>
          <cell r="C7208" t="str">
            <v xml:space="preserve">M     </v>
          </cell>
          <cell r="D7208">
            <v>19.309999999999999</v>
          </cell>
          <cell r="E7208">
            <v>0.05</v>
          </cell>
        </row>
        <row r="7209">
          <cell r="A7209">
            <v>1117</v>
          </cell>
          <cell r="B7209" t="str">
            <v>CALHA PARA AGUA FURTADA DE CHAPA DE ACO GALVANIZADA NUM 26, CORTE 40 CM</v>
          </cell>
          <cell r="C7209" t="str">
            <v xml:space="preserve">M     </v>
          </cell>
          <cell r="D7209">
            <v>22.42</v>
          </cell>
          <cell r="E7209">
            <v>0.05</v>
          </cell>
        </row>
        <row r="7210">
          <cell r="A7210">
            <v>1118</v>
          </cell>
          <cell r="B7210" t="str">
            <v>CALHA PARA AGUA FURTADA DE CHAPA DE ACO GALVANIZADA NUM 26, CORTE 50 CM</v>
          </cell>
          <cell r="C7210" t="str">
            <v xml:space="preserve">M     </v>
          </cell>
          <cell r="D7210">
            <v>28.83</v>
          </cell>
          <cell r="E7210">
            <v>0.05</v>
          </cell>
        </row>
        <row r="7211">
          <cell r="A7211">
            <v>1110</v>
          </cell>
          <cell r="B7211" t="str">
            <v>CALHA PLATIBANDA DE CHAPA DE ACO GALVANIZADA NUM 26, CORTE 45 CM</v>
          </cell>
          <cell r="C7211" t="str">
            <v xml:space="preserve">M     </v>
          </cell>
          <cell r="D7211">
            <v>28.83</v>
          </cell>
          <cell r="E7211">
            <v>0.05</v>
          </cell>
        </row>
        <row r="7212">
          <cell r="A7212">
            <v>12618</v>
          </cell>
          <cell r="B7212" t="str">
            <v>CALHA PLUVIAL DE PVC, DIAMETRO ENTRE 119 E 170 MM, COMPRIMENTO DE 3 M, PARA DRENAGEM PREDIAL</v>
          </cell>
          <cell r="C7212" t="str">
            <v xml:space="preserve">UN    </v>
          </cell>
          <cell r="D7212">
            <v>30.23</v>
          </cell>
          <cell r="E7212">
            <v>0.05</v>
          </cell>
        </row>
        <row r="7213">
          <cell r="A7213">
            <v>40871</v>
          </cell>
          <cell r="B7213" t="str">
            <v>CALHA QUADRADA DE CHAPA DE ACO GALVANIZADA NUM 24, CORTE 100 CM (COLETADO CAIXA)</v>
          </cell>
          <cell r="C7213" t="str">
            <v xml:space="preserve">M     </v>
          </cell>
          <cell r="D7213">
            <v>61.02</v>
          </cell>
          <cell r="E7213">
            <v>0.05</v>
          </cell>
        </row>
        <row r="7214">
          <cell r="A7214">
            <v>40869</v>
          </cell>
          <cell r="B7214" t="str">
            <v>CALHA QUADRADA DE CHAPA DE ACO GALVANIZADA NUM 24, CORTE 33 CM (COLETADO CAIXA)</v>
          </cell>
          <cell r="C7214" t="str">
            <v xml:space="preserve">M     </v>
          </cell>
          <cell r="D7214">
            <v>19.21</v>
          </cell>
          <cell r="E7214">
            <v>0.05</v>
          </cell>
        </row>
        <row r="7215">
          <cell r="A7215">
            <v>40870</v>
          </cell>
          <cell r="B7215" t="str">
            <v>CALHA QUADRADA DE CHAPA DE ACO GALVANIZADA NUM 24, CORTE 50 CM (COLETADO CAIXA)</v>
          </cell>
          <cell r="C7215" t="str">
            <v xml:space="preserve">M     </v>
          </cell>
          <cell r="D7215">
            <v>30.51</v>
          </cell>
          <cell r="E7215">
            <v>0.05</v>
          </cell>
        </row>
        <row r="7216">
          <cell r="A7216">
            <v>1109</v>
          </cell>
          <cell r="B7216" t="str">
            <v>CALHA QUADRADA DE CHAPA DE ACO GALVANIZADA NUM 26, CORTE 33 CM</v>
          </cell>
          <cell r="C7216" t="str">
            <v xml:space="preserve">M     </v>
          </cell>
          <cell r="D7216">
            <v>19.22</v>
          </cell>
          <cell r="E7216">
            <v>0.05</v>
          </cell>
        </row>
        <row r="7217">
          <cell r="A7217">
            <v>1119</v>
          </cell>
          <cell r="B7217" t="str">
            <v>CALHA QUADRADA DE CHAPA DE ACO GALVANIZADA NUM 28, CORTE 25 CM</v>
          </cell>
          <cell r="C7217" t="str">
            <v xml:space="preserve">M     </v>
          </cell>
          <cell r="D7217">
            <v>14.41</v>
          </cell>
          <cell r="E7217">
            <v>0.05</v>
          </cell>
        </row>
        <row r="7218">
          <cell r="A7218">
            <v>13115</v>
          </cell>
          <cell r="B7218" t="str">
            <v>CALHA/CANALETA DE CONCRETO SIMPLES, TIPO MEIA CANA, D = 20 CM, PARA AGUA PLUVIAL</v>
          </cell>
          <cell r="C7218" t="str">
            <v xml:space="preserve">M     </v>
          </cell>
          <cell r="D7218">
            <v>13.13</v>
          </cell>
          <cell r="E7218">
            <v>0.05</v>
          </cell>
        </row>
        <row r="7219">
          <cell r="A7219">
            <v>10541</v>
          </cell>
          <cell r="B7219" t="str">
            <v>CALHA/CANALETA DE CONCRETO SIMPLES, TIPO MEIA CANA, D = 30 CM, PARA AGUA PLUVIAL</v>
          </cell>
          <cell r="C7219" t="str">
            <v xml:space="preserve">M     </v>
          </cell>
          <cell r="D7219">
            <v>15.25</v>
          </cell>
          <cell r="E7219">
            <v>0.05</v>
          </cell>
        </row>
        <row r="7220">
          <cell r="A7220">
            <v>10543</v>
          </cell>
          <cell r="B7220" t="str">
            <v>CALHA/CANALETA DE CONCRETO SIMPLES, TIPO MEIA CANA, D = 50 CM, PARA AGUA PLUVIAL</v>
          </cell>
          <cell r="C7220" t="str">
            <v xml:space="preserve">M     </v>
          </cell>
          <cell r="D7220">
            <v>29.59</v>
          </cell>
          <cell r="E7220">
            <v>0.05</v>
          </cell>
        </row>
        <row r="7221">
          <cell r="A7221">
            <v>10544</v>
          </cell>
          <cell r="B7221" t="str">
            <v>CALHA/CANALETA DE CONCRETO SIMPLES, TIPO MEIA CANA, D = 60 CM, PARA AGUA PLUVIAL</v>
          </cell>
          <cell r="C7221" t="str">
            <v xml:space="preserve">M     </v>
          </cell>
          <cell r="D7221">
            <v>35.590000000000003</v>
          </cell>
          <cell r="E7221">
            <v>0.05</v>
          </cell>
        </row>
        <row r="7222">
          <cell r="A7222">
            <v>10545</v>
          </cell>
          <cell r="B7222" t="str">
            <v>CALHA/CANALETA DE CONCRETO SIMPLES, TIPO MEIA CANA, D = 80 CM, PARA AGUA PLUVIAL</v>
          </cell>
          <cell r="C7222" t="str">
            <v xml:space="preserve">M     </v>
          </cell>
          <cell r="D7222">
            <v>54.59</v>
          </cell>
          <cell r="E7222">
            <v>0.05</v>
          </cell>
        </row>
        <row r="7223">
          <cell r="A7223">
            <v>10542</v>
          </cell>
          <cell r="B7223" t="str">
            <v>CALHA/CANALETA DE CONCRETO SIMPLES, TIPO MEIA CANA, D= 40 CM, PARA AGUA PLUVIAL</v>
          </cell>
          <cell r="C7223" t="str">
            <v xml:space="preserve">M     </v>
          </cell>
          <cell r="D7223">
            <v>21.01</v>
          </cell>
          <cell r="E7223">
            <v>0.05</v>
          </cell>
        </row>
        <row r="7224">
          <cell r="A7224">
            <v>38365</v>
          </cell>
          <cell r="B7224" t="str">
            <v>CAMADA SEPARADORA DE FILME DE POLIETILENO 20 A 25 MICRA</v>
          </cell>
          <cell r="C7224" t="str">
            <v xml:space="preserve">M2    </v>
          </cell>
          <cell r="D7224">
            <v>1.25</v>
          </cell>
          <cell r="E7224">
            <v>0.05</v>
          </cell>
        </row>
        <row r="7225">
          <cell r="A7225">
            <v>37745</v>
          </cell>
          <cell r="B7225" t="str">
            <v>CAMINHAO TOCO, PESO BRUTO TOTAL 13000 KG, CARGA UTIL MAXIMA 7925 KG, DISTANCIA ENTRE EIXOS 4,80 M, POTENCIA 189 CV (INCLUI CABINE E CHASSI, NAO INCLUI CARROCERIA)</v>
          </cell>
          <cell r="C7225" t="str">
            <v xml:space="preserve">UN    </v>
          </cell>
          <cell r="D7225">
            <v>221810.77</v>
          </cell>
          <cell r="E7225">
            <v>0.05</v>
          </cell>
        </row>
        <row r="7226">
          <cell r="A7226">
            <v>37754</v>
          </cell>
          <cell r="B7226" t="str">
            <v>CAMINHAO TOCO, PESO BRUTO TOTAL 14300 KG, CARGA UTIL MAXIMA 9590 KG, DISTANCIA ENTRE EIXOS 4,76 M, POTENCIA 185 CV (INCLUI CABINE E CHASSI, NAO INCLUI CARROCERIA)</v>
          </cell>
          <cell r="C7226" t="str">
            <v xml:space="preserve">UN    </v>
          </cell>
          <cell r="D7226">
            <v>231637.82</v>
          </cell>
          <cell r="E7226">
            <v>0.05</v>
          </cell>
        </row>
        <row r="7227">
          <cell r="A7227">
            <v>37748</v>
          </cell>
          <cell r="B7227" t="str">
            <v>CAMINHAO TOCO, PESO BRUTO TOTAL 14300 KG, CARGA UTIL MAXIMA 9710 KG, DISTANCIA ENTRE EIXOS 3,56 M, POTENCIA 185 CV (INCLUI CABINE E CHASSI, NAO INCLUI CARROCERIA)</v>
          </cell>
          <cell r="C7227" t="str">
            <v xml:space="preserve">UN    </v>
          </cell>
          <cell r="D7227">
            <v>235814.32</v>
          </cell>
          <cell r="E7227">
            <v>0.05</v>
          </cell>
        </row>
        <row r="7228">
          <cell r="A7228">
            <v>37761</v>
          </cell>
          <cell r="B7228" t="str">
            <v>CAMINHAO TOCO, PESO BRUTO TOTAL 16000 KG, CARGA UTIL MAXIMA DE 10685 KG, DISTANCIA ENTRE EIXOS 4,8M, POTENCIA 189 CV (INCLUI CABINE E CHASSI, NAO INCLUI CARROCERIA)</v>
          </cell>
          <cell r="C7228" t="str">
            <v xml:space="preserve">UN    </v>
          </cell>
          <cell r="D7228">
            <v>195137.31</v>
          </cell>
          <cell r="E7228">
            <v>0.05</v>
          </cell>
        </row>
        <row r="7229">
          <cell r="A7229">
            <v>37757</v>
          </cell>
          <cell r="B7229" t="str">
            <v>CAMINHAO TOCO, PESO BRUTO TOTAL 16000 KG, CARGA UTIL MAXIMA 10600 KG, DISTANCIA ENTRE EIXOS 4,80 M, POTENCIA 275 CV (INCLUI CABINE E CHASSI, NAO INCLUI CARROCERIA)</v>
          </cell>
          <cell r="C7229" t="str">
            <v xml:space="preserve">UN    </v>
          </cell>
          <cell r="D7229">
            <v>271647.99</v>
          </cell>
          <cell r="E7229">
            <v>0.05</v>
          </cell>
        </row>
        <row r="7230">
          <cell r="A7230">
            <v>37759</v>
          </cell>
          <cell r="B7230" t="str">
            <v>CAMINHAO TOCO, PESO BRUTO TOTAL 16000 KG, CARGA UTIL MAXIMA 10780 KG, DISTANCIA ENTRE EIXOS 3,56 M, POTENCIA 275 CV (INCLUI CABINE E CHASSI, NAO INCLUI CARROCERIA)</v>
          </cell>
          <cell r="C7230" t="str">
            <v xml:space="preserve">UN    </v>
          </cell>
          <cell r="D7230">
            <v>272700.90000000002</v>
          </cell>
          <cell r="E7230">
            <v>0.05</v>
          </cell>
        </row>
        <row r="7231">
          <cell r="A7231">
            <v>37766</v>
          </cell>
          <cell r="B7231" t="str">
            <v>CAMINHAO TOCO, PESO BRUTO TOTAL 16000 KG, CARGA UTIL MAXIMA 11030 KG, DISTANCIA ENTRE EIXOS 3,56M, POTENCIA 186 CV (INCLUI CABINE E CHASSI, NAO INCLUI CARROCERIA)</v>
          </cell>
          <cell r="C7231" t="str">
            <v xml:space="preserve">UN    </v>
          </cell>
          <cell r="D7231">
            <v>272700.88</v>
          </cell>
          <cell r="E7231">
            <v>0.05</v>
          </cell>
        </row>
        <row r="7232">
          <cell r="A7232">
            <v>37752</v>
          </cell>
          <cell r="B7232" t="str">
            <v>CAMINHAO TOCO, PESO BRUTO TOTAL 16000 KG, CARGA UTIL MAXIMA 11130 KG, DISTANCIA ENTRE EIXOS 5,36 M, POTENCIA 185 CV (INCLUI CABINE E CHASSI, NAO INCLUI CARROCERIA)</v>
          </cell>
          <cell r="C7232" t="str">
            <v xml:space="preserve">UN    </v>
          </cell>
          <cell r="D7232">
            <v>247290.92</v>
          </cell>
          <cell r="E7232">
            <v>0.05</v>
          </cell>
        </row>
        <row r="7233">
          <cell r="A7233">
            <v>37760</v>
          </cell>
          <cell r="B7233" t="str">
            <v>CAMINHAO TOCO, PESO BRUTO TOTAL 16000 KG, CARGA UTIL MAXIMA 13071 KG, DISTANCIA ENTRE EIXOS 4,80 M, POTENCIA 230 CV (INCLUI CABINE E CHASSI, NAO INCLUI CARROCERIA)</v>
          </cell>
          <cell r="C7233" t="str">
            <v xml:space="preserve">UN    </v>
          </cell>
          <cell r="D7233">
            <v>260417.06</v>
          </cell>
          <cell r="E7233">
            <v>0.05</v>
          </cell>
        </row>
        <row r="7234">
          <cell r="A7234">
            <v>37765</v>
          </cell>
          <cell r="B7234" t="str">
            <v>CAMINHAO TOCO, PESO BRUTO TOTAL 8250 KG, CARGA UTIL MAXIMA 5110 KG, DISTANCIA ENTRE EIXOS 4,30 M, POTENCIA 162 CV (INCLUI CABINE E CHASSI, NAO INCLUI CARROCERIA)</v>
          </cell>
          <cell r="C7234" t="str">
            <v xml:space="preserve">UN    </v>
          </cell>
          <cell r="D7234">
            <v>181800.6</v>
          </cell>
          <cell r="E7234">
            <v>0.05</v>
          </cell>
        </row>
        <row r="7235">
          <cell r="A7235">
            <v>37746</v>
          </cell>
          <cell r="B7235" t="str">
            <v>CAMINHAO TOCO, PESO BRUTO TOTAL 9000 KG, CARGA UTIL MAXIMA 5940 KG, DISTANCIA ENTRE EIXOS 3,69 M, POTENCIA 177 CV (INCLUI CABINE E CHASSI, NAO INCLUI CARROCERIA)</v>
          </cell>
          <cell r="C7235" t="str">
            <v xml:space="preserve">UN    </v>
          </cell>
          <cell r="D7235">
            <v>199313.81</v>
          </cell>
          <cell r="E7235">
            <v>0.05</v>
          </cell>
        </row>
        <row r="7236">
          <cell r="A7236">
            <v>37750</v>
          </cell>
          <cell r="B7236" t="str">
            <v>CAMINHAO TOCO, PESO BRUTO TOTAL 9600 KG, CARGA UTIL MAXIMA 6110 KG, DISTANCIA ENTRE EIXOS 3,70 M, POTENCIA 156 CV (INCLUI CABINE E CHASSI, NAO INCLUI CARROCERIA)</v>
          </cell>
          <cell r="C7236" t="str">
            <v xml:space="preserve">UN    </v>
          </cell>
          <cell r="D7236">
            <v>198611.89</v>
          </cell>
          <cell r="E7236">
            <v>0.05</v>
          </cell>
        </row>
        <row r="7237">
          <cell r="A7237">
            <v>37753</v>
          </cell>
          <cell r="B7237" t="str">
            <v>CAMINHAO TOCO, PESO BRUTO TOTAL 9600 KG, CARGA UTIL MAXIMA 6200 KG, DISTANCIA ENTRE EIXOS 3,10 M, POTENCIA 156 CV (INCLUI CABINE E CHASSI, NAO INCLUI CARROCERIA)</v>
          </cell>
          <cell r="C7237" t="str">
            <v xml:space="preserve">UN    </v>
          </cell>
          <cell r="D7237">
            <v>197909.94</v>
          </cell>
          <cell r="E7237">
            <v>0.05</v>
          </cell>
        </row>
        <row r="7238">
          <cell r="A7238">
            <v>37756</v>
          </cell>
          <cell r="B7238" t="str">
            <v>CAMINHAO TOCO, PESO BRUTO TOTAL 9700 KG, CARGA UTIL MAXIMA 6360 KG, DISTANCIA ENTRE EIXOS 4,30 M, POTENCIA 160 CV (INCLUI CABINE E CHASSI, NAO INCLUI CARROCERIA)</v>
          </cell>
          <cell r="C7238" t="str">
            <v xml:space="preserve">UN    </v>
          </cell>
          <cell r="D7238">
            <v>195137.31</v>
          </cell>
          <cell r="E7238">
            <v>0.05</v>
          </cell>
        </row>
        <row r="7239">
          <cell r="A7239">
            <v>37755</v>
          </cell>
          <cell r="B7239" t="str">
            <v>CAMINHAO TRUCADO, PESO BRUTO TOTAL 22000 KG, CARGA UTIL MAXIMA 15350 KG, DISTANCIA ENTRE EIXOS 5,17 M, POTENCIA 238 CV (INCLUI CABINE E CHASSI, NAO INCLUI CARROCERIA)</v>
          </cell>
          <cell r="C7239" t="str">
            <v xml:space="preserve">UN    </v>
          </cell>
          <cell r="D7239">
            <v>283580.84999999998</v>
          </cell>
          <cell r="E7239">
            <v>0.05</v>
          </cell>
        </row>
        <row r="7240">
          <cell r="A7240">
            <v>37758</v>
          </cell>
          <cell r="B7240" t="str">
            <v>CAMINHAO TRUCADO, PESO BRUTO TOTAL 23000 KG, CARGA UTIL MAXIMA 15378 KG, DISTANCIA ENTRE EIXOS 4,80 M, POTENCIA 326 CV (INCLUI CABINE E CHASSI, NAO INCLUI CARROCERIA)</v>
          </cell>
          <cell r="C7240" t="str">
            <v xml:space="preserve">UN    </v>
          </cell>
          <cell r="D7240">
            <v>320081.36</v>
          </cell>
          <cell r="E7240">
            <v>0.05</v>
          </cell>
        </row>
        <row r="7241">
          <cell r="A7241">
            <v>37747</v>
          </cell>
          <cell r="B7241" t="str">
            <v>CAMINHAO TRUCADO, PESO BRUTO TOTAL 23000 KG, CARGA UTIL MAXIMA 15935 KG, DISTANCIA ENTRE EIXOS 4,80 M, POTENCIA 230 CV (INCLUI CABINE E CHASSI, NAO INCLUI CARROCERIA)</v>
          </cell>
          <cell r="C7241" t="str">
            <v xml:space="preserve">UN    </v>
          </cell>
          <cell r="D7241">
            <v>288003.02</v>
          </cell>
          <cell r="E7241">
            <v>0.05</v>
          </cell>
        </row>
        <row r="7242">
          <cell r="A7242">
            <v>37767</v>
          </cell>
          <cell r="B7242" t="str">
            <v>CAMINHAO TRUCADO, PESO BRUTO TOTAL 23000 KG, CARGA UTIL MAXIMA 15940 KG, DISTANCIA ENTRE EIXOS 3,60 M, POTENCIA 286 CV (INCLUI CABINE E CHASSI, NAO INCLUI CARROCERIA)</v>
          </cell>
          <cell r="C7242" t="str">
            <v xml:space="preserve">UN    </v>
          </cell>
          <cell r="D7242">
            <v>303936.90999999997</v>
          </cell>
          <cell r="E7242">
            <v>0.05</v>
          </cell>
        </row>
        <row r="7243">
          <cell r="A7243">
            <v>37751</v>
          </cell>
          <cell r="B7243" t="str">
            <v>CAMINHAO TRUCADO, PESO BRUTO TOTAL 23000 KG, CARGA UTIL MAXIMA 16190 KG, DISTANCIA ENTRE EIXOS 3,60 M, POTENCIA 286 CV (INCLUI CABINE E CHASSI, NAO INCLUI CARROCERIA)</v>
          </cell>
          <cell r="C7243" t="str">
            <v xml:space="preserve">UN    </v>
          </cell>
          <cell r="D7243">
            <v>303936.90999999997</v>
          </cell>
          <cell r="E7243">
            <v>0.05</v>
          </cell>
        </row>
        <row r="7244">
          <cell r="A7244">
            <v>37749</v>
          </cell>
          <cell r="B7244" t="str">
            <v>CAMINHAO TRUCADO, PESO BRUTO TOTAL 23000 KG, CARGA UTIL MAXIMA 16360 KG, CABINE ESTENDIDA, DISTANCIA ENTRE EIXOS 3,56 M, POTENCIA 275 CV (INCLUI CABINE E CHASSI, NAO INCLUI CARROCERIA)</v>
          </cell>
          <cell r="C7244" t="str">
            <v xml:space="preserve">UN    </v>
          </cell>
          <cell r="D7244">
            <v>300427.24</v>
          </cell>
          <cell r="E7244">
            <v>0.05</v>
          </cell>
        </row>
        <row r="7245">
          <cell r="A7245">
            <v>12114</v>
          </cell>
          <cell r="B7245" t="str">
            <v>CAMPAINHA ALTA POTENCIA 110V / 220V, DIAMETRO 150 MM</v>
          </cell>
          <cell r="C7245" t="str">
            <v xml:space="preserve">UN    </v>
          </cell>
          <cell r="D7245">
            <v>115.31</v>
          </cell>
          <cell r="E7245">
            <v>0.05</v>
          </cell>
        </row>
        <row r="7246">
          <cell r="A7246">
            <v>38106</v>
          </cell>
          <cell r="B7246" t="str">
            <v>CAMPAINHA CIGARRA 127 V / 220 V (APENAS MODULO)</v>
          </cell>
          <cell r="C7246" t="str">
            <v xml:space="preserve">UN    </v>
          </cell>
          <cell r="D7246">
            <v>15.67</v>
          </cell>
          <cell r="E7246">
            <v>0.05</v>
          </cell>
        </row>
        <row r="7247">
          <cell r="A7247">
            <v>38085</v>
          </cell>
          <cell r="B7247" t="str">
            <v>CAMPAINHA CIGARRA 127 V / 220 V, CONJUNTO MONTADO PARA EMBUTIR 4" X 2" (PLACA + SUPORTE + MODULO)</v>
          </cell>
          <cell r="C7247" t="str">
            <v xml:space="preserve">UN    </v>
          </cell>
          <cell r="D7247">
            <v>18.510000000000002</v>
          </cell>
          <cell r="E7247">
            <v>0.05</v>
          </cell>
        </row>
        <row r="7248">
          <cell r="A7248">
            <v>38599</v>
          </cell>
          <cell r="B7248" t="str">
            <v>CANALETA CONCRETO ESTRUTURAL 14 X 19 X 29 CM, FBK 14 MPA (NBR 6136)</v>
          </cell>
          <cell r="C7248" t="str">
            <v xml:space="preserve">UN    </v>
          </cell>
          <cell r="D7248">
            <v>3.41</v>
          </cell>
          <cell r="E7248">
            <v>0.05</v>
          </cell>
        </row>
        <row r="7249">
          <cell r="A7249">
            <v>38596</v>
          </cell>
          <cell r="B7249" t="str">
            <v>CANALETA CONCRETO ESTRUTURAL 14 X 19 X 29 CM, FBK 4,5 MPA (NBR 6136)</v>
          </cell>
          <cell r="C7249" t="str">
            <v xml:space="preserve">UN    </v>
          </cell>
          <cell r="D7249">
            <v>2.33</v>
          </cell>
          <cell r="E7249">
            <v>0.05</v>
          </cell>
        </row>
        <row r="7250">
          <cell r="A7250">
            <v>38600</v>
          </cell>
          <cell r="B7250" t="str">
            <v>CANALETA CONCRETO ESTRUTURAL 14 X 19 X 39 CM, FBK 14 MPA (NBR 6136)</v>
          </cell>
          <cell r="C7250" t="str">
            <v xml:space="preserve">UN    </v>
          </cell>
          <cell r="D7250">
            <v>4.0199999999999996</v>
          </cell>
          <cell r="E7250">
            <v>0.05</v>
          </cell>
        </row>
        <row r="7251">
          <cell r="A7251">
            <v>38597</v>
          </cell>
          <cell r="B7251" t="str">
            <v>CANALETA CONCRETO ESTRUTURAL 14 X 19 X 39 CM, FBK 4,5 MPA (NBR 6136)</v>
          </cell>
          <cell r="C7251" t="str">
            <v xml:space="preserve">UN    </v>
          </cell>
          <cell r="D7251">
            <v>2.85</v>
          </cell>
          <cell r="E7251">
            <v>0.05</v>
          </cell>
        </row>
        <row r="7252">
          <cell r="A7252">
            <v>659</v>
          </cell>
          <cell r="B7252" t="str">
            <v>CANALETA CONCRETO 14 X 19 X 19 CM (CLASSE C - NBR 6136)</v>
          </cell>
          <cell r="C7252" t="str">
            <v xml:space="preserve">UN    </v>
          </cell>
          <cell r="D7252">
            <v>1.39</v>
          </cell>
          <cell r="E7252">
            <v>0.05</v>
          </cell>
        </row>
        <row r="7253">
          <cell r="A7253">
            <v>660</v>
          </cell>
          <cell r="B7253" t="str">
            <v>CANALETA CONCRETO 19 X 19 X 19 CM (CLASSE C - NBR 6136)</v>
          </cell>
          <cell r="C7253" t="str">
            <v xml:space="preserve">UN    </v>
          </cell>
          <cell r="D7253">
            <v>2.0299999999999998</v>
          </cell>
          <cell r="E7253">
            <v>0.05</v>
          </cell>
        </row>
        <row r="7254">
          <cell r="A7254">
            <v>658</v>
          </cell>
          <cell r="B7254" t="str">
            <v>CANALETA CONCRETO 9 X 19 X 19 CM (CLASSE C - NBR 6136)</v>
          </cell>
          <cell r="C7254" t="str">
            <v xml:space="preserve">UN    </v>
          </cell>
          <cell r="D7254">
            <v>1.1100000000000001</v>
          </cell>
          <cell r="E7254">
            <v>0.05</v>
          </cell>
        </row>
        <row r="7255">
          <cell r="A7255">
            <v>38548</v>
          </cell>
          <cell r="B7255" t="str">
            <v>CANALETA ESTRUTURAL CERAMICA, 14 X 19 X 19 CM, 6,0 MPA (NBR 15270)</v>
          </cell>
          <cell r="C7255" t="str">
            <v xml:space="preserve">UN    </v>
          </cell>
          <cell r="D7255">
            <v>1.04</v>
          </cell>
          <cell r="E7255">
            <v>0.05</v>
          </cell>
        </row>
        <row r="7256">
          <cell r="A7256">
            <v>34647</v>
          </cell>
          <cell r="B7256" t="str">
            <v>CANALETA ESTRUTURAL CERAMICA, 14 X 19 X 29 CM, 4,0 MPA (NBR 15270)</v>
          </cell>
          <cell r="C7256" t="str">
            <v xml:space="preserve">UN    </v>
          </cell>
          <cell r="D7256">
            <v>1.8</v>
          </cell>
          <cell r="E7256">
            <v>0.05</v>
          </cell>
        </row>
        <row r="7257">
          <cell r="A7257">
            <v>34649</v>
          </cell>
          <cell r="B7257" t="str">
            <v>CANALETA ESTRUTURAL CERAMICA, 14 X 19 X 29 CM, 6,0 MPA (NBR 15270)</v>
          </cell>
          <cell r="C7257" t="str">
            <v xml:space="preserve">UN    </v>
          </cell>
          <cell r="D7257">
            <v>1.86</v>
          </cell>
          <cell r="E7257">
            <v>0.05</v>
          </cell>
        </row>
        <row r="7258">
          <cell r="A7258">
            <v>34652</v>
          </cell>
          <cell r="B7258" t="str">
            <v>CANALETA ESTRUTURAL CERAMICA, 14 X 19 X 39 CM, 4,0 MPA (NBR 15270)</v>
          </cell>
          <cell r="C7258" t="str">
            <v xml:space="preserve">UN    </v>
          </cell>
          <cell r="D7258">
            <v>2.54</v>
          </cell>
          <cell r="E7258">
            <v>0.05</v>
          </cell>
        </row>
        <row r="7259">
          <cell r="A7259">
            <v>34655</v>
          </cell>
          <cell r="B7259" t="str">
            <v>CANALETA ESTRUTURAL CERAMICA, 14 X 19 X 39 CM, 6,0 MPA (NBR 15270)</v>
          </cell>
          <cell r="C7259" t="str">
            <v xml:space="preserve">UN    </v>
          </cell>
          <cell r="D7259">
            <v>2.4500000000000002</v>
          </cell>
          <cell r="E7259">
            <v>0.05</v>
          </cell>
        </row>
        <row r="7260">
          <cell r="A7260">
            <v>40607</v>
          </cell>
          <cell r="B7260" t="str">
            <v>CANOPLA ACABAMENTO CROMADO PARA INSTALACAO DE SPRINKLER, SOB FORRO, 15 MM</v>
          </cell>
          <cell r="C7260" t="str">
            <v xml:space="preserve">UN    </v>
          </cell>
          <cell r="D7260">
            <v>2.27</v>
          </cell>
          <cell r="E7260">
            <v>0.05</v>
          </cell>
        </row>
        <row r="7261">
          <cell r="A7261">
            <v>585</v>
          </cell>
          <cell r="B7261" t="str">
            <v>CANTONEIRA "U" ALUMINIO ABAS IGUAIS 1 ", E = 3/32 "</v>
          </cell>
          <cell r="C7261" t="str">
            <v xml:space="preserve">KG    </v>
          </cell>
          <cell r="D7261">
            <v>22.62</v>
          </cell>
          <cell r="E7261">
            <v>0.05</v>
          </cell>
        </row>
        <row r="7262">
          <cell r="A7262">
            <v>4777</v>
          </cell>
          <cell r="B7262" t="str">
            <v>CANTONEIRA ACO ABAS IGUAIS (QUALQUER BITOLA), ESPESSURA ENTRE 1/8" E 1/4"</v>
          </cell>
          <cell r="C7262" t="str">
            <v xml:space="preserve">KG    </v>
          </cell>
          <cell r="D7262">
            <v>3.19</v>
          </cell>
          <cell r="E7262">
            <v>0.05</v>
          </cell>
        </row>
        <row r="7263">
          <cell r="A7263">
            <v>587</v>
          </cell>
          <cell r="B7263" t="str">
            <v>CANTONEIRA ALUMINIO ABAS DESIGUAIS 1" X 3/4 ", E = 1/8 "</v>
          </cell>
          <cell r="C7263" t="str">
            <v xml:space="preserve">KG    </v>
          </cell>
          <cell r="D7263">
            <v>24.24</v>
          </cell>
          <cell r="E7263">
            <v>0.05</v>
          </cell>
        </row>
        <row r="7264">
          <cell r="A7264">
            <v>590</v>
          </cell>
          <cell r="B7264" t="str">
            <v>CANTONEIRA ALUMINIO ABAS DESIGUAIS 2 1/2" X 1/2 ", E = 3/16 "</v>
          </cell>
          <cell r="C7264" t="str">
            <v xml:space="preserve">KG    </v>
          </cell>
          <cell r="D7264">
            <v>23.43</v>
          </cell>
          <cell r="E7264">
            <v>0.05</v>
          </cell>
        </row>
        <row r="7265">
          <cell r="A7265">
            <v>592</v>
          </cell>
          <cell r="B7265" t="str">
            <v>CANTONEIRA ALUMINIO ABAS IGUAIS 1 ", E = 1/8 ", 25,40 X 3,17 MM (0,408 KG/M)</v>
          </cell>
          <cell r="C7265" t="str">
            <v xml:space="preserve">KG    </v>
          </cell>
          <cell r="D7265">
            <v>24.24</v>
          </cell>
          <cell r="E7265">
            <v>0.05</v>
          </cell>
        </row>
        <row r="7266">
          <cell r="A7266">
            <v>586</v>
          </cell>
          <cell r="B7266" t="str">
            <v>CANTONEIRA ALUMINIO ABAS IGUAIS 1 ", E = 3 /16 "</v>
          </cell>
          <cell r="C7266" t="str">
            <v xml:space="preserve">M     </v>
          </cell>
          <cell r="D7266">
            <v>14.25</v>
          </cell>
          <cell r="E7266">
            <v>0.05</v>
          </cell>
        </row>
        <row r="7267">
          <cell r="A7267">
            <v>591</v>
          </cell>
          <cell r="B7267" t="str">
            <v>CANTONEIRA ALUMINIO ABAS IGUAIS 1 1/2 ", E = 3/16 "</v>
          </cell>
          <cell r="C7267" t="str">
            <v xml:space="preserve">KG    </v>
          </cell>
          <cell r="D7267">
            <v>22.62</v>
          </cell>
          <cell r="E7267">
            <v>0.05</v>
          </cell>
        </row>
        <row r="7268">
          <cell r="A7268">
            <v>588</v>
          </cell>
          <cell r="B7268" t="str">
            <v>CANTONEIRA ALUMINIO ABAS IGUAIS 1 1/4 ", E = 3/16 "</v>
          </cell>
          <cell r="C7268" t="str">
            <v xml:space="preserve">M     </v>
          </cell>
          <cell r="D7268">
            <v>22.54</v>
          </cell>
          <cell r="E7268">
            <v>0.05</v>
          </cell>
        </row>
        <row r="7269">
          <cell r="A7269">
            <v>589</v>
          </cell>
          <cell r="B7269" t="str">
            <v>CANTONEIRA ALUMINIO ABAS IGUAIS 2 ", E = 1/4 "</v>
          </cell>
          <cell r="C7269" t="str">
            <v xml:space="preserve">M     </v>
          </cell>
          <cell r="D7269">
            <v>38.1</v>
          </cell>
          <cell r="E7269">
            <v>0.05</v>
          </cell>
        </row>
        <row r="7270">
          <cell r="A7270">
            <v>584</v>
          </cell>
          <cell r="B7270" t="str">
            <v>CANTONEIRA ALUMINIO ABAS IGUAIS 2 ", E = 1/8 "</v>
          </cell>
          <cell r="C7270" t="str">
            <v xml:space="preserve">M     </v>
          </cell>
          <cell r="D7270">
            <v>24.07</v>
          </cell>
          <cell r="E7270">
            <v>0.05</v>
          </cell>
        </row>
        <row r="7271">
          <cell r="A7271">
            <v>4912</v>
          </cell>
          <cell r="B7271" t="str">
            <v>CANTONEIRA DE ACO 3 "  X  3 "  X  1/4 "</v>
          </cell>
          <cell r="C7271" t="str">
            <v xml:space="preserve">KG    </v>
          </cell>
          <cell r="D7271">
            <v>3.71</v>
          </cell>
          <cell r="E7271">
            <v>0.05</v>
          </cell>
        </row>
        <row r="7272">
          <cell r="A7272">
            <v>574</v>
          </cell>
          <cell r="B7272" t="str">
            <v>CANTONEIRA FERRO GALVANIZADO DE ABAS IGUAIS, 1 1/2" X 1/4" (L X E), 3,40 KG/M</v>
          </cell>
          <cell r="C7272" t="str">
            <v xml:space="preserve">M     </v>
          </cell>
          <cell r="D7272">
            <v>15.93</v>
          </cell>
          <cell r="E7272">
            <v>0.05</v>
          </cell>
        </row>
        <row r="7273">
          <cell r="A7273">
            <v>567</v>
          </cell>
          <cell r="B7273" t="str">
            <v>CANTONEIRA FERRO GALVANIZADO DE ABAS IGUAIS, 1" X 1/8" (L X E) , 1,20KG/M</v>
          </cell>
          <cell r="C7273" t="str">
            <v xml:space="preserve">M     </v>
          </cell>
          <cell r="D7273">
            <v>5.9</v>
          </cell>
          <cell r="E7273">
            <v>0.05</v>
          </cell>
        </row>
        <row r="7274">
          <cell r="A7274">
            <v>568</v>
          </cell>
          <cell r="B7274" t="str">
            <v>CANTONEIRA FERRO GALVANIZADO DE ABAS IGUAIS, 2" X 3/8" (L X E), 6,9 KG/M</v>
          </cell>
          <cell r="C7274" t="str">
            <v xml:space="preserve">M     </v>
          </cell>
          <cell r="D7274">
            <v>35.74</v>
          </cell>
          <cell r="E7274">
            <v>0.05</v>
          </cell>
        </row>
        <row r="7275">
          <cell r="A7275">
            <v>569</v>
          </cell>
          <cell r="B7275" t="str">
            <v>CANTONEIRA FERRO GALVANIZADO DE ABAS IGUAIS, 3/4" X 1/8" (L X E)</v>
          </cell>
          <cell r="C7275" t="str">
            <v xml:space="preserve">KG    </v>
          </cell>
          <cell r="D7275">
            <v>4.97</v>
          </cell>
          <cell r="E7275">
            <v>0.05</v>
          </cell>
        </row>
        <row r="7276">
          <cell r="A7276">
            <v>1165</v>
          </cell>
          <cell r="B7276" t="str">
            <v>CAP OU TAMPAO DE FERRO GALVANIZADO, COM ROSCA BSP, DE 1 1/2"</v>
          </cell>
          <cell r="C7276" t="str">
            <v xml:space="preserve">UN    </v>
          </cell>
          <cell r="D7276">
            <v>9.7799999999999994</v>
          </cell>
          <cell r="E7276">
            <v>0.05</v>
          </cell>
        </row>
        <row r="7277">
          <cell r="A7277">
            <v>1164</v>
          </cell>
          <cell r="B7277" t="str">
            <v>CAP OU TAMPAO DE FERRO GALVANIZADO, COM ROSCA BSP, DE 1 1/4"</v>
          </cell>
          <cell r="C7277" t="str">
            <v xml:space="preserve">UN    </v>
          </cell>
          <cell r="D7277">
            <v>7.92</v>
          </cell>
          <cell r="E7277">
            <v>0.05</v>
          </cell>
        </row>
        <row r="7278">
          <cell r="A7278">
            <v>1162</v>
          </cell>
          <cell r="B7278" t="str">
            <v>CAP OU TAMPAO DE FERRO GALVANIZADO, COM ROSCA BSP, DE 1/2"</v>
          </cell>
          <cell r="C7278" t="str">
            <v xml:space="preserve">UN    </v>
          </cell>
          <cell r="D7278">
            <v>2.75</v>
          </cell>
          <cell r="E7278">
            <v>0.05</v>
          </cell>
        </row>
        <row r="7279">
          <cell r="A7279">
            <v>12395</v>
          </cell>
          <cell r="B7279" t="str">
            <v>CAP OU TAMPAO DE FERRO GALVANIZADO, COM ROSCA BSP, DE 1/4"</v>
          </cell>
          <cell r="C7279" t="str">
            <v xml:space="preserve">UN    </v>
          </cell>
          <cell r="D7279">
            <v>2.67</v>
          </cell>
          <cell r="E7279">
            <v>0.05</v>
          </cell>
        </row>
        <row r="7280">
          <cell r="A7280">
            <v>1170</v>
          </cell>
          <cell r="B7280" t="str">
            <v>CAP OU TAMPAO DE FERRO GALVANIZADO, COM ROSCA BSP, DE 1"</v>
          </cell>
          <cell r="C7280" t="str">
            <v xml:space="preserve">UN    </v>
          </cell>
          <cell r="D7280">
            <v>5.19</v>
          </cell>
          <cell r="E7280">
            <v>0.05</v>
          </cell>
        </row>
        <row r="7281">
          <cell r="A7281">
            <v>1169</v>
          </cell>
          <cell r="B7281" t="str">
            <v>CAP OU TAMPAO DE FERRO GALVANIZADO, COM ROSCA BSP, DE 2 1/2"</v>
          </cell>
          <cell r="C7281" t="str">
            <v xml:space="preserve">UN    </v>
          </cell>
          <cell r="D7281">
            <v>25.48</v>
          </cell>
          <cell r="E7281">
            <v>0.05</v>
          </cell>
        </row>
        <row r="7282">
          <cell r="A7282">
            <v>1166</v>
          </cell>
          <cell r="B7282" t="str">
            <v>CAP OU TAMPAO DE FERRO GALVANIZADO, COM ROSCA BSP, DE 2"</v>
          </cell>
          <cell r="C7282" t="str">
            <v xml:space="preserve">UN    </v>
          </cell>
          <cell r="D7282">
            <v>14.12</v>
          </cell>
          <cell r="E7282">
            <v>0.05</v>
          </cell>
        </row>
        <row r="7283">
          <cell r="A7283">
            <v>1163</v>
          </cell>
          <cell r="B7283" t="str">
            <v>CAP OU TAMPAO DE FERRO GALVANIZADO, COM ROSCA BSP, DE 3/4"</v>
          </cell>
          <cell r="C7283" t="str">
            <v xml:space="preserve">UN    </v>
          </cell>
          <cell r="D7283">
            <v>3.56</v>
          </cell>
          <cell r="E7283">
            <v>0.05</v>
          </cell>
        </row>
        <row r="7284">
          <cell r="A7284">
            <v>12396</v>
          </cell>
          <cell r="B7284" t="str">
            <v>CAP OU TAMPAO DE FERRO GALVANIZADO, COM ROSCA BSP, DE 3/8"</v>
          </cell>
          <cell r="C7284" t="str">
            <v xml:space="preserve">UN    </v>
          </cell>
          <cell r="D7284">
            <v>2.67</v>
          </cell>
          <cell r="E7284">
            <v>0.05</v>
          </cell>
        </row>
        <row r="7285">
          <cell r="A7285">
            <v>1168</v>
          </cell>
          <cell r="B7285" t="str">
            <v>CAP OU TAMPAO DE FERRO GALVANIZADO, COM ROSCA BSP, DE 3"</v>
          </cell>
          <cell r="C7285" t="str">
            <v xml:space="preserve">UN    </v>
          </cell>
          <cell r="D7285">
            <v>36.32</v>
          </cell>
          <cell r="E7285">
            <v>0.05</v>
          </cell>
        </row>
        <row r="7286">
          <cell r="A7286">
            <v>1167</v>
          </cell>
          <cell r="B7286" t="str">
            <v>CAP OU TAMPAO DE FERRO GALVANIZADO, COM ROSCA BSP, DE 4"</v>
          </cell>
          <cell r="C7286" t="str">
            <v xml:space="preserve">UN    </v>
          </cell>
          <cell r="D7286">
            <v>60.75</v>
          </cell>
          <cell r="E7286">
            <v>0.05</v>
          </cell>
        </row>
        <row r="7287">
          <cell r="A7287">
            <v>36331</v>
          </cell>
          <cell r="B7287" t="str">
            <v>CAP PPR DN 20 MM, PARA AGUA QUENTE PREDIAL</v>
          </cell>
          <cell r="C7287" t="str">
            <v xml:space="preserve">UN    </v>
          </cell>
          <cell r="D7287">
            <v>0.89</v>
          </cell>
          <cell r="E7287">
            <v>0.05</v>
          </cell>
        </row>
        <row r="7288">
          <cell r="A7288">
            <v>36346</v>
          </cell>
          <cell r="B7288" t="str">
            <v>CAP PPR DN 25 MM, PARA AGUA QUENTE PREDIAL</v>
          </cell>
          <cell r="C7288" t="str">
            <v xml:space="preserve">UN    </v>
          </cell>
          <cell r="D7288">
            <v>1.53</v>
          </cell>
          <cell r="E7288">
            <v>0.05</v>
          </cell>
        </row>
        <row r="7289">
          <cell r="A7289">
            <v>1210</v>
          </cell>
          <cell r="B7289" t="str">
            <v>CAP PVC, ROSCAVEL, 1 1/2",  AGUA FRIA PREDIAL</v>
          </cell>
          <cell r="C7289" t="str">
            <v xml:space="preserve">UN    </v>
          </cell>
          <cell r="D7289">
            <v>6.46</v>
          </cell>
          <cell r="E7289">
            <v>0.05</v>
          </cell>
        </row>
        <row r="7290">
          <cell r="A7290">
            <v>1203</v>
          </cell>
          <cell r="B7290" t="str">
            <v>CAP PVC, ROSCAVEL, 1 1/4",  AGUA FRIA PREDIAL</v>
          </cell>
          <cell r="C7290" t="str">
            <v xml:space="preserve">UN    </v>
          </cell>
          <cell r="D7290">
            <v>4.93</v>
          </cell>
          <cell r="E7290">
            <v>0.05</v>
          </cell>
        </row>
        <row r="7291">
          <cell r="A7291">
            <v>1197</v>
          </cell>
          <cell r="B7291" t="str">
            <v>CAP PVC, ROSCAVEL, 1/2", PARA AGUA FRIA PREDIAL</v>
          </cell>
          <cell r="C7291" t="str">
            <v xml:space="preserve">UN    </v>
          </cell>
          <cell r="D7291">
            <v>0.79</v>
          </cell>
          <cell r="E7291">
            <v>0.05</v>
          </cell>
        </row>
        <row r="7292">
          <cell r="A7292">
            <v>1202</v>
          </cell>
          <cell r="B7292" t="str">
            <v>CAP PVC, ROSCAVEL, 1",  PARA AGUA FRIA PREDIAL</v>
          </cell>
          <cell r="C7292" t="str">
            <v xml:space="preserve">UN    </v>
          </cell>
          <cell r="D7292">
            <v>2.13</v>
          </cell>
          <cell r="E7292">
            <v>0.05</v>
          </cell>
        </row>
        <row r="7293">
          <cell r="A7293">
            <v>1188</v>
          </cell>
          <cell r="B7293" t="str">
            <v>CAP PVC, ROSCAVEL, 2 1/2",  AGUA FRIA PREDIAL</v>
          </cell>
          <cell r="C7293" t="str">
            <v xml:space="preserve">UN    </v>
          </cell>
          <cell r="D7293">
            <v>16.34</v>
          </cell>
          <cell r="E7293">
            <v>0.05</v>
          </cell>
        </row>
        <row r="7294">
          <cell r="A7294">
            <v>1211</v>
          </cell>
          <cell r="B7294" t="str">
            <v>CAP PVC, ROSCAVEL, 2",  AGUA FRIA PREDIAL</v>
          </cell>
          <cell r="C7294" t="str">
            <v xml:space="preserve">UN    </v>
          </cell>
          <cell r="D7294">
            <v>9.0500000000000007</v>
          </cell>
          <cell r="E7294">
            <v>0.05</v>
          </cell>
        </row>
        <row r="7295">
          <cell r="A7295">
            <v>1198</v>
          </cell>
          <cell r="B7295" t="str">
            <v>CAP PVC, ROSCAVEL, 3/4",  PARA AGUA FRIA PREDIAL</v>
          </cell>
          <cell r="C7295" t="str">
            <v xml:space="preserve">UN    </v>
          </cell>
          <cell r="D7295">
            <v>1.21</v>
          </cell>
          <cell r="E7295">
            <v>0.05</v>
          </cell>
        </row>
        <row r="7296">
          <cell r="A7296">
            <v>1199</v>
          </cell>
          <cell r="B7296" t="str">
            <v>CAP PVC, ROSCAVEL, 3",  AGUA FRIA PREDIAL</v>
          </cell>
          <cell r="C7296" t="str">
            <v xml:space="preserve">UN    </v>
          </cell>
          <cell r="D7296">
            <v>25.32</v>
          </cell>
          <cell r="E7296">
            <v>0.05</v>
          </cell>
        </row>
        <row r="7297">
          <cell r="A7297">
            <v>20088</v>
          </cell>
          <cell r="B7297" t="str">
            <v>CAP PVC, SERIE R, DN 100 MM, PARA ESGOTO PREDIAL</v>
          </cell>
          <cell r="C7297" t="str">
            <v xml:space="preserve">UN    </v>
          </cell>
          <cell r="D7297">
            <v>9.1999999999999993</v>
          </cell>
          <cell r="E7297">
            <v>0.05</v>
          </cell>
        </row>
        <row r="7298">
          <cell r="A7298">
            <v>20089</v>
          </cell>
          <cell r="B7298" t="str">
            <v>CAP PVC, SERIE R, DN 150 MM, PARA ESGOTO PREDIAL</v>
          </cell>
          <cell r="C7298" t="str">
            <v xml:space="preserve">UN    </v>
          </cell>
          <cell r="D7298">
            <v>45.81</v>
          </cell>
          <cell r="E7298">
            <v>0.05</v>
          </cell>
        </row>
        <row r="7299">
          <cell r="A7299">
            <v>20087</v>
          </cell>
          <cell r="B7299" t="str">
            <v>CAP PVC, SERIE R, DN 75 MM, PARA ESGOTO PREDIAL</v>
          </cell>
          <cell r="C7299" t="str">
            <v xml:space="preserve">UN    </v>
          </cell>
          <cell r="D7299">
            <v>6.21</v>
          </cell>
          <cell r="E7299">
            <v>0.05</v>
          </cell>
        </row>
        <row r="7300">
          <cell r="A7300">
            <v>1200</v>
          </cell>
          <cell r="B7300" t="str">
            <v>CAP PVC, SOLDAVEL, DN 100 MM, SERIE NORMAL, PARA ESGOTO PREDIAL</v>
          </cell>
          <cell r="C7300" t="str">
            <v xml:space="preserve">UN    </v>
          </cell>
          <cell r="D7300">
            <v>4.95</v>
          </cell>
          <cell r="E7300">
            <v>0.05</v>
          </cell>
        </row>
        <row r="7301">
          <cell r="A7301">
            <v>12909</v>
          </cell>
          <cell r="B7301" t="str">
            <v>CAP PVC, SOLDAVEL, DN 50 MM, SERIE NORMAL, PARA ESGOTO PREDIAL</v>
          </cell>
          <cell r="C7301" t="str">
            <v xml:space="preserve">UN    </v>
          </cell>
          <cell r="D7301">
            <v>2.19</v>
          </cell>
          <cell r="E7301">
            <v>0.05</v>
          </cell>
        </row>
        <row r="7302">
          <cell r="A7302">
            <v>12910</v>
          </cell>
          <cell r="B7302" t="str">
            <v>CAP PVC, SOLDAVEL, DN 75 MM, SERIE NORMAL, PARA ESGOTO PREDIAL</v>
          </cell>
          <cell r="C7302" t="str">
            <v xml:space="preserve">UN    </v>
          </cell>
          <cell r="D7302">
            <v>3.74</v>
          </cell>
          <cell r="E7302">
            <v>0.05</v>
          </cell>
        </row>
        <row r="7303">
          <cell r="A7303">
            <v>1184</v>
          </cell>
          <cell r="B7303" t="str">
            <v>CAP PVC, SOLDAVEL, 110 MM, PARA AGUA FRIA PREDIAL</v>
          </cell>
          <cell r="C7303" t="str">
            <v xml:space="preserve">UN    </v>
          </cell>
          <cell r="D7303">
            <v>44.77</v>
          </cell>
          <cell r="E7303">
            <v>0.05</v>
          </cell>
        </row>
        <row r="7304">
          <cell r="A7304">
            <v>1191</v>
          </cell>
          <cell r="B7304" t="str">
            <v>CAP PVC, SOLDAVEL, 20 MM, PARA AGUA FRIA PREDIAL</v>
          </cell>
          <cell r="C7304" t="str">
            <v xml:space="preserve">UN    </v>
          </cell>
          <cell r="D7304">
            <v>0.72</v>
          </cell>
          <cell r="E7304">
            <v>0.05</v>
          </cell>
        </row>
        <row r="7305">
          <cell r="A7305">
            <v>1185</v>
          </cell>
          <cell r="B7305" t="str">
            <v>CAP PVC, SOLDAVEL, 25 MM, PARA AGUA FRIA PREDIAL</v>
          </cell>
          <cell r="C7305" t="str">
            <v xml:space="preserve">UN    </v>
          </cell>
          <cell r="D7305">
            <v>0.78</v>
          </cell>
          <cell r="E7305">
            <v>0.05</v>
          </cell>
        </row>
        <row r="7306">
          <cell r="A7306">
            <v>1189</v>
          </cell>
          <cell r="B7306" t="str">
            <v>CAP PVC, SOLDAVEL, 32 MM, PARA AGUA FRIA PREDIAL</v>
          </cell>
          <cell r="C7306" t="str">
            <v xml:space="preserve">UN    </v>
          </cell>
          <cell r="D7306">
            <v>1.1100000000000001</v>
          </cell>
          <cell r="E7306">
            <v>0.05</v>
          </cell>
        </row>
        <row r="7307">
          <cell r="A7307">
            <v>1193</v>
          </cell>
          <cell r="B7307" t="str">
            <v>CAP PVC, SOLDAVEL, 40 MM, PARA AGUA FRIA PREDIAL</v>
          </cell>
          <cell r="C7307" t="str">
            <v xml:space="preserve">UN    </v>
          </cell>
          <cell r="D7307">
            <v>2.19</v>
          </cell>
          <cell r="E7307">
            <v>0.05</v>
          </cell>
        </row>
        <row r="7308">
          <cell r="A7308">
            <v>1194</v>
          </cell>
          <cell r="B7308" t="str">
            <v>CAP PVC, SOLDAVEL, 50 MM, PARA AGUA FRIA PREDIAL</v>
          </cell>
          <cell r="C7308" t="str">
            <v xml:space="preserve">UN    </v>
          </cell>
          <cell r="D7308">
            <v>4.0599999999999996</v>
          </cell>
          <cell r="E7308">
            <v>0.05</v>
          </cell>
        </row>
        <row r="7309">
          <cell r="A7309">
            <v>1195</v>
          </cell>
          <cell r="B7309" t="str">
            <v>CAP PVC, SOLDAVEL, 60 MM, PARA AGUA FRIA PREDIAL</v>
          </cell>
          <cell r="C7309" t="str">
            <v xml:space="preserve">UN    </v>
          </cell>
          <cell r="D7309">
            <v>6.21</v>
          </cell>
          <cell r="E7309">
            <v>0.05</v>
          </cell>
        </row>
        <row r="7310">
          <cell r="A7310">
            <v>1204</v>
          </cell>
          <cell r="B7310" t="str">
            <v>CAP PVC, SOLDAVEL, 75 MM, PARA AGUA FRIA PREDIAL</v>
          </cell>
          <cell r="C7310" t="str">
            <v xml:space="preserve">UN    </v>
          </cell>
          <cell r="D7310">
            <v>11.46</v>
          </cell>
          <cell r="E7310">
            <v>0.05</v>
          </cell>
        </row>
        <row r="7311">
          <cell r="A7311">
            <v>1205</v>
          </cell>
          <cell r="B7311" t="str">
            <v>CAP PVC, SOLDAVEL, 85 MM, PARA AGUA FRIA PREDIAL</v>
          </cell>
          <cell r="C7311" t="str">
            <v xml:space="preserve">UN    </v>
          </cell>
          <cell r="D7311">
            <v>25.85</v>
          </cell>
          <cell r="E7311">
            <v>0.05</v>
          </cell>
        </row>
        <row r="7312">
          <cell r="A7312">
            <v>1207</v>
          </cell>
          <cell r="B7312" t="str">
            <v>CAP, PVC PBA, JE, DN 100 / DE 110 MM,  PARA REDE DE AGUA (NBR 10351)</v>
          </cell>
          <cell r="C7312" t="str">
            <v xml:space="preserve">UN    </v>
          </cell>
          <cell r="D7312">
            <v>23.2</v>
          </cell>
          <cell r="E7312">
            <v>0.05</v>
          </cell>
        </row>
        <row r="7313">
          <cell r="A7313">
            <v>1206</v>
          </cell>
          <cell r="B7313" t="str">
            <v>CAP, PVC PBA, JE, DN 50 / DE 60 MM,  PARA REDE DE AGUA (NBR 10351)</v>
          </cell>
          <cell r="C7313" t="str">
            <v xml:space="preserve">UN    </v>
          </cell>
          <cell r="D7313">
            <v>5.57</v>
          </cell>
          <cell r="E7313">
            <v>0.05</v>
          </cell>
        </row>
        <row r="7314">
          <cell r="A7314">
            <v>1183</v>
          </cell>
          <cell r="B7314" t="str">
            <v>CAP, PVC PBA, JE, DN 75 / DE 85 MM,  PARA REDE DE AGUA (NBR 10351)</v>
          </cell>
          <cell r="C7314" t="str">
            <v xml:space="preserve">UN    </v>
          </cell>
          <cell r="D7314">
            <v>12.45</v>
          </cell>
          <cell r="E7314">
            <v>0.05</v>
          </cell>
        </row>
        <row r="7315">
          <cell r="A7315">
            <v>26047</v>
          </cell>
          <cell r="B7315" t="str">
            <v>CAP, PVC, JE, DN 150 MM, PARA REDE COLETORA DE ESGOTO</v>
          </cell>
          <cell r="C7315" t="str">
            <v xml:space="preserve">UN    </v>
          </cell>
          <cell r="D7315">
            <v>100.02</v>
          </cell>
          <cell r="E7315">
            <v>0.05</v>
          </cell>
        </row>
        <row r="7316">
          <cell r="A7316">
            <v>26048</v>
          </cell>
          <cell r="B7316" t="str">
            <v>CAP, PVC, JE, DN 200 MM, PARA REDE COLETORA DE ESGOTO</v>
          </cell>
          <cell r="C7316" t="str">
            <v xml:space="preserve">UN    </v>
          </cell>
          <cell r="D7316">
            <v>149.03</v>
          </cell>
          <cell r="E7316">
            <v>0.05</v>
          </cell>
        </row>
        <row r="7317">
          <cell r="A7317">
            <v>12894</v>
          </cell>
          <cell r="B7317" t="str">
            <v>CAPA PARA CHUVA EM PVC COM FORRO DE POLIESTER, COM CAPUZ (AMARELA OU AZUL)</v>
          </cell>
          <cell r="C7317" t="str">
            <v xml:space="preserve">UN    </v>
          </cell>
          <cell r="D7317">
            <v>13.58</v>
          </cell>
          <cell r="E7317">
            <v>0.05</v>
          </cell>
        </row>
        <row r="7318">
          <cell r="A7318">
            <v>12895</v>
          </cell>
          <cell r="B7318" t="str">
            <v>CAPACETE DE SEGURANCA ABA FRONTAL COM SUSPENSAO DE POLIETILENO, SEM JUGULAR (CLASSE B)</v>
          </cell>
          <cell r="C7318" t="str">
            <v xml:space="preserve">UN    </v>
          </cell>
          <cell r="D7318">
            <v>10.45</v>
          </cell>
          <cell r="E7318">
            <v>0.05</v>
          </cell>
        </row>
        <row r="7319">
          <cell r="A7319">
            <v>1631</v>
          </cell>
          <cell r="B7319" t="str">
            <v>CAPACITOR TRIFASICO, POTENCIA 2,5 KVAR, TENSAO 220 V, FORNECIDO COM CAPA PROTETORA, RESISTOR INTERNO A UNIDADE CAPACITIVA</v>
          </cell>
          <cell r="C7319" t="str">
            <v xml:space="preserve">UN    </v>
          </cell>
          <cell r="D7319">
            <v>160.97999999999999</v>
          </cell>
          <cell r="E7319">
            <v>0.05</v>
          </cell>
        </row>
        <row r="7320">
          <cell r="A7320">
            <v>1633</v>
          </cell>
          <cell r="B7320" t="str">
            <v>CAPACITOR TRIFASICO, POTENCIA 5 KVAR, TENSAO 220 V, FORNECIDO COM CAPA PROTETORA, RESISTOR INTERNO A UNIDADE CAPACITIVA</v>
          </cell>
          <cell r="C7320" t="str">
            <v xml:space="preserve">UN    </v>
          </cell>
          <cell r="D7320">
            <v>273.52</v>
          </cell>
          <cell r="E7320">
            <v>0.05</v>
          </cell>
        </row>
        <row r="7321">
          <cell r="A7321">
            <v>10818</v>
          </cell>
          <cell r="B7321" t="str">
            <v>CAPIM BRAQUIARIA DECUMBENS/ BRAQUIARINHA, VC *70*% MINIMO</v>
          </cell>
          <cell r="C7321" t="str">
            <v xml:space="preserve">KG    </v>
          </cell>
          <cell r="D7321">
            <v>44.35</v>
          </cell>
          <cell r="E7321">
            <v>0.05</v>
          </cell>
        </row>
        <row r="7322">
          <cell r="A7322">
            <v>39359</v>
          </cell>
          <cell r="B7322" t="str">
            <v>CARENAGEM /TAMPA, EM PLASTICO, COR BRANCA, UTILIZADO EM KIT CHASSI METALICO PARA INSTALACAO HIDRAULICA DE CUBA SIMPLES SEM MAQUINA DE LAVAR ROUPA, LARGURA *355* MM X ALTURA *670* MM (COM FUROS E DEMAIS ENCAIXES)</v>
          </cell>
          <cell r="C7322" t="str">
            <v xml:space="preserve">UN    </v>
          </cell>
          <cell r="D7322">
            <v>26.48</v>
          </cell>
          <cell r="E7322">
            <v>0.05</v>
          </cell>
        </row>
        <row r="7323">
          <cell r="A7323">
            <v>39360</v>
          </cell>
          <cell r="B7323" t="str">
            <v>CARENAGEM /TAMPA, EM PLASTICO, COR BRANCA, UTILIZADO EM KIT CHASSI METALICO PARA INSTALACAO HIDRAULICA DE TANQUE COM MAQUINA DE LAVAR ROUPA, LARGURA *360* MM X ALTURA *470* MM (COM FUROS E DEMAIS ENCAIXES)</v>
          </cell>
          <cell r="C7323" t="str">
            <v xml:space="preserve">UN    </v>
          </cell>
          <cell r="D7323">
            <v>24.06</v>
          </cell>
          <cell r="E7323">
            <v>0.05</v>
          </cell>
        </row>
        <row r="7324">
          <cell r="A7324">
            <v>10710</v>
          </cell>
          <cell r="B7324" t="str">
            <v>CARPETE DE NYLON EM MANTA PARA TRAFEGO COMERCIAL PESADO, E = 6 A 7 MM (INSTALADO)</v>
          </cell>
          <cell r="C7324" t="str">
            <v xml:space="preserve">M2    </v>
          </cell>
          <cell r="D7324">
            <v>67.42</v>
          </cell>
          <cell r="E7324">
            <v>0.05</v>
          </cell>
        </row>
        <row r="7325">
          <cell r="A7325">
            <v>10709</v>
          </cell>
          <cell r="B7325" t="str">
            <v>CARPETE DE NYLON EM MANTA PARA TRAFEGO COMERCIAL PESADO, E = 9 A 10 MM (INSTALADO)</v>
          </cell>
          <cell r="C7325" t="str">
            <v xml:space="preserve">M2    </v>
          </cell>
          <cell r="D7325">
            <v>82.83</v>
          </cell>
          <cell r="E7325">
            <v>0.05</v>
          </cell>
        </row>
        <row r="7326">
          <cell r="A7326">
            <v>39636</v>
          </cell>
          <cell r="B7326" t="str">
            <v>CARPETE DE NYLON EM PLACAS 50 X 50 CM PARA TRAFEGO COMERCIAL PESADO, E = 6,5 MM (INSTALADO)</v>
          </cell>
          <cell r="C7326" t="str">
            <v xml:space="preserve">M2    </v>
          </cell>
          <cell r="D7326">
            <v>84.58</v>
          </cell>
          <cell r="E7326">
            <v>0.05</v>
          </cell>
        </row>
        <row r="7327">
          <cell r="A7327">
            <v>10708</v>
          </cell>
          <cell r="B7327" t="str">
            <v>CARPETE DE POLIESTER EM MANTA PARA TRAFEGO COMERCIAL PESADO, E = 4 A 5 MM (INSTALADO)</v>
          </cell>
          <cell r="C7327" t="str">
            <v xml:space="preserve">M2    </v>
          </cell>
          <cell r="D7327">
            <v>26.1</v>
          </cell>
          <cell r="E7327">
            <v>0.05</v>
          </cell>
        </row>
        <row r="7328">
          <cell r="A7328">
            <v>39635</v>
          </cell>
          <cell r="B7328" t="str">
            <v>CARPETE DE POLIPROPILENO EM MANTA PARA TRAFEGO COMERCIAL MEDIO, E = 5 A 6 MM (INSTALADO)</v>
          </cell>
          <cell r="C7328" t="str">
            <v xml:space="preserve">M2    </v>
          </cell>
          <cell r="D7328">
            <v>44.43</v>
          </cell>
          <cell r="E7328">
            <v>0.05</v>
          </cell>
        </row>
        <row r="7329">
          <cell r="A7329">
            <v>40913</v>
          </cell>
          <cell r="B7329" t="str">
            <v>CARPINTEIRO AUXILIAR (MENSALISTA)</v>
          </cell>
          <cell r="C7329" t="str">
            <v xml:space="preserve">MES   </v>
          </cell>
          <cell r="D7329">
            <v>1599.4</v>
          </cell>
          <cell r="E7329">
            <v>0.05</v>
          </cell>
        </row>
        <row r="7330">
          <cell r="A7330">
            <v>1214</v>
          </cell>
          <cell r="B7330" t="str">
            <v>CARPINTEIRO DE ESQUADRIAS</v>
          </cell>
          <cell r="C7330" t="str">
            <v xml:space="preserve">H     </v>
          </cell>
          <cell r="D7330">
            <v>14.51</v>
          </cell>
          <cell r="E7330">
            <v>0.05</v>
          </cell>
        </row>
        <row r="7331">
          <cell r="A7331">
            <v>40915</v>
          </cell>
          <cell r="B7331" t="str">
            <v>CARPINTEIRO DE ESQUADRIAS (MENSALISTA)</v>
          </cell>
          <cell r="C7331" t="str">
            <v xml:space="preserve">MES   </v>
          </cell>
          <cell r="D7331">
            <v>2562.7800000000002</v>
          </cell>
          <cell r="E7331">
            <v>0.05</v>
          </cell>
        </row>
        <row r="7332">
          <cell r="A7332">
            <v>1213</v>
          </cell>
          <cell r="B7332" t="str">
            <v>CARPINTEIRO DE FORMAS</v>
          </cell>
          <cell r="C7332" t="str">
            <v xml:space="preserve">H     </v>
          </cell>
          <cell r="D7332">
            <v>14.74</v>
          </cell>
          <cell r="E7332">
            <v>0.05</v>
          </cell>
        </row>
        <row r="7333">
          <cell r="A7333">
            <v>40914</v>
          </cell>
          <cell r="B7333" t="str">
            <v>CARPINTEIRO DE FORMAS (MENSALISTA)</v>
          </cell>
          <cell r="C7333" t="str">
            <v xml:space="preserve">MES   </v>
          </cell>
          <cell r="D7333">
            <v>2600.86</v>
          </cell>
          <cell r="E7333">
            <v>0.05</v>
          </cell>
        </row>
        <row r="7334">
          <cell r="A7334">
            <v>5091</v>
          </cell>
          <cell r="B7334" t="str">
            <v>CARRANCA PARA JANELA VENEZIANA DE ABRIR, EM LATAO CROMADO, SIMPLES, PARA APARAFUSAR NA PAREDE</v>
          </cell>
          <cell r="C7334" t="str">
            <v xml:space="preserve">UN    </v>
          </cell>
          <cell r="D7334">
            <v>14</v>
          </cell>
          <cell r="E7334">
            <v>0.05</v>
          </cell>
        </row>
        <row r="7335">
          <cell r="A7335">
            <v>14615</v>
          </cell>
          <cell r="B7335" t="str">
            <v>CARRINHO COM 2 PNEUS PARA TRANSPORTAR TUBO CONCRETO, ALTURA ATE 1,0 M E DIAMETRO ATE 1000MM, COM ESTRUTURA EM PERFIL OU TUBO METALICO</v>
          </cell>
          <cell r="C7335" t="str">
            <v xml:space="preserve">UN    </v>
          </cell>
          <cell r="D7335">
            <v>3147.79</v>
          </cell>
          <cell r="E7335">
            <v>0.05</v>
          </cell>
        </row>
        <row r="7336">
          <cell r="A7336">
            <v>2711</v>
          </cell>
          <cell r="B7336" t="str">
            <v>CARRINHO DE MAO DE ACO CAPACIDADE 50 A 60 L, PNEU COM CAMARA</v>
          </cell>
          <cell r="C7336" t="str">
            <v xml:space="preserve">UN    </v>
          </cell>
          <cell r="D7336">
            <v>107.9</v>
          </cell>
          <cell r="E7336">
            <v>0.05</v>
          </cell>
        </row>
        <row r="7337">
          <cell r="A7337">
            <v>37727</v>
          </cell>
          <cell r="B7337" t="str">
            <v>CARROCERIA FIXA ABERTA DE MADEIRA PARA TRANSPORTE GERAL DE CARGA SECA DIMENSOES APROXIMADAS 2,25 X 4,10 X 0,50 M (INCLUI MONTAGEM, NAO INCLUI CAMINHAO)</v>
          </cell>
          <cell r="C7337" t="str">
            <v xml:space="preserve">UN    </v>
          </cell>
          <cell r="D7337">
            <v>9092.5</v>
          </cell>
          <cell r="E7337">
            <v>0.05</v>
          </cell>
        </row>
        <row r="7338">
          <cell r="A7338">
            <v>37728</v>
          </cell>
          <cell r="B7338" t="str">
            <v>CARROCERIA FIXA ABERTA DE MADEIRA PARA TRANSPORTE GERAL DE CARGA SECA DIMENSOES APROXIMADAS 2,5 X 5,5 X 0,50 M (INCLUI MONTAGEM, NAO INCLUI CAMINHAO)</v>
          </cell>
          <cell r="C7338" t="str">
            <v xml:space="preserve">UN    </v>
          </cell>
          <cell r="D7338">
            <v>12335.28</v>
          </cell>
          <cell r="E7338">
            <v>0.05</v>
          </cell>
        </row>
        <row r="7339">
          <cell r="A7339">
            <v>37729</v>
          </cell>
          <cell r="B7339" t="str">
            <v>CARROCERIA FIXA ABERTA DE MADEIRA PARA TRANSPORTE GERAL DE CARGA SECA DIMENSOES APROXIMADAS 2,5 X 6,00 X 0,50 M (INCLUI MONTAGEM, NAO INCLUI CAMINHAO)</v>
          </cell>
          <cell r="C7339" t="str">
            <v xml:space="preserve">UN    </v>
          </cell>
          <cell r="D7339">
            <v>13352.62</v>
          </cell>
          <cell r="E7339">
            <v>0.05</v>
          </cell>
        </row>
        <row r="7340">
          <cell r="A7340">
            <v>37730</v>
          </cell>
          <cell r="B7340" t="str">
            <v>CARROCERIA FIXA ABERTA DE MADEIRA PARA TRANSPORTE GERAL DE CARGA SECA DIMENSOES APROXIMADAS 2,5 X 6,5 X 0,50 M (INCLUI MONTAGEM, NAO INCLUI CAMINHAO)</v>
          </cell>
          <cell r="C7340" t="str">
            <v xml:space="preserve">UN    </v>
          </cell>
          <cell r="D7340">
            <v>14369.96</v>
          </cell>
          <cell r="E7340">
            <v>0.05</v>
          </cell>
        </row>
        <row r="7341">
          <cell r="A7341">
            <v>37731</v>
          </cell>
          <cell r="B7341" t="str">
            <v>CARROCERIA FIXA ABERTA DE MADEIRA PARA TRANSPORTE GERAL DE CARGA SECA DIMENSOES APROXIMADAS 2,5 X 7,00 X 0,50 M (INCLUI MONTAGEM, NAO INCLUI CAMINHAO)</v>
          </cell>
          <cell r="C7341" t="str">
            <v xml:space="preserve">UN    </v>
          </cell>
          <cell r="D7341">
            <v>15387.3</v>
          </cell>
          <cell r="E7341">
            <v>0.05</v>
          </cell>
        </row>
        <row r="7342">
          <cell r="A7342">
            <v>37732</v>
          </cell>
          <cell r="B7342" t="str">
            <v>CARROCERIA FIXA ABERTA DE MADEIRA PARA TRANSPORTE GERAL DE CARGA SECA DIMENSOES APROXIMADAS 2,5 X 7,5 X 0,50 M (INCLUI MONTAGEM, NAO INCLUI CAMINHAO)</v>
          </cell>
          <cell r="C7342" t="str">
            <v xml:space="preserve">UN    </v>
          </cell>
          <cell r="D7342">
            <v>17549.16</v>
          </cell>
          <cell r="E7342">
            <v>0.05</v>
          </cell>
        </row>
        <row r="7343">
          <cell r="A7343">
            <v>42250</v>
          </cell>
          <cell r="B7343" t="str">
            <v>CARVAO ANTRACITO PARA FILTRO, GRAO VARIANDO DE 0,8 ATE 1,1 MM, COEFICIENTE DE UNIFORMIDADE MENOR QUE 1,7 MM</v>
          </cell>
          <cell r="C7343" t="str">
            <v xml:space="preserve">T     </v>
          </cell>
          <cell r="D7343">
            <v>1246.9000000000001</v>
          </cell>
          <cell r="E7343">
            <v>0.05</v>
          </cell>
        </row>
        <row r="7344">
          <cell r="A7344">
            <v>42256</v>
          </cell>
          <cell r="B7344" t="str">
            <v>CARVAO ANTRACITO PARA FILTRO, GRAO VARIANDO DE 0,8 ATE 1,1 MM, COEFICIENTE DE UNIFORMIDADE MENOR QUE 1,7 MM (DISTRIBUIDOR)</v>
          </cell>
          <cell r="C7344" t="str">
            <v xml:space="preserve">KG    </v>
          </cell>
          <cell r="D7344">
            <v>2.61</v>
          </cell>
          <cell r="E7344">
            <v>0.05</v>
          </cell>
        </row>
        <row r="7345">
          <cell r="A7345">
            <v>4743</v>
          </cell>
          <cell r="B7345" t="str">
            <v>CASCALHO DE CAVA</v>
          </cell>
          <cell r="C7345" t="str">
            <v xml:space="preserve">M3    </v>
          </cell>
          <cell r="D7345">
            <v>21.62</v>
          </cell>
          <cell r="E7345">
            <v>0.05</v>
          </cell>
        </row>
        <row r="7346">
          <cell r="A7346">
            <v>4744</v>
          </cell>
          <cell r="B7346" t="str">
            <v>CASCALHO DE RIO</v>
          </cell>
          <cell r="C7346" t="str">
            <v xml:space="preserve">M3    </v>
          </cell>
          <cell r="D7346">
            <v>28.26</v>
          </cell>
          <cell r="E7346">
            <v>0.05</v>
          </cell>
        </row>
        <row r="7347">
          <cell r="A7347">
            <v>4745</v>
          </cell>
          <cell r="B7347" t="str">
            <v>CASCALHO LAVADO</v>
          </cell>
          <cell r="C7347" t="str">
            <v xml:space="preserve">M3    </v>
          </cell>
          <cell r="D7347">
            <v>37.869999999999997</v>
          </cell>
          <cell r="E7347">
            <v>0.05</v>
          </cell>
        </row>
        <row r="7348">
          <cell r="A7348">
            <v>36496</v>
          </cell>
          <cell r="B7348" t="str">
            <v>CAVALETE PARA TALHA COM ESTRUTURA EM TUBO METALICO ALTURA MINIMA 3,2 M EQUIPADO COM RODAS DE BORRACHA PARA MOVIMENTACAO DE TUBOS DE CONCRETO NA CENTRAL DE PREMOLDADOS COM CAPACIDADE DE CARGA DE 3 TONELADAS</v>
          </cell>
          <cell r="C7348" t="str">
            <v xml:space="preserve">UN    </v>
          </cell>
          <cell r="D7348">
            <v>7992.17</v>
          </cell>
          <cell r="E7348">
            <v>0.05</v>
          </cell>
        </row>
        <row r="7349">
          <cell r="A7349">
            <v>10630</v>
          </cell>
          <cell r="B7349" t="str">
            <v>CAVALO MECANICO TRACAO 4X2, PESO BRUTO TOTAL COMBINADO 49000 KG, CAPACIDADE MAXIMA DE TRACAO *66000* KG, POTENCIA *360* CV (INCLUI CABINE E CHASSI, NAO INCLUI SEMIRREBOQUE)</v>
          </cell>
          <cell r="C7349" t="str">
            <v xml:space="preserve">UN    </v>
          </cell>
          <cell r="D7349">
            <v>341252.58</v>
          </cell>
          <cell r="E7349">
            <v>0.05</v>
          </cell>
        </row>
        <row r="7350">
          <cell r="A7350">
            <v>37762</v>
          </cell>
          <cell r="B7350" t="str">
            <v>CAVALO MECANICO TRACAO 4X2, PESO BRUTO TOTAL 16000 KG, CAPACIDADE MAXIMA DE TRACAO *36000* KG, DISTANCIA ENTRE EIXOS *3,56* M, POTENCIA *286* CV (INCLUI CABINE E CHASSI, NAO INCLUI SEMIRREBOQUE)</v>
          </cell>
          <cell r="C7350" t="str">
            <v xml:space="preserve">UN    </v>
          </cell>
          <cell r="D7350">
            <v>292671.53999999998</v>
          </cell>
          <cell r="E7350">
            <v>0.05</v>
          </cell>
        </row>
        <row r="7351">
          <cell r="A7351">
            <v>37763</v>
          </cell>
          <cell r="B7351" t="str">
            <v>CAVALO MECANICO TRACAO 4X2, PESO BRUTO TOTAL 16000 KG, CAPACIDADE MAXIMA DE TRACAO *45000* KG, DISTANCIA ENTRE EIXOS *3,56* M, POTENCIA *330* CV (INCLUI CABINE E CHASSI, NAO INCLUI SEMIRREBOQUE)</v>
          </cell>
          <cell r="C7351" t="str">
            <v xml:space="preserve">UN    </v>
          </cell>
          <cell r="D7351">
            <v>296226.21000000002</v>
          </cell>
          <cell r="E7351">
            <v>0.05</v>
          </cell>
        </row>
        <row r="7352">
          <cell r="A7352">
            <v>41992</v>
          </cell>
          <cell r="B7352" t="str">
            <v>CAVALO MECANICO TRACAO 4X2, PESO BRUTO TOTAL 16000 KG, CAPACIDADE MAXIMA DE TRACAO *80000* KG, POTENCIA *380* CV (INCLUI CABINE E CHASSI, NAO INCLUI SEMIRREBOQUE)</v>
          </cell>
          <cell r="C7352" t="str">
            <v xml:space="preserve">UN    </v>
          </cell>
          <cell r="D7352">
            <v>336750</v>
          </cell>
          <cell r="E7352">
            <v>0.05</v>
          </cell>
        </row>
        <row r="7353">
          <cell r="A7353">
            <v>13215</v>
          </cell>
          <cell r="B7353" t="str">
            <v>CAVALO MECANICO TRACAO 6X2, PESO BRUTO TOTAL COMBINADO 56000 KG, CAPACIDADE MAXIMA DE TRACAO *66000* KG, POTENCIA *360* CV (INCLUI CABINE E CHASSI, NAO INCLUI SEMIRREBOQUE)</v>
          </cell>
          <cell r="C7353" t="str">
            <v xml:space="preserve">UN    </v>
          </cell>
          <cell r="D7353">
            <v>412939.35</v>
          </cell>
          <cell r="E7353">
            <v>0.05</v>
          </cell>
        </row>
        <row r="7354">
          <cell r="A7354">
            <v>4235</v>
          </cell>
          <cell r="B7354" t="str">
            <v>CAVOUQUEIRO OU OPERADOR DE PERFURATRIZ / ROMPEDOR</v>
          </cell>
          <cell r="C7354" t="str">
            <v xml:space="preserve">H     </v>
          </cell>
          <cell r="D7354">
            <v>10.46</v>
          </cell>
          <cell r="E7354">
            <v>0.05</v>
          </cell>
        </row>
        <row r="7355">
          <cell r="A7355">
            <v>40976</v>
          </cell>
          <cell r="B7355" t="str">
            <v>CAVOUQUEIRO OU OPERADOR DE PERFURATRIZ / ROMPEDOR (MENSALISTA)</v>
          </cell>
          <cell r="C7355" t="str">
            <v xml:space="preserve">MES   </v>
          </cell>
          <cell r="D7355">
            <v>1848.74</v>
          </cell>
          <cell r="E7355">
            <v>0.05</v>
          </cell>
        </row>
        <row r="7356">
          <cell r="A7356">
            <v>39013</v>
          </cell>
          <cell r="B7356" t="str">
            <v>CENTRALIZADOR DE BARRA DE ACO (CHUMBADOR TIPO CARAMBOLA), PARA ACO ATE 20 MM</v>
          </cell>
          <cell r="C7356" t="str">
            <v xml:space="preserve">UN    </v>
          </cell>
          <cell r="D7356">
            <v>0.65</v>
          </cell>
          <cell r="E7356">
            <v>0.05</v>
          </cell>
        </row>
        <row r="7357">
          <cell r="A7357">
            <v>41967</v>
          </cell>
          <cell r="B7357" t="str">
            <v>CERA  LIQUIDA</v>
          </cell>
          <cell r="C7357" t="str">
            <v xml:space="preserve">L     </v>
          </cell>
          <cell r="D7357">
            <v>4.68</v>
          </cell>
          <cell r="E7357">
            <v>0.05</v>
          </cell>
        </row>
        <row r="7358">
          <cell r="A7358">
            <v>12760</v>
          </cell>
          <cell r="B7358" t="str">
            <v>CHAPA ACO INOX AISI 304 NUMERO 4 (E = 6 MM), ACABAMENTO NUMERO 1 (LAMINADO A QUENTE, FOSCO)</v>
          </cell>
          <cell r="C7358" t="str">
            <v xml:space="preserve">M2    </v>
          </cell>
          <cell r="D7358">
            <v>982.73</v>
          </cell>
          <cell r="E7358">
            <v>0.05</v>
          </cell>
        </row>
        <row r="7359">
          <cell r="A7359">
            <v>12759</v>
          </cell>
          <cell r="B7359" t="str">
            <v>CHAPA ACO INOX AISI 304 NUMERO 9 (E = 4 MM), ACABAMENTO NUMERO 1 (LAMINADO A QUENTE, FOSCO)</v>
          </cell>
          <cell r="C7359" t="str">
            <v xml:space="preserve">M2    </v>
          </cell>
          <cell r="D7359">
            <v>655.14</v>
          </cell>
          <cell r="E7359">
            <v>0.05</v>
          </cell>
        </row>
        <row r="7360">
          <cell r="A7360">
            <v>40424</v>
          </cell>
          <cell r="B7360" t="str">
            <v>CHAPA DE ACO CARBONO LAMINADO A QUENTE, QUALIDADE ESTRUTURAL, BITOLA 3/16", E =4,75 MM (37,29 KG/M2)</v>
          </cell>
          <cell r="C7360" t="str">
            <v xml:space="preserve">KG    </v>
          </cell>
          <cell r="D7360">
            <v>4.63</v>
          </cell>
          <cell r="E7360">
            <v>0.05</v>
          </cell>
        </row>
        <row r="7361">
          <cell r="A7361">
            <v>1325</v>
          </cell>
          <cell r="B7361" t="str">
            <v>CHAPA DE ACO FINA A FRIO BITOLA MSG 20, E = 0,90 MM (7,20 KG/M2)</v>
          </cell>
          <cell r="C7361" t="str">
            <v xml:space="preserve">KG    </v>
          </cell>
          <cell r="D7361">
            <v>5.64</v>
          </cell>
          <cell r="E7361">
            <v>0.05</v>
          </cell>
        </row>
        <row r="7362">
          <cell r="A7362">
            <v>1327</v>
          </cell>
          <cell r="B7362" t="str">
            <v>CHAPA DE ACO FINA A FRIO BITOLA MSG 24, E = 0,60 MM (4,80 KG/M2)</v>
          </cell>
          <cell r="C7362" t="str">
            <v xml:space="preserve">KG    </v>
          </cell>
          <cell r="D7362">
            <v>5.0599999999999996</v>
          </cell>
          <cell r="E7362">
            <v>0.05</v>
          </cell>
        </row>
        <row r="7363">
          <cell r="A7363">
            <v>1328</v>
          </cell>
          <cell r="B7363" t="str">
            <v>CHAPA DE ACO FINA A FRIO BITOLA MSG 26, E = 0,45 MM (3,60 KG/M2)</v>
          </cell>
          <cell r="C7363" t="str">
            <v xml:space="preserve">KG    </v>
          </cell>
          <cell r="D7363">
            <v>5.29</v>
          </cell>
          <cell r="E7363">
            <v>0.05</v>
          </cell>
        </row>
        <row r="7364">
          <cell r="A7364">
            <v>1321</v>
          </cell>
          <cell r="B7364" t="str">
            <v>CHAPA DE ACO FINA A QUENTE BITOLA MSG 13, E = 2,25 MM (18,00 KG/M2)</v>
          </cell>
          <cell r="C7364" t="str">
            <v xml:space="preserve">KG    </v>
          </cell>
          <cell r="D7364">
            <v>5.67</v>
          </cell>
          <cell r="E7364">
            <v>0.05</v>
          </cell>
        </row>
        <row r="7365">
          <cell r="A7365">
            <v>1318</v>
          </cell>
          <cell r="B7365" t="str">
            <v>CHAPA DE ACO FINA A QUENTE BITOLA MSG 14, E = 2,00 MM (16,0 KG/M2)</v>
          </cell>
          <cell r="C7365" t="str">
            <v xml:space="preserve">KG    </v>
          </cell>
          <cell r="D7365">
            <v>5.45</v>
          </cell>
          <cell r="E7365">
            <v>0.05</v>
          </cell>
        </row>
        <row r="7366">
          <cell r="A7366">
            <v>1322</v>
          </cell>
          <cell r="B7366" t="str">
            <v>CHAPA DE ACO FINA A QUENTE BITOLA MSG 16, E = 1,50 MM (12,00 KG/M2)</v>
          </cell>
          <cell r="C7366" t="str">
            <v xml:space="preserve">KG    </v>
          </cell>
          <cell r="D7366">
            <v>6.01</v>
          </cell>
          <cell r="E7366">
            <v>0.05</v>
          </cell>
        </row>
        <row r="7367">
          <cell r="A7367">
            <v>1323</v>
          </cell>
          <cell r="B7367" t="str">
            <v>CHAPA DE ACO FINA A QUENTE BITOLA MSG 18, E = 1,20 MM (9,60 KG/M2)</v>
          </cell>
          <cell r="C7367" t="str">
            <v xml:space="preserve">KG    </v>
          </cell>
          <cell r="D7367">
            <v>5.88</v>
          </cell>
          <cell r="E7367">
            <v>0.05</v>
          </cell>
        </row>
        <row r="7368">
          <cell r="A7368">
            <v>1319</v>
          </cell>
          <cell r="B7368" t="str">
            <v>CHAPA DE ACO FINA A QUENTE BITOLA MSG 3/16 ", E = 4,75 MM (38,00 KG/M2)</v>
          </cell>
          <cell r="C7368" t="str">
            <v xml:space="preserve">KG    </v>
          </cell>
          <cell r="D7368">
            <v>5.2</v>
          </cell>
          <cell r="E7368">
            <v>0.05</v>
          </cell>
        </row>
        <row r="7369">
          <cell r="A7369">
            <v>11026</v>
          </cell>
          <cell r="B7369" t="str">
            <v>CHAPA DE ACO GALVANIZADA BITOLA GSG 14, E = 1,95 MM (15,60 KG/M2)</v>
          </cell>
          <cell r="C7369" t="str">
            <v xml:space="preserve">KG    </v>
          </cell>
          <cell r="D7369">
            <v>6.96</v>
          </cell>
          <cell r="E7369">
            <v>0.05</v>
          </cell>
        </row>
        <row r="7370">
          <cell r="A7370">
            <v>11027</v>
          </cell>
          <cell r="B7370" t="str">
            <v>CHAPA DE ACO GALVANIZADA BITOLA GSG 16, E = 1,55 MM (12,40 KG/M2)</v>
          </cell>
          <cell r="C7370" t="str">
            <v xml:space="preserve">KG    </v>
          </cell>
          <cell r="D7370">
            <v>7.39</v>
          </cell>
          <cell r="E7370">
            <v>0.05</v>
          </cell>
        </row>
        <row r="7371">
          <cell r="A7371">
            <v>11046</v>
          </cell>
          <cell r="B7371" t="str">
            <v>CHAPA DE ACO GALVANIZADA BITOLA GSG 18, E = 1,25 MM (10,00 KG/M2)</v>
          </cell>
          <cell r="C7371" t="str">
            <v xml:space="preserve">KG    </v>
          </cell>
          <cell r="D7371">
            <v>7.18</v>
          </cell>
          <cell r="E7371">
            <v>0.05</v>
          </cell>
        </row>
        <row r="7372">
          <cell r="A7372">
            <v>11047</v>
          </cell>
          <cell r="B7372" t="str">
            <v>CHAPA DE ACO GALVANIZADA BITOLA GSG 19, E = 1,11 MM (8,88 KG/M2)</v>
          </cell>
          <cell r="C7372" t="str">
            <v xml:space="preserve">KG    </v>
          </cell>
          <cell r="D7372">
            <v>5.42</v>
          </cell>
          <cell r="E7372">
            <v>0.05</v>
          </cell>
        </row>
        <row r="7373">
          <cell r="A7373">
            <v>39630</v>
          </cell>
          <cell r="B7373" t="str">
            <v>CHAPA DE ACO GALVANIZADA BITOLA GSG 20, E = 0,95 MM (7,60 KG/M2)</v>
          </cell>
          <cell r="C7373" t="str">
            <v xml:space="preserve">M2    </v>
          </cell>
          <cell r="D7373">
            <v>50.42</v>
          </cell>
          <cell r="E7373">
            <v>0.05</v>
          </cell>
        </row>
        <row r="7374">
          <cell r="A7374">
            <v>11049</v>
          </cell>
          <cell r="B7374" t="str">
            <v>CHAPA DE ACO GALVANIZADA BITOLA GSG 22, E = 0,80 MM (6,40 KG/M2)</v>
          </cell>
          <cell r="C7374" t="str">
            <v xml:space="preserve">KG    </v>
          </cell>
          <cell r="D7374">
            <v>6.69</v>
          </cell>
          <cell r="E7374">
            <v>0.05</v>
          </cell>
        </row>
        <row r="7375">
          <cell r="A7375">
            <v>39632</v>
          </cell>
          <cell r="B7375" t="str">
            <v>CHAPA DE ACO GALVANIZADA BITOLA GSG 24, E = 0,65 MM (5,20 KG/M2)</v>
          </cell>
          <cell r="C7375" t="str">
            <v xml:space="preserve">M2    </v>
          </cell>
          <cell r="D7375">
            <v>35.18</v>
          </cell>
          <cell r="E7375">
            <v>0.05</v>
          </cell>
        </row>
        <row r="7376">
          <cell r="A7376">
            <v>11051</v>
          </cell>
          <cell r="B7376" t="str">
            <v>CHAPA DE ACO GALVANIZADA BITOLA GSG 26, E = 0,50 MM (4,00 KG/M2)</v>
          </cell>
          <cell r="C7376" t="str">
            <v xml:space="preserve">KG    </v>
          </cell>
          <cell r="D7376">
            <v>7.19</v>
          </cell>
          <cell r="E7376">
            <v>0.05</v>
          </cell>
        </row>
        <row r="7377">
          <cell r="A7377">
            <v>11061</v>
          </cell>
          <cell r="B7377" t="str">
            <v>CHAPA DE ACO GALVANIZADA BITOLA GSG 30, E = 0,35 MM (2,80 KG/M2)</v>
          </cell>
          <cell r="C7377" t="str">
            <v xml:space="preserve">KG    </v>
          </cell>
          <cell r="D7377">
            <v>5.0199999999999996</v>
          </cell>
          <cell r="E7377">
            <v>0.05</v>
          </cell>
        </row>
        <row r="7378">
          <cell r="A7378">
            <v>1336</v>
          </cell>
          <cell r="B7378" t="str">
            <v>CHAPA DE ACO GROSSA, ASTM A36, E = 1 " (25,40 MM) 199,18 KG/M2</v>
          </cell>
          <cell r="C7378" t="str">
            <v xml:space="preserve">M2    </v>
          </cell>
          <cell r="D7378">
            <v>1345.47</v>
          </cell>
          <cell r="E7378">
            <v>0.05</v>
          </cell>
        </row>
        <row r="7379">
          <cell r="A7379">
            <v>1333</v>
          </cell>
          <cell r="B7379" t="str">
            <v>CHAPA DE ACO GROSSA, ASTM A36, E = 1/2 " (12,70 MM) 99,59 KG/M2</v>
          </cell>
          <cell r="C7379" t="str">
            <v xml:space="preserve">KG    </v>
          </cell>
          <cell r="D7379">
            <v>5.23</v>
          </cell>
          <cell r="E7379">
            <v>0.05</v>
          </cell>
        </row>
        <row r="7380">
          <cell r="A7380">
            <v>1330</v>
          </cell>
          <cell r="B7380" t="str">
            <v>CHAPA DE ACO GROSSA, ASTM A36, E = 1/4 " (6,35 MM) 49,79 KG/M2</v>
          </cell>
          <cell r="C7380" t="str">
            <v xml:space="preserve">KG    </v>
          </cell>
          <cell r="D7380">
            <v>5.36</v>
          </cell>
          <cell r="E7380">
            <v>0.05</v>
          </cell>
        </row>
        <row r="7381">
          <cell r="A7381">
            <v>10957</v>
          </cell>
          <cell r="B7381" t="str">
            <v>CHAPA DE ACO GROSSA, ASTM A36, E = 3/4 " (19,05 MM) 149,39 KG/M2</v>
          </cell>
          <cell r="C7381" t="str">
            <v xml:space="preserve">KG    </v>
          </cell>
          <cell r="D7381">
            <v>6.69</v>
          </cell>
          <cell r="E7381">
            <v>0.05</v>
          </cell>
        </row>
        <row r="7382">
          <cell r="A7382">
            <v>1332</v>
          </cell>
          <cell r="B7382" t="str">
            <v>CHAPA DE ACO GROSSA, ASTM A36, E = 3/8 " (9,53 MM) 74,69 KG/M2</v>
          </cell>
          <cell r="C7382" t="str">
            <v xml:space="preserve">KG    </v>
          </cell>
          <cell r="D7382">
            <v>5.57</v>
          </cell>
          <cell r="E7382">
            <v>0.05</v>
          </cell>
        </row>
        <row r="7383">
          <cell r="A7383">
            <v>1334</v>
          </cell>
          <cell r="B7383" t="str">
            <v>CHAPA DE ACO GROSSA, ASTM A36, E = 5/8 " (15,88 MM) 124,49 KG/M2</v>
          </cell>
          <cell r="C7383" t="str">
            <v xml:space="preserve">KG    </v>
          </cell>
          <cell r="D7383">
            <v>6.17</v>
          </cell>
          <cell r="E7383">
            <v>0.05</v>
          </cell>
        </row>
        <row r="7384">
          <cell r="A7384">
            <v>1335</v>
          </cell>
          <cell r="B7384" t="str">
            <v>CHAPA DE ACO GROSSA, ASTM A36, E = 7/8 " (22,23 MM) 174,28 KG/M2</v>
          </cell>
          <cell r="C7384" t="str">
            <v xml:space="preserve">KG    </v>
          </cell>
          <cell r="D7384">
            <v>6.26</v>
          </cell>
          <cell r="E7384">
            <v>0.05</v>
          </cell>
        </row>
        <row r="7385">
          <cell r="A7385">
            <v>40425</v>
          </cell>
          <cell r="B7385" t="str">
            <v>CHAPA DE ACO GROSSA, SAE 1020, BITOLA 1/4", E = 6,35 MM (49,85 KG/M2)</v>
          </cell>
          <cell r="C7385" t="str">
            <v xml:space="preserve">KG    </v>
          </cell>
          <cell r="D7385">
            <v>4.66</v>
          </cell>
          <cell r="E7385">
            <v>0.05</v>
          </cell>
        </row>
        <row r="7386">
          <cell r="A7386">
            <v>1337</v>
          </cell>
          <cell r="B7386" t="str">
            <v>CHAPA DE ACO XADREZ PARA PISOS, E = 1/4 " (6,30 MM) 54,53 KG/M2</v>
          </cell>
          <cell r="C7386" t="str">
            <v xml:space="preserve">KG    </v>
          </cell>
          <cell r="D7386">
            <v>6.59</v>
          </cell>
          <cell r="E7386">
            <v>0.05</v>
          </cell>
        </row>
        <row r="7387">
          <cell r="A7387">
            <v>11122</v>
          </cell>
          <cell r="B7387" t="str">
            <v>CHAPA DE ALUMINIO, E = 3 MM, L = 1000 MM - 8,10 KG/M2 (LIGA 1200 - H14)</v>
          </cell>
          <cell r="C7387" t="str">
            <v xml:space="preserve">KG    </v>
          </cell>
          <cell r="D7387">
            <v>15.1</v>
          </cell>
          <cell r="E7387">
            <v>0.05</v>
          </cell>
        </row>
        <row r="7388">
          <cell r="A7388">
            <v>11123</v>
          </cell>
          <cell r="B7388" t="str">
            <v>CHAPA DE ALUMINIO, E = 4 MM, L = 1000 MM - 10,8 KG/M2 (LIGA 1200 - H14)</v>
          </cell>
          <cell r="C7388" t="str">
            <v xml:space="preserve">KG    </v>
          </cell>
          <cell r="D7388">
            <v>15.1</v>
          </cell>
          <cell r="E7388">
            <v>0.05</v>
          </cell>
        </row>
        <row r="7389">
          <cell r="A7389">
            <v>11125</v>
          </cell>
          <cell r="B7389" t="str">
            <v>CHAPA DE ALUMINIO, E = 5 MM, L = 1060 MM - 13,5 KG/M2 (LIGA 1200 - H14)</v>
          </cell>
          <cell r="C7389" t="str">
            <v xml:space="preserve">KG    </v>
          </cell>
          <cell r="D7389">
            <v>15.1</v>
          </cell>
          <cell r="E7389">
            <v>0.05</v>
          </cell>
        </row>
        <row r="7390">
          <cell r="A7390">
            <v>39416</v>
          </cell>
          <cell r="B7390" t="str">
            <v>CHAPA DE GESSO ACARTONADO, RESISTENTE A UMIDADE (RU), COR VERDE, E = 12,5 MM, 1200 X 1800 MM (L X C)</v>
          </cell>
          <cell r="C7390" t="str">
            <v xml:space="preserve">M2    </v>
          </cell>
          <cell r="D7390">
            <v>29.26</v>
          </cell>
          <cell r="E7390">
            <v>0.05</v>
          </cell>
        </row>
        <row r="7391">
          <cell r="A7391">
            <v>39417</v>
          </cell>
          <cell r="B7391" t="str">
            <v>CHAPA DE GESSO ACARTONADO, RESISTENTE A UMIDADE (RU), COR VERDE, E = 12,5 MM, 1200 X 2400 MM (L X C)</v>
          </cell>
          <cell r="C7391" t="str">
            <v xml:space="preserve">M2    </v>
          </cell>
          <cell r="D7391">
            <v>30.67</v>
          </cell>
          <cell r="E7391">
            <v>0.05</v>
          </cell>
        </row>
        <row r="7392">
          <cell r="A7392">
            <v>39414</v>
          </cell>
          <cell r="B7392" t="str">
            <v>CHAPA DE GESSO ACARTONADO, RESISTENTE AO FOGO (RF), COR ROSA, E = 12,5 MM, 1200 X 1800 MM (L X C)</v>
          </cell>
          <cell r="C7392" t="str">
            <v xml:space="preserve">M2    </v>
          </cell>
          <cell r="D7392">
            <v>27.48</v>
          </cell>
          <cell r="E7392">
            <v>0.05</v>
          </cell>
        </row>
        <row r="7393">
          <cell r="A7393">
            <v>39415</v>
          </cell>
          <cell r="B7393" t="str">
            <v>CHAPA DE GESSO ACARTONADO, RESISTENTE AO FOGO (RF), COR ROSA, E = 12,5 MM, 1200 X 2400 MM (L X C)</v>
          </cell>
          <cell r="C7393" t="str">
            <v xml:space="preserve">M2    </v>
          </cell>
          <cell r="D7393">
            <v>29.12</v>
          </cell>
          <cell r="E7393">
            <v>0.05</v>
          </cell>
        </row>
        <row r="7394">
          <cell r="A7394">
            <v>39412</v>
          </cell>
          <cell r="B7394" t="str">
            <v>CHAPA DE GESSO ACARTONADO, STANDARD (ST), COR BRANCA, E = 12,5 MM, 1200 X 1800 MM (L X C)</v>
          </cell>
          <cell r="C7394" t="str">
            <v xml:space="preserve">M2    </v>
          </cell>
          <cell r="D7394">
            <v>20.69</v>
          </cell>
          <cell r="E7394">
            <v>0.05</v>
          </cell>
        </row>
        <row r="7395">
          <cell r="A7395">
            <v>39413</v>
          </cell>
          <cell r="B7395" t="str">
            <v>CHAPA DE GESSO ACARTONADO, STANDARD (ST), COR BRANCA, E = 12,5 MM, 1200 X 2400 MM (L X C)</v>
          </cell>
          <cell r="C7395" t="str">
            <v xml:space="preserve">M2    </v>
          </cell>
          <cell r="D7395">
            <v>20.49</v>
          </cell>
          <cell r="E7395">
            <v>0.05</v>
          </cell>
        </row>
        <row r="7396">
          <cell r="A7396">
            <v>1338</v>
          </cell>
          <cell r="B7396" t="str">
            <v>CHAPA DE LAMINADO MELAMINICO, LISO BRILHANTE, DE *1,25 X 3,08* M, E = 0,8 MM</v>
          </cell>
          <cell r="C7396" t="str">
            <v xml:space="preserve">M2    </v>
          </cell>
          <cell r="D7396">
            <v>21.73</v>
          </cell>
          <cell r="E7396">
            <v>0.05</v>
          </cell>
        </row>
        <row r="7397">
          <cell r="A7397">
            <v>1340</v>
          </cell>
          <cell r="B7397" t="str">
            <v>CHAPA DE LAMINADO MELAMINICO, LISO FOSCO, DE *1,25 X 3,08* M, E = 0,8 MM</v>
          </cell>
          <cell r="C7397" t="str">
            <v xml:space="preserve">M2    </v>
          </cell>
          <cell r="D7397">
            <v>25.12</v>
          </cell>
          <cell r="E7397">
            <v>0.05</v>
          </cell>
        </row>
        <row r="7398">
          <cell r="A7398">
            <v>1341</v>
          </cell>
          <cell r="B7398" t="str">
            <v>CHAPA DE LAMINADO MELAMINICO, TEXTURIZADO, DE *1,25 X 3,08* M, E = 0,8 MM</v>
          </cell>
          <cell r="C7398" t="str">
            <v xml:space="preserve">M2    </v>
          </cell>
          <cell r="D7398">
            <v>24.19</v>
          </cell>
          <cell r="E7398">
            <v>0.05</v>
          </cell>
        </row>
        <row r="7399">
          <cell r="A7399">
            <v>1364</v>
          </cell>
          <cell r="B7399" t="str">
            <v>CHAPA DE MADEIRA COMPENSADA DE PINUS, VIROLA OU EQUIVALENTE, DE *2,2 X 1,6* M, E = 10 MM</v>
          </cell>
          <cell r="C7399" t="str">
            <v xml:space="preserve">M2    </v>
          </cell>
          <cell r="D7399">
            <v>23.66</v>
          </cell>
          <cell r="E7399">
            <v>0.05</v>
          </cell>
        </row>
        <row r="7400">
          <cell r="A7400">
            <v>1361</v>
          </cell>
          <cell r="B7400" t="str">
            <v>CHAPA DE MADEIRA COMPENSADA DE PINUS, VIROLA OU EQUIVALENTE, DE *2,2 X 1,6* M, E = 12 MM</v>
          </cell>
          <cell r="C7400" t="str">
            <v xml:space="preserve">UN    </v>
          </cell>
          <cell r="D7400">
            <v>98.68</v>
          </cell>
          <cell r="E7400">
            <v>0.05</v>
          </cell>
        </row>
        <row r="7401">
          <cell r="A7401">
            <v>1362</v>
          </cell>
          <cell r="B7401" t="str">
            <v>CHAPA DE MADEIRA COMPENSADA DE PINUS, VIROLA OU EQUIVALENTE, DE *2,2 X 1,6* M, E = 15 MM</v>
          </cell>
          <cell r="C7401" t="str">
            <v xml:space="preserve">M2    </v>
          </cell>
          <cell r="D7401">
            <v>32.94</v>
          </cell>
          <cell r="E7401">
            <v>0.05</v>
          </cell>
        </row>
        <row r="7402">
          <cell r="A7402">
            <v>11131</v>
          </cell>
          <cell r="B7402" t="str">
            <v>CHAPA DE MADEIRA COMPENSADA DE PINUS, VIROLA OU EQUIVALENTE, DE *2,2 X 1,6* M, E = 20 MM</v>
          </cell>
          <cell r="C7402" t="str">
            <v xml:space="preserve">M2    </v>
          </cell>
          <cell r="D7402">
            <v>42.15</v>
          </cell>
          <cell r="E7402">
            <v>0.05</v>
          </cell>
        </row>
        <row r="7403">
          <cell r="A7403">
            <v>11132</v>
          </cell>
          <cell r="B7403" t="str">
            <v>CHAPA DE MADEIRA COMPENSADA DE PINUS, VIROLA OU EQUIVALENTE, DE *2,2 X 1,6* M, E = 25 MM</v>
          </cell>
          <cell r="C7403" t="str">
            <v xml:space="preserve">M2    </v>
          </cell>
          <cell r="D7403">
            <v>49.84</v>
          </cell>
          <cell r="E7403">
            <v>0.05</v>
          </cell>
        </row>
        <row r="7404">
          <cell r="A7404">
            <v>1363</v>
          </cell>
          <cell r="B7404" t="str">
            <v>CHAPA DE MADEIRA COMPENSADA DE PINUS, VIROLA OU EQUIVALENTE, DE *2,2 X 1,6* M, E = 6 MM</v>
          </cell>
          <cell r="C7404" t="str">
            <v xml:space="preserve">M2    </v>
          </cell>
          <cell r="D7404">
            <v>16.760000000000002</v>
          </cell>
          <cell r="E7404">
            <v>0.05</v>
          </cell>
        </row>
        <row r="7405">
          <cell r="A7405">
            <v>11130</v>
          </cell>
          <cell r="B7405" t="str">
            <v>CHAPA DE MADEIRA COMPENSADA DE PINUS, VIROLA OU EQUIVALENTE, DE *2,2 X 1,6* M, E = 8 MM</v>
          </cell>
          <cell r="C7405" t="str">
            <v xml:space="preserve">M2    </v>
          </cell>
          <cell r="D7405">
            <v>21.23</v>
          </cell>
          <cell r="E7405">
            <v>0.05</v>
          </cell>
        </row>
        <row r="7406">
          <cell r="A7406">
            <v>11134</v>
          </cell>
          <cell r="B7406" t="str">
            <v>CHAPA DE MADEIRA COMPENSADA NAVAL (COM COLA FENOLICA), E = 10 MM, DE *1,60 X 2,20* M</v>
          </cell>
          <cell r="C7406" t="str">
            <v xml:space="preserve">M2    </v>
          </cell>
          <cell r="D7406">
            <v>25.57</v>
          </cell>
          <cell r="E7406">
            <v>0.05</v>
          </cell>
        </row>
        <row r="7407">
          <cell r="A7407">
            <v>11135</v>
          </cell>
          <cell r="B7407" t="str">
            <v>CHAPA DE MADEIRA COMPENSADA NAVAL (COM COLA FENOLICA), E = 12 MM, DE *1,60 X 2,20* M</v>
          </cell>
          <cell r="C7407" t="str">
            <v xml:space="preserve">M2    </v>
          </cell>
          <cell r="D7407">
            <v>31.17</v>
          </cell>
          <cell r="E7407">
            <v>0.05</v>
          </cell>
        </row>
        <row r="7408">
          <cell r="A7408">
            <v>11136</v>
          </cell>
          <cell r="B7408" t="str">
            <v>CHAPA DE MADEIRA COMPENSADA NAVAL (COM COLA FENOLICA), E = 15 MM, DE *1,60 X 2,20* M</v>
          </cell>
          <cell r="C7408" t="str">
            <v xml:space="preserve">M2    </v>
          </cell>
          <cell r="D7408">
            <v>33.71</v>
          </cell>
          <cell r="E7408">
            <v>0.05</v>
          </cell>
        </row>
        <row r="7409">
          <cell r="A7409">
            <v>34743</v>
          </cell>
          <cell r="B7409" t="str">
            <v>CHAPA DE MADEIRA COMPENSADA NAVAL (COM COLA FENOLICA), E = 18 MM, DE *1,60 X 2,20* M</v>
          </cell>
          <cell r="C7409" t="str">
            <v xml:space="preserve">M2    </v>
          </cell>
          <cell r="D7409">
            <v>42.92</v>
          </cell>
          <cell r="E7409">
            <v>0.05</v>
          </cell>
        </row>
        <row r="7410">
          <cell r="A7410">
            <v>11137</v>
          </cell>
          <cell r="B7410" t="str">
            <v>CHAPA DE MADEIRA COMPENSADA NAVAL (COM COLA FENOLICA), E = 20 MM, DE *1,60 X 2,20* M</v>
          </cell>
          <cell r="C7410" t="str">
            <v xml:space="preserve">M2    </v>
          </cell>
          <cell r="D7410">
            <v>47.86</v>
          </cell>
          <cell r="E7410">
            <v>0.05</v>
          </cell>
        </row>
        <row r="7411">
          <cell r="A7411">
            <v>34745</v>
          </cell>
          <cell r="B7411" t="str">
            <v>CHAPA DE MADEIRA COMPENSADA NAVAL (COM COLA FENOLICA), E = 25 MM, DE *1,60 X 2,20* M</v>
          </cell>
          <cell r="C7411" t="str">
            <v xml:space="preserve">M2    </v>
          </cell>
          <cell r="D7411">
            <v>54.54</v>
          </cell>
          <cell r="E7411">
            <v>0.05</v>
          </cell>
        </row>
        <row r="7412">
          <cell r="A7412">
            <v>34746</v>
          </cell>
          <cell r="B7412" t="str">
            <v>CHAPA DE MADEIRA COMPENSADA NAVAL (COM COLA FENOLICA), E = 4 MM, DE *1,60 X 2,20* M</v>
          </cell>
          <cell r="C7412" t="str">
            <v xml:space="preserve">M2    </v>
          </cell>
          <cell r="D7412">
            <v>14.04</v>
          </cell>
          <cell r="E7412">
            <v>0.05</v>
          </cell>
        </row>
        <row r="7413">
          <cell r="A7413">
            <v>1360</v>
          </cell>
          <cell r="B7413" t="str">
            <v>CHAPA DE MADEIRA COMPENSADA NAVAL (COM COLA FENOLICA), E = 6 MM, DE *1,60 X 2,20* M</v>
          </cell>
          <cell r="C7413" t="str">
            <v xml:space="preserve">M2    </v>
          </cell>
          <cell r="D7413">
            <v>17.350000000000001</v>
          </cell>
          <cell r="E7413">
            <v>0.05</v>
          </cell>
        </row>
        <row r="7414">
          <cell r="A7414">
            <v>1346</v>
          </cell>
          <cell r="B7414" t="str">
            <v>CHAPA DE MADEIRA COMPENSADA PLASTIFICADA PARA FORMA DE CONCRETO, DE 2,20 x 1,10 M, E = 10 MM</v>
          </cell>
          <cell r="C7414" t="str">
            <v xml:space="preserve">M2    </v>
          </cell>
          <cell r="D7414">
            <v>21.44</v>
          </cell>
          <cell r="E7414">
            <v>0.05</v>
          </cell>
        </row>
        <row r="7415">
          <cell r="A7415">
            <v>1345</v>
          </cell>
          <cell r="B7415" t="str">
            <v>CHAPA DE MADEIRA COMPENSADA PLASTIFICADA PARA FORMA DE CONCRETO, DE 2,20 x 1,10 M, E = 18 MM</v>
          </cell>
          <cell r="C7415" t="str">
            <v xml:space="preserve">M2    </v>
          </cell>
          <cell r="D7415">
            <v>34.74</v>
          </cell>
          <cell r="E7415">
            <v>0.05</v>
          </cell>
        </row>
        <row r="7416">
          <cell r="A7416">
            <v>1344</v>
          </cell>
          <cell r="B7416" t="str">
            <v>CHAPA DE MADEIRA COMPENSADA PLASTIFICADA PARA FORMA DE CONCRETO, DE 2,20 x 1,10 M, E = 6 MM</v>
          </cell>
          <cell r="C7416" t="str">
            <v xml:space="preserve">UN    </v>
          </cell>
          <cell r="D7416">
            <v>37.36</v>
          </cell>
          <cell r="E7416">
            <v>0.05</v>
          </cell>
        </row>
        <row r="7417">
          <cell r="A7417">
            <v>1342</v>
          </cell>
          <cell r="B7417" t="str">
            <v>CHAPA DE MADEIRA COMPENSADA PLASTIFICADA PARA FORMA DE CONCRETO, DE 2,20 X 1,10 m, E = 14 MM</v>
          </cell>
          <cell r="C7417" t="str">
            <v xml:space="preserve">UN    </v>
          </cell>
          <cell r="D7417">
            <v>66.040000000000006</v>
          </cell>
          <cell r="E7417">
            <v>0.05</v>
          </cell>
        </row>
        <row r="7418">
          <cell r="A7418">
            <v>1347</v>
          </cell>
          <cell r="B7418" t="str">
            <v>CHAPA DE MADEIRA COMPENSADA PLASTIFICADA PARA FORMA DE CONCRETO, DE 2,20 X 1,10 M, E = 12 MM</v>
          </cell>
          <cell r="C7418" t="str">
            <v xml:space="preserve">M2    </v>
          </cell>
          <cell r="D7418">
            <v>25.62</v>
          </cell>
          <cell r="E7418">
            <v>0.05</v>
          </cell>
        </row>
        <row r="7419">
          <cell r="A7419">
            <v>1349</v>
          </cell>
          <cell r="B7419" t="str">
            <v>CHAPA DE MADEIRA COMPENSADA PLASTIFICADA PARA FORMA DE CONCRETO, DE 2,20 X 1,10 M, E = 20 MM</v>
          </cell>
          <cell r="C7419" t="str">
            <v xml:space="preserve">UN    </v>
          </cell>
          <cell r="D7419">
            <v>94.18</v>
          </cell>
          <cell r="E7419">
            <v>0.05</v>
          </cell>
        </row>
        <row r="7420">
          <cell r="A7420">
            <v>1350</v>
          </cell>
          <cell r="B7420" t="str">
            <v>CHAPA DE MADEIRA COMPENSADA RESINADA PARA FORMA DE CONCRETO, DE *2,2 X 1,1* M, E = 10 MM</v>
          </cell>
          <cell r="C7420" t="str">
            <v xml:space="preserve">UN    </v>
          </cell>
          <cell r="D7420">
            <v>36.700000000000003</v>
          </cell>
          <cell r="E7420">
            <v>0.05</v>
          </cell>
        </row>
        <row r="7421">
          <cell r="A7421">
            <v>1357</v>
          </cell>
          <cell r="B7421" t="str">
            <v>CHAPA DE MADEIRA COMPENSADA RESINADA PARA FORMA DE CONCRETO, DE *2,2 X 1,1* M, E = 12 MM</v>
          </cell>
          <cell r="C7421" t="str">
            <v xml:space="preserve">UN    </v>
          </cell>
          <cell r="D7421">
            <v>46.75</v>
          </cell>
          <cell r="E7421">
            <v>0.05</v>
          </cell>
        </row>
        <row r="7422">
          <cell r="A7422">
            <v>1355</v>
          </cell>
          <cell r="B7422" t="str">
            <v>CHAPA DE MADEIRA COMPENSADA RESINADA PARA FORMA DE CONCRETO, DE *2,2 X 1,1* M, E = 14 MM</v>
          </cell>
          <cell r="C7422" t="str">
            <v xml:space="preserve">M2    </v>
          </cell>
          <cell r="D7422">
            <v>21.51</v>
          </cell>
          <cell r="E7422">
            <v>0.05</v>
          </cell>
        </row>
        <row r="7423">
          <cell r="A7423">
            <v>1358</v>
          </cell>
          <cell r="B7423" t="str">
            <v>CHAPA DE MADEIRA COMPENSADA RESINADA PARA FORMA DE CONCRETO, DE *2,2 X 1,1* M, E = 17 MM</v>
          </cell>
          <cell r="C7423" t="str">
            <v xml:space="preserve">M2    </v>
          </cell>
          <cell r="D7423">
            <v>24.92</v>
          </cell>
          <cell r="E7423">
            <v>0.05</v>
          </cell>
        </row>
        <row r="7424">
          <cell r="A7424">
            <v>1359</v>
          </cell>
          <cell r="B7424" t="str">
            <v>CHAPA DE MADEIRA COMPENSADA RESINADA PARA FORMA DE CONCRETO, DE *2,2 X 1,1* M, E = 20 MM</v>
          </cell>
          <cell r="C7424" t="str">
            <v xml:space="preserve">UN    </v>
          </cell>
          <cell r="D7424">
            <v>72.22</v>
          </cell>
          <cell r="E7424">
            <v>0.05</v>
          </cell>
        </row>
        <row r="7425">
          <cell r="A7425">
            <v>1351</v>
          </cell>
          <cell r="B7425" t="str">
            <v>CHAPA DE MADEIRA COMPENSADA RESINADA PARA FORMA DE CONCRETO, DE *2,2 X 1,1* M, E = 6 MM</v>
          </cell>
          <cell r="C7425" t="str">
            <v xml:space="preserve">UN    </v>
          </cell>
          <cell r="D7425">
            <v>23.27</v>
          </cell>
          <cell r="E7425">
            <v>0.05</v>
          </cell>
        </row>
        <row r="7426">
          <cell r="A7426">
            <v>34659</v>
          </cell>
          <cell r="B7426" t="str">
            <v>CHAPA DE MDF BRANCO LISO 1 FACE, E = 12 MM, DE *2,75 X 1,85* M</v>
          </cell>
          <cell r="C7426" t="str">
            <v xml:space="preserve">M2    </v>
          </cell>
          <cell r="D7426">
            <v>25.37</v>
          </cell>
          <cell r="E7426">
            <v>0.05</v>
          </cell>
        </row>
        <row r="7427">
          <cell r="A7427">
            <v>34514</v>
          </cell>
          <cell r="B7427" t="str">
            <v>CHAPA DE MDF BRANCO LISO 1 FACE, E = 15 MM, DE *2,75 X 1,85* M</v>
          </cell>
          <cell r="C7427" t="str">
            <v xml:space="preserve">M2    </v>
          </cell>
          <cell r="D7427">
            <v>28.1</v>
          </cell>
          <cell r="E7427">
            <v>0.05</v>
          </cell>
        </row>
        <row r="7428">
          <cell r="A7428">
            <v>34660</v>
          </cell>
          <cell r="B7428" t="str">
            <v>CHAPA DE MDF BRANCO LISO 1 FACE, E = 18 MM, DE *2,75 X 1,85* M</v>
          </cell>
          <cell r="C7428" t="str">
            <v xml:space="preserve">M2    </v>
          </cell>
          <cell r="D7428">
            <v>35.659999999999997</v>
          </cell>
          <cell r="E7428">
            <v>0.05</v>
          </cell>
        </row>
        <row r="7429">
          <cell r="A7429">
            <v>34661</v>
          </cell>
          <cell r="B7429" t="str">
            <v>CHAPA DE MDF BRANCO LISO 1 FACE, E = 25 MM, DE *2,75 X 1,85* M</v>
          </cell>
          <cell r="C7429" t="str">
            <v xml:space="preserve">M2    </v>
          </cell>
          <cell r="D7429">
            <v>51.22</v>
          </cell>
          <cell r="E7429">
            <v>0.05</v>
          </cell>
        </row>
        <row r="7430">
          <cell r="A7430">
            <v>34667</v>
          </cell>
          <cell r="B7430" t="str">
            <v>CHAPA DE MDF BRANCO LISO 1 FACE, E = 6 MM, DE *2,75 X 1,85* M</v>
          </cell>
          <cell r="C7430" t="str">
            <v xml:space="preserve">M2    </v>
          </cell>
          <cell r="D7430">
            <v>18.54</v>
          </cell>
          <cell r="E7430">
            <v>0.05</v>
          </cell>
        </row>
        <row r="7431">
          <cell r="A7431">
            <v>34668</v>
          </cell>
          <cell r="B7431" t="str">
            <v>CHAPA DE MDF BRANCO LISO 1 FACE, E = 9 MM, DE *2,75 X 1,85* M</v>
          </cell>
          <cell r="C7431" t="str">
            <v xml:space="preserve">M2    </v>
          </cell>
          <cell r="D7431">
            <v>24.24</v>
          </cell>
          <cell r="E7431">
            <v>0.05</v>
          </cell>
        </row>
        <row r="7432">
          <cell r="A7432">
            <v>34741</v>
          </cell>
          <cell r="B7432" t="str">
            <v>CHAPA DE MDF BRANCO LISO 2 FACES, E = 12 MM, DE *2,75 X 1,85* M</v>
          </cell>
          <cell r="C7432" t="str">
            <v xml:space="preserve">M2    </v>
          </cell>
          <cell r="D7432">
            <v>26.67</v>
          </cell>
          <cell r="E7432">
            <v>0.05</v>
          </cell>
        </row>
        <row r="7433">
          <cell r="A7433">
            <v>34664</v>
          </cell>
          <cell r="B7433" t="str">
            <v>CHAPA DE MDF BRANCO LISO 2 FACES, E = 15 MM, DE *2,75 X 1,85* M</v>
          </cell>
          <cell r="C7433" t="str">
            <v xml:space="preserve">M2    </v>
          </cell>
          <cell r="D7433">
            <v>29.1</v>
          </cell>
          <cell r="E7433">
            <v>0.05</v>
          </cell>
        </row>
        <row r="7434">
          <cell r="A7434">
            <v>34665</v>
          </cell>
          <cell r="B7434" t="str">
            <v>CHAPA DE MDF BRANCO LISO 2 FACES, E = 18 MM, DE *2,75 X 1,85* M</v>
          </cell>
          <cell r="C7434" t="str">
            <v xml:space="preserve">M2    </v>
          </cell>
          <cell r="D7434">
            <v>36.130000000000003</v>
          </cell>
          <cell r="E7434">
            <v>0.05</v>
          </cell>
        </row>
        <row r="7435">
          <cell r="A7435">
            <v>34666</v>
          </cell>
          <cell r="B7435" t="str">
            <v>CHAPA DE MDF BRANCO LISO 2 FACES, E = 25 MM, DE *2,75 X 1,85* M</v>
          </cell>
          <cell r="C7435" t="str">
            <v xml:space="preserve">M2    </v>
          </cell>
          <cell r="D7435">
            <v>54.57</v>
          </cell>
          <cell r="E7435">
            <v>0.05</v>
          </cell>
        </row>
        <row r="7436">
          <cell r="A7436">
            <v>34669</v>
          </cell>
          <cell r="B7436" t="str">
            <v>CHAPA DE MDF BRANCO LISO 2 FACES, E = 6 MM, DE *2,75 X 1,85* M</v>
          </cell>
          <cell r="C7436" t="str">
            <v xml:space="preserve">M2    </v>
          </cell>
          <cell r="D7436">
            <v>20</v>
          </cell>
          <cell r="E7436">
            <v>0.05</v>
          </cell>
        </row>
        <row r="7437">
          <cell r="A7437">
            <v>34670</v>
          </cell>
          <cell r="B7437" t="str">
            <v>CHAPA DE MDF BRANCO LISO 2 FACES, E = 9 MM, DE *2,75 X 1,85* M</v>
          </cell>
          <cell r="C7437" t="str">
            <v xml:space="preserve">M2    </v>
          </cell>
          <cell r="D7437">
            <v>24.47</v>
          </cell>
          <cell r="E7437">
            <v>0.05</v>
          </cell>
        </row>
        <row r="7438">
          <cell r="A7438">
            <v>34671</v>
          </cell>
          <cell r="B7438" t="str">
            <v>CHAPA DE MDF CRU, E = 12 MM, DE *2,75 X 1,85* M</v>
          </cell>
          <cell r="C7438" t="str">
            <v xml:space="preserve">M2    </v>
          </cell>
          <cell r="D7438">
            <v>20.420000000000002</v>
          </cell>
          <cell r="E7438">
            <v>0.05</v>
          </cell>
        </row>
        <row r="7439">
          <cell r="A7439">
            <v>34672</v>
          </cell>
          <cell r="B7439" t="str">
            <v>CHAPA DE MDF CRU, E = 15 MM, DE *2,75 X 1,85* M</v>
          </cell>
          <cell r="C7439" t="str">
            <v xml:space="preserve">M2    </v>
          </cell>
          <cell r="D7439">
            <v>21.54</v>
          </cell>
          <cell r="E7439">
            <v>0.05</v>
          </cell>
        </row>
        <row r="7440">
          <cell r="A7440">
            <v>34673</v>
          </cell>
          <cell r="B7440" t="str">
            <v>CHAPA DE MDF CRU, E = 18 MM, DE *2,75 X 1,85* M</v>
          </cell>
          <cell r="C7440" t="str">
            <v xml:space="preserve">M2    </v>
          </cell>
          <cell r="D7440">
            <v>26.28</v>
          </cell>
          <cell r="E7440">
            <v>0.05</v>
          </cell>
        </row>
        <row r="7441">
          <cell r="A7441">
            <v>34674</v>
          </cell>
          <cell r="B7441" t="str">
            <v>CHAPA DE MDF CRU, E = 20 MM, DE *2,75 X 1,85* M</v>
          </cell>
          <cell r="C7441" t="str">
            <v xml:space="preserve">M2    </v>
          </cell>
          <cell r="D7441">
            <v>34.94</v>
          </cell>
          <cell r="E7441">
            <v>0.05</v>
          </cell>
        </row>
        <row r="7442">
          <cell r="A7442">
            <v>34675</v>
          </cell>
          <cell r="B7442" t="str">
            <v>CHAPA DE MDF CRU, E = 25 MM, DE *2,75 X 1,85* M</v>
          </cell>
          <cell r="C7442" t="str">
            <v xml:space="preserve">M2    </v>
          </cell>
          <cell r="D7442">
            <v>42.6</v>
          </cell>
          <cell r="E7442">
            <v>0.05</v>
          </cell>
        </row>
        <row r="7443">
          <cell r="A7443">
            <v>34676</v>
          </cell>
          <cell r="B7443" t="str">
            <v>CHAPA DE MDF CRU, E = 6 MM, DE *2,75 X 1,85* M</v>
          </cell>
          <cell r="C7443" t="str">
            <v xml:space="preserve">M2    </v>
          </cell>
          <cell r="D7443">
            <v>12.26</v>
          </cell>
          <cell r="E7443">
            <v>0.05</v>
          </cell>
        </row>
        <row r="7444">
          <cell r="A7444">
            <v>34677</v>
          </cell>
          <cell r="B7444" t="str">
            <v>CHAPA DE MDF CRU, E = 9 MM, DE *2,75 X 1,85* M</v>
          </cell>
          <cell r="C7444" t="str">
            <v xml:space="preserve">M2    </v>
          </cell>
          <cell r="D7444">
            <v>16.489999999999998</v>
          </cell>
          <cell r="E7444">
            <v>0.05</v>
          </cell>
        </row>
        <row r="7445">
          <cell r="A7445">
            <v>40623</v>
          </cell>
          <cell r="B7445" t="str">
            <v>CHAPA PARA EMENDA DE VIGA, EM ACO GROSSO, QUALIDADE ESTRUTURAL, BITOLA 3/16 ", E= 4,75 MM, 4 FUROS, LARGURA 45 MM, COMPRIMENTO 500 MM</v>
          </cell>
          <cell r="C7445" t="str">
            <v xml:space="preserve">PAR   </v>
          </cell>
          <cell r="D7445">
            <v>29.4</v>
          </cell>
          <cell r="E7445">
            <v>0.05</v>
          </cell>
        </row>
        <row r="7446">
          <cell r="A7446">
            <v>11584</v>
          </cell>
          <cell r="B7446" t="str">
            <v>CHAPA RIGIDA DE FIBRAS DE MADEIRA PRENSADA A QUENTE, LISA, DE *1,22 X 2,44* M,  E = 2,5 MM</v>
          </cell>
          <cell r="C7446" t="str">
            <v xml:space="preserve">UN    </v>
          </cell>
          <cell r="D7446">
            <v>102.95</v>
          </cell>
          <cell r="E7446">
            <v>0.05</v>
          </cell>
        </row>
        <row r="7447">
          <cell r="A7447">
            <v>11112</v>
          </cell>
          <cell r="B7447" t="str">
            <v>CHAPA/BOBINA ALUMINIO, E = 0,5 MM, L = 300 MM - 0,41 KG/M (LIGA 1200 - H14)</v>
          </cell>
          <cell r="C7447" t="str">
            <v xml:space="preserve">KG    </v>
          </cell>
          <cell r="D7447">
            <v>15.1</v>
          </cell>
          <cell r="E7447">
            <v>0.05</v>
          </cell>
        </row>
        <row r="7448">
          <cell r="A7448">
            <v>11115</v>
          </cell>
          <cell r="B7448" t="str">
            <v>CHAPA/BOBINA ALUMINIO, E = 0,8 MM, L = 1000 MM - 2,16 KG/M (LIGA 1200 - H14)</v>
          </cell>
          <cell r="C7448" t="str">
            <v xml:space="preserve">M     </v>
          </cell>
          <cell r="D7448">
            <v>6.99</v>
          </cell>
          <cell r="E7448">
            <v>0.05</v>
          </cell>
        </row>
        <row r="7449">
          <cell r="A7449">
            <v>11113</v>
          </cell>
          <cell r="B7449" t="str">
            <v>CHAPA/BOBINA ALUMINIO, E = 0,8 MM, L = 500 MM - 1,08 KG/M (LIGA 1200 - H14)</v>
          </cell>
          <cell r="C7449" t="str">
            <v xml:space="preserve">KG    </v>
          </cell>
          <cell r="D7449">
            <v>15.1</v>
          </cell>
          <cell r="E7449">
            <v>0.05</v>
          </cell>
        </row>
        <row r="7450">
          <cell r="A7450">
            <v>11114</v>
          </cell>
          <cell r="B7450" t="str">
            <v>CHAPA/BOBINA ALUMINIO, E = 0,8 MM, L = 600 MM - 1,30 KG/M (LIGA 1200 - H14)</v>
          </cell>
          <cell r="C7450" t="str">
            <v xml:space="preserve">M     </v>
          </cell>
          <cell r="D7450">
            <v>11.61</v>
          </cell>
          <cell r="E7450">
            <v>0.05</v>
          </cell>
        </row>
        <row r="7451">
          <cell r="A7451">
            <v>12083</v>
          </cell>
          <cell r="B7451" t="str">
            <v>CHAVE BLINDADA TRIPOLAR PARA MOTORES, DO TIPO FACA, COM PORTA FUSIVEL DO TIPO CARTUCHO, CORRENTE NOMINAL DE 100 A, TENSAO NOMINAL DE 250 V</v>
          </cell>
          <cell r="C7451" t="str">
            <v xml:space="preserve">UN    </v>
          </cell>
          <cell r="D7451">
            <v>561.29</v>
          </cell>
          <cell r="E7451">
            <v>0.05</v>
          </cell>
        </row>
        <row r="7452">
          <cell r="A7452">
            <v>12081</v>
          </cell>
          <cell r="B7452" t="str">
            <v>CHAVE BLINDADA TRIPOLAR PARA MOTORES, DO TIPO FACA, COM PORTA FUSIVEL DO TIPO CARTUCHO, CORRENTE NOMINAL DE 30 A, TENSAO NOMINAL DE 250 V</v>
          </cell>
          <cell r="C7452" t="str">
            <v xml:space="preserve">UN    </v>
          </cell>
          <cell r="D7452">
            <v>189.81</v>
          </cell>
          <cell r="E7452">
            <v>0.05</v>
          </cell>
        </row>
        <row r="7453">
          <cell r="A7453">
            <v>12082</v>
          </cell>
          <cell r="B7453" t="str">
            <v>CHAVE BLINDADA TRIPOLAR PARA MOTORES, DO TIPO FACA, COM PORTA FUSIVEL DO TIPO CARTUCHO, CORRENTE NOMINAL DE 60 A, TENSAO NOMINAL DE 250 V</v>
          </cell>
          <cell r="C7453" t="str">
            <v xml:space="preserve">UN    </v>
          </cell>
          <cell r="D7453">
            <v>298.31</v>
          </cell>
          <cell r="E7453">
            <v>0.05</v>
          </cell>
        </row>
        <row r="7454">
          <cell r="A7454">
            <v>13354</v>
          </cell>
          <cell r="B7454" t="str">
            <v>CHAVE DE PARTIDA DIRETA TRIFASICA, COM CAIXA TERMOPLASTICA, COM FUSIVEL DE 25 A, PARA MOTOR COM POTENCIA DE 7,5 CV E TENSAO DE 380 V</v>
          </cell>
          <cell r="C7454" t="str">
            <v xml:space="preserve">UN    </v>
          </cell>
          <cell r="D7454">
            <v>445.53</v>
          </cell>
          <cell r="E7454">
            <v>0.05</v>
          </cell>
        </row>
        <row r="7455">
          <cell r="A7455">
            <v>14057</v>
          </cell>
          <cell r="B7455" t="str">
            <v>CHAVE DE PARTIDA DIRETA TRIFASICA, COM CAIXA TERMOPLASTICA, COM FUSIVEL DE 35 A, PARA MOTOR COM POTENCIA DE 5 CV E TENSAO DE 220 V</v>
          </cell>
          <cell r="C7455" t="str">
            <v xml:space="preserve">UN    </v>
          </cell>
          <cell r="D7455">
            <v>248.75</v>
          </cell>
          <cell r="E7455">
            <v>0.05</v>
          </cell>
        </row>
        <row r="7456">
          <cell r="A7456">
            <v>14058</v>
          </cell>
          <cell r="B7456" t="str">
            <v>CHAVE DE PARTIDA DIRETA TRIFASICA, COM CAIXA TERMOPLASTICA, COM FUSIVEL DE 63 A, PARA MOTOR COM POTENCIA DE 10 CV E TENSAO DE 220 V</v>
          </cell>
          <cell r="C7456" t="str">
            <v xml:space="preserve">UN    </v>
          </cell>
          <cell r="D7456">
            <v>392.39</v>
          </cell>
          <cell r="E7456">
            <v>0.05</v>
          </cell>
        </row>
        <row r="7457">
          <cell r="A7457">
            <v>20971</v>
          </cell>
          <cell r="B7457" t="str">
            <v>CHAVE DUPLA PARA CONEXOES TIPO STORZ, ENGATE RAPIDO 1 1/2" X 2 1/2", EM LATAO, PARA INSTALACAO PREDIAL COMBATE A INCENDIO</v>
          </cell>
          <cell r="C7457" t="str">
            <v xml:space="preserve">UN    </v>
          </cell>
          <cell r="D7457">
            <v>11.77</v>
          </cell>
          <cell r="E7457">
            <v>0.05</v>
          </cell>
        </row>
        <row r="7458">
          <cell r="A7458">
            <v>5047</v>
          </cell>
          <cell r="B7458" t="str">
            <v>CHAVE FUSIVEL PARA REDES DE DISTRIBUICAO, TENSAO DE 15,0 KV, CORRENTE NOMINAL DO PORTA FUSIVEL DE 100 A, CAPACIDADE DE INTERRUPCAO SIMETRICA DE 7,10 KA, CAPACIDADE DE INTERRUPCAO ASSIMETRICA 10,00 KA</v>
          </cell>
          <cell r="C7458" t="str">
            <v xml:space="preserve">UN    </v>
          </cell>
          <cell r="D7458">
            <v>267.33999999999997</v>
          </cell>
          <cell r="E7458">
            <v>0.05</v>
          </cell>
        </row>
        <row r="7459">
          <cell r="A7459">
            <v>13369</v>
          </cell>
          <cell r="B7459" t="str">
            <v>CHAVE SECCIONADORA-FUSIVEL BLINDADA TRIPOLAR, ABERTURA COM CARGA, PARA FUSIVEL NH00, CORRENTE NOMINAL DE 160 A, TENSAO DE 500 V</v>
          </cell>
          <cell r="C7459" t="str">
            <v xml:space="preserve">UN    </v>
          </cell>
          <cell r="D7459">
            <v>289.99</v>
          </cell>
          <cell r="E7459">
            <v>0.05</v>
          </cell>
        </row>
        <row r="7460">
          <cell r="A7460">
            <v>13370</v>
          </cell>
          <cell r="B7460" t="str">
            <v>CHAVE SECCIONADORA-FUSIVEL BLINDADA TRIPOLAR, ABERTURA COM CARGA, PARA FUSIVEL NH01, CORRENTE NOMINAL DE 250 A, TENSAO DE 500 V</v>
          </cell>
          <cell r="C7460" t="str">
            <v xml:space="preserve">UN    </v>
          </cell>
          <cell r="D7460">
            <v>402</v>
          </cell>
          <cell r="E7460">
            <v>0.05</v>
          </cell>
        </row>
        <row r="7461">
          <cell r="A7461">
            <v>13279</v>
          </cell>
          <cell r="B7461" t="str">
            <v>CHUMBADOR DE ACO TIPO PARABOLT, * 5/8" X 200* MM,  COM PORCA E ARRUELA</v>
          </cell>
          <cell r="C7461" t="str">
            <v xml:space="preserve">KG    </v>
          </cell>
          <cell r="D7461">
            <v>7.46</v>
          </cell>
          <cell r="E7461">
            <v>0.05</v>
          </cell>
        </row>
        <row r="7462">
          <cell r="A7462">
            <v>11977</v>
          </cell>
          <cell r="B7462" t="str">
            <v>CHUMBADOR DE ACO, DIAMETRO 1/2", COMPRIMENTO 75 MM</v>
          </cell>
          <cell r="C7462" t="str">
            <v xml:space="preserve">UN    </v>
          </cell>
          <cell r="D7462">
            <v>3.86</v>
          </cell>
          <cell r="E7462">
            <v>0.05</v>
          </cell>
        </row>
        <row r="7463">
          <cell r="A7463">
            <v>11975</v>
          </cell>
          <cell r="B7463" t="str">
            <v>CHUMBADOR DE ACO, DIAMETRO 5/8", COMPRIMENTO 6", COM PORCA</v>
          </cell>
          <cell r="C7463" t="str">
            <v xml:space="preserve">UN    </v>
          </cell>
          <cell r="D7463">
            <v>8.4700000000000006</v>
          </cell>
          <cell r="E7463">
            <v>0.05</v>
          </cell>
        </row>
        <row r="7464">
          <cell r="A7464">
            <v>39746</v>
          </cell>
          <cell r="B7464" t="str">
            <v>CHUMBADOR DE ACO, 1" X 600 MM, PARA POSTES DE ACO COM BASE, INCLUSO PORCA E ARRUELA</v>
          </cell>
          <cell r="C7464" t="str">
            <v xml:space="preserve">UN    </v>
          </cell>
          <cell r="D7464">
            <v>94.26</v>
          </cell>
          <cell r="E7464">
            <v>0.05</v>
          </cell>
        </row>
        <row r="7465">
          <cell r="A7465">
            <v>11976</v>
          </cell>
          <cell r="B7465" t="str">
            <v>CHUMBADOR, DIAMETRO 1/4" COM PARAFUSO 1/4" X 40 MM</v>
          </cell>
          <cell r="C7465" t="str">
            <v xml:space="preserve">UN    </v>
          </cell>
          <cell r="D7465">
            <v>0.43</v>
          </cell>
          <cell r="E7465">
            <v>0.05</v>
          </cell>
        </row>
        <row r="7466">
          <cell r="A7466">
            <v>1368</v>
          </cell>
          <cell r="B7466" t="str">
            <v>CHUVEIRO COMUM EM PLASTICO BRANCO, COM CANO, 3 TEMPERATURAS, 5500 W (110/220 V)</v>
          </cell>
          <cell r="C7466" t="str">
            <v xml:space="preserve">UN    </v>
          </cell>
          <cell r="D7466">
            <v>44.7</v>
          </cell>
          <cell r="E7466">
            <v>0.05</v>
          </cell>
        </row>
        <row r="7467">
          <cell r="A7467">
            <v>1367</v>
          </cell>
          <cell r="B7467" t="str">
            <v>CHUVEIRO COMUM EM PLASTICO CROMADO, COM CANO, 4 TEMPERATURAS (110/220 V)</v>
          </cell>
          <cell r="C7467" t="str">
            <v xml:space="preserve">UN    </v>
          </cell>
          <cell r="D7467">
            <v>144.59</v>
          </cell>
          <cell r="E7467">
            <v>0.05</v>
          </cell>
        </row>
        <row r="7468">
          <cell r="A7468">
            <v>7608</v>
          </cell>
          <cell r="B7468" t="str">
            <v>CHUVEIRO PLASTICO BRANCO SIMPLES 5 '' PARA ACOPLAR EM HASTE 1/2 ", AGUA FRIA</v>
          </cell>
          <cell r="C7468" t="str">
            <v xml:space="preserve">UN    </v>
          </cell>
          <cell r="D7468">
            <v>4.33</v>
          </cell>
          <cell r="E7468">
            <v>0.05</v>
          </cell>
        </row>
        <row r="7469">
          <cell r="A7469">
            <v>41900</v>
          </cell>
          <cell r="B7469" t="str">
            <v>CIMENTO ASFALTICO DE PETROLEO A GRANEL (CAP) 30/45 (COLETADO CAIXA NA ANP ACRESCIDO DE ICMS)</v>
          </cell>
          <cell r="C7469" t="str">
            <v xml:space="preserve">KG    </v>
          </cell>
          <cell r="D7469">
            <v>2.0699999999999998</v>
          </cell>
          <cell r="E7469">
            <v>0.05</v>
          </cell>
        </row>
        <row r="7470">
          <cell r="A7470">
            <v>41899</v>
          </cell>
          <cell r="B7470" t="str">
            <v>CIMENTO ASFALTICO DE PETROLEO A GRANEL (CAP) 50/70 (COLETADO CAIXA NA ANP ACRESCIDO DE ICMS)</v>
          </cell>
          <cell r="C7470" t="str">
            <v xml:space="preserve">T     </v>
          </cell>
          <cell r="D7470">
            <v>1894.09</v>
          </cell>
          <cell r="E7470">
            <v>0.05</v>
          </cell>
        </row>
        <row r="7471">
          <cell r="A7471">
            <v>1380</v>
          </cell>
          <cell r="B7471" t="str">
            <v>CIMENTO BRANCO</v>
          </cell>
          <cell r="C7471" t="str">
            <v xml:space="preserve">KG    </v>
          </cell>
          <cell r="D7471">
            <v>3.22</v>
          </cell>
          <cell r="E7471">
            <v>0.05</v>
          </cell>
        </row>
        <row r="7472">
          <cell r="A7472">
            <v>1375</v>
          </cell>
          <cell r="B7472" t="str">
            <v>CIMENTO IMPERMEABILIZANTE DE PEGA ULTRARRAPIDA PARA TAMPONAMENTOS</v>
          </cell>
          <cell r="C7472" t="str">
            <v xml:space="preserve">KG    </v>
          </cell>
          <cell r="D7472">
            <v>9.57</v>
          </cell>
          <cell r="E7472">
            <v>0.05</v>
          </cell>
        </row>
        <row r="7473">
          <cell r="A7473">
            <v>1379</v>
          </cell>
          <cell r="B7473" t="str">
            <v>CIMENTO PORTLAND COMPOSTO CP II-32</v>
          </cell>
          <cell r="C7473" t="str">
            <v xml:space="preserve">KG    </v>
          </cell>
          <cell r="D7473">
            <v>0.54</v>
          </cell>
          <cell r="E7473">
            <v>0.05</v>
          </cell>
        </row>
        <row r="7474">
          <cell r="A7474">
            <v>10511</v>
          </cell>
          <cell r="B7474" t="str">
            <v>CIMENTO PORTLAND COMPOSTO CP II-32 (SACO DE 50 KG)</v>
          </cell>
          <cell r="C7474" t="str">
            <v xml:space="preserve">50KG  </v>
          </cell>
          <cell r="D7474">
            <v>27.45</v>
          </cell>
          <cell r="E7474">
            <v>0.05</v>
          </cell>
        </row>
        <row r="7475">
          <cell r="A7475">
            <v>13284</v>
          </cell>
          <cell r="B7475" t="str">
            <v>CIMENTO PORTLAND DE ALTO FORNO (AF) CP III-32</v>
          </cell>
          <cell r="C7475" t="str">
            <v xml:space="preserve">KG    </v>
          </cell>
          <cell r="D7475">
            <v>0.46</v>
          </cell>
          <cell r="E7475">
            <v>0.05</v>
          </cell>
        </row>
        <row r="7476">
          <cell r="A7476">
            <v>25974</v>
          </cell>
          <cell r="B7476" t="str">
            <v>CIMENTO PORTLAND ESTRUTURAL BRANCO CPB-32</v>
          </cell>
          <cell r="C7476" t="str">
            <v xml:space="preserve">KG    </v>
          </cell>
          <cell r="D7476">
            <v>1.84</v>
          </cell>
          <cell r="E7476">
            <v>0.05</v>
          </cell>
        </row>
        <row r="7477">
          <cell r="A7477">
            <v>1382</v>
          </cell>
          <cell r="B7477" t="str">
            <v>CIMENTO PORTLAND POZOLANICO CP IV- 32</v>
          </cell>
          <cell r="C7477" t="str">
            <v xml:space="preserve">50KG  </v>
          </cell>
          <cell r="D7477">
            <v>26.45</v>
          </cell>
          <cell r="E7477">
            <v>0.05</v>
          </cell>
        </row>
        <row r="7478">
          <cell r="A7478">
            <v>34753</v>
          </cell>
          <cell r="B7478" t="str">
            <v>CIMENTO PORTLAND POZOLANICO CP IV-32</v>
          </cell>
          <cell r="C7478" t="str">
            <v xml:space="preserve">KG    </v>
          </cell>
          <cell r="D7478">
            <v>0.52</v>
          </cell>
          <cell r="E7478">
            <v>0.05</v>
          </cell>
        </row>
        <row r="7479">
          <cell r="A7479">
            <v>420</v>
          </cell>
          <cell r="B7479" t="str">
            <v>CINTA CIRCULAR EM ACO GALVANIZADO DE 150 MM DE DIAMETRO PARA FIXACAO DE CAIXA MEDICAO, INCLUI PARAFUSOS E PORCAS</v>
          </cell>
          <cell r="C7479" t="str">
            <v xml:space="preserve">UN    </v>
          </cell>
          <cell r="D7479">
            <v>19.13</v>
          </cell>
          <cell r="E7479">
            <v>0.05</v>
          </cell>
        </row>
        <row r="7480">
          <cell r="A7480">
            <v>12327</v>
          </cell>
          <cell r="B7480" t="str">
            <v>CINTA CIRCULAR EM ACO GALVANIZADO DE 210 MM DE DIAMETRO PARA INSTALACAO DE TRANSFORMADOR EM POSTE DE CONCRETO</v>
          </cell>
          <cell r="C7480" t="str">
            <v xml:space="preserve">UN    </v>
          </cell>
          <cell r="D7480">
            <v>22.79</v>
          </cell>
          <cell r="E7480">
            <v>0.05</v>
          </cell>
        </row>
        <row r="7481">
          <cell r="A7481">
            <v>36148</v>
          </cell>
          <cell r="B7481" t="str">
            <v>CINTURAO DE SEGURANCA TIPO PARAQUEDISTA, FIVELA EM ACO, AJUSTE NO SUSPENSARIO, CINTURA E PERNAS</v>
          </cell>
          <cell r="C7481" t="str">
            <v xml:space="preserve">UN    </v>
          </cell>
          <cell r="D7481">
            <v>50.16</v>
          </cell>
          <cell r="E7481">
            <v>0.05</v>
          </cell>
        </row>
        <row r="7482">
          <cell r="A7482">
            <v>12329</v>
          </cell>
          <cell r="B7482" t="str">
            <v>COBRE ELETROLITICO EM BARRA OU CHAPA</v>
          </cell>
          <cell r="C7482" t="str">
            <v xml:space="preserve">KG    </v>
          </cell>
          <cell r="D7482">
            <v>62.64</v>
          </cell>
          <cell r="E7482">
            <v>0.05</v>
          </cell>
        </row>
        <row r="7483">
          <cell r="A7483">
            <v>1339</v>
          </cell>
          <cell r="B7483" t="str">
            <v>COLA A BASE DE RESINA SINTETICA PARA CHAPA DE LAMINADO MELAMINICO</v>
          </cell>
          <cell r="C7483" t="str">
            <v xml:space="preserve">KG    </v>
          </cell>
          <cell r="D7483">
            <v>21.78</v>
          </cell>
          <cell r="E7483">
            <v>0.05</v>
          </cell>
        </row>
        <row r="7484">
          <cell r="A7484">
            <v>11849</v>
          </cell>
          <cell r="B7484" t="str">
            <v>COLA BRANCA BASE PVA</v>
          </cell>
          <cell r="C7484" t="str">
            <v xml:space="preserve">L     </v>
          </cell>
          <cell r="D7484">
            <v>12.27</v>
          </cell>
          <cell r="E7484">
            <v>0.05</v>
          </cell>
        </row>
        <row r="7485">
          <cell r="A7485">
            <v>37418</v>
          </cell>
          <cell r="B7485" t="str">
            <v>COLAR DE TOMADA EM POLIPROPILENO, PP, COM PARAFUSOS, PARA PEAD, 63 X 1/2" - LIGACAO PREDIAL DE AGUA</v>
          </cell>
          <cell r="C7485" t="str">
            <v xml:space="preserve">UN    </v>
          </cell>
          <cell r="D7485">
            <v>10.78</v>
          </cell>
          <cell r="E7485">
            <v>0.05</v>
          </cell>
        </row>
        <row r="7486">
          <cell r="A7486">
            <v>37419</v>
          </cell>
          <cell r="B7486" t="str">
            <v>COLAR DE TOMADA EM POLIPROPILENO, PP, COM PARAFUSOS, PARA PEAD, 63 X 3/4" - LIGACAO PREDIAL DE AGUA</v>
          </cell>
          <cell r="C7486" t="str">
            <v xml:space="preserve">UN    </v>
          </cell>
          <cell r="D7486">
            <v>11.07</v>
          </cell>
          <cell r="E7486">
            <v>0.05</v>
          </cell>
        </row>
        <row r="7487">
          <cell r="A7487">
            <v>1427</v>
          </cell>
          <cell r="B7487" t="str">
            <v>COLAR TOMADA PVC, COM TRAVAS, SAIDA COM ROSCA, DE 110 MM X 1/2" OU 110 MM X 3/4", PARA LIGACAO PREDIAL DE AGUA</v>
          </cell>
          <cell r="C7487" t="str">
            <v xml:space="preserve">UN    </v>
          </cell>
          <cell r="D7487">
            <v>18.34</v>
          </cell>
          <cell r="E7487">
            <v>0.05</v>
          </cell>
        </row>
        <row r="7488">
          <cell r="A7488">
            <v>1402</v>
          </cell>
          <cell r="B7488" t="str">
            <v>COLAR TOMADA PVC, COM TRAVAS, SAIDA COM ROSCA, DE 32 MM X 1/2" OU 32 MM X 3/4", PARA LIGACAO PREDIAL DE AGUA</v>
          </cell>
          <cell r="C7488" t="str">
            <v xml:space="preserve">UN    </v>
          </cell>
          <cell r="D7488">
            <v>9.68</v>
          </cell>
          <cell r="E7488">
            <v>0.05</v>
          </cell>
        </row>
        <row r="7489">
          <cell r="A7489">
            <v>1420</v>
          </cell>
          <cell r="B7489" t="str">
            <v>COLAR TOMADA PVC, COM TRAVAS, SAIDA COM ROSCA, DE 40 MM X 1/2" OU 40 MM X 3/4", PARA LIGACAO PREDIAL DE AGUA</v>
          </cell>
          <cell r="C7489" t="str">
            <v xml:space="preserve">UN    </v>
          </cell>
          <cell r="D7489">
            <v>10.039999999999999</v>
          </cell>
          <cell r="E7489">
            <v>0.05</v>
          </cell>
        </row>
        <row r="7490">
          <cell r="A7490">
            <v>1419</v>
          </cell>
          <cell r="B7490" t="str">
            <v>COLAR TOMADA PVC, COM TRAVAS, SAIDA COM ROSCA, DE 50 MM X 1/2" OU 50 MM X 3/4", PARA LIGACAO PREDIAL DE AGUA</v>
          </cell>
          <cell r="C7490" t="str">
            <v xml:space="preserve">UN    </v>
          </cell>
          <cell r="D7490">
            <v>10.88</v>
          </cell>
          <cell r="E7490">
            <v>0.05</v>
          </cell>
        </row>
        <row r="7491">
          <cell r="A7491">
            <v>1414</v>
          </cell>
          <cell r="B7491" t="str">
            <v>COLAR TOMADA PVC, COM TRAVAS, SAIDA COM ROSCA, DE 60 MM X 1/2" OU 60 MM X 3/4", PARA LIGACAO PREDIAL DE AGUA</v>
          </cell>
          <cell r="C7491" t="str">
            <v xml:space="preserve">UN    </v>
          </cell>
          <cell r="D7491">
            <v>12.21</v>
          </cell>
          <cell r="E7491">
            <v>0.05</v>
          </cell>
        </row>
        <row r="7492">
          <cell r="A7492">
            <v>1413</v>
          </cell>
          <cell r="B7492" t="str">
            <v>COLAR TOMADA PVC, COM TRAVAS, SAIDA COM ROSCA, DE 75 MM X 1/2" OU 75 MM X 3/4", PARA LIGACAO PREDIAL DE AGUA</v>
          </cell>
          <cell r="C7492" t="str">
            <v xml:space="preserve">UN    </v>
          </cell>
          <cell r="D7492">
            <v>14.78</v>
          </cell>
          <cell r="E7492">
            <v>0.05</v>
          </cell>
        </row>
        <row r="7493">
          <cell r="A7493">
            <v>1412</v>
          </cell>
          <cell r="B7493" t="str">
            <v>COLAR TOMADA PVC, COM TRAVAS, SAIDA COM ROSCA, DE 85 MM X 1/2" OU 85 MM X 3/4", PARA LIGACAO PREDIAL DE AGUA</v>
          </cell>
          <cell r="C7493" t="str">
            <v xml:space="preserve">UN    </v>
          </cell>
          <cell r="D7493">
            <v>15.33</v>
          </cell>
          <cell r="E7493">
            <v>0.05</v>
          </cell>
        </row>
        <row r="7494">
          <cell r="A7494">
            <v>1411</v>
          </cell>
          <cell r="B7494" t="str">
            <v>COLAR TOMADA PVC, COM TRAVAS, SAIDA ROSCAVEL COM BUCHA DE LATAO, DE 110 MM X 1/2" OU 110 MM X 3/4", PARA LIGACAO PREDIAL DE AGUA</v>
          </cell>
          <cell r="C7494" t="str">
            <v xml:space="preserve">UN    </v>
          </cell>
          <cell r="D7494">
            <v>27.86</v>
          </cell>
          <cell r="E7494">
            <v>0.05</v>
          </cell>
        </row>
        <row r="7495">
          <cell r="A7495">
            <v>1406</v>
          </cell>
          <cell r="B7495" t="str">
            <v>COLAR TOMADA PVC, COM TRAVAS, SAIDA ROSCAVEL COM BUCHA DE LATAO, DE 60 MM X 1/2" OU 60 MM X 3/4", PARA LIGACAO PREDIAL DE AGUA</v>
          </cell>
          <cell r="C7495" t="str">
            <v xml:space="preserve">UN    </v>
          </cell>
          <cell r="D7495">
            <v>18.52</v>
          </cell>
          <cell r="E7495">
            <v>0.05</v>
          </cell>
        </row>
        <row r="7496">
          <cell r="A7496">
            <v>1407</v>
          </cell>
          <cell r="B7496" t="str">
            <v>COLAR TOMADA PVC, COM TRAVAS, SAIDA ROSCAVEL COM BUCHA DE LATAO, DE 75 MM X 1/2" OU 75 MM X 3/4", PARA LIGACAO PREDIAL DE AGUA</v>
          </cell>
          <cell r="C7496" t="str">
            <v xml:space="preserve">UN    </v>
          </cell>
          <cell r="D7496">
            <v>23.07</v>
          </cell>
          <cell r="E7496">
            <v>0.05</v>
          </cell>
        </row>
        <row r="7497">
          <cell r="A7497">
            <v>1404</v>
          </cell>
          <cell r="B7497" t="str">
            <v>COLAR TOMADA PVC, COM TRAVAS, SAIDA ROSCAVEL COM BUCHA DE LATAO, DE 85 MM X 1/2" OU 85 MM X 3/4", PARA LIGACAO PREDIAL DE AGUA</v>
          </cell>
          <cell r="C7497" t="str">
            <v xml:space="preserve">UN    </v>
          </cell>
          <cell r="D7497">
            <v>24.46</v>
          </cell>
          <cell r="E7497">
            <v>0.05</v>
          </cell>
        </row>
        <row r="7498">
          <cell r="A7498">
            <v>11281</v>
          </cell>
          <cell r="B7498" t="str">
            <v>COMPACTADOR DE SOLO A PERCUSSAO (SOQUETE), COM MOTOR GASOLINA DE 4 TEMPOS, PESO ENTRE 55 E 65 KG, FORCA DE IMPACTO DE 1.000 A 1.500 KGF, FREQUENCIA DE 600 A 700 GOLPES POR MINUTO, VELOCIDADE DE TRABALHO ENTRE 10 E 15 M/MIN, POTENCIA ENTRE 2,00 E 3,00 HP</v>
          </cell>
          <cell r="C7498" t="str">
            <v xml:space="preserve">UN    </v>
          </cell>
          <cell r="D7498">
            <v>9270</v>
          </cell>
          <cell r="E7498">
            <v>0.05</v>
          </cell>
        </row>
        <row r="7499">
          <cell r="A7499">
            <v>40699</v>
          </cell>
          <cell r="B7499"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7499" t="str">
            <v xml:space="preserve">UN    </v>
          </cell>
          <cell r="D7499">
            <v>5192.8</v>
          </cell>
          <cell r="E7499">
            <v>0.05</v>
          </cell>
        </row>
        <row r="7500">
          <cell r="A7500">
            <v>40701</v>
          </cell>
          <cell r="B7500"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7500" t="str">
            <v xml:space="preserve">UN    </v>
          </cell>
          <cell r="D7500">
            <v>91815.78</v>
          </cell>
          <cell r="E7500">
            <v>0.05</v>
          </cell>
        </row>
        <row r="7501">
          <cell r="A7501">
            <v>1442</v>
          </cell>
          <cell r="B7501" t="str">
            <v>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v>
          </cell>
          <cell r="C7501" t="str">
            <v xml:space="preserve">UN    </v>
          </cell>
          <cell r="D7501">
            <v>7782.09</v>
          </cell>
          <cell r="E7501">
            <v>0.05</v>
          </cell>
        </row>
        <row r="7502">
          <cell r="A7502">
            <v>13457</v>
          </cell>
          <cell r="B7502" t="str">
            <v>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v>
          </cell>
          <cell r="C7502" t="str">
            <v xml:space="preserve">UN    </v>
          </cell>
          <cell r="D7502">
            <v>6717.39</v>
          </cell>
          <cell r="E7502">
            <v>0.05</v>
          </cell>
        </row>
        <row r="7503">
          <cell r="A7503">
            <v>40700</v>
          </cell>
          <cell r="B7503"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7503" t="str">
            <v xml:space="preserve">UN    </v>
          </cell>
          <cell r="D7503">
            <v>12088.15</v>
          </cell>
          <cell r="E7503">
            <v>0.05</v>
          </cell>
        </row>
        <row r="7504">
          <cell r="A7504">
            <v>13458</v>
          </cell>
          <cell r="B7504" t="str">
            <v>COMPACTADOR DE SOLOS DE PERCURSAO (SOQUETE) COM MOTOR A GASOLINA 4 TEMPOS DE 4 HP (4 CV)</v>
          </cell>
          <cell r="C7504" t="str">
            <v xml:space="preserve">UN    </v>
          </cell>
          <cell r="D7504">
            <v>11486.73</v>
          </cell>
          <cell r="E7504">
            <v>0.05</v>
          </cell>
        </row>
        <row r="7505">
          <cell r="A7505">
            <v>36524</v>
          </cell>
          <cell r="B7505" t="str">
            <v>COMPRESSOR DE AR ESTACIONARIO, VAZAO 620 PCM, PRESSAO EFETIVA DE TRABALHO 109 PSI, MOTOR ELETRICO, POTENCIA 127 CV</v>
          </cell>
          <cell r="C7505" t="str">
            <v xml:space="preserve">UN    </v>
          </cell>
          <cell r="D7505">
            <v>71134.19</v>
          </cell>
          <cell r="E7505">
            <v>0.05</v>
          </cell>
        </row>
        <row r="7506">
          <cell r="A7506">
            <v>36526</v>
          </cell>
          <cell r="B7506" t="str">
            <v>COMPRESSOR DE AR REBOCAVEL VAZAO 400 PCM, PRESSAO EFETIVA DE TRABALHO 102 PSI, MOTOR DIESEL, POTENCIA 110 CV</v>
          </cell>
          <cell r="C7506" t="str">
            <v xml:space="preserve">UN    </v>
          </cell>
          <cell r="D7506">
            <v>57322.82</v>
          </cell>
          <cell r="E7506">
            <v>0.05</v>
          </cell>
        </row>
        <row r="7507">
          <cell r="A7507">
            <v>36523</v>
          </cell>
          <cell r="B7507" t="str">
            <v>COMPRESSOR DE AR REBOCAVEL VAZAO 748 PCM, PRESSAO EFETIVA DE TRABALHO 102 PSI, MOTOR DIESEL, POTENCIA 210 CV</v>
          </cell>
          <cell r="C7507" t="str">
            <v xml:space="preserve">UN    </v>
          </cell>
          <cell r="D7507">
            <v>122720.43</v>
          </cell>
          <cell r="E7507">
            <v>0.05</v>
          </cell>
        </row>
        <row r="7508">
          <cell r="A7508">
            <v>36527</v>
          </cell>
          <cell r="B7508" t="str">
            <v>COMPRESSOR DE AR REBOCAVEL VAZAO 860 PCM, PRESSAO EFETIVA DE TRABALHO 102 PSI, MOTOR DIESEL, POTENCIA 250 CV</v>
          </cell>
          <cell r="C7508" t="str">
            <v xml:space="preserve">UN    </v>
          </cell>
          <cell r="D7508">
            <v>133299.67000000001</v>
          </cell>
          <cell r="E7508">
            <v>0.05</v>
          </cell>
        </row>
        <row r="7509">
          <cell r="A7509">
            <v>13803</v>
          </cell>
          <cell r="B7509" t="str">
            <v>COMPRESSOR DE AR REBOCAVEL, VAZAO *89* PCM, PRESSAO EFETIVA DE TRABALHO *102* PSI, MOTOR DIESEL, POTENCIA *20* CV</v>
          </cell>
          <cell r="C7509" t="str">
            <v xml:space="preserve">UN    </v>
          </cell>
          <cell r="D7509">
            <v>48200</v>
          </cell>
          <cell r="E7509">
            <v>0.05</v>
          </cell>
        </row>
        <row r="7510">
          <cell r="A7510">
            <v>38642</v>
          </cell>
          <cell r="B7510" t="str">
            <v>COMPRESSOR DE AR REBOCAVEL, VAZAO 152 PCM, PRESSAO EFETIVA DE TRABALHO 102 PSI, MOTOR DIESEL, POTENCIA 31,5 KW</v>
          </cell>
          <cell r="C7510" t="str">
            <v xml:space="preserve">UN    </v>
          </cell>
          <cell r="D7510">
            <v>31035.58</v>
          </cell>
          <cell r="E7510">
            <v>0.05</v>
          </cell>
        </row>
        <row r="7511">
          <cell r="A7511">
            <v>36522</v>
          </cell>
          <cell r="B7511" t="str">
            <v>COMPRESSOR DE AR REBOCAVEL, VAZAO 189 PCM, PRESSAO EFETIVA DE TRABALHO 102 PSI, MOTOR DIESEL, POTENCIA 63 CV</v>
          </cell>
          <cell r="C7511" t="str">
            <v xml:space="preserve">UN    </v>
          </cell>
          <cell r="D7511">
            <v>36094.01</v>
          </cell>
          <cell r="E7511">
            <v>0.05</v>
          </cell>
        </row>
        <row r="7512">
          <cell r="A7512">
            <v>36525</v>
          </cell>
          <cell r="B7512" t="str">
            <v>COMPRESSOR DE AR REBOCAVEL, VAZAO 250 PCM, PRESSAO EFETIVA DE TRABALHO 102 PSI, MOTOR DIESEL, POTENCIA 81 CV</v>
          </cell>
          <cell r="C7512" t="str">
            <v xml:space="preserve">UN    </v>
          </cell>
          <cell r="D7512">
            <v>48338.31</v>
          </cell>
          <cell r="E7512">
            <v>0.05</v>
          </cell>
        </row>
        <row r="7513">
          <cell r="A7513">
            <v>41991</v>
          </cell>
          <cell r="B7513" t="str">
            <v>COMPRESSOR DE AR, VAZAO DE 10 PCM, RESERVATORIO 100 L, PRESSAO DE TRABALHO ENTRE 6,9 E 9,7 BAR,  POTENCIA 2 HP, TENSAO 110/220 V (COLETADO CAIXA)</v>
          </cell>
          <cell r="C7513" t="str">
            <v xml:space="preserve">UN    </v>
          </cell>
          <cell r="D7513">
            <v>1786.17</v>
          </cell>
          <cell r="E7513">
            <v>0.05</v>
          </cell>
        </row>
        <row r="7514">
          <cell r="A7514">
            <v>34348</v>
          </cell>
          <cell r="B7514" t="str">
            <v>CONCERTINA CLIPADA (DUPLA) EM ACO GALVANIZADO DE ALTA RESISTENCIA, COM ESPIRAL DE 300 MM, D = 2,76 MM</v>
          </cell>
          <cell r="C7514" t="str">
            <v xml:space="preserve">M     </v>
          </cell>
          <cell r="D7514">
            <v>22.25</v>
          </cell>
          <cell r="E7514">
            <v>0.05</v>
          </cell>
        </row>
        <row r="7515">
          <cell r="A7515">
            <v>34347</v>
          </cell>
          <cell r="B7515" t="str">
            <v>CONCERTINA SIMPLES EM ACO GALVANIZADO DE ALTA RESISTENCIA, COM ESPIRAL DE 300 MM, D = 2,76 MM</v>
          </cell>
          <cell r="C7515" t="str">
            <v xml:space="preserve">M     </v>
          </cell>
          <cell r="D7515">
            <v>11.49</v>
          </cell>
          <cell r="E7515">
            <v>0.05</v>
          </cell>
        </row>
        <row r="7516">
          <cell r="A7516">
            <v>11146</v>
          </cell>
          <cell r="B7516" t="str">
            <v>CONCRETO AUTOADENSAVEL (CAA) CLASSE DE RESISTENCIA C15, ESPALHAMENTO SF2, INCLUI SERVICO DE BOMBEAMENTO (NBR 15823)</v>
          </cell>
          <cell r="C7516" t="str">
            <v xml:space="preserve">M3    </v>
          </cell>
          <cell r="D7516">
            <v>293.68</v>
          </cell>
          <cell r="E7516">
            <v>0.05</v>
          </cell>
        </row>
        <row r="7517">
          <cell r="A7517">
            <v>11147</v>
          </cell>
          <cell r="B7517" t="str">
            <v>CONCRETO AUTOADENSAVEL (CAA) CLASSE DE RESISTENCIA C20, ESPALHAMENTO SF2, INCLUI SERVICO DE BOMBEAMENTO (NBR 15823)</v>
          </cell>
          <cell r="C7517" t="str">
            <v xml:space="preserve">M3    </v>
          </cell>
          <cell r="D7517">
            <v>304.56</v>
          </cell>
          <cell r="E7517">
            <v>0.05</v>
          </cell>
        </row>
        <row r="7518">
          <cell r="A7518">
            <v>34872</v>
          </cell>
          <cell r="B7518" t="str">
            <v>CONCRETO AUTOADENSAVEL (CAA) CLASSE DE RESISTENCIA C25, ESPALHAMENTO SF2, INCLUI SERVICO DE BOMBEAMENTO (NBR 15823)</v>
          </cell>
          <cell r="C7518" t="str">
            <v xml:space="preserve">M3    </v>
          </cell>
          <cell r="D7518">
            <v>315.43</v>
          </cell>
          <cell r="E7518">
            <v>0.05</v>
          </cell>
        </row>
        <row r="7519">
          <cell r="A7519">
            <v>34491</v>
          </cell>
          <cell r="B7519" t="str">
            <v>CONCRETO AUTOADENSAVEL (CAA) CLASSE DE RESISTENCIA C30, ESPALHAMENTO SF2, INCLUI SERVICO DE BOMBEAMENTO (NBR 15823)</v>
          </cell>
          <cell r="C7519" t="str">
            <v xml:space="preserve">M3    </v>
          </cell>
          <cell r="D7519">
            <v>321.82</v>
          </cell>
          <cell r="E7519">
            <v>0.05</v>
          </cell>
        </row>
        <row r="7520">
          <cell r="A7520">
            <v>34770</v>
          </cell>
          <cell r="B7520" t="str">
            <v>CONCRETO BETUMINOSO USINADO A QUENTE (CBUQ) PARA PAVIMENTACAO ASFALTICA, PADRAO DNIT, FAIXA C, COM CAP 30/45 - AQUISICAO POSTO USINA</v>
          </cell>
          <cell r="C7520" t="str">
            <v xml:space="preserve">T     </v>
          </cell>
          <cell r="D7520">
            <v>298.83</v>
          </cell>
          <cell r="E7520">
            <v>0.05</v>
          </cell>
        </row>
        <row r="7521">
          <cell r="A7521">
            <v>1518</v>
          </cell>
          <cell r="B7521" t="str">
            <v>CONCRETO BETUMINOSO USINADO A QUENTE (CBUQ) PARA PAVIMENTACAO ASFALTICA, PADRAO DNIT, FAIXA C, COM CAP 50/70 - AQUISICAO POSTO USINA</v>
          </cell>
          <cell r="C7521" t="str">
            <v xml:space="preserve">T     </v>
          </cell>
          <cell r="D7521">
            <v>322.5</v>
          </cell>
          <cell r="E7521">
            <v>0.05</v>
          </cell>
        </row>
        <row r="7522">
          <cell r="A7522">
            <v>41965</v>
          </cell>
          <cell r="B7522" t="str">
            <v>CONCRETO BETUMINOSO USINADO A QUENTE (CBUQ) PARA PAVIMENTACAO ASFALTICA, PADRAO DNIT, PARA BINDER, COM CAP 50/70 - AQUISICAO POSTO USINA</v>
          </cell>
          <cell r="C7522" t="str">
            <v xml:space="preserve">T     </v>
          </cell>
          <cell r="D7522">
            <v>312.44</v>
          </cell>
          <cell r="E7522">
            <v>0.05</v>
          </cell>
        </row>
        <row r="7523">
          <cell r="A7523">
            <v>34492</v>
          </cell>
          <cell r="B7523" t="str">
            <v>CONCRETO USINADO BOMBEAVEL, CLASSE DE RESISTENCIA C20, COM BRITA 0 E 1, SLUMP = 100 +/- 20 MM, EXCLUI SERVICO DE BOMBEAMENTO (NBR 8953)</v>
          </cell>
          <cell r="C7523" t="str">
            <v xml:space="preserve">M3    </v>
          </cell>
          <cell r="D7523">
            <v>266.49</v>
          </cell>
          <cell r="E7523">
            <v>0.05</v>
          </cell>
        </row>
        <row r="7524">
          <cell r="A7524">
            <v>1524</v>
          </cell>
          <cell r="B7524" t="str">
            <v>CONCRETO USINADO BOMBEAVEL, CLASSE DE RESISTENCIA C20, COM BRITA 0 E 1, SLUMP = 100 +/- 20 MM, INCLUI SERVICO DE BOMBEAMENTO (NBR 8953)</v>
          </cell>
          <cell r="C7524" t="str">
            <v xml:space="preserve">M3    </v>
          </cell>
          <cell r="D7524">
            <v>310</v>
          </cell>
          <cell r="E7524">
            <v>0.05</v>
          </cell>
        </row>
        <row r="7525">
          <cell r="A7525">
            <v>38404</v>
          </cell>
          <cell r="B7525" t="str">
            <v>CONCRETO USINADO BOMBEAVEL, CLASSE DE RESISTENCIA C20, COM BRITA 0 E 1, SLUMP = 130 +/- 20 MM, EXCLUI SERVICO DE BOMBEAMENTO (NBR 8953)</v>
          </cell>
          <cell r="C7525" t="str">
            <v xml:space="preserve">M3    </v>
          </cell>
          <cell r="D7525">
            <v>327.19</v>
          </cell>
          <cell r="E7525">
            <v>0.05</v>
          </cell>
        </row>
        <row r="7526">
          <cell r="A7526">
            <v>39849</v>
          </cell>
          <cell r="B7526" t="str">
            <v>CONCRETO USINADO BOMBEAVEL, CLASSE DE RESISTENCIA C20, COM BRITA 0 E 1, SLUMP = 190 +/- 20 MM, INCLUI SERVICO DE BOMBEAMENTO (NBR 8953)</v>
          </cell>
          <cell r="C7526" t="str">
            <v xml:space="preserve">M3    </v>
          </cell>
          <cell r="D7526">
            <v>326.49</v>
          </cell>
          <cell r="E7526">
            <v>0.05</v>
          </cell>
        </row>
        <row r="7527">
          <cell r="A7527">
            <v>38464</v>
          </cell>
          <cell r="B7527" t="str">
            <v>CONCRETO USINADO BOMBEAVEL, CLASSE DE RESISTENCIA C20, COM BRITA 0, SLUMP = 220 +/- 20 MM, INCLUI SERVICO DE BOMBEAMENTO (NBR 8953)</v>
          </cell>
          <cell r="C7527" t="str">
            <v xml:space="preserve">M3    </v>
          </cell>
          <cell r="D7527">
            <v>395.25</v>
          </cell>
          <cell r="E7527">
            <v>0.05</v>
          </cell>
        </row>
        <row r="7528">
          <cell r="A7528">
            <v>34493</v>
          </cell>
          <cell r="B7528" t="str">
            <v>CONCRETO USINADO BOMBEAVEL, CLASSE DE RESISTENCIA C25, COM BRITA 0 E 1, SLUMP = 100 +/- 20 MM, EXCLUI SERVICO DE BOMBEAMENTO (NBR 8953)</v>
          </cell>
          <cell r="C7528" t="str">
            <v xml:space="preserve">M3    </v>
          </cell>
          <cell r="D7528">
            <v>276.82</v>
          </cell>
          <cell r="E7528">
            <v>0.05</v>
          </cell>
        </row>
        <row r="7529">
          <cell r="A7529">
            <v>1527</v>
          </cell>
          <cell r="B7529" t="str">
            <v>CONCRETO USINADO BOMBEAVEL, CLASSE DE RESISTENCIA C25, COM BRITA 0 E 1, SLUMP = 100 +/- 20 MM, INCLUI SERVICO DE BOMBEAMENTO (NBR 8953)</v>
          </cell>
          <cell r="C7529" t="str">
            <v xml:space="preserve">M3    </v>
          </cell>
          <cell r="D7529">
            <v>323.05</v>
          </cell>
          <cell r="E7529">
            <v>0.05</v>
          </cell>
        </row>
        <row r="7530">
          <cell r="A7530">
            <v>38405</v>
          </cell>
          <cell r="B7530" t="str">
            <v>CONCRETO USINADO BOMBEAVEL, CLASSE DE RESISTENCIA C25, COM BRITA 0 E 1, SLUMP = 130 +/- 20 MM, EXCLUI SERVICO DE BOMBEAMENTO (NBR 8953)</v>
          </cell>
          <cell r="C7530" t="str">
            <v xml:space="preserve">M3    </v>
          </cell>
          <cell r="D7530">
            <v>346.82</v>
          </cell>
          <cell r="E7530">
            <v>0.05</v>
          </cell>
        </row>
        <row r="7531">
          <cell r="A7531">
            <v>38408</v>
          </cell>
          <cell r="B7531" t="str">
            <v>CONCRETO USINADO BOMBEAVEL, CLASSE DE RESISTENCIA C25, COM BRITA 0 E 1, SLUMP = 190 +/- 20 MM, EXCLUI SERVICO DE BOMBEAMENTO (NBR 8953)</v>
          </cell>
          <cell r="C7531" t="str">
            <v xml:space="preserve">M3    </v>
          </cell>
          <cell r="D7531">
            <v>360.65</v>
          </cell>
          <cell r="E7531">
            <v>0.05</v>
          </cell>
        </row>
        <row r="7532">
          <cell r="A7532">
            <v>34494</v>
          </cell>
          <cell r="B7532" t="str">
            <v>CONCRETO USINADO BOMBEAVEL, CLASSE DE RESISTENCIA C30, COM BRITA 0 E 1, SLUMP = 100 +/- 20 MM, EXCLUI SERVICO DE BOMBEAMENTO (NBR 8953)</v>
          </cell>
          <cell r="C7532" t="str">
            <v xml:space="preserve">M3    </v>
          </cell>
          <cell r="D7532">
            <v>289.11</v>
          </cell>
          <cell r="E7532">
            <v>0.05</v>
          </cell>
        </row>
        <row r="7533">
          <cell r="A7533">
            <v>1525</v>
          </cell>
          <cell r="B7533" t="str">
            <v>CONCRETO USINADO BOMBEAVEL, CLASSE DE RESISTENCIA C30, COM BRITA 0 E 1, SLUMP = 100 +/- 20 MM, INCLUI SERVICO DE BOMBEAMENTO (NBR 8953)</v>
          </cell>
          <cell r="C7533" t="str">
            <v xml:space="preserve">M3    </v>
          </cell>
          <cell r="D7533">
            <v>333.92</v>
          </cell>
          <cell r="E7533">
            <v>0.05</v>
          </cell>
        </row>
        <row r="7534">
          <cell r="A7534">
            <v>38406</v>
          </cell>
          <cell r="B7534" t="str">
            <v>CONCRETO USINADO BOMBEAVEL, CLASSE DE RESISTENCIA C30, COM BRITA 0 E 1, SLUMP = 130 +/- 20 MM, EXCLUI SERVICO DE BOMBEAMENTO (NBR 8953)</v>
          </cell>
          <cell r="C7534" t="str">
            <v xml:space="preserve">M3    </v>
          </cell>
          <cell r="D7534">
            <v>364.4</v>
          </cell>
          <cell r="E7534">
            <v>0.05</v>
          </cell>
        </row>
        <row r="7535">
          <cell r="A7535">
            <v>38409</v>
          </cell>
          <cell r="B7535" t="str">
            <v>CONCRETO USINADO BOMBEAVEL, CLASSE DE RESISTENCIA C30, COM BRITA 0 E 1, SLUMP = 190 +/- 20 MM, EXCLUI SERVICO DE BOMBEAMENTO (NBR 8953)</v>
          </cell>
          <cell r="C7535" t="str">
            <v xml:space="preserve">M3    </v>
          </cell>
          <cell r="D7535">
            <v>388.74</v>
          </cell>
          <cell r="E7535">
            <v>0.05</v>
          </cell>
        </row>
        <row r="7536">
          <cell r="A7536">
            <v>34495</v>
          </cell>
          <cell r="B7536" t="str">
            <v>CONCRETO USINADO BOMBEAVEL, CLASSE DE RESISTENCIA C35, COM BRITA 0 E 1, SLUMP = 100 +/- 20 MM, EXCLUI SERVICO DE BOMBEAMENTO (NBR 8953)</v>
          </cell>
          <cell r="C7536" t="str">
            <v xml:space="preserve">M3    </v>
          </cell>
          <cell r="D7536">
            <v>301.45999999999998</v>
          </cell>
          <cell r="E7536">
            <v>0.05</v>
          </cell>
        </row>
        <row r="7537">
          <cell r="A7537">
            <v>11145</v>
          </cell>
          <cell r="B7537" t="str">
            <v>CONCRETO USINADO BOMBEAVEL, CLASSE DE RESISTENCIA C35, COM BRITA 0 E 1, SLUMP = 100 +/- 20 MM, INCLUI SERVICO DE BOMBEAMENTO (NBR 8953)</v>
          </cell>
          <cell r="C7537" t="str">
            <v xml:space="preserve">M3    </v>
          </cell>
          <cell r="D7537">
            <v>345.89</v>
          </cell>
          <cell r="E7537">
            <v>0.05</v>
          </cell>
        </row>
        <row r="7538">
          <cell r="A7538">
            <v>34496</v>
          </cell>
          <cell r="B7538" t="str">
            <v>CONCRETO USINADO BOMBEAVEL, CLASSE DE RESISTENCIA C40, COM BRITA 0 E 1, SLUMP = 100 +/- 20 MM, EXCLUI SERVICO DE BOMBEAMENTO (NBR 8953)</v>
          </cell>
          <cell r="C7538" t="str">
            <v xml:space="preserve">M3    </v>
          </cell>
          <cell r="D7538">
            <v>314.89</v>
          </cell>
          <cell r="E7538">
            <v>0.05</v>
          </cell>
        </row>
        <row r="7539">
          <cell r="A7539">
            <v>34479</v>
          </cell>
          <cell r="B7539" t="str">
            <v>CONCRETO USINADO BOMBEAVEL, CLASSE DE RESISTENCIA C40, COM BRITA 0 E 1, SLUMP = 100 +/- 20 MM, INCLUI SERVICO DE BOMBEAMENTO (NBR 8953)</v>
          </cell>
          <cell r="C7539" t="str">
            <v xml:space="preserve">M3    </v>
          </cell>
          <cell r="D7539">
            <v>358.94</v>
          </cell>
          <cell r="E7539">
            <v>0.05</v>
          </cell>
        </row>
        <row r="7540">
          <cell r="A7540">
            <v>34481</v>
          </cell>
          <cell r="B7540" t="str">
            <v>CONCRETO USINADO BOMBEAVEL, CLASSE DE RESISTENCIA C45, COM BRITA 0 E 1, SLUMP = 100 +/- 20 MM, INCLUI SERVICO DE BOMBEAMENTO (NBR 8953)</v>
          </cell>
          <cell r="C7540" t="str">
            <v xml:space="preserve">M3    </v>
          </cell>
          <cell r="D7540">
            <v>403.54</v>
          </cell>
          <cell r="E7540">
            <v>0.05</v>
          </cell>
        </row>
        <row r="7541">
          <cell r="A7541">
            <v>34483</v>
          </cell>
          <cell r="B7541" t="str">
            <v>CONCRETO USINADO BOMBEAVEL, CLASSE DE RESISTENCIA C50, COM BRITA 0 E 1, SLUMP = 100 +/- 20 MM, INCLUI SERVICO DE BOMBEAMENTO (NBR 8953)</v>
          </cell>
          <cell r="C7541" t="str">
            <v xml:space="preserve">M3    </v>
          </cell>
          <cell r="D7541">
            <v>478.59</v>
          </cell>
          <cell r="E7541">
            <v>0.05</v>
          </cell>
        </row>
        <row r="7542">
          <cell r="A7542">
            <v>34485</v>
          </cell>
          <cell r="B7542" t="str">
            <v>CONCRETO USINADO BOMBEAVEL, CLASSE DE RESISTENCIA C60, COM BRITA 0 E 1, SLUMP = 100 +/- 20 MM, INCLUI SERVICO DE BOMBEAMENTO (NBR 8953)</v>
          </cell>
          <cell r="C7542" t="str">
            <v xml:space="preserve">M3    </v>
          </cell>
          <cell r="D7542">
            <v>614.55999999999995</v>
          </cell>
          <cell r="E7542">
            <v>0.05</v>
          </cell>
        </row>
        <row r="7543">
          <cell r="A7543">
            <v>34497</v>
          </cell>
          <cell r="B7543" t="str">
            <v>CONCRETO USINADO BOMBEAVEL, CLASSE DE RESISTENCIA C80, COM BRITA 0 E 1, SLUMP = 100 +/- 20 MM, EXCLUI SERVICO DE BOMBEAMENTO (NBR 8953)</v>
          </cell>
          <cell r="C7543" t="str">
            <v xml:space="preserve">M3    </v>
          </cell>
          <cell r="D7543">
            <v>848.42</v>
          </cell>
          <cell r="E7543">
            <v>0.05</v>
          </cell>
        </row>
        <row r="7544">
          <cell r="A7544">
            <v>14041</v>
          </cell>
          <cell r="B7544" t="str">
            <v>CONCRETO USINADO CONVENCIONAL (NAO BOMBEAVEL) CLASSE DE RESISTENCIA C10, COM BRITA 1 E 2, SLUMP = 80 MM +/- 10 MM (NBR 8953)</v>
          </cell>
          <cell r="C7544" t="str">
            <v xml:space="preserve">M3    </v>
          </cell>
          <cell r="D7544">
            <v>265.89999999999998</v>
          </cell>
          <cell r="E7544">
            <v>0.05</v>
          </cell>
        </row>
        <row r="7545">
          <cell r="A7545">
            <v>1523</v>
          </cell>
          <cell r="B7545" t="str">
            <v>CONCRETO USINADO CONVENCIONAL (NAO BOMBEAVEL) CLASSE DE RESISTENCIA C15, COM BRITA 1 E 2, SLUMP = 80 MM +/- 10 MM (NBR 8953)</v>
          </cell>
          <cell r="C7545" t="str">
            <v xml:space="preserve">M3    </v>
          </cell>
          <cell r="D7545">
            <v>268.44</v>
          </cell>
          <cell r="E7545">
            <v>0.05</v>
          </cell>
        </row>
        <row r="7546">
          <cell r="A7546">
            <v>14052</v>
          </cell>
          <cell r="B7546" t="str">
            <v>CONDULETE DE ALUMINIO TIPO B, PARA ELETRODUTO ROSCAVEL DE 1/2", COM TAMPA CEGA</v>
          </cell>
          <cell r="C7546" t="str">
            <v xml:space="preserve">UN    </v>
          </cell>
          <cell r="D7546">
            <v>7.81</v>
          </cell>
          <cell r="E7546">
            <v>0.05</v>
          </cell>
        </row>
        <row r="7547">
          <cell r="A7547">
            <v>14054</v>
          </cell>
          <cell r="B7547" t="str">
            <v>CONDULETE DE ALUMINIO TIPO B, PARA ELETRODUTO ROSCAVEL DE 1", COM TAMPA CEGA</v>
          </cell>
          <cell r="C7547" t="str">
            <v xml:space="preserve">UN    </v>
          </cell>
          <cell r="D7547">
            <v>10.16</v>
          </cell>
          <cell r="E7547">
            <v>0.05</v>
          </cell>
        </row>
        <row r="7548">
          <cell r="A7548">
            <v>14053</v>
          </cell>
          <cell r="B7548" t="str">
            <v>CONDULETE DE ALUMINIO TIPO B, PARA ELETRODUTO ROSCAVEL DE 3/4", COM TAMPA CEGA</v>
          </cell>
          <cell r="C7548" t="str">
            <v xml:space="preserve">UN    </v>
          </cell>
          <cell r="D7548">
            <v>7.93</v>
          </cell>
          <cell r="E7548">
            <v>0.05</v>
          </cell>
        </row>
        <row r="7549">
          <cell r="A7549">
            <v>2558</v>
          </cell>
          <cell r="B7549" t="str">
            <v>CONDULETE DE ALUMINIO TIPO C, PARA ELETRODUTO ROSCAVEL DE 1/2", COM TAMPA CEGA</v>
          </cell>
          <cell r="C7549" t="str">
            <v xml:space="preserve">UN    </v>
          </cell>
          <cell r="D7549">
            <v>5.97</v>
          </cell>
          <cell r="E7549">
            <v>0.05</v>
          </cell>
        </row>
        <row r="7550">
          <cell r="A7550">
            <v>2560</v>
          </cell>
          <cell r="B7550" t="str">
            <v>CONDULETE DE ALUMINIO TIPO C, PARA ELETRODUTO ROSCAVEL DE 1", COM TAMPA CEGA</v>
          </cell>
          <cell r="C7550" t="str">
            <v xml:space="preserve">UN    </v>
          </cell>
          <cell r="D7550">
            <v>10.51</v>
          </cell>
          <cell r="E7550">
            <v>0.05</v>
          </cell>
        </row>
        <row r="7551">
          <cell r="A7551">
            <v>2559</v>
          </cell>
          <cell r="B7551" t="str">
            <v>CONDULETE DE ALUMINIO TIPO C, PARA ELETRODUTO ROSCAVEL DE 3/4", COM TAMPA CEGA</v>
          </cell>
          <cell r="C7551" t="str">
            <v xml:space="preserve">UN    </v>
          </cell>
          <cell r="D7551">
            <v>8.41</v>
          </cell>
          <cell r="E7551">
            <v>0.05</v>
          </cell>
        </row>
        <row r="7552">
          <cell r="A7552">
            <v>2592</v>
          </cell>
          <cell r="B7552" t="str">
            <v>CONDULETE DE ALUMINIO TIPO C, PARA ELETRODUTO ROSCAVEL DE 4", COM TAMPA CEGA</v>
          </cell>
          <cell r="C7552" t="str">
            <v xml:space="preserve">UN    </v>
          </cell>
          <cell r="D7552">
            <v>139.41999999999999</v>
          </cell>
          <cell r="E7552">
            <v>0.05</v>
          </cell>
        </row>
        <row r="7553">
          <cell r="A7553">
            <v>2566</v>
          </cell>
          <cell r="B7553" t="str">
            <v>CONDULETE DE ALUMINIO TIPO E, PARA ELETRODUTO ROSCAVEL DE 1  1/4", COM TAMPA CEGA</v>
          </cell>
          <cell r="C7553" t="str">
            <v xml:space="preserve">UN    </v>
          </cell>
          <cell r="D7553">
            <v>14.03</v>
          </cell>
          <cell r="E7553">
            <v>0.05</v>
          </cell>
        </row>
        <row r="7554">
          <cell r="A7554">
            <v>2589</v>
          </cell>
          <cell r="B7554" t="str">
            <v>CONDULETE DE ALUMINIO TIPO E, PARA ELETRODUTO ROSCAVEL DE 1 1/2", COM TAMPA CEGA</v>
          </cell>
          <cell r="C7554" t="str">
            <v xml:space="preserve">UN    </v>
          </cell>
          <cell r="D7554">
            <v>18.649999999999999</v>
          </cell>
          <cell r="E7554">
            <v>0.05</v>
          </cell>
        </row>
        <row r="7555">
          <cell r="A7555">
            <v>2591</v>
          </cell>
          <cell r="B7555" t="str">
            <v>CONDULETE DE ALUMINIO TIPO E, PARA ELETRODUTO ROSCAVEL DE 1/2", COM TAMPA CEGA</v>
          </cell>
          <cell r="C7555" t="str">
            <v xml:space="preserve">UN    </v>
          </cell>
          <cell r="D7555">
            <v>6.8</v>
          </cell>
          <cell r="E7555">
            <v>0.05</v>
          </cell>
        </row>
        <row r="7556">
          <cell r="A7556">
            <v>2590</v>
          </cell>
          <cell r="B7556" t="str">
            <v>CONDULETE DE ALUMINIO TIPO E, PARA ELETRODUTO ROSCAVEL DE 1", COM TAMPA CEGA</v>
          </cell>
          <cell r="C7556" t="str">
            <v xml:space="preserve">UN    </v>
          </cell>
          <cell r="D7556">
            <v>11.44</v>
          </cell>
          <cell r="E7556">
            <v>0.05</v>
          </cell>
        </row>
        <row r="7557">
          <cell r="A7557">
            <v>2567</v>
          </cell>
          <cell r="B7557" t="str">
            <v>CONDULETE DE ALUMINIO TIPO E, PARA ELETRODUTO ROSCAVEL DE 2", COM TAMPA CEGA</v>
          </cell>
          <cell r="C7557" t="str">
            <v xml:space="preserve">UN    </v>
          </cell>
          <cell r="D7557">
            <v>27.35</v>
          </cell>
          <cell r="E7557">
            <v>0.05</v>
          </cell>
        </row>
        <row r="7558">
          <cell r="A7558">
            <v>2565</v>
          </cell>
          <cell r="B7558" t="str">
            <v>CONDULETE DE ALUMINIO TIPO E, PARA ELETRODUTO ROSCAVEL DE 3/4", COM TAMPA CEGA</v>
          </cell>
          <cell r="C7558" t="str">
            <v xml:space="preserve">UN    </v>
          </cell>
          <cell r="D7558">
            <v>6.81</v>
          </cell>
          <cell r="E7558">
            <v>0.05</v>
          </cell>
        </row>
        <row r="7559">
          <cell r="A7559">
            <v>2568</v>
          </cell>
          <cell r="B7559" t="str">
            <v>CONDULETE DE ALUMINIO TIPO E, PARA ELETRODUTO ROSCAVEL DE 3", COM TAMPA CEGA</v>
          </cell>
          <cell r="C7559" t="str">
            <v xml:space="preserve">UN    </v>
          </cell>
          <cell r="D7559">
            <v>75.959999999999994</v>
          </cell>
          <cell r="E7559">
            <v>0.05</v>
          </cell>
        </row>
        <row r="7560">
          <cell r="A7560">
            <v>2594</v>
          </cell>
          <cell r="B7560" t="str">
            <v>CONDULETE DE ALUMINIO TIPO E, PARA ELETRODUTO ROSCAVEL DE 4", COM TAMPA CEGA</v>
          </cell>
          <cell r="C7560" t="str">
            <v xml:space="preserve">UN    </v>
          </cell>
          <cell r="D7560">
            <v>126.54</v>
          </cell>
          <cell r="E7560">
            <v>0.05</v>
          </cell>
        </row>
        <row r="7561">
          <cell r="A7561">
            <v>2587</v>
          </cell>
          <cell r="B7561" t="str">
            <v>CONDULETE DE ALUMINIO TIPO LR, PARA ELETRODUTO ROSCAVEL DE 1 1/2", COM TAMPA CEGA</v>
          </cell>
          <cell r="C7561" t="str">
            <v xml:space="preserve">UN    </v>
          </cell>
          <cell r="D7561">
            <v>21.56</v>
          </cell>
          <cell r="E7561">
            <v>0.05</v>
          </cell>
        </row>
        <row r="7562">
          <cell r="A7562">
            <v>2588</v>
          </cell>
          <cell r="B7562" t="str">
            <v>CONDULETE DE ALUMINIO TIPO LR, PARA ELETRODUTO ROSCAVEL DE 1 1/4", COM TAMPA CEGA</v>
          </cell>
          <cell r="C7562" t="str">
            <v xml:space="preserve">UN    </v>
          </cell>
          <cell r="D7562">
            <v>17.13</v>
          </cell>
          <cell r="E7562">
            <v>0.05</v>
          </cell>
        </row>
        <row r="7563">
          <cell r="A7563">
            <v>2569</v>
          </cell>
          <cell r="B7563" t="str">
            <v>CONDULETE DE ALUMINIO TIPO LR, PARA ELETRODUTO ROSCAVEL DE 1/2", COM TAMPA CEGA</v>
          </cell>
          <cell r="C7563" t="str">
            <v xml:space="preserve">UN    </v>
          </cell>
          <cell r="D7563">
            <v>6.6</v>
          </cell>
          <cell r="E7563">
            <v>0.05</v>
          </cell>
        </row>
        <row r="7564">
          <cell r="A7564">
            <v>2570</v>
          </cell>
          <cell r="B7564" t="str">
            <v>CONDULETE DE ALUMINIO TIPO LR, PARA ELETRODUTO ROSCAVEL DE 1", COM TAMPA CEGA</v>
          </cell>
          <cell r="C7564" t="str">
            <v xml:space="preserve">UN    </v>
          </cell>
          <cell r="D7564">
            <v>11.06</v>
          </cell>
          <cell r="E7564">
            <v>0.05</v>
          </cell>
        </row>
        <row r="7565">
          <cell r="A7565">
            <v>2571</v>
          </cell>
          <cell r="B7565" t="str">
            <v>CONDULETE DE ALUMINIO TIPO LR, PARA ELETRODUTO ROSCAVEL DE 2", COM TAMPA CEGA</v>
          </cell>
          <cell r="C7565" t="str">
            <v xml:space="preserve">UN    </v>
          </cell>
          <cell r="D7565">
            <v>32.840000000000003</v>
          </cell>
          <cell r="E7565">
            <v>0.05</v>
          </cell>
        </row>
        <row r="7566">
          <cell r="A7566">
            <v>2593</v>
          </cell>
          <cell r="B7566" t="str">
            <v>CONDULETE DE ALUMINIO TIPO LR, PARA ELETRODUTO ROSCAVEL DE 3/4", COM TAMPA CEGA</v>
          </cell>
          <cell r="C7566" t="str">
            <v xml:space="preserve">UN    </v>
          </cell>
          <cell r="D7566">
            <v>7.03</v>
          </cell>
          <cell r="E7566">
            <v>0.05</v>
          </cell>
        </row>
        <row r="7567">
          <cell r="A7567">
            <v>2572</v>
          </cell>
          <cell r="B7567" t="str">
            <v>CONDULETE DE ALUMINIO TIPO LR, PARA ELETRODUTO ROSCAVEL DE 3", COM TAMPA CEGA</v>
          </cell>
          <cell r="C7567" t="str">
            <v xml:space="preserve">UN    </v>
          </cell>
          <cell r="D7567">
            <v>97.14</v>
          </cell>
          <cell r="E7567">
            <v>0.05</v>
          </cell>
        </row>
        <row r="7568">
          <cell r="A7568">
            <v>2595</v>
          </cell>
          <cell r="B7568" t="str">
            <v>CONDULETE DE ALUMINIO TIPO LR, PARA ELETRODUTO ROSCAVEL DE 4", COM TAMPA CEGA</v>
          </cell>
          <cell r="C7568" t="str">
            <v xml:space="preserve">UN    </v>
          </cell>
          <cell r="D7568">
            <v>151.55000000000001</v>
          </cell>
          <cell r="E7568">
            <v>0.05</v>
          </cell>
        </row>
        <row r="7569">
          <cell r="A7569">
            <v>2576</v>
          </cell>
          <cell r="B7569" t="str">
            <v>CONDULETE DE ALUMINIO TIPO T, PARA ELETRODUTO ROSCAVEL DE 1 1/2", COM TAMPA CEGA</v>
          </cell>
          <cell r="C7569" t="str">
            <v xml:space="preserve">UN    </v>
          </cell>
          <cell r="D7569">
            <v>25.83</v>
          </cell>
          <cell r="E7569">
            <v>0.05</v>
          </cell>
        </row>
        <row r="7570">
          <cell r="A7570">
            <v>2575</v>
          </cell>
          <cell r="B7570" t="str">
            <v>CONDULETE DE ALUMINIO TIPO T, PARA ELETRODUTO ROSCAVEL DE 1 1/4", COM TAMPA CEGA</v>
          </cell>
          <cell r="C7570" t="str">
            <v xml:space="preserve">UN    </v>
          </cell>
          <cell r="D7570">
            <v>19.420000000000002</v>
          </cell>
          <cell r="E7570">
            <v>0.05</v>
          </cell>
        </row>
        <row r="7571">
          <cell r="A7571">
            <v>2573</v>
          </cell>
          <cell r="B7571" t="str">
            <v>CONDULETE DE ALUMINIO TIPO T, PARA ELETRODUTO ROSCAVEL DE 1/2", COM TAMPA CEGA</v>
          </cell>
          <cell r="C7571" t="str">
            <v xml:space="preserve">UN    </v>
          </cell>
          <cell r="D7571">
            <v>8.06</v>
          </cell>
          <cell r="E7571">
            <v>0.05</v>
          </cell>
        </row>
        <row r="7572">
          <cell r="A7572">
            <v>2586</v>
          </cell>
          <cell r="B7572" t="str">
            <v>CONDULETE DE ALUMINIO TIPO T, PARA ELETRODUTO ROSCAVEL DE 1", COM TAMPA CEGA</v>
          </cell>
          <cell r="C7572" t="str">
            <v xml:space="preserve">UN    </v>
          </cell>
          <cell r="D7572">
            <v>13.07</v>
          </cell>
          <cell r="E7572">
            <v>0.05</v>
          </cell>
        </row>
        <row r="7573">
          <cell r="A7573">
            <v>2577</v>
          </cell>
          <cell r="B7573" t="str">
            <v>CONDULETE DE ALUMINIO TIPO T, PARA ELETRODUTO ROSCAVEL DE 2", COM TAMPA CEGA</v>
          </cell>
          <cell r="C7573" t="str">
            <v xml:space="preserve">UN    </v>
          </cell>
          <cell r="D7573">
            <v>35.01</v>
          </cell>
          <cell r="E7573">
            <v>0.05</v>
          </cell>
        </row>
        <row r="7574">
          <cell r="A7574">
            <v>2574</v>
          </cell>
          <cell r="B7574" t="str">
            <v>CONDULETE DE ALUMINIO TIPO T, PARA ELETRODUTO ROSCAVEL DE 3/4", COM TAMPA CEGA</v>
          </cell>
          <cell r="C7574" t="str">
            <v xml:space="preserve">UN    </v>
          </cell>
          <cell r="D7574">
            <v>8.1199999999999992</v>
          </cell>
          <cell r="E7574">
            <v>0.05</v>
          </cell>
        </row>
        <row r="7575">
          <cell r="A7575">
            <v>2578</v>
          </cell>
          <cell r="B7575" t="str">
            <v>CONDULETE DE ALUMINIO TIPO T, PARA ELETRODUTO ROSCAVEL DE 3", COM TAMPA CEGA</v>
          </cell>
          <cell r="C7575" t="str">
            <v xml:space="preserve">UN    </v>
          </cell>
          <cell r="D7575">
            <v>109.3</v>
          </cell>
          <cell r="E7575">
            <v>0.05</v>
          </cell>
        </row>
        <row r="7576">
          <cell r="A7576">
            <v>2585</v>
          </cell>
          <cell r="B7576" t="str">
            <v>CONDULETE DE ALUMINIO TIPO T, PARA ELETRODUTO ROSCAVEL DE 4", COM TAMPA CEGA</v>
          </cell>
          <cell r="C7576" t="str">
            <v xml:space="preserve">UN    </v>
          </cell>
          <cell r="D7576">
            <v>149.97999999999999</v>
          </cell>
          <cell r="E7576">
            <v>0.05</v>
          </cell>
        </row>
        <row r="7577">
          <cell r="A7577">
            <v>12008</v>
          </cell>
          <cell r="B7577" t="str">
            <v>CONDULETE DE ALUMINIO TIPO TB, PARA ELETRODUTO ROSCAVEL DE 3", COM TAMPA CEGA</v>
          </cell>
          <cell r="C7577" t="str">
            <v xml:space="preserve">UN    </v>
          </cell>
          <cell r="D7577">
            <v>80.47</v>
          </cell>
          <cell r="E7577">
            <v>0.05</v>
          </cell>
        </row>
        <row r="7578">
          <cell r="A7578">
            <v>2582</v>
          </cell>
          <cell r="B7578" t="str">
            <v>CONDULETE DE ALUMINIO TIPO X, PARA ELETRODUTO ROSCAVEL DE 1 1/2", COM TAMPA CEGA</v>
          </cell>
          <cell r="C7578" t="str">
            <v xml:space="preserve">UN    </v>
          </cell>
          <cell r="D7578">
            <v>23.96</v>
          </cell>
          <cell r="E7578">
            <v>0.05</v>
          </cell>
        </row>
        <row r="7579">
          <cell r="A7579">
            <v>2597</v>
          </cell>
          <cell r="B7579" t="str">
            <v>CONDULETE DE ALUMINIO TIPO X, PARA ELETRODUTO ROSCAVEL DE 1 1/4", COM TAMPA CEGA</v>
          </cell>
          <cell r="C7579" t="str">
            <v xml:space="preserve">UN    </v>
          </cell>
          <cell r="D7579">
            <v>20.54</v>
          </cell>
          <cell r="E7579">
            <v>0.05</v>
          </cell>
        </row>
        <row r="7580">
          <cell r="A7580">
            <v>2579</v>
          </cell>
          <cell r="B7580" t="str">
            <v>CONDULETE DE ALUMINIO TIPO X, PARA ELETRODUTO ROSCAVEL DE 1/2", COM TAMPA CEGA</v>
          </cell>
          <cell r="C7580" t="str">
            <v xml:space="preserve">UN    </v>
          </cell>
          <cell r="D7580">
            <v>9.7799999999999994</v>
          </cell>
          <cell r="E7580">
            <v>0.05</v>
          </cell>
        </row>
        <row r="7581">
          <cell r="A7581">
            <v>2581</v>
          </cell>
          <cell r="B7581" t="str">
            <v>CONDULETE DE ALUMINIO TIPO X, PARA ELETRODUTO ROSCAVEL DE 1", COM TAMPA CEGA</v>
          </cell>
          <cell r="C7581" t="str">
            <v xml:space="preserve">UN    </v>
          </cell>
          <cell r="D7581">
            <v>12.51</v>
          </cell>
          <cell r="E7581">
            <v>0.05</v>
          </cell>
        </row>
        <row r="7582">
          <cell r="A7582">
            <v>2596</v>
          </cell>
          <cell r="B7582" t="str">
            <v>CONDULETE DE ALUMINIO TIPO X, PARA ELETRODUTO ROSCAVEL DE 2", COM TAMPA CEGA</v>
          </cell>
          <cell r="C7582" t="str">
            <v xml:space="preserve">UN    </v>
          </cell>
          <cell r="D7582">
            <v>37</v>
          </cell>
          <cell r="E7582">
            <v>0.05</v>
          </cell>
        </row>
        <row r="7583">
          <cell r="A7583">
            <v>2580</v>
          </cell>
          <cell r="B7583" t="str">
            <v>CONDULETE DE ALUMINIO TIPO X, PARA ELETRODUTO ROSCAVEL DE 3/4", COM TAMPA CEGA</v>
          </cell>
          <cell r="C7583" t="str">
            <v xml:space="preserve">UN    </v>
          </cell>
          <cell r="D7583">
            <v>10.71</v>
          </cell>
          <cell r="E7583">
            <v>0.05</v>
          </cell>
        </row>
        <row r="7584">
          <cell r="A7584">
            <v>2583</v>
          </cell>
          <cell r="B7584" t="str">
            <v>CONDULETE DE ALUMINIO TIPO X, PARA ELETRODUTO ROSCAVEL DE 3", COM TAMPA CEGA</v>
          </cell>
          <cell r="C7584" t="str">
            <v xml:space="preserve">UN    </v>
          </cell>
          <cell r="D7584">
            <v>90</v>
          </cell>
          <cell r="E7584">
            <v>0.05</v>
          </cell>
        </row>
        <row r="7585">
          <cell r="A7585">
            <v>2584</v>
          </cell>
          <cell r="B7585" t="str">
            <v>CONDULETE DE ALUMINIO TIPO X, PARA ELETRODUTO ROSCAVEL DE 4", COM TAMPA CEGA</v>
          </cell>
          <cell r="C7585" t="str">
            <v xml:space="preserve">UN    </v>
          </cell>
          <cell r="D7585">
            <v>149.83000000000001</v>
          </cell>
          <cell r="E7585">
            <v>0.05</v>
          </cell>
        </row>
        <row r="7586">
          <cell r="A7586">
            <v>12010</v>
          </cell>
          <cell r="B7586" t="str">
            <v>CONDULETE EM PVC, TIPO "B", SEM TAMPA, DE 1/2" OU 3/4"</v>
          </cell>
          <cell r="C7586" t="str">
            <v xml:space="preserve">UN    </v>
          </cell>
          <cell r="D7586">
            <v>6.43</v>
          </cell>
          <cell r="E7586">
            <v>0.05</v>
          </cell>
        </row>
        <row r="7587">
          <cell r="A7587">
            <v>39329</v>
          </cell>
          <cell r="B7587" t="str">
            <v>CONDULETE EM PVC, TIPO "B", SEM TAMPA, DE 1"</v>
          </cell>
          <cell r="C7587" t="str">
            <v xml:space="preserve">UN    </v>
          </cell>
          <cell r="D7587">
            <v>6.72</v>
          </cell>
          <cell r="E7587">
            <v>0.05</v>
          </cell>
        </row>
        <row r="7588">
          <cell r="A7588">
            <v>39330</v>
          </cell>
          <cell r="B7588" t="str">
            <v>CONDULETE EM PVC, TIPO "C", SEM TAMPA, DE 1/2"</v>
          </cell>
          <cell r="C7588" t="str">
            <v xml:space="preserve">UN    </v>
          </cell>
          <cell r="D7588">
            <v>7.07</v>
          </cell>
          <cell r="E7588">
            <v>0.05</v>
          </cell>
        </row>
        <row r="7589">
          <cell r="A7589">
            <v>39332</v>
          </cell>
          <cell r="B7589" t="str">
            <v>CONDULETE EM PVC, TIPO "C", SEM TAMPA, DE 1"</v>
          </cell>
          <cell r="C7589" t="str">
            <v xml:space="preserve">UN    </v>
          </cell>
          <cell r="D7589">
            <v>7.9</v>
          </cell>
          <cell r="E7589">
            <v>0.05</v>
          </cell>
        </row>
        <row r="7590">
          <cell r="A7590">
            <v>39331</v>
          </cell>
          <cell r="B7590" t="str">
            <v>CONDULETE EM PVC, TIPO "C", SEM TAMPA, DE 3/4"</v>
          </cell>
          <cell r="C7590" t="str">
            <v xml:space="preserve">UN    </v>
          </cell>
          <cell r="D7590">
            <v>6.29</v>
          </cell>
          <cell r="E7590">
            <v>0.05</v>
          </cell>
        </row>
        <row r="7591">
          <cell r="A7591">
            <v>39333</v>
          </cell>
          <cell r="B7591" t="str">
            <v>CONDULETE EM PVC, TIPO "E", SEM TAMPA, DE 1/2"</v>
          </cell>
          <cell r="C7591" t="str">
            <v xml:space="preserve">UN    </v>
          </cell>
          <cell r="D7591">
            <v>6.13</v>
          </cell>
          <cell r="E7591">
            <v>0.05</v>
          </cell>
        </row>
        <row r="7592">
          <cell r="A7592">
            <v>39335</v>
          </cell>
          <cell r="B7592" t="str">
            <v>CONDULETE EM PVC, TIPO "E", SEM TAMPA, DE 1"</v>
          </cell>
          <cell r="C7592" t="str">
            <v xml:space="preserve">UN    </v>
          </cell>
          <cell r="D7592">
            <v>7.1</v>
          </cell>
          <cell r="E7592">
            <v>0.05</v>
          </cell>
        </row>
        <row r="7593">
          <cell r="A7593">
            <v>39334</v>
          </cell>
          <cell r="B7593" t="str">
            <v>CONDULETE EM PVC, TIPO "E", SEM TAMPA, DE 3/4"</v>
          </cell>
          <cell r="C7593" t="str">
            <v xml:space="preserve">UN    </v>
          </cell>
          <cell r="D7593">
            <v>5.64</v>
          </cell>
          <cell r="E7593">
            <v>0.05</v>
          </cell>
        </row>
        <row r="7594">
          <cell r="A7594">
            <v>12016</v>
          </cell>
          <cell r="B7594" t="str">
            <v>CONDULETE EM PVC, TIPO "LB", SEM TAMPA, DE 1/2" OU 3/4"</v>
          </cell>
          <cell r="C7594" t="str">
            <v xml:space="preserve">UN    </v>
          </cell>
          <cell r="D7594">
            <v>7.08</v>
          </cell>
          <cell r="E7594">
            <v>0.05</v>
          </cell>
        </row>
        <row r="7595">
          <cell r="A7595">
            <v>12015</v>
          </cell>
          <cell r="B7595" t="str">
            <v>CONDULETE EM PVC, TIPO "LB", SEM TAMPA, DE 1"</v>
          </cell>
          <cell r="C7595" t="str">
            <v xml:space="preserve">UN    </v>
          </cell>
          <cell r="D7595">
            <v>8.24</v>
          </cell>
          <cell r="E7595">
            <v>0.05</v>
          </cell>
        </row>
        <row r="7596">
          <cell r="A7596">
            <v>12020</v>
          </cell>
          <cell r="B7596" t="str">
            <v>CONDULETE EM PVC, TIPO "LL", SEM TAMPA, DE 1/2" OU 3/4"</v>
          </cell>
          <cell r="C7596" t="str">
            <v xml:space="preserve">UN    </v>
          </cell>
          <cell r="D7596">
            <v>7.08</v>
          </cell>
          <cell r="E7596">
            <v>0.05</v>
          </cell>
        </row>
        <row r="7597">
          <cell r="A7597">
            <v>12019</v>
          </cell>
          <cell r="B7597" t="str">
            <v>CONDULETE EM PVC, TIPO "LL", SEM TAMPA, DE 1"</v>
          </cell>
          <cell r="C7597" t="str">
            <v xml:space="preserve">UN    </v>
          </cell>
          <cell r="D7597">
            <v>8.24</v>
          </cell>
          <cell r="E7597">
            <v>0.05</v>
          </cell>
        </row>
        <row r="7598">
          <cell r="A7598">
            <v>39336</v>
          </cell>
          <cell r="B7598" t="str">
            <v>CONDULETE EM PVC, TIPO "LR", SEM TAMPA, DE 1/2"</v>
          </cell>
          <cell r="C7598" t="str">
            <v xml:space="preserve">UN    </v>
          </cell>
          <cell r="D7598">
            <v>7.07</v>
          </cell>
          <cell r="E7598">
            <v>0.05</v>
          </cell>
        </row>
        <row r="7599">
          <cell r="A7599">
            <v>39338</v>
          </cell>
          <cell r="B7599" t="str">
            <v>CONDULETE EM PVC, TIPO "LR", SEM TAMPA, DE 1"</v>
          </cell>
          <cell r="C7599" t="str">
            <v xml:space="preserve">UN    </v>
          </cell>
          <cell r="D7599">
            <v>7.9</v>
          </cell>
          <cell r="E7599">
            <v>0.05</v>
          </cell>
        </row>
        <row r="7600">
          <cell r="A7600">
            <v>39337</v>
          </cell>
          <cell r="B7600" t="str">
            <v>CONDULETE EM PVC, TIPO "LR", SEM TAMPA, DE 3/4"</v>
          </cell>
          <cell r="C7600" t="str">
            <v xml:space="preserve">UN    </v>
          </cell>
          <cell r="D7600">
            <v>6.29</v>
          </cell>
          <cell r="E7600">
            <v>0.05</v>
          </cell>
        </row>
        <row r="7601">
          <cell r="A7601">
            <v>39341</v>
          </cell>
          <cell r="B7601" t="str">
            <v>CONDULETE EM PVC, TIPO "T", SEM TAMPA, DE 1"</v>
          </cell>
          <cell r="C7601" t="str">
            <v xml:space="preserve">UN    </v>
          </cell>
          <cell r="D7601">
            <v>10.3</v>
          </cell>
          <cell r="E7601">
            <v>0.05</v>
          </cell>
        </row>
        <row r="7602">
          <cell r="A7602">
            <v>39340</v>
          </cell>
          <cell r="B7602" t="str">
            <v>CONDULETE EM PVC, TIPO "T", SEM TAMPA, DE 3/4"</v>
          </cell>
          <cell r="C7602" t="str">
            <v xml:space="preserve">UN    </v>
          </cell>
          <cell r="D7602">
            <v>7.56</v>
          </cell>
          <cell r="E7602">
            <v>0.05</v>
          </cell>
        </row>
        <row r="7603">
          <cell r="A7603">
            <v>12025</v>
          </cell>
          <cell r="B7603" t="str">
            <v>CONDULETE EM PVC, TIPO "TB", SEM TAMPA, DE 1/2" OU 3/4"</v>
          </cell>
          <cell r="C7603" t="str">
            <v xml:space="preserve">UN    </v>
          </cell>
          <cell r="D7603">
            <v>7.81</v>
          </cell>
          <cell r="E7603">
            <v>0.05</v>
          </cell>
        </row>
        <row r="7604">
          <cell r="A7604">
            <v>39342</v>
          </cell>
          <cell r="B7604" t="str">
            <v>CONDULETE EM PVC, TIPO "TB", SEM TAMPA, DE 1"</v>
          </cell>
          <cell r="C7604" t="str">
            <v xml:space="preserve">UN    </v>
          </cell>
          <cell r="D7604">
            <v>10.3</v>
          </cell>
          <cell r="E7604">
            <v>0.05</v>
          </cell>
        </row>
        <row r="7605">
          <cell r="A7605">
            <v>39343</v>
          </cell>
          <cell r="B7605" t="str">
            <v>CONDULETE EM PVC, TIPO "X", SEM TAMPA, DE 1/2"</v>
          </cell>
          <cell r="C7605" t="str">
            <v xml:space="preserve">UN    </v>
          </cell>
          <cell r="D7605">
            <v>8.6999999999999993</v>
          </cell>
          <cell r="E7605">
            <v>0.05</v>
          </cell>
        </row>
        <row r="7606">
          <cell r="A7606">
            <v>39345</v>
          </cell>
          <cell r="B7606" t="str">
            <v>CONDULETE EM PVC, TIPO "X", SEM TAMPA, DE 1"</v>
          </cell>
          <cell r="C7606" t="str">
            <v xml:space="preserve">UN    </v>
          </cell>
          <cell r="D7606">
            <v>11.77</v>
          </cell>
          <cell r="E7606">
            <v>0.05</v>
          </cell>
        </row>
        <row r="7607">
          <cell r="A7607">
            <v>39344</v>
          </cell>
          <cell r="B7607" t="str">
            <v>CONDULETE EM PVC, TIPO "X", SEM TAMPA, DE 3/4"</v>
          </cell>
          <cell r="C7607" t="str">
            <v xml:space="preserve">UN    </v>
          </cell>
          <cell r="D7607">
            <v>8.41</v>
          </cell>
          <cell r="E7607">
            <v>0.05</v>
          </cell>
        </row>
        <row r="7608">
          <cell r="A7608">
            <v>12623</v>
          </cell>
          <cell r="B7608" t="str">
            <v>CONDUTOR PLUVIAL, PVC, CIRCULAR, DIAMETRO ENTRE 80 E 100 MM, PARA DRENAGEM PREDIAL</v>
          </cell>
          <cell r="C7608" t="str">
            <v xml:space="preserve">M     </v>
          </cell>
          <cell r="D7608">
            <v>7.87</v>
          </cell>
          <cell r="E7608">
            <v>0.05</v>
          </cell>
        </row>
        <row r="7609">
          <cell r="A7609">
            <v>34498</v>
          </cell>
          <cell r="B7609" t="str">
            <v>CONE DE SINALIZACAO EM PVC FLEXIVEL, H = 70 / 76 CM (NBR 15071)</v>
          </cell>
          <cell r="C7609" t="str">
            <v xml:space="preserve">UN    </v>
          </cell>
          <cell r="D7609">
            <v>135.79</v>
          </cell>
          <cell r="E7609">
            <v>0.05</v>
          </cell>
        </row>
        <row r="7610">
          <cell r="A7610">
            <v>13244</v>
          </cell>
          <cell r="B7610" t="str">
            <v>CONE DE SINALIZACAO EM PVC RIGIDO COM FAIXA REFLETIVA, H = 70 / 76 CM</v>
          </cell>
          <cell r="C7610" t="str">
            <v xml:space="preserve">UN    </v>
          </cell>
          <cell r="D7610">
            <v>57.16</v>
          </cell>
          <cell r="E7610">
            <v>0.05</v>
          </cell>
        </row>
        <row r="7611">
          <cell r="A7611">
            <v>38998</v>
          </cell>
          <cell r="B7611" t="str">
            <v>CONECTOR / ADAPTADOR FEMEA, COM INSERTO METALICO, PPR, DN 25 MM X 1/2", PARA AGUA QUENTE E FRIA PREDIAL</v>
          </cell>
          <cell r="C7611" t="str">
            <v xml:space="preserve">UN    </v>
          </cell>
          <cell r="D7611">
            <v>6.46</v>
          </cell>
          <cell r="E7611">
            <v>0.05</v>
          </cell>
        </row>
        <row r="7612">
          <cell r="A7612">
            <v>38999</v>
          </cell>
          <cell r="B7612" t="str">
            <v>CONECTOR / ADAPTADOR FEMEA, COM INSERTO METALICO, PPR, DN 32 MM X 3/4", PARA AGUA QUENTE E FRIA PREDIAL</v>
          </cell>
          <cell r="C7612" t="str">
            <v xml:space="preserve">UN    </v>
          </cell>
          <cell r="D7612">
            <v>10.69</v>
          </cell>
          <cell r="E7612">
            <v>0.05</v>
          </cell>
        </row>
        <row r="7613">
          <cell r="A7613">
            <v>38996</v>
          </cell>
          <cell r="B7613" t="str">
            <v>CONECTOR / ADAPTADOR MACHO, COM INSERTO METALICO, PPR, DN 25 MM X 1/2", PARA AGUA QUENTE E FRIA PREDIAL</v>
          </cell>
          <cell r="C7613" t="str">
            <v xml:space="preserve">UN    </v>
          </cell>
          <cell r="D7613">
            <v>9.34</v>
          </cell>
          <cell r="E7613">
            <v>0.05</v>
          </cell>
        </row>
        <row r="7614">
          <cell r="A7614">
            <v>38997</v>
          </cell>
          <cell r="B7614" t="str">
            <v>CONECTOR / ADAPTADOR MACHO, COM INSERTO METALICO, PPR, DN 32 MM X 3/4", PARA AGUA QUENTE E FRIA PREDIAL</v>
          </cell>
          <cell r="C7614" t="str">
            <v xml:space="preserve">UN    </v>
          </cell>
          <cell r="D7614">
            <v>15.11</v>
          </cell>
          <cell r="E7614">
            <v>0.05</v>
          </cell>
        </row>
        <row r="7615">
          <cell r="A7615">
            <v>39862</v>
          </cell>
          <cell r="B7615" t="str">
            <v>CONECTOR BRONZE/LATAO (REF 603) SEM ANEL DE SOLDA, BOLSA X ROSCA F, 15 MM X 1/2"</v>
          </cell>
          <cell r="C7615" t="str">
            <v xml:space="preserve">UN    </v>
          </cell>
          <cell r="D7615">
            <v>5.53</v>
          </cell>
          <cell r="E7615">
            <v>0.05</v>
          </cell>
        </row>
        <row r="7616">
          <cell r="A7616">
            <v>39863</v>
          </cell>
          <cell r="B7616" t="str">
            <v>CONECTOR BRONZE/LATAO (REF 603) SEM ANEL DE SOLDA, BOLSA X ROSCA F, 22 MM X 1/2"</v>
          </cell>
          <cell r="C7616" t="str">
            <v xml:space="preserve">UN    </v>
          </cell>
          <cell r="D7616">
            <v>5.61</v>
          </cell>
          <cell r="E7616">
            <v>0.05</v>
          </cell>
        </row>
        <row r="7617">
          <cell r="A7617">
            <v>39864</v>
          </cell>
          <cell r="B7617" t="str">
            <v>CONECTOR BRONZE/LATAO (REF 603) SEM ANEL DE SOLDA, BOLSA X ROSCA F, 22 MM X 3/4"</v>
          </cell>
          <cell r="C7617" t="str">
            <v xml:space="preserve">UN    </v>
          </cell>
          <cell r="D7617">
            <v>6.96</v>
          </cell>
          <cell r="E7617">
            <v>0.05</v>
          </cell>
        </row>
        <row r="7618">
          <cell r="A7618">
            <v>39865</v>
          </cell>
          <cell r="B7618" t="str">
            <v>CONECTOR BRONZE/LATAO (REF 603) SEM ANEL DE SOLDA, BOLSA X ROSCA F, 28 MM X 1/2"</v>
          </cell>
          <cell r="C7618" t="str">
            <v xml:space="preserve">UN    </v>
          </cell>
          <cell r="D7618">
            <v>9.81</v>
          </cell>
          <cell r="E7618">
            <v>0.05</v>
          </cell>
        </row>
        <row r="7619">
          <cell r="A7619">
            <v>2517</v>
          </cell>
          <cell r="B7619" t="str">
            <v>CONECTOR CURVO 90 GRAUS DE ALUMINIO, BITOLA 1 1/2", PARA ADAPTAR ENTRADA DE ELETRODUTO METALICO FLEXIVEL EM QUADROS</v>
          </cell>
          <cell r="C7619" t="str">
            <v xml:space="preserve">UN    </v>
          </cell>
          <cell r="D7619">
            <v>14.93</v>
          </cell>
          <cell r="E7619">
            <v>0.05</v>
          </cell>
        </row>
        <row r="7620">
          <cell r="A7620">
            <v>2522</v>
          </cell>
          <cell r="B7620" t="str">
            <v>CONECTOR CURVO 90 GRAUS DE ALUMINIO, BITOLA 1 1/4", PARA ADAPTAR ENTRADA DE ELETRODUTO METALICO FLEXIVEL EM QUADROS</v>
          </cell>
          <cell r="C7620" t="str">
            <v xml:space="preserve">UN    </v>
          </cell>
          <cell r="D7620">
            <v>9.65</v>
          </cell>
          <cell r="E7620">
            <v>0.05</v>
          </cell>
        </row>
        <row r="7621">
          <cell r="A7621">
            <v>2548</v>
          </cell>
          <cell r="B7621" t="str">
            <v>CONECTOR CURVO 90 GRAUS DE ALUMINIO, BITOLA 1/2", PARA ADAPTAR ENTRADA DE ELETRODUTO METALICO FLEXIVEL EM QUADROS</v>
          </cell>
          <cell r="C7621" t="str">
            <v xml:space="preserve">UN    </v>
          </cell>
          <cell r="D7621">
            <v>5.93</v>
          </cell>
          <cell r="E7621">
            <v>0.05</v>
          </cell>
        </row>
        <row r="7622">
          <cell r="A7622">
            <v>2516</v>
          </cell>
          <cell r="B7622" t="str">
            <v>CONECTOR CURVO 90 GRAUS DE ALUMINIO, BITOLA 1", PARA ADAPTAR ENTRADA DE ELETRODUTO METALICO FLEXIVEL EM QUADROS</v>
          </cell>
          <cell r="C7622" t="str">
            <v xml:space="preserve">UN    </v>
          </cell>
          <cell r="D7622">
            <v>7.74</v>
          </cell>
          <cell r="E7622">
            <v>0.05</v>
          </cell>
        </row>
        <row r="7623">
          <cell r="A7623">
            <v>2518</v>
          </cell>
          <cell r="B7623" t="str">
            <v>CONECTOR CURVO 90 GRAUS DE ALUMINIO, BITOLA 2 1/2", PARA ADAPTAR ENTRADA DE ELETRODUTO METALICO FLEXIVEL EM QUADROS</v>
          </cell>
          <cell r="C7623" t="str">
            <v xml:space="preserve">UN    </v>
          </cell>
          <cell r="D7623">
            <v>71.05</v>
          </cell>
          <cell r="E7623">
            <v>0.05</v>
          </cell>
        </row>
        <row r="7624">
          <cell r="A7624">
            <v>2521</v>
          </cell>
          <cell r="B7624" t="str">
            <v>CONECTOR CURVO 90 GRAUS DE ALUMINIO, BITOLA 2", PARA ADAPTAR ENTRADA DE ELETRODUTO METALICO FLEXIVEL EM QUADROS</v>
          </cell>
          <cell r="C7624" t="str">
            <v xml:space="preserve">UN    </v>
          </cell>
          <cell r="D7624">
            <v>30.25</v>
          </cell>
          <cell r="E7624">
            <v>0.05</v>
          </cell>
        </row>
        <row r="7625">
          <cell r="A7625">
            <v>2515</v>
          </cell>
          <cell r="B7625" t="str">
            <v>CONECTOR CURVO 90 GRAUS DE ALUMINIO, BITOLA 3/4", PARA ADAPTAR ENTRADA DE ELETRODUTO METALICO FLEXIVEL EM QUADROS</v>
          </cell>
          <cell r="C7625" t="str">
            <v xml:space="preserve">UN    </v>
          </cell>
          <cell r="D7625">
            <v>6.44</v>
          </cell>
          <cell r="E7625">
            <v>0.05</v>
          </cell>
        </row>
        <row r="7626">
          <cell r="A7626">
            <v>2519</v>
          </cell>
          <cell r="B7626" t="str">
            <v>CONECTOR CURVO 90 GRAUS DE ALUMINIO, BITOLA 3", PARA ADAPTAR ENTRADA DE ELETRODUTO METALICO FLEXIVEL EM QUADROS</v>
          </cell>
          <cell r="C7626" t="str">
            <v xml:space="preserve">UN    </v>
          </cell>
          <cell r="D7626">
            <v>85.68</v>
          </cell>
          <cell r="E7626">
            <v>0.05</v>
          </cell>
        </row>
        <row r="7627">
          <cell r="A7627">
            <v>2520</v>
          </cell>
          <cell r="B7627" t="str">
            <v>CONECTOR CURVO 90 GRAUS DE ALUMINIO, BITOLA 4", PARA ADAPTAR ENTRADA DE ELETRODUTO METALICO FLEXIVEL EM QUADROS</v>
          </cell>
          <cell r="C7627" t="str">
            <v xml:space="preserve">UN    </v>
          </cell>
          <cell r="D7627">
            <v>157.69</v>
          </cell>
          <cell r="E7627">
            <v>0.05</v>
          </cell>
        </row>
        <row r="7628">
          <cell r="A7628">
            <v>1602</v>
          </cell>
          <cell r="B7628" t="str">
            <v>CONECTOR DE ALUMINIO TIPO PRENSA CABO, BITOLA 1 1/2", PARA CABOS DE DIAMETRO DE 37 A 40 MM</v>
          </cell>
          <cell r="C7628" t="str">
            <v xml:space="preserve">UN    </v>
          </cell>
          <cell r="D7628">
            <v>27.57</v>
          </cell>
          <cell r="E7628">
            <v>0.05</v>
          </cell>
        </row>
        <row r="7629">
          <cell r="A7629">
            <v>1601</v>
          </cell>
          <cell r="B7629" t="str">
            <v>CONECTOR DE ALUMINIO TIPO PRENSA CABO, BITOLA 1 1/4", PARA CABOS DE DIAMETRO DE 31 A 34 MM</v>
          </cell>
          <cell r="C7629" t="str">
            <v xml:space="preserve">UN    </v>
          </cell>
          <cell r="D7629">
            <v>24.58</v>
          </cell>
          <cell r="E7629">
            <v>0.05</v>
          </cell>
        </row>
        <row r="7630">
          <cell r="A7630">
            <v>1598</v>
          </cell>
          <cell r="B7630" t="str">
            <v>CONECTOR DE ALUMINIO TIPO PRENSA CABO, BITOLA 1/2", PARA CABOS DE DIAMETRO DE 12,5 A 15 MM</v>
          </cell>
          <cell r="C7630" t="str">
            <v xml:space="preserve">UN    </v>
          </cell>
          <cell r="D7630">
            <v>7.27</v>
          </cell>
          <cell r="E7630">
            <v>0.05</v>
          </cell>
        </row>
        <row r="7631">
          <cell r="A7631">
            <v>1600</v>
          </cell>
          <cell r="B7631" t="str">
            <v>CONECTOR DE ALUMINIO TIPO PRENSA CABO, BITOLA 1", PARA CABOS DE DIAMETRO DE 22,5 A 25 MM</v>
          </cell>
          <cell r="C7631" t="str">
            <v xml:space="preserve">UN    </v>
          </cell>
          <cell r="D7631">
            <v>10.73</v>
          </cell>
          <cell r="E7631">
            <v>0.05</v>
          </cell>
        </row>
        <row r="7632">
          <cell r="A7632">
            <v>1603</v>
          </cell>
          <cell r="B7632" t="str">
            <v>CONECTOR DE ALUMINIO TIPO PRENSA CABO, BITOLA 2", PARA CABOS DE DIAMETRO DE 47,5 A 50 MM</v>
          </cell>
          <cell r="C7632" t="str">
            <v xml:space="preserve">UN    </v>
          </cell>
          <cell r="D7632">
            <v>41.63</v>
          </cell>
          <cell r="E7632">
            <v>0.05</v>
          </cell>
        </row>
        <row r="7633">
          <cell r="A7633">
            <v>1599</v>
          </cell>
          <cell r="B7633" t="str">
            <v>CONECTOR DE ALUMINIO TIPO PRENSA CABO, BITOLA 3/4", PARA CABOS DE DIAMETRO DE 17,5 A 20 MM</v>
          </cell>
          <cell r="C7633" t="str">
            <v xml:space="preserve">UN    </v>
          </cell>
          <cell r="D7633">
            <v>8.44</v>
          </cell>
          <cell r="E7633">
            <v>0.05</v>
          </cell>
        </row>
        <row r="7634">
          <cell r="A7634">
            <v>1597</v>
          </cell>
          <cell r="B7634" t="str">
            <v>CONECTOR DE ALUMINIO TIPO PRENSA CABO, BITOLA 3/8", PARA CABOS DE DIAMETRO DE 9 A 10 MM</v>
          </cell>
          <cell r="C7634" t="str">
            <v xml:space="preserve">UN    </v>
          </cell>
          <cell r="D7634">
            <v>6.84</v>
          </cell>
          <cell r="E7634">
            <v>0.05</v>
          </cell>
        </row>
        <row r="7635">
          <cell r="A7635">
            <v>39600</v>
          </cell>
          <cell r="B7635" t="str">
            <v>CONECTOR FEMEA RJ - 45, CATEGORIA 5 E</v>
          </cell>
          <cell r="C7635" t="str">
            <v xml:space="preserve">UN    </v>
          </cell>
          <cell r="D7635">
            <v>12.04</v>
          </cell>
          <cell r="E7635">
            <v>0.05</v>
          </cell>
        </row>
        <row r="7636">
          <cell r="A7636">
            <v>39601</v>
          </cell>
          <cell r="B7636" t="str">
            <v>CONECTOR FEMEA RJ - 45, CATEGORIA 6</v>
          </cell>
          <cell r="C7636" t="str">
            <v xml:space="preserve">UN    </v>
          </cell>
          <cell r="D7636">
            <v>20.94</v>
          </cell>
          <cell r="E7636">
            <v>0.05</v>
          </cell>
        </row>
        <row r="7637">
          <cell r="A7637">
            <v>39602</v>
          </cell>
          <cell r="B7637" t="str">
            <v>CONECTOR MACHO RJ - 45, CATEGORIA 5 E</v>
          </cell>
          <cell r="C7637" t="str">
            <v xml:space="preserve">UN    </v>
          </cell>
          <cell r="D7637">
            <v>1.37</v>
          </cell>
          <cell r="E7637">
            <v>0.05</v>
          </cell>
        </row>
        <row r="7638">
          <cell r="A7638">
            <v>39603</v>
          </cell>
          <cell r="B7638" t="str">
            <v>CONECTOR MACHO RJ - 45, CATEGORIA 6</v>
          </cell>
          <cell r="C7638" t="str">
            <v xml:space="preserve">UN    </v>
          </cell>
          <cell r="D7638">
            <v>2.36</v>
          </cell>
          <cell r="E7638">
            <v>0.05</v>
          </cell>
        </row>
        <row r="7639">
          <cell r="A7639">
            <v>11821</v>
          </cell>
          <cell r="B7639" t="str">
            <v>CONECTOR METALICO TIPO PARAFUSO FENDIDO (SPLIT BOLT), COM SEPARADOR DE CABOS BIMETALICOS, PARA CABOS ATE 25 MM2</v>
          </cell>
          <cell r="C7639" t="str">
            <v xml:space="preserve">UN    </v>
          </cell>
          <cell r="D7639">
            <v>5.61</v>
          </cell>
          <cell r="E7639">
            <v>0.05</v>
          </cell>
        </row>
        <row r="7640">
          <cell r="A7640">
            <v>1562</v>
          </cell>
          <cell r="B7640" t="str">
            <v>CONECTOR METALICO TIPO PARAFUSO FENDIDO (SPLIT BOLT), COM SEPARADOR DE CABOS BIMETALICOS, PARA CABOS ATE 50 MM2</v>
          </cell>
          <cell r="C7640" t="str">
            <v xml:space="preserve">UN    </v>
          </cell>
          <cell r="D7640">
            <v>9.1999999999999993</v>
          </cell>
          <cell r="E7640">
            <v>0.05</v>
          </cell>
        </row>
        <row r="7641">
          <cell r="A7641">
            <v>1563</v>
          </cell>
          <cell r="B7641" t="str">
            <v>CONECTOR METALICO TIPO PARAFUSO FENDIDO (SPLIT BOLT), COM SEPARADOR DE CABOS BIMETALICOS, PARA CABOS ATE 70 MM2</v>
          </cell>
          <cell r="C7641" t="str">
            <v xml:space="preserve">UN    </v>
          </cell>
          <cell r="D7641">
            <v>12.34</v>
          </cell>
          <cell r="E7641">
            <v>0.05</v>
          </cell>
        </row>
        <row r="7642">
          <cell r="A7642">
            <v>11856</v>
          </cell>
          <cell r="B7642" t="str">
            <v>CONECTOR METALICO TIPO PARAFUSO FENDIDO (SPLIT BOLT), PARA CABOS ATE 10 MM2</v>
          </cell>
          <cell r="C7642" t="str">
            <v xml:space="preserve">UN    </v>
          </cell>
          <cell r="D7642">
            <v>3.68</v>
          </cell>
          <cell r="E7642">
            <v>0.05</v>
          </cell>
        </row>
        <row r="7643">
          <cell r="A7643">
            <v>11857</v>
          </cell>
          <cell r="B7643" t="str">
            <v>CONECTOR METALICO TIPO PARAFUSO FENDIDO (SPLIT BOLT), PARA CABOS ATE 120 MM2</v>
          </cell>
          <cell r="C7643" t="str">
            <v xml:space="preserve">UN    </v>
          </cell>
          <cell r="D7643">
            <v>19.36</v>
          </cell>
          <cell r="E7643">
            <v>0.05</v>
          </cell>
        </row>
        <row r="7644">
          <cell r="A7644">
            <v>11858</v>
          </cell>
          <cell r="B7644" t="str">
            <v>CONECTOR METALICO TIPO PARAFUSO FENDIDO (SPLIT BOLT), PARA CABOS ATE 150 MM2</v>
          </cell>
          <cell r="C7644" t="str">
            <v xml:space="preserve">UN    </v>
          </cell>
          <cell r="D7644">
            <v>24.03</v>
          </cell>
          <cell r="E7644">
            <v>0.05</v>
          </cell>
        </row>
        <row r="7645">
          <cell r="A7645">
            <v>1539</v>
          </cell>
          <cell r="B7645" t="str">
            <v>CONECTOR METALICO TIPO PARAFUSO FENDIDO (SPLIT BOLT), PARA CABOS ATE 16 MM2</v>
          </cell>
          <cell r="C7645" t="str">
            <v xml:space="preserve">UN    </v>
          </cell>
          <cell r="D7645">
            <v>4.32</v>
          </cell>
          <cell r="E7645">
            <v>0.05</v>
          </cell>
        </row>
        <row r="7646">
          <cell r="A7646">
            <v>11859</v>
          </cell>
          <cell r="B7646" t="str">
            <v>CONECTOR METALICO TIPO PARAFUSO FENDIDO (SPLIT BOLT), PARA CABOS ATE 185 MM2</v>
          </cell>
          <cell r="C7646" t="str">
            <v xml:space="preserve">UN    </v>
          </cell>
          <cell r="D7646">
            <v>32.700000000000003</v>
          </cell>
          <cell r="E7646">
            <v>0.05</v>
          </cell>
        </row>
        <row r="7647">
          <cell r="A7647">
            <v>1550</v>
          </cell>
          <cell r="B7647" t="str">
            <v>CONECTOR METALICO TIPO PARAFUSO FENDIDO (SPLIT BOLT), PARA CABOS ATE 25 MM2</v>
          </cell>
          <cell r="C7647" t="str">
            <v xml:space="preserve">UN    </v>
          </cell>
          <cell r="D7647">
            <v>4.5599999999999996</v>
          </cell>
          <cell r="E7647">
            <v>0.05</v>
          </cell>
        </row>
        <row r="7648">
          <cell r="A7648">
            <v>11854</v>
          </cell>
          <cell r="B7648" t="str">
            <v>CONECTOR METALICO TIPO PARAFUSO FENDIDO (SPLIT BOLT), PARA CABOS ATE 35 MM2</v>
          </cell>
          <cell r="C7648" t="str">
            <v xml:space="preserve">UN    </v>
          </cell>
          <cell r="D7648">
            <v>5.7</v>
          </cell>
          <cell r="E7648">
            <v>0.05</v>
          </cell>
        </row>
        <row r="7649">
          <cell r="A7649">
            <v>11862</v>
          </cell>
          <cell r="B7649" t="str">
            <v>CONECTOR METALICO TIPO PARAFUSO FENDIDO (SPLIT BOLT), PARA CABOS ATE 50 MM2</v>
          </cell>
          <cell r="C7649" t="str">
            <v xml:space="preserve">UN    </v>
          </cell>
          <cell r="D7649">
            <v>7.99</v>
          </cell>
          <cell r="E7649">
            <v>0.05</v>
          </cell>
        </row>
        <row r="7650">
          <cell r="A7650">
            <v>11863</v>
          </cell>
          <cell r="B7650" t="str">
            <v>CONECTOR METALICO TIPO PARAFUSO FENDIDO (SPLIT BOLT), PARA CABOS ATE 6 MM2</v>
          </cell>
          <cell r="C7650" t="str">
            <v xml:space="preserve">UN    </v>
          </cell>
          <cell r="D7650">
            <v>3.23</v>
          </cell>
          <cell r="E7650">
            <v>0.05</v>
          </cell>
        </row>
        <row r="7651">
          <cell r="A7651">
            <v>11855</v>
          </cell>
          <cell r="B7651" t="str">
            <v>CONECTOR METALICO TIPO PARAFUSO FENDIDO (SPLIT BOLT), PARA CABOS ATE 70 MM2</v>
          </cell>
          <cell r="C7651" t="str">
            <v xml:space="preserve">UN    </v>
          </cell>
          <cell r="D7651">
            <v>11.93</v>
          </cell>
          <cell r="E7651">
            <v>0.05</v>
          </cell>
        </row>
        <row r="7652">
          <cell r="A7652">
            <v>11864</v>
          </cell>
          <cell r="B7652" t="str">
            <v>CONECTOR METALICO TIPO PARAFUSO FENDIDO (SPLIT BOLT), PARA CABOS ATE 95 MM2</v>
          </cell>
          <cell r="C7652" t="str">
            <v xml:space="preserve">UN    </v>
          </cell>
          <cell r="D7652">
            <v>18.04</v>
          </cell>
          <cell r="E7652">
            <v>0.05</v>
          </cell>
        </row>
        <row r="7653">
          <cell r="A7653">
            <v>2527</v>
          </cell>
          <cell r="B7653" t="str">
            <v>CONECTOR RETO DE ALUMINIO PARA ELETRODUTO DE 1 1/2", PARA ADAPTAR ENTRADA DE ELETRODUTO METALICO FLEXIVEL EM QUADROS</v>
          </cell>
          <cell r="C7653" t="str">
            <v xml:space="preserve">UN    </v>
          </cell>
          <cell r="D7653">
            <v>5.34</v>
          </cell>
          <cell r="E7653">
            <v>0.05</v>
          </cell>
        </row>
        <row r="7654">
          <cell r="A7654">
            <v>2526</v>
          </cell>
          <cell r="B7654" t="str">
            <v>CONECTOR RETO DE ALUMINIO PARA ELETRODUTO DE 1 1/4", PARA ADAPTAR ENTRADA DE ELETRODUTO METALICO FLEXIVEL EM QUADROS</v>
          </cell>
          <cell r="C7654" t="str">
            <v xml:space="preserve">UN    </v>
          </cell>
          <cell r="D7654">
            <v>3.42</v>
          </cell>
          <cell r="E7654">
            <v>0.05</v>
          </cell>
        </row>
        <row r="7655">
          <cell r="A7655">
            <v>2487</v>
          </cell>
          <cell r="B7655" t="str">
            <v>CONECTOR RETO DE ALUMINIO PARA ELETRODUTO DE 1/2", PARA ADAPTAR ENTRADA DE ELETRODUTO METALICO FLEXIVEL EM QUADROS</v>
          </cell>
          <cell r="C7655" t="str">
            <v xml:space="preserve">UN    </v>
          </cell>
          <cell r="D7655">
            <v>1.1599999999999999</v>
          </cell>
          <cell r="E7655">
            <v>0.05</v>
          </cell>
        </row>
        <row r="7656">
          <cell r="A7656">
            <v>2483</v>
          </cell>
          <cell r="B7656" t="str">
            <v>CONECTOR RETO DE ALUMINIO PARA ELETRODUTO DE 1", PARA ADAPTAR ENTRADA DE ELETRODUTO METALICO FLEXIVEL EM QUADROS</v>
          </cell>
          <cell r="C7656" t="str">
            <v xml:space="preserve">UN    </v>
          </cell>
          <cell r="D7656">
            <v>2.4300000000000002</v>
          </cell>
          <cell r="E7656">
            <v>0.05</v>
          </cell>
        </row>
        <row r="7657">
          <cell r="A7657">
            <v>2528</v>
          </cell>
          <cell r="B7657" t="str">
            <v>CONECTOR RETO DE ALUMINIO PARA ELETRODUTO DE 2 1/2", PARA ADAPTAR ENTRADA DE ELETRODUTO METALICO FLEXIVEL EM QUADROS</v>
          </cell>
          <cell r="C7657" t="str">
            <v xml:space="preserve">UN    </v>
          </cell>
          <cell r="D7657">
            <v>13.44</v>
          </cell>
          <cell r="E7657">
            <v>0.05</v>
          </cell>
        </row>
        <row r="7658">
          <cell r="A7658">
            <v>2489</v>
          </cell>
          <cell r="B7658" t="str">
            <v>CONECTOR RETO DE ALUMINIO PARA ELETRODUTO DE 2", PARA ADAPTAR ENTRADA DE ELETRODUTO METALICO FLEXIVEL EM QUADROS</v>
          </cell>
          <cell r="C7658" t="str">
            <v xml:space="preserve">UN    </v>
          </cell>
          <cell r="D7658">
            <v>5.92</v>
          </cell>
          <cell r="E7658">
            <v>0.05</v>
          </cell>
        </row>
        <row r="7659">
          <cell r="A7659">
            <v>2488</v>
          </cell>
          <cell r="B7659" t="str">
            <v>CONECTOR RETO DE ALUMINIO PARA ELETRODUTO DE 3/4", PARA ADAPTAR ENTRADA DE ELETRODUTO METALICO FLEXIVEL EM QUADROS</v>
          </cell>
          <cell r="C7659" t="str">
            <v xml:space="preserve">UN    </v>
          </cell>
          <cell r="D7659">
            <v>1.37</v>
          </cell>
          <cell r="E7659">
            <v>0.05</v>
          </cell>
        </row>
        <row r="7660">
          <cell r="A7660">
            <v>2484</v>
          </cell>
          <cell r="B7660" t="str">
            <v>CONECTOR RETO DE ALUMINIO PARA ELETRODUTO DE 3", PARA ADAPTAR ENTRADA DE ELETRODUTO METALICO FLEXIVEL EM QUADROS</v>
          </cell>
          <cell r="C7660" t="str">
            <v xml:space="preserve">UN    </v>
          </cell>
          <cell r="D7660">
            <v>19.53</v>
          </cell>
          <cell r="E7660">
            <v>0.05</v>
          </cell>
        </row>
        <row r="7661">
          <cell r="A7661">
            <v>2485</v>
          </cell>
          <cell r="B7661" t="str">
            <v>CONECTOR RETO DE ALUMINIO PARA ELETRODUTO DE 4", PARA ADAPTAR ENTRADA DE ELETRODUTO METALICO FLEXIVEL EM QUADROS</v>
          </cell>
          <cell r="C7661" t="str">
            <v xml:space="preserve">UN    </v>
          </cell>
          <cell r="D7661">
            <v>30.61</v>
          </cell>
          <cell r="E7661">
            <v>0.05</v>
          </cell>
        </row>
        <row r="7662">
          <cell r="A7662">
            <v>38005</v>
          </cell>
          <cell r="B7662" t="str">
            <v>CONECTOR, CPVC, SOLDAVEL, 15 MM X 1/2", PARA AGUA QUENTE</v>
          </cell>
          <cell r="C7662" t="str">
            <v xml:space="preserve">UN    </v>
          </cell>
          <cell r="D7662">
            <v>13</v>
          </cell>
          <cell r="E7662">
            <v>0.05</v>
          </cell>
        </row>
        <row r="7663">
          <cell r="A7663">
            <v>38006</v>
          </cell>
          <cell r="B7663" t="str">
            <v>CONECTOR, CPVC, SOLDAVEL, 22 MM X 1/2", PARA AGUA QUENTE</v>
          </cell>
          <cell r="C7663" t="str">
            <v xml:space="preserve">UN    </v>
          </cell>
          <cell r="D7663">
            <v>15.96</v>
          </cell>
          <cell r="E7663">
            <v>0.05</v>
          </cell>
        </row>
        <row r="7664">
          <cell r="A7664">
            <v>38428</v>
          </cell>
          <cell r="B7664" t="str">
            <v>CONECTOR, CPVC, SOLDAVEL, 22 MM X 3/4", PARA AGUA QUENTE</v>
          </cell>
          <cell r="C7664" t="str">
            <v xml:space="preserve">UN    </v>
          </cell>
          <cell r="D7664">
            <v>14.95</v>
          </cell>
          <cell r="E7664">
            <v>0.05</v>
          </cell>
        </row>
        <row r="7665">
          <cell r="A7665">
            <v>38007</v>
          </cell>
          <cell r="B7665" t="str">
            <v>CONECTOR, CPVC, SOLDAVEL, 28 MM X 1", PARA AGUA QUENTE</v>
          </cell>
          <cell r="C7665" t="str">
            <v xml:space="preserve">UN    </v>
          </cell>
          <cell r="D7665">
            <v>24.42</v>
          </cell>
          <cell r="E7665">
            <v>0.05</v>
          </cell>
        </row>
        <row r="7666">
          <cell r="A7666">
            <v>38008</v>
          </cell>
          <cell r="B7666" t="str">
            <v>CONECTOR, CPVC, SOLDAVEL, 35 MM X 1 1/4", PARA AGUA QUENTE</v>
          </cell>
          <cell r="C7666" t="str">
            <v xml:space="preserve">UN    </v>
          </cell>
          <cell r="D7666">
            <v>98.37</v>
          </cell>
          <cell r="E7666">
            <v>0.05</v>
          </cell>
        </row>
        <row r="7667">
          <cell r="A7667">
            <v>38009</v>
          </cell>
          <cell r="B7667" t="str">
            <v>CONECTOR, CPVC, SOLDAVEL, 42 MM X 1 1/2", PARA AGUA QUENTE</v>
          </cell>
          <cell r="C7667" t="str">
            <v xml:space="preserve">UN    </v>
          </cell>
          <cell r="D7667">
            <v>120.23</v>
          </cell>
          <cell r="E7667">
            <v>0.05</v>
          </cell>
        </row>
        <row r="7668">
          <cell r="A7668">
            <v>39279</v>
          </cell>
          <cell r="B7668" t="str">
            <v>CONEXAO FIXA, ROSCA FEMEA, EM PLASTICO, DN 16 MM X 1/2", PARA CONEXAO COM CRIMPAGEM EM TUBO PEX</v>
          </cell>
          <cell r="C7668" t="str">
            <v xml:space="preserve">UN    </v>
          </cell>
          <cell r="D7668">
            <v>11.77</v>
          </cell>
          <cell r="E7668">
            <v>0.05</v>
          </cell>
        </row>
        <row r="7669">
          <cell r="A7669">
            <v>38845</v>
          </cell>
          <cell r="B7669" t="str">
            <v>CONEXAO FIXA, ROSCA FEMEA, EM PLASTICO, DN 16 MM X 3/4", PARA CONEXAO COM CRIMPAGEM EM TUBO PEX</v>
          </cell>
          <cell r="C7669" t="str">
            <v xml:space="preserve">UN    </v>
          </cell>
          <cell r="D7669">
            <v>17.03</v>
          </cell>
          <cell r="E7669">
            <v>0.05</v>
          </cell>
        </row>
        <row r="7670">
          <cell r="A7670">
            <v>39280</v>
          </cell>
          <cell r="B7670" t="str">
            <v>CONEXAO FIXA, ROSCA FEMEA, EM PLASTICO, DN 20 MM X 1/2", PARA CONEXAO COM CRIMPAGEM EM TUBO PEX</v>
          </cell>
          <cell r="C7670" t="str">
            <v xml:space="preserve">UN    </v>
          </cell>
          <cell r="D7670">
            <v>15.26</v>
          </cell>
          <cell r="E7670">
            <v>0.05</v>
          </cell>
        </row>
        <row r="7671">
          <cell r="A7671">
            <v>39281</v>
          </cell>
          <cell r="B7671" t="str">
            <v>CONEXAO FIXA, ROSCA FEMEA, EM PLASTICO, DN 20 MM X 3/4", PARA CONEXAO COM CRIMPAGEM EM TUBO PEX</v>
          </cell>
          <cell r="C7671" t="str">
            <v xml:space="preserve">UN    </v>
          </cell>
          <cell r="D7671">
            <v>20.09</v>
          </cell>
          <cell r="E7671">
            <v>0.05</v>
          </cell>
        </row>
        <row r="7672">
          <cell r="A7672">
            <v>38849</v>
          </cell>
          <cell r="B7672" t="str">
            <v>CONEXAO FIXA, ROSCA FEMEA, EM PLASTICO, DN 25 MM X 1/2", PARA CONEXAO COM CRIMPAGEM EM TUBO PEX</v>
          </cell>
          <cell r="C7672" t="str">
            <v xml:space="preserve">UN    </v>
          </cell>
          <cell r="D7672">
            <v>17.21</v>
          </cell>
          <cell r="E7672">
            <v>0.05</v>
          </cell>
        </row>
        <row r="7673">
          <cell r="A7673">
            <v>39282</v>
          </cell>
          <cell r="B7673" t="str">
            <v>CONEXAO FIXA, ROSCA FEMEA, EM PLASTICO, DN 25 MM X 3/4", PARA CONEXAO COM CRIMPAGEM EM TUBO PEX</v>
          </cell>
          <cell r="C7673" t="str">
            <v xml:space="preserve">UN    </v>
          </cell>
          <cell r="D7673">
            <v>20.57</v>
          </cell>
          <cell r="E7673">
            <v>0.05</v>
          </cell>
        </row>
        <row r="7674">
          <cell r="A7674">
            <v>38852</v>
          </cell>
          <cell r="B7674" t="str">
            <v>CONEXAO FIXA, ROSCA FEMEA, EM PLASTICO, DN 32 MM X 3/4", PARA CONEXAO COM CRIMPAGEM EM TUBO PEX</v>
          </cell>
          <cell r="C7674" t="str">
            <v xml:space="preserve">UN    </v>
          </cell>
          <cell r="D7674">
            <v>27.98</v>
          </cell>
          <cell r="E7674">
            <v>0.05</v>
          </cell>
        </row>
        <row r="7675">
          <cell r="A7675">
            <v>38844</v>
          </cell>
          <cell r="B7675" t="str">
            <v>CONEXAO FIXA, ROSCA FEMEA, METALICA, COM ANEL DESLIZANTE, DN 16 MM X 1/2", PARA TUBO PEX</v>
          </cell>
          <cell r="C7675" t="str">
            <v xml:space="preserve">UN    </v>
          </cell>
          <cell r="D7675">
            <v>8.6</v>
          </cell>
          <cell r="E7675">
            <v>0.05</v>
          </cell>
        </row>
        <row r="7676">
          <cell r="A7676">
            <v>38846</v>
          </cell>
          <cell r="B7676" t="str">
            <v>CONEXAO FIXA, ROSCA FEMEA, METALICA, COM ANEL DESLIZANTE, DN 20 MM X 1/2", PARA TUBO PEX</v>
          </cell>
          <cell r="C7676" t="str">
            <v xml:space="preserve">UN    </v>
          </cell>
          <cell r="D7676">
            <v>9.4</v>
          </cell>
          <cell r="E7676">
            <v>0.05</v>
          </cell>
        </row>
        <row r="7677">
          <cell r="A7677">
            <v>38847</v>
          </cell>
          <cell r="B7677" t="str">
            <v>CONEXAO FIXA, ROSCA FEMEA, METALICA, COM ANEL DESLIZANTE, DN 20 MM X 3/4", PARA TUBO PEX</v>
          </cell>
          <cell r="C7677" t="str">
            <v xml:space="preserve">UN    </v>
          </cell>
          <cell r="D7677">
            <v>11.57</v>
          </cell>
          <cell r="E7677">
            <v>0.05</v>
          </cell>
        </row>
        <row r="7678">
          <cell r="A7678">
            <v>38850</v>
          </cell>
          <cell r="B7678" t="str">
            <v>CONEXAO FIXA, ROSCA FEMEA, METALICA, COM ANEL DESLIZANTE, DN 25 MM X 1", PARA TUBO PEX</v>
          </cell>
          <cell r="C7678" t="str">
            <v xml:space="preserve">UN    </v>
          </cell>
          <cell r="D7678">
            <v>16.09</v>
          </cell>
          <cell r="E7678">
            <v>0.05</v>
          </cell>
        </row>
        <row r="7679">
          <cell r="A7679">
            <v>38848</v>
          </cell>
          <cell r="B7679" t="str">
            <v>CONEXAO FIXA, ROSCA FEMEA, METALICA, COM ANEL DESLIZANTE, DN 25 MM X 3/4", PARA TUBO PEX</v>
          </cell>
          <cell r="C7679" t="str">
            <v xml:space="preserve">UN    </v>
          </cell>
          <cell r="D7679">
            <v>13.45</v>
          </cell>
          <cell r="E7679">
            <v>0.05</v>
          </cell>
        </row>
        <row r="7680">
          <cell r="A7680">
            <v>38851</v>
          </cell>
          <cell r="B7680" t="str">
            <v>CONEXAO FIXA, ROSCA FEMEA, METALICA, COM ANEL DESLIZANTE, DN 32 MM X 1", PARA TUBO PEX</v>
          </cell>
          <cell r="C7680" t="str">
            <v xml:space="preserve">UN    </v>
          </cell>
          <cell r="D7680">
            <v>24.45</v>
          </cell>
          <cell r="E7680">
            <v>0.05</v>
          </cell>
        </row>
        <row r="7681">
          <cell r="A7681">
            <v>38860</v>
          </cell>
          <cell r="B7681" t="str">
            <v>CONEXAO FIXA, ROSCA MACHO, METALICA, PARA TUBO PEX, DN 16 MM X 1/2"</v>
          </cell>
          <cell r="C7681" t="str">
            <v xml:space="preserve">UN    </v>
          </cell>
          <cell r="D7681">
            <v>6.91</v>
          </cell>
          <cell r="E7681">
            <v>0.05</v>
          </cell>
        </row>
        <row r="7682">
          <cell r="A7682">
            <v>38861</v>
          </cell>
          <cell r="B7682" t="str">
            <v>CONEXAO FIXA, ROSCA MACHO, METALICA, PARA TUBO PEX, DN 16 MM X 3/4"</v>
          </cell>
          <cell r="C7682" t="str">
            <v xml:space="preserve">UN    </v>
          </cell>
          <cell r="D7682">
            <v>9.3000000000000007</v>
          </cell>
          <cell r="E7682">
            <v>0.05</v>
          </cell>
        </row>
        <row r="7683">
          <cell r="A7683">
            <v>38862</v>
          </cell>
          <cell r="B7683" t="str">
            <v>CONEXAO FIXA, ROSCA MACHO, METALICA, PARA TUBO PEX, DN 20 MM X 1/2"</v>
          </cell>
          <cell r="C7683" t="str">
            <v xml:space="preserve">UN    </v>
          </cell>
          <cell r="D7683">
            <v>7.84</v>
          </cell>
          <cell r="E7683">
            <v>0.05</v>
          </cell>
        </row>
        <row r="7684">
          <cell r="A7684">
            <v>38863</v>
          </cell>
          <cell r="B7684" t="str">
            <v>CONEXAO FIXA, ROSCA MACHO, METALICA, PARA TUBO PEX, DN 20 MM X 3/4"</v>
          </cell>
          <cell r="C7684" t="str">
            <v xml:space="preserve">UN    </v>
          </cell>
          <cell r="D7684">
            <v>9.01</v>
          </cell>
          <cell r="E7684">
            <v>0.05</v>
          </cell>
        </row>
        <row r="7685">
          <cell r="A7685">
            <v>38865</v>
          </cell>
          <cell r="B7685" t="str">
            <v>CONEXAO FIXA, ROSCA MACHO, METALICA, PARA TUBO PEX, DN 25 MM X 1/2"</v>
          </cell>
          <cell r="C7685" t="str">
            <v xml:space="preserve">UN    </v>
          </cell>
          <cell r="D7685">
            <v>12.23</v>
          </cell>
          <cell r="E7685">
            <v>0.05</v>
          </cell>
        </row>
        <row r="7686">
          <cell r="A7686">
            <v>38864</v>
          </cell>
          <cell r="B7686" t="str">
            <v>CONEXAO FIXA, ROSCA MACHO, METALICA, PARA TUBO PEX, DN 25 MM X 1"</v>
          </cell>
          <cell r="C7686" t="str">
            <v xml:space="preserve">UN    </v>
          </cell>
          <cell r="D7686">
            <v>18.690000000000001</v>
          </cell>
          <cell r="E7686">
            <v>0.05</v>
          </cell>
        </row>
        <row r="7687">
          <cell r="A7687">
            <v>38866</v>
          </cell>
          <cell r="B7687" t="str">
            <v>CONEXAO FIXA, ROSCA MACHO, METALICA, PARA TUBO PEX, DN 25 MM X 3/4"</v>
          </cell>
          <cell r="C7687" t="str">
            <v xml:space="preserve">UN    </v>
          </cell>
          <cell r="D7687">
            <v>13.16</v>
          </cell>
          <cell r="E7687">
            <v>0.05</v>
          </cell>
        </row>
        <row r="7688">
          <cell r="A7688">
            <v>38868</v>
          </cell>
          <cell r="B7688" t="str">
            <v>CONEXAO FIXA, ROSCA MACHO, METALICA, PARA TUBO PEX, DN 32 MM X 1"</v>
          </cell>
          <cell r="C7688" t="str">
            <v xml:space="preserve">UN    </v>
          </cell>
          <cell r="D7688">
            <v>21.94</v>
          </cell>
          <cell r="E7688">
            <v>0.05</v>
          </cell>
        </row>
        <row r="7689">
          <cell r="A7689">
            <v>38853</v>
          </cell>
          <cell r="B7689" t="str">
            <v>CONEXAO MOVEL, ROSCA FEMEA, METALICA, COM ANEL DESLIZANTE, PARA TUBO PEX, DN 16 MM X 1/2"</v>
          </cell>
          <cell r="C7689" t="str">
            <v xml:space="preserve">UN    </v>
          </cell>
          <cell r="D7689">
            <v>7.09</v>
          </cell>
          <cell r="E7689">
            <v>0.05</v>
          </cell>
        </row>
        <row r="7690">
          <cell r="A7690">
            <v>38854</v>
          </cell>
          <cell r="B7690" t="str">
            <v>CONEXAO MOVEL, ROSCA FEMEA, METALICA, COM ANEL DESLIZANTE, PARA TUBO PEX, DN 16 MM X 3/4"</v>
          </cell>
          <cell r="C7690" t="str">
            <v xml:space="preserve">UN    </v>
          </cell>
          <cell r="D7690">
            <v>9.69</v>
          </cell>
          <cell r="E7690">
            <v>0.05</v>
          </cell>
        </row>
        <row r="7691">
          <cell r="A7691">
            <v>38855</v>
          </cell>
          <cell r="B7691" t="str">
            <v>CONEXAO MOVEL, ROSCA FEMEA, METALICA, COM ANEL DESLIZANTE, PARA TUBO PEX, DN 20 MM X 1/2"</v>
          </cell>
          <cell r="C7691" t="str">
            <v xml:space="preserve">UN    </v>
          </cell>
          <cell r="D7691">
            <v>7.19</v>
          </cell>
          <cell r="E7691">
            <v>0.05</v>
          </cell>
        </row>
        <row r="7692">
          <cell r="A7692">
            <v>38856</v>
          </cell>
          <cell r="B7692" t="str">
            <v>CONEXAO MOVEL, ROSCA FEMEA, METALICA, COM ANEL DESLIZANTE, PARA TUBO PEX, DN 20 MM X 3/4"</v>
          </cell>
          <cell r="C7692" t="str">
            <v xml:space="preserve">UN    </v>
          </cell>
          <cell r="D7692">
            <v>11.54</v>
          </cell>
          <cell r="E7692">
            <v>0.05</v>
          </cell>
        </row>
        <row r="7693">
          <cell r="A7693">
            <v>38857</v>
          </cell>
          <cell r="B7693" t="str">
            <v>CONEXAO MOVEL, ROSCA FEMEA, METALICA, COM ANEL DESLIZANTE, PARA TUBO PEX, DN 25 MM X 1"</v>
          </cell>
          <cell r="C7693" t="str">
            <v xml:space="preserve">UN    </v>
          </cell>
          <cell r="D7693">
            <v>15.27</v>
          </cell>
          <cell r="E7693">
            <v>0.05</v>
          </cell>
        </row>
        <row r="7694">
          <cell r="A7694">
            <v>38858</v>
          </cell>
          <cell r="B7694" t="str">
            <v>CONEXAO MOVEL, ROSCA FEMEA, METALICA, COM ANEL DESLIZANTE, PARA TUBO PEX, DN 25 MM X 3/4"</v>
          </cell>
          <cell r="C7694" t="str">
            <v xml:space="preserve">UN    </v>
          </cell>
          <cell r="D7694">
            <v>13.88</v>
          </cell>
          <cell r="E7694">
            <v>0.05</v>
          </cell>
        </row>
        <row r="7695">
          <cell r="A7695">
            <v>38859</v>
          </cell>
          <cell r="B7695" t="str">
            <v>CONEXAO MOVEL, ROSCA FEMEA, METALICA, COM ANEL DESLIZANTE, PARA TUBO PEX, DN 32 MM X 1"</v>
          </cell>
          <cell r="C7695" t="str">
            <v xml:space="preserve">UN    </v>
          </cell>
          <cell r="D7695">
            <v>22.48</v>
          </cell>
          <cell r="E7695">
            <v>0.05</v>
          </cell>
        </row>
        <row r="7696">
          <cell r="A7696">
            <v>1607</v>
          </cell>
          <cell r="B7696" t="str">
            <v>CONJUNTO ARRUELAS DE VEDACAO 5/16" PARA TELHA FIBROCIMENTO (UMA ARRUELA METALICA E UMA ARRUELA PVC - CONICAS)</v>
          </cell>
          <cell r="C7696" t="str">
            <v xml:space="preserve">CJ    </v>
          </cell>
          <cell r="D7696">
            <v>0.12</v>
          </cell>
          <cell r="E7696">
            <v>0.05</v>
          </cell>
        </row>
        <row r="7697">
          <cell r="A7697">
            <v>11467</v>
          </cell>
          <cell r="B7697" t="str">
            <v>CONJUNTO DE FECHADURA DE SOBREPOR EM FERRO PINTADO, SEM MACANETA, COM CHAVE GRANDE (SEM CILINDRO) - TIPO CAIXAO - COMPLETA</v>
          </cell>
          <cell r="C7697" t="str">
            <v xml:space="preserve">UN    </v>
          </cell>
          <cell r="D7697">
            <v>14.74</v>
          </cell>
          <cell r="E7697">
            <v>0.05</v>
          </cell>
        </row>
        <row r="7698">
          <cell r="A7698">
            <v>38169</v>
          </cell>
          <cell r="B7698" t="str">
            <v>CONJUNTO DE FERRAGENS PIVO, PARA PORTA PIVOTANTE DE ATE 100 KG, REGULAVEL COM ESFERA , CROMADO - SUPERIOR E INFERIOR - COMPLETO</v>
          </cell>
          <cell r="C7698" t="str">
            <v xml:space="preserve">CJ    </v>
          </cell>
          <cell r="D7698">
            <v>56.67</v>
          </cell>
          <cell r="E7698">
            <v>0.05</v>
          </cell>
        </row>
        <row r="7699">
          <cell r="A7699">
            <v>6142</v>
          </cell>
          <cell r="B7699" t="str">
            <v>CONJUNTO DE LIGACAO PARA BACIA SANITARIA AJUSTAVEL, EM PLASTICO BRANCO, COM TUBO, CANOPLA E ESPUDE</v>
          </cell>
          <cell r="C7699" t="str">
            <v xml:space="preserve">UN    </v>
          </cell>
          <cell r="D7699">
            <v>5.2</v>
          </cell>
          <cell r="E7699">
            <v>0.05</v>
          </cell>
        </row>
        <row r="7700">
          <cell r="A7700">
            <v>11686</v>
          </cell>
          <cell r="B7700" t="str">
            <v>CONJUNTO DE LIGACAO PARA BACIA SANITARIA EM PLASTICO BRANCO COM TUBO, CANOPLA E ANEL DE EXPANSAO (TUBO 1.1/2 '' X 20 CM)</v>
          </cell>
          <cell r="C7700" t="str">
            <v xml:space="preserve">UN    </v>
          </cell>
          <cell r="D7700">
            <v>7.22</v>
          </cell>
          <cell r="E7700">
            <v>0.05</v>
          </cell>
        </row>
        <row r="7701">
          <cell r="A7701">
            <v>37598</v>
          </cell>
          <cell r="B7701" t="str">
            <v>CONJUNTO MONTADO ESTOPIM COM ESPOLETA COMUM NUMERO 8, COM CABECA ACENDEDORA, 1,5 M</v>
          </cell>
          <cell r="C7701" t="str">
            <v xml:space="preserve">UN    </v>
          </cell>
          <cell r="D7701">
            <v>17.440000000000001</v>
          </cell>
          <cell r="E7701">
            <v>0.05</v>
          </cell>
        </row>
        <row r="7702">
          <cell r="A7702">
            <v>25398</v>
          </cell>
          <cell r="B7702" t="str">
            <v>CONJUNTO PARA FUTSAL COM TRAVES OFICIAIS DE 3,00 X 2,00 M EM TUBO DE ACO GALVANIZADO 3" COM REQUADRO EM TUBO DE 1", PINTURA EM PRIMER COM TINTA ESMALTE SINTETICO E REDES DE POLIETILENO FIO 4 MM</v>
          </cell>
          <cell r="C7702" t="str">
            <v xml:space="preserve">UN    </v>
          </cell>
          <cell r="D7702">
            <v>2922.31</v>
          </cell>
          <cell r="E7702">
            <v>0.05</v>
          </cell>
        </row>
        <row r="7703">
          <cell r="A7703">
            <v>25399</v>
          </cell>
          <cell r="B7703" t="str">
            <v>CONJUNTO PARA QUADRA DE  VOLEI COM POSTES EM TUBO DE ACO GALVANIZADO 3", H = *255* CM, PINTURA EM TINTA ESMALTE SINTETICO, REDE DE NYLON COM 2 MM, MALHA 10 X 10 CM E ANTENAS OFICIAIS EM FIBRA DE VIDRO</v>
          </cell>
          <cell r="C7703" t="str">
            <v xml:space="preserve">UN    </v>
          </cell>
          <cell r="D7703">
            <v>1774.09</v>
          </cell>
          <cell r="E7703">
            <v>0.05</v>
          </cell>
        </row>
        <row r="7704">
          <cell r="A7704">
            <v>10667</v>
          </cell>
          <cell r="B7704" t="str">
            <v>CONTAINER ALMOXARIFADO, DE *2,40* X *6,00* M, PADRAO SIMPLES, SEM REVESTIMENTO E SEM DIVISORIAS INTERNOS E SEM SANITARIO, PARA USO EM CANTEIRO DE OBRAS</v>
          </cell>
          <cell r="C7704" t="str">
            <v xml:space="preserve">UN    </v>
          </cell>
          <cell r="D7704">
            <v>9846</v>
          </cell>
          <cell r="E7704">
            <v>0.05</v>
          </cell>
        </row>
        <row r="7705">
          <cell r="A7705">
            <v>1613</v>
          </cell>
          <cell r="B7705" t="str">
            <v>CONTATOR TRIPOLAR, CORRENTE DE *110* A, TENSAO NOMINAL DE *500* V, CATEGORIA AC-2 E AC-3</v>
          </cell>
          <cell r="C7705" t="str">
            <v xml:space="preserve">UN    </v>
          </cell>
          <cell r="D7705">
            <v>1615.74</v>
          </cell>
          <cell r="E7705">
            <v>0.05</v>
          </cell>
        </row>
        <row r="7706">
          <cell r="A7706">
            <v>1626</v>
          </cell>
          <cell r="B7706" t="str">
            <v>CONTATOR TRIPOLAR, CORRENTE DE *185* A, TENSAO NOMINAL DE *500* V, CATEGORIA AC-2 E AC-3</v>
          </cell>
          <cell r="C7706" t="str">
            <v xml:space="preserve">UN    </v>
          </cell>
          <cell r="D7706">
            <v>2416.54</v>
          </cell>
          <cell r="E7706">
            <v>0.05</v>
          </cell>
        </row>
        <row r="7707">
          <cell r="A7707">
            <v>1625</v>
          </cell>
          <cell r="B7707" t="str">
            <v>CONTATOR TRIPOLAR, CORRENTE DE *22* A, TENSAO NOMINAL DE *500* V, CATEGORIA AC-2 E AC-3</v>
          </cell>
          <cell r="C7707" t="str">
            <v xml:space="preserve">UN    </v>
          </cell>
          <cell r="D7707">
            <v>168.78</v>
          </cell>
          <cell r="E7707">
            <v>0.05</v>
          </cell>
        </row>
        <row r="7708">
          <cell r="A7708">
            <v>1622</v>
          </cell>
          <cell r="B7708" t="str">
            <v>CONTATOR TRIPOLAR, CORRENTE DE *265* A, TENSAO NOMINAL DE *500* V, CATEGORIA AC-2 E AC-3</v>
          </cell>
          <cell r="C7708" t="str">
            <v xml:space="preserve">UN    </v>
          </cell>
          <cell r="D7708">
            <v>5453.14</v>
          </cell>
          <cell r="E7708">
            <v>0.05</v>
          </cell>
        </row>
        <row r="7709">
          <cell r="A7709">
            <v>1620</v>
          </cell>
          <cell r="B7709" t="str">
            <v>CONTATOR TRIPOLAR, CORRENTE DE *38* A, TENSAO NOMINAL DE *500* V, CATEGORIA AC-2 E AC-3</v>
          </cell>
          <cell r="C7709" t="str">
            <v xml:space="preserve">UN    </v>
          </cell>
          <cell r="D7709">
            <v>355.55</v>
          </cell>
          <cell r="E7709">
            <v>0.05</v>
          </cell>
        </row>
        <row r="7710">
          <cell r="A7710">
            <v>1629</v>
          </cell>
          <cell r="B7710" t="str">
            <v>CONTATOR TRIPOLAR, CORRENTE DE *500* A, TENSAO NOMINAL DE *500* V, CATEGORIA AC-2 E AC-3</v>
          </cell>
          <cell r="C7710" t="str">
            <v xml:space="preserve">UN    </v>
          </cell>
          <cell r="D7710">
            <v>13271.64</v>
          </cell>
          <cell r="E7710">
            <v>0.05</v>
          </cell>
        </row>
        <row r="7711">
          <cell r="A7711">
            <v>1627</v>
          </cell>
          <cell r="B7711" t="str">
            <v>CONTATOR TRIPOLAR, CORRENTE DE *65* A, TENSAO NOMINAL DE *500* V, CATEGORIA AC-2 E AC-3</v>
          </cell>
          <cell r="C7711" t="str">
            <v xml:space="preserve">UN    </v>
          </cell>
          <cell r="D7711">
            <v>679.63</v>
          </cell>
          <cell r="E7711">
            <v>0.05</v>
          </cell>
        </row>
        <row r="7712">
          <cell r="A7712">
            <v>1623</v>
          </cell>
          <cell r="B7712" t="str">
            <v>CONTATOR TRIPOLAR, CORRENTE DE 12 A, TENSAO NOMINAL DE *500* V, CATEGORIA AC-2 E AC-3</v>
          </cell>
          <cell r="C7712" t="str">
            <v xml:space="preserve">UN    </v>
          </cell>
          <cell r="D7712">
            <v>137.65</v>
          </cell>
          <cell r="E7712">
            <v>0.05</v>
          </cell>
        </row>
        <row r="7713">
          <cell r="A7713">
            <v>1619</v>
          </cell>
          <cell r="B7713" t="str">
            <v>CONTATOR TRIPOLAR, CORRENTE DE 25 A, TENSAO NOMINAL DE *500* V, CATEGORIA AC-2 E AC-3</v>
          </cell>
          <cell r="C7713" t="str">
            <v xml:space="preserve">UN    </v>
          </cell>
          <cell r="D7713">
            <v>189.35</v>
          </cell>
          <cell r="E7713">
            <v>0.05</v>
          </cell>
        </row>
        <row r="7714">
          <cell r="A7714">
            <v>1630</v>
          </cell>
          <cell r="B7714" t="str">
            <v>CONTATOR TRIPOLAR, CORRENTE DE 250 A, TENSAO NOMINAL DE *500* V, PARA ACIONAMENTO DE CAPACITORES</v>
          </cell>
          <cell r="C7714" t="str">
            <v xml:space="preserve">UN    </v>
          </cell>
          <cell r="D7714">
            <v>4169.03</v>
          </cell>
          <cell r="E7714">
            <v>0.05</v>
          </cell>
        </row>
        <row r="7715">
          <cell r="A7715">
            <v>1616</v>
          </cell>
          <cell r="B7715" t="str">
            <v>CONTATOR TRIPOLAR, CORRENTE DE 300 A, TENSAO NOMINAL DE *500* V, CATEGORIA AC-2 E AC-3</v>
          </cell>
          <cell r="C7715" t="str">
            <v xml:space="preserve">UN    </v>
          </cell>
          <cell r="D7715">
            <v>6412.05</v>
          </cell>
          <cell r="E7715">
            <v>0.05</v>
          </cell>
        </row>
        <row r="7716">
          <cell r="A7716">
            <v>1614</v>
          </cell>
          <cell r="B7716" t="str">
            <v>CONTATOR TRIPOLAR, CORRENTE DE 32 A, TENSAO NOMINAL DE *500* V, CATEGORIA AC-2 E AC-3</v>
          </cell>
          <cell r="C7716" t="str">
            <v xml:space="preserve">UN    </v>
          </cell>
          <cell r="D7716">
            <v>293.05</v>
          </cell>
          <cell r="E7716">
            <v>0.05</v>
          </cell>
        </row>
        <row r="7717">
          <cell r="A7717">
            <v>1617</v>
          </cell>
          <cell r="B7717" t="str">
            <v>CONTATOR TRIPOLAR, CORRENTE DE 400 A, TENSAO NOMINAL DE *500* V, CATEGORIA AC-2 E AC-3</v>
          </cell>
          <cell r="C7717" t="str">
            <v xml:space="preserve">UN    </v>
          </cell>
          <cell r="D7717">
            <v>7654.6</v>
          </cell>
          <cell r="E7717">
            <v>0.05</v>
          </cell>
        </row>
        <row r="7718">
          <cell r="A7718">
            <v>1621</v>
          </cell>
          <cell r="B7718" t="str">
            <v>CONTATOR TRIPOLAR, CORRENTE DE 45 A, TENSAO NOMINAL DE *500* V, CATEGORIA AC-2 E AC-3</v>
          </cell>
          <cell r="C7718" t="str">
            <v xml:space="preserve">UN    </v>
          </cell>
          <cell r="D7718">
            <v>524.12</v>
          </cell>
          <cell r="E7718">
            <v>0.05</v>
          </cell>
        </row>
        <row r="7719">
          <cell r="A7719">
            <v>1624</v>
          </cell>
          <cell r="B7719" t="str">
            <v>CONTATOR TRIPOLAR, CORRENTE DE 630 A, TENSAO NOMINAL DE *500* V, CATEGORIA AC-2 E AC-3</v>
          </cell>
          <cell r="C7719" t="str">
            <v xml:space="preserve">UN    </v>
          </cell>
          <cell r="D7719">
            <v>18815.38</v>
          </cell>
          <cell r="E7719">
            <v>0.05</v>
          </cell>
        </row>
        <row r="7720">
          <cell r="A7720">
            <v>1615</v>
          </cell>
          <cell r="B7720" t="str">
            <v>CONTATOR TRIPOLAR, CORRENTE DE 75 A, TENSAO NOMINAL DE *500* V, CATEGORIA AC-2 E AC-3</v>
          </cell>
          <cell r="C7720" t="str">
            <v xml:space="preserve">UN    </v>
          </cell>
          <cell r="D7720">
            <v>984.21</v>
          </cell>
          <cell r="E7720">
            <v>0.05</v>
          </cell>
        </row>
        <row r="7721">
          <cell r="A7721">
            <v>1612</v>
          </cell>
          <cell r="B7721" t="str">
            <v>CONTATOR TRIPOLAR, CORRENTE DE 9 A, TENSAO NOMINAL DE *500* V, CATEGORIA AC-2 E AC-3</v>
          </cell>
          <cell r="C7721" t="str">
            <v xml:space="preserve">UN    </v>
          </cell>
          <cell r="D7721">
            <v>129.63</v>
          </cell>
          <cell r="E7721">
            <v>0.05</v>
          </cell>
        </row>
        <row r="7722">
          <cell r="A7722">
            <v>1618</v>
          </cell>
          <cell r="B7722" t="str">
            <v>CONTATOR TRIPOLAR, CORRENTE DE 95 A, TENSAO NOMINAL DE *500* V, CATEGORIA AC-2 E AC-3</v>
          </cell>
          <cell r="C7722" t="str">
            <v xml:space="preserve">UN    </v>
          </cell>
          <cell r="D7722">
            <v>1352.45</v>
          </cell>
          <cell r="E7722">
            <v>0.05</v>
          </cell>
        </row>
        <row r="7723">
          <cell r="A7723">
            <v>14211</v>
          </cell>
          <cell r="B7723" t="str">
            <v>CONTRA-PORCA SEXTAVADA, DIAMETRO NOMINAL 1 3/8", ALTURA 35 MM</v>
          </cell>
          <cell r="C7723" t="str">
            <v xml:space="preserve">UN    </v>
          </cell>
          <cell r="D7723">
            <v>16.14</v>
          </cell>
          <cell r="E7723">
            <v>0.05</v>
          </cell>
        </row>
        <row r="7724">
          <cell r="A7724">
            <v>40934</v>
          </cell>
          <cell r="B7724" t="str">
            <v>COORDENADOR / GERENTE DE OBRA (MENSALISTA)</v>
          </cell>
          <cell r="C7724" t="str">
            <v xml:space="preserve">MES   </v>
          </cell>
          <cell r="D7724">
            <v>31318.59</v>
          </cell>
          <cell r="E7724">
            <v>0.05</v>
          </cell>
        </row>
        <row r="7725">
          <cell r="A7725">
            <v>34500</v>
          </cell>
          <cell r="B7725" t="str">
            <v>COORDENADOR/GERENTE DE OBRA</v>
          </cell>
          <cell r="C7725" t="str">
            <v xml:space="preserve">H     </v>
          </cell>
          <cell r="D7725">
            <v>177.59</v>
          </cell>
          <cell r="E7725">
            <v>0.05</v>
          </cell>
        </row>
        <row r="7726">
          <cell r="A7726">
            <v>5328</v>
          </cell>
          <cell r="B7726" t="str">
            <v>CORANTE LIQUIDO PARA TINTA PVA, BISNAGA 50 ML</v>
          </cell>
          <cell r="C7726" t="str">
            <v xml:space="preserve">UN    </v>
          </cell>
          <cell r="D7726">
            <v>4.8499999999999996</v>
          </cell>
          <cell r="E7726">
            <v>0.05</v>
          </cell>
        </row>
        <row r="7727">
          <cell r="A7727">
            <v>38200</v>
          </cell>
          <cell r="B7727" t="str">
            <v>CORDA DE POLIAMIDA 12 MM TIPO BOMBEIRO, PARA TRABALHO EM ALTURA</v>
          </cell>
          <cell r="C7727" t="str">
            <v xml:space="preserve">100M  </v>
          </cell>
          <cell r="D7727">
            <v>446.03</v>
          </cell>
          <cell r="E7727">
            <v>0.05</v>
          </cell>
        </row>
        <row r="7728">
          <cell r="A7728">
            <v>39269</v>
          </cell>
          <cell r="B7728" t="str">
            <v>CORDAO DE COBRE, FLEXIVEL, TORCIDO, CLASSE 4 OU 5, ISOLACAO EM PVC/D, 300 V, 2 CONDUTORES DE 0,5 MM2</v>
          </cell>
          <cell r="C7728" t="str">
            <v xml:space="preserve">M     </v>
          </cell>
          <cell r="D7728">
            <v>0.73</v>
          </cell>
          <cell r="E7728">
            <v>0.05</v>
          </cell>
        </row>
        <row r="7729">
          <cell r="A7729">
            <v>11889</v>
          </cell>
          <cell r="B7729" t="str">
            <v>CORDAO DE COBRE, FLEXIVEL, TORCIDO, CLASSE 4 OU 5, ISOLACAO EM PVC/D, 300 V, 2 CONDUTORES DE 0,75 MM2</v>
          </cell>
          <cell r="C7729" t="str">
            <v xml:space="preserve">M     </v>
          </cell>
          <cell r="D7729">
            <v>1.01</v>
          </cell>
          <cell r="E7729">
            <v>0.05</v>
          </cell>
        </row>
        <row r="7730">
          <cell r="A7730">
            <v>39270</v>
          </cell>
          <cell r="B7730" t="str">
            <v>CORDAO DE COBRE, FLEXIVEL, TORCIDO, CLASSE 4 OU 5, ISOLACAO EM PVC/D, 300 V, 2 CONDUTORES DE 1,0 MM2</v>
          </cell>
          <cell r="C7730" t="str">
            <v xml:space="preserve">M     </v>
          </cell>
          <cell r="D7730">
            <v>1.21</v>
          </cell>
          <cell r="E7730">
            <v>0.05</v>
          </cell>
        </row>
        <row r="7731">
          <cell r="A7731">
            <v>11890</v>
          </cell>
          <cell r="B7731" t="str">
            <v>CORDAO DE COBRE, FLEXIVEL, TORCIDO, CLASSE 4 OU 5, ISOLACAO EM PVC/D, 300 V, 2 CONDUTORES DE 1,5 MM2</v>
          </cell>
          <cell r="C7731" t="str">
            <v xml:space="preserve">M     </v>
          </cell>
          <cell r="D7731">
            <v>1.57</v>
          </cell>
          <cell r="E7731">
            <v>0.05</v>
          </cell>
        </row>
        <row r="7732">
          <cell r="A7732">
            <v>11891</v>
          </cell>
          <cell r="B7732" t="str">
            <v>CORDAO DE COBRE, FLEXIVEL, TORCIDO, CLASSE 4 OU 5, ISOLACAO EM PVC/D, 300 V, 2 CONDUTORES DE 2,5 MM2</v>
          </cell>
          <cell r="C7732" t="str">
            <v xml:space="preserve">M     </v>
          </cell>
          <cell r="D7732">
            <v>2.59</v>
          </cell>
          <cell r="E7732">
            <v>0.05</v>
          </cell>
        </row>
        <row r="7733">
          <cell r="A7733">
            <v>11892</v>
          </cell>
          <cell r="B7733" t="str">
            <v>CORDAO DE COBRE, FLEXIVEL, TORCIDO, CLASSE 4 OU 5, ISOLACAO EM PVC/D, 300 V, 2 CONDUTORES DE 4 MM2</v>
          </cell>
          <cell r="C7733" t="str">
            <v xml:space="preserve">M     </v>
          </cell>
          <cell r="D7733">
            <v>4</v>
          </cell>
          <cell r="E7733">
            <v>0.05</v>
          </cell>
        </row>
        <row r="7734">
          <cell r="A7734">
            <v>37601</v>
          </cell>
          <cell r="B7734" t="str">
            <v>CORDEL DETONANTE, NP 05 G/M</v>
          </cell>
          <cell r="C7734" t="str">
            <v xml:space="preserve">M     </v>
          </cell>
          <cell r="D7734">
            <v>3.87</v>
          </cell>
          <cell r="E7734">
            <v>0.05</v>
          </cell>
        </row>
        <row r="7735">
          <cell r="A7735">
            <v>1634</v>
          </cell>
          <cell r="B7735" t="str">
            <v>CORDEL DETONANTE, NP 10 G/M</v>
          </cell>
          <cell r="C7735" t="str">
            <v xml:space="preserve">M     </v>
          </cell>
          <cell r="D7735">
            <v>4</v>
          </cell>
          <cell r="E7735">
            <v>0.05</v>
          </cell>
        </row>
        <row r="7736">
          <cell r="A7736">
            <v>5086</v>
          </cell>
          <cell r="B7736" t="str">
            <v>CORRENTE DE ELO CURTO COMUM, SOLDADA, GALVANIZADA, ESPESSURA DO ELO = 1/2" (12,5 MM)</v>
          </cell>
          <cell r="C7736" t="str">
            <v xml:space="preserve">KG    </v>
          </cell>
          <cell r="D7736">
            <v>23.46</v>
          </cell>
          <cell r="E7736">
            <v>0.05</v>
          </cell>
        </row>
        <row r="7737">
          <cell r="A7737">
            <v>11280</v>
          </cell>
          <cell r="B7737" t="str">
            <v>CORTADEIRA DE PISO DE CONCRETO E ASFALTO, PARA DISCO PADRAO DE DIAMETRO 350 MM (14") OU 450 MM (18") , MOTOR A GASOLINA, POTENCIA 13 HP, SEM DISCO</v>
          </cell>
          <cell r="C7737" t="str">
            <v xml:space="preserve">UN    </v>
          </cell>
          <cell r="D7737">
            <v>8407.8700000000008</v>
          </cell>
          <cell r="E7737">
            <v>0.05</v>
          </cell>
        </row>
        <row r="7738">
          <cell r="A7738">
            <v>40519</v>
          </cell>
          <cell r="B7738" t="str">
            <v>CORTADEIRA HIDRAULICA DE VERGALHAO, PARA ACO DE DIAMETRO ATE 50 MM, MOTOR ELETRICO TRIFASICO, POTENCIA DE 5,5 HP A 7,5 HP</v>
          </cell>
          <cell r="C7738" t="str">
            <v xml:space="preserve">UN    </v>
          </cell>
          <cell r="D7738">
            <v>69311.63</v>
          </cell>
          <cell r="E7738">
            <v>0.05</v>
          </cell>
        </row>
        <row r="7739">
          <cell r="A7739">
            <v>39869</v>
          </cell>
          <cell r="B7739" t="str">
            <v>COTOVELO BRONZE/LATAO (REF 707-3) SEM ANEL DE SOLDA, BOLSA X ROSCA F, 15MM X 1/2"</v>
          </cell>
          <cell r="C7739" t="str">
            <v xml:space="preserve">UN    </v>
          </cell>
          <cell r="D7739">
            <v>5.49</v>
          </cell>
          <cell r="E7739">
            <v>0.05</v>
          </cell>
        </row>
        <row r="7740">
          <cell r="A7740">
            <v>39870</v>
          </cell>
          <cell r="B7740" t="str">
            <v>COTOVELO BRONZE/LATAO (REF 707-3) SEM ANEL DE SOLDA, BOLSA X ROSCA F, 22MM X 1/2"</v>
          </cell>
          <cell r="C7740" t="str">
            <v xml:space="preserve">UN    </v>
          </cell>
          <cell r="D7740">
            <v>8.4</v>
          </cell>
          <cell r="E7740">
            <v>0.05</v>
          </cell>
        </row>
        <row r="7741">
          <cell r="A7741">
            <v>39871</v>
          </cell>
          <cell r="B7741" t="str">
            <v>COTOVELO BRONZE/LATAO (REF 707-3) SEM ANEL DE SOLDA, BOLSA X ROSCA F, 22MM X 3/4"</v>
          </cell>
          <cell r="C7741" t="str">
            <v xml:space="preserve">UN    </v>
          </cell>
          <cell r="D7741">
            <v>9.42</v>
          </cell>
          <cell r="E7741">
            <v>0.05</v>
          </cell>
        </row>
        <row r="7742">
          <cell r="A7742">
            <v>12722</v>
          </cell>
          <cell r="B7742" t="str">
            <v>COTOVELO DE COBRE 90 GRAUS (REF 607) SEM ANEL DE SOLDA, BOLSA X BOLSA, 104 MM</v>
          </cell>
          <cell r="C7742" t="str">
            <v xml:space="preserve">UN    </v>
          </cell>
          <cell r="D7742">
            <v>315.17</v>
          </cell>
          <cell r="E7742">
            <v>0.05</v>
          </cell>
        </row>
        <row r="7743">
          <cell r="A7743">
            <v>12714</v>
          </cell>
          <cell r="B7743" t="str">
            <v>COTOVELO DE COBRE 90 GRAUS (REF 607) SEM ANEL DE SOLDA, BOLSA X BOLSA, 15 MM</v>
          </cell>
          <cell r="C7743" t="str">
            <v xml:space="preserve">UN    </v>
          </cell>
          <cell r="D7743">
            <v>2.0499999999999998</v>
          </cell>
          <cell r="E7743">
            <v>0.05</v>
          </cell>
        </row>
        <row r="7744">
          <cell r="A7744">
            <v>12715</v>
          </cell>
          <cell r="B7744" t="str">
            <v>COTOVELO DE COBRE 90 GRAUS (REF 607) SEM ANEL DE SOLDA, BOLSA X BOLSA, 22 MM</v>
          </cell>
          <cell r="C7744" t="str">
            <v xml:space="preserve">UN    </v>
          </cell>
          <cell r="D7744">
            <v>4.6399999999999997</v>
          </cell>
          <cell r="E7744">
            <v>0.05</v>
          </cell>
        </row>
        <row r="7745">
          <cell r="A7745">
            <v>12716</v>
          </cell>
          <cell r="B7745" t="str">
            <v>COTOVELO DE COBRE 90 GRAUS (REF 607) SEM ANEL DE SOLDA, BOLSA X BOLSA, 28 MM</v>
          </cell>
          <cell r="C7745" t="str">
            <v xml:space="preserve">UN    </v>
          </cell>
          <cell r="D7745">
            <v>7.97</v>
          </cell>
          <cell r="E7745">
            <v>0.05</v>
          </cell>
        </row>
        <row r="7746">
          <cell r="A7746">
            <v>12717</v>
          </cell>
          <cell r="B7746" t="str">
            <v>COTOVELO DE COBRE 90 GRAUS (REF 607) SEM ANEL DE SOLDA, BOLSA X BOLSA, 35 MM</v>
          </cell>
          <cell r="C7746" t="str">
            <v xml:space="preserve">UN    </v>
          </cell>
          <cell r="D7746">
            <v>15.68</v>
          </cell>
          <cell r="E7746">
            <v>0.05</v>
          </cell>
        </row>
        <row r="7747">
          <cell r="A7747">
            <v>12718</v>
          </cell>
          <cell r="B7747" t="str">
            <v>COTOVELO DE COBRE 90 GRAUS (REF 607) SEM ANEL DE SOLDA, BOLSA X BOLSA, 42 MM</v>
          </cell>
          <cell r="C7747" t="str">
            <v xml:space="preserve">UN    </v>
          </cell>
          <cell r="D7747">
            <v>24.06</v>
          </cell>
          <cell r="E7747">
            <v>0.05</v>
          </cell>
        </row>
        <row r="7748">
          <cell r="A7748">
            <v>12719</v>
          </cell>
          <cell r="B7748" t="str">
            <v>COTOVELO DE COBRE 90 GRAUS (REF 607) SEM ANEL DE SOLDA, BOLSA X BOLSA, 54 MM</v>
          </cell>
          <cell r="C7748" t="str">
            <v xml:space="preserve">UN    </v>
          </cell>
          <cell r="D7748">
            <v>38.200000000000003</v>
          </cell>
          <cell r="E7748">
            <v>0.05</v>
          </cell>
        </row>
        <row r="7749">
          <cell r="A7749">
            <v>12720</v>
          </cell>
          <cell r="B7749" t="str">
            <v>COTOVELO DE COBRE 90 GRAUS (REF 607) SEM ANEL DE SOLDA, BOLSA X BOLSA, 66 MM</v>
          </cell>
          <cell r="C7749" t="str">
            <v xml:space="preserve">UN    </v>
          </cell>
          <cell r="D7749">
            <v>133.01</v>
          </cell>
          <cell r="E7749">
            <v>0.05</v>
          </cell>
        </row>
        <row r="7750">
          <cell r="A7750">
            <v>12721</v>
          </cell>
          <cell r="B7750" t="str">
            <v>COTOVELO DE COBRE 90 GRAUS (REF 607) SEM ANEL DE SOLDA, BOLSA X BOLSA, 79 MM</v>
          </cell>
          <cell r="C7750" t="str">
            <v xml:space="preserve">UN    </v>
          </cell>
          <cell r="D7750">
            <v>127.55</v>
          </cell>
          <cell r="E7750">
            <v>0.05</v>
          </cell>
        </row>
        <row r="7751">
          <cell r="A7751">
            <v>3468</v>
          </cell>
          <cell r="B7751" t="str">
            <v>COTOVELO DE REDUCAO 90 GRAUS DE FERRO GALVANIZADO, COM ROSCA BSP, DE 1 1/2" X 1"</v>
          </cell>
          <cell r="C7751" t="str">
            <v xml:space="preserve">UN    </v>
          </cell>
          <cell r="D7751">
            <v>21.63</v>
          </cell>
          <cell r="E7751">
            <v>0.05</v>
          </cell>
        </row>
        <row r="7752">
          <cell r="A7752">
            <v>3465</v>
          </cell>
          <cell r="B7752" t="str">
            <v>COTOVELO DE REDUCAO 90 GRAUS DE FERRO GALVANIZADO, COM ROSCA BSP, DE 1 1/2" X 3/4"</v>
          </cell>
          <cell r="C7752" t="str">
            <v xml:space="preserve">UN    </v>
          </cell>
          <cell r="D7752">
            <v>21.63</v>
          </cell>
          <cell r="E7752">
            <v>0.05</v>
          </cell>
        </row>
        <row r="7753">
          <cell r="A7753">
            <v>12403</v>
          </cell>
          <cell r="B7753" t="str">
            <v>COTOVELO DE REDUCAO 90 GRAUS DE FERRO GALVANIZADO, COM ROSCA BSP, DE 1 1/4" X 1"</v>
          </cell>
          <cell r="C7753" t="str">
            <v xml:space="preserve">UN    </v>
          </cell>
          <cell r="D7753">
            <v>15.41</v>
          </cell>
          <cell r="E7753">
            <v>0.05</v>
          </cell>
        </row>
        <row r="7754">
          <cell r="A7754">
            <v>3463</v>
          </cell>
          <cell r="B7754" t="str">
            <v>COTOVELO DE REDUCAO 90 GRAUS DE FERRO GALVANIZADO, COM ROSCA BSP, DE 1" X 1/2"</v>
          </cell>
          <cell r="C7754" t="str">
            <v xml:space="preserve">UN    </v>
          </cell>
          <cell r="D7754">
            <v>9</v>
          </cell>
          <cell r="E7754">
            <v>0.05</v>
          </cell>
        </row>
        <row r="7755">
          <cell r="A7755">
            <v>3464</v>
          </cell>
          <cell r="B7755" t="str">
            <v>COTOVELO DE REDUCAO 90 GRAUS DE FERRO GALVANIZADO, COM ROSCA BSP, DE 1" X 3/4"</v>
          </cell>
          <cell r="C7755" t="str">
            <v xml:space="preserve">UN    </v>
          </cell>
          <cell r="D7755">
            <v>9</v>
          </cell>
          <cell r="E7755">
            <v>0.05</v>
          </cell>
        </row>
        <row r="7756">
          <cell r="A7756">
            <v>3466</v>
          </cell>
          <cell r="B7756" t="str">
            <v>COTOVELO DE REDUCAO 90 GRAUS DE FERRO GALVANIZADO, COM ROSCA BSP, DE 2 1/2" X 2"</v>
          </cell>
          <cell r="C7756" t="str">
            <v xml:space="preserve">UN    </v>
          </cell>
          <cell r="D7756">
            <v>54.93</v>
          </cell>
          <cell r="E7756">
            <v>0.05</v>
          </cell>
        </row>
        <row r="7757">
          <cell r="A7757">
            <v>3467</v>
          </cell>
          <cell r="B7757" t="str">
            <v>COTOVELO DE REDUCAO 90 GRAUS DE FERRO GALVANIZADO, COM ROSCA BSP, DE 2" X 1 1/2"</v>
          </cell>
          <cell r="C7757" t="str">
            <v xml:space="preserve">UN    </v>
          </cell>
          <cell r="D7757">
            <v>31.02</v>
          </cell>
          <cell r="E7757">
            <v>0.05</v>
          </cell>
        </row>
        <row r="7758">
          <cell r="A7758">
            <v>3462</v>
          </cell>
          <cell r="B7758" t="str">
            <v>COTOVELO DE REDUCAO 90 GRAUS DE FERRO GALVANIZADO, COM ROSCA BSP, DE 3/4" X 1/2"</v>
          </cell>
          <cell r="C7758" t="str">
            <v xml:space="preserve">UN    </v>
          </cell>
          <cell r="D7758">
            <v>5.94</v>
          </cell>
          <cell r="E7758">
            <v>0.05</v>
          </cell>
        </row>
        <row r="7759">
          <cell r="A7759">
            <v>3446</v>
          </cell>
          <cell r="B7759" t="str">
            <v>COTOVELO 45 GRAUS DE FERRO GALVANIZADO, COM ROSCA BSP, DE 1 1/2"</v>
          </cell>
          <cell r="C7759" t="str">
            <v xml:space="preserve">UN    </v>
          </cell>
          <cell r="D7759">
            <v>18.29</v>
          </cell>
          <cell r="E7759">
            <v>0.05</v>
          </cell>
        </row>
        <row r="7760">
          <cell r="A7760">
            <v>3445</v>
          </cell>
          <cell r="B7760" t="str">
            <v>COTOVELO 45 GRAUS DE FERRO GALVANIZADO, COM ROSCA BSP, DE 1 1/4"</v>
          </cell>
          <cell r="C7760" t="str">
            <v xml:space="preserve">UN    </v>
          </cell>
          <cell r="D7760">
            <v>14.93</v>
          </cell>
          <cell r="E7760">
            <v>0.05</v>
          </cell>
        </row>
        <row r="7761">
          <cell r="A7761">
            <v>3441</v>
          </cell>
          <cell r="B7761" t="str">
            <v>COTOVELO 45 GRAUS DE FERRO GALVANIZADO, COM ROSCA BSP, DE 1/2"</v>
          </cell>
          <cell r="C7761" t="str">
            <v xml:space="preserve">UN    </v>
          </cell>
          <cell r="D7761">
            <v>4.21</v>
          </cell>
          <cell r="E7761">
            <v>0.05</v>
          </cell>
        </row>
        <row r="7762">
          <cell r="A7762">
            <v>3444</v>
          </cell>
          <cell r="B7762" t="str">
            <v>COTOVELO 45 GRAUS DE FERRO GALVANIZADO, COM ROSCA BSP, DE 1"</v>
          </cell>
          <cell r="C7762" t="str">
            <v xml:space="preserve">UN    </v>
          </cell>
          <cell r="D7762">
            <v>9.19</v>
          </cell>
          <cell r="E7762">
            <v>0.05</v>
          </cell>
        </row>
        <row r="7763">
          <cell r="A7763">
            <v>12402</v>
          </cell>
          <cell r="B7763" t="str">
            <v>COTOVELO 45 GRAUS DE FERRO GALVANIZADO, COM ROSCA BSP, DE 2 1/2"</v>
          </cell>
          <cell r="C7763" t="str">
            <v xml:space="preserve">UN    </v>
          </cell>
          <cell r="D7763">
            <v>51.41</v>
          </cell>
          <cell r="E7763">
            <v>0.05</v>
          </cell>
        </row>
        <row r="7764">
          <cell r="A7764">
            <v>3447</v>
          </cell>
          <cell r="B7764" t="str">
            <v>COTOVELO 45 GRAUS DE FERRO GALVANIZADO, COM ROSCA BSP, DE 2"</v>
          </cell>
          <cell r="C7764" t="str">
            <v xml:space="preserve">UN    </v>
          </cell>
          <cell r="D7764">
            <v>26.59</v>
          </cell>
          <cell r="E7764">
            <v>0.05</v>
          </cell>
        </row>
        <row r="7765">
          <cell r="A7765">
            <v>3442</v>
          </cell>
          <cell r="B7765" t="str">
            <v>COTOVELO 45 GRAUS DE FERRO GALVANIZADO, COM ROSCA BSP, DE 3/4"</v>
          </cell>
          <cell r="C7765" t="str">
            <v xml:space="preserve">UN    </v>
          </cell>
          <cell r="D7765">
            <v>6.3</v>
          </cell>
          <cell r="E7765">
            <v>0.05</v>
          </cell>
        </row>
        <row r="7766">
          <cell r="A7766">
            <v>3448</v>
          </cell>
          <cell r="B7766" t="str">
            <v>COTOVELO 45 GRAUS DE FERRO GALVANIZADO, COM ROSCA BSP, DE 3"</v>
          </cell>
          <cell r="C7766" t="str">
            <v xml:space="preserve">UN    </v>
          </cell>
          <cell r="D7766">
            <v>75.16</v>
          </cell>
          <cell r="E7766">
            <v>0.05</v>
          </cell>
        </row>
        <row r="7767">
          <cell r="A7767">
            <v>3449</v>
          </cell>
          <cell r="B7767" t="str">
            <v>COTOVELO 45 GRAUS DE FERRO GALVANIZADO, COM ROSCA BSP, DE 4"</v>
          </cell>
          <cell r="C7767" t="str">
            <v xml:space="preserve">UN    </v>
          </cell>
          <cell r="D7767">
            <v>131.69999999999999</v>
          </cell>
          <cell r="E7767">
            <v>0.05</v>
          </cell>
        </row>
        <row r="7768">
          <cell r="A7768">
            <v>37438</v>
          </cell>
          <cell r="B7768" t="str">
            <v>COTOVELO 45 GRAUS, PEAD PE 100, DE 125 MM, PARA ELETROFUSAO</v>
          </cell>
          <cell r="C7768" t="str">
            <v xml:space="preserve">UN    </v>
          </cell>
          <cell r="D7768">
            <v>145.13999999999999</v>
          </cell>
          <cell r="E7768">
            <v>0.05</v>
          </cell>
        </row>
        <row r="7769">
          <cell r="A7769">
            <v>37439</v>
          </cell>
          <cell r="B7769" t="str">
            <v>COTOVELO 45 GRAUS, PEAD PE 100, DE 200 MM, PARA ELETROFUSAO</v>
          </cell>
          <cell r="C7769" t="str">
            <v xml:space="preserve">UN    </v>
          </cell>
          <cell r="D7769">
            <v>948.95</v>
          </cell>
          <cell r="E7769">
            <v>0.05</v>
          </cell>
        </row>
        <row r="7770">
          <cell r="A7770">
            <v>37435</v>
          </cell>
          <cell r="B7770" t="str">
            <v>COTOVELO 45 GRAUS, PEAD PE 100, DE 32 MM, PARA ELETROFUSAO</v>
          </cell>
          <cell r="C7770" t="str">
            <v xml:space="preserve">UN    </v>
          </cell>
          <cell r="D7770">
            <v>17.05</v>
          </cell>
          <cell r="E7770">
            <v>0.05</v>
          </cell>
        </row>
        <row r="7771">
          <cell r="A7771">
            <v>37436</v>
          </cell>
          <cell r="B7771" t="str">
            <v>COTOVELO 45 GRAUS, PEAD PE 100, DE 40 MM, PARA ELETROFUSAO</v>
          </cell>
          <cell r="C7771" t="str">
            <v xml:space="preserve">UN    </v>
          </cell>
          <cell r="D7771">
            <v>20.13</v>
          </cell>
          <cell r="E7771">
            <v>0.05</v>
          </cell>
        </row>
        <row r="7772">
          <cell r="A7772">
            <v>37437</v>
          </cell>
          <cell r="B7772" t="str">
            <v>COTOVELO 45 GRAUS, PEAD PE 100, DE 63 MM, PARA ELETROFUSAO</v>
          </cell>
          <cell r="C7772" t="str">
            <v xml:space="preserve">UN    </v>
          </cell>
          <cell r="D7772">
            <v>29.11</v>
          </cell>
          <cell r="E7772">
            <v>0.05</v>
          </cell>
        </row>
        <row r="7773">
          <cell r="A7773">
            <v>3473</v>
          </cell>
          <cell r="B7773" t="str">
            <v>COTOVELO 90 GRAUS DE FERRO GALVANIZADO, COM ROSCA BSP MACHO/FEMEA, DE 1 1/2"</v>
          </cell>
          <cell r="C7773" t="str">
            <v xml:space="preserve">UN    </v>
          </cell>
          <cell r="D7773">
            <v>20.68</v>
          </cell>
          <cell r="E7773">
            <v>0.05</v>
          </cell>
        </row>
        <row r="7774">
          <cell r="A7774">
            <v>3474</v>
          </cell>
          <cell r="B7774" t="str">
            <v>COTOVELO 90 GRAUS DE FERRO GALVANIZADO, COM ROSCA BSP MACHO/FEMEA, DE 1 1/4"</v>
          </cell>
          <cell r="C7774" t="str">
            <v xml:space="preserve">UN    </v>
          </cell>
          <cell r="D7774">
            <v>17.04</v>
          </cell>
          <cell r="E7774">
            <v>0.05</v>
          </cell>
        </row>
        <row r="7775">
          <cell r="A7775">
            <v>3450</v>
          </cell>
          <cell r="B7775" t="str">
            <v>COTOVELO 90 GRAUS DE FERRO GALVANIZADO, COM ROSCA BSP MACHO/FEMEA, DE 1/2"</v>
          </cell>
          <cell r="C7775" t="str">
            <v xml:space="preserve">UN    </v>
          </cell>
          <cell r="D7775">
            <v>4.9400000000000004</v>
          </cell>
          <cell r="E7775">
            <v>0.05</v>
          </cell>
        </row>
        <row r="7776">
          <cell r="A7776">
            <v>3443</v>
          </cell>
          <cell r="B7776" t="str">
            <v>COTOVELO 90 GRAUS DE FERRO GALVANIZADO, COM ROSCA BSP MACHO/FEMEA, DE 1"</v>
          </cell>
          <cell r="C7776" t="str">
            <v xml:space="preserve">UN    </v>
          </cell>
          <cell r="D7776">
            <v>10.6</v>
          </cell>
          <cell r="E7776">
            <v>0.05</v>
          </cell>
        </row>
        <row r="7777">
          <cell r="A7777">
            <v>3453</v>
          </cell>
          <cell r="B7777" t="str">
            <v>COTOVELO 90 GRAUS DE FERRO GALVANIZADO, COM ROSCA BSP MACHO/FEMEA, DE 2 1/2"</v>
          </cell>
          <cell r="C7777" t="str">
            <v xml:space="preserve">UN    </v>
          </cell>
          <cell r="D7777">
            <v>60.36</v>
          </cell>
          <cell r="E7777">
            <v>0.05</v>
          </cell>
        </row>
        <row r="7778">
          <cell r="A7778">
            <v>3452</v>
          </cell>
          <cell r="B7778" t="str">
            <v>COTOVELO 90 GRAUS DE FERRO GALVANIZADO, COM ROSCA BSP MACHO/FEMEA, DE 2"</v>
          </cell>
          <cell r="C7778" t="str">
            <v xml:space="preserve">UN    </v>
          </cell>
          <cell r="D7778">
            <v>29.79</v>
          </cell>
          <cell r="E7778">
            <v>0.05</v>
          </cell>
        </row>
        <row r="7779">
          <cell r="A7779">
            <v>3451</v>
          </cell>
          <cell r="B7779" t="str">
            <v>COTOVELO 90 GRAUS DE FERRO GALVANIZADO, COM ROSCA BSP MACHO/FEMEA, DE 3/4"</v>
          </cell>
          <cell r="C7779" t="str">
            <v xml:space="preserve">UN    </v>
          </cell>
          <cell r="D7779">
            <v>5.91</v>
          </cell>
          <cell r="E7779">
            <v>0.05</v>
          </cell>
        </row>
        <row r="7780">
          <cell r="A7780">
            <v>3454</v>
          </cell>
          <cell r="B7780" t="str">
            <v>COTOVELO 90 GRAUS DE FERRO GALVANIZADO, COM ROSCA BSP MACHO/FEMEA, DE 3"</v>
          </cell>
          <cell r="C7780" t="str">
            <v xml:space="preserve">UN    </v>
          </cell>
          <cell r="D7780">
            <v>91.8</v>
          </cell>
          <cell r="E7780">
            <v>0.05</v>
          </cell>
        </row>
        <row r="7781">
          <cell r="A7781">
            <v>3458</v>
          </cell>
          <cell r="B7781" t="str">
            <v>COTOVELO 90 GRAUS DE FERRO GALVANIZADO, COM ROSCA BSP, DE 1 1/2"</v>
          </cell>
          <cell r="C7781" t="str">
            <v xml:space="preserve">UN    </v>
          </cell>
          <cell r="D7781">
            <v>16.57</v>
          </cell>
          <cell r="E7781">
            <v>0.05</v>
          </cell>
        </row>
        <row r="7782">
          <cell r="A7782">
            <v>3457</v>
          </cell>
          <cell r="B7782" t="str">
            <v>COTOVELO 90 GRAUS DE FERRO GALVANIZADO, COM ROSCA BSP, DE 1 1/4"</v>
          </cell>
          <cell r="C7782" t="str">
            <v xml:space="preserve">UN    </v>
          </cell>
          <cell r="D7782">
            <v>12.44</v>
          </cell>
          <cell r="E7782">
            <v>0.05</v>
          </cell>
        </row>
        <row r="7783">
          <cell r="A7783">
            <v>3455</v>
          </cell>
          <cell r="B7783" t="str">
            <v>COTOVELO 90 GRAUS DE FERRO GALVANIZADO, COM ROSCA BSP, DE 1/2"</v>
          </cell>
          <cell r="C7783" t="str">
            <v xml:space="preserve">UN    </v>
          </cell>
          <cell r="D7783">
            <v>3.53</v>
          </cell>
          <cell r="E7783">
            <v>0.05</v>
          </cell>
        </row>
        <row r="7784">
          <cell r="A7784">
            <v>3472</v>
          </cell>
          <cell r="B7784" t="str">
            <v>COTOVELO 90 GRAUS DE FERRO GALVANIZADO, COM ROSCA BSP, DE 1"</v>
          </cell>
          <cell r="C7784" t="str">
            <v xml:space="preserve">UN    </v>
          </cell>
          <cell r="D7784">
            <v>7.94</v>
          </cell>
          <cell r="E7784">
            <v>0.05</v>
          </cell>
        </row>
        <row r="7785">
          <cell r="A7785">
            <v>3470</v>
          </cell>
          <cell r="B7785" t="str">
            <v>COTOVELO 90 GRAUS DE FERRO GALVANIZADO, COM ROSCA BSP, DE 2 1/2"</v>
          </cell>
          <cell r="C7785" t="str">
            <v xml:space="preserve">UN    </v>
          </cell>
          <cell r="D7785">
            <v>46.28</v>
          </cell>
          <cell r="E7785">
            <v>0.05</v>
          </cell>
        </row>
        <row r="7786">
          <cell r="A7786">
            <v>3471</v>
          </cell>
          <cell r="B7786" t="str">
            <v>COTOVELO 90 GRAUS DE FERRO GALVANIZADO, COM ROSCA BSP, DE 2"</v>
          </cell>
          <cell r="C7786" t="str">
            <v xml:space="preserve">UN    </v>
          </cell>
          <cell r="D7786">
            <v>25.43</v>
          </cell>
          <cell r="E7786">
            <v>0.05</v>
          </cell>
        </row>
        <row r="7787">
          <cell r="A7787">
            <v>3456</v>
          </cell>
          <cell r="B7787" t="str">
            <v>COTOVELO 90 GRAUS DE FERRO GALVANIZADO, COM ROSCA BSP, DE 3/4"</v>
          </cell>
          <cell r="C7787" t="str">
            <v xml:space="preserve">UN    </v>
          </cell>
          <cell r="D7787">
            <v>5.28</v>
          </cell>
          <cell r="E7787">
            <v>0.05</v>
          </cell>
        </row>
        <row r="7788">
          <cell r="A7788">
            <v>3459</v>
          </cell>
          <cell r="B7788" t="str">
            <v>COTOVELO 90 GRAUS DE FERRO GALVANIZADO, COM ROSCA BSP, DE 3"</v>
          </cell>
          <cell r="C7788" t="str">
            <v xml:space="preserve">UN    </v>
          </cell>
          <cell r="D7788">
            <v>65.28</v>
          </cell>
          <cell r="E7788">
            <v>0.05</v>
          </cell>
        </row>
        <row r="7789">
          <cell r="A7789">
            <v>3469</v>
          </cell>
          <cell r="B7789" t="str">
            <v>COTOVELO 90 GRAUS DE FERRO GALVANIZADO, COM ROSCA BSP, DE 4"</v>
          </cell>
          <cell r="C7789" t="str">
            <v xml:space="preserve">UN    </v>
          </cell>
          <cell r="D7789">
            <v>124.15</v>
          </cell>
          <cell r="E7789">
            <v>0.05</v>
          </cell>
        </row>
        <row r="7790">
          <cell r="A7790">
            <v>3460</v>
          </cell>
          <cell r="B7790" t="str">
            <v>COTOVELO 90 GRAUS DE FERRO GALVANIZADO, COM ROSCA BSP, DE 5"</v>
          </cell>
          <cell r="C7790" t="str">
            <v xml:space="preserve">UN    </v>
          </cell>
          <cell r="D7790">
            <v>181.15</v>
          </cell>
          <cell r="E7790">
            <v>0.05</v>
          </cell>
        </row>
        <row r="7791">
          <cell r="A7791">
            <v>3461</v>
          </cell>
          <cell r="B7791" t="str">
            <v>COTOVELO 90 GRAUS DE FERRO GALVANIZADO, COM ROSCA BSP, DE 6"</v>
          </cell>
          <cell r="C7791" t="str">
            <v xml:space="preserve">UN    </v>
          </cell>
          <cell r="D7791">
            <v>463.02</v>
          </cell>
          <cell r="E7791">
            <v>0.05</v>
          </cell>
        </row>
        <row r="7792">
          <cell r="A7792">
            <v>37433</v>
          </cell>
          <cell r="B7792" t="str">
            <v>COTOVELO 90 GRAUS, PEAD PE 100, DE 125 MM, PARA ELETROFUSAO</v>
          </cell>
          <cell r="C7792" t="str">
            <v xml:space="preserve">UN    </v>
          </cell>
          <cell r="D7792">
            <v>145.13999999999999</v>
          </cell>
          <cell r="E7792">
            <v>0.05</v>
          </cell>
        </row>
        <row r="7793">
          <cell r="A7793">
            <v>37430</v>
          </cell>
          <cell r="B7793" t="str">
            <v>COTOVELO 90 GRAUS, PEAD PE 100, DE 20 MM, PARA ELETROFUSAO</v>
          </cell>
          <cell r="C7793" t="str">
            <v xml:space="preserve">UN    </v>
          </cell>
          <cell r="D7793">
            <v>18.190000000000001</v>
          </cell>
          <cell r="E7793">
            <v>0.05</v>
          </cell>
        </row>
        <row r="7794">
          <cell r="A7794">
            <v>37434</v>
          </cell>
          <cell r="B7794" t="str">
            <v>COTOVELO 90 GRAUS, PEAD PE 100, DE 200 MM, PARA ELETROFUSAO</v>
          </cell>
          <cell r="C7794" t="str">
            <v xml:space="preserve">UN    </v>
          </cell>
          <cell r="D7794">
            <v>1353.33</v>
          </cell>
          <cell r="E7794">
            <v>0.05</v>
          </cell>
        </row>
        <row r="7795">
          <cell r="A7795">
            <v>37431</v>
          </cell>
          <cell r="B7795" t="str">
            <v>COTOVELO 90 GRAUS, PEAD PE 100, DE 32 MM, PARA ELETROFUSAO</v>
          </cell>
          <cell r="C7795" t="str">
            <v xml:space="preserve">UN    </v>
          </cell>
          <cell r="D7795">
            <v>24.67</v>
          </cell>
          <cell r="E7795">
            <v>0.05</v>
          </cell>
        </row>
        <row r="7796">
          <cell r="A7796">
            <v>37432</v>
          </cell>
          <cell r="B7796" t="str">
            <v>COTOVELO 90 GRAUS, PEAD PE 100, DE 63 MM, PARA ELETROFUSAO</v>
          </cell>
          <cell r="C7796" t="str">
            <v xml:space="preserve">UN    </v>
          </cell>
          <cell r="D7796">
            <v>45.51</v>
          </cell>
          <cell r="E7796">
            <v>0.05</v>
          </cell>
        </row>
        <row r="7797">
          <cell r="A7797">
            <v>37413</v>
          </cell>
          <cell r="B7797" t="str">
            <v>COTOVELO/JOELHO COM ADAPTADOR, 90 GRAUS, EM POLIPROPILENO, PN 16, PARA TUBOS PEAD, 20 MM X 1/2" - LIGACAO PREDIAL DE AGUA</v>
          </cell>
          <cell r="C7797" t="str">
            <v xml:space="preserve">UN    </v>
          </cell>
          <cell r="D7797">
            <v>2.4700000000000002</v>
          </cell>
          <cell r="E7797">
            <v>0.05</v>
          </cell>
        </row>
        <row r="7798">
          <cell r="A7798">
            <v>37414</v>
          </cell>
          <cell r="B7798" t="str">
            <v>COTOVELO/JOELHO COM ADAPTADOR, 90 GRAUS, EM POLIPROPILENO, PN 16, PARA TUBOS PEAD, 20 MM X 3/4" - LIGACAO PREDIAL DE AGUA</v>
          </cell>
          <cell r="C7798" t="str">
            <v xml:space="preserve">UN    </v>
          </cell>
          <cell r="D7798">
            <v>2.8</v>
          </cell>
          <cell r="E7798">
            <v>0.05</v>
          </cell>
        </row>
        <row r="7799">
          <cell r="A7799">
            <v>37415</v>
          </cell>
          <cell r="B7799" t="str">
            <v>COTOVELO/JOELHO COM ADAPTADOR, 90 GRAUS, EM POLIPROPILENO, PN 16, PARA TUBOS PEAD, 32 MM X 1" - LIGACAO PREDIAL DE AGUA</v>
          </cell>
          <cell r="C7799" t="str">
            <v xml:space="preserve">UN    </v>
          </cell>
          <cell r="D7799">
            <v>5.0999999999999996</v>
          </cell>
          <cell r="E7799">
            <v>0.05</v>
          </cell>
        </row>
        <row r="7800">
          <cell r="A7800">
            <v>37416</v>
          </cell>
          <cell r="B7800" t="str">
            <v>COTOVELO/JOELHO 90 GRAUS, EM POLIPROPILENO, PN 16, PARA TUBOS PEAD, 20 X 20 MM - LIGACAO PREDIAL DE AGUA</v>
          </cell>
          <cell r="C7800" t="str">
            <v xml:space="preserve">UN    </v>
          </cell>
          <cell r="D7800">
            <v>2.31</v>
          </cell>
          <cell r="E7800">
            <v>0.05</v>
          </cell>
        </row>
        <row r="7801">
          <cell r="A7801">
            <v>37417</v>
          </cell>
          <cell r="B7801" t="str">
            <v>COTOVELO/JOELHO 90 GRAUS, EM POLIPROPILENO, PN 16, PARA TUBOS PEAD, 32 X 32 MM - LIGACAO PREDIAL DE AGUA</v>
          </cell>
          <cell r="C7801" t="str">
            <v xml:space="preserve">UN    </v>
          </cell>
          <cell r="D7801">
            <v>3.32</v>
          </cell>
          <cell r="E7801">
            <v>0.05</v>
          </cell>
        </row>
        <row r="7802">
          <cell r="A7802">
            <v>3112</v>
          </cell>
          <cell r="B7802" t="str">
            <v>CREMONA COM CASTANHA BIPARTIDA, COM VARA DE 1.20 M, EM LATAO CROMADO, PARA PORTAS E JANELAS - COMPLETA</v>
          </cell>
          <cell r="C7802" t="str">
            <v xml:space="preserve">CJ    </v>
          </cell>
          <cell r="D7802">
            <v>47.4</v>
          </cell>
          <cell r="E7802">
            <v>0.05</v>
          </cell>
        </row>
        <row r="7803">
          <cell r="A7803">
            <v>3113</v>
          </cell>
          <cell r="B7803" t="str">
            <v>CREMONA COM CASTANHA BIPARTIDA, COM VARA DE 1.50 M, EM LATAO CROMADO, PARA PORTAS E JANELAS - COMPLETA</v>
          </cell>
          <cell r="C7803" t="str">
            <v xml:space="preserve">CJ    </v>
          </cell>
          <cell r="D7803">
            <v>54.61</v>
          </cell>
          <cell r="E7803">
            <v>0.05</v>
          </cell>
        </row>
        <row r="7804">
          <cell r="A7804">
            <v>3114</v>
          </cell>
          <cell r="B7804" t="str">
            <v>CREMONA LATAO CROMADO, COM CASTANHA BIPARTIDA E PRESILHAS, MEDIDAS APROXIMADAS DE 113 X 40 X 35 MM (NAO INCL VARA FERRO)</v>
          </cell>
          <cell r="C7804" t="str">
            <v xml:space="preserve">UN    </v>
          </cell>
          <cell r="D7804">
            <v>24.67</v>
          </cell>
          <cell r="E7804">
            <v>0.05</v>
          </cell>
        </row>
        <row r="7805">
          <cell r="A7805">
            <v>34519</v>
          </cell>
          <cell r="B7805" t="str">
            <v>CRUZETA DE CONCRETO LEVE, COMP. 2000 MM SECAO, 90 X 90 MM</v>
          </cell>
          <cell r="C7805" t="str">
            <v xml:space="preserve">UN    </v>
          </cell>
          <cell r="D7805">
            <v>83.41</v>
          </cell>
          <cell r="E7805">
            <v>0.05</v>
          </cell>
        </row>
        <row r="7806">
          <cell r="A7806">
            <v>10510</v>
          </cell>
          <cell r="B7806" t="str">
            <v>CRUZETA DE EUCALIPTO TRATADO, OU EQUIVALENTE DA REGIAO, *2,4* M, SECAO *9 X 11,5* CM</v>
          </cell>
          <cell r="C7806" t="str">
            <v xml:space="preserve">UN    </v>
          </cell>
          <cell r="D7806">
            <v>65.62</v>
          </cell>
          <cell r="E7806">
            <v>0.05</v>
          </cell>
        </row>
        <row r="7807">
          <cell r="A7807">
            <v>1649</v>
          </cell>
          <cell r="B7807" t="str">
            <v>CRUZETA DE FERRO GALVANIZADO, COM ROSCA BSP, DE 1 1/2"</v>
          </cell>
          <cell r="C7807" t="str">
            <v xml:space="preserve">UN    </v>
          </cell>
          <cell r="D7807">
            <v>39.090000000000003</v>
          </cell>
          <cell r="E7807">
            <v>0.05</v>
          </cell>
        </row>
        <row r="7808">
          <cell r="A7808">
            <v>1653</v>
          </cell>
          <cell r="B7808" t="str">
            <v>CRUZETA DE FERRO GALVANIZADO, COM ROSCA BSP, DE 1 1/4"</v>
          </cell>
          <cell r="C7808" t="str">
            <v xml:space="preserve">UN    </v>
          </cell>
          <cell r="D7808">
            <v>30.61</v>
          </cell>
          <cell r="E7808">
            <v>0.05</v>
          </cell>
        </row>
        <row r="7809">
          <cell r="A7809">
            <v>1647</v>
          </cell>
          <cell r="B7809" t="str">
            <v>CRUZETA DE FERRO GALVANIZADO, COM ROSCA BSP, DE 1/2"</v>
          </cell>
          <cell r="C7809" t="str">
            <v xml:space="preserve">UN    </v>
          </cell>
          <cell r="D7809">
            <v>10.96</v>
          </cell>
          <cell r="E7809">
            <v>0.05</v>
          </cell>
        </row>
        <row r="7810">
          <cell r="A7810">
            <v>1648</v>
          </cell>
          <cell r="B7810" t="str">
            <v>CRUZETA DE FERRO GALVANIZADO, COM ROSCA BSP, DE 1"</v>
          </cell>
          <cell r="C7810" t="str">
            <v xml:space="preserve">UN    </v>
          </cell>
          <cell r="D7810">
            <v>21.05</v>
          </cell>
          <cell r="E7810">
            <v>0.05</v>
          </cell>
        </row>
        <row r="7811">
          <cell r="A7811">
            <v>1651</v>
          </cell>
          <cell r="B7811" t="str">
            <v>CRUZETA DE FERRO GALVANIZADO, COM ROSCA BSP, DE 2 1/2"</v>
          </cell>
          <cell r="C7811" t="str">
            <v xml:space="preserve">UN    </v>
          </cell>
          <cell r="D7811">
            <v>97.66</v>
          </cell>
          <cell r="E7811">
            <v>0.05</v>
          </cell>
        </row>
        <row r="7812">
          <cell r="A7812">
            <v>1650</v>
          </cell>
          <cell r="B7812" t="str">
            <v>CRUZETA DE FERRO GALVANIZADO, COM ROSCA BSP, DE 2"</v>
          </cell>
          <cell r="C7812" t="str">
            <v xml:space="preserve">UN    </v>
          </cell>
          <cell r="D7812">
            <v>53.98</v>
          </cell>
          <cell r="E7812">
            <v>0.05</v>
          </cell>
        </row>
        <row r="7813">
          <cell r="A7813">
            <v>1654</v>
          </cell>
          <cell r="B7813" t="str">
            <v>CRUZETA DE FERRO GALVANIZADO, COM ROSCA BSP, DE 3/4"</v>
          </cell>
          <cell r="C7813" t="str">
            <v xml:space="preserve">UN    </v>
          </cell>
          <cell r="D7813">
            <v>15.05</v>
          </cell>
          <cell r="E7813">
            <v>0.05</v>
          </cell>
        </row>
        <row r="7814">
          <cell r="A7814">
            <v>1652</v>
          </cell>
          <cell r="B7814" t="str">
            <v>CRUZETA DE FERRO GALVANIZADO, COM ROSCA BSP, DE 3"</v>
          </cell>
          <cell r="C7814" t="str">
            <v xml:space="preserve">UN    </v>
          </cell>
          <cell r="D7814">
            <v>140.16999999999999</v>
          </cell>
          <cell r="E7814">
            <v>0.05</v>
          </cell>
        </row>
        <row r="7815">
          <cell r="A7815">
            <v>1727</v>
          </cell>
          <cell r="B7815" t="str">
            <v>CRUZETA DE REDUCAO PVC PBA, JE, BBBB, DN 75 X 50 / DE 85 X 60 MM (NBR 5647)</v>
          </cell>
          <cell r="C7815" t="str">
            <v xml:space="preserve">UN    </v>
          </cell>
          <cell r="D7815">
            <v>63.48</v>
          </cell>
          <cell r="E7815">
            <v>0.05</v>
          </cell>
        </row>
        <row r="7816">
          <cell r="A7816">
            <v>12920</v>
          </cell>
          <cell r="B7816" t="str">
            <v>CRUZETA PVC PBA, JE, BBBB, DN 100 / DE 110 MM (NBR 5647)</v>
          </cell>
          <cell r="C7816" t="str">
            <v xml:space="preserve">UN    </v>
          </cell>
          <cell r="D7816">
            <v>83.88</v>
          </cell>
          <cell r="E7816">
            <v>0.05</v>
          </cell>
        </row>
        <row r="7817">
          <cell r="A7817">
            <v>1725</v>
          </cell>
          <cell r="B7817" t="str">
            <v>CRUZETA PVC PBA, JE, BBBB, DN 50 / DE 60 MM (NBR 5647)</v>
          </cell>
          <cell r="C7817" t="str">
            <v xml:space="preserve">UN    </v>
          </cell>
          <cell r="D7817">
            <v>18.309999999999999</v>
          </cell>
          <cell r="E7817">
            <v>0.05</v>
          </cell>
        </row>
        <row r="7818">
          <cell r="A7818">
            <v>12943</v>
          </cell>
          <cell r="B7818" t="str">
            <v>CRUZETA PVC PBA, JE, BBBB, DN 75 / DE 85 MM (NBR 5647)</v>
          </cell>
          <cell r="C7818" t="str">
            <v xml:space="preserve">UN    </v>
          </cell>
          <cell r="D7818">
            <v>45.19</v>
          </cell>
          <cell r="E7818">
            <v>0.05</v>
          </cell>
        </row>
        <row r="7819">
          <cell r="A7819">
            <v>1747</v>
          </cell>
          <cell r="B7819" t="str">
            <v>CUBA ACO INOX (AISI 304) DE EMBUTIR COM VALVULA DE 3 1/2 ", DE *56 X 33 X 12* CM</v>
          </cell>
          <cell r="C7819" t="str">
            <v xml:space="preserve">UN    </v>
          </cell>
          <cell r="D7819">
            <v>134.80000000000001</v>
          </cell>
          <cell r="E7819">
            <v>0.05</v>
          </cell>
        </row>
        <row r="7820">
          <cell r="A7820">
            <v>1744</v>
          </cell>
          <cell r="B7820" t="str">
            <v>CUBA ACO INOX (AISI 304) DE EMBUTIR COM VALVULA 3 1/2 ", DE *40 X 34 X 12* CM</v>
          </cell>
          <cell r="C7820" t="str">
            <v xml:space="preserve">UN    </v>
          </cell>
          <cell r="D7820">
            <v>93.37</v>
          </cell>
          <cell r="E7820">
            <v>0.05</v>
          </cell>
        </row>
        <row r="7821">
          <cell r="A7821">
            <v>1743</v>
          </cell>
          <cell r="B7821" t="str">
            <v>CUBA ACO INOX (AISI 304) DE EMBUTIR COM VALVULA 3 1/2 ", DE *46 X 30 X 12* CM</v>
          </cell>
          <cell r="C7821" t="str">
            <v xml:space="preserve">UN    </v>
          </cell>
          <cell r="D7821">
            <v>122.61</v>
          </cell>
          <cell r="E7821">
            <v>0.05</v>
          </cell>
        </row>
        <row r="7822">
          <cell r="A7822">
            <v>7241</v>
          </cell>
          <cell r="B7822" t="str">
            <v>CUMEEIRA ALUMINIO ONDULADA, COMPRIMENTO = *1,12* M, E = 0,8 MM</v>
          </cell>
          <cell r="C7822" t="str">
            <v xml:space="preserve">M2    </v>
          </cell>
          <cell r="D7822">
            <v>35.14</v>
          </cell>
          <cell r="E7822">
            <v>0.05</v>
          </cell>
        </row>
        <row r="7823">
          <cell r="A7823">
            <v>39640</v>
          </cell>
          <cell r="B7823" t="str">
            <v>CUMEEIRA ARTICULADA (ABA INFERIOR) PARA TELHA ONDULADA DE FIBROCIMENTO E = 4 MM, ABA *330* MM, COMPRIMENTO 500 MM (SEM AMIANTO)</v>
          </cell>
          <cell r="C7823" t="str">
            <v xml:space="preserve">UN    </v>
          </cell>
          <cell r="D7823">
            <v>5.88</v>
          </cell>
          <cell r="E7823">
            <v>0.05</v>
          </cell>
        </row>
        <row r="7824">
          <cell r="A7824">
            <v>11013</v>
          </cell>
          <cell r="B7824" t="str">
            <v>CUMEEIRA ARTICULADA (ABA INTERNA INFERIOR OU EXTERNA SUPERIOR) PARA TELHA ESTRUTURAL DE FIBROCIMENTO, 1 ABA, E = 6 MM (SEM AMIANTO)</v>
          </cell>
          <cell r="C7824" t="str">
            <v xml:space="preserve">UN    </v>
          </cell>
          <cell r="D7824">
            <v>12.11</v>
          </cell>
          <cell r="E7824">
            <v>0.05</v>
          </cell>
        </row>
        <row r="7825">
          <cell r="A7825">
            <v>11017</v>
          </cell>
          <cell r="B7825" t="str">
            <v>CUMEEIRA ARTICULADA (ABA SUPERIOR) PARA TELHA ONDULADA DE FIBROCIMENTO E = 4 MM, ABA *330* MM, COMPRIMENTO 500 MM (SEM AMIANTO)</v>
          </cell>
          <cell r="C7825" t="str">
            <v xml:space="preserve">UN    </v>
          </cell>
          <cell r="D7825">
            <v>5.17</v>
          </cell>
          <cell r="E7825">
            <v>0.05</v>
          </cell>
        </row>
        <row r="7826">
          <cell r="A7826">
            <v>20236</v>
          </cell>
          <cell r="B7826" t="str">
            <v>CUMEEIRA ARTICULADA (PAR) PARA TELHA ONDULADA DE FIBROCIMENTO, E = 6 MM, ABA 350 MM, COMPRIMENTO 1100 MM (SEM AMIANTO)</v>
          </cell>
          <cell r="C7826" t="str">
            <v xml:space="preserve">UN    </v>
          </cell>
          <cell r="D7826">
            <v>22.76</v>
          </cell>
          <cell r="E7826">
            <v>0.05</v>
          </cell>
        </row>
        <row r="7827">
          <cell r="A7827">
            <v>7215</v>
          </cell>
          <cell r="B7827" t="str">
            <v>CUMEEIRA NORMAL PARA TELHA ESTRUTURAL DE FIBROCIMENTO 1 ABA, E = 6 MM, COMPRIMENTO 608 MM (SEM AMIANTO)</v>
          </cell>
          <cell r="C7827" t="str">
            <v xml:space="preserve">UN    </v>
          </cell>
          <cell r="D7827">
            <v>19.48</v>
          </cell>
          <cell r="E7827">
            <v>0.05</v>
          </cell>
        </row>
        <row r="7828">
          <cell r="A7828">
            <v>7216</v>
          </cell>
          <cell r="B7828" t="str">
            <v>CUMEEIRA NORMAL PARA TELHA ESTRUTURAL DE FIBROCIMENTO 2 ABAS, E = 6 MM, DE 1050 X 935 MM (SEM AMIANTO)</v>
          </cell>
          <cell r="C7828" t="str">
            <v xml:space="preserve">UN    </v>
          </cell>
          <cell r="D7828">
            <v>81.45</v>
          </cell>
          <cell r="E7828">
            <v>0.05</v>
          </cell>
        </row>
        <row r="7829">
          <cell r="A7829">
            <v>20235</v>
          </cell>
          <cell r="B7829" t="str">
            <v>CUMEEIRA NORMAL PARA TELHA ONDULADA DE FIBROCIMENTO, E = 6 MM, ABA 300 MM, COMPRIMENTO 1100 MM (SEM AMIANTO)</v>
          </cell>
          <cell r="C7829" t="str">
            <v xml:space="preserve">UN    </v>
          </cell>
          <cell r="D7829">
            <v>41.18</v>
          </cell>
          <cell r="E7829">
            <v>0.05</v>
          </cell>
        </row>
        <row r="7830">
          <cell r="A7830">
            <v>7181</v>
          </cell>
          <cell r="B7830" t="str">
            <v>CUMEEIRA PARA TELHA CERAMICA, COMPRIMENTO DE *41* CM, RENDIMENTO DE *3* TELHAS/M</v>
          </cell>
          <cell r="C7830" t="str">
            <v xml:space="preserve">UN    </v>
          </cell>
          <cell r="D7830">
            <v>3.02</v>
          </cell>
          <cell r="E7830">
            <v>0.05</v>
          </cell>
        </row>
        <row r="7831">
          <cell r="A7831">
            <v>40866</v>
          </cell>
          <cell r="B7831" t="str">
            <v>CUMEEIRA PARA TELHA DE CONCRETO, PARA 2 AGUAS DE TELHADO, COR CINZA, RENDIMENTO DE *3* TELHAS/M (COLETADO CAIXA)</v>
          </cell>
          <cell r="C7831" t="str">
            <v xml:space="preserve">UN    </v>
          </cell>
          <cell r="D7831">
            <v>9.85</v>
          </cell>
          <cell r="E7831">
            <v>0.05</v>
          </cell>
        </row>
        <row r="7832">
          <cell r="A7832">
            <v>7214</v>
          </cell>
          <cell r="B7832" t="str">
            <v>CUMEEIRA SHED PARA TELHA ONDULADA DE FIBROCIMENTO, E = 6 MM, ABA 280 MM, COMPRIMENTO 1100 MM (SEM AMIANTO)</v>
          </cell>
          <cell r="C7832" t="str">
            <v xml:space="preserve">UN    </v>
          </cell>
          <cell r="D7832">
            <v>27.9</v>
          </cell>
          <cell r="E7832">
            <v>0.05</v>
          </cell>
        </row>
        <row r="7833">
          <cell r="A7833">
            <v>7219</v>
          </cell>
          <cell r="B7833" t="str">
            <v>CUMEEIRA UNIVERSAL PARA TELHA ONDULADA DE FIBROCIMENTO, E = 6 MM, ABA 210 MM, COMPRIMENTO 1100 MM (SEM AMIANTO)</v>
          </cell>
          <cell r="C7833" t="str">
            <v xml:space="preserve">UN    </v>
          </cell>
          <cell r="D7833">
            <v>28.88</v>
          </cell>
          <cell r="E7833">
            <v>0.05</v>
          </cell>
        </row>
        <row r="7834">
          <cell r="A7834">
            <v>37972</v>
          </cell>
          <cell r="B7834" t="str">
            <v>CURVA CPVC, 90 GRAUS, SOLDAVEL, 22 MM, PARA AGUA QUENTE</v>
          </cell>
          <cell r="C7834" t="str">
            <v xml:space="preserve">UN    </v>
          </cell>
          <cell r="D7834">
            <v>4.6500000000000004</v>
          </cell>
          <cell r="E7834">
            <v>0.05</v>
          </cell>
        </row>
        <row r="7835">
          <cell r="A7835">
            <v>37973</v>
          </cell>
          <cell r="B7835" t="str">
            <v>CURVA CPVC, 90 GRAUS, SOLDAVEL, 28 MM, PARA AGUA QUENTE</v>
          </cell>
          <cell r="C7835" t="str">
            <v xml:space="preserve">UN    </v>
          </cell>
          <cell r="D7835">
            <v>7.45</v>
          </cell>
          <cell r="E7835">
            <v>0.05</v>
          </cell>
        </row>
        <row r="7836">
          <cell r="A7836">
            <v>37971</v>
          </cell>
          <cell r="B7836" t="str">
            <v>CURVA CPVC, 90 GRAUS, SOLDAVEL,15 MM, PARA AGUA QUENTE</v>
          </cell>
          <cell r="C7836" t="str">
            <v xml:space="preserve">UN    </v>
          </cell>
          <cell r="D7836">
            <v>2.79</v>
          </cell>
          <cell r="E7836">
            <v>0.05</v>
          </cell>
        </row>
        <row r="7837">
          <cell r="A7837">
            <v>20094</v>
          </cell>
          <cell r="B7837" t="str">
            <v>CURVA CURTA PVC, PB, JE, 45 GRAUS, DN 100 MM, PARA REDE COLETORA ESGOTO (NBR 10569)</v>
          </cell>
          <cell r="C7837" t="str">
            <v xml:space="preserve">UN    </v>
          </cell>
          <cell r="D7837">
            <v>10.65</v>
          </cell>
          <cell r="E7837">
            <v>0.05</v>
          </cell>
        </row>
        <row r="7838">
          <cell r="A7838">
            <v>20095</v>
          </cell>
          <cell r="B7838" t="str">
            <v>CURVA CURTA PVC, PB, JE, 90 GRAUS, DN 100 MM, PARA REDE COLETORA ESGOTO (NBR 10569)</v>
          </cell>
          <cell r="C7838" t="str">
            <v xml:space="preserve">UN    </v>
          </cell>
          <cell r="D7838">
            <v>18.04</v>
          </cell>
          <cell r="E7838">
            <v>0.05</v>
          </cell>
        </row>
        <row r="7839">
          <cell r="A7839">
            <v>1954</v>
          </cell>
          <cell r="B7839" t="str">
            <v>CURVA DE PVC 45 GRAUS, SOLDAVEL, 110 MM, PARA AGUA FRIA PREDIAL (NBR 5648)</v>
          </cell>
          <cell r="C7839" t="str">
            <v xml:space="preserve">UN    </v>
          </cell>
          <cell r="D7839">
            <v>77.209999999999994</v>
          </cell>
          <cell r="E7839">
            <v>0.05</v>
          </cell>
        </row>
        <row r="7840">
          <cell r="A7840">
            <v>1926</v>
          </cell>
          <cell r="B7840" t="str">
            <v>CURVA DE PVC 45 GRAUS, SOLDAVEL, 20 MM, PARA AGUA FRIA PREDIAL (NBR 5648)</v>
          </cell>
          <cell r="C7840" t="str">
            <v xml:space="preserve">UN    </v>
          </cell>
          <cell r="D7840">
            <v>1.36</v>
          </cell>
          <cell r="E7840">
            <v>0.05</v>
          </cell>
        </row>
        <row r="7841">
          <cell r="A7841">
            <v>1927</v>
          </cell>
          <cell r="B7841" t="str">
            <v>CURVA DE PVC 45 GRAUS, SOLDAVEL, 25 MM, PARA AGUA FRIA PREDIAL (NBR 5648)</v>
          </cell>
          <cell r="C7841" t="str">
            <v xml:space="preserve">UN    </v>
          </cell>
          <cell r="D7841">
            <v>1.65</v>
          </cell>
          <cell r="E7841">
            <v>0.05</v>
          </cell>
        </row>
        <row r="7842">
          <cell r="A7842">
            <v>1923</v>
          </cell>
          <cell r="B7842" t="str">
            <v>CURVA DE PVC 45 GRAUS, SOLDAVEL, 32 MM, PARA AGUA FRIA PREDIAL (NBR 5648)</v>
          </cell>
          <cell r="C7842" t="str">
            <v xml:space="preserve">UN    </v>
          </cell>
          <cell r="D7842">
            <v>2.68</v>
          </cell>
          <cell r="E7842">
            <v>0.05</v>
          </cell>
        </row>
        <row r="7843">
          <cell r="A7843">
            <v>1929</v>
          </cell>
          <cell r="B7843" t="str">
            <v>CURVA DE PVC 45 GRAUS, SOLDAVEL, 40 MM, PARA AGUA FRIA PREDIAL (NBR 5648)</v>
          </cell>
          <cell r="C7843" t="str">
            <v xml:space="preserve">UN    </v>
          </cell>
          <cell r="D7843">
            <v>3.39</v>
          </cell>
          <cell r="E7843">
            <v>0.05</v>
          </cell>
        </row>
        <row r="7844">
          <cell r="A7844">
            <v>1930</v>
          </cell>
          <cell r="B7844" t="str">
            <v>CURVA DE PVC 45 GRAUS, SOLDAVEL, 50 MM, PARA AGUA FRIA PREDIAL (NBR 5648)</v>
          </cell>
          <cell r="C7844" t="str">
            <v xml:space="preserve">UN    </v>
          </cell>
          <cell r="D7844">
            <v>7.04</v>
          </cell>
          <cell r="E7844">
            <v>0.05</v>
          </cell>
        </row>
        <row r="7845">
          <cell r="A7845">
            <v>1924</v>
          </cell>
          <cell r="B7845" t="str">
            <v>CURVA DE PVC 45 GRAUS, SOLDAVEL, 60 MM, PARA AGUA FRIA PREDIAL (NBR 5648)</v>
          </cell>
          <cell r="C7845" t="str">
            <v xml:space="preserve">UN    </v>
          </cell>
          <cell r="D7845">
            <v>11.94</v>
          </cell>
          <cell r="E7845">
            <v>0.05</v>
          </cell>
        </row>
        <row r="7846">
          <cell r="A7846">
            <v>1922</v>
          </cell>
          <cell r="B7846" t="str">
            <v>CURVA DE PVC 45 GRAUS, SOLDAVEL, 75 MM, PARA AGUA FRIA PREDIAL (NBR 5648)</v>
          </cell>
          <cell r="C7846" t="str">
            <v xml:space="preserve">UN    </v>
          </cell>
          <cell r="D7846">
            <v>24.23</v>
          </cell>
          <cell r="E7846">
            <v>0.05</v>
          </cell>
        </row>
        <row r="7847">
          <cell r="A7847">
            <v>1953</v>
          </cell>
          <cell r="B7847" t="str">
            <v>CURVA DE PVC 45 GRAUS, SOLDAVEL, 85 MM, PARA AGUA FRIA PREDIAL (NBR 5648)</v>
          </cell>
          <cell r="C7847" t="str">
            <v xml:space="preserve">UN    </v>
          </cell>
          <cell r="D7847">
            <v>28.94</v>
          </cell>
          <cell r="E7847">
            <v>0.05</v>
          </cell>
        </row>
        <row r="7848">
          <cell r="A7848">
            <v>1962</v>
          </cell>
          <cell r="B7848" t="str">
            <v>CURVA DE PVC 90 GRAUS, SOLDAVEL, 110 MM, PARA AGUA FRIA PREDIAL (NBR 5648)</v>
          </cell>
          <cell r="C7848" t="str">
            <v xml:space="preserve">UN    </v>
          </cell>
          <cell r="D7848">
            <v>84.27</v>
          </cell>
          <cell r="E7848">
            <v>0.05</v>
          </cell>
        </row>
        <row r="7849">
          <cell r="A7849">
            <v>1955</v>
          </cell>
          <cell r="B7849" t="str">
            <v>CURVA DE PVC 90 GRAUS, SOLDAVEL, 20 MM, PARA AGUA FRIA PREDIAL (NBR 5648)</v>
          </cell>
          <cell r="C7849" t="str">
            <v xml:space="preserve">UN    </v>
          </cell>
          <cell r="D7849">
            <v>1.43</v>
          </cell>
          <cell r="E7849">
            <v>0.05</v>
          </cell>
        </row>
        <row r="7850">
          <cell r="A7850">
            <v>1956</v>
          </cell>
          <cell r="B7850" t="str">
            <v>CURVA DE PVC 90 GRAUS, SOLDAVEL, 25 MM, PARA AGUA FRIA PREDIAL (NBR 5648)</v>
          </cell>
          <cell r="C7850" t="str">
            <v xml:space="preserve">UN    </v>
          </cell>
          <cell r="D7850">
            <v>2.06</v>
          </cell>
          <cell r="E7850">
            <v>0.05</v>
          </cell>
        </row>
        <row r="7851">
          <cell r="A7851">
            <v>1957</v>
          </cell>
          <cell r="B7851" t="str">
            <v>CURVA DE PVC 90 GRAUS, SOLDAVEL, 32 MM, PARA AGUA FRIA PREDIAL (NBR 5648)</v>
          </cell>
          <cell r="C7851" t="str">
            <v xml:space="preserve">UN    </v>
          </cell>
          <cell r="D7851">
            <v>4.17</v>
          </cell>
          <cell r="E7851">
            <v>0.05</v>
          </cell>
        </row>
        <row r="7852">
          <cell r="A7852">
            <v>1958</v>
          </cell>
          <cell r="B7852" t="str">
            <v>CURVA DE PVC 90 GRAUS, SOLDAVEL, 40 MM, PARA AGUA FRIA PREDIAL (NBR 5648)</v>
          </cell>
          <cell r="C7852" t="str">
            <v xml:space="preserve">UN    </v>
          </cell>
          <cell r="D7852">
            <v>7.57</v>
          </cell>
          <cell r="E7852">
            <v>0.05</v>
          </cell>
        </row>
        <row r="7853">
          <cell r="A7853">
            <v>1959</v>
          </cell>
          <cell r="B7853" t="str">
            <v>CURVA DE PVC 90 GRAUS, SOLDAVEL, 50 MM, PARA AGUA FRIA PREDIAL (NBR 5648)</v>
          </cell>
          <cell r="C7853" t="str">
            <v xml:space="preserve">UN    </v>
          </cell>
          <cell r="D7853">
            <v>8.35</v>
          </cell>
          <cell r="E7853">
            <v>0.05</v>
          </cell>
        </row>
        <row r="7854">
          <cell r="A7854">
            <v>1925</v>
          </cell>
          <cell r="B7854" t="str">
            <v>CURVA DE PVC 90 GRAUS, SOLDAVEL, 60 MM, PARA AGUA FRIA PREDIAL (NBR 5648)</v>
          </cell>
          <cell r="C7854" t="str">
            <v xml:space="preserve">UN    </v>
          </cell>
          <cell r="D7854">
            <v>19.28</v>
          </cell>
          <cell r="E7854">
            <v>0.05</v>
          </cell>
        </row>
        <row r="7855">
          <cell r="A7855">
            <v>1960</v>
          </cell>
          <cell r="B7855" t="str">
            <v>CURVA DE PVC 90 GRAUS, SOLDAVEL, 75 MM, PARA AGUA FRIA PREDIAL (NBR 5648)</v>
          </cell>
          <cell r="C7855" t="str">
            <v xml:space="preserve">UN    </v>
          </cell>
          <cell r="D7855">
            <v>33.299999999999997</v>
          </cell>
          <cell r="E7855">
            <v>0.05</v>
          </cell>
        </row>
        <row r="7856">
          <cell r="A7856">
            <v>1961</v>
          </cell>
          <cell r="B7856" t="str">
            <v>CURVA DE PVC 90 GRAUS, SOLDAVEL, 85 MM, PARA AGUA FRIA PREDIAL (NBR 5648)</v>
          </cell>
          <cell r="C7856" t="str">
            <v xml:space="preserve">UN    </v>
          </cell>
          <cell r="D7856">
            <v>39.97</v>
          </cell>
          <cell r="E7856">
            <v>0.05</v>
          </cell>
        </row>
        <row r="7857">
          <cell r="A7857">
            <v>38426</v>
          </cell>
          <cell r="B7857" t="str">
            <v>CURVA DE PVC, 45 GRAUS, SERIE R, DN 100 MM, PARA ESGOTO PREDIAL</v>
          </cell>
          <cell r="C7857" t="str">
            <v xml:space="preserve">UN    </v>
          </cell>
          <cell r="D7857">
            <v>19.38</v>
          </cell>
          <cell r="E7857">
            <v>0.05</v>
          </cell>
        </row>
        <row r="7858">
          <cell r="A7858">
            <v>38427</v>
          </cell>
          <cell r="B7858" t="str">
            <v>CURVA DE PVC, 45 GRAUS, SERIE R, DN 150 MM, PARA ESGOTO PREDIAL</v>
          </cell>
          <cell r="C7858" t="str">
            <v xml:space="preserve">UN    </v>
          </cell>
          <cell r="D7858">
            <v>39.78</v>
          </cell>
          <cell r="E7858">
            <v>0.05</v>
          </cell>
        </row>
        <row r="7859">
          <cell r="A7859">
            <v>38425</v>
          </cell>
          <cell r="B7859" t="str">
            <v>CURVA DE PVC, 45 GRAUS, SERIE R, DN 75 MM, PARA ESGOTO PREDIAL</v>
          </cell>
          <cell r="C7859" t="str">
            <v xml:space="preserve">UN    </v>
          </cell>
          <cell r="D7859">
            <v>10.1</v>
          </cell>
          <cell r="E7859">
            <v>0.05</v>
          </cell>
        </row>
        <row r="7860">
          <cell r="A7860">
            <v>38423</v>
          </cell>
          <cell r="B7860" t="str">
            <v>CURVA DE PVC, 90 GRAUS, SERIE R, DN 100 MM, PARA ESGOTO PREDIAL</v>
          </cell>
          <cell r="C7860" t="str">
            <v xml:space="preserve">UN    </v>
          </cell>
          <cell r="D7860">
            <v>33.19</v>
          </cell>
          <cell r="E7860">
            <v>0.05</v>
          </cell>
        </row>
        <row r="7861">
          <cell r="A7861">
            <v>38424</v>
          </cell>
          <cell r="B7861" t="str">
            <v>CURVA DE PVC, 90 GRAUS, SERIE R, DN 150 MM, PARA ESGOTO PREDIAL</v>
          </cell>
          <cell r="C7861" t="str">
            <v xml:space="preserve">UN    </v>
          </cell>
          <cell r="D7861">
            <v>49.72</v>
          </cell>
          <cell r="E7861">
            <v>0.05</v>
          </cell>
        </row>
        <row r="7862">
          <cell r="A7862">
            <v>38421</v>
          </cell>
          <cell r="B7862" t="str">
            <v>CURVA DE PVC, 90 GRAUS, SERIE R, DN 50 MM, PARA ESGOTO PREDIAL</v>
          </cell>
          <cell r="C7862" t="str">
            <v xml:space="preserve">UN    </v>
          </cell>
          <cell r="D7862">
            <v>18.850000000000001</v>
          </cell>
          <cell r="E7862">
            <v>0.05</v>
          </cell>
        </row>
        <row r="7863">
          <cell r="A7863">
            <v>38422</v>
          </cell>
          <cell r="B7863" t="str">
            <v>CURVA DE PVC, 90 GRAUS, SERIE R, DN 75 MM, PARA ESGOTO PREDIAL</v>
          </cell>
          <cell r="C7863" t="str">
            <v xml:space="preserve">UN    </v>
          </cell>
          <cell r="D7863">
            <v>21.23</v>
          </cell>
          <cell r="E7863">
            <v>0.05</v>
          </cell>
        </row>
        <row r="7864">
          <cell r="A7864">
            <v>39866</v>
          </cell>
          <cell r="B7864" t="str">
            <v>CURVA DE TRANSPOSICAO BRONZE/LATAO (REF 736) SEM ANEL DE SOLDA, BOLSA X BOLSA, 15 MM</v>
          </cell>
          <cell r="C7864" t="str">
            <v xml:space="preserve">UN    </v>
          </cell>
          <cell r="D7864">
            <v>7.27</v>
          </cell>
          <cell r="E7864">
            <v>0.05</v>
          </cell>
        </row>
        <row r="7865">
          <cell r="A7865">
            <v>39867</v>
          </cell>
          <cell r="B7865" t="str">
            <v>CURVA DE TRANSPOSICAO BRONZE/LATAO (REF 736) SEM ANEL DE SOLDA, BOLSA X BOLSA, 22 MM</v>
          </cell>
          <cell r="C7865" t="str">
            <v xml:space="preserve">UN    </v>
          </cell>
          <cell r="D7865">
            <v>16.170000000000002</v>
          </cell>
          <cell r="E7865">
            <v>0.05</v>
          </cell>
        </row>
        <row r="7866">
          <cell r="A7866">
            <v>39868</v>
          </cell>
          <cell r="B7866" t="str">
            <v>CURVA DE TRANSPOSICAO BRONZE/LATAO (REF 736) SEM ANEL DE SOLDA, BOLSA X BOLSA, 28 MM</v>
          </cell>
          <cell r="C7866" t="str">
            <v xml:space="preserve">UN    </v>
          </cell>
          <cell r="D7866">
            <v>29.14</v>
          </cell>
          <cell r="E7866">
            <v>0.05</v>
          </cell>
        </row>
        <row r="7867">
          <cell r="A7867">
            <v>37999</v>
          </cell>
          <cell r="B7867" t="str">
            <v>CURVA DE TRANSPOSICAO, CPVC, SOLDAVEL, 15 MM</v>
          </cell>
          <cell r="C7867" t="str">
            <v xml:space="preserve">UN    </v>
          </cell>
          <cell r="D7867">
            <v>4.46</v>
          </cell>
          <cell r="E7867">
            <v>0.05</v>
          </cell>
        </row>
        <row r="7868">
          <cell r="A7868">
            <v>38000</v>
          </cell>
          <cell r="B7868" t="str">
            <v>CURVA DE TRANSPOSICAO, CPVC, SOLDAVEL, 22 MM</v>
          </cell>
          <cell r="C7868" t="str">
            <v xml:space="preserve">UN    </v>
          </cell>
          <cell r="D7868">
            <v>5.91</v>
          </cell>
          <cell r="E7868">
            <v>0.05</v>
          </cell>
        </row>
        <row r="7869">
          <cell r="A7869">
            <v>38129</v>
          </cell>
          <cell r="B7869" t="str">
            <v>CURVA DE TRANSPOSICAO, PVC SOLDAVEL, 20 MM, PARA AGUA FRIA PREDIAL</v>
          </cell>
          <cell r="C7869" t="str">
            <v xml:space="preserve">UN    </v>
          </cell>
          <cell r="D7869">
            <v>2.19</v>
          </cell>
          <cell r="E7869">
            <v>0.05</v>
          </cell>
        </row>
        <row r="7870">
          <cell r="A7870">
            <v>38025</v>
          </cell>
          <cell r="B7870" t="str">
            <v>CURVA DE TRANSPOSICAO, PVC, SOLDAVEL, 25 MM, PARA AGUA FRIA PREDIAL</v>
          </cell>
          <cell r="C7870" t="str">
            <v xml:space="preserve">UN    </v>
          </cell>
          <cell r="D7870">
            <v>3.58</v>
          </cell>
          <cell r="E7870">
            <v>0.05</v>
          </cell>
        </row>
        <row r="7871">
          <cell r="A7871">
            <v>38026</v>
          </cell>
          <cell r="B7871" t="str">
            <v>CURVA DE TRANSPOSICAO, PVC, SOLDAVEL, 32 MM, PARA AGUA FRIA PREDIAL</v>
          </cell>
          <cell r="C7871" t="str">
            <v xml:space="preserve">UN    </v>
          </cell>
          <cell r="D7871">
            <v>9.2799999999999994</v>
          </cell>
          <cell r="E7871">
            <v>0.05</v>
          </cell>
        </row>
        <row r="7872">
          <cell r="A7872">
            <v>1858</v>
          </cell>
          <cell r="B7872" t="str">
            <v>CURVA LONGA PVC, PB, JE, 45 GRAUS, DN 100 MM, PARA REDE COLETORA ESGOTO (NBR 10569)</v>
          </cell>
          <cell r="C7872" t="str">
            <v xml:space="preserve">UN    </v>
          </cell>
          <cell r="D7872">
            <v>20.38</v>
          </cell>
          <cell r="E7872">
            <v>0.05</v>
          </cell>
        </row>
        <row r="7873">
          <cell r="A7873">
            <v>1844</v>
          </cell>
          <cell r="B7873" t="str">
            <v>CURVA LONGA PVC, PB, JE, 45 GRAUS, DN 150 MM, PARA REDE COLETORA ESGOTO (NBR 10569)</v>
          </cell>
          <cell r="C7873" t="str">
            <v xml:space="preserve">UN    </v>
          </cell>
          <cell r="D7873">
            <v>87.38</v>
          </cell>
          <cell r="E7873">
            <v>0.05</v>
          </cell>
        </row>
        <row r="7874">
          <cell r="A7874">
            <v>1837</v>
          </cell>
          <cell r="B7874" t="str">
            <v>CURVA LONGA PVC, PB, JE, 45 GRAUS, DN 250 MM, PARA REDE COLETORA ESGOTO (NBR 10569)</v>
          </cell>
          <cell r="C7874" t="str">
            <v xml:space="preserve">UN    </v>
          </cell>
          <cell r="D7874">
            <v>316.62</v>
          </cell>
          <cell r="E7874">
            <v>0.05</v>
          </cell>
        </row>
        <row r="7875">
          <cell r="A7875">
            <v>1860</v>
          </cell>
          <cell r="B7875" t="str">
            <v>CURVA LONGA PVC, PB, JE, 45 GRAUS, DN 300 MM, PARA REDE COLETORA ESGOTO (NBR 10569)</v>
          </cell>
          <cell r="C7875" t="str">
            <v xml:space="preserve">UN    </v>
          </cell>
          <cell r="D7875">
            <v>623.52</v>
          </cell>
          <cell r="E7875">
            <v>0.05</v>
          </cell>
        </row>
        <row r="7876">
          <cell r="A7876">
            <v>1862</v>
          </cell>
          <cell r="B7876" t="str">
            <v>CURVA LONGA PVC, PB, JE, 45 GRAUS, DN 400 MM, PARA REDE COLETORA ESGOTO (NBR 10569)</v>
          </cell>
          <cell r="C7876" t="str">
            <v xml:space="preserve">UN    </v>
          </cell>
          <cell r="D7876">
            <v>1001.78</v>
          </cell>
          <cell r="E7876">
            <v>0.05</v>
          </cell>
        </row>
        <row r="7877">
          <cell r="A7877">
            <v>1863</v>
          </cell>
          <cell r="B7877" t="str">
            <v>CURVA LONGA PVC, PB, JE, 90 GRAUS, DN 100 MM, PARA REDE COLETORA ESGOTO (NBR 10569)</v>
          </cell>
          <cell r="C7877" t="str">
            <v xml:space="preserve">UN    </v>
          </cell>
          <cell r="D7877">
            <v>19.59</v>
          </cell>
          <cell r="E7877">
            <v>0.05</v>
          </cell>
        </row>
        <row r="7878">
          <cell r="A7878">
            <v>1865</v>
          </cell>
          <cell r="B7878" t="str">
            <v>CURVA LONGA PVC, PB, JE, 90 GRAUS, DN 150 MM, PARA REDE COLETORA ESGOTO (NBR 10569)</v>
          </cell>
          <cell r="C7878" t="str">
            <v xml:space="preserve">UN    </v>
          </cell>
          <cell r="D7878">
            <v>87.99</v>
          </cell>
          <cell r="E7878">
            <v>0.05</v>
          </cell>
        </row>
        <row r="7879">
          <cell r="A7879">
            <v>1866</v>
          </cell>
          <cell r="B7879" t="str">
            <v>CURVA LONGA PVC, PB, JE, 90 GRAUS, DN 200 MM, PARA REDE COLETORA ESGOTO (NBR 10569)</v>
          </cell>
          <cell r="C7879" t="str">
            <v xml:space="preserve">UN    </v>
          </cell>
          <cell r="D7879">
            <v>240.72</v>
          </cell>
          <cell r="E7879">
            <v>0.05</v>
          </cell>
        </row>
        <row r="7880">
          <cell r="A7880">
            <v>1853</v>
          </cell>
          <cell r="B7880" t="str">
            <v>CURVA LONGA PVC, PB, JE, 90 GRAUS, DN 250 MM, PARA REDE COLETORA ESGOTO (NBR 10569)</v>
          </cell>
          <cell r="C7880" t="str">
            <v xml:space="preserve">UN    </v>
          </cell>
          <cell r="D7880">
            <v>355.88</v>
          </cell>
          <cell r="E7880">
            <v>0.05</v>
          </cell>
        </row>
        <row r="7881">
          <cell r="A7881">
            <v>1867</v>
          </cell>
          <cell r="B7881" t="str">
            <v>CURVA LONGA PVC, PB, JE, 90 GRAUS, DN 300 MM, PARA REDE COLETORA ESGOTO (NBR 10569)</v>
          </cell>
          <cell r="C7881" t="str">
            <v xml:space="preserve">UN    </v>
          </cell>
          <cell r="D7881">
            <v>787.84</v>
          </cell>
          <cell r="E7881">
            <v>0.05</v>
          </cell>
        </row>
        <row r="7882">
          <cell r="A7882">
            <v>1868</v>
          </cell>
          <cell r="B7882" t="str">
            <v>CURVA LONGA PVC, PB, JE, 90 GRAUS, DN 350 MM, PARA REDE COLETORA ESGOTO (NBR 10569)</v>
          </cell>
          <cell r="C7882" t="str">
            <v xml:space="preserve">UN    </v>
          </cell>
          <cell r="D7882">
            <v>1136.8699999999999</v>
          </cell>
          <cell r="E7882">
            <v>0.05</v>
          </cell>
        </row>
        <row r="7883">
          <cell r="A7883">
            <v>1859</v>
          </cell>
          <cell r="B7883" t="str">
            <v>CURVA LONGA PVC, PB, JE, 90 GRAUS, DN 400 MM, PARA REDE COLETORA ESGOTO (NBR 10569)</v>
          </cell>
          <cell r="C7883" t="str">
            <v xml:space="preserve">UN    </v>
          </cell>
          <cell r="D7883">
            <v>1487.92</v>
          </cell>
          <cell r="E7883">
            <v>0.05</v>
          </cell>
        </row>
        <row r="7884">
          <cell r="A7884">
            <v>1836</v>
          </cell>
          <cell r="B7884" t="str">
            <v>CURVA LONGA, PVC, PB, JE, 45 GRAUS, DN 200 MM, PARA REDE COLETORA ESGOTO (NBR 10569)</v>
          </cell>
          <cell r="C7884" t="str">
            <v xml:space="preserve">UN    </v>
          </cell>
          <cell r="D7884">
            <v>192.48</v>
          </cell>
          <cell r="E7884">
            <v>0.05</v>
          </cell>
        </row>
        <row r="7885">
          <cell r="A7885">
            <v>36355</v>
          </cell>
          <cell r="B7885" t="str">
            <v>CURVA PPR 90 GRAUS, DN 20 MM, PARA AGUA QUENTE PREDIAL</v>
          </cell>
          <cell r="C7885" t="str">
            <v xml:space="preserve">UN    </v>
          </cell>
          <cell r="D7885">
            <v>3.57</v>
          </cell>
          <cell r="E7885">
            <v>0.05</v>
          </cell>
        </row>
        <row r="7886">
          <cell r="A7886">
            <v>36356</v>
          </cell>
          <cell r="B7886" t="str">
            <v>CURVA PPR 90 GRAUS, DN 25 MM, PARA AGUA QUENTE PREDIAL</v>
          </cell>
          <cell r="C7886" t="str">
            <v xml:space="preserve">UN    </v>
          </cell>
          <cell r="D7886">
            <v>6.01</v>
          </cell>
          <cell r="E7886">
            <v>0.05</v>
          </cell>
        </row>
        <row r="7887">
          <cell r="A7887">
            <v>1932</v>
          </cell>
          <cell r="B7887" t="str">
            <v>CURVA PVC CURTA 90 G, DN 50 MM, PARA ESGOTO PREDIAL</v>
          </cell>
          <cell r="C7887" t="str">
            <v xml:space="preserve">UN    </v>
          </cell>
          <cell r="D7887">
            <v>6.59</v>
          </cell>
          <cell r="E7887">
            <v>0.05</v>
          </cell>
        </row>
        <row r="7888">
          <cell r="A7888">
            <v>1933</v>
          </cell>
          <cell r="B7888" t="str">
            <v>CURVA PVC CURTA 90 GRAUS, DN 40 MM, PARA ESGOTO PREDIAL</v>
          </cell>
          <cell r="C7888" t="str">
            <v xml:space="preserve">UN    </v>
          </cell>
          <cell r="D7888">
            <v>2.9</v>
          </cell>
          <cell r="E7888">
            <v>0.05</v>
          </cell>
        </row>
        <row r="7889">
          <cell r="A7889">
            <v>1951</v>
          </cell>
          <cell r="B7889" t="str">
            <v>CURVA PVC CURTA 90 GRAUS, DN 75 MM, PARA ESGOTO PREDIAL</v>
          </cell>
          <cell r="C7889" t="str">
            <v xml:space="preserve">UN    </v>
          </cell>
          <cell r="D7889">
            <v>13.3</v>
          </cell>
          <cell r="E7889">
            <v>0.05</v>
          </cell>
        </row>
        <row r="7890">
          <cell r="A7890">
            <v>1966</v>
          </cell>
          <cell r="B7890" t="str">
            <v>CURVA PVC CURTA 90 GRAUS, 100 MM, PARA ESGOTO PREDIAL</v>
          </cell>
          <cell r="C7890" t="str">
            <v xml:space="preserve">UN    </v>
          </cell>
          <cell r="D7890">
            <v>14.11</v>
          </cell>
          <cell r="E7890">
            <v>0.05</v>
          </cell>
        </row>
        <row r="7891">
          <cell r="A7891">
            <v>1952</v>
          </cell>
          <cell r="B7891" t="str">
            <v>CURVA PVC LEVE, 90 GRAUS, COM PONTA E BOLSA LISA, DN 150 MM</v>
          </cell>
          <cell r="C7891" t="str">
            <v xml:space="preserve">UN    </v>
          </cell>
          <cell r="D7891">
            <v>86.76</v>
          </cell>
          <cell r="E7891">
            <v>0.05</v>
          </cell>
        </row>
        <row r="7892">
          <cell r="A7892">
            <v>20104</v>
          </cell>
          <cell r="B7892" t="str">
            <v>CURVA PVC LEVE, 90 GRAUS, COM PONTA E BOLSA LISA, DN 250 MM</v>
          </cell>
          <cell r="C7892" t="str">
            <v xml:space="preserve">UN    </v>
          </cell>
          <cell r="D7892">
            <v>329.73</v>
          </cell>
          <cell r="E7892">
            <v>0.05</v>
          </cell>
        </row>
        <row r="7893">
          <cell r="A7893">
            <v>20105</v>
          </cell>
          <cell r="B7893" t="str">
            <v>CURVA PVC LEVE, 90 GRAUS, COM PONTA E BOLSA LISA, DN 300 MM</v>
          </cell>
          <cell r="C7893" t="str">
            <v xml:space="preserve">UN    </v>
          </cell>
          <cell r="D7893">
            <v>513.6</v>
          </cell>
          <cell r="E7893">
            <v>0.05</v>
          </cell>
        </row>
        <row r="7894">
          <cell r="A7894">
            <v>1965</v>
          </cell>
          <cell r="B7894" t="str">
            <v>CURVA PVC LONGA 45 GRAUS, 100 MM, PARA ESGOTO PREDIAL</v>
          </cell>
          <cell r="C7894" t="str">
            <v xml:space="preserve">UN    </v>
          </cell>
          <cell r="D7894">
            <v>25.89</v>
          </cell>
          <cell r="E7894">
            <v>0.05</v>
          </cell>
        </row>
        <row r="7895">
          <cell r="A7895">
            <v>10765</v>
          </cell>
          <cell r="B7895" t="str">
            <v>CURVA PVC LONGA 45G, DN 50 MM, PARA ESGOTO PREDIAL</v>
          </cell>
          <cell r="C7895" t="str">
            <v xml:space="preserve">UN    </v>
          </cell>
          <cell r="D7895">
            <v>6.55</v>
          </cell>
          <cell r="E7895">
            <v>0.05</v>
          </cell>
        </row>
        <row r="7896">
          <cell r="A7896">
            <v>10767</v>
          </cell>
          <cell r="B7896" t="str">
            <v>CURVA PVC LONGA 45G, DN 75 MM, PARA ESGOTO PREDIAL</v>
          </cell>
          <cell r="C7896" t="str">
            <v xml:space="preserve">UN    </v>
          </cell>
          <cell r="D7896">
            <v>18.03</v>
          </cell>
          <cell r="E7896">
            <v>0.05</v>
          </cell>
        </row>
        <row r="7897">
          <cell r="A7897">
            <v>1970</v>
          </cell>
          <cell r="B7897" t="str">
            <v>CURVA PVC LONGA 90 GRAUS, 100 MM, PARA ESGOTO PREDIAL</v>
          </cell>
          <cell r="C7897" t="str">
            <v xml:space="preserve">UN    </v>
          </cell>
          <cell r="D7897">
            <v>32.43</v>
          </cell>
          <cell r="E7897">
            <v>0.05</v>
          </cell>
        </row>
        <row r="7898">
          <cell r="A7898">
            <v>1967</v>
          </cell>
          <cell r="B7898" t="str">
            <v>CURVA PVC LONGA 90 GRAUS, 40 MM, PARA ESGOTO PREDIAL</v>
          </cell>
          <cell r="C7898" t="str">
            <v xml:space="preserve">UN    </v>
          </cell>
          <cell r="D7898">
            <v>2.99</v>
          </cell>
          <cell r="E7898">
            <v>0.05</v>
          </cell>
        </row>
        <row r="7899">
          <cell r="A7899">
            <v>1968</v>
          </cell>
          <cell r="B7899" t="str">
            <v>CURVA PVC LONGA 90 GRAUS, 50 MM, PARA ESGOTO PREDIAL</v>
          </cell>
          <cell r="C7899" t="str">
            <v xml:space="preserve">UN    </v>
          </cell>
          <cell r="D7899">
            <v>6.49</v>
          </cell>
          <cell r="E7899">
            <v>0.05</v>
          </cell>
        </row>
        <row r="7900">
          <cell r="A7900">
            <v>1969</v>
          </cell>
          <cell r="B7900" t="str">
            <v>CURVA PVC LONGA 90 GRAUS, 75 MM, PARA ESGOTO PREDIAL</v>
          </cell>
          <cell r="C7900" t="str">
            <v xml:space="preserve">UN    </v>
          </cell>
          <cell r="D7900">
            <v>20.28</v>
          </cell>
          <cell r="E7900">
            <v>0.05</v>
          </cell>
        </row>
        <row r="7901">
          <cell r="A7901">
            <v>1839</v>
          </cell>
          <cell r="B7901" t="str">
            <v>CURVA PVC PBA, JE, PB, 22 GRAUS, DN 100 / DE 110 MM, PARA REDE AGUA (NBR 10351)</v>
          </cell>
          <cell r="C7901" t="str">
            <v xml:space="preserve">UN    </v>
          </cell>
          <cell r="D7901">
            <v>50.06</v>
          </cell>
          <cell r="E7901">
            <v>0.05</v>
          </cell>
        </row>
        <row r="7902">
          <cell r="A7902">
            <v>1835</v>
          </cell>
          <cell r="B7902" t="str">
            <v>CURVA PVC PBA, JE, PB, 22 GRAUS, DN 50 / DE 60 MM, PARA REDE AGUA (NBR 10351)</v>
          </cell>
          <cell r="C7902" t="str">
            <v xml:space="preserve">UN    </v>
          </cell>
          <cell r="D7902">
            <v>12.26</v>
          </cell>
          <cell r="E7902">
            <v>0.05</v>
          </cell>
        </row>
        <row r="7903">
          <cell r="A7903">
            <v>1823</v>
          </cell>
          <cell r="B7903" t="str">
            <v>CURVA PVC PBA, JE, PB, 22 GRAUS, DN 75 / DE 85 MM, PARA REDE AGUA (NBR 10351)</v>
          </cell>
          <cell r="C7903" t="str">
            <v xml:space="preserve">UN    </v>
          </cell>
          <cell r="D7903">
            <v>28.63</v>
          </cell>
          <cell r="E7903">
            <v>0.05</v>
          </cell>
        </row>
        <row r="7904">
          <cell r="A7904">
            <v>1827</v>
          </cell>
          <cell r="B7904" t="str">
            <v>CURVA PVC PBA, JE, PB, 45 GRAUS, DN 100 / DE 110 MM, PARA REDE AGUA (NBR 10351)</v>
          </cell>
          <cell r="C7904" t="str">
            <v xml:space="preserve">UN    </v>
          </cell>
          <cell r="D7904">
            <v>51.51</v>
          </cell>
          <cell r="E7904">
            <v>0.05</v>
          </cell>
        </row>
        <row r="7905">
          <cell r="A7905">
            <v>1831</v>
          </cell>
          <cell r="B7905" t="str">
            <v>CURVA PVC PBA, JE, PB, 45 GRAUS, DN 50 / DE 60 MM, PARA REDE AGUA (NBR 10351)</v>
          </cell>
          <cell r="C7905" t="str">
            <v xml:space="preserve">UN    </v>
          </cell>
          <cell r="D7905">
            <v>12.74</v>
          </cell>
          <cell r="E7905">
            <v>0.05</v>
          </cell>
        </row>
        <row r="7906">
          <cell r="A7906">
            <v>1825</v>
          </cell>
          <cell r="B7906" t="str">
            <v>CURVA PVC PBA, JE, PB, 45 GRAUS, DN 75 / DE 85 MM, PARA REDE AGUA (NBR 10351)</v>
          </cell>
          <cell r="C7906" t="str">
            <v xml:space="preserve">UN    </v>
          </cell>
          <cell r="D7906">
            <v>28.58</v>
          </cell>
          <cell r="E7906">
            <v>0.05</v>
          </cell>
        </row>
        <row r="7907">
          <cell r="A7907">
            <v>1828</v>
          </cell>
          <cell r="B7907" t="str">
            <v>CURVA PVC PBA, JE, PB, 90 GRAUS, DN 100 / DE 110 MM, PARA REDE AGUA (NBR 10351)</v>
          </cell>
          <cell r="C7907" t="str">
            <v xml:space="preserve">UN    </v>
          </cell>
          <cell r="D7907">
            <v>58.36</v>
          </cell>
          <cell r="E7907">
            <v>0.05</v>
          </cell>
        </row>
        <row r="7908">
          <cell r="A7908">
            <v>1845</v>
          </cell>
          <cell r="B7908" t="str">
            <v>CURVA PVC PBA, JE, PB, 90 GRAUS, DN 50 / DE 60 MM, PARA REDE AGUA (NBR 10351)</v>
          </cell>
          <cell r="C7908" t="str">
            <v xml:space="preserve">UN    </v>
          </cell>
          <cell r="D7908">
            <v>13.95</v>
          </cell>
          <cell r="E7908">
            <v>0.05</v>
          </cell>
        </row>
        <row r="7909">
          <cell r="A7909">
            <v>1824</v>
          </cell>
          <cell r="B7909" t="str">
            <v>CURVA PVC PBA, JE, PB, 90 GRAUS, DN 75 / DE 85 MM, PARA REDE AGUA (NBR 10351)</v>
          </cell>
          <cell r="C7909" t="str">
            <v xml:space="preserve">UN    </v>
          </cell>
          <cell r="D7909">
            <v>32.57</v>
          </cell>
          <cell r="E7909">
            <v>0.05</v>
          </cell>
        </row>
        <row r="7910">
          <cell r="A7910">
            <v>1941</v>
          </cell>
          <cell r="B7910" t="str">
            <v>CURVA PVC 90 GRAUS, ROSCAVEL, 1 1/2",  AGUA FRIA PREDIAL</v>
          </cell>
          <cell r="C7910" t="str">
            <v xml:space="preserve">UN    </v>
          </cell>
          <cell r="D7910">
            <v>13.55</v>
          </cell>
          <cell r="E7910">
            <v>0.05</v>
          </cell>
        </row>
        <row r="7911">
          <cell r="A7911">
            <v>1940</v>
          </cell>
          <cell r="B7911" t="str">
            <v>CURVA PVC 90 GRAUS, ROSCAVEL, 1 1/4",  AGUA FRIA PREDIAL</v>
          </cell>
          <cell r="C7911" t="str">
            <v xml:space="preserve">UN    </v>
          </cell>
          <cell r="D7911">
            <v>13.5</v>
          </cell>
          <cell r="E7911">
            <v>0.05</v>
          </cell>
        </row>
        <row r="7912">
          <cell r="A7912">
            <v>1937</v>
          </cell>
          <cell r="B7912" t="str">
            <v>CURVA PVC 90 GRAUS, ROSCAVEL, 1/2",  AGUA FRIA PREDIAL</v>
          </cell>
          <cell r="C7912" t="str">
            <v xml:space="preserve">UN    </v>
          </cell>
          <cell r="D7912">
            <v>1.98</v>
          </cell>
          <cell r="E7912">
            <v>0.05</v>
          </cell>
        </row>
        <row r="7913">
          <cell r="A7913">
            <v>1939</v>
          </cell>
          <cell r="B7913" t="str">
            <v>CURVA PVC 90 GRAUS, ROSCAVEL, 1",  AGUA FRIA PREDIAL</v>
          </cell>
          <cell r="C7913" t="str">
            <v xml:space="preserve">UN    </v>
          </cell>
          <cell r="D7913">
            <v>4.54</v>
          </cell>
          <cell r="E7913">
            <v>0.05</v>
          </cell>
        </row>
        <row r="7914">
          <cell r="A7914">
            <v>1942</v>
          </cell>
          <cell r="B7914" t="str">
            <v>CURVA PVC 90 GRAUS, ROSCAVEL, 2",  AGUA FRIA PREDIAL</v>
          </cell>
          <cell r="C7914" t="str">
            <v xml:space="preserve">UN    </v>
          </cell>
          <cell r="D7914">
            <v>25.66</v>
          </cell>
          <cell r="E7914">
            <v>0.05</v>
          </cell>
        </row>
        <row r="7915">
          <cell r="A7915">
            <v>1938</v>
          </cell>
          <cell r="B7915" t="str">
            <v>CURVA PVC 90 GRAUS, ROSCAVEL, 3/4",  AGUA FRIA PREDIAL</v>
          </cell>
          <cell r="C7915" t="str">
            <v xml:space="preserve">UN    </v>
          </cell>
          <cell r="D7915">
            <v>2.4900000000000002</v>
          </cell>
          <cell r="E7915">
            <v>0.05</v>
          </cell>
        </row>
        <row r="7916">
          <cell r="A7916">
            <v>20097</v>
          </cell>
          <cell r="B7916" t="str">
            <v>CURVA PVC, SERIE R, 87.30 GRAUS, CURTA, 100 MM, PARA ESGOTO PREDIAL (PARA PE-DE-COLUNA)</v>
          </cell>
          <cell r="C7916" t="str">
            <v xml:space="preserve">UN    </v>
          </cell>
          <cell r="D7916">
            <v>26.83</v>
          </cell>
          <cell r="E7916">
            <v>0.05</v>
          </cell>
        </row>
        <row r="7917">
          <cell r="A7917">
            <v>20098</v>
          </cell>
          <cell r="B7917" t="str">
            <v>CURVA PVC, SERIE R, 87.30 GRAUS, CURTA, 150 MM, PARA ESGOTO PREDIAL (PARA PE-DE-COLUNA)</v>
          </cell>
          <cell r="C7917" t="str">
            <v xml:space="preserve">UN    </v>
          </cell>
          <cell r="D7917">
            <v>193.51</v>
          </cell>
          <cell r="E7917">
            <v>0.05</v>
          </cell>
        </row>
        <row r="7918">
          <cell r="A7918">
            <v>20096</v>
          </cell>
          <cell r="B7918" t="str">
            <v>CURVA PVC, SERIE R, 87.30 GRAUS, CURTA, 75 MM, PARA ESGOTO PREDIAL (PARA PE-DE-COLUNA)</v>
          </cell>
          <cell r="C7918" t="str">
            <v xml:space="preserve">UN    </v>
          </cell>
          <cell r="D7918">
            <v>15.47</v>
          </cell>
          <cell r="E7918">
            <v>0.05</v>
          </cell>
        </row>
        <row r="7919">
          <cell r="A7919">
            <v>1964</v>
          </cell>
          <cell r="B7919" t="str">
            <v>CURVA PVC, 45 GRAUS, CURTA, PB, DN 100 MM, PARA ESGOTO PREDIAL</v>
          </cell>
          <cell r="C7919" t="str">
            <v xml:space="preserve">UN    </v>
          </cell>
          <cell r="D7919">
            <v>19.73</v>
          </cell>
          <cell r="E7919">
            <v>0.05</v>
          </cell>
        </row>
        <row r="7920">
          <cell r="A7920">
            <v>1880</v>
          </cell>
          <cell r="B7920" t="str">
            <v>CURVA 135 GRAUS, DE PVC RIGIDO ROSCAVEL, DE 1", PARA ELETRODUTO</v>
          </cell>
          <cell r="C7920" t="str">
            <v xml:space="preserve">UN    </v>
          </cell>
          <cell r="D7920">
            <v>2.1</v>
          </cell>
          <cell r="E7920">
            <v>0.05</v>
          </cell>
        </row>
        <row r="7921">
          <cell r="A7921">
            <v>39274</v>
          </cell>
          <cell r="B7921" t="str">
            <v>CURVA 135 GRAUS, DE PVC RIGIDO ROSCAVEL, DE 3/4", PARA ELETRODUTO</v>
          </cell>
          <cell r="C7921" t="str">
            <v xml:space="preserve">UN    </v>
          </cell>
          <cell r="D7921">
            <v>1.63</v>
          </cell>
          <cell r="E7921">
            <v>0.05</v>
          </cell>
        </row>
        <row r="7922">
          <cell r="A7922">
            <v>2628</v>
          </cell>
          <cell r="B7922" t="str">
            <v>CURVA 135 GRAUS, PARA ELETRODUTO, EM ACO GALVANIZADO ELETROLITICO, DIAMETRO DE 100 MM (4")</v>
          </cell>
          <cell r="C7922" t="str">
            <v xml:space="preserve">UN    </v>
          </cell>
          <cell r="D7922">
            <v>180.18</v>
          </cell>
          <cell r="E7922">
            <v>0.05</v>
          </cell>
        </row>
        <row r="7923">
          <cell r="A7923">
            <v>2622</v>
          </cell>
          <cell r="B7923" t="str">
            <v>CURVA 135 GRAUS, PARA ELETRODUTO, EM ACO GALVANIZADO ELETROLITICO, DIAMETRO DE 15 MM (1/2")</v>
          </cell>
          <cell r="C7923" t="str">
            <v xml:space="preserve">UN    </v>
          </cell>
          <cell r="D7923">
            <v>4.28</v>
          </cell>
          <cell r="E7923">
            <v>0.05</v>
          </cell>
        </row>
        <row r="7924">
          <cell r="A7924">
            <v>2623</v>
          </cell>
          <cell r="B7924" t="str">
            <v>CURVA 135 GRAUS, PARA ELETRODUTO, EM ACO GALVANIZADO ELETROLITICO, DIAMETRO DE 20 MM (3/4")</v>
          </cell>
          <cell r="C7924" t="str">
            <v xml:space="preserve">UN    </v>
          </cell>
          <cell r="D7924">
            <v>5.15</v>
          </cell>
          <cell r="E7924">
            <v>0.05</v>
          </cell>
        </row>
        <row r="7925">
          <cell r="A7925">
            <v>2624</v>
          </cell>
          <cell r="B7925" t="str">
            <v>CURVA 135 GRAUS, PARA ELETRODUTO, EM ACO GALVANIZADO ELETROLITICO, DIAMETRO DE 25 MM (1")</v>
          </cell>
          <cell r="C7925" t="str">
            <v xml:space="preserve">UN    </v>
          </cell>
          <cell r="D7925">
            <v>8.19</v>
          </cell>
          <cell r="E7925">
            <v>0.05</v>
          </cell>
        </row>
        <row r="7926">
          <cell r="A7926">
            <v>2625</v>
          </cell>
          <cell r="B7926" t="str">
            <v>CURVA 135 GRAUS, PARA ELETRODUTO, EM ACO GALVANIZADO ELETROLITICO, DIAMETRO DE 32 MM (1 1/4")</v>
          </cell>
          <cell r="C7926" t="str">
            <v xml:space="preserve">UN    </v>
          </cell>
          <cell r="D7926">
            <v>17.29</v>
          </cell>
          <cell r="E7926">
            <v>0.05</v>
          </cell>
        </row>
        <row r="7927">
          <cell r="A7927">
            <v>2626</v>
          </cell>
          <cell r="B7927" t="str">
            <v>CURVA 135 GRAUS, PARA ELETRODUTO, EM ACO GALVANIZADO ELETROLITICO, DIAMETRO DE 40 MM (1 1/2")</v>
          </cell>
          <cell r="C7927" t="str">
            <v xml:space="preserve">UN    </v>
          </cell>
          <cell r="D7927">
            <v>25.33</v>
          </cell>
          <cell r="E7927">
            <v>0.05</v>
          </cell>
        </row>
        <row r="7928">
          <cell r="A7928">
            <v>2630</v>
          </cell>
          <cell r="B7928" t="str">
            <v>CURVA 135 GRAUS, PARA ELETRODUTO, EM ACO GALVANIZADO ELETROLITICO, DIAMETRO DE 50 MM (2")</v>
          </cell>
          <cell r="C7928" t="str">
            <v xml:space="preserve">UN    </v>
          </cell>
          <cell r="D7928">
            <v>38.53</v>
          </cell>
          <cell r="E7928">
            <v>0.05</v>
          </cell>
        </row>
        <row r="7929">
          <cell r="A7929">
            <v>2627</v>
          </cell>
          <cell r="B7929" t="str">
            <v>CURVA 135 GRAUS, PARA ELETRODUTO, EM ACO GALVANIZADO ELETROLITICO, DIAMETRO DE 65 MM (2 1/2")</v>
          </cell>
          <cell r="C7929" t="str">
            <v xml:space="preserve">UN    </v>
          </cell>
          <cell r="D7929">
            <v>67.86</v>
          </cell>
          <cell r="E7929">
            <v>0.05</v>
          </cell>
        </row>
        <row r="7930">
          <cell r="A7930">
            <v>2629</v>
          </cell>
          <cell r="B7930" t="str">
            <v>CURVA 135 GRAUS, PARA ELETRODUTO, EM ACO GALVANIZADO ELETROLITICO, DIAMETRO DE 80 MM (3")</v>
          </cell>
          <cell r="C7930" t="str">
            <v xml:space="preserve">UN    </v>
          </cell>
          <cell r="D7930">
            <v>91.79</v>
          </cell>
          <cell r="E7930">
            <v>0.05</v>
          </cell>
        </row>
        <row r="7931">
          <cell r="A7931">
            <v>12033</v>
          </cell>
          <cell r="B7931" t="str">
            <v>CURVA 180 GRAUS, DE PVC RIGIDO ROSCAVEL, DE 1 1/2", PARA ELETRODUTO</v>
          </cell>
          <cell r="C7931" t="str">
            <v xml:space="preserve">UN    </v>
          </cell>
          <cell r="D7931">
            <v>6.71</v>
          </cell>
          <cell r="E7931">
            <v>0.05</v>
          </cell>
        </row>
        <row r="7932">
          <cell r="A7932">
            <v>40408</v>
          </cell>
          <cell r="B7932" t="str">
            <v>CURVA 180 GRAUS, DE PVC RIGIDO ROSCAVEL, DE 1 1/4", PARA ELETRODUTO</v>
          </cell>
          <cell r="C7932" t="str">
            <v xml:space="preserve">UN    </v>
          </cell>
          <cell r="D7932">
            <v>4.41</v>
          </cell>
          <cell r="E7932">
            <v>0.05</v>
          </cell>
        </row>
        <row r="7933">
          <cell r="A7933">
            <v>40409</v>
          </cell>
          <cell r="B7933" t="str">
            <v>CURVA 180 GRAUS, DE PVC RIGIDO ROSCAVEL, DE 1/2", PARA ELETRODUTO</v>
          </cell>
          <cell r="C7933" t="str">
            <v xml:space="preserve">UN    </v>
          </cell>
          <cell r="D7933">
            <v>1.56</v>
          </cell>
          <cell r="E7933">
            <v>0.05</v>
          </cell>
        </row>
        <row r="7934">
          <cell r="A7934">
            <v>39276</v>
          </cell>
          <cell r="B7934" t="str">
            <v>CURVA 180 GRAUS, DE PVC RIGIDO ROSCAVEL, DE 1", PARA ELETRODUTO</v>
          </cell>
          <cell r="C7934" t="str">
            <v xml:space="preserve">UN    </v>
          </cell>
          <cell r="D7934">
            <v>3.97</v>
          </cell>
          <cell r="E7934">
            <v>0.05</v>
          </cell>
        </row>
        <row r="7935">
          <cell r="A7935">
            <v>39277</v>
          </cell>
          <cell r="B7935" t="str">
            <v>CURVA 180 GRAUS, DE PVC RIGIDO ROSCAVEL, DE 2", PARA ELETRODUTO</v>
          </cell>
          <cell r="C7935" t="str">
            <v xml:space="preserve">UN    </v>
          </cell>
          <cell r="D7935">
            <v>10.73</v>
          </cell>
          <cell r="E7935">
            <v>0.05</v>
          </cell>
        </row>
        <row r="7936">
          <cell r="A7936">
            <v>12034</v>
          </cell>
          <cell r="B7936" t="str">
            <v>CURVA 180 GRAUS, DE PVC RIGIDO ROSCAVEL, DE 3/4", PARA ELETRODUTO</v>
          </cell>
          <cell r="C7936" t="str">
            <v xml:space="preserve">UN    </v>
          </cell>
          <cell r="D7936">
            <v>3.04</v>
          </cell>
          <cell r="E7936">
            <v>0.05</v>
          </cell>
        </row>
        <row r="7937">
          <cell r="A7937">
            <v>39879</v>
          </cell>
          <cell r="B7937" t="str">
            <v>CURVA 45 GRAUS DE COBRE (REF 606) SEM ANEL DE SOLDA, BOLSA X BOLSA, 15 MM</v>
          </cell>
          <cell r="C7937" t="str">
            <v xml:space="preserve">UN    </v>
          </cell>
          <cell r="D7937">
            <v>2.04</v>
          </cell>
          <cell r="E7937">
            <v>0.05</v>
          </cell>
        </row>
        <row r="7938">
          <cell r="A7938">
            <v>39880</v>
          </cell>
          <cell r="B7938" t="str">
            <v>CURVA 45 GRAUS DE COBRE (REF 606) SEM ANEL DE SOLDA, BOLSA X BOLSA, 22 MM</v>
          </cell>
          <cell r="C7938" t="str">
            <v xml:space="preserve">UN    </v>
          </cell>
          <cell r="D7938">
            <v>4.5199999999999996</v>
          </cell>
          <cell r="E7938">
            <v>0.05</v>
          </cell>
        </row>
        <row r="7939">
          <cell r="A7939">
            <v>39881</v>
          </cell>
          <cell r="B7939" t="str">
            <v>CURVA 45 GRAUS DE COBRE (REF 606) SEM ANEL DE SOLDA, BOLSA X BOLSA, 28 MM</v>
          </cell>
          <cell r="C7939" t="str">
            <v xml:space="preserve">UN    </v>
          </cell>
          <cell r="D7939">
            <v>7.27</v>
          </cell>
          <cell r="E7939">
            <v>0.05</v>
          </cell>
        </row>
        <row r="7940">
          <cell r="A7940">
            <v>39882</v>
          </cell>
          <cell r="B7940" t="str">
            <v>CURVA 45 GRAUS DE COBRE (REF 606) SEM ANEL DE SOLDA, BOLSA X BOLSA, 35 MM</v>
          </cell>
          <cell r="C7940" t="str">
            <v xml:space="preserve">UN    </v>
          </cell>
          <cell r="D7940">
            <v>19.14</v>
          </cell>
          <cell r="E7940">
            <v>0.05</v>
          </cell>
        </row>
        <row r="7941">
          <cell r="A7941">
            <v>39883</v>
          </cell>
          <cell r="B7941" t="str">
            <v>CURVA 45 GRAUS DE COBRE (REF 606) SEM ANEL DE SOLDA, BOLSA X BOLSA, 42 MM</v>
          </cell>
          <cell r="C7941" t="str">
            <v xml:space="preserve">UN    </v>
          </cell>
          <cell r="D7941">
            <v>30.57</v>
          </cell>
          <cell r="E7941">
            <v>0.05</v>
          </cell>
        </row>
        <row r="7942">
          <cell r="A7942">
            <v>39884</v>
          </cell>
          <cell r="B7942" t="str">
            <v>CURVA 45 GRAUS DE COBRE (REF 606) SEM ANEL DE SOLDA, BOLSA X BOLSA, 54 MM</v>
          </cell>
          <cell r="C7942" t="str">
            <v xml:space="preserve">UN    </v>
          </cell>
          <cell r="D7942">
            <v>45.41</v>
          </cell>
          <cell r="E7942">
            <v>0.05</v>
          </cell>
        </row>
        <row r="7943">
          <cell r="A7943">
            <v>39885</v>
          </cell>
          <cell r="B7943" t="str">
            <v>CURVA 45 GRAUS DE COBRE (REF 606) SEM ANEL DE SOLDA, BOLSA X BOLSA, 66 MM</v>
          </cell>
          <cell r="C7943" t="str">
            <v xml:space="preserve">UN    </v>
          </cell>
          <cell r="D7943">
            <v>107.93</v>
          </cell>
          <cell r="E7943">
            <v>0.05</v>
          </cell>
        </row>
        <row r="7944">
          <cell r="A7944">
            <v>1777</v>
          </cell>
          <cell r="B7944" t="str">
            <v>CURVA 45 GRAUS DE FERRO GALVANIZADO, COM ROSCA BSP FEMEA, DE 1 1/2"</v>
          </cell>
          <cell r="C7944" t="str">
            <v xml:space="preserve">UN    </v>
          </cell>
          <cell r="D7944">
            <v>42.14</v>
          </cell>
          <cell r="E7944">
            <v>0.05</v>
          </cell>
        </row>
        <row r="7945">
          <cell r="A7945">
            <v>1819</v>
          </cell>
          <cell r="B7945" t="str">
            <v>CURVA 45 GRAUS DE FERRO GALVANIZADO, COM ROSCA BSP FEMEA, DE 1 1/4"</v>
          </cell>
          <cell r="C7945" t="str">
            <v xml:space="preserve">UN    </v>
          </cell>
          <cell r="D7945">
            <v>30.66</v>
          </cell>
          <cell r="E7945">
            <v>0.05</v>
          </cell>
        </row>
        <row r="7946">
          <cell r="A7946">
            <v>1775</v>
          </cell>
          <cell r="B7946" t="str">
            <v>CURVA 45 GRAUS DE FERRO GALVANIZADO, COM ROSCA BSP FEMEA, DE 1/2"</v>
          </cell>
          <cell r="C7946" t="str">
            <v xml:space="preserve">UN    </v>
          </cell>
          <cell r="D7946">
            <v>9.17</v>
          </cell>
          <cell r="E7946">
            <v>0.05</v>
          </cell>
        </row>
        <row r="7947">
          <cell r="A7947">
            <v>1776</v>
          </cell>
          <cell r="B7947" t="str">
            <v>CURVA 45 GRAUS DE FERRO GALVANIZADO, COM ROSCA BSP FEMEA, DE 1"</v>
          </cell>
          <cell r="C7947" t="str">
            <v xml:space="preserve">UN    </v>
          </cell>
          <cell r="D7947">
            <v>24.95</v>
          </cell>
          <cell r="E7947">
            <v>0.05</v>
          </cell>
        </row>
        <row r="7948">
          <cell r="A7948">
            <v>1778</v>
          </cell>
          <cell r="B7948" t="str">
            <v>CURVA 45 GRAUS DE FERRO GALVANIZADO, COM ROSCA BSP FEMEA, DE 2 1/2"</v>
          </cell>
          <cell r="C7948" t="str">
            <v xml:space="preserve">UN    </v>
          </cell>
          <cell r="D7948">
            <v>102.01</v>
          </cell>
          <cell r="E7948">
            <v>0.05</v>
          </cell>
        </row>
        <row r="7949">
          <cell r="A7949">
            <v>1818</v>
          </cell>
          <cell r="B7949" t="str">
            <v>CURVA 45 GRAUS DE FERRO GALVANIZADO, COM ROSCA BSP FEMEA, DE 2"</v>
          </cell>
          <cell r="C7949" t="str">
            <v xml:space="preserve">UN    </v>
          </cell>
          <cell r="D7949">
            <v>67.72</v>
          </cell>
          <cell r="E7949">
            <v>0.05</v>
          </cell>
        </row>
        <row r="7950">
          <cell r="A7950">
            <v>1820</v>
          </cell>
          <cell r="B7950" t="str">
            <v>CURVA 45 GRAUS DE FERRO GALVANIZADO, COM ROSCA BSP FEMEA, DE 3/4"</v>
          </cell>
          <cell r="C7950" t="str">
            <v xml:space="preserve">UN    </v>
          </cell>
          <cell r="D7950">
            <v>13.24</v>
          </cell>
          <cell r="E7950">
            <v>0.05</v>
          </cell>
        </row>
        <row r="7951">
          <cell r="A7951">
            <v>1779</v>
          </cell>
          <cell r="B7951" t="str">
            <v>CURVA 45 GRAUS DE FERRO GALVANIZADO, COM ROSCA BSP FEMEA, DE 3"</v>
          </cell>
          <cell r="C7951" t="str">
            <v xml:space="preserve">UN    </v>
          </cell>
          <cell r="D7951">
            <v>148.37</v>
          </cell>
          <cell r="E7951">
            <v>0.05</v>
          </cell>
        </row>
        <row r="7952">
          <cell r="A7952">
            <v>1780</v>
          </cell>
          <cell r="B7952" t="str">
            <v>CURVA 45 GRAUS DE FERRO GALVANIZADO, COM ROSCA BSP FEMEA, DE 4"</v>
          </cell>
          <cell r="C7952" t="str">
            <v xml:space="preserve">UN    </v>
          </cell>
          <cell r="D7952">
            <v>305.86</v>
          </cell>
          <cell r="E7952">
            <v>0.05</v>
          </cell>
        </row>
        <row r="7953">
          <cell r="A7953">
            <v>1783</v>
          </cell>
          <cell r="B7953" t="str">
            <v>CURVA 45 GRAUS DE FERRO GALVANIZADO, COM ROSCA BSP MACHO/FEMEA, DE 1 1/2"</v>
          </cell>
          <cell r="C7953" t="str">
            <v xml:space="preserve">UN    </v>
          </cell>
          <cell r="D7953">
            <v>32.340000000000003</v>
          </cell>
          <cell r="E7953">
            <v>0.05</v>
          </cell>
        </row>
        <row r="7954">
          <cell r="A7954">
            <v>1782</v>
          </cell>
          <cell r="B7954" t="str">
            <v>CURVA 45 GRAUS DE FERRO GALVANIZADO, COM ROSCA BSP MACHO/FEMEA, DE 1 1/4"</v>
          </cell>
          <cell r="C7954" t="str">
            <v xml:space="preserve">UN    </v>
          </cell>
          <cell r="D7954">
            <v>25.57</v>
          </cell>
          <cell r="E7954">
            <v>0.05</v>
          </cell>
        </row>
        <row r="7955">
          <cell r="A7955">
            <v>1817</v>
          </cell>
          <cell r="B7955" t="str">
            <v>CURVA 45 GRAUS DE FERRO GALVANIZADO, COM ROSCA BSP MACHO/FEMEA, DE 1/2"</v>
          </cell>
          <cell r="C7955" t="str">
            <v xml:space="preserve">UN    </v>
          </cell>
          <cell r="D7955">
            <v>7.62</v>
          </cell>
          <cell r="E7955">
            <v>0.05</v>
          </cell>
        </row>
        <row r="7956">
          <cell r="A7956">
            <v>1781</v>
          </cell>
          <cell r="B7956" t="str">
            <v>CURVA 45 GRAUS DE FERRO GALVANIZADO, COM ROSCA BSP MACHO/FEMEA, DE 1"</v>
          </cell>
          <cell r="C7956" t="str">
            <v xml:space="preserve">UN    </v>
          </cell>
          <cell r="D7956">
            <v>16.66</v>
          </cell>
          <cell r="E7956">
            <v>0.05</v>
          </cell>
        </row>
        <row r="7957">
          <cell r="A7957">
            <v>1784</v>
          </cell>
          <cell r="B7957" t="str">
            <v>CURVA 45 GRAUS DE FERRO GALVANIZADO, COM ROSCA BSP MACHO/FEMEA, DE 2 1/2"</v>
          </cell>
          <cell r="C7957" t="str">
            <v xml:space="preserve">UN    </v>
          </cell>
          <cell r="D7957">
            <v>91.32</v>
          </cell>
          <cell r="E7957">
            <v>0.05</v>
          </cell>
        </row>
        <row r="7958">
          <cell r="A7958">
            <v>1810</v>
          </cell>
          <cell r="B7958" t="str">
            <v>CURVA 45 GRAUS DE FERRO GALVANIZADO, COM ROSCA BSP MACHO/FEMEA, DE 2"</v>
          </cell>
          <cell r="C7958" t="str">
            <v xml:space="preserve">UN    </v>
          </cell>
          <cell r="D7958">
            <v>50.65</v>
          </cell>
          <cell r="E7958">
            <v>0.05</v>
          </cell>
        </row>
        <row r="7959">
          <cell r="A7959">
            <v>1811</v>
          </cell>
          <cell r="B7959" t="str">
            <v>CURVA 45 GRAUS DE FERRO GALVANIZADO, COM ROSCA BSP MACHO/FEMEA, DE 3/4"</v>
          </cell>
          <cell r="C7959" t="str">
            <v xml:space="preserve">UN    </v>
          </cell>
          <cell r="D7959">
            <v>10.95</v>
          </cell>
          <cell r="E7959">
            <v>0.05</v>
          </cell>
        </row>
        <row r="7960">
          <cell r="A7960">
            <v>1812</v>
          </cell>
          <cell r="B7960" t="str">
            <v>CURVA 45 GRAUS DE FERRO GALVANIZADO, COM ROSCA BSP MACHO/FEMEA, DE 3"</v>
          </cell>
          <cell r="C7960" t="str">
            <v xml:space="preserve">UN    </v>
          </cell>
          <cell r="D7960">
            <v>127.86</v>
          </cell>
          <cell r="E7960">
            <v>0.05</v>
          </cell>
        </row>
        <row r="7961">
          <cell r="A7961">
            <v>40379</v>
          </cell>
          <cell r="B7961" t="str">
            <v>CURVA 45 GRAUS EM ACO PRETO, SOLDAVEL, PRESSAO 3.000 LBS, DN 15 MM (1/2")</v>
          </cell>
          <cell r="C7961" t="str">
            <v xml:space="preserve">UN    </v>
          </cell>
          <cell r="D7961">
            <v>11.52</v>
          </cell>
          <cell r="E7961">
            <v>0.05</v>
          </cell>
        </row>
        <row r="7962">
          <cell r="A7962">
            <v>40381</v>
          </cell>
          <cell r="B7962" t="str">
            <v>CURVA 45 GRAUS EM ACO PRETO, SOLDAVEL, PRESSAO 3.000 LBS, DN 20 MM (3/4")</v>
          </cell>
          <cell r="C7962" t="str">
            <v xml:space="preserve">UN    </v>
          </cell>
          <cell r="D7962">
            <v>15.36</v>
          </cell>
          <cell r="E7962">
            <v>0.05</v>
          </cell>
        </row>
        <row r="7963">
          <cell r="A7963">
            <v>40423</v>
          </cell>
          <cell r="B7963" t="str">
            <v>CURVA 45 GRAUS EM ACO PRETO, SOLDAVEL, PRESSAO 3.000 LBS, DN 25 MM (1")</v>
          </cell>
          <cell r="C7963" t="str">
            <v xml:space="preserve">UN    </v>
          </cell>
          <cell r="D7963">
            <v>21.81</v>
          </cell>
          <cell r="E7963">
            <v>0.05</v>
          </cell>
        </row>
        <row r="7964">
          <cell r="A7964">
            <v>40384</v>
          </cell>
          <cell r="B7964" t="str">
            <v>CURVA 45 GRAUS EM ACO PRETO, SOLDAVEL, PRESSAO 3.000 LBS, DN 32 MM (1 1/4")</v>
          </cell>
          <cell r="C7964" t="str">
            <v xml:space="preserve">UN    </v>
          </cell>
          <cell r="D7964">
            <v>33.33</v>
          </cell>
          <cell r="E7964">
            <v>0.05</v>
          </cell>
        </row>
        <row r="7965">
          <cell r="A7965">
            <v>40386</v>
          </cell>
          <cell r="B7965" t="str">
            <v>CURVA 45 GRAUS EM ACO PRETO, SOLDAVEL, PRESSAO 3.000 LBS, DN 40 MM (1 1/2")</v>
          </cell>
          <cell r="C7965" t="str">
            <v xml:space="preserve">UN    </v>
          </cell>
          <cell r="D7965">
            <v>48.69</v>
          </cell>
          <cell r="E7965">
            <v>0.05</v>
          </cell>
        </row>
        <row r="7966">
          <cell r="A7966">
            <v>40388</v>
          </cell>
          <cell r="B7966" t="str">
            <v>CURVA 45 GRAUS EM ACO PRETO, SOLDAVEL, PRESSAO 3.000 LBS, DN 50 MM (2")</v>
          </cell>
          <cell r="C7966" t="str">
            <v xml:space="preserve">UN    </v>
          </cell>
          <cell r="D7966">
            <v>69.23</v>
          </cell>
          <cell r="E7966">
            <v>0.05</v>
          </cell>
        </row>
        <row r="7967">
          <cell r="A7967">
            <v>40389</v>
          </cell>
          <cell r="B7967" t="str">
            <v>CURVA 45 GRAUS EM ACO PRETO, SOLDAVEL, PRESSAO 3.000 LBS, DN 65 MM (2 1/2")</v>
          </cell>
          <cell r="C7967" t="str">
            <v xml:space="preserve">UN    </v>
          </cell>
          <cell r="D7967">
            <v>138.30000000000001</v>
          </cell>
          <cell r="E7967">
            <v>0.05</v>
          </cell>
        </row>
        <row r="7968">
          <cell r="A7968">
            <v>40391</v>
          </cell>
          <cell r="B7968" t="str">
            <v>CURVA 45 GRAUS EM ACO PRETO, SOLDAVEL, PRESSAO 3.000 LBS, DN 80 MM (3")</v>
          </cell>
          <cell r="C7968" t="str">
            <v xml:space="preserve">UN    </v>
          </cell>
          <cell r="D7968">
            <v>358.98</v>
          </cell>
          <cell r="E7968">
            <v>0.05</v>
          </cell>
        </row>
        <row r="7969">
          <cell r="A7969">
            <v>40414</v>
          </cell>
          <cell r="B7969" t="str">
            <v>CURVA 45 GRAUS RANHURADA EM FERRO FUNDIDO, DN 50 MM (2")</v>
          </cell>
          <cell r="C7969" t="str">
            <v xml:space="preserve">UN    </v>
          </cell>
          <cell r="D7969">
            <v>14.15</v>
          </cell>
          <cell r="E7969">
            <v>0.05</v>
          </cell>
        </row>
        <row r="7970">
          <cell r="A7970">
            <v>40416</v>
          </cell>
          <cell r="B7970" t="str">
            <v>CURVA 45 GRAUS RANHURADA EM FERRO FUNDIDO, DN 65 MM (2 1/2")</v>
          </cell>
          <cell r="C7970" t="str">
            <v xml:space="preserve">UN    </v>
          </cell>
          <cell r="D7970">
            <v>19.57</v>
          </cell>
          <cell r="E7970">
            <v>0.05</v>
          </cell>
        </row>
        <row r="7971">
          <cell r="A7971">
            <v>40418</v>
          </cell>
          <cell r="B7971" t="str">
            <v>CURVA 45 GRAUS RANHURADA EM FERRO FUNDIDO, DN 80 MM (3")</v>
          </cell>
          <cell r="C7971" t="str">
            <v xml:space="preserve">UN    </v>
          </cell>
          <cell r="D7971">
            <v>23.34</v>
          </cell>
          <cell r="E7971">
            <v>0.05</v>
          </cell>
        </row>
        <row r="7972">
          <cell r="A7972">
            <v>2615</v>
          </cell>
          <cell r="B7972" t="str">
            <v>CURVA 45 GRAUS, PARA ELETRODUTO, EM ACO GALVANIZADO ELETROLITICO, DIAMETRO DE 100 MM (4")</v>
          </cell>
          <cell r="C7972" t="str">
            <v xml:space="preserve">UN    </v>
          </cell>
          <cell r="D7972">
            <v>119.68</v>
          </cell>
          <cell r="E7972">
            <v>0.05</v>
          </cell>
        </row>
        <row r="7973">
          <cell r="A7973">
            <v>2635</v>
          </cell>
          <cell r="B7973" t="str">
            <v>CURVA 45 GRAUS, PARA ELETRODUTO, EM ACO GALVANIZADO ELETROLITICO, DIAMETRO DE 15 MM (1/2")</v>
          </cell>
          <cell r="C7973" t="str">
            <v xml:space="preserve">UN    </v>
          </cell>
          <cell r="D7973">
            <v>3.57</v>
          </cell>
          <cell r="E7973">
            <v>0.05</v>
          </cell>
        </row>
        <row r="7974">
          <cell r="A7974">
            <v>2609</v>
          </cell>
          <cell r="B7974" t="str">
            <v>CURVA 45 GRAUS, PARA ELETRODUTO, EM ACO GALVANIZADO ELETROLITICO, DIAMETRO DE 20 MM (3/4")</v>
          </cell>
          <cell r="C7974" t="str">
            <v xml:space="preserve">UN    </v>
          </cell>
          <cell r="D7974">
            <v>4.0199999999999996</v>
          </cell>
          <cell r="E7974">
            <v>0.05</v>
          </cell>
        </row>
        <row r="7975">
          <cell r="A7975">
            <v>2634</v>
          </cell>
          <cell r="B7975" t="str">
            <v>CURVA 45 GRAUS, PARA ELETRODUTO, EM ACO GALVANIZADO ELETROLITICO, DIAMETRO DE 25 MM (1")</v>
          </cell>
          <cell r="C7975" t="str">
            <v xml:space="preserve">UN    </v>
          </cell>
          <cell r="D7975">
            <v>5.28</v>
          </cell>
          <cell r="E7975">
            <v>0.05</v>
          </cell>
        </row>
        <row r="7976">
          <cell r="A7976">
            <v>2611</v>
          </cell>
          <cell r="B7976" t="str">
            <v>CURVA 45 GRAUS, PARA ELETRODUTO, EM ACO GALVANIZADO ELETROLITICO, DIAMETRO DE 40 MM (1 1/2")</v>
          </cell>
          <cell r="C7976" t="str">
            <v xml:space="preserve">UN    </v>
          </cell>
          <cell r="D7976">
            <v>14.88</v>
          </cell>
          <cell r="E7976">
            <v>0.05</v>
          </cell>
        </row>
        <row r="7977">
          <cell r="A7977">
            <v>2612</v>
          </cell>
          <cell r="B7977" t="str">
            <v>CURVA 45 GRAUS, PARA ELETRODUTO, EM ACO GALVANIZADO ELETROLITICO, DIAMETRO DE 50 MM (2")</v>
          </cell>
          <cell r="C7977" t="str">
            <v xml:space="preserve">UN    </v>
          </cell>
          <cell r="D7977">
            <v>21.64</v>
          </cell>
          <cell r="E7977">
            <v>0.05</v>
          </cell>
        </row>
        <row r="7978">
          <cell r="A7978">
            <v>2613</v>
          </cell>
          <cell r="B7978" t="str">
            <v>CURVA 45 GRAUS, PARA ELETRODUTO, EM ACO GALVANIZADO ELETROLITICO, DIAMETRO DE 65 MM (2 1/2")</v>
          </cell>
          <cell r="C7978" t="str">
            <v xml:space="preserve">UN    </v>
          </cell>
          <cell r="D7978">
            <v>52.24</v>
          </cell>
          <cell r="E7978">
            <v>0.05</v>
          </cell>
        </row>
        <row r="7979">
          <cell r="A7979">
            <v>2614</v>
          </cell>
          <cell r="B7979" t="str">
            <v>CURVA 45 GRAUS, PARA ELETRODUTO, EM ACO GALVANIZADO ELETROLITICO, DIAMETRO DE 80 MM (3")</v>
          </cell>
          <cell r="C7979" t="str">
            <v xml:space="preserve">UN    </v>
          </cell>
          <cell r="D7979">
            <v>72.650000000000006</v>
          </cell>
          <cell r="E7979">
            <v>0.05</v>
          </cell>
        </row>
        <row r="7980">
          <cell r="A7980">
            <v>34359</v>
          </cell>
          <cell r="B7980" t="str">
            <v>CURVA 90 GRAUS DE BARRA CHATA EM ALUMINIO 3/4 " X 1/4 " X 300 MM</v>
          </cell>
          <cell r="C7980" t="str">
            <v xml:space="preserve">UN    </v>
          </cell>
          <cell r="D7980">
            <v>7.19</v>
          </cell>
          <cell r="E7980">
            <v>0.05</v>
          </cell>
        </row>
        <row r="7981">
          <cell r="A7981">
            <v>1789</v>
          </cell>
          <cell r="B7981" t="str">
            <v>CURVA 90 GRAUS DE FERRO GALVANIZADO, COM ROSCA BSP FEMEA, DE 1 1/2"</v>
          </cell>
          <cell r="C7981" t="str">
            <v xml:space="preserve">UN    </v>
          </cell>
          <cell r="D7981">
            <v>40.450000000000003</v>
          </cell>
          <cell r="E7981">
            <v>0.05</v>
          </cell>
        </row>
        <row r="7982">
          <cell r="A7982">
            <v>1788</v>
          </cell>
          <cell r="B7982" t="str">
            <v>CURVA 90 GRAUS DE FERRO GALVANIZADO, COM ROSCA BSP FEMEA, DE 1 1/4"</v>
          </cell>
          <cell r="C7982" t="str">
            <v xml:space="preserve">UN    </v>
          </cell>
          <cell r="D7982">
            <v>32.42</v>
          </cell>
          <cell r="E7982">
            <v>0.05</v>
          </cell>
        </row>
        <row r="7983">
          <cell r="A7983">
            <v>1786</v>
          </cell>
          <cell r="B7983" t="str">
            <v>CURVA 90 GRAUS DE FERRO GALVANIZADO, COM ROSCA BSP FEMEA, DE 1/2"</v>
          </cell>
          <cell r="C7983" t="str">
            <v xml:space="preserve">UN    </v>
          </cell>
          <cell r="D7983">
            <v>8.0500000000000007</v>
          </cell>
          <cell r="E7983">
            <v>0.05</v>
          </cell>
        </row>
        <row r="7984">
          <cell r="A7984">
            <v>1787</v>
          </cell>
          <cell r="B7984" t="str">
            <v>CURVA 90 GRAUS DE FERRO GALVANIZADO, COM ROSCA BSP FEMEA, DE 1"</v>
          </cell>
          <cell r="C7984" t="str">
            <v xml:space="preserve">UN    </v>
          </cell>
          <cell r="D7984">
            <v>19.28</v>
          </cell>
          <cell r="E7984">
            <v>0.05</v>
          </cell>
        </row>
        <row r="7985">
          <cell r="A7985">
            <v>1791</v>
          </cell>
          <cell r="B7985" t="str">
            <v>CURVA 90 GRAUS DE FERRO GALVANIZADO, COM ROSCA BSP FEMEA, DE 2 1/2"</v>
          </cell>
          <cell r="C7985" t="str">
            <v xml:space="preserve">UN    </v>
          </cell>
          <cell r="D7985">
            <v>116.9</v>
          </cell>
          <cell r="E7985">
            <v>0.05</v>
          </cell>
        </row>
        <row r="7986">
          <cell r="A7986">
            <v>1790</v>
          </cell>
          <cell r="B7986" t="str">
            <v>CURVA 90 GRAUS DE FERRO GALVANIZADO, COM ROSCA BSP FEMEA, DE 2"</v>
          </cell>
          <cell r="C7986" t="str">
            <v xml:space="preserve">UN    </v>
          </cell>
          <cell r="D7986">
            <v>67.36</v>
          </cell>
          <cell r="E7986">
            <v>0.05</v>
          </cell>
        </row>
        <row r="7987">
          <cell r="A7987">
            <v>1813</v>
          </cell>
          <cell r="B7987" t="str">
            <v>CURVA 90 GRAUS DE FERRO GALVANIZADO, COM ROSCA BSP FEMEA, DE 3/4"</v>
          </cell>
          <cell r="C7987" t="str">
            <v xml:space="preserve">UN    </v>
          </cell>
          <cell r="D7987">
            <v>12.77</v>
          </cell>
          <cell r="E7987">
            <v>0.05</v>
          </cell>
        </row>
        <row r="7988">
          <cell r="A7988">
            <v>1792</v>
          </cell>
          <cell r="B7988" t="str">
            <v>CURVA 90 GRAUS DE FERRO GALVANIZADO, COM ROSCA BSP FEMEA, DE 3"</v>
          </cell>
          <cell r="C7988" t="str">
            <v xml:space="preserve">UN    </v>
          </cell>
          <cell r="D7988">
            <v>157.80000000000001</v>
          </cell>
          <cell r="E7988">
            <v>0.05</v>
          </cell>
        </row>
        <row r="7989">
          <cell r="A7989">
            <v>1793</v>
          </cell>
          <cell r="B7989" t="str">
            <v>CURVA 90 GRAUS DE FERRO GALVANIZADO, COM ROSCA BSP FEMEA, DE 4"</v>
          </cell>
          <cell r="C7989" t="str">
            <v xml:space="preserve">UN    </v>
          </cell>
          <cell r="D7989">
            <v>318.87</v>
          </cell>
          <cell r="E7989">
            <v>0.05</v>
          </cell>
        </row>
        <row r="7990">
          <cell r="A7990">
            <v>1809</v>
          </cell>
          <cell r="B7990" t="str">
            <v>CURVA 90 GRAUS DE FERRO GALVANIZADO, COM ROSCA BSP MACHO/FEMEA, DE 1 1/2"</v>
          </cell>
          <cell r="C7990" t="str">
            <v xml:space="preserve">UN    </v>
          </cell>
          <cell r="D7990">
            <v>37.92</v>
          </cell>
          <cell r="E7990">
            <v>0.05</v>
          </cell>
        </row>
        <row r="7991">
          <cell r="A7991">
            <v>1814</v>
          </cell>
          <cell r="B7991" t="str">
            <v>CURVA 90 GRAUS DE FERRO GALVANIZADO, COM ROSCA BSP MACHO/FEMEA, DE 1 1/4"</v>
          </cell>
          <cell r="C7991" t="str">
            <v xml:space="preserve">UN    </v>
          </cell>
          <cell r="D7991">
            <v>31.15</v>
          </cell>
          <cell r="E7991">
            <v>0.05</v>
          </cell>
        </row>
        <row r="7992">
          <cell r="A7992">
            <v>1803</v>
          </cell>
          <cell r="B7992" t="str">
            <v>CURVA 90 GRAUS DE FERRO GALVANIZADO, COM ROSCA BSP MACHO/FEMEA, DE 1/2"</v>
          </cell>
          <cell r="C7992" t="str">
            <v xml:space="preserve">UN    </v>
          </cell>
          <cell r="D7992">
            <v>7.87</v>
          </cell>
          <cell r="E7992">
            <v>0.05</v>
          </cell>
        </row>
        <row r="7993">
          <cell r="A7993">
            <v>1805</v>
          </cell>
          <cell r="B7993" t="str">
            <v>CURVA 90 GRAUS DE FERRO GALVANIZADO, COM ROSCA BSP MACHO/FEMEA, DE 1"</v>
          </cell>
          <cell r="C7993" t="str">
            <v xml:space="preserve">UN    </v>
          </cell>
          <cell r="D7993">
            <v>18.079999999999998</v>
          </cell>
          <cell r="E7993">
            <v>0.05</v>
          </cell>
        </row>
        <row r="7994">
          <cell r="A7994">
            <v>1821</v>
          </cell>
          <cell r="B7994" t="str">
            <v>CURVA 90 GRAUS DE FERRO GALVANIZADO, COM ROSCA BSP MACHO/FEMEA, DE 2 1/2"</v>
          </cell>
          <cell r="C7994" t="str">
            <v xml:space="preserve">UN    </v>
          </cell>
          <cell r="D7994">
            <v>106.81</v>
          </cell>
          <cell r="E7994">
            <v>0.05</v>
          </cell>
        </row>
        <row r="7995">
          <cell r="A7995">
            <v>1806</v>
          </cell>
          <cell r="B7995" t="str">
            <v>CURVA 90 GRAUS DE FERRO GALVANIZADO, COM ROSCA BSP MACHO/FEMEA, DE 2"</v>
          </cell>
          <cell r="C7995" t="str">
            <v xml:space="preserve">UN    </v>
          </cell>
          <cell r="D7995">
            <v>63.57</v>
          </cell>
          <cell r="E7995">
            <v>0.05</v>
          </cell>
        </row>
        <row r="7996">
          <cell r="A7996">
            <v>1804</v>
          </cell>
          <cell r="B7996" t="str">
            <v>CURVA 90 GRAUS DE FERRO GALVANIZADO, COM ROSCA BSP MACHO/FEMEA, DE 3/4"</v>
          </cell>
          <cell r="C7996" t="str">
            <v xml:space="preserve">UN    </v>
          </cell>
          <cell r="D7996">
            <v>11.2</v>
          </cell>
          <cell r="E7996">
            <v>0.05</v>
          </cell>
        </row>
        <row r="7997">
          <cell r="A7997">
            <v>1807</v>
          </cell>
          <cell r="B7997" t="str">
            <v>CURVA 90 GRAUS DE FERRO GALVANIZADO, COM ROSCA BSP MACHO/FEMEA, DE 3"</v>
          </cell>
          <cell r="C7997" t="str">
            <v xml:space="preserve">UN    </v>
          </cell>
          <cell r="D7997">
            <v>152.75</v>
          </cell>
          <cell r="E7997">
            <v>0.05</v>
          </cell>
        </row>
        <row r="7998">
          <cell r="A7998">
            <v>1808</v>
          </cell>
          <cell r="B7998" t="str">
            <v>CURVA 90 GRAUS DE FERRO GALVANIZADO, COM ROSCA BSP MACHO/FEMEA, DE 4"</v>
          </cell>
          <cell r="C7998" t="str">
            <v xml:space="preserve">UN    </v>
          </cell>
          <cell r="D7998">
            <v>306.24</v>
          </cell>
          <cell r="E7998">
            <v>0.05</v>
          </cell>
        </row>
        <row r="7999">
          <cell r="A7999">
            <v>1797</v>
          </cell>
          <cell r="B7999" t="str">
            <v>CURVA 90 GRAUS DE FERRO GALVANIZADO, COM ROSCA BSP MACHO, DE 1 1/2"</v>
          </cell>
          <cell r="C7999" t="str">
            <v xml:space="preserve">UN    </v>
          </cell>
          <cell r="D7999">
            <v>45.93</v>
          </cell>
          <cell r="E7999">
            <v>0.05</v>
          </cell>
        </row>
        <row r="8000">
          <cell r="A8000">
            <v>1796</v>
          </cell>
          <cell r="B8000" t="str">
            <v>CURVA 90 GRAUS DE FERRO GALVANIZADO, COM ROSCA BSP MACHO, DE 1 1/4"</v>
          </cell>
          <cell r="C8000" t="str">
            <v xml:space="preserve">UN    </v>
          </cell>
          <cell r="D8000">
            <v>35.229999999999997</v>
          </cell>
          <cell r="E8000">
            <v>0.05</v>
          </cell>
        </row>
        <row r="8001">
          <cell r="A8001">
            <v>1794</v>
          </cell>
          <cell r="B8001" t="str">
            <v>CURVA 90 GRAUS DE FERRO GALVANIZADO, COM ROSCA BSP MACHO, DE 1/2"</v>
          </cell>
          <cell r="C8001" t="str">
            <v xml:space="preserve">UN    </v>
          </cell>
          <cell r="D8001">
            <v>8.41</v>
          </cell>
          <cell r="E8001">
            <v>0.05</v>
          </cell>
        </row>
        <row r="8002">
          <cell r="A8002">
            <v>1816</v>
          </cell>
          <cell r="B8002" t="str">
            <v>CURVA 90 GRAUS DE FERRO GALVANIZADO, COM ROSCA BSP MACHO, DE 1"</v>
          </cell>
          <cell r="C8002" t="str">
            <v xml:space="preserve">UN    </v>
          </cell>
          <cell r="D8002">
            <v>18.96</v>
          </cell>
          <cell r="E8002">
            <v>0.05</v>
          </cell>
        </row>
        <row r="8003">
          <cell r="A8003">
            <v>1815</v>
          </cell>
          <cell r="B8003" t="str">
            <v>CURVA 90 GRAUS DE FERRO GALVANIZADO, COM ROSCA BSP MACHO, DE 2 1/2"</v>
          </cell>
          <cell r="C8003" t="str">
            <v xml:space="preserve">UN    </v>
          </cell>
          <cell r="D8003">
            <v>145.63</v>
          </cell>
          <cell r="E8003">
            <v>0.05</v>
          </cell>
        </row>
        <row r="8004">
          <cell r="A8004">
            <v>1798</v>
          </cell>
          <cell r="B8004" t="str">
            <v>CURVA 90 GRAUS DE FERRO GALVANIZADO, COM ROSCA BSP MACHO, DE 2"</v>
          </cell>
          <cell r="C8004" t="str">
            <v xml:space="preserve">UN    </v>
          </cell>
          <cell r="D8004">
            <v>65.16</v>
          </cell>
          <cell r="E8004">
            <v>0.05</v>
          </cell>
        </row>
        <row r="8005">
          <cell r="A8005">
            <v>1795</v>
          </cell>
          <cell r="B8005" t="str">
            <v>CURVA 90 GRAUS DE FERRO GALVANIZADO, COM ROSCA BSP MACHO, DE 3/4"</v>
          </cell>
          <cell r="C8005" t="str">
            <v xml:space="preserve">UN    </v>
          </cell>
          <cell r="D8005">
            <v>11.65</v>
          </cell>
          <cell r="E8005">
            <v>0.05</v>
          </cell>
        </row>
        <row r="8006">
          <cell r="A8006">
            <v>1799</v>
          </cell>
          <cell r="B8006" t="str">
            <v>CURVA 90 GRAUS DE FERRO GALVANIZADO, COM ROSCA BSP MACHO, DE 3"</v>
          </cell>
          <cell r="C8006" t="str">
            <v xml:space="preserve">UN    </v>
          </cell>
          <cell r="D8006">
            <v>189.67</v>
          </cell>
          <cell r="E8006">
            <v>0.05</v>
          </cell>
        </row>
        <row r="8007">
          <cell r="A8007">
            <v>1800</v>
          </cell>
          <cell r="B8007" t="str">
            <v>CURVA 90 GRAUS DE FERRO GALVANIZADO, COM ROSCA BSP MACHO, DE 4"</v>
          </cell>
          <cell r="C8007" t="str">
            <v xml:space="preserve">UN    </v>
          </cell>
          <cell r="D8007">
            <v>362.11</v>
          </cell>
          <cell r="E8007">
            <v>0.05</v>
          </cell>
        </row>
        <row r="8008">
          <cell r="A8008">
            <v>1802</v>
          </cell>
          <cell r="B8008" t="str">
            <v>CURVA 90 GRAUS DE FERRO GALVANIZADO, COM ROSCA BSP MACHO, DE 6"</v>
          </cell>
          <cell r="C8008" t="str">
            <v xml:space="preserve">UN    </v>
          </cell>
          <cell r="D8008">
            <v>905.8</v>
          </cell>
          <cell r="E8008">
            <v>0.05</v>
          </cell>
        </row>
        <row r="8009">
          <cell r="A8009">
            <v>40378</v>
          </cell>
          <cell r="B8009" t="str">
            <v>CURVA 90 GRAUS EM ACO PRETO, RAIO CURTO, SOLDAVEL, PRESSAO 3.000 LBS, DN 15 MM (1/2")</v>
          </cell>
          <cell r="C8009" t="str">
            <v xml:space="preserve">UN    </v>
          </cell>
          <cell r="D8009">
            <v>11.52</v>
          </cell>
          <cell r="E8009">
            <v>0.05</v>
          </cell>
        </row>
        <row r="8010">
          <cell r="A8010">
            <v>40380</v>
          </cell>
          <cell r="B8010" t="str">
            <v>CURVA 90 GRAUS EM ACO PRETO, RAIO CURTO, SOLDAVEL, PRESSAO 3.000 LBS, DN 20 MM (3/4")</v>
          </cell>
          <cell r="C8010" t="str">
            <v xml:space="preserve">UN    </v>
          </cell>
          <cell r="D8010">
            <v>15.36</v>
          </cell>
          <cell r="E8010">
            <v>0.05</v>
          </cell>
        </row>
        <row r="8011">
          <cell r="A8011">
            <v>40382</v>
          </cell>
          <cell r="B8011" t="str">
            <v>CURVA 90 GRAUS EM ACO PRETO, RAIO CURTO, SOLDAVEL, PRESSAO 3.000 LBS, DN 25 MM (1")</v>
          </cell>
          <cell r="C8011" t="str">
            <v xml:space="preserve">UN    </v>
          </cell>
          <cell r="D8011">
            <v>21.81</v>
          </cell>
          <cell r="E8011">
            <v>0.05</v>
          </cell>
        </row>
        <row r="8012">
          <cell r="A8012">
            <v>40383</v>
          </cell>
          <cell r="B8012" t="str">
            <v>CURVA 90 GRAUS EM ACO PRETO, RAIO CURTO, SOLDAVEL, PRESSAO 3.000 LBS, DN 32 MM (1 1/4")</v>
          </cell>
          <cell r="C8012" t="str">
            <v xml:space="preserve">UN    </v>
          </cell>
          <cell r="D8012">
            <v>33.33</v>
          </cell>
          <cell r="E8012">
            <v>0.05</v>
          </cell>
        </row>
        <row r="8013">
          <cell r="A8013">
            <v>40385</v>
          </cell>
          <cell r="B8013" t="str">
            <v>CURVA 90 GRAUS EM ACO PRETO, RAIO CURTO, SOLDAVEL, PRESSAO 3.000 LBS, DN 40 MM (1 1/2")</v>
          </cell>
          <cell r="C8013" t="str">
            <v xml:space="preserve">UN    </v>
          </cell>
          <cell r="D8013">
            <v>48.69</v>
          </cell>
          <cell r="E8013">
            <v>0.05</v>
          </cell>
        </row>
        <row r="8014">
          <cell r="A8014">
            <v>40387</v>
          </cell>
          <cell r="B8014" t="str">
            <v>CURVA 90 GRAUS EM ACO PRETO, RAIO CURTO, SOLDAVEL, PRESSAO 3.000 LBS, DN 50 MM (2")</v>
          </cell>
          <cell r="C8014" t="str">
            <v xml:space="preserve">UN    </v>
          </cell>
          <cell r="D8014">
            <v>75.650000000000006</v>
          </cell>
          <cell r="E8014">
            <v>0.05</v>
          </cell>
        </row>
        <row r="8015">
          <cell r="A8015">
            <v>40422</v>
          </cell>
          <cell r="B8015" t="str">
            <v>CURVA 90 GRAUS EM ACO PRETO, RAIO CURTO, SOLDAVEL, PRESSAO 3.000 LBS, DN 65 MM (2 1/2")</v>
          </cell>
          <cell r="C8015" t="str">
            <v xml:space="preserve">UN    </v>
          </cell>
          <cell r="D8015">
            <v>148.57</v>
          </cell>
          <cell r="E8015">
            <v>0.05</v>
          </cell>
        </row>
        <row r="8016">
          <cell r="A8016">
            <v>40390</v>
          </cell>
          <cell r="B8016" t="str">
            <v>CURVA 90 GRAUS EM ACO PRETO, RAIO CURTO, SOLDAVEL, PRESSAO 3.000 LBS, DN 80 MM (3")</v>
          </cell>
          <cell r="C8016" t="str">
            <v xml:space="preserve">UN    </v>
          </cell>
          <cell r="D8016">
            <v>312.91000000000003</v>
          </cell>
          <cell r="E8016">
            <v>0.05</v>
          </cell>
        </row>
        <row r="8017">
          <cell r="A8017">
            <v>40413</v>
          </cell>
          <cell r="B8017" t="str">
            <v>CURVA 90 GRAUS RANHURADA EM FERRO FUNDIDO, DN 50 MM (2")</v>
          </cell>
          <cell r="C8017" t="str">
            <v xml:space="preserve">UN    </v>
          </cell>
          <cell r="D8017">
            <v>15.38</v>
          </cell>
          <cell r="E8017">
            <v>0.05</v>
          </cell>
        </row>
        <row r="8018">
          <cell r="A8018">
            <v>40415</v>
          </cell>
          <cell r="B8018" t="str">
            <v>CURVA 90 GRAUS RANHURADA EM FERRO FUNDIDO, DN 65 MM (2 1/2")</v>
          </cell>
          <cell r="C8018" t="str">
            <v xml:space="preserve">UN    </v>
          </cell>
          <cell r="D8018">
            <v>21.91</v>
          </cell>
          <cell r="E8018">
            <v>0.05</v>
          </cell>
        </row>
        <row r="8019">
          <cell r="A8019">
            <v>40417</v>
          </cell>
          <cell r="B8019" t="str">
            <v>CURVA 90 GRAUS RANHURADA EM FERRO FUNDIDO, DN 80 MM (3")</v>
          </cell>
          <cell r="C8019" t="str">
            <v xml:space="preserve">UN    </v>
          </cell>
          <cell r="D8019">
            <v>25.85</v>
          </cell>
          <cell r="E8019">
            <v>0.05</v>
          </cell>
        </row>
        <row r="8020">
          <cell r="A8020">
            <v>39271</v>
          </cell>
          <cell r="B8020" t="str">
            <v>CURVA 90 GRAUS, CURTA, DE PVC RIGIDO ROSCAVEL, DE 1/2", PARA ELETRODUTO</v>
          </cell>
          <cell r="C8020" t="str">
            <v xml:space="preserve">UN    </v>
          </cell>
          <cell r="D8020">
            <v>1.35</v>
          </cell>
          <cell r="E8020">
            <v>0.05</v>
          </cell>
        </row>
        <row r="8021">
          <cell r="A8021">
            <v>39273</v>
          </cell>
          <cell r="B8021" t="str">
            <v>CURVA 90 GRAUS, CURTA, DE PVC RIGIDO ROSCAVEL, DE 1", PARA ELETRODUTO</v>
          </cell>
          <cell r="C8021" t="str">
            <v xml:space="preserve">UN    </v>
          </cell>
          <cell r="D8021">
            <v>2.29</v>
          </cell>
          <cell r="E8021">
            <v>0.05</v>
          </cell>
        </row>
        <row r="8022">
          <cell r="A8022">
            <v>39272</v>
          </cell>
          <cell r="B8022" t="str">
            <v>CURVA 90 GRAUS, CURTA, DE PVC RIGIDO ROSCAVEL, DE 3/4", PARA ELETRODUTO</v>
          </cell>
          <cell r="C8022" t="str">
            <v xml:space="preserve">UN    </v>
          </cell>
          <cell r="D8022">
            <v>1.66</v>
          </cell>
          <cell r="E8022">
            <v>0.05</v>
          </cell>
        </row>
        <row r="8023">
          <cell r="A8023">
            <v>1875</v>
          </cell>
          <cell r="B8023" t="str">
            <v>CURVA 90 GRAUS, LONGA, DE PVC RIGIDO ROSCAVEL, DE 1 1/2", PARA ELETRODUTO</v>
          </cell>
          <cell r="C8023" t="str">
            <v xml:space="preserve">UN    </v>
          </cell>
          <cell r="D8023">
            <v>3.67</v>
          </cell>
          <cell r="E8023">
            <v>0.05</v>
          </cell>
        </row>
        <row r="8024">
          <cell r="A8024">
            <v>1874</v>
          </cell>
          <cell r="B8024" t="str">
            <v>CURVA 90 GRAUS, LONGA, DE PVC RIGIDO ROSCAVEL, DE 1 1/4", PARA ELETRODUTO</v>
          </cell>
          <cell r="C8024" t="str">
            <v xml:space="preserve">UN    </v>
          </cell>
          <cell r="D8024">
            <v>3.03</v>
          </cell>
          <cell r="E8024">
            <v>0.05</v>
          </cell>
        </row>
        <row r="8025">
          <cell r="A8025">
            <v>1870</v>
          </cell>
          <cell r="B8025" t="str">
            <v>CURVA 90 GRAUS, LONGA, DE PVC RIGIDO ROSCAVEL, DE 1/2", PARA ELETRODUTO</v>
          </cell>
          <cell r="C8025" t="str">
            <v xml:space="preserve">UN    </v>
          </cell>
          <cell r="D8025">
            <v>1.75</v>
          </cell>
          <cell r="E8025">
            <v>0.05</v>
          </cell>
        </row>
        <row r="8026">
          <cell r="A8026">
            <v>1884</v>
          </cell>
          <cell r="B8026" t="str">
            <v>CURVA 90 GRAUS, LONGA, DE PVC RIGIDO ROSCAVEL, DE 1", PARA ELETRODUTO</v>
          </cell>
          <cell r="C8026" t="str">
            <v xml:space="preserve">UN    </v>
          </cell>
          <cell r="D8026">
            <v>2.68</v>
          </cell>
          <cell r="E8026">
            <v>0.05</v>
          </cell>
        </row>
        <row r="8027">
          <cell r="A8027">
            <v>1887</v>
          </cell>
          <cell r="B8027" t="str">
            <v>CURVA 90 GRAUS, LONGA, DE PVC RIGIDO ROSCAVEL, DE 2 1/2", PARA ELETRODUTO</v>
          </cell>
          <cell r="C8027" t="str">
            <v xml:space="preserve">UN    </v>
          </cell>
          <cell r="D8027">
            <v>15.21</v>
          </cell>
          <cell r="E8027">
            <v>0.05</v>
          </cell>
        </row>
        <row r="8028">
          <cell r="A8028">
            <v>1876</v>
          </cell>
          <cell r="B8028" t="str">
            <v>CURVA 90 GRAUS, LONGA, DE PVC RIGIDO ROSCAVEL, DE 2", PARA ELETRODUTO</v>
          </cell>
          <cell r="C8028" t="str">
            <v xml:space="preserve">UN    </v>
          </cell>
          <cell r="D8028">
            <v>5.96</v>
          </cell>
          <cell r="E8028">
            <v>0.05</v>
          </cell>
        </row>
        <row r="8029">
          <cell r="A8029">
            <v>1879</v>
          </cell>
          <cell r="B8029" t="str">
            <v>CURVA 90 GRAUS, LONGA, DE PVC RIGIDO ROSCAVEL, DE 3/4", PARA ELETRODUTO</v>
          </cell>
          <cell r="C8029" t="str">
            <v xml:space="preserve">UN    </v>
          </cell>
          <cell r="D8029">
            <v>1.77</v>
          </cell>
          <cell r="E8029">
            <v>0.05</v>
          </cell>
        </row>
        <row r="8030">
          <cell r="A8030">
            <v>1877</v>
          </cell>
          <cell r="B8030" t="str">
            <v>CURVA 90 GRAUS, LONGA, DE PVC RIGIDO ROSCAVEL, DE 3", PARA ELETRODUTO</v>
          </cell>
          <cell r="C8030" t="str">
            <v xml:space="preserve">UN    </v>
          </cell>
          <cell r="D8030">
            <v>15.23</v>
          </cell>
          <cell r="E8030">
            <v>0.05</v>
          </cell>
        </row>
        <row r="8031">
          <cell r="A8031">
            <v>1878</v>
          </cell>
          <cell r="B8031" t="str">
            <v>CURVA 90 GRAUS, LONGA, DE PVC RIGIDO ROSCAVEL, DE 4", PARA ELETRODUTO</v>
          </cell>
          <cell r="C8031" t="str">
            <v xml:space="preserve">UN    </v>
          </cell>
          <cell r="D8031">
            <v>30.61</v>
          </cell>
          <cell r="E8031">
            <v>0.05</v>
          </cell>
        </row>
        <row r="8032">
          <cell r="A8032">
            <v>2621</v>
          </cell>
          <cell r="B8032" t="str">
            <v>CURVA 90 GRAUS, PARA ELETRODUTO, EM ACO GALVANIZADO ELETROLITICO, DIAMETRO DE 100 MM (4")</v>
          </cell>
          <cell r="C8032" t="str">
            <v xml:space="preserve">UN    </v>
          </cell>
          <cell r="D8032">
            <v>127.3</v>
          </cell>
          <cell r="E8032">
            <v>0.05</v>
          </cell>
        </row>
        <row r="8033">
          <cell r="A8033">
            <v>2616</v>
          </cell>
          <cell r="B8033" t="str">
            <v>CURVA 90 GRAUS, PARA ELETRODUTO, EM ACO GALVANIZADO ELETROLITICO, DIAMETRO DE 15 MM (1/2")</v>
          </cell>
          <cell r="C8033" t="str">
            <v xml:space="preserve">UN    </v>
          </cell>
          <cell r="D8033">
            <v>3.6</v>
          </cell>
          <cell r="E8033">
            <v>0.05</v>
          </cell>
        </row>
        <row r="8034">
          <cell r="A8034">
            <v>2633</v>
          </cell>
          <cell r="B8034" t="str">
            <v>CURVA 90 GRAUS, PARA ELETRODUTO, EM ACO GALVANIZADO ELETROLITICO, DIAMETRO DE 20 MM (3/4")</v>
          </cell>
          <cell r="C8034" t="str">
            <v xml:space="preserve">UN    </v>
          </cell>
          <cell r="D8034">
            <v>4.07</v>
          </cell>
          <cell r="E8034">
            <v>0.05</v>
          </cell>
        </row>
        <row r="8035">
          <cell r="A8035">
            <v>2617</v>
          </cell>
          <cell r="B8035" t="str">
            <v>CURVA 90 GRAUS, PARA ELETRODUTO, EM ACO GALVANIZADO ELETROLITICO, DIAMETRO DE 25 MM (1")</v>
          </cell>
          <cell r="C8035" t="str">
            <v xml:space="preserve">UN    </v>
          </cell>
          <cell r="D8035">
            <v>5.54</v>
          </cell>
          <cell r="E8035">
            <v>0.05</v>
          </cell>
        </row>
        <row r="8036">
          <cell r="A8036">
            <v>2618</v>
          </cell>
          <cell r="B8036" t="str">
            <v>CURVA 90 GRAUS, PARA ELETRODUTO, EM ACO GALVANIZADO ELETROLITICO, DIAMETRO DE 32 MM (1 1/4")</v>
          </cell>
          <cell r="C8036" t="str">
            <v xml:space="preserve">UN    </v>
          </cell>
          <cell r="D8036">
            <v>12.61</v>
          </cell>
          <cell r="E8036">
            <v>0.05</v>
          </cell>
        </row>
        <row r="8037">
          <cell r="A8037">
            <v>2632</v>
          </cell>
          <cell r="B8037" t="str">
            <v>CURVA 90 GRAUS, PARA ELETRODUTO, EM ACO GALVANIZADO ELETROLITICO, DIAMETRO DE 40 MM (1 1/2")</v>
          </cell>
          <cell r="C8037" t="str">
            <v xml:space="preserve">UN    </v>
          </cell>
          <cell r="D8037">
            <v>15.38</v>
          </cell>
          <cell r="E8037">
            <v>0.05</v>
          </cell>
        </row>
        <row r="8038">
          <cell r="A8038">
            <v>2631</v>
          </cell>
          <cell r="B8038" t="str">
            <v>CURVA 90 GRAUS, PARA ELETRODUTO, EM ACO GALVANIZADO ELETROLITICO, DIAMETRO DE 50 MM (2")</v>
          </cell>
          <cell r="C8038" t="str">
            <v xml:space="preserve">UN    </v>
          </cell>
          <cell r="D8038">
            <v>22.58</v>
          </cell>
          <cell r="E8038">
            <v>0.05</v>
          </cell>
        </row>
        <row r="8039">
          <cell r="A8039">
            <v>2619</v>
          </cell>
          <cell r="B8039" t="str">
            <v>CURVA 90 GRAUS, PARA ELETRODUTO, EM ACO GALVANIZADO ELETROLITICO, DIAMETRO DE 65 MM (2 1/2")</v>
          </cell>
          <cell r="C8039" t="str">
            <v xml:space="preserve">UN    </v>
          </cell>
          <cell r="D8039">
            <v>57.17</v>
          </cell>
          <cell r="E8039">
            <v>0.05</v>
          </cell>
        </row>
        <row r="8040">
          <cell r="A8040">
            <v>2620</v>
          </cell>
          <cell r="B8040" t="str">
            <v>CURVA 90 GRAUS, PARA ELETRODUTO, EM ACO GALVANIZADO ELETROLITICO, DIAMETRO DE 80 MM (3")</v>
          </cell>
          <cell r="C8040" t="str">
            <v xml:space="preserve">UN    </v>
          </cell>
          <cell r="D8040">
            <v>75.06</v>
          </cell>
          <cell r="E8040">
            <v>0.05</v>
          </cell>
        </row>
        <row r="8041">
          <cell r="A8041">
            <v>25968</v>
          </cell>
          <cell r="B8041" t="str">
            <v>DENTE PARA FRESADORA</v>
          </cell>
          <cell r="C8041" t="str">
            <v xml:space="preserve">UN    </v>
          </cell>
          <cell r="D8041">
            <v>26.53</v>
          </cell>
          <cell r="E8041">
            <v>0.05</v>
          </cell>
        </row>
        <row r="8042">
          <cell r="A8042">
            <v>38369</v>
          </cell>
          <cell r="B8042" t="str">
            <v>DESEMPENADEIRA DE ACO DENTADA 12 X *25* CM, DENTES 8 X 8 MM, CABO FECHADO DE MADEIRA</v>
          </cell>
          <cell r="C8042" t="str">
            <v xml:space="preserve">UN    </v>
          </cell>
          <cell r="D8042">
            <v>10.8</v>
          </cell>
          <cell r="E8042">
            <v>0.05</v>
          </cell>
        </row>
        <row r="8043">
          <cell r="A8043">
            <v>38370</v>
          </cell>
          <cell r="B8043" t="str">
            <v>DESEMPENADEIRA DE ACO LISA 12 X *25* CM COM CABO FECHADO DE MADEIRA</v>
          </cell>
          <cell r="C8043" t="str">
            <v xml:space="preserve">UN    </v>
          </cell>
          <cell r="D8043">
            <v>10.8</v>
          </cell>
          <cell r="E8043">
            <v>0.05</v>
          </cell>
        </row>
        <row r="8044">
          <cell r="A8044">
            <v>38372</v>
          </cell>
          <cell r="B8044" t="str">
            <v>DESEMPENADEIRA PLASTICA LISA *14 X 27* CM</v>
          </cell>
          <cell r="C8044" t="str">
            <v xml:space="preserve">UN    </v>
          </cell>
          <cell r="D8044">
            <v>13.03</v>
          </cell>
          <cell r="E8044">
            <v>0.05</v>
          </cell>
        </row>
        <row r="8045">
          <cell r="A8045">
            <v>2357</v>
          </cell>
          <cell r="B8045" t="str">
            <v>DESENHISTA COPISTA</v>
          </cell>
          <cell r="C8045" t="str">
            <v xml:space="preserve">H     </v>
          </cell>
          <cell r="D8045">
            <v>18.45</v>
          </cell>
          <cell r="E8045">
            <v>0.05</v>
          </cell>
        </row>
        <row r="8046">
          <cell r="A8046">
            <v>40806</v>
          </cell>
          <cell r="B8046" t="str">
            <v>DESENHISTA COPISTA (MENSALISTA)</v>
          </cell>
          <cell r="C8046" t="str">
            <v xml:space="preserve">MES   </v>
          </cell>
          <cell r="D8046">
            <v>3257.13</v>
          </cell>
          <cell r="E8046">
            <v>0.05</v>
          </cell>
        </row>
        <row r="8047">
          <cell r="A8047">
            <v>2355</v>
          </cell>
          <cell r="B8047" t="str">
            <v>DESENHISTA DETALHISTA</v>
          </cell>
          <cell r="C8047" t="str">
            <v xml:space="preserve">H     </v>
          </cell>
          <cell r="D8047">
            <v>22.46</v>
          </cell>
          <cell r="E8047">
            <v>0.05</v>
          </cell>
        </row>
        <row r="8048">
          <cell r="A8048">
            <v>40805</v>
          </cell>
          <cell r="B8048" t="str">
            <v>DESENHISTA DETALHISTA (MENSALISTA)</v>
          </cell>
          <cell r="C8048" t="str">
            <v xml:space="preserve">MES   </v>
          </cell>
          <cell r="D8048">
            <v>3961.43</v>
          </cell>
          <cell r="E8048">
            <v>0.05</v>
          </cell>
        </row>
        <row r="8049">
          <cell r="A8049">
            <v>2358</v>
          </cell>
          <cell r="B8049" t="str">
            <v>DESENHISTA PROJETISTA</v>
          </cell>
          <cell r="C8049" t="str">
            <v xml:space="preserve">H     </v>
          </cell>
          <cell r="D8049">
            <v>33.57</v>
          </cell>
          <cell r="E8049">
            <v>0.05</v>
          </cell>
        </row>
        <row r="8050">
          <cell r="A8050">
            <v>40807</v>
          </cell>
          <cell r="B8050" t="str">
            <v>DESENHISTA PROJETISTA (MENSALISTA)</v>
          </cell>
          <cell r="C8050" t="str">
            <v xml:space="preserve">MES   </v>
          </cell>
          <cell r="D8050">
            <v>5921.55</v>
          </cell>
          <cell r="E8050">
            <v>0.05</v>
          </cell>
        </row>
        <row r="8051">
          <cell r="A8051">
            <v>40808</v>
          </cell>
          <cell r="B8051" t="str">
            <v>DESENHISTA TECNICO AUXILIAR (MENSALISTA)</v>
          </cell>
          <cell r="C8051" t="str">
            <v xml:space="preserve">MES   </v>
          </cell>
          <cell r="D8051">
            <v>3216.81</v>
          </cell>
          <cell r="E8051">
            <v>0.05</v>
          </cell>
        </row>
        <row r="8052">
          <cell r="A8052">
            <v>39397</v>
          </cell>
          <cell r="B8052" t="str">
            <v>DESMOLDANTE PARA FORMAS METALICAS A BASE DE OLEO VEGETAL</v>
          </cell>
          <cell r="C8052" t="str">
            <v xml:space="preserve">L     </v>
          </cell>
          <cell r="D8052">
            <v>11.94</v>
          </cell>
          <cell r="E8052">
            <v>0.05</v>
          </cell>
        </row>
        <row r="8053">
          <cell r="A8053">
            <v>2692</v>
          </cell>
          <cell r="B8053" t="str">
            <v>DESMOLDANTE PROTETOR PARA FORMAS DE MADEIRA, DE BASE OLEOSA EMULSIONADA EM AGUA</v>
          </cell>
          <cell r="C8053" t="str">
            <v xml:space="preserve">L     </v>
          </cell>
          <cell r="D8053">
            <v>5.65</v>
          </cell>
          <cell r="E8053">
            <v>0.05</v>
          </cell>
        </row>
        <row r="8054">
          <cell r="A8054">
            <v>6</v>
          </cell>
          <cell r="B8054" t="str">
            <v>DETERGENTE AMONIACO (AMONIA DILUIDA)</v>
          </cell>
          <cell r="C8054" t="str">
            <v xml:space="preserve">L     </v>
          </cell>
          <cell r="D8054">
            <v>2.25</v>
          </cell>
          <cell r="E8054">
            <v>0.05</v>
          </cell>
        </row>
        <row r="8055">
          <cell r="A8055">
            <v>5330</v>
          </cell>
          <cell r="B8055" t="str">
            <v>DILUENTE EPOXI</v>
          </cell>
          <cell r="C8055" t="str">
            <v xml:space="preserve">L     </v>
          </cell>
          <cell r="D8055">
            <v>41.11</v>
          </cell>
          <cell r="E8055">
            <v>0.05</v>
          </cell>
        </row>
        <row r="8056">
          <cell r="A8056">
            <v>26017</v>
          </cell>
          <cell r="B8056" t="str">
            <v>DISCO DE BORRACHA PARA LIXADEIRA RIGIDO 7 " COM ARRUELA CENTRAL</v>
          </cell>
          <cell r="C8056" t="str">
            <v xml:space="preserve">UN    </v>
          </cell>
          <cell r="D8056">
            <v>26.92</v>
          </cell>
          <cell r="E8056">
            <v>0.05</v>
          </cell>
        </row>
        <row r="8057">
          <cell r="A8057">
            <v>25931</v>
          </cell>
          <cell r="B8057" t="str">
            <v>DISCO DE CORTE DIAMANTADO SEGMENTADO DIAMETRO DE 180 MM PARA ESMERILHADEIRA 7 "</v>
          </cell>
          <cell r="C8057" t="str">
            <v xml:space="preserve">UN    </v>
          </cell>
          <cell r="D8057">
            <v>85.56</v>
          </cell>
          <cell r="E8057">
            <v>0.05</v>
          </cell>
        </row>
        <row r="8058">
          <cell r="A8058">
            <v>38140</v>
          </cell>
          <cell r="B8058" t="str">
            <v>DISCO DE CORTE DIAMANTADO SEGMENTADO PARA CONCRETO, DIAMETRO DE 110 MM, FURO DE 20 MM</v>
          </cell>
          <cell r="C8058" t="str">
            <v xml:space="preserve">UN    </v>
          </cell>
          <cell r="D8058">
            <v>20.75</v>
          </cell>
          <cell r="E8058">
            <v>0.05</v>
          </cell>
        </row>
        <row r="8059">
          <cell r="A8059">
            <v>13887</v>
          </cell>
          <cell r="B8059" t="str">
            <v>DISCO DE CORTE DIAMANTADO SEGMENTADO PARA CONCRETO, DIAMETRO DE 350 MM, FURO DE 1 " (14 X 1 ")</v>
          </cell>
          <cell r="C8059" t="str">
            <v xml:space="preserve">UN    </v>
          </cell>
          <cell r="D8059">
            <v>491.27</v>
          </cell>
          <cell r="E8059">
            <v>0.05</v>
          </cell>
        </row>
        <row r="8060">
          <cell r="A8060">
            <v>26018</v>
          </cell>
          <cell r="B8060" t="str">
            <v>DISCO DE CORTE PARA METAL COM DUAS TELAS 12 X 1/8 X 3/4 " (300 X 3,2 X 19,05 MM)</v>
          </cell>
          <cell r="C8060" t="str">
            <v xml:space="preserve">UN    </v>
          </cell>
          <cell r="D8060">
            <v>21.87</v>
          </cell>
          <cell r="E8060">
            <v>0.05</v>
          </cell>
        </row>
        <row r="8061">
          <cell r="A8061">
            <v>26019</v>
          </cell>
          <cell r="B8061" t="str">
            <v>DISCO DE DESBASTE PARA METAL FERROSO EM GERAL, COM TRES TELAS,  9 X 1/4 X 7/8 " (228,6 X 6,4 X 22,2 MM)</v>
          </cell>
          <cell r="C8061" t="str">
            <v xml:space="preserve">UN    </v>
          </cell>
          <cell r="D8061">
            <v>20.65</v>
          </cell>
          <cell r="E8061">
            <v>0.05</v>
          </cell>
        </row>
        <row r="8062">
          <cell r="A8062">
            <v>26020</v>
          </cell>
          <cell r="B8062" t="str">
            <v>DISCO DE LIXA PARA METAL, DIAMETRO = 180 MM, GRAO 120</v>
          </cell>
          <cell r="C8062" t="str">
            <v xml:space="preserve">UN    </v>
          </cell>
          <cell r="D8062">
            <v>5.38</v>
          </cell>
          <cell r="E8062">
            <v>0.05</v>
          </cell>
        </row>
        <row r="8063">
          <cell r="A8063">
            <v>34544</v>
          </cell>
          <cell r="B8063" t="str">
            <v>DISJUNTOR  TERMOMAGNETICO TRIPOLAR 3 X 400 A / ICC - 25 KA</v>
          </cell>
          <cell r="C8063" t="str">
            <v xml:space="preserve">UN    </v>
          </cell>
          <cell r="D8063">
            <v>1207.68</v>
          </cell>
          <cell r="E8063">
            <v>0.05</v>
          </cell>
        </row>
        <row r="8064">
          <cell r="A8064">
            <v>34729</v>
          </cell>
          <cell r="B8064" t="str">
            <v>DISJUNTOR TERMICO E MAGNETICO AJUSTAVEIS, TRIPOLAR DE 100 ATE 250A, CAPACIDADE DE INTERRUPCAO DE 35KA</v>
          </cell>
          <cell r="C8064" t="str">
            <v xml:space="preserve">UN    </v>
          </cell>
          <cell r="D8064">
            <v>950.03</v>
          </cell>
          <cell r="E8064">
            <v>0.05</v>
          </cell>
        </row>
        <row r="8065">
          <cell r="A8065">
            <v>34734</v>
          </cell>
          <cell r="B8065" t="str">
            <v>DISJUNTOR TERMICO E MAGNETICO AJUSTAVEIS, TRIPOLAR DE 300 ATE 400A, CAPACIDADE DE INTERRUPCAO DE 35KA</v>
          </cell>
          <cell r="C8065" t="str">
            <v xml:space="preserve">UN    </v>
          </cell>
          <cell r="D8065">
            <v>1470.95</v>
          </cell>
          <cell r="E8065">
            <v>0.05</v>
          </cell>
        </row>
        <row r="8066">
          <cell r="A8066">
            <v>34738</v>
          </cell>
          <cell r="B8066" t="str">
            <v>DISJUNTOR TERMICO E MAGNETICO AJUSTAVEIS, TRIPOLAR DE 450 ATE 600A, CAPACIDADE DE INTERRUPCAO DE 35KA</v>
          </cell>
          <cell r="C8066" t="str">
            <v xml:space="preserve">UN    </v>
          </cell>
          <cell r="D8066">
            <v>3436.6</v>
          </cell>
          <cell r="E8066">
            <v>0.05</v>
          </cell>
        </row>
        <row r="8067">
          <cell r="A8067">
            <v>2391</v>
          </cell>
          <cell r="B8067" t="str">
            <v>DISJUNTOR TERMOMAGNETICO TRIPOLAR 125A</v>
          </cell>
          <cell r="C8067" t="str">
            <v xml:space="preserve">UN    </v>
          </cell>
          <cell r="D8067">
            <v>279.51</v>
          </cell>
          <cell r="E8067">
            <v>0.05</v>
          </cell>
        </row>
        <row r="8068">
          <cell r="A8068">
            <v>2374</v>
          </cell>
          <cell r="B8068" t="str">
            <v>DISJUNTOR TERMOMAGNETICO TRIPOLAR 150 A / 600 V, TIPO FXD / ICC - 35 KA</v>
          </cell>
          <cell r="C8068" t="str">
            <v xml:space="preserve">UN    </v>
          </cell>
          <cell r="D8068">
            <v>317.08999999999997</v>
          </cell>
          <cell r="E8068">
            <v>0.05</v>
          </cell>
        </row>
        <row r="8069">
          <cell r="A8069">
            <v>2377</v>
          </cell>
          <cell r="B8069" t="str">
            <v>DISJUNTOR TERMOMAGNETICO TRIPOLAR 200 A / 600 V, TIPO FXD / ICC - 35 KA</v>
          </cell>
          <cell r="C8069" t="str">
            <v xml:space="preserve">UN    </v>
          </cell>
          <cell r="D8069">
            <v>445.01</v>
          </cell>
          <cell r="E8069">
            <v>0.05</v>
          </cell>
        </row>
        <row r="8070">
          <cell r="A8070">
            <v>2393</v>
          </cell>
          <cell r="B8070" t="str">
            <v>DISJUNTOR TERMOMAGNETICO TRIPOLAR 250 A / 600 V, TIPO FXD</v>
          </cell>
          <cell r="C8070" t="str">
            <v xml:space="preserve">UN    </v>
          </cell>
          <cell r="D8070">
            <v>745.22</v>
          </cell>
          <cell r="E8070">
            <v>0.05</v>
          </cell>
        </row>
        <row r="8071">
          <cell r="A8071">
            <v>34705</v>
          </cell>
          <cell r="B8071" t="str">
            <v>DISJUNTOR TERMOMAGNETICO TRIPOLAR 3  X 250 A/ICC - 25 KA</v>
          </cell>
          <cell r="C8071" t="str">
            <v xml:space="preserve">UN    </v>
          </cell>
          <cell r="D8071">
            <v>651.80999999999995</v>
          </cell>
          <cell r="E8071">
            <v>0.05</v>
          </cell>
        </row>
        <row r="8072">
          <cell r="A8072">
            <v>34707</v>
          </cell>
          <cell r="B8072" t="str">
            <v>DISJUNTOR TERMOMAGNETICO TRIPOLAR 3 X 350 A/ICC - 25 KA</v>
          </cell>
          <cell r="C8072" t="str">
            <v xml:space="preserve">UN    </v>
          </cell>
          <cell r="D8072">
            <v>1207.81</v>
          </cell>
          <cell r="E8072">
            <v>0.05</v>
          </cell>
        </row>
        <row r="8073">
          <cell r="A8073">
            <v>2378</v>
          </cell>
          <cell r="B8073" t="str">
            <v>DISJUNTOR TERMOMAGNETICO TRIPOLAR 300 A / 600 V, TIPO JXD / ICC - 40 KA</v>
          </cell>
          <cell r="C8073" t="str">
            <v xml:space="preserve">UN    </v>
          </cell>
          <cell r="D8073">
            <v>1023.67</v>
          </cell>
          <cell r="E8073">
            <v>0.05</v>
          </cell>
        </row>
        <row r="8074">
          <cell r="A8074">
            <v>2379</v>
          </cell>
          <cell r="B8074" t="str">
            <v>DISJUNTOR TERMOMAGNETICO TRIPOLAR 400 A / 600 V, TIPO JXD / ICC - 40 KA</v>
          </cell>
          <cell r="C8074" t="str">
            <v xml:space="preserve">UN    </v>
          </cell>
          <cell r="D8074">
            <v>1023.67</v>
          </cell>
          <cell r="E8074">
            <v>0.05</v>
          </cell>
        </row>
        <row r="8075">
          <cell r="A8075">
            <v>2376</v>
          </cell>
          <cell r="B8075" t="str">
            <v>DISJUNTOR TERMOMAGNETICO TRIPOLAR 600 A / 600 V, TIPO LXD / ICC - 40 KA</v>
          </cell>
          <cell r="C8075" t="str">
            <v xml:space="preserve">UN    </v>
          </cell>
          <cell r="D8075">
            <v>1685.97</v>
          </cell>
          <cell r="E8075">
            <v>0.05</v>
          </cell>
        </row>
        <row r="8076">
          <cell r="A8076">
            <v>2394</v>
          </cell>
          <cell r="B8076" t="str">
            <v>DISJUNTOR TERMOMAGNETICO TRIPOLAR 800 A / 600 V, TIPO LMXD</v>
          </cell>
          <cell r="C8076" t="str">
            <v xml:space="preserve">UN    </v>
          </cell>
          <cell r="D8076">
            <v>3604.3</v>
          </cell>
          <cell r="E8076">
            <v>0.05</v>
          </cell>
        </row>
        <row r="8077">
          <cell r="A8077">
            <v>34686</v>
          </cell>
          <cell r="B8077" t="str">
            <v>DISJUNTOR TIPO DIN / IEC, MONOPOLAR DE 40  ATE 50A</v>
          </cell>
          <cell r="C8077" t="str">
            <v xml:space="preserve">UN    </v>
          </cell>
          <cell r="D8077">
            <v>10.82</v>
          </cell>
          <cell r="E8077">
            <v>0.05</v>
          </cell>
        </row>
        <row r="8078">
          <cell r="A8078">
            <v>34616</v>
          </cell>
          <cell r="B8078" t="str">
            <v>DISJUNTOR TIPO DIN/IEC, BIPOLAR DE 6 ATE 32A</v>
          </cell>
          <cell r="C8078" t="str">
            <v xml:space="preserve">UN    </v>
          </cell>
          <cell r="D8078">
            <v>41.82</v>
          </cell>
          <cell r="E8078">
            <v>0.05</v>
          </cell>
        </row>
        <row r="8079">
          <cell r="A8079">
            <v>34623</v>
          </cell>
          <cell r="B8079" t="str">
            <v>DISJUNTOR TIPO DIN/IEC, BIPOLAR 40 ATE 50A</v>
          </cell>
          <cell r="C8079" t="str">
            <v xml:space="preserve">UN    </v>
          </cell>
          <cell r="D8079">
            <v>41.18</v>
          </cell>
          <cell r="E8079">
            <v>0.05</v>
          </cell>
        </row>
        <row r="8080">
          <cell r="A8080">
            <v>34628</v>
          </cell>
          <cell r="B8080" t="str">
            <v>DISJUNTOR TIPO DIN/IEC, BIPOLAR 63 A</v>
          </cell>
          <cell r="C8080" t="str">
            <v xml:space="preserve">UN    </v>
          </cell>
          <cell r="D8080">
            <v>58.99</v>
          </cell>
          <cell r="E8080">
            <v>0.05</v>
          </cell>
        </row>
        <row r="8081">
          <cell r="A8081">
            <v>34653</v>
          </cell>
          <cell r="B8081" t="str">
            <v>DISJUNTOR TIPO DIN/IEC, MONOPOLAR DE 6  ATE  32A</v>
          </cell>
          <cell r="C8081" t="str">
            <v xml:space="preserve">UN    </v>
          </cell>
          <cell r="D8081">
            <v>7.29</v>
          </cell>
          <cell r="E8081">
            <v>0.05</v>
          </cell>
        </row>
        <row r="8082">
          <cell r="A8082">
            <v>34688</v>
          </cell>
          <cell r="B8082" t="str">
            <v>DISJUNTOR TIPO DIN/IEC, MONOPOLAR DE 63 A</v>
          </cell>
          <cell r="C8082" t="str">
            <v xml:space="preserve">UN    </v>
          </cell>
          <cell r="D8082">
            <v>13.22</v>
          </cell>
          <cell r="E8082">
            <v>0.05</v>
          </cell>
        </row>
        <row r="8083">
          <cell r="A8083">
            <v>34709</v>
          </cell>
          <cell r="B8083" t="str">
            <v>DISJUNTOR TIPO DIN/IEC, TRIPOLAR DE 10 ATE 50A</v>
          </cell>
          <cell r="C8083" t="str">
            <v xml:space="preserve">UN    </v>
          </cell>
          <cell r="D8083">
            <v>51.24</v>
          </cell>
          <cell r="E8083">
            <v>0.05</v>
          </cell>
        </row>
        <row r="8084">
          <cell r="A8084">
            <v>34714</v>
          </cell>
          <cell r="B8084" t="str">
            <v>DISJUNTOR TIPO DIN/IEC, TRIPOLAR 63 A</v>
          </cell>
          <cell r="C8084" t="str">
            <v xml:space="preserve">UN    </v>
          </cell>
          <cell r="D8084">
            <v>61.2</v>
          </cell>
          <cell r="E8084">
            <v>0.05</v>
          </cell>
        </row>
        <row r="8085">
          <cell r="A8085">
            <v>2388</v>
          </cell>
          <cell r="B8085" t="str">
            <v>DISJUNTOR TIPO NEMA, BIPOLAR 10  ATE  50 A, TENSAO MAXIMA 415 V</v>
          </cell>
          <cell r="C8085" t="str">
            <v xml:space="preserve">UN    </v>
          </cell>
          <cell r="D8085">
            <v>50.86</v>
          </cell>
          <cell r="E8085">
            <v>0.05</v>
          </cell>
        </row>
        <row r="8086">
          <cell r="A8086">
            <v>34606</v>
          </cell>
          <cell r="B8086" t="str">
            <v>DISJUNTOR TIPO NEMA, BIPOLAR 60 ATE 100A, TENSAO MAXIMA 415 V</v>
          </cell>
          <cell r="C8086" t="str">
            <v xml:space="preserve">UN    </v>
          </cell>
          <cell r="D8086">
            <v>78.010000000000005</v>
          </cell>
          <cell r="E8086">
            <v>0.05</v>
          </cell>
        </row>
        <row r="8087">
          <cell r="A8087">
            <v>34689</v>
          </cell>
          <cell r="B8087" t="str">
            <v>DISJUNTOR TIPO NEMA, MONOPOLAR DE 60 ATE 70A, TENSAO MAXIMA DE 240 V</v>
          </cell>
          <cell r="C8087" t="str">
            <v xml:space="preserve">UN    </v>
          </cell>
          <cell r="D8087">
            <v>24.83</v>
          </cell>
          <cell r="E8087">
            <v>0.05</v>
          </cell>
        </row>
        <row r="8088">
          <cell r="A8088">
            <v>2370</v>
          </cell>
          <cell r="B8088" t="str">
            <v>DISJUNTOR TIPO NEMA, MONOPOLAR 10 ATE 30A, TENSAO MAXIMA DE 240 V</v>
          </cell>
          <cell r="C8088" t="str">
            <v xml:space="preserve">UN    </v>
          </cell>
          <cell r="D8088">
            <v>9.4499999999999993</v>
          </cell>
          <cell r="E8088">
            <v>0.05</v>
          </cell>
        </row>
        <row r="8089">
          <cell r="A8089">
            <v>2386</v>
          </cell>
          <cell r="B8089" t="str">
            <v>DISJUNTOR TIPO NEMA, MONOPOLAR 35  ATE  50 A, TENSAO MAXIMA DE 240 V</v>
          </cell>
          <cell r="C8089" t="str">
            <v xml:space="preserve">UN    </v>
          </cell>
          <cell r="D8089">
            <v>15.85</v>
          </cell>
          <cell r="E8089">
            <v>0.05</v>
          </cell>
        </row>
        <row r="8090">
          <cell r="A8090">
            <v>2392</v>
          </cell>
          <cell r="B8090" t="str">
            <v>DISJUNTOR TIPO NEMA, TRIPOLAR 10  ATE  50A, TENSAO MAXIMA DE 415 V</v>
          </cell>
          <cell r="C8090" t="str">
            <v xml:space="preserve">UN    </v>
          </cell>
          <cell r="D8090">
            <v>63.43</v>
          </cell>
          <cell r="E8090">
            <v>0.05</v>
          </cell>
        </row>
        <row r="8091">
          <cell r="A8091">
            <v>2373</v>
          </cell>
          <cell r="B8091" t="str">
            <v>DISJUNTOR TIPO NEMA, TRIPOLAR 60 ATE 100 A, TENSAO MAXIMA DE 415 V</v>
          </cell>
          <cell r="C8091" t="str">
            <v xml:space="preserve">UN    </v>
          </cell>
          <cell r="D8091">
            <v>89.37</v>
          </cell>
          <cell r="E8091">
            <v>0.05</v>
          </cell>
        </row>
        <row r="8092">
          <cell r="A8092">
            <v>39465</v>
          </cell>
          <cell r="B8092" t="str">
            <v>DISPOSITIVO DPS CLASSE II, 1 POLO, TENSAO MAXIMA DE 175 V, CORRENTE MAXIMA DE *20* KA (TIPO AC)</v>
          </cell>
          <cell r="C8092" t="str">
            <v xml:space="preserve">UN    </v>
          </cell>
          <cell r="D8092">
            <v>54.6</v>
          </cell>
          <cell r="E8092">
            <v>0.05</v>
          </cell>
        </row>
        <row r="8093">
          <cell r="A8093">
            <v>39466</v>
          </cell>
          <cell r="B8093" t="str">
            <v>DISPOSITIVO DPS CLASSE II, 1 POLO, TENSAO MAXIMA DE 175 V, CORRENTE MAXIMA DE *30* KA (TIPO AC)</v>
          </cell>
          <cell r="C8093" t="str">
            <v xml:space="preserve">UN    </v>
          </cell>
          <cell r="D8093">
            <v>61.42</v>
          </cell>
          <cell r="E8093">
            <v>0.05</v>
          </cell>
        </row>
        <row r="8094">
          <cell r="A8094">
            <v>39467</v>
          </cell>
          <cell r="B8094" t="str">
            <v>DISPOSITIVO DPS CLASSE II, 1 POLO, TENSAO MAXIMA DE 175 V, CORRENTE MAXIMA DE *45* KA (TIPO AC)</v>
          </cell>
          <cell r="C8094" t="str">
            <v xml:space="preserve">UN    </v>
          </cell>
          <cell r="D8094">
            <v>78.569999999999993</v>
          </cell>
          <cell r="E8094">
            <v>0.05</v>
          </cell>
        </row>
        <row r="8095">
          <cell r="A8095">
            <v>39468</v>
          </cell>
          <cell r="B8095" t="str">
            <v>DISPOSITIVO DPS CLASSE II, 1 POLO, TENSAO MAXIMA DE 175 V, CORRENTE MAXIMA DE *90* KA (TIPO AC)</v>
          </cell>
          <cell r="C8095" t="str">
            <v xml:space="preserve">UN    </v>
          </cell>
          <cell r="D8095">
            <v>139.65</v>
          </cell>
          <cell r="E8095">
            <v>0.05</v>
          </cell>
        </row>
        <row r="8096">
          <cell r="A8096">
            <v>39469</v>
          </cell>
          <cell r="B8096" t="str">
            <v>DISPOSITIVO DPS CLASSE II, 1 POLO, TENSAO MAXIMA DE 275 V, CORRENTE MAXIMA DE *20* KA (TIPO AC)</v>
          </cell>
          <cell r="C8096" t="str">
            <v xml:space="preserve">UN    </v>
          </cell>
          <cell r="D8096">
            <v>56.88</v>
          </cell>
          <cell r="E8096">
            <v>0.05</v>
          </cell>
        </row>
        <row r="8097">
          <cell r="A8097">
            <v>39470</v>
          </cell>
          <cell r="B8097" t="str">
            <v>DISPOSITIVO DPS CLASSE II, 1 POLO, TENSAO MAXIMA DE 275 V, CORRENTE MAXIMA DE *30* KA (TIPO AC)</v>
          </cell>
          <cell r="C8097" t="str">
            <v xml:space="preserve">UN    </v>
          </cell>
          <cell r="D8097">
            <v>69.89</v>
          </cell>
          <cell r="E8097">
            <v>0.05</v>
          </cell>
        </row>
        <row r="8098">
          <cell r="A8098">
            <v>39471</v>
          </cell>
          <cell r="B8098" t="str">
            <v>DISPOSITIVO DPS CLASSE II, 1 POLO, TENSAO MAXIMA DE 275 V, CORRENTE MAXIMA DE *45* KA (TIPO AC)</v>
          </cell>
          <cell r="C8098" t="str">
            <v xml:space="preserve">UN    </v>
          </cell>
          <cell r="D8098">
            <v>84</v>
          </cell>
          <cell r="E8098">
            <v>0.05</v>
          </cell>
        </row>
        <row r="8099">
          <cell r="A8099">
            <v>39472</v>
          </cell>
          <cell r="B8099" t="str">
            <v>DISPOSITIVO DPS CLASSE II, 1 POLO, TENSAO MAXIMA DE 275 V, CORRENTE MAXIMA DE *90* KA (TIPO AC)</v>
          </cell>
          <cell r="C8099" t="str">
            <v xml:space="preserve">UN    </v>
          </cell>
          <cell r="D8099">
            <v>145.94</v>
          </cell>
          <cell r="E8099">
            <v>0.05</v>
          </cell>
        </row>
        <row r="8100">
          <cell r="A8100">
            <v>39473</v>
          </cell>
          <cell r="B8100" t="str">
            <v>DISPOSITIVO DPS CLASSE II, 1 POLO, TENSAO MAXIMA DE 385 V, CORRENTE MAXIMA DE *20* KA (TIPO AC)</v>
          </cell>
          <cell r="C8100" t="str">
            <v xml:space="preserve">UN    </v>
          </cell>
          <cell r="D8100">
            <v>94.28</v>
          </cell>
          <cell r="E8100">
            <v>0.05</v>
          </cell>
        </row>
        <row r="8101">
          <cell r="A8101">
            <v>39474</v>
          </cell>
          <cell r="B8101" t="str">
            <v>DISPOSITIVO DPS CLASSE II, 1 POLO, TENSAO MAXIMA DE 385 V, CORRENTE MAXIMA DE *30* KA (TIPO AC)</v>
          </cell>
          <cell r="C8101" t="str">
            <v xml:space="preserve">UN    </v>
          </cell>
          <cell r="D8101">
            <v>100.51</v>
          </cell>
          <cell r="E8101">
            <v>0.05</v>
          </cell>
        </row>
        <row r="8102">
          <cell r="A8102">
            <v>39475</v>
          </cell>
          <cell r="B8102" t="str">
            <v>DISPOSITIVO DPS CLASSE II, 1 POLO, TENSAO MAXIMA DE 385 V, CORRENTE MAXIMA DE *45* KA (TIPO AC)</v>
          </cell>
          <cell r="C8102" t="str">
            <v xml:space="preserve">UN    </v>
          </cell>
          <cell r="D8102">
            <v>114.04</v>
          </cell>
          <cell r="E8102">
            <v>0.05</v>
          </cell>
        </row>
        <row r="8103">
          <cell r="A8103">
            <v>39476</v>
          </cell>
          <cell r="B8103" t="str">
            <v>DISPOSITIVO DPS CLASSE II, 1 POLO, TENSAO MAXIMA DE 385 V, CORRENTE MAXIMA DE *90* KA (TIPO AC)</v>
          </cell>
          <cell r="C8103" t="str">
            <v xml:space="preserve">UN    </v>
          </cell>
          <cell r="D8103">
            <v>214.67</v>
          </cell>
          <cell r="E8103">
            <v>0.05</v>
          </cell>
        </row>
        <row r="8104">
          <cell r="A8104">
            <v>39477</v>
          </cell>
          <cell r="B8104" t="str">
            <v>DISPOSITIVO DPS CLASSE II, 1 POLO, TENSAO MAXIMA DE 460 V, CORRENTE MAXIMA DE *20* KA (TIPO AC)</v>
          </cell>
          <cell r="C8104" t="str">
            <v xml:space="preserve">UN    </v>
          </cell>
          <cell r="D8104">
            <v>105.18</v>
          </cell>
          <cell r="E8104">
            <v>0.05</v>
          </cell>
        </row>
        <row r="8105">
          <cell r="A8105">
            <v>39478</v>
          </cell>
          <cell r="B8105" t="str">
            <v>DISPOSITIVO DPS CLASSE II, 1 POLO, TENSAO MAXIMA DE 460 V, CORRENTE MAXIMA DE *30* KA (TIPO AC)</v>
          </cell>
          <cell r="C8105" t="str">
            <v xml:space="preserve">UN    </v>
          </cell>
          <cell r="D8105">
            <v>108.43</v>
          </cell>
          <cell r="E8105">
            <v>0.05</v>
          </cell>
        </row>
        <row r="8106">
          <cell r="A8106">
            <v>39479</v>
          </cell>
          <cell r="B8106" t="str">
            <v>DISPOSITIVO DPS CLASSE II, 1 POLO, TENSAO MAXIMA DE 460 V, CORRENTE MAXIMA DE *45* KA (TIPO AC)</v>
          </cell>
          <cell r="C8106" t="str">
            <v xml:space="preserve">UN    </v>
          </cell>
          <cell r="D8106">
            <v>127.76</v>
          </cell>
          <cell r="E8106">
            <v>0.05</v>
          </cell>
        </row>
        <row r="8107">
          <cell r="A8107">
            <v>39480</v>
          </cell>
          <cell r="B8107" t="str">
            <v>DISPOSITIVO DPS CLASSE II, 1 POLO, TENSAO MAXIMA DE 460 V, CORRENTE MAXIMA DE *90* KA (TIPO AC)</v>
          </cell>
          <cell r="C8107" t="str">
            <v xml:space="preserve">UN    </v>
          </cell>
          <cell r="D8107">
            <v>263.63</v>
          </cell>
          <cell r="E8107">
            <v>0.05</v>
          </cell>
        </row>
        <row r="8108">
          <cell r="A8108">
            <v>39459</v>
          </cell>
          <cell r="B8108" t="str">
            <v>DISPOSITIVO DR, 2 POLOS, SENSIBILIDADE DE 30 MA, CORRENTE DE 100 A, TIPO AC</v>
          </cell>
          <cell r="C8108" t="str">
            <v xml:space="preserve">UN    </v>
          </cell>
          <cell r="D8108">
            <v>223.76</v>
          </cell>
          <cell r="E8108">
            <v>0.05</v>
          </cell>
        </row>
        <row r="8109">
          <cell r="A8109">
            <v>39445</v>
          </cell>
          <cell r="B8109" t="str">
            <v>DISPOSITIVO DR, 2 POLOS, SENSIBILIDADE DE 30 MA, CORRENTE DE 25 A, TIPO AC</v>
          </cell>
          <cell r="C8109" t="str">
            <v xml:space="preserve">UN    </v>
          </cell>
          <cell r="D8109">
            <v>112.35</v>
          </cell>
          <cell r="E8109">
            <v>0.05</v>
          </cell>
        </row>
        <row r="8110">
          <cell r="A8110">
            <v>39446</v>
          </cell>
          <cell r="B8110" t="str">
            <v>DISPOSITIVO DR, 2 POLOS, SENSIBILIDADE DE 30 MA, CORRENTE DE 40 A, TIPO AC</v>
          </cell>
          <cell r="C8110" t="str">
            <v xml:space="preserve">UN    </v>
          </cell>
          <cell r="D8110">
            <v>114.35</v>
          </cell>
          <cell r="E8110">
            <v>0.05</v>
          </cell>
        </row>
        <row r="8111">
          <cell r="A8111">
            <v>39447</v>
          </cell>
          <cell r="B8111" t="str">
            <v>DISPOSITIVO DR, 2 POLOS, SENSIBILIDADE DE 30 MA, CORRENTE DE 63 A, TIPO AC</v>
          </cell>
          <cell r="C8111" t="str">
            <v xml:space="preserve">UN    </v>
          </cell>
          <cell r="D8111">
            <v>122.28</v>
          </cell>
          <cell r="E8111">
            <v>0.05</v>
          </cell>
        </row>
        <row r="8112">
          <cell r="A8112">
            <v>39448</v>
          </cell>
          <cell r="B8112" t="str">
            <v>DISPOSITIVO DR, 2 POLOS, SENSIBILIDADE DE 30 MA, CORRENTE DE 80 A, TIPO AC</v>
          </cell>
          <cell r="C8112" t="str">
            <v xml:space="preserve">UN    </v>
          </cell>
          <cell r="D8112">
            <v>208.51</v>
          </cell>
          <cell r="E8112">
            <v>0.05</v>
          </cell>
        </row>
        <row r="8113">
          <cell r="A8113">
            <v>39450</v>
          </cell>
          <cell r="B8113" t="str">
            <v>DISPOSITIVO DR, 2 POLOS, SENSIBILIDADE DE 300 MA, CORRENTE DE 25 A, TIPO AC</v>
          </cell>
          <cell r="C8113" t="str">
            <v xml:space="preserve">UN    </v>
          </cell>
          <cell r="D8113">
            <v>127.21</v>
          </cell>
          <cell r="E8113">
            <v>0.05</v>
          </cell>
        </row>
        <row r="8114">
          <cell r="A8114">
            <v>39451</v>
          </cell>
          <cell r="B8114" t="str">
            <v>DISPOSITIVO DR, 2 POLOS, SENSIBILIDADE DE 300 MA, CORRENTE DE 40 A, TIPO AC</v>
          </cell>
          <cell r="C8114" t="str">
            <v xml:space="preserve">UN    </v>
          </cell>
          <cell r="D8114">
            <v>138.75</v>
          </cell>
          <cell r="E8114">
            <v>0.05</v>
          </cell>
        </row>
        <row r="8115">
          <cell r="A8115">
            <v>39452</v>
          </cell>
          <cell r="B8115" t="str">
            <v>DISPOSITIVO DR, 2 POLOS, SENSIBILIDADE DE 300 MA, CORRENTE DE 63 A, TIPO AC</v>
          </cell>
          <cell r="C8115" t="str">
            <v xml:space="preserve">UN    </v>
          </cell>
          <cell r="D8115">
            <v>139.58000000000001</v>
          </cell>
          <cell r="E8115">
            <v>0.05</v>
          </cell>
        </row>
        <row r="8116">
          <cell r="A8116">
            <v>39523</v>
          </cell>
          <cell r="B8116" t="str">
            <v>DISPOSITIVO DR, 2 POLOS, SENSIBILIDADE DE 300 MA, CORRENTE DE 80 A, TIPO  AC</v>
          </cell>
          <cell r="C8116" t="str">
            <v xml:space="preserve">UN    </v>
          </cell>
          <cell r="D8116">
            <v>233.59</v>
          </cell>
          <cell r="E8116">
            <v>0.05</v>
          </cell>
        </row>
        <row r="8117">
          <cell r="A8117">
            <v>39449</v>
          </cell>
          <cell r="B8117" t="str">
            <v>DISPOSITIVO DR, 4 POLOS, SENSIBILIDADE DE 30 MA, CORRENTE DE 100 A, TIPO AC</v>
          </cell>
          <cell r="C8117" t="str">
            <v xml:space="preserve">UN    </v>
          </cell>
          <cell r="D8117">
            <v>258.68</v>
          </cell>
          <cell r="E8117">
            <v>0.05</v>
          </cell>
        </row>
        <row r="8118">
          <cell r="A8118">
            <v>39455</v>
          </cell>
          <cell r="B8118" t="str">
            <v>DISPOSITIVO DR, 4 POLOS, SENSIBILIDADE DE 30 MA, CORRENTE DE 25 A, TIPO AC</v>
          </cell>
          <cell r="C8118" t="str">
            <v xml:space="preserve">UN    </v>
          </cell>
          <cell r="D8118">
            <v>128</v>
          </cell>
          <cell r="E8118">
            <v>0.05</v>
          </cell>
        </row>
        <row r="8119">
          <cell r="A8119">
            <v>39456</v>
          </cell>
          <cell r="B8119" t="str">
            <v>DISPOSITIVO DR, 4 POLOS, SENSIBILIDADE DE 30 MA, CORRENTE DE 40 A, TIPO AC</v>
          </cell>
          <cell r="C8119" t="str">
            <v xml:space="preserve">UN    </v>
          </cell>
          <cell r="D8119">
            <v>128.1</v>
          </cell>
          <cell r="E8119">
            <v>0.05</v>
          </cell>
        </row>
        <row r="8120">
          <cell r="A8120">
            <v>39457</v>
          </cell>
          <cell r="B8120" t="str">
            <v>DISPOSITIVO DR, 4 POLOS, SENSIBILIDADE DE 30 MA, CORRENTE DE 63 A, TIPO AC</v>
          </cell>
          <cell r="C8120" t="str">
            <v xml:space="preserve">UN    </v>
          </cell>
          <cell r="D8120">
            <v>139.65</v>
          </cell>
          <cell r="E8120">
            <v>0.05</v>
          </cell>
        </row>
        <row r="8121">
          <cell r="A8121">
            <v>39458</v>
          </cell>
          <cell r="B8121" t="str">
            <v>DISPOSITIVO DR, 4 POLOS, SENSIBILIDADE DE 30 MA, CORRENTE DE 80 A, TIPO AC</v>
          </cell>
          <cell r="C8121" t="str">
            <v xml:space="preserve">UN    </v>
          </cell>
          <cell r="D8121">
            <v>260.58999999999997</v>
          </cell>
          <cell r="E8121">
            <v>0.05</v>
          </cell>
        </row>
        <row r="8122">
          <cell r="A8122">
            <v>39464</v>
          </cell>
          <cell r="B8122" t="str">
            <v>DISPOSITIVO DR, 4 POLOS, SENSIBILIDADE DE 300 MA, CORRENTE DE 100 A, TIPO AC</v>
          </cell>
          <cell r="C8122" t="str">
            <v xml:space="preserve">UN    </v>
          </cell>
          <cell r="D8122">
            <v>419.05</v>
          </cell>
          <cell r="E8122">
            <v>0.05</v>
          </cell>
        </row>
        <row r="8123">
          <cell r="A8123">
            <v>39460</v>
          </cell>
          <cell r="B8123" t="str">
            <v>DISPOSITIVO DR, 4 POLOS, SENSIBILIDADE DE 300 MA, CORRENTE DE 25 A, TIPO AC</v>
          </cell>
          <cell r="C8123" t="str">
            <v xml:space="preserve">UN    </v>
          </cell>
          <cell r="D8123">
            <v>158.93</v>
          </cell>
          <cell r="E8123">
            <v>0.05</v>
          </cell>
        </row>
        <row r="8124">
          <cell r="A8124">
            <v>39461</v>
          </cell>
          <cell r="B8124" t="str">
            <v>DISPOSITIVO DR, 4 POLOS, SENSIBILIDADE DE 300 MA, CORRENTE DE 40 A, TIPO AC</v>
          </cell>
          <cell r="C8124" t="str">
            <v xml:space="preserve">UN    </v>
          </cell>
          <cell r="D8124">
            <v>186.23</v>
          </cell>
          <cell r="E8124">
            <v>0.05</v>
          </cell>
        </row>
        <row r="8125">
          <cell r="A8125">
            <v>39462</v>
          </cell>
          <cell r="B8125" t="str">
            <v>DISPOSITIVO DR, 4 POLOS, SENSIBILIDADE DE 300 MA, CORRENTE DE 63 A, TIPO AC</v>
          </cell>
          <cell r="C8125" t="str">
            <v xml:space="preserve">UN    </v>
          </cell>
          <cell r="D8125">
            <v>179.48</v>
          </cell>
          <cell r="E8125">
            <v>0.05</v>
          </cell>
        </row>
        <row r="8126">
          <cell r="A8126">
            <v>39463</v>
          </cell>
          <cell r="B8126" t="str">
            <v>DISPOSITIVO DR, 4 POLOS, SENSIBILIDADE DE 300 MA, CORRENTE DE 80 A, TIPO AC</v>
          </cell>
          <cell r="C8126" t="str">
            <v xml:space="preserve">UN    </v>
          </cell>
          <cell r="D8126">
            <v>415.8</v>
          </cell>
          <cell r="E8126">
            <v>0.05</v>
          </cell>
        </row>
        <row r="8127">
          <cell r="A8127">
            <v>26039</v>
          </cell>
          <cell r="B8127" t="str">
            <v>DISTRIBUIDOR DE AGREGADOS AUTOPROPELIDO, CAP 3 M3, A DIESEL, 6 CC, 176 CV</v>
          </cell>
          <cell r="C8127" t="str">
            <v xml:space="preserve">UN    </v>
          </cell>
          <cell r="D8127">
            <v>219233.16</v>
          </cell>
          <cell r="E8127">
            <v>0.05</v>
          </cell>
        </row>
        <row r="8128">
          <cell r="A8128">
            <v>2401</v>
          </cell>
          <cell r="B8128" t="str">
            <v>DISTRIBUIDOR DE AGREGADOS REBOCAVEL, CAPACIDADE 1,9 M3, LARGURA DE TRABALHO 3,66 M</v>
          </cell>
          <cell r="C8128" t="str">
            <v xml:space="preserve">UN    </v>
          </cell>
          <cell r="D8128">
            <v>50426.05</v>
          </cell>
          <cell r="E8128">
            <v>0.05</v>
          </cell>
        </row>
        <row r="8129">
          <cell r="A8129">
            <v>38870</v>
          </cell>
          <cell r="B8129" t="str">
            <v>DISTRIBUIDOR METALICO, COM ROSCA, 2 SAIDAS, DN 1" X 1/2", PARA CONEXAO COM ANEL DESLIZANTE EM TUBO PEX</v>
          </cell>
          <cell r="C8129" t="str">
            <v xml:space="preserve">UN    </v>
          </cell>
          <cell r="D8129">
            <v>40.24</v>
          </cell>
          <cell r="E8129">
            <v>0.05</v>
          </cell>
        </row>
        <row r="8130">
          <cell r="A8130">
            <v>38869</v>
          </cell>
          <cell r="B8130" t="str">
            <v>DISTRIBUIDOR METALICO, COM ROSCA, 2 SAIDAS, DN 3/4" X 1/2", PARA CONEXAO COM ANEL DESLIZANTE EM TUBO PEX</v>
          </cell>
          <cell r="C8130" t="str">
            <v xml:space="preserve">UN    </v>
          </cell>
          <cell r="D8130">
            <v>35.5</v>
          </cell>
          <cell r="E8130">
            <v>0.05</v>
          </cell>
        </row>
        <row r="8131">
          <cell r="A8131">
            <v>38872</v>
          </cell>
          <cell r="B8131" t="str">
            <v>DISTRIBUIDOR METALICO, COM ROSCA, 3 SAIDAS, DN 1" X 1/2", PARA CONEXAO COM ANEL DESLIZANTE EM TUBO PEX</v>
          </cell>
          <cell r="C8131" t="str">
            <v xml:space="preserve">UN    </v>
          </cell>
          <cell r="D8131">
            <v>54.97</v>
          </cell>
          <cell r="E8131">
            <v>0.05</v>
          </cell>
        </row>
        <row r="8132">
          <cell r="A8132">
            <v>38871</v>
          </cell>
          <cell r="B8132" t="str">
            <v>DISTRIBUIDOR METALICO, COM ROSCA, 3 SAIDAS, DN 3/4" X 1/2", PARA CONEXAO COM ANEL DESLIZANTE EM TUBO PEX</v>
          </cell>
          <cell r="C8132" t="str">
            <v xml:space="preserve">UN    </v>
          </cell>
          <cell r="D8132">
            <v>44.22</v>
          </cell>
          <cell r="E8132">
            <v>0.05</v>
          </cell>
        </row>
        <row r="8133">
          <cell r="A8133">
            <v>39283</v>
          </cell>
          <cell r="B8133" t="str">
            <v>DISTRIBUIDOR, PLASTICO, 2 SAIDAS, DN 32 X 16 MM, PARA CONEXAO COM CRIMPAGEM EM TUBO PEX</v>
          </cell>
          <cell r="C8133" t="str">
            <v xml:space="preserve">UN    </v>
          </cell>
          <cell r="D8133">
            <v>137.72999999999999</v>
          </cell>
          <cell r="E8133">
            <v>0.05</v>
          </cell>
        </row>
        <row r="8134">
          <cell r="A8134">
            <v>39284</v>
          </cell>
          <cell r="B8134" t="str">
            <v>DISTRIBUIDOR, PLASTICO, 2 SAIDAS, DN 32 X 20 MM, PARA CONEXAO COM CRIMPAGEM EM TUBO PEX</v>
          </cell>
          <cell r="C8134" t="str">
            <v xml:space="preserve">UN    </v>
          </cell>
          <cell r="D8134">
            <v>149.25</v>
          </cell>
          <cell r="E8134">
            <v>0.05</v>
          </cell>
        </row>
        <row r="8135">
          <cell r="A8135">
            <v>39285</v>
          </cell>
          <cell r="B8135" t="str">
            <v>DISTRIBUIDOR, PLASTICO, 2 SAIDAS, DN 32 X 25 MM, PARA CONEXAO COM CRIMPAGEM EM TUBO PEX</v>
          </cell>
          <cell r="C8135" t="str">
            <v xml:space="preserve">UN    </v>
          </cell>
          <cell r="D8135">
            <v>151.41</v>
          </cell>
          <cell r="E8135">
            <v>0.05</v>
          </cell>
        </row>
        <row r="8136">
          <cell r="A8136">
            <v>39286</v>
          </cell>
          <cell r="B8136" t="str">
            <v>DISTRIBUIDOR, PLASTICO, 3 SAIDAS, DN 32 X 16 MM, PARA CONEXAO COM CRIMPAGEM EM TUBO PEX</v>
          </cell>
          <cell r="C8136" t="str">
            <v xml:space="preserve">UN    </v>
          </cell>
          <cell r="D8136">
            <v>148.11000000000001</v>
          </cell>
          <cell r="E8136">
            <v>0.05</v>
          </cell>
        </row>
        <row r="8137">
          <cell r="A8137">
            <v>39287</v>
          </cell>
          <cell r="B8137" t="str">
            <v>DISTRIBUIDOR, PLASTICO, 3 SAIDAS, DN 32 X 20 MM, PARA CONEXAO COM CRIMPAGEM EM TUBO PEX</v>
          </cell>
          <cell r="C8137" t="str">
            <v xml:space="preserve">UN    </v>
          </cell>
          <cell r="D8137">
            <v>173.91</v>
          </cell>
          <cell r="E8137">
            <v>0.05</v>
          </cell>
        </row>
        <row r="8138">
          <cell r="A8138">
            <v>39288</v>
          </cell>
          <cell r="B8138" t="str">
            <v>DISTRIBUIDOR, PLASTICO, 3 SAIDAS, DN 32 X 25 MM, PARA CONEXAO COM CRIMPAGEM EM TUBO PEX</v>
          </cell>
          <cell r="C8138" t="str">
            <v xml:space="preserve">UN    </v>
          </cell>
          <cell r="D8138">
            <v>185.6</v>
          </cell>
          <cell r="E8138">
            <v>0.05</v>
          </cell>
        </row>
        <row r="8139">
          <cell r="A8139">
            <v>2414</v>
          </cell>
          <cell r="B8139" t="str">
            <v>DIVISORIA (N2) PAINEL/VIDRO - PAINEL C/ MSO/COMEIA E=35MM - MONTANTE/RODAPE DUPLO ACO GALV PINTADO - COLOCADA</v>
          </cell>
          <cell r="C8139" t="str">
            <v xml:space="preserve">M2    </v>
          </cell>
          <cell r="D8139">
            <v>69.97</v>
          </cell>
          <cell r="E8139">
            <v>0.05</v>
          </cell>
        </row>
        <row r="8140">
          <cell r="A8140">
            <v>2413</v>
          </cell>
          <cell r="B8140" t="str">
            <v>DIVISORIA (N2) PAINEL/VIDRO - PAINEL C/ MSO/COMEIA E=35MM - PERFIS SIMPLES ACO GALV PINTADO - COLOCADA</v>
          </cell>
          <cell r="C8140" t="str">
            <v xml:space="preserve">M2    </v>
          </cell>
          <cell r="D8140">
            <v>67.31</v>
          </cell>
          <cell r="E8140">
            <v>0.05</v>
          </cell>
        </row>
        <row r="8141">
          <cell r="A8141">
            <v>2405</v>
          </cell>
          <cell r="B8141" t="str">
            <v>DIVISORIA (N2) PAINEL/VIDRO - PAINEL MSO/COMEIA E=35MM - MONTANTE/RODAPE DUPLO ALUMINIO ANOD NAT - COLOCADA</v>
          </cell>
          <cell r="C8141" t="str">
            <v xml:space="preserve">M2    </v>
          </cell>
          <cell r="D8141">
            <v>78.349999999999994</v>
          </cell>
          <cell r="E8141">
            <v>0.05</v>
          </cell>
        </row>
        <row r="8142">
          <cell r="A8142">
            <v>13361</v>
          </cell>
          <cell r="B8142" t="str">
            <v>DIVISORIA (N2) PAINEL/VIDRO - PAINEL MSO/COMEIA E=35MM - PERFIS SIMPLES ALUMINIO ANOD NAT - COLOCADA</v>
          </cell>
          <cell r="C8142" t="str">
            <v xml:space="preserve">M2    </v>
          </cell>
          <cell r="D8142">
            <v>65.540000000000006</v>
          </cell>
          <cell r="E8142">
            <v>0.05</v>
          </cell>
        </row>
        <row r="8143">
          <cell r="A8143">
            <v>11987</v>
          </cell>
          <cell r="B8143" t="str">
            <v>DIVISORIA (N2) PAINEL/VIDRO - PAINEL VERMICULITA E=35MM - PERFIS SIMPLES ALUMINIO ANOD NATURAL - COLOCADA</v>
          </cell>
          <cell r="C8143" t="str">
            <v xml:space="preserve">M2    </v>
          </cell>
          <cell r="D8143">
            <v>175.37</v>
          </cell>
          <cell r="E8143">
            <v>0.05</v>
          </cell>
        </row>
        <row r="8144">
          <cell r="A8144">
            <v>2416</v>
          </cell>
          <cell r="B8144" t="str">
            <v>DIVISORIA (N3) PAINEL/VIDRO/PAINEL MSO/COMEIA E=35MM - MONTANTE/RODAPE DUPLO ACO GALV PINTADO - COLOCADA</v>
          </cell>
          <cell r="C8144" t="str">
            <v xml:space="preserve">M2    </v>
          </cell>
          <cell r="D8144">
            <v>77.58</v>
          </cell>
          <cell r="E8144">
            <v>0.05</v>
          </cell>
        </row>
        <row r="8145">
          <cell r="A8145">
            <v>2412</v>
          </cell>
          <cell r="B8145" t="str">
            <v>DIVISORIA (N3) PAINEL/VIDRO/PAINEL MSO/COMEIA E=35MM - MONTANTE/RODAPE DUPLO ALUMINIO ANOD NAT - COLOCADA</v>
          </cell>
          <cell r="C8145" t="str">
            <v xml:space="preserve">M2    </v>
          </cell>
          <cell r="D8145">
            <v>74.930000000000007</v>
          </cell>
          <cell r="E8145">
            <v>0.05</v>
          </cell>
        </row>
        <row r="8146">
          <cell r="A8146">
            <v>2411</v>
          </cell>
          <cell r="B8146" t="str">
            <v>DIVISORIA (N3) PAINEL/VIDRO/PAINEL MSO/COMEIA E=35MM - PERFIS SIMPLES ACO GALV PINTADO - COLOCADA</v>
          </cell>
          <cell r="C8146" t="str">
            <v xml:space="preserve">M2    </v>
          </cell>
          <cell r="D8146">
            <v>65.540000000000006</v>
          </cell>
          <cell r="E8146">
            <v>0.05</v>
          </cell>
        </row>
        <row r="8147">
          <cell r="A8147">
            <v>2406</v>
          </cell>
          <cell r="B8147" t="str">
            <v>DIVISORIA (N3) PAINEL/VIDRO/PAINEL MSO/COMEIA E=35MM - PERFIS SIMPLES ALUMINIO ANOD NAT - COLOCADA</v>
          </cell>
          <cell r="C8147" t="str">
            <v xml:space="preserve">M2    </v>
          </cell>
          <cell r="D8147">
            <v>63.77</v>
          </cell>
          <cell r="E8147">
            <v>0.05</v>
          </cell>
        </row>
        <row r="8148">
          <cell r="A8148">
            <v>10571</v>
          </cell>
          <cell r="B8148" t="str">
            <v>DIVISORIA (N3) PAINEL/VIDRO/PAINEL VERMICULITA E=35MM - MONTANTE/RODAPE DUPLO ALUMINIO ANOD NATURAL - COLOCADA</v>
          </cell>
          <cell r="C8148" t="str">
            <v xml:space="preserve">M2    </v>
          </cell>
          <cell r="D8148">
            <v>155.88</v>
          </cell>
          <cell r="E8148">
            <v>0.05</v>
          </cell>
        </row>
        <row r="8149">
          <cell r="A8149">
            <v>11985</v>
          </cell>
          <cell r="B8149" t="str">
            <v>DIVISORIA (N3) PAINEL/VIDRO/PAINEL VERMICULITA E=35MM - MONTANTE/RODAPE PERFIL DUPLO ACO GALV PINTADO - COLOCADA</v>
          </cell>
          <cell r="C8149" t="str">
            <v xml:space="preserve">M2    </v>
          </cell>
          <cell r="D8149">
            <v>150.57</v>
          </cell>
          <cell r="E8149">
            <v>0.05</v>
          </cell>
        </row>
        <row r="8150">
          <cell r="A8150">
            <v>2410</v>
          </cell>
          <cell r="B8150" t="str">
            <v>DIVISORIA CEGA (N1) - PAINEL MSO/COMEIA E=35MM - MONTANTE/RODAPE DUPLO   ACO GALV PINTADO - COLOCADA</v>
          </cell>
          <cell r="C8150" t="str">
            <v xml:space="preserve">M2    </v>
          </cell>
          <cell r="D8150">
            <v>66.42</v>
          </cell>
          <cell r="E8150">
            <v>0.05</v>
          </cell>
        </row>
        <row r="8151">
          <cell r="A8151">
            <v>2417</v>
          </cell>
          <cell r="B8151" t="str">
            <v>DIVISORIA CEGA (N1) - PAINEL MSO/COMEIA E=35MM - MONTANTE/RODAPE DUPLO ALUMINIO ANOD NAT - COLOCADA</v>
          </cell>
          <cell r="C8151" t="str">
            <v xml:space="preserve">M2    </v>
          </cell>
          <cell r="D8151">
            <v>70.849999999999994</v>
          </cell>
          <cell r="E8151">
            <v>0.05</v>
          </cell>
        </row>
        <row r="8152">
          <cell r="A8152">
            <v>2415</v>
          </cell>
          <cell r="B8152" t="str">
            <v>DIVISORIA CEGA (N1) - PAINEL MSO/COMEIA E=35MM - PERFIS SIMPLES ACO GALV PINTADO   - COLOCADA</v>
          </cell>
          <cell r="C8152" t="str">
            <v xml:space="preserve">M2    </v>
          </cell>
          <cell r="D8152">
            <v>56.68</v>
          </cell>
          <cell r="E8152">
            <v>0.05</v>
          </cell>
        </row>
        <row r="8153">
          <cell r="A8153">
            <v>13360</v>
          </cell>
          <cell r="B8153" t="str">
            <v>DIVISORIA CEGA (N1) - PAINEL MSO/COMEIA E=35MM - PERFIS SIMPLES ALUMINIO ANOD NAT - COLOCADA</v>
          </cell>
          <cell r="C8153" t="str">
            <v xml:space="preserve">M2    </v>
          </cell>
          <cell r="D8153">
            <v>56.68</v>
          </cell>
          <cell r="E8153">
            <v>0.05</v>
          </cell>
        </row>
        <row r="8154">
          <cell r="A8154">
            <v>11983</v>
          </cell>
          <cell r="B8154" t="str">
            <v>DIVISORIA CEGA (N1) - PAINEL VERMICULITA E=35MM - MONTANTE/RODAPE PERFIS SIMPLES ACO GALV PINTADO - COLOCADA</v>
          </cell>
          <cell r="C8154" t="str">
            <v xml:space="preserve">M2    </v>
          </cell>
          <cell r="D8154">
            <v>138.16999999999999</v>
          </cell>
          <cell r="E8154">
            <v>0.05</v>
          </cell>
        </row>
        <row r="8155">
          <cell r="A8155">
            <v>11986</v>
          </cell>
          <cell r="B8155" t="str">
            <v>DIVISORIA CEGA (N1) - PAINEL VERMICULITA E=35MM - PERFIS SIMPLES ALUMINIO ANOD NATURAL - COLOCADA</v>
          </cell>
          <cell r="C8155" t="str">
            <v xml:space="preserve">M2    </v>
          </cell>
          <cell r="D8155">
            <v>168.28</v>
          </cell>
          <cell r="E8155">
            <v>0.05</v>
          </cell>
        </row>
        <row r="8156">
          <cell r="A8156">
            <v>25976</v>
          </cell>
          <cell r="B8156" t="str">
            <v>DIVISORIA EM GRANITO, COM DUAS FACES POLIDAS, TIPO ANDORINHA/ QUARTZ/ CASTELO/ CORUMBA OU OUTROS EQUIVALENTES DA REGIAO, E=  *3,0* CM</v>
          </cell>
          <cell r="C8156" t="str">
            <v xml:space="preserve">M2    </v>
          </cell>
          <cell r="D8156">
            <v>552.07000000000005</v>
          </cell>
          <cell r="E8156">
            <v>0.05</v>
          </cell>
        </row>
        <row r="8157">
          <cell r="A8157">
            <v>10629</v>
          </cell>
          <cell r="B8157" t="str">
            <v>DIVISORIA EM MARMORE, COM DUAS FACES POLIDAS, BRANCO COMUM, E=  *3,0* CM</v>
          </cell>
          <cell r="C8157" t="str">
            <v xml:space="preserve">M2    </v>
          </cell>
          <cell r="D8157">
            <v>381.07</v>
          </cell>
          <cell r="E8157">
            <v>0.05</v>
          </cell>
        </row>
        <row r="8158">
          <cell r="A8158">
            <v>10698</v>
          </cell>
          <cell r="B8158" t="str">
            <v>DIVISORIA, PLACA  PRE-MOLDADA EM GRANILITE, MARMORITE OU GRANITINA,  E = *3 CM</v>
          </cell>
          <cell r="C8158" t="str">
            <v xml:space="preserve">M2    </v>
          </cell>
          <cell r="D8158">
            <v>154.94999999999999</v>
          </cell>
          <cell r="E8158">
            <v>0.05</v>
          </cell>
        </row>
        <row r="8159">
          <cell r="A8159">
            <v>40521</v>
          </cell>
          <cell r="B8159" t="str">
            <v>DOBRADEIRA ELETROMECANICA DE VERGALHAO, PARA ACO DE DIAMETRO ATE 1 1/2 "Â, MOTOR ELETRICO TRIFASICO, POTENCIA DE 3 HP ATE 5 HP</v>
          </cell>
          <cell r="C8159" t="str">
            <v xml:space="preserve">UN    </v>
          </cell>
          <cell r="D8159">
            <v>73459.179999999993</v>
          </cell>
          <cell r="E8159">
            <v>0.05</v>
          </cell>
        </row>
        <row r="8160">
          <cell r="A8160">
            <v>2432</v>
          </cell>
          <cell r="B8160" t="str">
            <v>DOBRADICA EM ACO/FERRO, 3 1/2" X  3", E= 1,9  A 2 MM, COM ANEL,  CROMADO OU ZINCADO, TAMPA BOLA, COM PARAFUSOS</v>
          </cell>
          <cell r="C8160" t="str">
            <v xml:space="preserve">UN    </v>
          </cell>
          <cell r="D8160">
            <v>36.86</v>
          </cell>
          <cell r="E8160">
            <v>0.05</v>
          </cell>
        </row>
        <row r="8161">
          <cell r="A8161">
            <v>2418</v>
          </cell>
          <cell r="B8161" t="str">
            <v>DOBRADICA EM ACO/FERRO, 3" X 2 1/2", E= 1,2 A 1,8 MM, SEM ANEL,  CROMADO OU ZINCADO, TAMPA BOLA, COM PARAFUSOS</v>
          </cell>
          <cell r="C8161" t="str">
            <v xml:space="preserve">UN    </v>
          </cell>
          <cell r="D8161">
            <v>17.100000000000001</v>
          </cell>
          <cell r="E8161">
            <v>0.05</v>
          </cell>
        </row>
        <row r="8162">
          <cell r="A8162">
            <v>2433</v>
          </cell>
          <cell r="B8162" t="str">
            <v>DOBRADICA EM ACO/FERRO, 3" X 2 1/2", E= 1,2 A 1,8 MM, SEM ANEL,  CROMADO OU ZINCADO, TAMPA CHATA, COM PARAFUSOS</v>
          </cell>
          <cell r="C8162" t="str">
            <v xml:space="preserve">UN    </v>
          </cell>
          <cell r="D8162">
            <v>12.49</v>
          </cell>
          <cell r="E8162">
            <v>0.05</v>
          </cell>
        </row>
        <row r="8163">
          <cell r="A8163">
            <v>2420</v>
          </cell>
          <cell r="B8163" t="str">
            <v>DOBRADICA EM ACO/FERRO, 3" X 2 1/2", E= 1,9 A 2 MM, SEM ANEL,  CROMADO OU ZINCADO, TAMPA BOLA, COM PARAFUSOS</v>
          </cell>
          <cell r="C8163" t="str">
            <v xml:space="preserve">UN    </v>
          </cell>
          <cell r="D8163">
            <v>21.45</v>
          </cell>
          <cell r="E8163">
            <v>0.05</v>
          </cell>
        </row>
        <row r="8164">
          <cell r="A8164">
            <v>2421</v>
          </cell>
          <cell r="B8164" t="str">
            <v>DOBRADICA EM ACO/FERRO, 4" X 3", E= 2,2 A 3,0 MM, COM ANEL, CROMADO OU ZINCADO,TAMPA BOLA, COM PARAFUSOS</v>
          </cell>
          <cell r="C8164" t="str">
            <v xml:space="preserve">UN    </v>
          </cell>
          <cell r="D8164">
            <v>46.79</v>
          </cell>
          <cell r="E8164">
            <v>0.05</v>
          </cell>
        </row>
        <row r="8165">
          <cell r="A8165">
            <v>11447</v>
          </cell>
          <cell r="B8165" t="str">
            <v>DOBRADICA EM LATAO, 3 " X 2 1/2 ", E= 1,9 A 2 MM, COM ANEL, CROMADO, TAMPA BOLA, COM PARAFUSOS</v>
          </cell>
          <cell r="C8165" t="str">
            <v xml:space="preserve">UN    </v>
          </cell>
          <cell r="D8165">
            <v>42.38</v>
          </cell>
          <cell r="E8165">
            <v>0.05</v>
          </cell>
        </row>
        <row r="8166">
          <cell r="A8166">
            <v>2429</v>
          </cell>
          <cell r="B8166" t="str">
            <v>DOBRADICA EM LATAO, 4" X 3", E= 2,2 A 3,0 MM, COM ANEL,  TAMPA BOLA, COM PARAFUSOS</v>
          </cell>
          <cell r="C8166" t="str">
            <v xml:space="preserve">UN    </v>
          </cell>
          <cell r="D8166">
            <v>107.27</v>
          </cell>
          <cell r="E8166">
            <v>0.05</v>
          </cell>
        </row>
        <row r="8167">
          <cell r="A8167">
            <v>11449</v>
          </cell>
          <cell r="B8167" t="str">
            <v>DOBRADICA TIPO PIANO EM ACO/FERRO, 1'' X 3 M, GALVANIZADO, COM PARAFUSOS</v>
          </cell>
          <cell r="C8167" t="str">
            <v xml:space="preserve">UN    </v>
          </cell>
          <cell r="D8167">
            <v>115.56</v>
          </cell>
          <cell r="E8167">
            <v>0.05</v>
          </cell>
        </row>
        <row r="8168">
          <cell r="A8168">
            <v>11451</v>
          </cell>
          <cell r="B8168" t="str">
            <v>DOBRADICA TIPO VAI-E-VEM EM ACO/FERRO, TAMANHO 3'', GALVANIZADO, COM PARAFUSOS</v>
          </cell>
          <cell r="C8168" t="str">
            <v xml:space="preserve">UN    </v>
          </cell>
          <cell r="D8168">
            <v>113.63</v>
          </cell>
          <cell r="E8168">
            <v>0.05</v>
          </cell>
        </row>
        <row r="8169">
          <cell r="A8169">
            <v>11116</v>
          </cell>
          <cell r="B8169" t="str">
            <v>DOMOS INDIVIDUAL EM ACRILICO BRANCO *95 X 95* CM, SEM INSTALACAO</v>
          </cell>
          <cell r="C8169" t="str">
            <v xml:space="preserve">UN    </v>
          </cell>
          <cell r="D8169">
            <v>371.84</v>
          </cell>
          <cell r="E8169">
            <v>0.05</v>
          </cell>
        </row>
        <row r="8170">
          <cell r="A8170">
            <v>38411</v>
          </cell>
          <cell r="B8170" t="str">
            <v>DOSADOR DE AREIA, CAPACIDADE DE *26* LITROS</v>
          </cell>
          <cell r="C8170" t="str">
            <v xml:space="preserve">UN    </v>
          </cell>
          <cell r="D8170">
            <v>1053.23</v>
          </cell>
          <cell r="E8170">
            <v>0.05</v>
          </cell>
        </row>
        <row r="8171">
          <cell r="A8171">
            <v>1370</v>
          </cell>
          <cell r="B8171" t="str">
            <v>DUCHA HIGIENICA PLASTICA COM REGISTRO METALICO 1/2 "</v>
          </cell>
          <cell r="C8171" t="str">
            <v xml:space="preserve">UN    </v>
          </cell>
          <cell r="D8171">
            <v>60.87</v>
          </cell>
          <cell r="E8171">
            <v>0.05</v>
          </cell>
        </row>
        <row r="8172">
          <cell r="A8172">
            <v>38189</v>
          </cell>
          <cell r="B8172" t="str">
            <v>DUCHA METALICA DE PAREDE, ARTICULAVEL, COM BRACO/CANO, SEM DESVIADOR</v>
          </cell>
          <cell r="C8172" t="str">
            <v xml:space="preserve">UN    </v>
          </cell>
          <cell r="D8172">
            <v>241.08</v>
          </cell>
          <cell r="E8172">
            <v>0.05</v>
          </cell>
        </row>
        <row r="8173">
          <cell r="A8173">
            <v>38190</v>
          </cell>
          <cell r="B8173" t="str">
            <v>DUCHA METALICA DE PAREDE, ARTICULAVEL, COM DESVIADOR E DUCHA MANUAL</v>
          </cell>
          <cell r="C8173" t="str">
            <v xml:space="preserve">UN    </v>
          </cell>
          <cell r="D8173">
            <v>542.14</v>
          </cell>
          <cell r="E8173">
            <v>0.05</v>
          </cell>
        </row>
        <row r="8174">
          <cell r="A8174">
            <v>36516</v>
          </cell>
          <cell r="B8174" t="str">
            <v>DUMPER COM CAPACIDADE DE CARGA DE 1700 KG, PARTIDA ELETRICA, MOTOR DIESEL COM POTENCIA DE 16 CV</v>
          </cell>
          <cell r="C8174" t="str">
            <v xml:space="preserve">UN    </v>
          </cell>
          <cell r="D8174">
            <v>69172.88</v>
          </cell>
          <cell r="E8174">
            <v>0.05</v>
          </cell>
        </row>
        <row r="8175">
          <cell r="A8175">
            <v>34777</v>
          </cell>
          <cell r="B8175" t="str">
            <v>ELEMENTO VAZADO CERAMICO 25 X 18 X 7 CM</v>
          </cell>
          <cell r="C8175" t="str">
            <v xml:space="preserve">UN    </v>
          </cell>
          <cell r="D8175">
            <v>1.46</v>
          </cell>
          <cell r="E8175">
            <v>0.05</v>
          </cell>
        </row>
        <row r="8176">
          <cell r="A8176">
            <v>7273</v>
          </cell>
          <cell r="B8176" t="str">
            <v>ELEMENTO VAZADO CERAMICO 7 X 20 X 20 CM</v>
          </cell>
          <cell r="C8176" t="str">
            <v xml:space="preserve">UN    </v>
          </cell>
          <cell r="D8176">
            <v>2.41</v>
          </cell>
          <cell r="E8176">
            <v>0.05</v>
          </cell>
        </row>
        <row r="8177">
          <cell r="A8177">
            <v>7272</v>
          </cell>
          <cell r="B8177" t="str">
            <v>ELEMENTO VAZADO CERAMICO 9 X 20 X 20 CM</v>
          </cell>
          <cell r="C8177" t="str">
            <v xml:space="preserve">UN    </v>
          </cell>
          <cell r="D8177">
            <v>3.36</v>
          </cell>
          <cell r="E8177">
            <v>0.05</v>
          </cell>
        </row>
        <row r="8178">
          <cell r="A8178">
            <v>10605</v>
          </cell>
          <cell r="B8178" t="str">
            <v>ELEMENTO VAZADO DE CONCRETO, QUADRICULADO, 1 FURO *10 X 10 X 10* CM</v>
          </cell>
          <cell r="C8178" t="str">
            <v xml:space="preserve">UN    </v>
          </cell>
          <cell r="D8178">
            <v>1.97</v>
          </cell>
          <cell r="E8178">
            <v>0.05</v>
          </cell>
        </row>
        <row r="8179">
          <cell r="A8179">
            <v>10604</v>
          </cell>
          <cell r="B8179" t="str">
            <v>ELEMENTO VAZADO DE CONCRETO, QUADRICULADO, 1 FURO *20 X 10 X 7* CM</v>
          </cell>
          <cell r="C8179" t="str">
            <v xml:space="preserve">UN    </v>
          </cell>
          <cell r="D8179">
            <v>3.93</v>
          </cell>
          <cell r="E8179">
            <v>0.05</v>
          </cell>
        </row>
        <row r="8180">
          <cell r="A8180">
            <v>672</v>
          </cell>
          <cell r="B8180" t="str">
            <v>ELEMENTO VAZADO DE CONCRETO, QUADRICULADO, 1 FURO *20 X 20 X 6,5* CM</v>
          </cell>
          <cell r="C8180" t="str">
            <v xml:space="preserve">UN    </v>
          </cell>
          <cell r="D8180">
            <v>3.97</v>
          </cell>
          <cell r="E8180">
            <v>0.05</v>
          </cell>
        </row>
        <row r="8181">
          <cell r="A8181">
            <v>668</v>
          </cell>
          <cell r="B8181" t="str">
            <v>ELEMENTO VAZADO DE CONCRETO, QUADRICULADO, 16 FUROS *29 X 29 X 6* CM</v>
          </cell>
          <cell r="C8181" t="str">
            <v xml:space="preserve">UN    </v>
          </cell>
          <cell r="D8181">
            <v>6.26</v>
          </cell>
          <cell r="E8181">
            <v>0.05</v>
          </cell>
        </row>
        <row r="8182">
          <cell r="A8182">
            <v>10578</v>
          </cell>
          <cell r="B8182" t="str">
            <v>ELEMENTO VAZADO DE CONCRETO, QUADRICULADO, 16 FUROS *33 X 33 X 10* CM</v>
          </cell>
          <cell r="C8182" t="str">
            <v xml:space="preserve">UN    </v>
          </cell>
          <cell r="D8182">
            <v>10.91</v>
          </cell>
          <cell r="E8182">
            <v>0.05</v>
          </cell>
        </row>
        <row r="8183">
          <cell r="A8183">
            <v>666</v>
          </cell>
          <cell r="B8183" t="str">
            <v>ELEMENTO VAZADO DE CONCRETO, QUADRICULADO, 16 FUROS *40 X 40 X 7* CM</v>
          </cell>
          <cell r="C8183" t="str">
            <v xml:space="preserve">UN    </v>
          </cell>
          <cell r="D8183">
            <v>10.83</v>
          </cell>
          <cell r="E8183">
            <v>0.05</v>
          </cell>
        </row>
        <row r="8184">
          <cell r="A8184">
            <v>665</v>
          </cell>
          <cell r="B8184" t="str">
            <v>ELEMENTO VAZADO DE CONCRETO, QUADRICULADO, 16 FUROS *50 X 50 X 7* CM</v>
          </cell>
          <cell r="C8184" t="str">
            <v xml:space="preserve">UN    </v>
          </cell>
          <cell r="D8184">
            <v>20.29</v>
          </cell>
          <cell r="E8184">
            <v>0.05</v>
          </cell>
        </row>
        <row r="8185">
          <cell r="A8185">
            <v>10577</v>
          </cell>
          <cell r="B8185" t="str">
            <v>ELEMENTO VAZADO DE CONCRETO, QUADRICULADO, 25 FUROS *50 X 50 X 5* CM</v>
          </cell>
          <cell r="C8185" t="str">
            <v xml:space="preserve">UN    </v>
          </cell>
          <cell r="D8185">
            <v>15.89</v>
          </cell>
          <cell r="E8185">
            <v>0.05</v>
          </cell>
        </row>
        <row r="8186">
          <cell r="A8186">
            <v>10583</v>
          </cell>
          <cell r="B8186" t="str">
            <v>ELEMENTO VAZADO DE CONCRETO, VENEZIANA *39 X 22 X 15* CM</v>
          </cell>
          <cell r="C8186" t="str">
            <v xml:space="preserve">UN    </v>
          </cell>
          <cell r="D8186">
            <v>8.9</v>
          </cell>
          <cell r="E8186">
            <v>0.05</v>
          </cell>
        </row>
        <row r="8187">
          <cell r="A8187">
            <v>10579</v>
          </cell>
          <cell r="B8187" t="str">
            <v>ELEMENTO VAZADO DE CONCRETO, VENEZIANA *39 X 29 X 10* CM</v>
          </cell>
          <cell r="C8187" t="str">
            <v xml:space="preserve">UN    </v>
          </cell>
          <cell r="D8187">
            <v>14.53</v>
          </cell>
          <cell r="E8187">
            <v>0.05</v>
          </cell>
        </row>
        <row r="8188">
          <cell r="A8188">
            <v>10582</v>
          </cell>
          <cell r="B8188" t="str">
            <v>ELEMENTO VAZADO DE CONCRETO, VENEZIANA *40 X 10 X 10* CM</v>
          </cell>
          <cell r="C8188" t="str">
            <v xml:space="preserve">UN    </v>
          </cell>
          <cell r="D8188">
            <v>5.08</v>
          </cell>
          <cell r="E8188">
            <v>0.05</v>
          </cell>
        </row>
        <row r="8189">
          <cell r="A8189">
            <v>2436</v>
          </cell>
          <cell r="B8189" t="str">
            <v>ELETRICISTA</v>
          </cell>
          <cell r="C8189" t="str">
            <v xml:space="preserve">H     </v>
          </cell>
          <cell r="D8189">
            <v>14.94</v>
          </cell>
          <cell r="E8189">
            <v>0.05</v>
          </cell>
        </row>
        <row r="8190">
          <cell r="A8190">
            <v>40918</v>
          </cell>
          <cell r="B8190" t="str">
            <v>ELETRICISTA (MENSALISTA)</v>
          </cell>
          <cell r="C8190" t="str">
            <v xml:space="preserve">MES   </v>
          </cell>
          <cell r="D8190">
            <v>2634.69</v>
          </cell>
          <cell r="E8190">
            <v>0.05</v>
          </cell>
        </row>
        <row r="8191">
          <cell r="A8191">
            <v>40923</v>
          </cell>
          <cell r="B8191" t="str">
            <v>ELETRICISTA DE MANUTENCAO INDUSTRIAL (MENSALISTA)</v>
          </cell>
          <cell r="C8191" t="str">
            <v xml:space="preserve">MES   </v>
          </cell>
          <cell r="D8191">
            <v>3394.4</v>
          </cell>
          <cell r="E8191">
            <v>0.05</v>
          </cell>
        </row>
        <row r="8192">
          <cell r="A8192">
            <v>2439</v>
          </cell>
          <cell r="B8192" t="str">
            <v>ELETRICISTA INDUSTRIAL</v>
          </cell>
          <cell r="C8192" t="str">
            <v xml:space="preserve">H     </v>
          </cell>
          <cell r="D8192">
            <v>19.239999999999998</v>
          </cell>
          <cell r="E8192">
            <v>0.05</v>
          </cell>
        </row>
        <row r="8193">
          <cell r="A8193">
            <v>10998</v>
          </cell>
          <cell r="B8193" t="str">
            <v>ELETRODO REVESTIDO AWS - E-6010, DIAMETRO IGUAL A 4,00 MM</v>
          </cell>
          <cell r="C8193" t="str">
            <v xml:space="preserve">KG    </v>
          </cell>
          <cell r="D8193">
            <v>29.45</v>
          </cell>
          <cell r="E8193">
            <v>0.05</v>
          </cell>
        </row>
        <row r="8194">
          <cell r="A8194">
            <v>11002</v>
          </cell>
          <cell r="B8194" t="str">
            <v>ELETRODO REVESTIDO AWS - E6013, DIAMETRO IGUAL A 2,50 MM</v>
          </cell>
          <cell r="C8194" t="str">
            <v xml:space="preserve">KG    </v>
          </cell>
          <cell r="D8194">
            <v>26.98</v>
          </cell>
          <cell r="E8194">
            <v>0.05</v>
          </cell>
        </row>
        <row r="8195">
          <cell r="A8195">
            <v>10999</v>
          </cell>
          <cell r="B8195" t="str">
            <v>ELETRODO REVESTIDO AWS - E6013, DIAMETRO IGUAL A 4,00 MM</v>
          </cell>
          <cell r="C8195" t="str">
            <v xml:space="preserve">KG    </v>
          </cell>
          <cell r="D8195">
            <v>25.92</v>
          </cell>
          <cell r="E8195">
            <v>0.05</v>
          </cell>
        </row>
        <row r="8196">
          <cell r="A8196">
            <v>10997</v>
          </cell>
          <cell r="B8196" t="str">
            <v>ELETRODO REVESTIDO AWS - E7018, DIAMETRO IGUAL A 4,00 MM</v>
          </cell>
          <cell r="C8196" t="str">
            <v xml:space="preserve">KG    </v>
          </cell>
          <cell r="D8196">
            <v>28.1</v>
          </cell>
          <cell r="E8196">
            <v>0.05</v>
          </cell>
        </row>
        <row r="8197">
          <cell r="A8197">
            <v>2685</v>
          </cell>
          <cell r="B8197" t="str">
            <v>ELETRODUTO DE PVC RIGIDO ROSCAVEL DE 1 ", SEM LUVA</v>
          </cell>
          <cell r="C8197" t="str">
            <v xml:space="preserve">M     </v>
          </cell>
          <cell r="D8197">
            <v>4.22</v>
          </cell>
          <cell r="E8197">
            <v>0.05</v>
          </cell>
        </row>
        <row r="8198">
          <cell r="A8198">
            <v>2680</v>
          </cell>
          <cell r="B8198" t="str">
            <v>ELETRODUTO DE PVC RIGIDO ROSCAVEL DE 1 1/2 ", SEM LUVA</v>
          </cell>
          <cell r="C8198" t="str">
            <v xml:space="preserve">M     </v>
          </cell>
          <cell r="D8198">
            <v>6.18</v>
          </cell>
          <cell r="E8198">
            <v>0.05</v>
          </cell>
        </row>
        <row r="8199">
          <cell r="A8199">
            <v>2684</v>
          </cell>
          <cell r="B8199" t="str">
            <v>ELETRODUTO DE PVC RIGIDO ROSCAVEL DE 1 1/4 ", SEM LUVA</v>
          </cell>
          <cell r="C8199" t="str">
            <v xml:space="preserve">M     </v>
          </cell>
          <cell r="D8199">
            <v>5.62</v>
          </cell>
          <cell r="E8199">
            <v>0.05</v>
          </cell>
        </row>
        <row r="8200">
          <cell r="A8200">
            <v>2673</v>
          </cell>
          <cell r="B8200" t="str">
            <v>ELETRODUTO DE PVC RIGIDO ROSCAVEL DE 1/2 ", SEM LUVA</v>
          </cell>
          <cell r="C8200" t="str">
            <v xml:space="preserve">M     </v>
          </cell>
          <cell r="D8200">
            <v>2.17</v>
          </cell>
          <cell r="E8200">
            <v>0.05</v>
          </cell>
        </row>
        <row r="8201">
          <cell r="A8201">
            <v>2681</v>
          </cell>
          <cell r="B8201" t="str">
            <v>ELETRODUTO DE PVC RIGIDO ROSCAVEL DE 2 ", SEM LUVA</v>
          </cell>
          <cell r="C8201" t="str">
            <v xml:space="preserve">M     </v>
          </cell>
          <cell r="D8201">
            <v>10.09</v>
          </cell>
          <cell r="E8201">
            <v>0.05</v>
          </cell>
        </row>
        <row r="8202">
          <cell r="A8202">
            <v>2682</v>
          </cell>
          <cell r="B8202" t="str">
            <v>ELETRODUTO DE PVC RIGIDO ROSCAVEL DE 2 1/2 ", SEM LUVA</v>
          </cell>
          <cell r="C8202" t="str">
            <v xml:space="preserve">M     </v>
          </cell>
          <cell r="D8202">
            <v>14.73</v>
          </cell>
          <cell r="E8202">
            <v>0.05</v>
          </cell>
        </row>
        <row r="8203">
          <cell r="A8203">
            <v>2686</v>
          </cell>
          <cell r="B8203" t="str">
            <v>ELETRODUTO DE PVC RIGIDO ROSCAVEL DE 3 ", SEM LUVA</v>
          </cell>
          <cell r="C8203" t="str">
            <v xml:space="preserve">M     </v>
          </cell>
          <cell r="D8203">
            <v>18.47</v>
          </cell>
          <cell r="E8203">
            <v>0.05</v>
          </cell>
        </row>
        <row r="8204">
          <cell r="A8204">
            <v>2674</v>
          </cell>
          <cell r="B8204" t="str">
            <v>ELETRODUTO DE PVC RIGIDO ROSCAVEL DE 3/4 ", SEM LUVA</v>
          </cell>
          <cell r="C8204" t="str">
            <v xml:space="preserve">M     </v>
          </cell>
          <cell r="D8204">
            <v>2.7</v>
          </cell>
          <cell r="E8204">
            <v>0.05</v>
          </cell>
        </row>
        <row r="8205">
          <cell r="A8205">
            <v>2683</v>
          </cell>
          <cell r="B8205" t="str">
            <v>ELETRODUTO DE PVC RIGIDO ROSCAVEL DE 4 ", SEM LUVA</v>
          </cell>
          <cell r="C8205" t="str">
            <v xml:space="preserve">M     </v>
          </cell>
          <cell r="D8205">
            <v>29.11</v>
          </cell>
          <cell r="E8205">
            <v>0.05</v>
          </cell>
        </row>
        <row r="8206">
          <cell r="A8206">
            <v>2676</v>
          </cell>
          <cell r="B8206" t="str">
            <v>ELETRODUTO DE PVC RIGIDO SOLDAVEL, CLASSE B, DE 20 MM</v>
          </cell>
          <cell r="C8206" t="str">
            <v xml:space="preserve">M     </v>
          </cell>
          <cell r="D8206">
            <v>1.26</v>
          </cell>
          <cell r="E8206">
            <v>0.05</v>
          </cell>
        </row>
        <row r="8207">
          <cell r="A8207">
            <v>2678</v>
          </cell>
          <cell r="B8207" t="str">
            <v>ELETRODUTO DE PVC RIGIDO SOLDAVEL, CLASSE B, DE 25 MM</v>
          </cell>
          <cell r="C8207" t="str">
            <v xml:space="preserve">M     </v>
          </cell>
          <cell r="D8207">
            <v>1.58</v>
          </cell>
          <cell r="E8207">
            <v>0.05</v>
          </cell>
        </row>
        <row r="8208">
          <cell r="A8208">
            <v>2679</v>
          </cell>
          <cell r="B8208" t="str">
            <v>ELETRODUTO DE PVC RIGIDO SOLDAVEL, CLASSE B, DE 32 MM</v>
          </cell>
          <cell r="C8208" t="str">
            <v xml:space="preserve">M     </v>
          </cell>
          <cell r="D8208">
            <v>2.4300000000000002</v>
          </cell>
          <cell r="E8208">
            <v>0.05</v>
          </cell>
        </row>
        <row r="8209">
          <cell r="A8209">
            <v>12070</v>
          </cell>
          <cell r="B8209" t="str">
            <v>ELETRODUTO DE PVC RIGIDO SOLDAVEL, CLASSE B, DE 40 MM</v>
          </cell>
          <cell r="C8209" t="str">
            <v xml:space="preserve">M     </v>
          </cell>
          <cell r="D8209">
            <v>3.39</v>
          </cell>
          <cell r="E8209">
            <v>0.05</v>
          </cell>
        </row>
        <row r="8210">
          <cell r="A8210">
            <v>2675</v>
          </cell>
          <cell r="B8210" t="str">
            <v>ELETRODUTO DE PVC RIGIDO SOLDAVEL, CLASSE B, DE 50 MM</v>
          </cell>
          <cell r="C8210" t="str">
            <v xml:space="preserve">M     </v>
          </cell>
          <cell r="D8210">
            <v>4.4000000000000004</v>
          </cell>
          <cell r="E8210">
            <v>0.05</v>
          </cell>
        </row>
        <row r="8211">
          <cell r="A8211">
            <v>12067</v>
          </cell>
          <cell r="B8211" t="str">
            <v>ELETRODUTO DE PVC RIGIDO SOLDAVEL, CLASSE B, DE 60 MM</v>
          </cell>
          <cell r="C8211" t="str">
            <v xml:space="preserve">M     </v>
          </cell>
          <cell r="D8211">
            <v>5.98</v>
          </cell>
          <cell r="E8211">
            <v>0.05</v>
          </cell>
        </row>
        <row r="8212">
          <cell r="A8212">
            <v>21129</v>
          </cell>
          <cell r="B8212" t="str">
            <v>ELETRODUTO EM ACO GALVANIZADO ELETROLITICO, LEVE, DIAMETRO 1/2", PAREDE DE 0,90 MM</v>
          </cell>
          <cell r="C8212" t="str">
            <v xml:space="preserve">M     </v>
          </cell>
          <cell r="D8212">
            <v>7.02</v>
          </cell>
          <cell r="E8212">
            <v>0.05</v>
          </cell>
        </row>
        <row r="8213">
          <cell r="A8213">
            <v>21136</v>
          </cell>
          <cell r="B8213" t="str">
            <v>ELETRODUTO EM ACO GALVANIZADO ELETROLITICO, LEVE, DIAMETRO 1", PAREDE DE 0,90 MM</v>
          </cell>
          <cell r="C8213" t="str">
            <v xml:space="preserve">M     </v>
          </cell>
          <cell r="D8213">
            <v>10.78</v>
          </cell>
          <cell r="E8213">
            <v>0.05</v>
          </cell>
        </row>
        <row r="8214">
          <cell r="A8214">
            <v>21128</v>
          </cell>
          <cell r="B8214" t="str">
            <v>ELETRODUTO EM ACO GALVANIZADO ELETROLITICO, LEVE, DIAMETRO 3/4", PAREDE DE 0,90 MM</v>
          </cell>
          <cell r="C8214" t="str">
            <v xml:space="preserve">M     </v>
          </cell>
          <cell r="D8214">
            <v>8.34</v>
          </cell>
          <cell r="E8214">
            <v>0.05</v>
          </cell>
        </row>
        <row r="8215">
          <cell r="A8215">
            <v>21132</v>
          </cell>
          <cell r="B8215" t="str">
            <v>ELETRODUTO EM ACO GALVANIZADO ELETROLITICO, PESADO, DIAMETRO 4", PAREDE DE 2,25 MM</v>
          </cell>
          <cell r="C8215" t="str">
            <v xml:space="preserve">M     </v>
          </cell>
          <cell r="D8215">
            <v>90.58</v>
          </cell>
          <cell r="E8215">
            <v>0.05</v>
          </cell>
        </row>
        <row r="8216">
          <cell r="A8216">
            <v>21130</v>
          </cell>
          <cell r="B8216" t="str">
            <v>ELETRODUTO EM ACO GALVANIZADO ELETROLITICO, SEMI-PESADO, DIAMETRO 1 1/2", PAREDE DE 1,20 MM</v>
          </cell>
          <cell r="C8216" t="str">
            <v xml:space="preserve">M     </v>
          </cell>
          <cell r="D8216">
            <v>21.06</v>
          </cell>
          <cell r="E8216">
            <v>0.05</v>
          </cell>
        </row>
        <row r="8217">
          <cell r="A8217">
            <v>21135</v>
          </cell>
          <cell r="B8217" t="str">
            <v>ELETRODUTO EM ACO GALVANIZADO ELETROLITICO, SEMI-PESADO, DIAMETRO 1 1/4", PAREDE DE 1,20 MM</v>
          </cell>
          <cell r="C8217" t="str">
            <v xml:space="preserve">M     </v>
          </cell>
          <cell r="D8217">
            <v>20.73</v>
          </cell>
          <cell r="E8217">
            <v>0.05</v>
          </cell>
        </row>
        <row r="8218">
          <cell r="A8218">
            <v>21131</v>
          </cell>
          <cell r="B8218" t="str">
            <v>ELETRODUTO EM ACO GALVANIZADO ELETROLITICO, SEMI-PESADO, DIAMETRO 2 1/2", PAREDE DE 1,52 MM</v>
          </cell>
          <cell r="C8218" t="str">
            <v xml:space="preserve">M     </v>
          </cell>
          <cell r="D8218">
            <v>51.56</v>
          </cell>
          <cell r="E8218">
            <v>0.05</v>
          </cell>
        </row>
        <row r="8219">
          <cell r="A8219">
            <v>21134</v>
          </cell>
          <cell r="B8219" t="str">
            <v>ELETRODUTO EM ACO GALVANIZADO ELETROLITICO, SEMI-PESADO, DIAMETRO 2", PAREDE DE 1,20 MM</v>
          </cell>
          <cell r="C8219" t="str">
            <v xml:space="preserve">M     </v>
          </cell>
          <cell r="D8219">
            <v>30.27</v>
          </cell>
          <cell r="E8219">
            <v>0.05</v>
          </cell>
        </row>
        <row r="8220">
          <cell r="A8220">
            <v>21133</v>
          </cell>
          <cell r="B8220" t="str">
            <v>ELETRODUTO EM ACO GALVANIZADO ELETROLITICO, SEMI-PESADO, DIAMETRO 3", PAREDE DE 1,52 MM</v>
          </cell>
          <cell r="C8220" t="str">
            <v xml:space="preserve">M     </v>
          </cell>
          <cell r="D8220">
            <v>60.52</v>
          </cell>
          <cell r="E8220">
            <v>0.05</v>
          </cell>
        </row>
        <row r="8221">
          <cell r="A8221">
            <v>40401</v>
          </cell>
          <cell r="B8221" t="str">
            <v>ELETRODUTO FLEXIVEL PLANO EM PEAD, COR PRETA E LARANJA,  DIAMETRO 32 MM</v>
          </cell>
          <cell r="C8221" t="str">
            <v xml:space="preserve">M     </v>
          </cell>
          <cell r="D8221">
            <v>1.52</v>
          </cell>
          <cell r="E8221">
            <v>0.05</v>
          </cell>
        </row>
        <row r="8222">
          <cell r="A8222">
            <v>40402</v>
          </cell>
          <cell r="B8222" t="str">
            <v>ELETRODUTO FLEXIVEL PLANO EM PEAD, COR PRETA E LARANJA,  DIAMETRO 40 MM</v>
          </cell>
          <cell r="C8222" t="str">
            <v xml:space="preserve">M     </v>
          </cell>
          <cell r="D8222">
            <v>1.95</v>
          </cell>
          <cell r="E8222">
            <v>0.05</v>
          </cell>
        </row>
        <row r="8223">
          <cell r="A8223">
            <v>40400</v>
          </cell>
          <cell r="B8223" t="str">
            <v>ELETRODUTO FLEXIVEL PLANO EM PEAD, COR PRETA E LARANJA, DIAMETRO 25 MM</v>
          </cell>
          <cell r="C8223" t="str">
            <v xml:space="preserve">M     </v>
          </cell>
          <cell r="D8223">
            <v>1.03</v>
          </cell>
          <cell r="E8223">
            <v>0.05</v>
          </cell>
        </row>
        <row r="8224">
          <cell r="A8224">
            <v>2504</v>
          </cell>
          <cell r="B8224" t="str">
            <v>ELETRODUTO FLEXIVEL, EM ACO GALVANIZADO, REVESTIDO EXTERNAMENTE COM PVC PRETO, DIAMETRO EXTERNO DE 25 MM (3/4"), TIPO SEALTUBO</v>
          </cell>
          <cell r="C8224" t="str">
            <v xml:space="preserve">M     </v>
          </cell>
          <cell r="D8224">
            <v>9.25</v>
          </cell>
          <cell r="E8224">
            <v>0.05</v>
          </cell>
        </row>
        <row r="8225">
          <cell r="A8225">
            <v>2501</v>
          </cell>
          <cell r="B8225" t="str">
            <v>ELETRODUTO FLEXIVEL, EM ACO GALVANIZADO, REVESTIDO EXTERNAMENTE COM PVC PRETO, DIAMETRO EXTERNO DE 32 MM (1"), TIPO SEALTUBO</v>
          </cell>
          <cell r="C8225" t="str">
            <v xml:space="preserve">M     </v>
          </cell>
          <cell r="D8225">
            <v>12.13</v>
          </cell>
          <cell r="E8225">
            <v>0.05</v>
          </cell>
        </row>
        <row r="8226">
          <cell r="A8226">
            <v>2502</v>
          </cell>
          <cell r="B8226" t="str">
            <v>ELETRODUTO FLEXIVEL, EM ACO GALVANIZADO, REVESTIDO EXTERNAMENTE COM PVC PRETO, DIAMETRO EXTERNO DE 40 MM (1 1/4"), TIPO SEALTUBO</v>
          </cell>
          <cell r="C8226" t="str">
            <v xml:space="preserve">M     </v>
          </cell>
          <cell r="D8226">
            <v>18.309999999999999</v>
          </cell>
          <cell r="E8226">
            <v>0.05</v>
          </cell>
        </row>
        <row r="8227">
          <cell r="A8227">
            <v>2503</v>
          </cell>
          <cell r="B8227" t="str">
            <v>ELETRODUTO FLEXIVEL, EM ACO GALVANIZADO, REVESTIDO EXTERNAMENTE COM PVC PRETO, DIAMETRO EXTERNO DE 50 MM( 1 1/2"), TIPO SEALTUBO</v>
          </cell>
          <cell r="C8227" t="str">
            <v xml:space="preserve">M     </v>
          </cell>
          <cell r="D8227">
            <v>23.56</v>
          </cell>
          <cell r="E8227">
            <v>0.05</v>
          </cell>
        </row>
        <row r="8228">
          <cell r="A8228">
            <v>2500</v>
          </cell>
          <cell r="B8228" t="str">
            <v>ELETRODUTO FLEXIVEL, EM ACO GALVANIZADO, REVESTIDO EXTERNAMENTE COM PVC PRETO, DIAMETRO EXTERNO DE 60 MM (2"), TIPO SEALTUBO</v>
          </cell>
          <cell r="C8228" t="str">
            <v xml:space="preserve">M     </v>
          </cell>
          <cell r="D8228">
            <v>31.39</v>
          </cell>
          <cell r="E8228">
            <v>0.05</v>
          </cell>
        </row>
        <row r="8229">
          <cell r="A8229">
            <v>2505</v>
          </cell>
          <cell r="B8229" t="str">
            <v>ELETRODUTO FLEXIVEL, EM ACO GALVANIZADO, REVESTIDO EXTERNAMENTE COM PVC PRETO, DIAMETRO EXTERNO DE 75 MM (2 1/2"), TIPO SEALTUBO</v>
          </cell>
          <cell r="C8229" t="str">
            <v xml:space="preserve">M     </v>
          </cell>
          <cell r="D8229">
            <v>48.92</v>
          </cell>
          <cell r="E8229">
            <v>0.05</v>
          </cell>
        </row>
        <row r="8230">
          <cell r="A8230">
            <v>12056</v>
          </cell>
          <cell r="B8230" t="str">
            <v>ELETRODUTO FLEXIVEL, EM ACO, TIPO CONDUITE, DIAMETRO DE 1 1/2"</v>
          </cell>
          <cell r="C8230" t="str">
            <v xml:space="preserve">M     </v>
          </cell>
          <cell r="D8230">
            <v>19.760000000000002</v>
          </cell>
          <cell r="E8230">
            <v>0.05</v>
          </cell>
        </row>
        <row r="8231">
          <cell r="A8231">
            <v>12057</v>
          </cell>
          <cell r="B8231" t="str">
            <v>ELETRODUTO FLEXIVEL, EM ACO, TIPO CONDUITE, DIAMETRO DE 1 1/4"</v>
          </cell>
          <cell r="C8231" t="str">
            <v xml:space="preserve">M     </v>
          </cell>
          <cell r="D8231">
            <v>16.79</v>
          </cell>
          <cell r="E8231">
            <v>0.05</v>
          </cell>
        </row>
        <row r="8232">
          <cell r="A8232">
            <v>12059</v>
          </cell>
          <cell r="B8232" t="str">
            <v>ELETRODUTO FLEXIVEL, EM ACO, TIPO CONDUITE, DIAMETRO DE 1/2"</v>
          </cell>
          <cell r="C8232" t="str">
            <v xml:space="preserve">M     </v>
          </cell>
          <cell r="D8232">
            <v>5.89</v>
          </cell>
          <cell r="E8232">
            <v>0.05</v>
          </cell>
        </row>
        <row r="8233">
          <cell r="A8233">
            <v>12058</v>
          </cell>
          <cell r="B8233" t="str">
            <v>ELETRODUTO FLEXIVEL, EM ACO, TIPO CONDUITE, DIAMETRO DE 1"</v>
          </cell>
          <cell r="C8233" t="str">
            <v xml:space="preserve">M     </v>
          </cell>
          <cell r="D8233">
            <v>10.46</v>
          </cell>
          <cell r="E8233">
            <v>0.05</v>
          </cell>
        </row>
        <row r="8234">
          <cell r="A8234">
            <v>12060</v>
          </cell>
          <cell r="B8234" t="str">
            <v>ELETRODUTO FLEXIVEL, EM ACO, TIPO CONDUITE, DIAMETRO DE 2 1/2"</v>
          </cell>
          <cell r="C8234" t="str">
            <v xml:space="preserve">M     </v>
          </cell>
          <cell r="D8234">
            <v>43.62</v>
          </cell>
          <cell r="E8234">
            <v>0.05</v>
          </cell>
        </row>
        <row r="8235">
          <cell r="A8235">
            <v>12061</v>
          </cell>
          <cell r="B8235" t="str">
            <v>ELETRODUTO FLEXIVEL, EM ACO, TIPO CONDUITE, DIAMETRO DE 2"</v>
          </cell>
          <cell r="C8235" t="str">
            <v xml:space="preserve">M     </v>
          </cell>
          <cell r="D8235">
            <v>26.63</v>
          </cell>
          <cell r="E8235">
            <v>0.05</v>
          </cell>
        </row>
        <row r="8236">
          <cell r="A8236">
            <v>12062</v>
          </cell>
          <cell r="B8236" t="str">
            <v>ELETRODUTO FLEXIVEL, EM ACO, TIPO CONDUITE, DIAMETRO DE 3"</v>
          </cell>
          <cell r="C8236" t="str">
            <v xml:space="preserve">M     </v>
          </cell>
          <cell r="D8236">
            <v>49.12</v>
          </cell>
          <cell r="E8236">
            <v>0.05</v>
          </cell>
        </row>
        <row r="8237">
          <cell r="A8237">
            <v>21137</v>
          </cell>
          <cell r="B8237" t="str">
            <v>ELETRODUTO METALICO FLEXIVEL REVESTIDO COM PVC PRETO, DIAMETRO EXTERNO DE 15 MM (3/8"), TIPO COPEX</v>
          </cell>
          <cell r="C8237" t="str">
            <v xml:space="preserve">M     </v>
          </cell>
          <cell r="D8237">
            <v>8.5299999999999994</v>
          </cell>
          <cell r="E8237">
            <v>0.05</v>
          </cell>
        </row>
        <row r="8238">
          <cell r="A8238">
            <v>2687</v>
          </cell>
          <cell r="B8238" t="str">
            <v>ELETRODUTO PVC FLEXIVEL CORRUGADO, COR AMARELA, DE 16 MM</v>
          </cell>
          <cell r="C8238" t="str">
            <v xml:space="preserve">M     </v>
          </cell>
          <cell r="D8238">
            <v>1.1000000000000001</v>
          </cell>
          <cell r="E8238">
            <v>0.05</v>
          </cell>
        </row>
        <row r="8239">
          <cell r="A8239">
            <v>2689</v>
          </cell>
          <cell r="B8239" t="str">
            <v>ELETRODUTO PVC FLEXIVEL CORRUGADO, COR AMARELA, DE 20 MM</v>
          </cell>
          <cell r="C8239" t="str">
            <v xml:space="preserve">M     </v>
          </cell>
          <cell r="D8239">
            <v>1.31</v>
          </cell>
          <cell r="E8239">
            <v>0.05</v>
          </cell>
        </row>
        <row r="8240">
          <cell r="A8240">
            <v>2688</v>
          </cell>
          <cell r="B8240" t="str">
            <v>ELETRODUTO PVC FLEXIVEL CORRUGADO, COR AMARELA, DE 25 MM</v>
          </cell>
          <cell r="C8240" t="str">
            <v xml:space="preserve">M     </v>
          </cell>
          <cell r="D8240">
            <v>1.42</v>
          </cell>
          <cell r="E8240">
            <v>0.05</v>
          </cell>
        </row>
        <row r="8241">
          <cell r="A8241">
            <v>2690</v>
          </cell>
          <cell r="B8241" t="str">
            <v>ELETRODUTO PVC FLEXIVEL CORRUGADO, COR AMARELA, DE 32 MM</v>
          </cell>
          <cell r="C8241" t="str">
            <v xml:space="preserve">M     </v>
          </cell>
          <cell r="D8241">
            <v>2.4300000000000002</v>
          </cell>
          <cell r="E8241">
            <v>0.05</v>
          </cell>
        </row>
        <row r="8242">
          <cell r="A8242">
            <v>39243</v>
          </cell>
          <cell r="B8242" t="str">
            <v>ELETRODUTO PVC FLEXIVEL CORRUGADO, REFORCADO, COR LARANJA, DE 20 MM, PARA LAJES E PISOS</v>
          </cell>
          <cell r="C8242" t="str">
            <v xml:space="preserve">M     </v>
          </cell>
          <cell r="D8242">
            <v>1.6</v>
          </cell>
          <cell r="E8242">
            <v>0.05</v>
          </cell>
        </row>
        <row r="8243">
          <cell r="A8243">
            <v>39244</v>
          </cell>
          <cell r="B8243" t="str">
            <v>ELETRODUTO PVC FLEXIVEL CORRUGADO, REFORCADO, COR LARANJA, DE 25 MM, PARA LAJES E PISOS</v>
          </cell>
          <cell r="C8243" t="str">
            <v xml:space="preserve">M     </v>
          </cell>
          <cell r="D8243">
            <v>2.16</v>
          </cell>
          <cell r="E8243">
            <v>0.05</v>
          </cell>
        </row>
        <row r="8244">
          <cell r="A8244">
            <v>39245</v>
          </cell>
          <cell r="B8244" t="str">
            <v>ELETRODUTO PVC FLEXIVEL CORRUGADO, REFORCADO, COR LARANJA, DE 32 MM, PARA LAJES E PISOS</v>
          </cell>
          <cell r="C8244" t="str">
            <v xml:space="preserve">M     </v>
          </cell>
          <cell r="D8244">
            <v>4.16</v>
          </cell>
          <cell r="E8244">
            <v>0.05</v>
          </cell>
        </row>
        <row r="8245">
          <cell r="A8245">
            <v>39254</v>
          </cell>
          <cell r="B8245" t="str">
            <v>ELETRODUTO/CONDULETE DE PVC RIGIDO, LISO, COR CINZA, DE 1/2", PARA INSTALACOES APARENTES (NBR 5410)</v>
          </cell>
          <cell r="C8245" t="str">
            <v xml:space="preserve">M     </v>
          </cell>
          <cell r="D8245">
            <v>6.23</v>
          </cell>
          <cell r="E8245">
            <v>0.05</v>
          </cell>
        </row>
        <row r="8246">
          <cell r="A8246">
            <v>39255</v>
          </cell>
          <cell r="B8246" t="str">
            <v>ELETRODUTO/CONDULETE DE PVC RIGIDO, LISO, COR CINZA, DE 1", PARA INSTALACOES APARENTES (NBR 5410)</v>
          </cell>
          <cell r="C8246" t="str">
            <v xml:space="preserve">M     </v>
          </cell>
          <cell r="D8246">
            <v>11.53</v>
          </cell>
          <cell r="E8246">
            <v>0.05</v>
          </cell>
        </row>
        <row r="8247">
          <cell r="A8247">
            <v>39253</v>
          </cell>
          <cell r="B8247" t="str">
            <v>ELETRODUTO/CONDULETE DE PVC RIGIDO, LISO, COR CINZA, DE 3/4", PARA INSTALACOES APARENTES (NBR 5410)</v>
          </cell>
          <cell r="C8247" t="str">
            <v xml:space="preserve">M     </v>
          </cell>
          <cell r="D8247">
            <v>7.94</v>
          </cell>
          <cell r="E8247">
            <v>0.05</v>
          </cell>
        </row>
        <row r="8248">
          <cell r="A8248">
            <v>2446</v>
          </cell>
          <cell r="B8248" t="str">
            <v>ELETRODUTO/DUTO PEAD FLEXIVEL PAREDE SIMPLES, CORRUGACAO HELICOIDAL, COR PRETA, SEM ROSCA, DE 2",  PARA CABEAMENTO SUBTERRANEO (NBR 15715)</v>
          </cell>
          <cell r="C8248" t="str">
            <v xml:space="preserve">M     </v>
          </cell>
          <cell r="D8248">
            <v>3.8</v>
          </cell>
          <cell r="E8248">
            <v>0.05</v>
          </cell>
        </row>
        <row r="8249">
          <cell r="A8249">
            <v>2442</v>
          </cell>
          <cell r="B8249" t="str">
            <v>ELETRODUTO/DUTO PEAD FLEXIVEL PAREDE SIMPLES, CORRUGACAO HELICOIDAL, COR PRETA, SEM ROSCA, DE 3",  PARA CABEAMENTO SUBTERRANEO (NBR 15715)</v>
          </cell>
          <cell r="C8249" t="str">
            <v xml:space="preserve">M     </v>
          </cell>
          <cell r="D8249">
            <v>5.32</v>
          </cell>
          <cell r="E8249">
            <v>0.05</v>
          </cell>
        </row>
        <row r="8250">
          <cell r="A8250">
            <v>39246</v>
          </cell>
          <cell r="B8250" t="str">
            <v>ELETRODUTODUTO PEAD FLEXIVEL PAREDE SIMPLES, CORRUGACAO HELICOIDAL, COR PRETA, SEM ROSCA, DE 1 1/2",  PARA CABEAMENTO SUBTERRANEO (NBR 15715)</v>
          </cell>
          <cell r="C8250" t="str">
            <v xml:space="preserve">M     </v>
          </cell>
          <cell r="D8250">
            <v>2.64</v>
          </cell>
          <cell r="E8250">
            <v>0.05</v>
          </cell>
        </row>
        <row r="8251">
          <cell r="A8251">
            <v>39247</v>
          </cell>
          <cell r="B8251" t="str">
            <v>ELETRODUTODUTO PEAD FLEXIVEL PAREDE SIMPLES, CORRUGACAO HELICOIDAL, COR PRETA, SEM ROSCA, DE 1 1/4",  PARA CABEAMENTO SUBTERRANEO (NBR 15715)</v>
          </cell>
          <cell r="C8251" t="str">
            <v xml:space="preserve">M     </v>
          </cell>
          <cell r="D8251">
            <v>2.2999999999999998</v>
          </cell>
          <cell r="E8251">
            <v>0.05</v>
          </cell>
        </row>
        <row r="8252">
          <cell r="A8252">
            <v>39248</v>
          </cell>
          <cell r="B8252" t="str">
            <v>ELETRODUTODUTO PEAD FLEXIVEL PAREDE SIMPLES, CORRUGACAO HELICOIDAL, COR PRETA, SEM ROSCA, DE 4",  PARA CABEAMENTO SUBTERRANEO (NBR 15715)</v>
          </cell>
          <cell r="C8252" t="str">
            <v xml:space="preserve">M     </v>
          </cell>
          <cell r="D8252">
            <v>7.42</v>
          </cell>
          <cell r="E8252">
            <v>0.05</v>
          </cell>
        </row>
        <row r="8253">
          <cell r="A8253">
            <v>2438</v>
          </cell>
          <cell r="B8253" t="str">
            <v>ELETROTECNICO</v>
          </cell>
          <cell r="C8253" t="str">
            <v xml:space="preserve">H     </v>
          </cell>
          <cell r="D8253">
            <v>22.91</v>
          </cell>
          <cell r="E8253">
            <v>0.05</v>
          </cell>
        </row>
        <row r="8254">
          <cell r="A8254">
            <v>40922</v>
          </cell>
          <cell r="B8254" t="str">
            <v>ELETROTECNICO (MENSALISTA)</v>
          </cell>
          <cell r="C8254" t="str">
            <v xml:space="preserve">MES   </v>
          </cell>
          <cell r="D8254">
            <v>4041.88</v>
          </cell>
          <cell r="E8254">
            <v>0.05</v>
          </cell>
        </row>
        <row r="8255">
          <cell r="A8255">
            <v>36486</v>
          </cell>
          <cell r="B8255" t="str">
            <v>ELEVADOR DE CARGA A CABO, CABINE SEMI FECHADA 2,0 X 1,5 X 2,0 M, CAPACIDADE DE CARGA 1000 KG, TORRE  2,38 X 2,21 X 15 M, GUINCHO DE EMBREAGEM, FREIO DE SEGURANCA, LIMITADOR DE VELOCIDADE E CANCELA</v>
          </cell>
          <cell r="C8255" t="str">
            <v xml:space="preserve">UN    </v>
          </cell>
          <cell r="D8255">
            <v>31641.99</v>
          </cell>
          <cell r="E8255">
            <v>0.05</v>
          </cell>
        </row>
        <row r="8256">
          <cell r="A8256">
            <v>37777</v>
          </cell>
          <cell r="B8256" t="str">
            <v>ELEVADOR DE CREMALHEIRA CABINE FECHADA 1,5 X 2,5 X 2,35 M (UMA POR TORRE), CAPACIDADE DE CARGA 1200 KG (15 PESSOAS), TORRE  24 M (16 MODULOS), FREIO DE SEGURANCA, LIMITADOR DE CARGA</v>
          </cell>
          <cell r="C8256" t="str">
            <v xml:space="preserve">UN    </v>
          </cell>
          <cell r="D8256">
            <v>148969.9</v>
          </cell>
          <cell r="E8256">
            <v>0.05</v>
          </cell>
        </row>
        <row r="8257">
          <cell r="A8257">
            <v>12624</v>
          </cell>
          <cell r="B8257" t="str">
            <v>EMENDA PARA CALHA PLUVIAL, PVC, DIAMETRO ENTRE 119 E 170 MM, PARA DRENAGEM PREDIAL</v>
          </cell>
          <cell r="C8257" t="str">
            <v xml:space="preserve">UN    </v>
          </cell>
          <cell r="D8257">
            <v>7.56</v>
          </cell>
          <cell r="E8257">
            <v>0.05</v>
          </cell>
        </row>
        <row r="8258">
          <cell r="A8258">
            <v>10638</v>
          </cell>
          <cell r="B8258" t="str">
            <v>EMPILHADEIRA SOBRE PNEUS COM TORRE DE TRES ESTAGIOS, 4,70M DE ELEVACAO, C/ DESLOCADOR LATERAL DOS GARFOS, MOTOR GLP 4.3L, CAPACIDADE NOMINAL DE CARGA DE 6T</v>
          </cell>
          <cell r="C8258" t="str">
            <v xml:space="preserve">UN    </v>
          </cell>
          <cell r="D8258">
            <v>359767.17</v>
          </cell>
          <cell r="E8258">
            <v>0.05</v>
          </cell>
        </row>
        <row r="8259">
          <cell r="A8259">
            <v>10635</v>
          </cell>
          <cell r="B8259" t="str">
            <v>EMPILHADEIRA SOBRE PNEUS COM TORRE DE TRES ESTAGIOS, 4,80M DE ELEVACAO, C/ DESLOCADOR LATERAL DOS GARFOS, MOTOR GLP 2.2L, CAPACIDADE NOMINAL DE CARGA DE 3T</v>
          </cell>
          <cell r="C8259" t="str">
            <v xml:space="preserve">UN    </v>
          </cell>
          <cell r="D8259">
            <v>124353.83</v>
          </cell>
          <cell r="E8259">
            <v>0.05</v>
          </cell>
        </row>
        <row r="8260">
          <cell r="A8260">
            <v>10634</v>
          </cell>
          <cell r="B8260" t="str">
            <v>EMPILHADEIRA SOBRE PNEUS COM TORRE DE TRES ESTAGIOS, 4,80M DE ELEVACAO, C/ DESLOCADOR LATERAL DOS GARFOS, MOTOR GLP 2.4L, CAPACIDADE NOMINAL DE CARGA DE 2,5T</v>
          </cell>
          <cell r="C8260" t="str">
            <v xml:space="preserve">UN    </v>
          </cell>
          <cell r="D8260">
            <v>106485</v>
          </cell>
          <cell r="E8260">
            <v>0.05</v>
          </cell>
        </row>
        <row r="8261">
          <cell r="A8261">
            <v>10636</v>
          </cell>
          <cell r="B8261" t="str">
            <v>EMPILHADEIRA SOBRE PNEUS COM TORRE DE TRES ESTAGIOS, 4,80M DE ELEVACAO, C/ DESLOCADOR LATERAL DOS GARFOS, MOTOR GLP 4.3L, CAPACIDADE NOMINAL DE CARGA DE 4T</v>
          </cell>
          <cell r="C8261" t="str">
            <v xml:space="preserve">UN    </v>
          </cell>
          <cell r="D8261">
            <v>234506.04</v>
          </cell>
          <cell r="E8261">
            <v>0.05</v>
          </cell>
        </row>
        <row r="8262">
          <cell r="A8262">
            <v>10637</v>
          </cell>
          <cell r="B8262" t="str">
            <v>EMPILHADEIRA SOBRE PNEUS COM TORRE DE TRES ESTAGIOS, 4,80M DE ELEVACAO, C/ DESLOCADOR LATERAL DOS GARFOS, MOTOR GLP 4.3L, CAPACIDADE NOMINAL DE CARGA DE 5T</v>
          </cell>
          <cell r="C8262" t="str">
            <v xml:space="preserve">UN    </v>
          </cell>
          <cell r="D8262">
            <v>245295.8</v>
          </cell>
          <cell r="E8262">
            <v>0.05</v>
          </cell>
        </row>
        <row r="8263">
          <cell r="A8263">
            <v>517</v>
          </cell>
          <cell r="B8263" t="str">
            <v>EMULSAO ASFALTICA ANIONICA</v>
          </cell>
          <cell r="C8263" t="str">
            <v xml:space="preserve">L     </v>
          </cell>
          <cell r="D8263">
            <v>6.9</v>
          </cell>
          <cell r="E8263">
            <v>0.05</v>
          </cell>
        </row>
        <row r="8264">
          <cell r="A8264">
            <v>41904</v>
          </cell>
          <cell r="B8264" t="str">
            <v>EMULSAO ASFALTICA CATIONICA RL-1C PARA USO EM PAVIMENTACAO ASFALTICA (COLETADO CAIXA NA ANP ACRESCIDO DE ICMS)</v>
          </cell>
          <cell r="C8264" t="str">
            <v xml:space="preserve">T     </v>
          </cell>
          <cell r="D8264">
            <v>1520.55</v>
          </cell>
          <cell r="E8264">
            <v>0.05</v>
          </cell>
        </row>
        <row r="8265">
          <cell r="A8265">
            <v>41902</v>
          </cell>
          <cell r="B8265" t="str">
            <v>EMULSAO ASFALTICA CATIONICA RM-1C PARA USO EM PAVIMENTACAO ASFALTICA (COLETADO CAIXA NA ANP ACRESCIDO DE ICMS)</v>
          </cell>
          <cell r="C8265" t="str">
            <v xml:space="preserve">KG    </v>
          </cell>
          <cell r="D8265">
            <v>1.73</v>
          </cell>
          <cell r="E8265">
            <v>0.05</v>
          </cell>
        </row>
        <row r="8266">
          <cell r="A8266">
            <v>41905</v>
          </cell>
          <cell r="B8266" t="str">
            <v>EMULSAO ASFALTICA CATIONICA RR-1C PARA USO EM PAVIMENTACAO ASFALTICA (COLETADO CAIXA NA ANP ACRESCIDO DE ICMS)</v>
          </cell>
          <cell r="C8266" t="str">
            <v xml:space="preserve">KG    </v>
          </cell>
          <cell r="D8266">
            <v>1.43</v>
          </cell>
          <cell r="E8266">
            <v>0.05</v>
          </cell>
        </row>
        <row r="8267">
          <cell r="A8267">
            <v>41903</v>
          </cell>
          <cell r="B8267" t="str">
            <v>EMULSAO ASFALTICA CATIONICA RR-2C PARA USO EM PAVIMENTACAO ASFALTICA (COLETADO CAIXA NA ANP ACRESCIDO DE ICMS)</v>
          </cell>
          <cell r="C8267" t="str">
            <v xml:space="preserve">KG    </v>
          </cell>
          <cell r="D8267">
            <v>1.76</v>
          </cell>
          <cell r="E8267">
            <v>0.05</v>
          </cell>
        </row>
        <row r="8268">
          <cell r="A8268">
            <v>37534</v>
          </cell>
          <cell r="B8268" t="str">
            <v>EMULSAO EXPLOSIVA EM CARTUCHOS DE 1" X 12", DENSIDADE 1.15 G/CM3, INICIACAO ESPOLETA N. 8 / CORDEL</v>
          </cell>
          <cell r="C8268" t="str">
            <v xml:space="preserve">KG    </v>
          </cell>
          <cell r="D8268">
            <v>10.96</v>
          </cell>
          <cell r="E8268">
            <v>0.05</v>
          </cell>
        </row>
        <row r="8269">
          <cell r="A8269">
            <v>37535</v>
          </cell>
          <cell r="B8269" t="str">
            <v>EMULSAO EXPLOSIVA EM CARTUCHOS DE 1" X 24", DENSIDADE 1.15 G/CM3, INICIACAO ESPOLETA N. 8 / CORDEL</v>
          </cell>
          <cell r="C8269" t="str">
            <v xml:space="preserve">KG    </v>
          </cell>
          <cell r="D8269">
            <v>10.96</v>
          </cell>
          <cell r="E8269">
            <v>0.05</v>
          </cell>
        </row>
        <row r="8270">
          <cell r="A8270">
            <v>37533</v>
          </cell>
          <cell r="B8270" t="str">
            <v>EMULSAO EXPLOSIVA EM CARTUCHOS DE 1" X 8", DENSIDADE 1.15 G/CM3, INICIACAO ESPOLETA N. 8 / CORDEL</v>
          </cell>
          <cell r="C8270" t="str">
            <v xml:space="preserve">KG    </v>
          </cell>
          <cell r="D8270">
            <v>10.96</v>
          </cell>
          <cell r="E8270">
            <v>0.05</v>
          </cell>
        </row>
        <row r="8271">
          <cell r="A8271">
            <v>37537</v>
          </cell>
          <cell r="B8271" t="str">
            <v>EMULSAO EXPLOSIVA EM CARTUCHOS DE 2 1/2" X 24", DENSIDADE 1.15 G/CM3, INICIACAO ESPOLETA N. 8 / CORDEL</v>
          </cell>
          <cell r="C8271" t="str">
            <v xml:space="preserve">KG    </v>
          </cell>
          <cell r="D8271">
            <v>8.3000000000000007</v>
          </cell>
          <cell r="E8271">
            <v>0.05</v>
          </cell>
        </row>
        <row r="8272">
          <cell r="A8272">
            <v>37536</v>
          </cell>
          <cell r="B8272" t="str">
            <v>EMULSAO EXPLOSIVA EM CARTUCHOS DE 2 1/4" X 24", DENSIDADE 1.15 G/CM3, INICIACAO ESPOLETA N. 8 / CORDEL</v>
          </cell>
          <cell r="C8272" t="str">
            <v xml:space="preserve">KG    </v>
          </cell>
          <cell r="D8272">
            <v>8.3000000000000007</v>
          </cell>
          <cell r="E8272">
            <v>0.05</v>
          </cell>
        </row>
        <row r="8273">
          <cell r="A8273">
            <v>37532</v>
          </cell>
          <cell r="B8273" t="str">
            <v>EMULSAO EXPLOSIVA EM CARTUCHOS DE 2" X 24", DENSIDADE 1.15 G/CM3, INICIACAO ESPOLETA N. 8 / CORDEL</v>
          </cell>
          <cell r="C8273" t="str">
            <v xml:space="preserve">KG    </v>
          </cell>
          <cell r="D8273">
            <v>8.3000000000000007</v>
          </cell>
          <cell r="E8273">
            <v>0.05</v>
          </cell>
        </row>
        <row r="8274">
          <cell r="A8274">
            <v>2696</v>
          </cell>
          <cell r="B8274" t="str">
            <v>ENCANADOR OU BOMBEIRO HIDRAULICO</v>
          </cell>
          <cell r="C8274" t="str">
            <v xml:space="preserve">H     </v>
          </cell>
          <cell r="D8274">
            <v>14.94</v>
          </cell>
          <cell r="E8274">
            <v>0.05</v>
          </cell>
        </row>
        <row r="8275">
          <cell r="A8275">
            <v>40928</v>
          </cell>
          <cell r="B8275" t="str">
            <v>ENCANADOR OU BOMBEIRO HIDRAULICO (MENSALISTA)</v>
          </cell>
          <cell r="C8275" t="str">
            <v xml:space="preserve">MES   </v>
          </cell>
          <cell r="D8275">
            <v>2634.69</v>
          </cell>
          <cell r="E8275">
            <v>0.05</v>
          </cell>
        </row>
        <row r="8276">
          <cell r="A8276">
            <v>4083</v>
          </cell>
          <cell r="B8276" t="str">
            <v>ENCARREGADO GERAL DE OBRAS</v>
          </cell>
          <cell r="C8276" t="str">
            <v xml:space="preserve">H     </v>
          </cell>
          <cell r="D8276">
            <v>35.93</v>
          </cell>
          <cell r="E8276">
            <v>0.05</v>
          </cell>
        </row>
        <row r="8277">
          <cell r="A8277">
            <v>40818</v>
          </cell>
          <cell r="B8277" t="str">
            <v>ENCARREGADO GERAL DE OBRAS (MENSALISTA)</v>
          </cell>
          <cell r="C8277" t="str">
            <v xml:space="preserve">MES   </v>
          </cell>
          <cell r="D8277">
            <v>6336.79</v>
          </cell>
          <cell r="E8277">
            <v>0.05</v>
          </cell>
        </row>
        <row r="8278">
          <cell r="A8278">
            <v>2705</v>
          </cell>
          <cell r="B8278" t="str">
            <v>ENERGIA ELETRICA ATE 2000 KWH INDUSTRIAL, SEM DEMANDA</v>
          </cell>
          <cell r="C8278" t="str">
            <v xml:space="preserve">KW/H  </v>
          </cell>
          <cell r="D8278">
            <v>0.71</v>
          </cell>
          <cell r="E8278">
            <v>0.05</v>
          </cell>
        </row>
        <row r="8279">
          <cell r="A8279">
            <v>14250</v>
          </cell>
          <cell r="B8279" t="str">
            <v>ENERGIA ELETRICA COMERCIAL, BAIXA TENSAO, RELATIVA AO CONSUMO DE ATE 100 KWH, INCLUINDO ICMS, PIS/PASEP E COFINS</v>
          </cell>
          <cell r="C8279" t="str">
            <v xml:space="preserve">KW/H  </v>
          </cell>
          <cell r="D8279">
            <v>0.73</v>
          </cell>
          <cell r="E8279">
            <v>0.05</v>
          </cell>
        </row>
        <row r="8280">
          <cell r="A8280">
            <v>11683</v>
          </cell>
          <cell r="B8280" t="str">
            <v>ENGATE / RABICHO FLEXIVEL INOX 1/2 " X 30 CM</v>
          </cell>
          <cell r="C8280" t="str">
            <v xml:space="preserve">UN    </v>
          </cell>
          <cell r="D8280">
            <v>37.81</v>
          </cell>
          <cell r="E8280">
            <v>0.05</v>
          </cell>
        </row>
        <row r="8281">
          <cell r="A8281">
            <v>11684</v>
          </cell>
          <cell r="B8281" t="str">
            <v>ENGATE / RABICHO FLEXIVEL INOX 1/2 " X 40 CM</v>
          </cell>
          <cell r="C8281" t="str">
            <v xml:space="preserve">UN    </v>
          </cell>
          <cell r="D8281">
            <v>41.38</v>
          </cell>
          <cell r="E8281">
            <v>0.05</v>
          </cell>
        </row>
        <row r="8282">
          <cell r="A8282">
            <v>6141</v>
          </cell>
          <cell r="B8282" t="str">
            <v>ENGATE/RABICHO FLEXIVEL PLASTICO (PVC OU ABS) BRANCO 1/2 " X 30 CM</v>
          </cell>
          <cell r="C8282" t="str">
            <v xml:space="preserve">UN    </v>
          </cell>
          <cell r="D8282">
            <v>3.6</v>
          </cell>
          <cell r="E8282">
            <v>0.05</v>
          </cell>
        </row>
        <row r="8283">
          <cell r="A8283">
            <v>11681</v>
          </cell>
          <cell r="B8283" t="str">
            <v>ENGATE/RABICHO FLEXIVEL PLASTICO (PVC OU ABS) BRANCO 1/2 " X 40 CM</v>
          </cell>
          <cell r="C8283" t="str">
            <v xml:space="preserve">UN    </v>
          </cell>
          <cell r="D8283">
            <v>6.16</v>
          </cell>
          <cell r="E8283">
            <v>0.05</v>
          </cell>
        </row>
        <row r="8284">
          <cell r="A8284">
            <v>2706</v>
          </cell>
          <cell r="B8284" t="str">
            <v>ENGENHEIRO CIVIL DE OBRA JUNIOR</v>
          </cell>
          <cell r="C8284" t="str">
            <v xml:space="preserve">H     </v>
          </cell>
          <cell r="D8284">
            <v>82.44</v>
          </cell>
          <cell r="E8284">
            <v>0.05</v>
          </cell>
        </row>
        <row r="8285">
          <cell r="A8285">
            <v>40811</v>
          </cell>
          <cell r="B8285" t="str">
            <v>ENGENHEIRO CIVIL DE OBRA JUNIOR (MENSALISTA)</v>
          </cell>
          <cell r="C8285" t="str">
            <v xml:space="preserve">MES   </v>
          </cell>
          <cell r="D8285">
            <v>14537.8</v>
          </cell>
          <cell r="E8285">
            <v>0.05</v>
          </cell>
        </row>
        <row r="8286">
          <cell r="A8286">
            <v>2707</v>
          </cell>
          <cell r="B8286" t="str">
            <v>ENGENHEIRO CIVIL DE OBRA PLENO</v>
          </cell>
          <cell r="C8286" t="str">
            <v xml:space="preserve">H     </v>
          </cell>
          <cell r="D8286">
            <v>103.82</v>
          </cell>
          <cell r="E8286">
            <v>0.05</v>
          </cell>
        </row>
        <row r="8287">
          <cell r="A8287">
            <v>40813</v>
          </cell>
          <cell r="B8287" t="str">
            <v>ENGENHEIRO CIVIL DE OBRA PLENO (MENSALISTA)</v>
          </cell>
          <cell r="C8287" t="str">
            <v xml:space="preserve">MES   </v>
          </cell>
          <cell r="D8287">
            <v>18309.669999999998</v>
          </cell>
          <cell r="E8287">
            <v>0.05</v>
          </cell>
        </row>
        <row r="8288">
          <cell r="A8288">
            <v>2708</v>
          </cell>
          <cell r="B8288" t="str">
            <v>ENGENHEIRO CIVIL DE OBRA SENIOR</v>
          </cell>
          <cell r="C8288" t="str">
            <v xml:space="preserve">H     </v>
          </cell>
          <cell r="D8288">
            <v>136.38999999999999</v>
          </cell>
          <cell r="E8288">
            <v>0.05</v>
          </cell>
        </row>
        <row r="8289">
          <cell r="A8289">
            <v>40814</v>
          </cell>
          <cell r="B8289" t="str">
            <v>ENGENHEIRO CIVIL DE OBRA SENIOR (MENSALISTA)</v>
          </cell>
          <cell r="C8289" t="str">
            <v xml:space="preserve">MES   </v>
          </cell>
          <cell r="D8289">
            <v>24052.15</v>
          </cell>
          <cell r="E8289">
            <v>0.05</v>
          </cell>
        </row>
        <row r="8290">
          <cell r="A8290">
            <v>34779</v>
          </cell>
          <cell r="B8290" t="str">
            <v>ENGENHEIRO CIVIL JUNIOR</v>
          </cell>
          <cell r="C8290" t="str">
            <v xml:space="preserve">H     </v>
          </cell>
          <cell r="D8290">
            <v>82.44</v>
          </cell>
          <cell r="E8290">
            <v>0.05</v>
          </cell>
        </row>
        <row r="8291">
          <cell r="A8291">
            <v>40936</v>
          </cell>
          <cell r="B8291" t="str">
            <v>ENGENHEIRO CIVIL JUNIOR (MENSALISTA)</v>
          </cell>
          <cell r="C8291" t="str">
            <v xml:space="preserve">MES   </v>
          </cell>
          <cell r="D8291">
            <v>14537.8</v>
          </cell>
          <cell r="E8291">
            <v>0.05</v>
          </cell>
        </row>
        <row r="8292">
          <cell r="A8292">
            <v>34780</v>
          </cell>
          <cell r="B8292" t="str">
            <v>ENGENHEIRO CIVIL PLENO</v>
          </cell>
          <cell r="C8292" t="str">
            <v xml:space="preserve">H     </v>
          </cell>
          <cell r="D8292">
            <v>104.16</v>
          </cell>
          <cell r="E8292">
            <v>0.05</v>
          </cell>
        </row>
        <row r="8293">
          <cell r="A8293">
            <v>40937</v>
          </cell>
          <cell r="B8293" t="str">
            <v>ENGENHEIRO CIVIL PLENO (MENSALISTA)</v>
          </cell>
          <cell r="C8293" t="str">
            <v xml:space="preserve">MES   </v>
          </cell>
          <cell r="D8293">
            <v>18371.02</v>
          </cell>
          <cell r="E8293">
            <v>0.05</v>
          </cell>
        </row>
        <row r="8294">
          <cell r="A8294">
            <v>34782</v>
          </cell>
          <cell r="B8294" t="str">
            <v>ENGENHEIRO CIVIL SENIOR</v>
          </cell>
          <cell r="C8294" t="str">
            <v xml:space="preserve">H     </v>
          </cell>
          <cell r="D8294">
            <v>136.38999999999999</v>
          </cell>
          <cell r="E8294">
            <v>0.05</v>
          </cell>
        </row>
        <row r="8295">
          <cell r="A8295">
            <v>40938</v>
          </cell>
          <cell r="B8295" t="str">
            <v>ENGENHEIRO CIVIL SENIOR (MENSALISTA)</v>
          </cell>
          <cell r="C8295" t="str">
            <v xml:space="preserve">MES   </v>
          </cell>
          <cell r="D8295">
            <v>24052.15</v>
          </cell>
          <cell r="E8295">
            <v>0.05</v>
          </cell>
        </row>
        <row r="8296">
          <cell r="A8296">
            <v>34783</v>
          </cell>
          <cell r="B8296" t="str">
            <v>ENGENHEIRO ELETRICISTA</v>
          </cell>
          <cell r="C8296" t="str">
            <v xml:space="preserve">H     </v>
          </cell>
          <cell r="D8296">
            <v>95.19</v>
          </cell>
          <cell r="E8296">
            <v>0.05</v>
          </cell>
        </row>
        <row r="8297">
          <cell r="A8297">
            <v>40939</v>
          </cell>
          <cell r="B8297" t="str">
            <v>ENGENHEIRO ELETRICISTA (MENSALISTA)</v>
          </cell>
          <cell r="C8297" t="str">
            <v xml:space="preserve">MES   </v>
          </cell>
          <cell r="D8297">
            <v>16788.150000000001</v>
          </cell>
          <cell r="E8297">
            <v>0.05</v>
          </cell>
        </row>
        <row r="8298">
          <cell r="A8298">
            <v>34785</v>
          </cell>
          <cell r="B8298" t="str">
            <v>ENGENHEIRO SANITARISTA</v>
          </cell>
          <cell r="C8298" t="str">
            <v xml:space="preserve">H     </v>
          </cell>
          <cell r="D8298">
            <v>82.42</v>
          </cell>
          <cell r="E8298">
            <v>0.05</v>
          </cell>
        </row>
        <row r="8299">
          <cell r="A8299">
            <v>40940</v>
          </cell>
          <cell r="B8299" t="str">
            <v>ENGENHEIRO SANITARISTA (MENSALISTA)</v>
          </cell>
          <cell r="C8299" t="str">
            <v xml:space="preserve">MES   </v>
          </cell>
          <cell r="D8299">
            <v>14535.34</v>
          </cell>
          <cell r="E8299">
            <v>0.05</v>
          </cell>
        </row>
        <row r="8300">
          <cell r="A8300">
            <v>38403</v>
          </cell>
          <cell r="B8300" t="str">
            <v>ENXADA ESTREITA *25 X 23* CM COM CABO</v>
          </cell>
          <cell r="C8300" t="str">
            <v xml:space="preserve">UN    </v>
          </cell>
          <cell r="D8300">
            <v>26.73</v>
          </cell>
          <cell r="E8300">
            <v>0.05</v>
          </cell>
        </row>
        <row r="8301">
          <cell r="A8301">
            <v>37774</v>
          </cell>
          <cell r="B8301" t="str">
            <v>EQUIPAMENTO DE LIMPEZA COMBINADO (VACUO/ALTA PRESSAO) 95% VACUO, TANQUE 7000 L, BOMBA 140 KGF/CM2 66 L/MIN COM MOTOR INDEPENDENTE A DIESEL DE 60 CV (INCLUI MONTAGEM, NAO INCLUI CAMINHAO)</v>
          </cell>
          <cell r="C8301" t="str">
            <v xml:space="preserve">UN    </v>
          </cell>
          <cell r="D8301">
            <v>134097.39000000001</v>
          </cell>
          <cell r="E8301">
            <v>0.05</v>
          </cell>
        </row>
        <row r="8302">
          <cell r="A8302">
            <v>38630</v>
          </cell>
          <cell r="B8302" t="str">
            <v>EQUIPAMENTO PARA DEMARCACAO DE FAIXAS DE TRAFEGO A FRIO, A SER MONTADO SOBRE CAMINHAO DE PBT MINIMO DE 9 T E DISTANCIA MINIMA ENTRE EIXOS DE 4,3 M, CAPACIDADE PARA 800 L DE TINTA (INCLUI MONTAGEM, NAO INCLUI CAMINHAO)</v>
          </cell>
          <cell r="C8302" t="str">
            <v xml:space="preserve">UN    </v>
          </cell>
          <cell r="D8302">
            <v>930560.54</v>
          </cell>
          <cell r="E8302">
            <v>0.05</v>
          </cell>
        </row>
        <row r="8303">
          <cell r="A8303">
            <v>38629</v>
          </cell>
          <cell r="B8303" t="str">
            <v>EQUIPAMENTO PARA DEMARCACAO DE FAIXAS DE TRAFEGO A QUENTE, A SER MONTADO SOBRE CAMINHAO DE PBT MINIMO DE 17 T E DISTANCIA MINIMA ENTRE EIXOS DE 5,2 M, CAPACIDADE PARA 1.000 KG DE MATERIAL TERMOPLASTICO (INCLUI MONTAGEM, NAO INCLUI CAMINHAO E NEM COMPRESSOR DE AR)</v>
          </cell>
          <cell r="C8303" t="str">
            <v xml:space="preserve">UN    </v>
          </cell>
          <cell r="D8303">
            <v>1385185.54</v>
          </cell>
          <cell r="E8303">
            <v>0.05</v>
          </cell>
        </row>
        <row r="8304">
          <cell r="A8304">
            <v>38476</v>
          </cell>
          <cell r="B8304" t="str">
            <v>ESCADA DUPLA DE ABRIR EM ALUMINIO, MODELO PINTOR, 8 DEGRAUS</v>
          </cell>
          <cell r="C8304" t="str">
            <v xml:space="preserve">UN    </v>
          </cell>
          <cell r="D8304">
            <v>200.89</v>
          </cell>
          <cell r="E8304">
            <v>0.05</v>
          </cell>
        </row>
        <row r="8305">
          <cell r="A8305">
            <v>38477</v>
          </cell>
          <cell r="B8305" t="str">
            <v>ESCADA EXTENSIVEL EM ALUMINIO COM 6,00 M ESTENDIDA</v>
          </cell>
          <cell r="C8305" t="str">
            <v xml:space="preserve">UN    </v>
          </cell>
          <cell r="D8305">
            <v>568.92999999999995</v>
          </cell>
          <cell r="E8305">
            <v>0.05</v>
          </cell>
        </row>
        <row r="8306">
          <cell r="A8306">
            <v>40635</v>
          </cell>
          <cell r="B8306" t="str">
            <v>ESCAVADEIRA HIDRAULICA SOBRE ESTEIRA, COM GARRA GIRATORIA DE MANDIBULAS, PESO OPERACIONAL ENTRE 22,00 E 25,50 TON, POTENCIA LIQUIDA ENTRE 150 E 160 HP</v>
          </cell>
          <cell r="C8306" t="str">
            <v xml:space="preserve">UN    </v>
          </cell>
          <cell r="D8306">
            <v>510050.55</v>
          </cell>
          <cell r="E8306">
            <v>0.05</v>
          </cell>
        </row>
        <row r="8307">
          <cell r="A8307">
            <v>36483</v>
          </cell>
          <cell r="B8307" t="str">
            <v>ESCAVADEIRA HIDRAULICA SOBRE ESTEIRAS CACAMBA 0,40 A 1,20 M3, PESO OPERACIONAL 21,19 T, POTENCIA LIQUIDA 173 HP</v>
          </cell>
          <cell r="C8307" t="str">
            <v xml:space="preserve">UN    </v>
          </cell>
          <cell r="D8307">
            <v>462187.5</v>
          </cell>
          <cell r="E8307">
            <v>0.05</v>
          </cell>
        </row>
        <row r="8308">
          <cell r="A8308">
            <v>14525</v>
          </cell>
          <cell r="B8308" t="str">
            <v>ESCAVADEIRA HIDRAULICA SOBRE ESTEIRAS COM CACAMBA DE 1,20 M3, PESO OPERACIONAL 21 T, POTENCIA BRUTA 155 HP</v>
          </cell>
          <cell r="C8308" t="str">
            <v xml:space="preserve">UN    </v>
          </cell>
          <cell r="D8308">
            <v>483937.5</v>
          </cell>
          <cell r="E8308">
            <v>0.05</v>
          </cell>
        </row>
        <row r="8309">
          <cell r="A8309">
            <v>36482</v>
          </cell>
          <cell r="B8309" t="str">
            <v>ESCAVADEIRA HIDRAULICA SOBRE ESTEIRAS, CACAMBA  0,80 M3, PESO OPERACIONAL 17,8 T, POTENCIA LIQUIDA 110 HP</v>
          </cell>
          <cell r="C8309" t="str">
            <v xml:space="preserve">UN    </v>
          </cell>
          <cell r="D8309">
            <v>415043.8</v>
          </cell>
          <cell r="E8309">
            <v>0.05</v>
          </cell>
        </row>
        <row r="8310">
          <cell r="A8310">
            <v>36408</v>
          </cell>
          <cell r="B8310" t="str">
            <v>ESCAVADEIRA HIDRAULICA SOBRE ESTEIRAS, CACAMBA 0,4 A 1,70 M3, PESO OPERACIONAL 23,2 T, POTENCIA BRUTA 183 HP</v>
          </cell>
          <cell r="C8310" t="str">
            <v xml:space="preserve">UN    </v>
          </cell>
          <cell r="D8310">
            <v>495900</v>
          </cell>
          <cell r="E8310">
            <v>0.05</v>
          </cell>
        </row>
        <row r="8311">
          <cell r="A8311">
            <v>2723</v>
          </cell>
          <cell r="B8311" t="str">
            <v>ESCAVADEIRA HIDRAULICA SOBRE ESTEIRAS, CACAMBA 0,62M3, PESO OPERACIONAL 12,61T, POTENCIA LIQUIDA 95HP</v>
          </cell>
          <cell r="C8311" t="str">
            <v xml:space="preserve">UN    </v>
          </cell>
          <cell r="D8311">
            <v>380625</v>
          </cell>
          <cell r="E8311">
            <v>0.05</v>
          </cell>
        </row>
        <row r="8312">
          <cell r="A8312">
            <v>36481</v>
          </cell>
          <cell r="B8312" t="str">
            <v>ESCAVADEIRA HIDRAULICA SOBRE ESTEIRAS, CACAMBA 0,80 A 1,30 M3, PESO OPERACIONAL 22,18 T, POTENCIA LIQUIDA 170 HP</v>
          </cell>
          <cell r="C8312" t="str">
            <v xml:space="preserve">UN    </v>
          </cell>
          <cell r="D8312">
            <v>454031.25</v>
          </cell>
          <cell r="E8312">
            <v>0.05</v>
          </cell>
        </row>
        <row r="8313">
          <cell r="A8313">
            <v>10685</v>
          </cell>
          <cell r="B8313" t="str">
            <v>ESCAVADEIRA HIDRAULICA SOBRE ESTEIRAS, CACAMBA 0,80M3, PESO OPERACIONAL 17T, POTENCIA BRUTA 111HP</v>
          </cell>
          <cell r="C8313" t="str">
            <v xml:space="preserve">UN    </v>
          </cell>
          <cell r="D8313">
            <v>435000</v>
          </cell>
          <cell r="E8313">
            <v>0.05</v>
          </cell>
        </row>
        <row r="8314">
          <cell r="A8314">
            <v>40636</v>
          </cell>
          <cell r="B8314" t="str">
            <v>ESCAVADEIRA HIDRAULICA SOBRE ESTEIRAS, CAPACIDADE DA CACAMBA ENTRE 1,20 E 1,50 M3, PESO OPERACIONAL ENTRE 20,00 E 22,00 TON, POTENCIA LIQUIDA ENTRE 150 E 155 HP, EQUIPADA COM CLAMSHELL</v>
          </cell>
          <cell r="C8314" t="str">
            <v xml:space="preserve">UN    </v>
          </cell>
          <cell r="D8314">
            <v>491019.3</v>
          </cell>
          <cell r="E8314">
            <v>0.05</v>
          </cell>
        </row>
        <row r="8315">
          <cell r="A8315">
            <v>4111</v>
          </cell>
          <cell r="B8315" t="str">
            <v>ESCORA PRE-MOLDADA EM CONCRETO, *10 X 10* CM, H = 2,30M</v>
          </cell>
          <cell r="C8315" t="str">
            <v xml:space="preserve">UN    </v>
          </cell>
          <cell r="D8315">
            <v>34.94</v>
          </cell>
          <cell r="E8315">
            <v>0.05</v>
          </cell>
        </row>
        <row r="8316">
          <cell r="A8316">
            <v>26021</v>
          </cell>
          <cell r="B8316" t="str">
            <v>ESCOVA CIRCULAR EM ACO LATONADO, 6 X 1 " (DIAMETRO X ESPESSURA), FURO DE 1 1/4 ", FIO ONDULADO *0,30* MM</v>
          </cell>
          <cell r="C8316" t="str">
            <v xml:space="preserve">UN    </v>
          </cell>
          <cell r="D8316">
            <v>49.71</v>
          </cell>
          <cell r="E8316">
            <v>0.05</v>
          </cell>
        </row>
        <row r="8317">
          <cell r="A8317">
            <v>12</v>
          </cell>
          <cell r="B8317" t="str">
            <v>ESCOVA DE ACO, COM CABO, *4  X 15* FILEIRAS DE CERDAS</v>
          </cell>
          <cell r="C8317" t="str">
            <v xml:space="preserve">UN    </v>
          </cell>
          <cell r="D8317">
            <v>6.85</v>
          </cell>
          <cell r="E8317">
            <v>0.05</v>
          </cell>
        </row>
        <row r="8318">
          <cell r="A8318">
            <v>37554</v>
          </cell>
          <cell r="B8318" t="str">
            <v>ESGUICHO JATO REGULAVEL, TIPO ELKHART, ENGATE RAPIDO 1 1/2", PARA COMBATE A INCENDIO</v>
          </cell>
          <cell r="C8318" t="str">
            <v xml:space="preserve">UN    </v>
          </cell>
          <cell r="D8318">
            <v>145.22999999999999</v>
          </cell>
          <cell r="E8318">
            <v>0.05</v>
          </cell>
        </row>
        <row r="8319">
          <cell r="A8319">
            <v>37555</v>
          </cell>
          <cell r="B8319" t="str">
            <v>ESGUICHO JATO REGULAVEL, TIPO ELKHART, ENGATE RAPIDO 2 1/2", PARA COMBATE A INCENDIO</v>
          </cell>
          <cell r="C8319" t="str">
            <v xml:space="preserve">UN    </v>
          </cell>
          <cell r="D8319">
            <v>176.67</v>
          </cell>
          <cell r="E8319">
            <v>0.05</v>
          </cell>
        </row>
        <row r="8320">
          <cell r="A8320">
            <v>10902</v>
          </cell>
          <cell r="B8320" t="str">
            <v>ESGUICHO TIPO JATO SOLIDO, EM LATAO, ENGATE RAPIDO 1 1/2" X 13 MM, PARA MANGUEIRA EM INSTALACAO PREDIAL COMBATE A INCENDIO</v>
          </cell>
          <cell r="C8320" t="str">
            <v xml:space="preserve">UN    </v>
          </cell>
          <cell r="D8320">
            <v>44.33</v>
          </cell>
          <cell r="E8320">
            <v>0.05</v>
          </cell>
        </row>
        <row r="8321">
          <cell r="A8321">
            <v>20965</v>
          </cell>
          <cell r="B8321" t="str">
            <v>ESGUICHO TIPO JATO SOLIDO, EM LATAO, ENGATE RAPIDO 1 1/2" X 16 MM, PARA MANGUEIRA EM INSTALACAO PREDIAL COMBATE A INCENDIO</v>
          </cell>
          <cell r="C8321" t="str">
            <v xml:space="preserve">UN    </v>
          </cell>
          <cell r="D8321">
            <v>44.74</v>
          </cell>
          <cell r="E8321">
            <v>0.05</v>
          </cell>
        </row>
        <row r="8322">
          <cell r="A8322">
            <v>20966</v>
          </cell>
          <cell r="B8322" t="str">
            <v>ESGUICHO TIPO JATO SOLIDO, EM LATAO, ENGATE RAPIDO 1 1/2" X 19 MM, PARA MANGUEIRA EM INSTALACAO PREDIAL COMBATE A INCENDIO</v>
          </cell>
          <cell r="C8322" t="str">
            <v xml:space="preserve">UN    </v>
          </cell>
          <cell r="D8322">
            <v>48.17</v>
          </cell>
          <cell r="E8322">
            <v>0.05</v>
          </cell>
        </row>
        <row r="8323">
          <cell r="A8323">
            <v>10903</v>
          </cell>
          <cell r="B8323" t="str">
            <v>ESGUICHO TIPO JATO SOLIDO, EM LATAO, ENGATE RAPIDO 2 1/2" X 13 MM, PARA MANGUEIRA EM INSTALACAO PREDIAL COMBATE A INCENDIO</v>
          </cell>
          <cell r="C8323" t="str">
            <v xml:space="preserve">UN    </v>
          </cell>
          <cell r="D8323">
            <v>73.02</v>
          </cell>
          <cell r="E8323">
            <v>0.05</v>
          </cell>
        </row>
        <row r="8324">
          <cell r="A8324">
            <v>20967</v>
          </cell>
          <cell r="B8324" t="str">
            <v>ESGUICHO TIPO JATO SOLIDO, EM LATAO, ENGATE RAPIDO 2 1/2" X 16 MM, PARA MANGUEIRA EM INSTALACAO PREDIAL COMBATE A INCENDIO</v>
          </cell>
          <cell r="C8324" t="str">
            <v xml:space="preserve">UN    </v>
          </cell>
          <cell r="D8324">
            <v>73.02</v>
          </cell>
          <cell r="E8324">
            <v>0.05</v>
          </cell>
        </row>
        <row r="8325">
          <cell r="A8325">
            <v>20968</v>
          </cell>
          <cell r="B8325" t="str">
            <v>ESGUICHO TIPO JATO SOLIDO, EM LATAO, ENGATE RAPIDO 2 1/2" X 19 MM, PARA MANGUEIRA EM INSTALACAO PREDIAL COMBATE A INCENDIO</v>
          </cell>
          <cell r="C8325" t="str">
            <v xml:space="preserve">UN    </v>
          </cell>
          <cell r="D8325">
            <v>80.09</v>
          </cell>
          <cell r="E8325">
            <v>0.05</v>
          </cell>
        </row>
        <row r="8326">
          <cell r="A8326">
            <v>11359</v>
          </cell>
          <cell r="B8326" t="str">
            <v>ESMERILHADEIRA ANGULAR ELETRICA, DIAMETRO DO DISCO 7 '' (180 MM), ROTACAO 8500 RPM, POTENCIA 2400 W</v>
          </cell>
          <cell r="C8326" t="str">
            <v xml:space="preserve">UN    </v>
          </cell>
          <cell r="D8326">
            <v>608.58000000000004</v>
          </cell>
          <cell r="E8326">
            <v>0.05</v>
          </cell>
        </row>
        <row r="8327">
          <cell r="A8327">
            <v>39017</v>
          </cell>
          <cell r="B8327" t="str">
            <v>ESPACADOR / DISTANCIADOR CIRCULAR COM ENTRADA LATERAL, EM PLASTICO, PARA VERGALHAO *4,2 A 12,5* MM, COBRIMENTO 20 MM</v>
          </cell>
          <cell r="C8327" t="str">
            <v xml:space="preserve">UN    </v>
          </cell>
          <cell r="D8327">
            <v>0.09</v>
          </cell>
          <cell r="E8327">
            <v>0.05</v>
          </cell>
        </row>
        <row r="8328">
          <cell r="A8328">
            <v>39315</v>
          </cell>
          <cell r="B8328" t="str">
            <v>ESPACADOR / DISTANCIADOR TIPO GARRA DUPLA, EM PLASTICO, COBRIMENTO *20* MM, PARA FERRAGENS DE LAJES E FUNDO DE VIGAS</v>
          </cell>
          <cell r="C8328" t="str">
            <v xml:space="preserve">UN    </v>
          </cell>
          <cell r="D8328">
            <v>0.15</v>
          </cell>
          <cell r="E8328">
            <v>0.05</v>
          </cell>
        </row>
        <row r="8329">
          <cell r="A8329">
            <v>39016</v>
          </cell>
          <cell r="B8329" t="str">
            <v>ESPACADOR / DISTANCIADOR TIPO PINO EM PLASTICO, PARA VERGALHAO ATE 10 MM, PARA APOIO DE ARMADURA</v>
          </cell>
          <cell r="C8329" t="str">
            <v xml:space="preserve">UN    </v>
          </cell>
          <cell r="D8329">
            <v>0.15</v>
          </cell>
          <cell r="E8329">
            <v>0.05</v>
          </cell>
        </row>
        <row r="8330">
          <cell r="A8330">
            <v>40432</v>
          </cell>
          <cell r="B8330" t="str">
            <v>ESPACADOR / SEPARADOR DE BARRA , METALICO, TIPO CARAMBOLA, PARA TIRANTES, 25 X 84 MM</v>
          </cell>
          <cell r="C8330" t="str">
            <v xml:space="preserve">UN    </v>
          </cell>
          <cell r="D8330">
            <v>1.22</v>
          </cell>
          <cell r="E8330">
            <v>0.05</v>
          </cell>
        </row>
        <row r="8331">
          <cell r="A8331">
            <v>39481</v>
          </cell>
          <cell r="B8331" t="str">
            <v>ESPACADOR OU DISTANCIADOR, EM PLASTICO, TIPO APOIO DE CORDOALHA (CARANGUEJO), PARA ARMADURA NEGATIVA E PROTENSAO, COBRIMENTO 50 MM</v>
          </cell>
          <cell r="C8331" t="str">
            <v xml:space="preserve">UN    </v>
          </cell>
          <cell r="D8331">
            <v>0.77</v>
          </cell>
          <cell r="E8331">
            <v>0.05</v>
          </cell>
        </row>
        <row r="8332">
          <cell r="A8332">
            <v>40433</v>
          </cell>
          <cell r="B8332" t="str">
            <v>ESPACADOR/SEPARADOR DE CORDOALHA TIPO DISCO 12 FUROS DE 14 MM, PARA TIRANTES</v>
          </cell>
          <cell r="C8332" t="str">
            <v xml:space="preserve">UN    </v>
          </cell>
          <cell r="D8332">
            <v>0.68</v>
          </cell>
          <cell r="E8332">
            <v>0.05</v>
          </cell>
        </row>
        <row r="8333">
          <cell r="A8333">
            <v>20219</v>
          </cell>
          <cell r="B8333" t="str">
            <v>ESPARGIDOR DE ASFALTO PRESSURIZADO, REBOCAVEL, TANQUE DE 2500 L, PNEUMATICO,  COM MOTOR A GASOLINA 3,4HP</v>
          </cell>
          <cell r="C8333" t="str">
            <v xml:space="preserve">UN    </v>
          </cell>
          <cell r="D8333">
            <v>65000</v>
          </cell>
          <cell r="E8333">
            <v>0.05</v>
          </cell>
        </row>
        <row r="8334">
          <cell r="A8334">
            <v>36484</v>
          </cell>
          <cell r="B8334" t="str">
            <v>ESPARGIDOR DE ASFALTO PRESSURIZADO, TANQUE 6 M3 COM ISOLACAO TERMICA, AQUECIDO COM 2 MACARICOS, COM BARRA ESPARGIDORA 3,60 M, A SER MONTADO SOBRE CAMINHAO</v>
          </cell>
          <cell r="C8334" t="str">
            <v xml:space="preserve">UN    </v>
          </cell>
          <cell r="D8334">
            <v>137983.16</v>
          </cell>
          <cell r="E8334">
            <v>0.05</v>
          </cell>
        </row>
        <row r="8335">
          <cell r="A8335">
            <v>38367</v>
          </cell>
          <cell r="B8335" t="str">
            <v>ESPATULA DE ACO INOX COM CABO DE MADEIRA, LARGURA 8 CM</v>
          </cell>
          <cell r="C8335" t="str">
            <v xml:space="preserve">UN    </v>
          </cell>
          <cell r="D8335">
            <v>10.79</v>
          </cell>
          <cell r="E8335">
            <v>0.05</v>
          </cell>
        </row>
        <row r="8336">
          <cell r="A8336">
            <v>38368</v>
          </cell>
          <cell r="B8336" t="str">
            <v>ESPATULA DE PLASTICO LISA, LARGURA 10 CM</v>
          </cell>
          <cell r="C8336" t="str">
            <v xml:space="preserve">UN    </v>
          </cell>
          <cell r="D8336">
            <v>5.07</v>
          </cell>
          <cell r="E8336">
            <v>0.05</v>
          </cell>
        </row>
        <row r="8337">
          <cell r="A8337">
            <v>38091</v>
          </cell>
          <cell r="B8337" t="str">
            <v>ESPELHO / PLACA CEGA 4" X 2", PARA INSTALACAO DE TOMADAS E INTERRUPTORES</v>
          </cell>
          <cell r="C8337" t="str">
            <v xml:space="preserve">UN    </v>
          </cell>
          <cell r="D8337">
            <v>2.06</v>
          </cell>
          <cell r="E8337">
            <v>0.05</v>
          </cell>
        </row>
        <row r="8338">
          <cell r="A8338">
            <v>38095</v>
          </cell>
          <cell r="B8338" t="str">
            <v>ESPELHO / PLACA CEGA 4" X 4", PARA INSTALACAO DE TOMADAS E INTERRUPTORES</v>
          </cell>
          <cell r="C8338" t="str">
            <v xml:space="preserve">UN    </v>
          </cell>
          <cell r="D8338">
            <v>4.3600000000000003</v>
          </cell>
          <cell r="E8338">
            <v>0.05</v>
          </cell>
        </row>
        <row r="8339">
          <cell r="A8339">
            <v>38092</v>
          </cell>
          <cell r="B8339" t="str">
            <v>ESPELHO / PLACA DE 1 POSTO 4" X 2", PARA INSTALACAO DE TOMADAS E INTERRUPTORES</v>
          </cell>
          <cell r="C8339" t="str">
            <v xml:space="preserve">UN    </v>
          </cell>
          <cell r="D8339">
            <v>1.95</v>
          </cell>
          <cell r="E8339">
            <v>0.05</v>
          </cell>
        </row>
        <row r="8340">
          <cell r="A8340">
            <v>38093</v>
          </cell>
          <cell r="B8340" t="str">
            <v>ESPELHO / PLACA DE 2 POSTOS 4" X 2", PARA INSTALACAO DE TOMADAS E INTERRUPTORES</v>
          </cell>
          <cell r="C8340" t="str">
            <v xml:space="preserve">UN    </v>
          </cell>
          <cell r="D8340">
            <v>2.02</v>
          </cell>
          <cell r="E8340">
            <v>0.05</v>
          </cell>
        </row>
        <row r="8341">
          <cell r="A8341">
            <v>38096</v>
          </cell>
          <cell r="B8341" t="str">
            <v>ESPELHO / PLACA DE 2 POSTOS 4" X 4", PARA INSTALACAO DE TOMADAS E INTERRUPTORES</v>
          </cell>
          <cell r="C8341" t="str">
            <v xml:space="preserve">UN    </v>
          </cell>
          <cell r="D8341">
            <v>4.6900000000000004</v>
          </cell>
          <cell r="E8341">
            <v>0.05</v>
          </cell>
        </row>
        <row r="8342">
          <cell r="A8342">
            <v>38094</v>
          </cell>
          <cell r="B8342" t="str">
            <v>ESPELHO / PLACA DE 3 POSTOS 4" X 2", PARA INSTALACAO DE TOMADAS E INTERRUPTORES</v>
          </cell>
          <cell r="C8342" t="str">
            <v xml:space="preserve">UN    </v>
          </cell>
          <cell r="D8342">
            <v>2.48</v>
          </cell>
          <cell r="E8342">
            <v>0.05</v>
          </cell>
        </row>
        <row r="8343">
          <cell r="A8343">
            <v>38097</v>
          </cell>
          <cell r="B8343" t="str">
            <v>ESPELHO / PLACA DE 4 POSTOS 4" X 4", PARA INSTALACAO DE TOMADAS E INTERRUPTORES</v>
          </cell>
          <cell r="C8343" t="str">
            <v xml:space="preserve">UN    </v>
          </cell>
          <cell r="D8343">
            <v>5.03</v>
          </cell>
          <cell r="E8343">
            <v>0.05</v>
          </cell>
        </row>
        <row r="8344">
          <cell r="A8344">
            <v>38098</v>
          </cell>
          <cell r="B8344" t="str">
            <v>ESPELHO / PLACA DE 6 POSTOS 4" X 4", PARA INSTALACAO DE TOMADAS E INTERRUPTORES</v>
          </cell>
          <cell r="C8344" t="str">
            <v xml:space="preserve">UN    </v>
          </cell>
          <cell r="D8344">
            <v>5.03</v>
          </cell>
          <cell r="E8344">
            <v>0.05</v>
          </cell>
        </row>
        <row r="8345">
          <cell r="A8345">
            <v>11186</v>
          </cell>
          <cell r="B8345" t="str">
            <v>ESPELHO CRISTAL E = 4 MM</v>
          </cell>
          <cell r="C8345" t="str">
            <v xml:space="preserve">M2    </v>
          </cell>
          <cell r="D8345">
            <v>217.86</v>
          </cell>
          <cell r="E8345">
            <v>0.05</v>
          </cell>
        </row>
        <row r="8346">
          <cell r="A8346">
            <v>11558</v>
          </cell>
          <cell r="B8346" t="str">
            <v>ESPELHO, RETO OU CURVO, EM LATAO CROMADO, ESPESSURA ATE 6 MM, LARGURA *40*MM, ALTURA *180*MM - PARA FECHADURA DE EMBUTIR</v>
          </cell>
          <cell r="C8346" t="str">
            <v xml:space="preserve">PAR   </v>
          </cell>
          <cell r="D8346">
            <v>10.28</v>
          </cell>
          <cell r="E8346">
            <v>0.05</v>
          </cell>
        </row>
        <row r="8347">
          <cell r="A8347">
            <v>11557</v>
          </cell>
          <cell r="B8347" t="str">
            <v>ESPELHO, RETO OU CURVO, EM LATAO CROMADO, ESPESSURA MINIMA 6 MM, LARGURA *43*MM, ALTURA *230*MM - PARA FECHADURA DE EMBUTIR</v>
          </cell>
          <cell r="C8347" t="str">
            <v xml:space="preserve">PAR   </v>
          </cell>
          <cell r="D8347">
            <v>26.02</v>
          </cell>
          <cell r="E8347">
            <v>0.05</v>
          </cell>
        </row>
        <row r="8348">
          <cell r="A8348">
            <v>2759</v>
          </cell>
          <cell r="B8348" t="str">
            <v>ESPOLETA SIMPLES N 8.</v>
          </cell>
          <cell r="C8348" t="str">
            <v xml:space="preserve">UN    </v>
          </cell>
          <cell r="D8348">
            <v>4.43</v>
          </cell>
          <cell r="E8348">
            <v>0.05</v>
          </cell>
        </row>
        <row r="8349">
          <cell r="A8349">
            <v>38124</v>
          </cell>
          <cell r="B8349" t="str">
            <v>ESPUMA EXPANSIVA DE POLIURETANO, APLICACAO MANUAL - 500 ML</v>
          </cell>
          <cell r="C8349" t="str">
            <v xml:space="preserve">UN    </v>
          </cell>
          <cell r="D8349">
            <v>24.95</v>
          </cell>
          <cell r="E8349">
            <v>0.05</v>
          </cell>
        </row>
        <row r="8350">
          <cell r="A8350">
            <v>38380</v>
          </cell>
          <cell r="B8350" t="str">
            <v>ESQUADRO DE ACO 12 " (300 MM), CABO DE ALUMINIO</v>
          </cell>
          <cell r="C8350" t="str">
            <v xml:space="preserve">UN    </v>
          </cell>
          <cell r="D8350">
            <v>17.149999999999999</v>
          </cell>
          <cell r="E8350">
            <v>0.05</v>
          </cell>
        </row>
        <row r="8351">
          <cell r="A8351">
            <v>20059</v>
          </cell>
          <cell r="B8351" t="str">
            <v>ESQUADRO INTERNO OU EXTERNO PARA CALHA PLUVIAL, PVC, DIAMETRO ENTRE 119 E 170 MM, PARA DRENAGEM PREDIAL</v>
          </cell>
          <cell r="C8351" t="str">
            <v xml:space="preserve">UN    </v>
          </cell>
          <cell r="D8351">
            <v>10.72</v>
          </cell>
          <cell r="E8351">
            <v>0.05</v>
          </cell>
        </row>
        <row r="8352">
          <cell r="A8352">
            <v>38538</v>
          </cell>
          <cell r="B8352" t="str">
            <v>ESTACA PRE-MOLDADA MACICA DE CONCRETO VIBRADO ARMADO, PARA CARGA DE 25 T, SECAO QUADRADA DE *16 X 16*, COM ANEL METALICO INCORPORADO A PECA (SOMENTE FORNECIMENTO)</v>
          </cell>
          <cell r="C8352" t="str">
            <v xml:space="preserve">M     </v>
          </cell>
          <cell r="D8352">
            <v>30</v>
          </cell>
          <cell r="E8352">
            <v>0.05</v>
          </cell>
        </row>
        <row r="8353">
          <cell r="A8353">
            <v>38539</v>
          </cell>
          <cell r="B8353" t="str">
            <v>ESTACA PRE-MOLDADA MACICA DE CONCRETO VIBRADO ARMADO, PARA CARGA DE 50 T, SECAO QUADRADA, COM ANEL METALICO INCORPORADO A PECA (SOMENTE FORNECIMENTO)</v>
          </cell>
          <cell r="C8353" t="str">
            <v xml:space="preserve">M     </v>
          </cell>
          <cell r="D8353">
            <v>40.79</v>
          </cell>
          <cell r="E8353">
            <v>0.05</v>
          </cell>
        </row>
        <row r="8354">
          <cell r="A8354">
            <v>38540</v>
          </cell>
          <cell r="B8354" t="str">
            <v>ESTACA PRE-MOLDADA VAZADA DE CONCRETO CENTRIFUGADO, PARA CARGA DE 100 T, SECAO CIRCULAR, COM ANEL METALICO INCORPORADO A PECA (SOMENTE FORNECIMENTO)</v>
          </cell>
          <cell r="C8354" t="str">
            <v xml:space="preserve">M     </v>
          </cell>
          <cell r="D8354">
            <v>104.55</v>
          </cell>
          <cell r="E8354">
            <v>0.05</v>
          </cell>
        </row>
        <row r="8355">
          <cell r="A8355">
            <v>42006</v>
          </cell>
          <cell r="B8355" t="str">
            <v>ESTICADOR FORJADO PARA CABO DE ACO DE DIAMETRO 12,7 MM (1/2"), TIPO GANCHO X OLHAL (DIN 1480) (COLETADO CAIXA)</v>
          </cell>
          <cell r="C8355" t="str">
            <v xml:space="preserve">UN    </v>
          </cell>
          <cell r="D8355">
            <v>9.7200000000000006</v>
          </cell>
          <cell r="E8355">
            <v>0.05</v>
          </cell>
        </row>
        <row r="8356">
          <cell r="A8356">
            <v>42007</v>
          </cell>
          <cell r="B8356" t="str">
            <v>ESTICADOR FORJADO PARA CABO DE ACO DE DIAMETRO 9,53 MM (3/8"), TIPO GANCHO X OLHAL (DIN 1480) (COLETADO CAIXA)</v>
          </cell>
          <cell r="C8356" t="str">
            <v xml:space="preserve">UN    </v>
          </cell>
          <cell r="D8356">
            <v>6.84</v>
          </cell>
          <cell r="E8356">
            <v>0.05</v>
          </cell>
        </row>
        <row r="8357">
          <cell r="A8357">
            <v>38384</v>
          </cell>
          <cell r="B8357" t="str">
            <v>ESTILETE DE METAL, LAMINA 18 MM</v>
          </cell>
          <cell r="C8357" t="str">
            <v xml:space="preserve">UN    </v>
          </cell>
          <cell r="D8357">
            <v>13.13</v>
          </cell>
          <cell r="E8357">
            <v>0.05</v>
          </cell>
        </row>
        <row r="8358">
          <cell r="A8358">
            <v>13</v>
          </cell>
          <cell r="B8358" t="str">
            <v>ESTOPA</v>
          </cell>
          <cell r="C8358" t="str">
            <v xml:space="preserve">KG    </v>
          </cell>
          <cell r="D8358">
            <v>10.54</v>
          </cell>
          <cell r="E8358">
            <v>0.05</v>
          </cell>
        </row>
        <row r="8359">
          <cell r="A8359">
            <v>2762</v>
          </cell>
          <cell r="B8359" t="str">
            <v>ESTOPIM SIMPLES</v>
          </cell>
          <cell r="C8359" t="str">
            <v xml:space="preserve">M     </v>
          </cell>
          <cell r="D8359">
            <v>5.53</v>
          </cell>
          <cell r="E8359">
            <v>0.05</v>
          </cell>
        </row>
        <row r="8360">
          <cell r="A8360">
            <v>21142</v>
          </cell>
          <cell r="B8360" t="str">
            <v>ESTRIBO COM PARAFUSO EM CHAPA DE FERRO FUNDIDO DE 2" X 3/16" X 35 CM, SECAO "U", PARA MADEIRAMENTO DE TELHADO</v>
          </cell>
          <cell r="C8360" t="str">
            <v xml:space="preserve">UN    </v>
          </cell>
          <cell r="D8360">
            <v>14.85</v>
          </cell>
          <cell r="E8360">
            <v>0.05</v>
          </cell>
        </row>
        <row r="8361">
          <cell r="A8361">
            <v>12865</v>
          </cell>
          <cell r="B8361" t="str">
            <v>ESTUCADOR</v>
          </cell>
          <cell r="C8361" t="str">
            <v xml:space="preserve">H     </v>
          </cell>
          <cell r="D8361">
            <v>13</v>
          </cell>
          <cell r="E8361">
            <v>0.05</v>
          </cell>
        </row>
        <row r="8362">
          <cell r="A8362">
            <v>41074</v>
          </cell>
          <cell r="B8362" t="str">
            <v>ESTUCADOR (MENSALISTA)</v>
          </cell>
          <cell r="C8362" t="str">
            <v xml:space="preserve">MES   </v>
          </cell>
          <cell r="D8362">
            <v>2294.48</v>
          </cell>
          <cell r="E8362">
            <v>0.05</v>
          </cell>
        </row>
        <row r="8363">
          <cell r="A8363">
            <v>4223</v>
          </cell>
          <cell r="B8363" t="str">
            <v>ETANOL</v>
          </cell>
          <cell r="C8363" t="str">
            <v xml:space="preserve">L     </v>
          </cell>
          <cell r="D8363">
            <v>4.0199999999999996</v>
          </cell>
          <cell r="E8363">
            <v>0.05</v>
          </cell>
        </row>
        <row r="8364">
          <cell r="A8364">
            <v>37372</v>
          </cell>
          <cell r="B8364" t="str">
            <v>EXAMES - HORISTA (ENCARGOS COMPLEMENTARES) (COLETADO CAIXA)</v>
          </cell>
          <cell r="C8364" t="str">
            <v xml:space="preserve">H     </v>
          </cell>
          <cell r="D8364">
            <v>0.37</v>
          </cell>
          <cell r="E8364">
            <v>0.05</v>
          </cell>
        </row>
        <row r="8365">
          <cell r="A8365">
            <v>40863</v>
          </cell>
          <cell r="B8365" t="str">
            <v>EXAMES - MENSALISTA (ENCARGOS COMPLEMENTARES) (COLETADO CAIXA)</v>
          </cell>
          <cell r="C8365" t="str">
            <v xml:space="preserve">MES   </v>
          </cell>
          <cell r="D8365">
            <v>69.239999999999995</v>
          </cell>
          <cell r="E8365">
            <v>0.05</v>
          </cell>
        </row>
        <row r="8366">
          <cell r="A8366">
            <v>38475</v>
          </cell>
          <cell r="B8366" t="str">
            <v>EXTENSAO DE SOLDA 201 ACETILENO, E = *1,5 A 2,5* MM</v>
          </cell>
          <cell r="C8366" t="str">
            <v xml:space="preserve">UN    </v>
          </cell>
          <cell r="D8366">
            <v>30.89</v>
          </cell>
          <cell r="E8366">
            <v>0.05</v>
          </cell>
        </row>
        <row r="8367">
          <cell r="A8367">
            <v>38474</v>
          </cell>
          <cell r="B8367" t="str">
            <v>EXTENSAO DE SOLDA 201 GLP, E = *2,5 A 4,0* MM</v>
          </cell>
          <cell r="C8367" t="str">
            <v xml:space="preserve">UN    </v>
          </cell>
          <cell r="D8367">
            <v>38.19</v>
          </cell>
          <cell r="E8367">
            <v>0.05</v>
          </cell>
        </row>
        <row r="8368">
          <cell r="A8368">
            <v>10886</v>
          </cell>
          <cell r="B8368" t="str">
            <v>EXTINTOR DE INCENDIO PORTATIL COM CARGA DE AGUA PRESSURIZADA DE 10 L, CLASSE A</v>
          </cell>
          <cell r="C8368" t="str">
            <v xml:space="preserve">UN    </v>
          </cell>
          <cell r="D8368">
            <v>162.47</v>
          </cell>
          <cell r="E8368">
            <v>0.05</v>
          </cell>
        </row>
        <row r="8369">
          <cell r="A8369">
            <v>10888</v>
          </cell>
          <cell r="B8369" t="str">
            <v>EXTINTOR DE INCENDIO PORTATIL COM CARGA DE GAS CARBONICO CO2 DE 4 KG, CLASSE BC</v>
          </cell>
          <cell r="C8369" t="str">
            <v xml:space="preserve">UN    </v>
          </cell>
          <cell r="D8369">
            <v>514.19000000000005</v>
          </cell>
          <cell r="E8369">
            <v>0.05</v>
          </cell>
        </row>
        <row r="8370">
          <cell r="A8370">
            <v>10889</v>
          </cell>
          <cell r="B8370" t="str">
            <v>EXTINTOR DE INCENDIO PORTATIL COM CARGA DE GAS CARBONICO CO2 DE 6 KG, CLASSE BC</v>
          </cell>
          <cell r="C8370" t="str">
            <v xml:space="preserve">UN    </v>
          </cell>
          <cell r="D8370">
            <v>557.04</v>
          </cell>
          <cell r="E8370">
            <v>0.05</v>
          </cell>
        </row>
        <row r="8371">
          <cell r="A8371">
            <v>10890</v>
          </cell>
          <cell r="B8371" t="str">
            <v>EXTINTOR DE INCENDIO PORTATIL COM CARGA DE PO QUIMICO SECO (PQS) DE 12 KG, CLASSE BC</v>
          </cell>
          <cell r="C8371" t="str">
            <v xml:space="preserve">UN    </v>
          </cell>
          <cell r="D8371">
            <v>257.08999999999997</v>
          </cell>
          <cell r="E8371">
            <v>0.05</v>
          </cell>
        </row>
        <row r="8372">
          <cell r="A8372">
            <v>10891</v>
          </cell>
          <cell r="B8372" t="str">
            <v>EXTINTOR DE INCENDIO PORTATIL COM CARGA DE PO QUIMICO SECO (PQS) DE 4 KG, CLASSE BC</v>
          </cell>
          <cell r="C8372" t="str">
            <v xml:space="preserve">UN    </v>
          </cell>
          <cell r="D8372">
            <v>157.11000000000001</v>
          </cell>
          <cell r="E8372">
            <v>0.05</v>
          </cell>
        </row>
        <row r="8373">
          <cell r="A8373">
            <v>10892</v>
          </cell>
          <cell r="B8373" t="str">
            <v>EXTINTOR DE INCENDIO PORTATIL COM CARGA DE PO QUIMICO SECO (PQS) DE 6 KG, CLASSE BC</v>
          </cell>
          <cell r="C8373" t="str">
            <v xml:space="preserve">UN    </v>
          </cell>
          <cell r="D8373">
            <v>185.68</v>
          </cell>
          <cell r="E8373">
            <v>0.05</v>
          </cell>
        </row>
        <row r="8374">
          <cell r="A8374">
            <v>20977</v>
          </cell>
          <cell r="B8374" t="str">
            <v>EXTINTOR DE INCENDIO PORTATIL COM CARGA DE PO QUIMICO SECO (PQS) DE 8 KG, CLASSE BC</v>
          </cell>
          <cell r="C8374" t="str">
            <v xml:space="preserve">UN    </v>
          </cell>
          <cell r="D8374">
            <v>221.38</v>
          </cell>
          <cell r="E8374">
            <v>0.05</v>
          </cell>
        </row>
        <row r="8375">
          <cell r="A8375">
            <v>3073</v>
          </cell>
          <cell r="B8375" t="str">
            <v>EXTREMIDADE PVC PBA, BF, JE, DN 100/ DE 110 MM (NBR 10351)</v>
          </cell>
          <cell r="C8375" t="str">
            <v xml:space="preserve">UN    </v>
          </cell>
          <cell r="D8375">
            <v>112.86</v>
          </cell>
          <cell r="E8375">
            <v>0.05</v>
          </cell>
        </row>
        <row r="8376">
          <cell r="A8376">
            <v>3068</v>
          </cell>
          <cell r="B8376" t="str">
            <v>EXTREMIDADE PVC PBA, BF, JE, DN 50 / DE 60 MM (NBR 10351)</v>
          </cell>
          <cell r="C8376" t="str">
            <v xml:space="preserve">UN    </v>
          </cell>
          <cell r="D8376">
            <v>53.13</v>
          </cell>
          <cell r="E8376">
            <v>0.05</v>
          </cell>
        </row>
        <row r="8377">
          <cell r="A8377">
            <v>3074</v>
          </cell>
          <cell r="B8377" t="str">
            <v>EXTREMIDADE PVC PBA, BF, JE, DN 75/ DE 85 MM (NBR 10351)</v>
          </cell>
          <cell r="C8377" t="str">
            <v xml:space="preserve">UN    </v>
          </cell>
          <cell r="D8377">
            <v>89.83</v>
          </cell>
          <cell r="E8377">
            <v>0.05</v>
          </cell>
        </row>
        <row r="8378">
          <cell r="A8378">
            <v>3076</v>
          </cell>
          <cell r="B8378" t="str">
            <v>EXTREMIDADE PVC PBA, PF, JE, DN 100 / DE 110 MM (NBR 10351)</v>
          </cell>
          <cell r="C8378" t="str">
            <v xml:space="preserve">UN    </v>
          </cell>
          <cell r="D8378">
            <v>101.16</v>
          </cell>
          <cell r="E8378">
            <v>0.05</v>
          </cell>
        </row>
        <row r="8379">
          <cell r="A8379">
            <v>3072</v>
          </cell>
          <cell r="B8379" t="str">
            <v>EXTREMIDADE PVC PBA, PF, JE, DN 50/ DE 60 MM (NBR 10351)</v>
          </cell>
          <cell r="C8379" t="str">
            <v xml:space="preserve">UN    </v>
          </cell>
          <cell r="D8379">
            <v>44.89</v>
          </cell>
          <cell r="E8379">
            <v>0.05</v>
          </cell>
        </row>
        <row r="8380">
          <cell r="A8380">
            <v>3075</v>
          </cell>
          <cell r="B8380" t="str">
            <v>EXTREMIDADE PVC PBA, PF, JE, DN 75 / DE 85 MM (NBR 10351)</v>
          </cell>
          <cell r="C8380" t="str">
            <v xml:space="preserve">UN    </v>
          </cell>
          <cell r="D8380">
            <v>80.97</v>
          </cell>
          <cell r="E8380">
            <v>0.05</v>
          </cell>
        </row>
        <row r="8381">
          <cell r="A8381">
            <v>10780</v>
          </cell>
          <cell r="B8381" t="str">
            <v>EXTREMIDADE/TUBETE PARA HIDROMETRO PVC, COM ROSCA, CURTA, COM BUCHA LATAO, 1/2"</v>
          </cell>
          <cell r="C8381" t="str">
            <v xml:space="preserve">UN    </v>
          </cell>
          <cell r="D8381">
            <v>4.88</v>
          </cell>
          <cell r="E8381">
            <v>0.05</v>
          </cell>
        </row>
        <row r="8382">
          <cell r="A8382">
            <v>10781</v>
          </cell>
          <cell r="B8382" t="str">
            <v>EXTREMIDADE/TUBETE PARA HIDROMETRO PVC, COM ROSCA, CURTA, COM BUCHA LATAO, 3/4"</v>
          </cell>
          <cell r="C8382" t="str">
            <v xml:space="preserve">UN    </v>
          </cell>
          <cell r="D8382">
            <v>6.06</v>
          </cell>
          <cell r="E8382">
            <v>0.05</v>
          </cell>
        </row>
        <row r="8383">
          <cell r="A8383">
            <v>20106</v>
          </cell>
          <cell r="B8383" t="str">
            <v>EXTREMIDADE/TUBETE PARA HIDROMETRO PVC, COM ROSCA, CURTA, SEM BUCHA LATAO, 1/2"</v>
          </cell>
          <cell r="C8383" t="str">
            <v xml:space="preserve">UN    </v>
          </cell>
          <cell r="D8383">
            <v>2.87</v>
          </cell>
          <cell r="E8383">
            <v>0.05</v>
          </cell>
        </row>
        <row r="8384">
          <cell r="A8384">
            <v>20107</v>
          </cell>
          <cell r="B8384" t="str">
            <v>EXTREMIDADE/TUBETE PARA HIDROMETRO PVC, COM ROSCA, CURTA, SEM BUCHA LATAO, 3/4"</v>
          </cell>
          <cell r="C8384" t="str">
            <v xml:space="preserve">UN    </v>
          </cell>
          <cell r="D8384">
            <v>3.08</v>
          </cell>
          <cell r="E8384">
            <v>0.05</v>
          </cell>
        </row>
        <row r="8385">
          <cell r="A8385">
            <v>20108</v>
          </cell>
          <cell r="B8385" t="str">
            <v>EXTREMIDADE/TUBETE PARA HIDROMETRO PVC, COM ROSCA, LONGA, SEM BUCHA LATAO, 1/2"</v>
          </cell>
          <cell r="C8385" t="str">
            <v xml:space="preserve">UN    </v>
          </cell>
          <cell r="D8385">
            <v>2.75</v>
          </cell>
          <cell r="E8385">
            <v>0.05</v>
          </cell>
        </row>
        <row r="8386">
          <cell r="A8386">
            <v>20109</v>
          </cell>
          <cell r="B8386" t="str">
            <v>EXTREMIDADE/TUBETE PARA HIDROMETRO PVC, COM ROSCA, LONGA, SEM BUCHA LATAO, 3/4"</v>
          </cell>
          <cell r="C8386" t="str">
            <v xml:space="preserve">UN    </v>
          </cell>
          <cell r="D8386">
            <v>4.34</v>
          </cell>
          <cell r="E8386">
            <v>0.05</v>
          </cell>
        </row>
        <row r="8387">
          <cell r="A8387">
            <v>34795</v>
          </cell>
          <cell r="B8387" t="str">
            <v>FAIXA / FILETE / LISTELO EM CERAMICA, DECORADA, *8 X 30* CM (L X C)</v>
          </cell>
          <cell r="C8387" t="str">
            <v xml:space="preserve">M2    </v>
          </cell>
          <cell r="D8387">
            <v>140.28</v>
          </cell>
          <cell r="E8387">
            <v>0.05</v>
          </cell>
        </row>
        <row r="8388">
          <cell r="A8388">
            <v>34796</v>
          </cell>
          <cell r="B8388" t="str">
            <v>FAIXA / FILETE / LISTELO EM CERAMICA, LISO OU CORDAO, BRANCO, *2 X 30* CM (L X C)</v>
          </cell>
          <cell r="C8388" t="str">
            <v xml:space="preserve">M     </v>
          </cell>
          <cell r="D8388">
            <v>6.15</v>
          </cell>
          <cell r="E8388">
            <v>0.05</v>
          </cell>
        </row>
        <row r="8389">
          <cell r="A8389">
            <v>11474</v>
          </cell>
          <cell r="B8389" t="str">
            <v>FECHADURA AUXILIAR DE EMBUTIR PARA PORTA DE ARMARIO DE MADEIRA, CROMADA, CHAVE TIPO GORGES, CAIXA COM LINGUETA, CHAPA TESTA E CONTRA CHAPA</v>
          </cell>
          <cell r="C8389" t="str">
            <v xml:space="preserve">UN    </v>
          </cell>
          <cell r="D8389">
            <v>31.96</v>
          </cell>
          <cell r="E8389">
            <v>0.05</v>
          </cell>
        </row>
        <row r="8390">
          <cell r="A8390">
            <v>11470</v>
          </cell>
          <cell r="B8390" t="str">
            <v>FECHADURA AUXILIAR DE EMBUTIR PARA PORTA DE ARMARIO, CROMADA, CAIXA COM CILINDRO REDONDO, CHAPA TESTA E LINGUETA</v>
          </cell>
          <cell r="C8390" t="str">
            <v xml:space="preserve">UN    </v>
          </cell>
          <cell r="D8390">
            <v>20.94</v>
          </cell>
          <cell r="E8390">
            <v>0.05</v>
          </cell>
        </row>
        <row r="8391">
          <cell r="A8391">
            <v>11480</v>
          </cell>
          <cell r="B8391" t="str">
            <v>FECHADURA AUXILIAR SEGURANCA, DE EMBUTIR, REFORCADA, MAQUINA DE 40 A 55 MM, COM CILINDRO, CROMADA, PARA PORTA EXTERNA - COMPLETA</v>
          </cell>
          <cell r="C8391" t="str">
            <v xml:space="preserve">CJ    </v>
          </cell>
          <cell r="D8391">
            <v>52.27</v>
          </cell>
          <cell r="E8391">
            <v>0.05</v>
          </cell>
        </row>
        <row r="8392">
          <cell r="A8392">
            <v>38154</v>
          </cell>
          <cell r="B8392" t="str">
            <v>FECHADURA AUXILIAR TRAVA DE SEGURANCA SIMPLES, CROMADA, MAQUINA *40* MM, INCLUI CHAVE TETRA E ROSETA REDONDA - COMPLETA</v>
          </cell>
          <cell r="C8392" t="str">
            <v xml:space="preserve">CJ    </v>
          </cell>
          <cell r="D8392">
            <v>32.72</v>
          </cell>
          <cell r="E8392">
            <v>0.05</v>
          </cell>
        </row>
        <row r="8393">
          <cell r="A8393">
            <v>11482</v>
          </cell>
          <cell r="B8393" t="str">
            <v>FECHADURA BICO DE PAPAGAIO, MAQUINA *45* MM, CROMADA, COM CHAVE TIPO GORGES BIPARTIDA, PARA PORTA DE CORRER INTERNA - COMPLETA</v>
          </cell>
          <cell r="C8393" t="str">
            <v xml:space="preserve">CJ    </v>
          </cell>
          <cell r="D8393">
            <v>47.48</v>
          </cell>
          <cell r="E8393">
            <v>0.05</v>
          </cell>
        </row>
        <row r="8394">
          <cell r="A8394">
            <v>3084</v>
          </cell>
          <cell r="B8394" t="str">
            <v>FECHADURA BICO DE PAPAGAIO, MAQUINA *45* MM, CROMADA, COM CILINDRO, PARA PORTA DE CORRER EXTERNA - COMPLETA</v>
          </cell>
          <cell r="C8394" t="str">
            <v xml:space="preserve">CJ    </v>
          </cell>
          <cell r="D8394">
            <v>61.04</v>
          </cell>
          <cell r="E8394">
            <v>0.05</v>
          </cell>
        </row>
        <row r="8395">
          <cell r="A8395">
            <v>3103</v>
          </cell>
          <cell r="B8395" t="str">
            <v>FECHADURA C/ CILINDRO LATAO CROMADO P/ PORTA VIDRO TP AROUCA 2171-L OU EQUIV</v>
          </cell>
          <cell r="C8395" t="str">
            <v xml:space="preserve">UN    </v>
          </cell>
          <cell r="D8395">
            <v>54.56</v>
          </cell>
          <cell r="E8395">
            <v>0.05</v>
          </cell>
        </row>
        <row r="8396">
          <cell r="A8396">
            <v>11481</v>
          </cell>
          <cell r="B8396" t="str">
            <v>FECHADURA DE EMBUTIR PARA PORTA DE BANHEIRO, CHAVE TIPO TRANQUETA, MAQUINA 40 MM, SEM MACANETA, SEM ESPELHO (SOMENTE MAQUINA) - NIVEL SEGURANCA MEDIO</v>
          </cell>
          <cell r="C8396" t="str">
            <v xml:space="preserve">UN    </v>
          </cell>
          <cell r="D8396">
            <v>16.46</v>
          </cell>
          <cell r="E8396">
            <v>0.05</v>
          </cell>
        </row>
        <row r="8397">
          <cell r="A8397">
            <v>3097</v>
          </cell>
          <cell r="B8397" t="str">
            <v>FECHADURA DE EMBUTIR PARA PORTA DE BANHEIRO, TIPO TRANQUETA, MAQUINA 40 MM, MACANETAS ALAVANCA E ROSETAS REDONDAS EM METAL CROMADO - NIVEL SEGURANCA MEDIO - COMPLETA</v>
          </cell>
          <cell r="C8397" t="str">
            <v xml:space="preserve">CJ    </v>
          </cell>
          <cell r="D8397">
            <v>33.81</v>
          </cell>
          <cell r="E8397">
            <v>0.05</v>
          </cell>
        </row>
        <row r="8398">
          <cell r="A8398">
            <v>38153</v>
          </cell>
          <cell r="B8398" t="str">
            <v>FECHADURA DE EMBUTIR PARA PORTA DE BANHEIRO, TIPO TRANQUETA, MAQUINA 40 MM, MACANETAS ALAVANCA, ESPELHO EM METAL CROMADO - NIVEL SEGURANCA MEDIO - COMPLETA</v>
          </cell>
          <cell r="C8398" t="str">
            <v xml:space="preserve">CJ    </v>
          </cell>
          <cell r="D8398">
            <v>31.01</v>
          </cell>
          <cell r="E8398">
            <v>0.05</v>
          </cell>
        </row>
        <row r="8399">
          <cell r="A8399">
            <v>3099</v>
          </cell>
          <cell r="B8399" t="str">
            <v>FECHADURA DE EMBUTIR PARA PORTA DE BANHEIRO, TIPO TRANQUETA, MAQUINA 55 MM, MACANETAS ALAVANCA E ROSETAS REDONDAS EM METAL CROMADO - NIVEL SEGURANCA MEDIO - COMPLETA</v>
          </cell>
          <cell r="C8399" t="str">
            <v xml:space="preserve">CJ    </v>
          </cell>
          <cell r="D8399">
            <v>54.09</v>
          </cell>
          <cell r="E8399">
            <v>0.05</v>
          </cell>
        </row>
        <row r="8400">
          <cell r="A8400">
            <v>3080</v>
          </cell>
          <cell r="B8400" t="str">
            <v>FECHADURA DE EMBUTIR PARA PORTA EXTERNA / ENTRADA, MAQUINA 40 MM, COM CILINDRO, MACANETA ALAVANCA E ESPELHO EM METAL CROMADO - NIVEL SEGURANCA MEDIO - COMPLETA</v>
          </cell>
          <cell r="C8400" t="str">
            <v xml:space="preserve">CJ    </v>
          </cell>
          <cell r="D8400">
            <v>45.19</v>
          </cell>
          <cell r="E8400">
            <v>0.05</v>
          </cell>
        </row>
        <row r="8401">
          <cell r="A8401">
            <v>3081</v>
          </cell>
          <cell r="B8401" t="str">
            <v>FECHADURA DE EMBUTIR PARA PORTA EXTERNA / ENTRADA, MAQUINA 55 MM, COM CILINDRO, MACANETA ALAVANCA E ESPELHO EM METAL CROMADO - NIVEL SEGURANCA MEDIO - COMPLETA</v>
          </cell>
          <cell r="C8401" t="str">
            <v xml:space="preserve">CJ    </v>
          </cell>
          <cell r="D8401">
            <v>68.39</v>
          </cell>
          <cell r="E8401">
            <v>0.05</v>
          </cell>
        </row>
        <row r="8402">
          <cell r="A8402">
            <v>38151</v>
          </cell>
          <cell r="B8402" t="str">
            <v>FECHADURA DE EMBUTIR PARA PORTA EXTERNA, MAQUINA 40 MM, COM CILINDRO, MACANETA ALAVANCA E ROSETA REDONDA EM METAL CROMADO - NIVEL DE SEGURANCA MEDIO - COMPLETA</v>
          </cell>
          <cell r="C8402" t="str">
            <v xml:space="preserve">CJ    </v>
          </cell>
          <cell r="D8402">
            <v>42.82</v>
          </cell>
          <cell r="E8402">
            <v>0.05</v>
          </cell>
        </row>
        <row r="8403">
          <cell r="A8403">
            <v>11479</v>
          </cell>
          <cell r="B8403" t="str">
            <v>FECHADURA DE EMBUTIR PARA PORTA EXTERNA, MAQUINA 40 MM, SEM MACANETA, SEM ESPELHO (SOMENTE MAQUINA) - NIVEL DE SEGURANCA MEDIO</v>
          </cell>
          <cell r="C8403" t="str">
            <v xml:space="preserve">UN    </v>
          </cell>
          <cell r="D8403">
            <v>24.89</v>
          </cell>
          <cell r="E8403">
            <v>0.05</v>
          </cell>
        </row>
        <row r="8404">
          <cell r="A8404">
            <v>38152</v>
          </cell>
          <cell r="B8404" t="str">
            <v>FECHADURA DE EMBUTIR PARA PORTA EXTERNA, MAQUINA 55 MM, COM CILINDRO, MACANETA ALAVANCA E ROSETA REDONDA EM METAL CROMADO - NIVEL DE SEGURANCA MEDIO - COMPLETA</v>
          </cell>
          <cell r="C8404" t="str">
            <v xml:space="preserve">CJ    </v>
          </cell>
          <cell r="D8404">
            <v>61.97</v>
          </cell>
          <cell r="E8404">
            <v>0.05</v>
          </cell>
        </row>
        <row r="8405">
          <cell r="A8405">
            <v>11478</v>
          </cell>
          <cell r="B8405" t="str">
            <v>FECHADURA DE EMBUTIR PARA PORTA EXTERNA, MAQUINA 55 MM, SEM ESPELHO, SEM MACANETA (SOMENTE MAQUINA) - NIVEL DE SEGURANCA MEDIO</v>
          </cell>
          <cell r="C8405" t="str">
            <v xml:space="preserve">UN    </v>
          </cell>
          <cell r="D8405">
            <v>43.67</v>
          </cell>
          <cell r="E8405">
            <v>0.05</v>
          </cell>
        </row>
        <row r="8406">
          <cell r="A8406">
            <v>3090</v>
          </cell>
          <cell r="B8406" t="str">
            <v>FECHADURA DE EMBUTIR PARA PORTA INTERNA, TIPO GORGES (CHAVE GRANDE), MAQUINA 40 MM, MACANETA ALAVANCA E ESPELHO EM METAL CROMADO - NIVEL SEGURANCA MEDIO - COMPLETA</v>
          </cell>
          <cell r="C8406" t="str">
            <v xml:space="preserve">CJ    </v>
          </cell>
          <cell r="D8406">
            <v>36.54</v>
          </cell>
          <cell r="E8406">
            <v>0.05</v>
          </cell>
        </row>
        <row r="8407">
          <cell r="A8407">
            <v>3093</v>
          </cell>
          <cell r="B8407" t="str">
            <v>FECHADURA DE EMBUTIR PARA PORTA INTERNA, TIPO GORGES (CHAVE GRANDE), MAQUINA 55 MM, MACANETAS ALAVANCA E ROSETAS REDONDAS EM METAL CROMADO - NIVEL SEGURANCA MEDIO - COMPLETA</v>
          </cell>
          <cell r="C8407" t="str">
            <v xml:space="preserve">CJ    </v>
          </cell>
          <cell r="D8407">
            <v>60.72</v>
          </cell>
          <cell r="E8407">
            <v>0.05</v>
          </cell>
        </row>
        <row r="8408">
          <cell r="A8408">
            <v>11476</v>
          </cell>
          <cell r="B8408" t="str">
            <v>FECHADURA DE EMBUTIR PARA PORTA INTERNA, TIPO GORGES, MAQUINA 55 MM (SOMENTE MAQUINA, SEM ESPELHO E SEM MACANETA) - NIVEL DE SEGURANCA MEDIO</v>
          </cell>
          <cell r="C8408" t="str">
            <v xml:space="preserve">UN    </v>
          </cell>
          <cell r="D8408">
            <v>26.17</v>
          </cell>
          <cell r="E8408">
            <v>0.05</v>
          </cell>
        </row>
        <row r="8409">
          <cell r="A8409">
            <v>3082</v>
          </cell>
          <cell r="B8409" t="str">
            <v>FECHADURA DE SOBREPOR EM FERRO PINTADO, COM MACANETA ALAVANCA, CHAVE GRANDE - COMPLETA</v>
          </cell>
          <cell r="C8409" t="str">
            <v xml:space="preserve">CJ    </v>
          </cell>
          <cell r="D8409">
            <v>42.27</v>
          </cell>
          <cell r="E8409">
            <v>0.05</v>
          </cell>
        </row>
        <row r="8410">
          <cell r="A8410">
            <v>11484</v>
          </cell>
          <cell r="B8410" t="str">
            <v>FECHADURA DE SOBREPOR PARA PORTAO, CAIXA *100* MM, COM CILINDRO, CHAVE SIMPLES, TRINCO LATERAL, EM  LATAO OU ACO CROMADO OU POLIDO, COM OU SEM PINTURA - COMPLETA</v>
          </cell>
          <cell r="C8410" t="str">
            <v xml:space="preserve">UN    </v>
          </cell>
          <cell r="D8410">
            <v>30.15</v>
          </cell>
          <cell r="E8410">
            <v>0.05</v>
          </cell>
        </row>
        <row r="8411">
          <cell r="A8411">
            <v>38155</v>
          </cell>
          <cell r="B8411" t="str">
            <v>FECHADURA DE SOBREPOR PARA PORTAO, COM CHAVE TETRA, CAIXA *100* MM, TRINCO LATERAL, EM LATAO OU ACO CROMADO, PINTADO - COMPLETA</v>
          </cell>
          <cell r="C8411" t="str">
            <v xml:space="preserve">UN    </v>
          </cell>
          <cell r="D8411">
            <v>41.11</v>
          </cell>
          <cell r="E8411">
            <v>0.05</v>
          </cell>
        </row>
        <row r="8412">
          <cell r="A8412">
            <v>11468</v>
          </cell>
          <cell r="B8412" t="str">
            <v>FECHADURA DE SOBREPOR, CROMADA, COM CILINDRO REDONDO, PARA ARMARIO E GAVETA DE MADEIRA, COM PORTA DE APROXIMADAMENTE 20 MM</v>
          </cell>
          <cell r="C8412" t="str">
            <v xml:space="preserve">UN    </v>
          </cell>
          <cell r="D8412">
            <v>9.23</v>
          </cell>
          <cell r="E8412">
            <v>0.05</v>
          </cell>
        </row>
        <row r="8413">
          <cell r="A8413">
            <v>11469</v>
          </cell>
          <cell r="B8413" t="str">
            <v>FECHADURA TRADICIONAL DE EMBUTIR, CROMADA, COM CILINDRO, PARA GAVETAS E MOVEIS DE MADEIRA - COM ABINHAS LATERAIS CURVAS, CHAVES COM PROTECAO PLASTICA</v>
          </cell>
          <cell r="C8413" t="str">
            <v xml:space="preserve">UN    </v>
          </cell>
          <cell r="D8413">
            <v>11.02</v>
          </cell>
          <cell r="E8413">
            <v>0.05</v>
          </cell>
        </row>
        <row r="8414">
          <cell r="A8414">
            <v>11477</v>
          </cell>
          <cell r="B8414" t="str">
            <v>FECHADURA TUBULAR CROMADA, MACANETA DIAMETRO *30* MM, CILINDRO CENTRAL COM CHAVE EXTERNA E BOTAO INTERNO, MAQUINA *70* MM - COMPLETA</v>
          </cell>
          <cell r="C8414" t="str">
            <v xml:space="preserve">CJ    </v>
          </cell>
          <cell r="D8414">
            <v>50.07</v>
          </cell>
          <cell r="E8414">
            <v>0.05</v>
          </cell>
        </row>
        <row r="8415">
          <cell r="A8415">
            <v>40311</v>
          </cell>
          <cell r="B8415" t="str">
            <v>FECHADURA TUBULAR, ACABAMENTO CROMADO, DISTANCIA DE BROCA 90 MM, CILINDRO CENTRAL COM CHAVE EXTERNA E BOTAO INTERNO, MACANETA FORMATO TULIPA/TACA/BOLA - COMPLETA</v>
          </cell>
          <cell r="C8415" t="str">
            <v xml:space="preserve">CJ    </v>
          </cell>
          <cell r="D8415">
            <v>48.36</v>
          </cell>
          <cell r="E8415">
            <v>0.05</v>
          </cell>
        </row>
        <row r="8416">
          <cell r="A8416">
            <v>38165</v>
          </cell>
          <cell r="B8416" t="str">
            <v>FECHO / FECHADURA COM PUXADOR CONCHA, COM TRANCA TIPO TRAVA, PARA JANELA / PORTA DE CORRER (INCLUI TESTA, FECHADURA, PUXADOR) - COMPLETA</v>
          </cell>
          <cell r="C8416" t="str">
            <v xml:space="preserve">CJ    </v>
          </cell>
          <cell r="D8416">
            <v>49.45</v>
          </cell>
          <cell r="E8416">
            <v>0.05</v>
          </cell>
        </row>
        <row r="8417">
          <cell r="A8417">
            <v>3096</v>
          </cell>
          <cell r="B8417" t="str">
            <v>FECHO / FECHADURA CONCHA COM ALAVANCA / TRAVA, DE EMBUTIR, PARA PORTA OU JANELA DE CORRER EM LATAO OU ACO INOX - COMPLETO</v>
          </cell>
          <cell r="C8417" t="str">
            <v xml:space="preserve">CJ    </v>
          </cell>
          <cell r="D8417">
            <v>27.8</v>
          </cell>
          <cell r="E8417">
            <v>0.05</v>
          </cell>
        </row>
        <row r="8418">
          <cell r="A8418">
            <v>11456</v>
          </cell>
          <cell r="B8418" t="str">
            <v>FECHO / TRINCO / FERROLHO FIO REDONDO, DE SOBREPOR, 12", EM ACO GALVANIZADO / ZINCADO</v>
          </cell>
          <cell r="C8418" t="str">
            <v xml:space="preserve">UN    </v>
          </cell>
          <cell r="D8418">
            <v>10.96</v>
          </cell>
          <cell r="E8418">
            <v>0.05</v>
          </cell>
        </row>
        <row r="8419">
          <cell r="A8419">
            <v>3119</v>
          </cell>
          <cell r="B8419" t="str">
            <v>FECHO / TRINCO / FERROLHO FIO REDONDO, DE SOBREPOR, 2", EM ACO GALVANIZADO / ZINCADO</v>
          </cell>
          <cell r="C8419" t="str">
            <v xml:space="preserve">UN    </v>
          </cell>
          <cell r="D8419">
            <v>1.62</v>
          </cell>
          <cell r="E8419">
            <v>0.05</v>
          </cell>
        </row>
        <row r="8420">
          <cell r="A8420">
            <v>3122</v>
          </cell>
          <cell r="B8420" t="str">
            <v>FECHO / TRINCO / FERROLHO FIO REDONDO, DE SOBREPOR, 4", EM ACO GALVANIZADO / ZINCADO</v>
          </cell>
          <cell r="C8420" t="str">
            <v xml:space="preserve">UN    </v>
          </cell>
          <cell r="D8420">
            <v>2.29</v>
          </cell>
          <cell r="E8420">
            <v>0.05</v>
          </cell>
        </row>
        <row r="8421">
          <cell r="A8421">
            <v>3121</v>
          </cell>
          <cell r="B8421" t="str">
            <v>FECHO / TRINCO / FERROLHO FIO REDONDO, DE SOBREPOR, 5", EM ACO GALVANIZADO / ZINCADO</v>
          </cell>
          <cell r="C8421" t="str">
            <v xml:space="preserve">UN    </v>
          </cell>
          <cell r="D8421">
            <v>3.55</v>
          </cell>
          <cell r="E8421">
            <v>0.05</v>
          </cell>
        </row>
        <row r="8422">
          <cell r="A8422">
            <v>3120</v>
          </cell>
          <cell r="B8422" t="str">
            <v>FECHO / TRINCO / FERROLHO FIO REDONDO, DE SOBREPOR, 6", EM ACO GALVANIZADO / ZINCADO</v>
          </cell>
          <cell r="C8422" t="str">
            <v xml:space="preserve">UN    </v>
          </cell>
          <cell r="D8422">
            <v>5.6</v>
          </cell>
          <cell r="E8422">
            <v>0.05</v>
          </cell>
        </row>
        <row r="8423">
          <cell r="A8423">
            <v>11455</v>
          </cell>
          <cell r="B8423" t="str">
            <v>FECHO / TRINCO / FERROLHO FIO REDONDO, DE SOBREPOR, 8", EM ACO GALVANIZADO / ZINCADO</v>
          </cell>
          <cell r="C8423" t="str">
            <v xml:space="preserve">UN    </v>
          </cell>
          <cell r="D8423">
            <v>7.85</v>
          </cell>
          <cell r="E8423">
            <v>0.05</v>
          </cell>
        </row>
        <row r="8424">
          <cell r="A8424">
            <v>3111</v>
          </cell>
          <cell r="B8424" t="str">
            <v>FECHO DE EMBUTIR, TIPO UNHA, COMANDO COM ALAVANCA, EM ACO CROMADO, 22 CM, PARA PORTAS E JANELAS - INCLUI PARAFUSOS</v>
          </cell>
          <cell r="C8424" t="str">
            <v xml:space="preserve">UN    </v>
          </cell>
          <cell r="D8424">
            <v>18.79</v>
          </cell>
          <cell r="E8424">
            <v>0.05</v>
          </cell>
        </row>
        <row r="8425">
          <cell r="A8425">
            <v>3108</v>
          </cell>
          <cell r="B8425" t="str">
            <v>FECHO DE EMBUTIR, TIPO UNHA, COMANDO COM ALAVANCA, EM LATAO CROMADO, 22 CM, PARA PORTAS E JANELAS - INCLUI PARAFUSOS</v>
          </cell>
          <cell r="C8425" t="str">
            <v xml:space="preserve">UN    </v>
          </cell>
          <cell r="D8425">
            <v>19.72</v>
          </cell>
          <cell r="E8425">
            <v>0.05</v>
          </cell>
        </row>
        <row r="8426">
          <cell r="A8426">
            <v>3105</v>
          </cell>
          <cell r="B8426" t="str">
            <v>FECHO DE EMBUTIR, TIPO UNHA, COMANDO COM ALAVANCA, EM LATAO CROMADO, 40 CM, PARA PORTAS E JANELAS - INCLUI PARAFUSOS</v>
          </cell>
          <cell r="C8426" t="str">
            <v xml:space="preserve">UN    </v>
          </cell>
          <cell r="D8426">
            <v>30.64</v>
          </cell>
          <cell r="E8426">
            <v>0.05</v>
          </cell>
        </row>
        <row r="8427">
          <cell r="A8427">
            <v>38178</v>
          </cell>
          <cell r="B8427" t="str">
            <v>FECHO DE EMBUTIR, TIPO UNHA, COMANDO DESLIZANTE, COM TRAVA, 120 MM, EM LATAO CROMADO</v>
          </cell>
          <cell r="C8427" t="str">
            <v xml:space="preserve">UN    </v>
          </cell>
          <cell r="D8427">
            <v>20.02</v>
          </cell>
          <cell r="E8427">
            <v>0.05</v>
          </cell>
        </row>
        <row r="8428">
          <cell r="A8428">
            <v>11458</v>
          </cell>
          <cell r="B8428" t="str">
            <v>FECHO DE SEGURANCA, TIPO BATOM, EM LATAO / ZAMAC, CROMADO, PARA PORTAS E JANELAS - INCLUI PARAFUSOS</v>
          </cell>
          <cell r="C8428" t="str">
            <v xml:space="preserve">UN    </v>
          </cell>
          <cell r="D8428">
            <v>17.54</v>
          </cell>
          <cell r="E8428">
            <v>0.05</v>
          </cell>
        </row>
        <row r="8429">
          <cell r="A8429">
            <v>40868</v>
          </cell>
          <cell r="B8429" t="str">
            <v>FELTRO EM LA DE ROCHA, 1 FACE REVESTIDA COM FILME DE POLIPROPILENO, EM ROLO, DENSIDADE = 32 KG/M3, E=*50* MM (COLETADO CAIXA)</v>
          </cell>
          <cell r="C8429" t="str">
            <v xml:space="preserve">M2    </v>
          </cell>
          <cell r="D8429">
            <v>28.45</v>
          </cell>
          <cell r="E8429">
            <v>0.05</v>
          </cell>
        </row>
        <row r="8430">
          <cell r="A8430">
            <v>11461</v>
          </cell>
          <cell r="B8430" t="str">
            <v>FERROLHO / FECHO CHATO, DE SOBREPOR, EM FERRO ZINCADO, REFORCADO, 5", COM PORTA CADEADO, PARA PORTAO, PORTA E JANELA - INCLUI PARAFUSOS</v>
          </cell>
          <cell r="C8430" t="str">
            <v xml:space="preserve">UN    </v>
          </cell>
          <cell r="D8430">
            <v>4.45</v>
          </cell>
          <cell r="E8430">
            <v>0.05</v>
          </cell>
        </row>
        <row r="8431">
          <cell r="A8431">
            <v>3106</v>
          </cell>
          <cell r="B8431" t="str">
            <v>FERROLHO / FECHO CHATO, DE SOBREPOR, EM FERRO ZINCADO, REFORCADO, 6", COM PORTA CADEADO, PARA PORTAO, PORTA E JANELA - INCLUI PARAFUSOS</v>
          </cell>
          <cell r="C8431" t="str">
            <v xml:space="preserve">UN    </v>
          </cell>
          <cell r="D8431">
            <v>3.38</v>
          </cell>
          <cell r="E8431">
            <v>0.05</v>
          </cell>
        </row>
        <row r="8432">
          <cell r="A8432">
            <v>3107</v>
          </cell>
          <cell r="B8432" t="str">
            <v>FERROLHO / FECHO CHATO, EM FERRO ZINCADO, LEVE, 3", COM PORTA CADEADO, PARA PORTAO, PORTA E JANELA - INCLUI PARAFUSOS</v>
          </cell>
          <cell r="C8432" t="str">
            <v xml:space="preserve">UN    </v>
          </cell>
          <cell r="D8432">
            <v>2.84</v>
          </cell>
          <cell r="E8432">
            <v>0.05</v>
          </cell>
        </row>
        <row r="8433">
          <cell r="A8433">
            <v>25951</v>
          </cell>
          <cell r="B8433" t="str">
            <v>FERTILIZANTE NPK - 10:10:10</v>
          </cell>
          <cell r="C8433" t="str">
            <v xml:space="preserve">KG    </v>
          </cell>
          <cell r="D8433">
            <v>1.1499999999999999</v>
          </cell>
          <cell r="E8433">
            <v>0.05</v>
          </cell>
        </row>
        <row r="8434">
          <cell r="A8434">
            <v>3123</v>
          </cell>
          <cell r="B8434" t="str">
            <v>FERTILIZANTE NPK - 4: 14: 8</v>
          </cell>
          <cell r="C8434" t="str">
            <v xml:space="preserve">KG    </v>
          </cell>
          <cell r="D8434">
            <v>1.08</v>
          </cell>
          <cell r="E8434">
            <v>0.05</v>
          </cell>
        </row>
        <row r="8435">
          <cell r="A8435">
            <v>38125</v>
          </cell>
          <cell r="B8435" t="str">
            <v>FERTILIZANTE ORGANICO COMPOSTO, CLASSE A</v>
          </cell>
          <cell r="C8435" t="str">
            <v xml:space="preserve">KG    </v>
          </cell>
          <cell r="D8435">
            <v>1.37</v>
          </cell>
          <cell r="E8435">
            <v>0.05</v>
          </cell>
        </row>
        <row r="8436">
          <cell r="A8436">
            <v>39014</v>
          </cell>
          <cell r="B8436" t="str">
            <v>FIBRA DE ACO PARA REFORCO DO CONCRETO, SOLTA, TIPO A-I, FATOR DE FORMA *50* L / D, COMPRIMENTO DE *30* MM E RESISTENCIA A TRACAO DO ACO MAIOR 1000 MPA</v>
          </cell>
          <cell r="C8436" t="str">
            <v xml:space="preserve">KG    </v>
          </cell>
          <cell r="D8436">
            <v>8.7899999999999991</v>
          </cell>
          <cell r="E8436">
            <v>0.05</v>
          </cell>
        </row>
        <row r="8437">
          <cell r="A8437">
            <v>11894</v>
          </cell>
          <cell r="B8437" t="str">
            <v>FILTRO ANAEROBIO CILINDRICO CONCRETO PRE MOLDADO 1,20 X 1,50 (DIAMETROXALTURA) PARA 4 A 5 CONTRIBUINTES (NBR 13969)</v>
          </cell>
          <cell r="C8437" t="str">
            <v xml:space="preserve">UN    </v>
          </cell>
          <cell r="D8437">
            <v>654.95000000000005</v>
          </cell>
          <cell r="E8437">
            <v>0.05</v>
          </cell>
        </row>
        <row r="8438">
          <cell r="A8438">
            <v>39365</v>
          </cell>
          <cell r="B8438" t="str">
            <v>FILTRO ANAEROBIO, EM POLIETILENO DE ALTA DENSIDADE (PEAD), CAPACIDADE *1100* LITROS (NBR 13969)</v>
          </cell>
          <cell r="C8438" t="str">
            <v xml:space="preserve">UN    </v>
          </cell>
          <cell r="D8438">
            <v>794.41</v>
          </cell>
          <cell r="E8438">
            <v>0.05</v>
          </cell>
        </row>
        <row r="8439">
          <cell r="A8439">
            <v>39366</v>
          </cell>
          <cell r="B8439" t="str">
            <v>FILTRO ANAEROBIO, EM POLIETILENO DE ALTA DENSIDADE (PEAD), CAPACIDADE *2800* LITROS (NBR 13969)</v>
          </cell>
          <cell r="C8439" t="str">
            <v xml:space="preserve">UN    </v>
          </cell>
          <cell r="D8439">
            <v>2034.04</v>
          </cell>
          <cell r="E8439">
            <v>0.05</v>
          </cell>
        </row>
        <row r="8440">
          <cell r="A8440">
            <v>39367</v>
          </cell>
          <cell r="B8440" t="str">
            <v>FILTRO ANAEROBIO, EM POLIETILENO DE ALTA DENSIDADE (PEAD), CAPACIDADE *5000* LITROS (NBR 13969)</v>
          </cell>
          <cell r="C8440" t="str">
            <v xml:space="preserve">UN    </v>
          </cell>
          <cell r="D8440">
            <v>2780.16</v>
          </cell>
          <cell r="E8440">
            <v>0.05</v>
          </cell>
        </row>
        <row r="8441">
          <cell r="A8441">
            <v>37394</v>
          </cell>
          <cell r="B8441" t="str">
            <v>FINCAPINO CURTO CALIBRE 22 VERMELHO, CARGA MEDIA (ACAO DIRETA)</v>
          </cell>
          <cell r="C8441" t="str">
            <v xml:space="preserve">CENTO </v>
          </cell>
          <cell r="D8441">
            <v>45.58</v>
          </cell>
          <cell r="E8441">
            <v>0.05</v>
          </cell>
        </row>
        <row r="8442">
          <cell r="A8442">
            <v>14146</v>
          </cell>
          <cell r="B8442" t="str">
            <v>FINCAPINO LONGO CALIBRE 22, CARGA FORTE (ACAO DIRETA)</v>
          </cell>
          <cell r="C8442" t="str">
            <v xml:space="preserve">CENTO </v>
          </cell>
          <cell r="D8442">
            <v>73.3</v>
          </cell>
          <cell r="E8442">
            <v>0.05</v>
          </cell>
        </row>
        <row r="8443">
          <cell r="A8443">
            <v>38134</v>
          </cell>
          <cell r="B8443" t="str">
            <v>FIO COBRE NU DE 150 A 500 MM2, PARA TENSOES DE ATE 600 V</v>
          </cell>
          <cell r="C8443" t="str">
            <v xml:space="preserve">KG    </v>
          </cell>
          <cell r="D8443">
            <v>44.38</v>
          </cell>
          <cell r="E8443">
            <v>0.05</v>
          </cell>
        </row>
        <row r="8444">
          <cell r="A8444">
            <v>38132</v>
          </cell>
          <cell r="B8444" t="str">
            <v>FIO COBRE NU DE 16 A 35 MM2, PARA TENSOES DE ATE 600 V</v>
          </cell>
          <cell r="C8444" t="str">
            <v xml:space="preserve">KG    </v>
          </cell>
          <cell r="D8444">
            <v>45.27</v>
          </cell>
          <cell r="E8444">
            <v>0.05</v>
          </cell>
        </row>
        <row r="8445">
          <cell r="A8445">
            <v>38133</v>
          </cell>
          <cell r="B8445" t="str">
            <v>FIO COBRE NU DE 50 A 120 MM2, PARA TENSOES DE ATE 600 V</v>
          </cell>
          <cell r="C8445" t="str">
            <v xml:space="preserve">KG    </v>
          </cell>
          <cell r="D8445">
            <v>43.79</v>
          </cell>
          <cell r="E8445">
            <v>0.05</v>
          </cell>
        </row>
        <row r="8446">
          <cell r="A8446">
            <v>938</v>
          </cell>
          <cell r="B8446" t="str">
            <v>FIO DE COBRE, SOLIDO, CLASSE 1, ISOLACAO EM PVC/A, ANTICHAMA BWF-B, 450/750V, SECAO NOMINAL 1,5 MM2</v>
          </cell>
          <cell r="C8446" t="str">
            <v xml:space="preserve">M     </v>
          </cell>
          <cell r="D8446">
            <v>0.77</v>
          </cell>
          <cell r="E8446">
            <v>0.05</v>
          </cell>
        </row>
        <row r="8447">
          <cell r="A8447">
            <v>937</v>
          </cell>
          <cell r="B8447" t="str">
            <v>FIO DE COBRE, SOLIDO, CLASSE 1, ISOLACAO EM PVC/A, ANTICHAMA BWF-B, 450/750V, SECAO NOMINAL 10 MM2</v>
          </cell>
          <cell r="C8447" t="str">
            <v xml:space="preserve">M     </v>
          </cell>
          <cell r="D8447">
            <v>4.8099999999999996</v>
          </cell>
          <cell r="E8447">
            <v>0.05</v>
          </cell>
        </row>
        <row r="8448">
          <cell r="A8448">
            <v>939</v>
          </cell>
          <cell r="B8448" t="str">
            <v>FIO DE COBRE, SOLIDO, CLASSE 1, ISOLACAO EM PVC/A, ANTICHAMA BWF-B, 450/750V, SECAO NOMINAL 2,5 MM2</v>
          </cell>
          <cell r="C8448" t="str">
            <v xml:space="preserve">M     </v>
          </cell>
          <cell r="D8448">
            <v>1.24</v>
          </cell>
          <cell r="E8448">
            <v>0.05</v>
          </cell>
        </row>
        <row r="8449">
          <cell r="A8449">
            <v>944</v>
          </cell>
          <cell r="B8449" t="str">
            <v>FIO DE COBRE, SOLIDO, CLASSE 1, ISOLACAO EM PVC/A, ANTICHAMA BWF-B, 450/750V, SECAO NOMINAL 4 MM2</v>
          </cell>
          <cell r="C8449" t="str">
            <v xml:space="preserve">M     </v>
          </cell>
          <cell r="D8449">
            <v>2.13</v>
          </cell>
          <cell r="E8449">
            <v>0.05</v>
          </cell>
        </row>
        <row r="8450">
          <cell r="A8450">
            <v>940</v>
          </cell>
          <cell r="B8450" t="str">
            <v>FIO DE COBRE, SOLIDO, CLASSE 1, ISOLACAO EM PVC/A, ANTICHAMA BWF-B, 450/750V, SECAO NOMINAL 6 MM2</v>
          </cell>
          <cell r="C8450" t="str">
            <v xml:space="preserve">M     </v>
          </cell>
          <cell r="D8450">
            <v>2.94</v>
          </cell>
          <cell r="E8450">
            <v>0.05</v>
          </cell>
        </row>
        <row r="8451">
          <cell r="A8451">
            <v>936</v>
          </cell>
          <cell r="B8451" t="str">
            <v>FIO TELEFONICO EXTERNO (FE) EM ACO COBREADO, ISOLACAO EM PEAD OU PVC ANTI-CHAMA, 2 CONDUTORES</v>
          </cell>
          <cell r="C8451" t="str">
            <v xml:space="preserve">M     </v>
          </cell>
          <cell r="D8451">
            <v>0.75</v>
          </cell>
          <cell r="E8451">
            <v>0.05</v>
          </cell>
        </row>
        <row r="8452">
          <cell r="A8452">
            <v>935</v>
          </cell>
          <cell r="B8452" t="str">
            <v>FIO TELEFONICO INTERNO (FI) EM COBRE ESTANHADO, ISOLACAO EM PVC ANTICHAMA, 2 CONDUTORES DE 0,6 MM (NBR 9115:2005)</v>
          </cell>
          <cell r="C8452" t="str">
            <v xml:space="preserve">M     </v>
          </cell>
          <cell r="D8452">
            <v>0.56999999999999995</v>
          </cell>
          <cell r="E8452">
            <v>0.05</v>
          </cell>
        </row>
        <row r="8453">
          <cell r="A8453">
            <v>406</v>
          </cell>
          <cell r="B8453" t="str">
            <v>FITA ACO INOX PARA CINTAR POSTE, L = 19 MM, E = 0,5 MM (ROLO DE 30M)</v>
          </cell>
          <cell r="C8453" t="str">
            <v xml:space="preserve">UN    </v>
          </cell>
          <cell r="D8453">
            <v>58.25</v>
          </cell>
          <cell r="E8453">
            <v>0.05</v>
          </cell>
        </row>
        <row r="8454">
          <cell r="A8454">
            <v>40879</v>
          </cell>
          <cell r="B8454" t="str">
            <v>FITA ADESIVA ALUMINIZADA PARA INSTALACAO DE MANTAS DE SUBCOBERTURA, L = *5* CM</v>
          </cell>
          <cell r="C8454" t="str">
            <v xml:space="preserve">M     </v>
          </cell>
          <cell r="D8454">
            <v>0.05</v>
          </cell>
          <cell r="E8454">
            <v>0.05</v>
          </cell>
        </row>
        <row r="8455">
          <cell r="A8455">
            <v>39634</v>
          </cell>
          <cell r="B8455" t="str">
            <v>FITA ADESIVA ANTICORROSIVA DE PVC FLEXIVEL, COR PRETA, PARA PROTECAO TUBULACAO, 50 MM X 30 M (L X C), E= *0,25* MM</v>
          </cell>
          <cell r="C8455" t="str">
            <v xml:space="preserve">M     </v>
          </cell>
          <cell r="D8455">
            <v>5.0599999999999996</v>
          </cell>
          <cell r="E8455">
            <v>0.05</v>
          </cell>
        </row>
        <row r="8456">
          <cell r="A8456">
            <v>39701</v>
          </cell>
          <cell r="B8456" t="str">
            <v>FITA ADESIVA ASFALTICA ALUMINIZADA MULTIUSO, L = 10 CM, ROLO DE 10 M</v>
          </cell>
          <cell r="C8456" t="str">
            <v xml:space="preserve">UN    </v>
          </cell>
          <cell r="D8456">
            <v>58.17</v>
          </cell>
          <cell r="E8456">
            <v>0.05</v>
          </cell>
        </row>
        <row r="8457">
          <cell r="A8457">
            <v>12815</v>
          </cell>
          <cell r="B8457" t="str">
            <v>FITA CREPE ROLO DE 25 MM X 50 M</v>
          </cell>
          <cell r="C8457" t="str">
            <v xml:space="preserve">UN    </v>
          </cell>
          <cell r="D8457">
            <v>5.78</v>
          </cell>
          <cell r="E8457">
            <v>0.05</v>
          </cell>
        </row>
        <row r="8458">
          <cell r="A8458">
            <v>407</v>
          </cell>
          <cell r="B8458" t="str">
            <v>FITA DE ALUMINIO PARA PROTECAO DO CONDUTOR LARGURA 10 MM</v>
          </cell>
          <cell r="C8458" t="str">
            <v xml:space="preserve">KG    </v>
          </cell>
          <cell r="D8458">
            <v>38.78</v>
          </cell>
          <cell r="E8458">
            <v>0.05</v>
          </cell>
        </row>
        <row r="8459">
          <cell r="A8459">
            <v>39431</v>
          </cell>
          <cell r="B8459" t="str">
            <v>FITA DE PAPEL MICROPERFURADO, 50 X 150 MM, PARA TRATAMENTO DE JUNTAS DE CHAPA DE GESSO PARA DRYWALL</v>
          </cell>
          <cell r="C8459" t="str">
            <v xml:space="preserve">M     </v>
          </cell>
          <cell r="D8459">
            <v>0.23</v>
          </cell>
          <cell r="E8459">
            <v>0.05</v>
          </cell>
        </row>
        <row r="8460">
          <cell r="A8460">
            <v>39432</v>
          </cell>
          <cell r="B8460" t="str">
            <v>FITA DE PAPEL REFORCADA COM LAMINA DE METAL PARA REFORCO DE CANTOS DE CHAPA DE GESSO PARA DRYWALL</v>
          </cell>
          <cell r="C8460" t="str">
            <v xml:space="preserve">M     </v>
          </cell>
          <cell r="D8460">
            <v>3.03</v>
          </cell>
          <cell r="E8460">
            <v>0.05</v>
          </cell>
        </row>
        <row r="8461">
          <cell r="A8461">
            <v>20111</v>
          </cell>
          <cell r="B8461" t="str">
            <v>FITA ISOLANTE ADESIVA ANTICHAMA, USO ATE 750 V, EM ROLO DE 19 MM X 20 M</v>
          </cell>
          <cell r="C8461" t="str">
            <v xml:space="preserve">UN    </v>
          </cell>
          <cell r="D8461">
            <v>6</v>
          </cell>
          <cell r="E8461">
            <v>0.05</v>
          </cell>
        </row>
        <row r="8462">
          <cell r="A8462">
            <v>21127</v>
          </cell>
          <cell r="B8462" t="str">
            <v>FITA ISOLANTE ADESIVA ANTICHAMA, USO ATE 750 V, EM ROLO DE 19 MM X 5 M</v>
          </cell>
          <cell r="C8462" t="str">
            <v xml:space="preserve">UN    </v>
          </cell>
          <cell r="D8462">
            <v>2.2599999999999998</v>
          </cell>
          <cell r="E8462">
            <v>0.05</v>
          </cell>
        </row>
        <row r="8463">
          <cell r="A8463">
            <v>404</v>
          </cell>
          <cell r="B8463" t="str">
            <v>FITA ISOLANTE DE BORRACHA AUTOFUSAO, USO ATE 69 KV (ALTA TENSAO)</v>
          </cell>
          <cell r="C8463" t="str">
            <v xml:space="preserve">M     </v>
          </cell>
          <cell r="D8463">
            <v>0.81</v>
          </cell>
          <cell r="E8463">
            <v>0.05</v>
          </cell>
        </row>
        <row r="8464">
          <cell r="A8464">
            <v>14151</v>
          </cell>
          <cell r="B8464" t="str">
            <v>FITA METALICA GRAVADA, L = 17 MM, ROLO DE 25 M, CARGA RECOMENDADA = *120* KGF</v>
          </cell>
          <cell r="C8464" t="str">
            <v xml:space="preserve">UN    </v>
          </cell>
          <cell r="D8464">
            <v>52.68</v>
          </cell>
          <cell r="E8464">
            <v>0.05</v>
          </cell>
        </row>
        <row r="8465">
          <cell r="A8465">
            <v>14153</v>
          </cell>
          <cell r="B8465" t="str">
            <v>FITA METALICA PERFURADA, L = *18* MM, ROLO DE 30 M, CARGA RECOMENDADA = *30* KGF</v>
          </cell>
          <cell r="C8465" t="str">
            <v xml:space="preserve">UN    </v>
          </cell>
          <cell r="D8465">
            <v>59.55</v>
          </cell>
          <cell r="E8465">
            <v>0.05</v>
          </cell>
        </row>
        <row r="8466">
          <cell r="A8466">
            <v>14152</v>
          </cell>
          <cell r="B8466" t="str">
            <v>FITA METALICA PERFURADA, L = 17 MM, ROLO DE 30 M, CARGA RECOMENDADA = *19* KGF</v>
          </cell>
          <cell r="C8466" t="str">
            <v xml:space="preserve">UN    </v>
          </cell>
          <cell r="D8466">
            <v>45.72</v>
          </cell>
          <cell r="E8466">
            <v>0.05</v>
          </cell>
        </row>
        <row r="8467">
          <cell r="A8467">
            <v>14154</v>
          </cell>
          <cell r="B8467" t="str">
            <v>FITA METALICA PERFURADA, L = 25 MM, ROLO DE 30 M, CARGA RECOMENDADA = *222,5* KGF</v>
          </cell>
          <cell r="C8467" t="str">
            <v xml:space="preserve">UN    </v>
          </cell>
          <cell r="D8467">
            <v>160.02000000000001</v>
          </cell>
          <cell r="E8467">
            <v>0.05</v>
          </cell>
        </row>
        <row r="8468">
          <cell r="A8468">
            <v>42015</v>
          </cell>
          <cell r="B8468" t="str">
            <v>FITA PLASTICA ZEBRADA PARA DEMARCACAO DE AREAS, LARGURA = 7 CM, SEM ADESIVO (COLETADO CAIXA)</v>
          </cell>
          <cell r="C8468" t="str">
            <v xml:space="preserve">M     </v>
          </cell>
          <cell r="D8468">
            <v>7.0000000000000007E-2</v>
          </cell>
          <cell r="E8468">
            <v>0.05</v>
          </cell>
        </row>
        <row r="8469">
          <cell r="A8469">
            <v>3146</v>
          </cell>
          <cell r="B8469" t="str">
            <v>FITA VEDA ROSCA EM ROLOS DE 18 MM X 10 M (L X C)</v>
          </cell>
          <cell r="C8469" t="str">
            <v xml:space="preserve">UN    </v>
          </cell>
          <cell r="D8469">
            <v>2.6</v>
          </cell>
          <cell r="E8469">
            <v>0.05</v>
          </cell>
        </row>
        <row r="8470">
          <cell r="A8470">
            <v>3143</v>
          </cell>
          <cell r="B8470" t="str">
            <v>FITA VEDA ROSCA EM ROLOS DE 18 MM X 25 M (L X C)</v>
          </cell>
          <cell r="C8470" t="str">
            <v xml:space="preserve">UN    </v>
          </cell>
          <cell r="D8470">
            <v>5.91</v>
          </cell>
          <cell r="E8470">
            <v>0.05</v>
          </cell>
        </row>
        <row r="8471">
          <cell r="A8471">
            <v>3148</v>
          </cell>
          <cell r="B8471" t="str">
            <v>FITA VEDA ROSCA EM ROLOS DE 18 MM X 50 M (L X C)</v>
          </cell>
          <cell r="C8471" t="str">
            <v xml:space="preserve">UN    </v>
          </cell>
          <cell r="D8471">
            <v>9.58</v>
          </cell>
          <cell r="E8471">
            <v>0.05</v>
          </cell>
        </row>
        <row r="8472">
          <cell r="A8472">
            <v>4310</v>
          </cell>
          <cell r="B8472" t="str">
            <v>FIXADOR DE ABA AUTOTRAVANTE PARA TELHA DE FIBROCIMENTO, TIPO CANALETE 90 OU KALHETAO</v>
          </cell>
          <cell r="C8472" t="str">
            <v xml:space="preserve">UN    </v>
          </cell>
          <cell r="D8472">
            <v>1.42</v>
          </cell>
          <cell r="E8472">
            <v>0.05</v>
          </cell>
        </row>
        <row r="8473">
          <cell r="A8473">
            <v>4311</v>
          </cell>
          <cell r="B8473" t="str">
            <v>FIXADOR DE ABA SIMPLES PARA TELHA DE FIBROCIMENTO, TIPO CANALETA 49 OU KALHETA</v>
          </cell>
          <cell r="C8473" t="str">
            <v xml:space="preserve">UN    </v>
          </cell>
          <cell r="D8473">
            <v>1</v>
          </cell>
          <cell r="E8473">
            <v>0.05</v>
          </cell>
        </row>
        <row r="8474">
          <cell r="A8474">
            <v>4312</v>
          </cell>
          <cell r="B8474" t="str">
            <v>FIXADOR DE ABA SIMPLES PARA TELHA DE FIBROCIMENTO, TIPO CANALETA 90 OU KALHETAO</v>
          </cell>
          <cell r="C8474" t="str">
            <v xml:space="preserve">UN    </v>
          </cell>
          <cell r="D8474">
            <v>1.39</v>
          </cell>
          <cell r="E8474">
            <v>0.05</v>
          </cell>
        </row>
        <row r="8475">
          <cell r="A8475">
            <v>11162</v>
          </cell>
          <cell r="B8475" t="str">
            <v>FIXADOR DE CAL (SACHE 150 ML)</v>
          </cell>
          <cell r="C8475" t="str">
            <v xml:space="preserve">UN    </v>
          </cell>
          <cell r="D8475">
            <v>1.23</v>
          </cell>
          <cell r="E8475">
            <v>0.05</v>
          </cell>
        </row>
        <row r="8476">
          <cell r="A8476">
            <v>13261</v>
          </cell>
          <cell r="B8476" t="str">
            <v>FLANELA *30 X 40* CM</v>
          </cell>
          <cell r="C8476" t="str">
            <v xml:space="preserve">UN    </v>
          </cell>
          <cell r="D8476">
            <v>1.62</v>
          </cell>
          <cell r="E8476">
            <v>0.05</v>
          </cell>
        </row>
        <row r="8477">
          <cell r="A8477">
            <v>3255</v>
          </cell>
          <cell r="B8477" t="str">
            <v>FLANGE PVC, ROSCAVEL SEXTAVADO SEM FUROS 3/4"</v>
          </cell>
          <cell r="C8477" t="str">
            <v xml:space="preserve">UN    </v>
          </cell>
          <cell r="D8477">
            <v>4.67</v>
          </cell>
          <cell r="E8477">
            <v>0.05</v>
          </cell>
        </row>
        <row r="8478">
          <cell r="A8478">
            <v>3254</v>
          </cell>
          <cell r="B8478" t="str">
            <v>FLANGE PVC, ROSCAVEL, SEXTAVADO, SEM FUROS 3"</v>
          </cell>
          <cell r="C8478" t="str">
            <v xml:space="preserve">UN    </v>
          </cell>
          <cell r="D8478">
            <v>83.38</v>
          </cell>
          <cell r="E8478">
            <v>0.05</v>
          </cell>
        </row>
        <row r="8479">
          <cell r="A8479">
            <v>3259</v>
          </cell>
          <cell r="B8479" t="str">
            <v>FLANGE PVC, ROSCAVEL, SEXTAVADO, SEM FUROS, 1 1/2"</v>
          </cell>
          <cell r="C8479" t="str">
            <v xml:space="preserve">UN    </v>
          </cell>
          <cell r="D8479">
            <v>8.6999999999999993</v>
          </cell>
          <cell r="E8479">
            <v>0.05</v>
          </cell>
        </row>
        <row r="8480">
          <cell r="A8480">
            <v>3258</v>
          </cell>
          <cell r="B8480" t="str">
            <v>FLANGE PVC, ROSCAVEL, SEXTAVADO, SEM FUROS, 1 1/4"</v>
          </cell>
          <cell r="C8480" t="str">
            <v xml:space="preserve">UN    </v>
          </cell>
          <cell r="D8480">
            <v>6.6</v>
          </cell>
          <cell r="E8480">
            <v>0.05</v>
          </cell>
        </row>
        <row r="8481">
          <cell r="A8481">
            <v>3251</v>
          </cell>
          <cell r="B8481" t="str">
            <v>FLANGE PVC, ROSCAVEL, SEXTAVADO, SEM FUROS, 1/2"</v>
          </cell>
          <cell r="C8481" t="str">
            <v xml:space="preserve">UN    </v>
          </cell>
          <cell r="D8481">
            <v>3.52</v>
          </cell>
          <cell r="E8481">
            <v>0.05</v>
          </cell>
        </row>
        <row r="8482">
          <cell r="A8482">
            <v>3256</v>
          </cell>
          <cell r="B8482" t="str">
            <v>FLANGE PVC, ROSCAVEL, SEXTAVADO, SEM FUROS, 1"</v>
          </cell>
          <cell r="C8482" t="str">
            <v xml:space="preserve">UN    </v>
          </cell>
          <cell r="D8482">
            <v>6.04</v>
          </cell>
          <cell r="E8482">
            <v>0.05</v>
          </cell>
        </row>
        <row r="8483">
          <cell r="A8483">
            <v>3261</v>
          </cell>
          <cell r="B8483" t="str">
            <v>FLANGE PVC, ROSCAVEL, SEXTAVADO, SEM FUROS, 2 1/2"</v>
          </cell>
          <cell r="C8483" t="str">
            <v xml:space="preserve">UN    </v>
          </cell>
          <cell r="D8483">
            <v>71.989999999999995</v>
          </cell>
          <cell r="E8483">
            <v>0.05</v>
          </cell>
        </row>
        <row r="8484">
          <cell r="A8484">
            <v>3260</v>
          </cell>
          <cell r="B8484" t="str">
            <v>FLANGE PVC, ROSCAVEL, SEXTAVADO, SEM FUROS, 2"</v>
          </cell>
          <cell r="C8484" t="str">
            <v xml:space="preserve">UN    </v>
          </cell>
          <cell r="D8484">
            <v>11.62</v>
          </cell>
          <cell r="E8484">
            <v>0.05</v>
          </cell>
        </row>
        <row r="8485">
          <cell r="A8485">
            <v>3272</v>
          </cell>
          <cell r="B8485" t="str">
            <v>FLANGE SEXTAVADO DE FERRO GALVANIZADO, COM ROSCA BSP, DE 1 1/2"</v>
          </cell>
          <cell r="C8485" t="str">
            <v xml:space="preserve">UN    </v>
          </cell>
          <cell r="D8485">
            <v>26.95</v>
          </cell>
          <cell r="E8485">
            <v>0.05</v>
          </cell>
        </row>
        <row r="8486">
          <cell r="A8486">
            <v>3265</v>
          </cell>
          <cell r="B8486" t="str">
            <v>FLANGE SEXTAVADO DE FERRO GALVANIZADO, COM ROSCA BSP, DE 1 1/4"</v>
          </cell>
          <cell r="C8486" t="str">
            <v xml:space="preserve">UN    </v>
          </cell>
          <cell r="D8486">
            <v>21.41</v>
          </cell>
          <cell r="E8486">
            <v>0.05</v>
          </cell>
        </row>
        <row r="8487">
          <cell r="A8487">
            <v>3262</v>
          </cell>
          <cell r="B8487" t="str">
            <v>FLANGE SEXTAVADO DE FERRO GALVANIZADO, COM ROSCA BSP, DE 1/2"</v>
          </cell>
          <cell r="C8487" t="str">
            <v xml:space="preserve">UN    </v>
          </cell>
          <cell r="D8487">
            <v>9.3699999999999992</v>
          </cell>
          <cell r="E8487">
            <v>0.05</v>
          </cell>
        </row>
        <row r="8488">
          <cell r="A8488">
            <v>3264</v>
          </cell>
          <cell r="B8488" t="str">
            <v>FLANGE SEXTAVADO DE FERRO GALVANIZADO, COM ROSCA BSP, DE 1"</v>
          </cell>
          <cell r="C8488" t="str">
            <v xml:space="preserve">UN    </v>
          </cell>
          <cell r="D8488">
            <v>15.39</v>
          </cell>
          <cell r="E8488">
            <v>0.05</v>
          </cell>
        </row>
        <row r="8489">
          <cell r="A8489">
            <v>3267</v>
          </cell>
          <cell r="B8489" t="str">
            <v>FLANGE SEXTAVADO DE FERRO GALVANIZADO, COM ROSCA BSP, DE 2 1/2"</v>
          </cell>
          <cell r="C8489" t="str">
            <v xml:space="preserve">UN    </v>
          </cell>
          <cell r="D8489">
            <v>50.28</v>
          </cell>
          <cell r="E8489">
            <v>0.05</v>
          </cell>
        </row>
        <row r="8490">
          <cell r="A8490">
            <v>3266</v>
          </cell>
          <cell r="B8490" t="str">
            <v>FLANGE SEXTAVADO DE FERRO GALVANIZADO, COM ROSCA BSP, DE 2"</v>
          </cell>
          <cell r="C8490" t="str">
            <v xml:space="preserve">UN    </v>
          </cell>
          <cell r="D8490">
            <v>31.99</v>
          </cell>
          <cell r="E8490">
            <v>0.05</v>
          </cell>
        </row>
        <row r="8491">
          <cell r="A8491">
            <v>3263</v>
          </cell>
          <cell r="B8491" t="str">
            <v>FLANGE SEXTAVADO DE FERRO GALVANIZADO, COM ROSCA BSP, DE 3/4"</v>
          </cell>
          <cell r="C8491" t="str">
            <v xml:space="preserve">UN    </v>
          </cell>
          <cell r="D8491">
            <v>12.8</v>
          </cell>
          <cell r="E8491">
            <v>0.05</v>
          </cell>
        </row>
        <row r="8492">
          <cell r="A8492">
            <v>3268</v>
          </cell>
          <cell r="B8492" t="str">
            <v>FLANGE SEXTAVADO DE FERRO GALVANIZADO, COM ROSCA BSP, DE 3"</v>
          </cell>
          <cell r="C8492" t="str">
            <v xml:space="preserve">UN    </v>
          </cell>
          <cell r="D8492">
            <v>67.98</v>
          </cell>
          <cell r="E8492">
            <v>0.05</v>
          </cell>
        </row>
        <row r="8493">
          <cell r="A8493">
            <v>3271</v>
          </cell>
          <cell r="B8493" t="str">
            <v>FLANGE SEXTAVADO DE FERRO GALVANIZADO, COM ROSCA BSP, DE 4"</v>
          </cell>
          <cell r="C8493" t="str">
            <v xml:space="preserve">UN    </v>
          </cell>
          <cell r="D8493">
            <v>100.51</v>
          </cell>
          <cell r="E8493">
            <v>0.05</v>
          </cell>
        </row>
        <row r="8494">
          <cell r="A8494">
            <v>3270</v>
          </cell>
          <cell r="B8494" t="str">
            <v>FLANGE SEXTAVADO DE FERRO GALVANIZADO, COM ROSCA BSP, DE 6"</v>
          </cell>
          <cell r="C8494" t="str">
            <v xml:space="preserve">UN    </v>
          </cell>
          <cell r="D8494">
            <v>168.86</v>
          </cell>
          <cell r="E8494">
            <v>0.05</v>
          </cell>
        </row>
        <row r="8495">
          <cell r="A8495">
            <v>3275</v>
          </cell>
          <cell r="B8495" t="str">
            <v>FORRO COMPOSTO POR PAINEIS DE LA DE VIDRO, REVESTIDOS EM PVC MICROPERFURADO, DE *1250 X 625* MM, ESPESSURA 15 MM (COM COLOCACAO)</v>
          </cell>
          <cell r="C8495" t="str">
            <v xml:space="preserve">M2    </v>
          </cell>
          <cell r="D8495">
            <v>73.05</v>
          </cell>
          <cell r="E8495">
            <v>0.05</v>
          </cell>
        </row>
        <row r="8496">
          <cell r="A8496">
            <v>39512</v>
          </cell>
          <cell r="B8496" t="str">
            <v>FORRO DE FIBRA MINERAL EM PLACAS DE 1250 X 625 MM, E = 15 MM, BORDA RETA, COM PINTURA ANTIMOFO, APOIADO EM PERFIL DE ACO GALVANIZADO COM 24 MM DE BASE - INSTALADO</v>
          </cell>
          <cell r="C8496" t="str">
            <v xml:space="preserve">M2    </v>
          </cell>
          <cell r="D8496">
            <v>68.239999999999995</v>
          </cell>
          <cell r="E8496">
            <v>0.05</v>
          </cell>
        </row>
        <row r="8497">
          <cell r="A8497">
            <v>39511</v>
          </cell>
          <cell r="B8497" t="str">
            <v>FORRO DE FIBRA MINERAL EM PLACAS DE 625 X 625 MM, E = 15 MM, BORDA RETA, COM PINTURA ANTIMOFO, APOIADO EM PERFIL DE ACO GALVANIZADO COM 24 MM DE BASE - INSTALADO</v>
          </cell>
          <cell r="C8497" t="str">
            <v xml:space="preserve">M2    </v>
          </cell>
          <cell r="D8497">
            <v>74.430000000000007</v>
          </cell>
          <cell r="E8497">
            <v>0.05</v>
          </cell>
        </row>
        <row r="8498">
          <cell r="A8498">
            <v>39513</v>
          </cell>
          <cell r="B8498" t="str">
            <v>FORRO DE FIBRA MINERAL EM PLACAS DE 625 X 625 MM, E = 15/16 MM, BORDA REBAIXADA, COM PINTURA ANTIMOFO, APOIADO EM PERFIL DE ACO GALVANIZADO COM 24 MM DE BASE - INSTALADO</v>
          </cell>
          <cell r="C8498" t="str">
            <v xml:space="preserve">M2    </v>
          </cell>
          <cell r="D8498">
            <v>79.83</v>
          </cell>
          <cell r="E8498">
            <v>0.05</v>
          </cell>
        </row>
        <row r="8499">
          <cell r="A8499">
            <v>3286</v>
          </cell>
          <cell r="B8499" t="str">
            <v>FORRO DE MADEIRA CEDRINHO OU EQUIVALENTE DA REGIAO, ENCAIXE MACHO/FEMEA COM FRISO, *10 X 1* CM (SEM COLOCACAO)</v>
          </cell>
          <cell r="C8499" t="str">
            <v xml:space="preserve">M2    </v>
          </cell>
          <cell r="D8499">
            <v>45.92</v>
          </cell>
          <cell r="E8499">
            <v>0.05</v>
          </cell>
        </row>
        <row r="8500">
          <cell r="A8500">
            <v>3287</v>
          </cell>
          <cell r="B8500" t="str">
            <v>FORRO DE MADEIRA CUMARU/IPE CHAMPANHE OU EQUIVALENTE DA REGIAO, ENCAIXE MACHO/FEMEA COM FRISO, *10 X 1* CM (SEM COLOCACAO)</v>
          </cell>
          <cell r="C8500" t="str">
            <v xml:space="preserve">M2    </v>
          </cell>
          <cell r="D8500">
            <v>69.400000000000006</v>
          </cell>
          <cell r="E8500">
            <v>0.05</v>
          </cell>
        </row>
        <row r="8501">
          <cell r="A8501">
            <v>3283</v>
          </cell>
          <cell r="B8501" t="str">
            <v>FORRO DE MADEIRA PINUS OU EQUIVALENTE DA REGIAO, ENCAIXE MACHO/FEMEA COM FRISO, *10 X 1* CM (SEM COLOCACAO)</v>
          </cell>
          <cell r="C8501" t="str">
            <v xml:space="preserve">M2    </v>
          </cell>
          <cell r="D8501">
            <v>14.57</v>
          </cell>
          <cell r="E8501">
            <v>0.05</v>
          </cell>
        </row>
        <row r="8502">
          <cell r="A8502">
            <v>11587</v>
          </cell>
          <cell r="B8502" t="str">
            <v>FORRO DE PVC LISO, BRANCO, REGUA DE 10 CM, ESPESSURA DE 8 MM A 10 MM (COM COLOCACAO / SEM ESTRUTURA METALICA)</v>
          </cell>
          <cell r="C8502" t="str">
            <v xml:space="preserve">M2    </v>
          </cell>
          <cell r="D8502">
            <v>50.09</v>
          </cell>
          <cell r="E8502">
            <v>0.05</v>
          </cell>
        </row>
        <row r="8503">
          <cell r="A8503">
            <v>36225</v>
          </cell>
          <cell r="B8503" t="str">
            <v>FORRO DE PVC LISO, BRANCO, REGUA DE 20 CM, ESPESSURA DE 8 MM A 10 MM, COMPRIMENTO 6 M (SEM COLOCACAO)</v>
          </cell>
          <cell r="C8503" t="str">
            <v xml:space="preserve">M2    </v>
          </cell>
          <cell r="D8503">
            <v>20.350000000000001</v>
          </cell>
          <cell r="E8503">
            <v>0.05</v>
          </cell>
        </row>
        <row r="8504">
          <cell r="A8504">
            <v>36230</v>
          </cell>
          <cell r="B8504" t="str">
            <v>FORRO DE PVC, FRISADO, BRANCO, REGUA DE 10 CM, ESPESSURA DE 8 MM A 10 MM E COMPRIMENTO 6 M (SEM COLOCACAO)</v>
          </cell>
          <cell r="C8504" t="str">
            <v xml:space="preserve">M2    </v>
          </cell>
          <cell r="D8504">
            <v>14.95</v>
          </cell>
          <cell r="E8504">
            <v>0.05</v>
          </cell>
        </row>
        <row r="8505">
          <cell r="A8505">
            <v>36238</v>
          </cell>
          <cell r="B8505" t="str">
            <v>FORRO DE PVC, FRISADO, BRANCO, REGUA DE 20 CM, ESPESSURA DE 8 MM A 10 MM E COMPRIMENTO 6 M (SEM COLOCACAO)</v>
          </cell>
          <cell r="C8505" t="str">
            <v xml:space="preserve">M2    </v>
          </cell>
          <cell r="D8505">
            <v>14.61</v>
          </cell>
          <cell r="E8505">
            <v>0.05</v>
          </cell>
        </row>
        <row r="8506">
          <cell r="A8506">
            <v>11887</v>
          </cell>
          <cell r="B8506" t="str">
            <v>FOSSA SEPTICA CILINDRICA TIPO "IMHOFF", COM TAMPA, PARA 50 CONTRIBUINTES</v>
          </cell>
          <cell r="C8506" t="str">
            <v xml:space="preserve">UN    </v>
          </cell>
          <cell r="D8506">
            <v>3085.32</v>
          </cell>
          <cell r="E8506">
            <v>0.05</v>
          </cell>
        </row>
        <row r="8507">
          <cell r="A8507">
            <v>11883</v>
          </cell>
          <cell r="B8507" t="str">
            <v>FOSSA SEPTICA CILINDRICA, TIPO "IMHOFF", COM TAMPA, PARA 100 CONTRIBUINTES</v>
          </cell>
          <cell r="C8507" t="str">
            <v xml:space="preserve">UN    </v>
          </cell>
          <cell r="D8507">
            <v>4535.96</v>
          </cell>
          <cell r="E8507">
            <v>0.05</v>
          </cell>
        </row>
        <row r="8508">
          <cell r="A8508">
            <v>11884</v>
          </cell>
          <cell r="B8508" t="str">
            <v>FOSSA SEPTICA CILINDRICA, TIPO "IMHOFF", COM TAMPA, PARA 150 CONTRIBUINTES</v>
          </cell>
          <cell r="C8508" t="str">
            <v xml:space="preserve">UN    </v>
          </cell>
          <cell r="D8508">
            <v>4866.68</v>
          </cell>
          <cell r="E8508">
            <v>0.05</v>
          </cell>
        </row>
        <row r="8509">
          <cell r="A8509">
            <v>11885</v>
          </cell>
          <cell r="B8509" t="str">
            <v>FOSSA SEPTICA CILINDRICA, TIPO "IMHOFF", COM TAMPA, PARA 200 CONTRIBUINTES</v>
          </cell>
          <cell r="C8509" t="str">
            <v xml:space="preserve">UN    </v>
          </cell>
          <cell r="D8509">
            <v>5428</v>
          </cell>
          <cell r="E8509">
            <v>0.05</v>
          </cell>
        </row>
        <row r="8510">
          <cell r="A8510">
            <v>11886</v>
          </cell>
          <cell r="B8510" t="str">
            <v>FOSSA SEPTICA CILINDRICA, TIPO "IMHOFF", COM TAMPA, PARA 30 CONTRIBUINTES</v>
          </cell>
          <cell r="C8510" t="str">
            <v xml:space="preserve">UN    </v>
          </cell>
          <cell r="D8510">
            <v>1749.43</v>
          </cell>
          <cell r="E8510">
            <v>0.05</v>
          </cell>
        </row>
        <row r="8511">
          <cell r="A8511">
            <v>11888</v>
          </cell>
          <cell r="B8511" t="str">
            <v>FOSSA SEPTICA CILINDRICA, TIPO "IMHOFF", COM TAMPA, PARA 75 CONTRIBUINTES</v>
          </cell>
          <cell r="C8511" t="str">
            <v xml:space="preserve">UN    </v>
          </cell>
          <cell r="D8511">
            <v>4108.34</v>
          </cell>
          <cell r="E8511">
            <v>0.05</v>
          </cell>
        </row>
        <row r="8512">
          <cell r="A8512">
            <v>3277</v>
          </cell>
          <cell r="B8512" t="str">
            <v>FOSSA SEPTICA CONCRETO PRE MOLDADO PARA 10 CONTRIBUINTES - *90 X 90* CM</v>
          </cell>
          <cell r="C8512" t="str">
            <v xml:space="preserve">UN    </v>
          </cell>
          <cell r="D8512">
            <v>692.84</v>
          </cell>
          <cell r="E8512">
            <v>0.05</v>
          </cell>
        </row>
        <row r="8513">
          <cell r="A8513">
            <v>3281</v>
          </cell>
          <cell r="B8513" t="str">
            <v>FOSSA SEPTICA CONCRETO PRE MOLDADO PARA 5 CONTRIBUINTES *90 X 70* CM</v>
          </cell>
          <cell r="C8513" t="str">
            <v xml:space="preserve">UN    </v>
          </cell>
          <cell r="D8513">
            <v>573.76</v>
          </cell>
          <cell r="E8513">
            <v>0.05</v>
          </cell>
        </row>
        <row r="8514">
          <cell r="A8514">
            <v>39363</v>
          </cell>
          <cell r="B8514" t="str">
            <v>FOSSA SEPTICA, SEM FILTRO, PARA 15 A 30 CONTRIBUINTES, CILINDRICA, COM TAMPA, EM POLIETILENO DE ALTA DENSIDADE (PEAD), CAPACIDADE APROXIMADA DE 5500 LITROS (NBR 7229)</v>
          </cell>
          <cell r="C8514" t="str">
            <v xml:space="preserve">UN    </v>
          </cell>
          <cell r="D8514">
            <v>3235.97</v>
          </cell>
          <cell r="E8514">
            <v>0.05</v>
          </cell>
        </row>
        <row r="8515">
          <cell r="A8515">
            <v>39361</v>
          </cell>
          <cell r="B8515" t="str">
            <v>FOSSA SEPTICA, SEM FILTRO, PARA 4 A 7 CONTRIBUINTES, CILINDRICA,  COM TAMPA, EM POLIETILENO DE ALTA DENSIDADE (PEAD), CAPACIDADE APROXIMADA DE 1100 LITROS (NBR 7229)</v>
          </cell>
          <cell r="C8515" t="str">
            <v xml:space="preserve">UN    </v>
          </cell>
          <cell r="D8515">
            <v>832.1</v>
          </cell>
          <cell r="E8515">
            <v>0.05</v>
          </cell>
        </row>
        <row r="8516">
          <cell r="A8516">
            <v>39362</v>
          </cell>
          <cell r="B8516" t="str">
            <v>FOSSA SEPTICA, SEM FILTRO, PARA 8 A 14 CONTRIBUINTES, CILINDRICA, COM TAMPA, EM POLIETILENO DE ALTA DENSIDADE (PEAD), CAPACIDADE APROXIMADA DE 3000 LITROS (NBR 7229)</v>
          </cell>
          <cell r="C8516" t="str">
            <v xml:space="preserve">UN    </v>
          </cell>
          <cell r="D8516">
            <v>2560.6</v>
          </cell>
          <cell r="E8516">
            <v>0.05</v>
          </cell>
        </row>
        <row r="8517">
          <cell r="A8517">
            <v>39364</v>
          </cell>
          <cell r="B8517" t="str">
            <v>FOSSA SEPTICA,SEM FILTRO, PARA 40 A 52 CONTRIBUINTES, CILINDRICA, COM TAMPA, EM POLIETILENO DE ALTA DENSIDADE (PEAD), CAPACIDADE APROXIMADA DE 10000 LITROS (NBR 7229)</v>
          </cell>
          <cell r="C8517" t="str">
            <v xml:space="preserve">UN    </v>
          </cell>
          <cell r="D8517">
            <v>7396.51</v>
          </cell>
          <cell r="E8517">
            <v>0.05</v>
          </cell>
        </row>
        <row r="8518">
          <cell r="A8518">
            <v>14576</v>
          </cell>
          <cell r="B8518" t="str">
            <v>FRESADORA DE ASFALTO A FRIO SOBRE ESTEIRAS, LARG. FRESAGEM 2,00 M, POT. 410 KW/550 HP</v>
          </cell>
          <cell r="C8518" t="str">
            <v xml:space="preserve">UN    </v>
          </cell>
          <cell r="D8518">
            <v>2903729.24</v>
          </cell>
          <cell r="E8518">
            <v>0.05</v>
          </cell>
        </row>
        <row r="8519">
          <cell r="A8519">
            <v>13877</v>
          </cell>
          <cell r="B8519" t="str">
            <v>FRESADORA DE ASFALTO A FRIO SOBRE RODAS, LARG. FRESAGEM 1,00 M, POT. 155 KW/208 HP</v>
          </cell>
          <cell r="C8519" t="str">
            <v xml:space="preserve">UN    </v>
          </cell>
          <cell r="D8519">
            <v>1243043.18</v>
          </cell>
          <cell r="E8519">
            <v>0.05</v>
          </cell>
        </row>
        <row r="8520">
          <cell r="A8520">
            <v>7307</v>
          </cell>
          <cell r="B8520" t="str">
            <v>FUNDO ANTICORROSIVO PARA METAIS FERROSOS (ZARCAO)</v>
          </cell>
          <cell r="C8520" t="str">
            <v xml:space="preserve">L     </v>
          </cell>
          <cell r="D8520">
            <v>22.8</v>
          </cell>
          <cell r="E8520">
            <v>0.05</v>
          </cell>
        </row>
        <row r="8521">
          <cell r="A8521">
            <v>38122</v>
          </cell>
          <cell r="B8521" t="str">
            <v>FUNDO PREPARADOR ACRILICO BASE AGUA</v>
          </cell>
          <cell r="C8521" t="str">
            <v xml:space="preserve">L     </v>
          </cell>
          <cell r="D8521">
            <v>9.32</v>
          </cell>
          <cell r="E8521">
            <v>0.05</v>
          </cell>
        </row>
        <row r="8522">
          <cell r="A8522">
            <v>6086</v>
          </cell>
          <cell r="B8522" t="str">
            <v>FUNDO SINTETICO NIVELADOR BRANCO FOSCO PARA MADEIRA</v>
          </cell>
          <cell r="C8522" t="str">
            <v xml:space="preserve">GL    </v>
          </cell>
          <cell r="D8522">
            <v>71.36</v>
          </cell>
          <cell r="E8522">
            <v>0.05</v>
          </cell>
        </row>
        <row r="8523">
          <cell r="A8523">
            <v>38633</v>
          </cell>
          <cell r="B8523" t="str">
            <v>FURO PARA TORNEIRA OU OUTROS ACESSORIOS  EM BANCADA DE MARMORE/ GRANITO OU OUTRO TIPO DE PEDRA NATURAL</v>
          </cell>
          <cell r="C8523" t="str">
            <v xml:space="preserve">UN    </v>
          </cell>
          <cell r="D8523">
            <v>13.32</v>
          </cell>
          <cell r="E8523">
            <v>0.05</v>
          </cell>
        </row>
        <row r="8524">
          <cell r="A8524">
            <v>12344</v>
          </cell>
          <cell r="B8524" t="str">
            <v>FUSIVEL DIAZED 20 A TAMANHO DII, CAPACIDADE DE INTERRUPCAO DE 50 KA EM VCA E 8 KA EM VCC, TENSAO NOMIMNAL DE 500 V</v>
          </cell>
          <cell r="C8524" t="str">
            <v xml:space="preserve">UN    </v>
          </cell>
          <cell r="D8524">
            <v>2.09</v>
          </cell>
          <cell r="E8524">
            <v>0.05</v>
          </cell>
        </row>
        <row r="8525">
          <cell r="A8525">
            <v>12343</v>
          </cell>
          <cell r="B8525" t="str">
            <v>FUSIVEL DIAZED 35 A TAMANHO DIII, CAPACIDADE DE INTERRUPCAO DE 50 KA EM VCA E 8 KA EM VCC, TENSAO NOMIMNAL DE 500 V</v>
          </cell>
          <cell r="C8525" t="str">
            <v xml:space="preserve">UN    </v>
          </cell>
          <cell r="D8525">
            <v>3.25</v>
          </cell>
          <cell r="E8525">
            <v>0.05</v>
          </cell>
        </row>
        <row r="8526">
          <cell r="A8526">
            <v>3295</v>
          </cell>
          <cell r="B8526" t="str">
            <v>FUSIVEL NH *36* A 80 AMPERES, TAMANHO 00, CAPACIDADE DE INTERRUPCAO DE 120 KA, TENSAO NOMIMNAL DE 500 V</v>
          </cell>
          <cell r="C8526" t="str">
            <v xml:space="preserve">UN    </v>
          </cell>
          <cell r="D8526">
            <v>11.35</v>
          </cell>
          <cell r="E8526">
            <v>0.05</v>
          </cell>
        </row>
        <row r="8527">
          <cell r="A8527">
            <v>3302</v>
          </cell>
          <cell r="B8527" t="str">
            <v>FUSIVEL NH 100 A TAMANHO 00, CAPACIDADE DE INTERRUPCAO DE 120 KA, TENSAO NOMIMNAL DE 500 V</v>
          </cell>
          <cell r="C8527" t="str">
            <v xml:space="preserve">UN    </v>
          </cell>
          <cell r="D8527">
            <v>11.86</v>
          </cell>
          <cell r="E8527">
            <v>0.05</v>
          </cell>
        </row>
        <row r="8528">
          <cell r="A8528">
            <v>3297</v>
          </cell>
          <cell r="B8528" t="str">
            <v>FUSIVEL NH 125 A TAMANHO 00, CAPACIDADE DE INTERRUPCAO DE 120 KA, TENSAO NOMIMNAL DE 500 V</v>
          </cell>
          <cell r="C8528" t="str">
            <v xml:space="preserve">UN    </v>
          </cell>
          <cell r="D8528">
            <v>12.66</v>
          </cell>
          <cell r="E8528">
            <v>0.05</v>
          </cell>
        </row>
        <row r="8529">
          <cell r="A8529">
            <v>3294</v>
          </cell>
          <cell r="B8529" t="str">
            <v>FUSIVEL NH 160 A TAMANHO 00, CAPACIDADE DE INTERRUPCAO DE 120 KA, TENSAO NOMIMNAL DE 500 V</v>
          </cell>
          <cell r="C8529" t="str">
            <v xml:space="preserve">UN    </v>
          </cell>
          <cell r="D8529">
            <v>12.86</v>
          </cell>
          <cell r="E8529">
            <v>0.05</v>
          </cell>
        </row>
        <row r="8530">
          <cell r="A8530">
            <v>3292</v>
          </cell>
          <cell r="B8530" t="str">
            <v>FUSIVEL NH 20 A TAMANHO 000, CAPACIDADE DE INTERRUPCAO DE 120 KA, TENSAO NOMIMNAL DE 500 V</v>
          </cell>
          <cell r="C8530" t="str">
            <v xml:space="preserve">UN    </v>
          </cell>
          <cell r="D8530">
            <v>12.08</v>
          </cell>
          <cell r="E8530">
            <v>0.05</v>
          </cell>
        </row>
        <row r="8531">
          <cell r="A8531">
            <v>3298</v>
          </cell>
          <cell r="B8531" t="str">
            <v>FUSIVEL NH 200 A 250 AMPERES, TAMANHO 1, CAPACIDADE DE INTERRUPCAO DE 120 KA, TENSAO NOMIMNAL DE 500 V</v>
          </cell>
          <cell r="C8531" t="str">
            <v xml:space="preserve">UN    </v>
          </cell>
          <cell r="D8531">
            <v>28.31</v>
          </cell>
          <cell r="E8531">
            <v>0.05</v>
          </cell>
        </row>
        <row r="8532">
          <cell r="A8532">
            <v>11596</v>
          </cell>
          <cell r="B8532" t="str">
            <v>GABIAO  TIPO CAIXA, MALHA HEXAGONAL 8 X 10 CM (ZN/AL), FIO 2,7 MM, DIMENSOES 2,0 X 1,0 X 0,5 M (C X L X A)</v>
          </cell>
          <cell r="C8532" t="str">
            <v xml:space="preserve">UN    </v>
          </cell>
          <cell r="D8532">
            <v>347.53</v>
          </cell>
          <cell r="E8532">
            <v>0.05</v>
          </cell>
        </row>
        <row r="8533">
          <cell r="A8533">
            <v>34802</v>
          </cell>
          <cell r="B8533" t="str">
            <v>GABIAO MANTA (COLCHAO) MALHA HEXAGONAL 6 X 8 CM (ZN/AL + PVC), DIMENSOES 4,0 X 2,0 X 0,17 M (C X L X A) FIO 2 MM</v>
          </cell>
          <cell r="C8533" t="str">
            <v xml:space="preserve">UN    </v>
          </cell>
          <cell r="D8533">
            <v>954.43</v>
          </cell>
          <cell r="E8533">
            <v>0.05</v>
          </cell>
        </row>
        <row r="8534">
          <cell r="A8534">
            <v>11588</v>
          </cell>
          <cell r="B8534" t="str">
            <v>GABIAO MANTA (COLCHAO) MALHA HEXAGONAL 6 X 8 CM (ZN/AL + PVC), FIO 2 MM, REVESTIDO COM PVC, DIMENSOES 4,0 X 2,0 X 0,23 M (C X L X A)</v>
          </cell>
          <cell r="C8534" t="str">
            <v xml:space="preserve">UN    </v>
          </cell>
          <cell r="D8534">
            <v>1029.67</v>
          </cell>
          <cell r="E8534">
            <v>0.05</v>
          </cell>
        </row>
        <row r="8535">
          <cell r="A8535">
            <v>34383</v>
          </cell>
          <cell r="B8535" t="str">
            <v>GABIAO MANTA (COLCHAO) MALHA HEXAGONAL 6 X 8 CM (ZN/AL + PVC), FIO 2 MM, REVESTIDO COM PVC, DIMENSOES 4,0 X 2,0 X 0,3 M (C X L X A)</v>
          </cell>
          <cell r="C8535" t="str">
            <v xml:space="preserve">UN    </v>
          </cell>
          <cell r="D8535">
            <v>1132.71</v>
          </cell>
          <cell r="E8535">
            <v>0.05</v>
          </cell>
        </row>
        <row r="8536">
          <cell r="A8536">
            <v>40451</v>
          </cell>
          <cell r="B8536" t="str">
            <v>GABIAO MANTA (COLCHAO) MALHA HEXAGONAL 6 X 8 CM (ZN/AL + PVC), FIO 2,0 MM, DIMENSOES 5,0 X 2,0 X 0,17 M (C X L X A)</v>
          </cell>
          <cell r="C8536" t="str">
            <v xml:space="preserve">M2    </v>
          </cell>
          <cell r="D8536">
            <v>91.56</v>
          </cell>
          <cell r="E8536">
            <v>0.05</v>
          </cell>
        </row>
        <row r="8537">
          <cell r="A8537">
            <v>40453</v>
          </cell>
          <cell r="B8537" t="str">
            <v>GABIAO MANTA (COLCHAO) MALHA HEXAGONAL 6 X 8 CM (ZN/AL + PVC), FIO 2,0 MM, DIMENSOES 5,0 X 2,0 X 0,23 M (C X L X A)</v>
          </cell>
          <cell r="C8537" t="str">
            <v xml:space="preserve">M2    </v>
          </cell>
          <cell r="D8537">
            <v>99.07</v>
          </cell>
          <cell r="E8537">
            <v>0.05</v>
          </cell>
        </row>
        <row r="8538">
          <cell r="A8538">
            <v>40452</v>
          </cell>
          <cell r="B8538" t="str">
            <v>GABIAO MANTA (COLCHAO) MALHA HEXAGONAL 6 X 8 CM (ZN/AL + PVC), FIO 2,0 MM, DIMENSOES 5,0 X 2,0 X 0,30 M (C X L X A)</v>
          </cell>
          <cell r="C8538" t="str">
            <v xml:space="preserve">M2    </v>
          </cell>
          <cell r="D8538">
            <v>108.66</v>
          </cell>
          <cell r="E8538">
            <v>0.05</v>
          </cell>
        </row>
        <row r="8539">
          <cell r="A8539">
            <v>11594</v>
          </cell>
          <cell r="B8539" t="str">
            <v>GABIAO SACO MALHA HEXAGONAL 8 X 10 CM (ZN/AL + PVC),  FIO 2,4 MM, DIMENSOES 3,0 X 0,65 M</v>
          </cell>
          <cell r="C8539" t="str">
            <v xml:space="preserve">UN    </v>
          </cell>
          <cell r="D8539">
            <v>328.18</v>
          </cell>
          <cell r="E8539">
            <v>0.05</v>
          </cell>
        </row>
        <row r="8540">
          <cell r="A8540">
            <v>3311</v>
          </cell>
          <cell r="B8540" t="str">
            <v>GABIAO SACO MALHA HEXAGONAL 8 X 10 CM (ZN/AL + PVC), FIO 2,4 MM, H = 0,65 M</v>
          </cell>
          <cell r="C8540" t="str">
            <v xml:space="preserve">M3    </v>
          </cell>
          <cell r="D8540">
            <v>328.18</v>
          </cell>
          <cell r="E8540">
            <v>0.05</v>
          </cell>
        </row>
        <row r="8541">
          <cell r="A8541">
            <v>11599</v>
          </cell>
          <cell r="B8541" t="str">
            <v>GABIAO SACO MALHA HEXAGONAL 8 X 10 CM (ZN/AL), FIO 2,7 MM, DIMENSOES 4,0 X 0,65 M</v>
          </cell>
          <cell r="C8541" t="str">
            <v xml:space="preserve">UN    </v>
          </cell>
          <cell r="D8541">
            <v>436.45</v>
          </cell>
          <cell r="E8541">
            <v>0.05</v>
          </cell>
        </row>
        <row r="8542">
          <cell r="A8542">
            <v>11593</v>
          </cell>
          <cell r="B8542" t="str">
            <v>GABIAO TIPO CAIXA MALHA HEXAGONAL 8 X 10 CM (ZN/AL + PVC),  FIO 2,4 MM, DIMENSOES 2,0 X 1,0 X 1,0 M (C X L X A)</v>
          </cell>
          <cell r="C8542" t="str">
            <v xml:space="preserve">UN    </v>
          </cell>
          <cell r="D8542">
            <v>611.87</v>
          </cell>
          <cell r="E8542">
            <v>0.05</v>
          </cell>
        </row>
        <row r="8543">
          <cell r="A8543">
            <v>3314</v>
          </cell>
          <cell r="B8543" t="str">
            <v>GABIAO TIPO CAIXA MALHA HEXAGONAL 8 X 10 CM (ZN/AL + PVC),  FIO 2,4 MM, H = 0,50 M</v>
          </cell>
          <cell r="C8543" t="str">
            <v xml:space="preserve">M3    </v>
          </cell>
          <cell r="D8543">
            <v>437.61</v>
          </cell>
          <cell r="E8543">
            <v>0.05</v>
          </cell>
        </row>
        <row r="8544">
          <cell r="A8544">
            <v>11597</v>
          </cell>
          <cell r="B8544" t="str">
            <v>GABIAO TIPO CAIXA MALHA HEXAGONAL 8 X 10 CM (ZN/AL), FIO 2,7 MM, DIMENSOES 2,0 X 1,0 X 1,0 M (C X L X A)</v>
          </cell>
          <cell r="C8544" t="str">
            <v xml:space="preserve">UN    </v>
          </cell>
          <cell r="D8544">
            <v>508.89</v>
          </cell>
          <cell r="E8544">
            <v>0.05</v>
          </cell>
        </row>
        <row r="8545">
          <cell r="A8545">
            <v>3309</v>
          </cell>
          <cell r="B8545" t="str">
            <v>GABIAO TIPO CAIXA MALHA HEXAGONAL 8 X 10 CM (ZN/AL), FIO 2,7 MM, H = 0,50 M</v>
          </cell>
          <cell r="C8545" t="str">
            <v xml:space="preserve">M3    </v>
          </cell>
          <cell r="D8545">
            <v>347.53</v>
          </cell>
          <cell r="E8545">
            <v>0.05</v>
          </cell>
        </row>
        <row r="8546">
          <cell r="A8546">
            <v>34612</v>
          </cell>
          <cell r="B8546" t="str">
            <v>GABIAO TIPO CAIXA PARA SOLO REFORCADO, MALHA HEXAGONAL DE DUPLA TORCAO 8 X 10 CM (ZN/ AL + PVC), FIO 2,7 MM, DIMENSOES 2,0 X 1,0 X 0,5 M, COM CAUDA DE 3,0 M</v>
          </cell>
          <cell r="C8546" t="str">
            <v xml:space="preserve">UN    </v>
          </cell>
          <cell r="D8546">
            <v>629.41</v>
          </cell>
          <cell r="E8546">
            <v>0.05</v>
          </cell>
        </row>
        <row r="8547">
          <cell r="A8547">
            <v>34635</v>
          </cell>
          <cell r="B8547" t="str">
            <v>GABIAO TIPO CAIXA PARA SOLO REFORCADO, MALHA HEXAGONAL DE DUPLA TORCAO 8 X 10 CM (ZN/ AL + PVC), FIO 2,7 MM, DIMENSOES 2,0 X 1,0 X 1,0 M, COM CAUDA DE 3,0 M</v>
          </cell>
          <cell r="C8547" t="str">
            <v xml:space="preserve">UN    </v>
          </cell>
          <cell r="D8547">
            <v>809.39</v>
          </cell>
          <cell r="E8547">
            <v>0.05</v>
          </cell>
        </row>
        <row r="8548">
          <cell r="A8548">
            <v>34633</v>
          </cell>
          <cell r="B8548" t="str">
            <v>GABIAO TIPO CAIXA PARA SOLO REFORCADO, MALHA HEXAGONAL DE DUPLA TORCAO 8 X 10 CM (ZN/ AL + PVC), FIO 2,7 MM, DIMENSOES 2,0 X 1,0 X 1,0 M, COM CAUDA DE 4,0 M</v>
          </cell>
          <cell r="C8548" t="str">
            <v xml:space="preserve">UN    </v>
          </cell>
          <cell r="D8548">
            <v>892.16</v>
          </cell>
          <cell r="E8548">
            <v>0.05</v>
          </cell>
        </row>
        <row r="8549">
          <cell r="A8549">
            <v>40440</v>
          </cell>
          <cell r="B8549" t="str">
            <v>GABIAO TIPO CAIXA PARA SOLO REFORCADO, MALHA HEXAGONAL 8 X 10 CM (ZN/ AL + PVC), FIO 2,7 MM, DIMENSOES 2,0 X 1,0 X 0,5 M, COM CAUDA DE 4,0 M</v>
          </cell>
          <cell r="C8549" t="str">
            <v xml:space="preserve">M3    </v>
          </cell>
          <cell r="D8549">
            <v>455.82</v>
          </cell>
          <cell r="E8549">
            <v>0.05</v>
          </cell>
        </row>
        <row r="8550">
          <cell r="A8550">
            <v>40441</v>
          </cell>
          <cell r="B8550" t="str">
            <v>GABIAO TIPO CAIXA PARA SOLO REFORCADO, MALHA HEXAGONAL 8 X 10 CM (ZN/ AL + PVC), FIO 2,7 MM, DIMENSOES 2,0 X 1,0 X 1,0 M, COM CAUDA DE 4,0 M</v>
          </cell>
          <cell r="C8550" t="str">
            <v xml:space="preserve">M3    </v>
          </cell>
          <cell r="D8550">
            <v>291.01</v>
          </cell>
          <cell r="E8550">
            <v>0.05</v>
          </cell>
        </row>
        <row r="8551">
          <cell r="A8551">
            <v>40449</v>
          </cell>
          <cell r="B8551" t="str">
            <v>GABIAO TIPO CAIXA TRAPEZOIDAL, MALHA HEXAGONAL 10 X 12 CM (ZN/AL + PVC) FIO 2,7 MM, FACE COM 65 GRAUS, DIMENSOES 2,0 X 1,5 X 1,0 M (C X L X A)</v>
          </cell>
          <cell r="C8551" t="str">
            <v xml:space="preserve">M3    </v>
          </cell>
          <cell r="D8551">
            <v>244.65</v>
          </cell>
          <cell r="E8551">
            <v>0.05</v>
          </cell>
        </row>
        <row r="8552">
          <cell r="A8552">
            <v>34800</v>
          </cell>
          <cell r="B8552" t="str">
            <v>GABIAO TIPO CAIXA, MALHA HEXAGONAL 8 X 10 CM (ZN/AL + PVC), FIO DE 2,4 MM, DIMENSOES 2,0 x 1,0 x 1,0 M (C X L X A)</v>
          </cell>
          <cell r="C8552" t="str">
            <v xml:space="preserve">M3    </v>
          </cell>
          <cell r="D8552">
            <v>305.93</v>
          </cell>
          <cell r="E8552">
            <v>0.05</v>
          </cell>
        </row>
        <row r="8553">
          <cell r="A8553">
            <v>11592</v>
          </cell>
          <cell r="B8553" t="str">
            <v>GABIAO TIPO CAIXA, MALHA HEXAGONAL 8 X 10 CM (ZN/AL + PVC), FIO 2,4 MM, DIMENSOES 2,0 X 1,0 X 0,5 M (C X L X A)</v>
          </cell>
          <cell r="C8553" t="str">
            <v xml:space="preserve">UN    </v>
          </cell>
          <cell r="D8553">
            <v>437.61</v>
          </cell>
          <cell r="E8553">
            <v>0.05</v>
          </cell>
        </row>
        <row r="8554">
          <cell r="A8554">
            <v>40438</v>
          </cell>
          <cell r="B8554" t="str">
            <v>GABIAO TIPO CAIXA, MALHA HEXAGONAL 8 X 10 CM (ZN/AL), FIO DE 2,7 MM, DIMENSOES 2,0 X 1,0 X 1,0 M (C X L X A)</v>
          </cell>
          <cell r="C8554" t="str">
            <v xml:space="preserve">M3    </v>
          </cell>
          <cell r="D8554">
            <v>203.82</v>
          </cell>
          <cell r="E8554">
            <v>0.05</v>
          </cell>
        </row>
        <row r="8555">
          <cell r="A8555">
            <v>40436</v>
          </cell>
          <cell r="B8555" t="str">
            <v>GABIAO TIPO CAIXA, MALHA HEXAGONAL 8 X 10 CM (ZN/AL), FIO DE 2,7 MM, DIMENSOES 5,0 X 1,0 X 1,0 M (C X L X A)</v>
          </cell>
          <cell r="C8555" t="str">
            <v xml:space="preserve">M3    </v>
          </cell>
          <cell r="D8555">
            <v>254.14</v>
          </cell>
          <cell r="E8555">
            <v>0.05</v>
          </cell>
        </row>
        <row r="8556">
          <cell r="A8556">
            <v>4315</v>
          </cell>
          <cell r="B8556" t="str">
            <v>GANCHO CHATO EM FERRO GALVANIZADO,  L = 110 MM, RECOBRIMENTO = 100MM, SECAO 1/8 X 1/2" (3 MM X 12 MM), PARA FIXAR TELHA DE FIBROCIMENTO ONDULADA</v>
          </cell>
          <cell r="C8556" t="str">
            <v xml:space="preserve">UN    </v>
          </cell>
          <cell r="D8556">
            <v>1.02</v>
          </cell>
          <cell r="E8556">
            <v>0.05</v>
          </cell>
        </row>
        <row r="8557">
          <cell r="A8557">
            <v>40874</v>
          </cell>
          <cell r="B8557" t="str">
            <v>GANCHO L COM ROSCA PARA FIXAR TELHA EM MADEIRA 5/16" X 350 MM (COLETADO CAIXA)</v>
          </cell>
          <cell r="C8557" t="str">
            <v xml:space="preserve">UN    </v>
          </cell>
          <cell r="D8557">
            <v>1.22</v>
          </cell>
          <cell r="E8557">
            <v>0.05</v>
          </cell>
        </row>
        <row r="8558">
          <cell r="A8558">
            <v>402</v>
          </cell>
          <cell r="B8558" t="str">
            <v>GANCHO OLHAL EM ACO GALVANIZADO, ESPESSURA 16MM, ABERTURA 21MM</v>
          </cell>
          <cell r="C8558" t="str">
            <v xml:space="preserve">UN    </v>
          </cell>
          <cell r="D8558">
            <v>8.52</v>
          </cell>
          <cell r="E8558">
            <v>0.05</v>
          </cell>
        </row>
        <row r="8559">
          <cell r="A8559">
            <v>4226</v>
          </cell>
          <cell r="B8559" t="str">
            <v>GAS DE COZINHA - GLP</v>
          </cell>
          <cell r="C8559" t="str">
            <v xml:space="preserve">KG    </v>
          </cell>
          <cell r="D8559">
            <v>5.2</v>
          </cell>
          <cell r="E8559">
            <v>0.05</v>
          </cell>
        </row>
        <row r="8560">
          <cell r="A8560">
            <v>4222</v>
          </cell>
          <cell r="B8560" t="str">
            <v>GASOLINA COMUM</v>
          </cell>
          <cell r="C8560" t="str">
            <v xml:space="preserve">L     </v>
          </cell>
          <cell r="D8560">
            <v>4.33</v>
          </cell>
          <cell r="E8560">
            <v>0.05</v>
          </cell>
        </row>
        <row r="8561">
          <cell r="A8561">
            <v>34804</v>
          </cell>
          <cell r="B8561" t="str">
            <v>GEOGRELHA TECIDA COM FILAMENTOS DE POLIESTER + PVC, RESISTENCIA LONGITUDINAL: 90 KN/M, RESISTENCIA TRANSVERSAL: 30 KN/M, ALONGAMENTO = 12 POR CENTO</v>
          </cell>
          <cell r="C8561" t="str">
            <v xml:space="preserve">M2    </v>
          </cell>
          <cell r="D8561">
            <v>36.94</v>
          </cell>
          <cell r="E8561">
            <v>0.05</v>
          </cell>
        </row>
        <row r="8562">
          <cell r="A8562">
            <v>4013</v>
          </cell>
          <cell r="B8562" t="str">
            <v>GEOTEXTIL NAO TECIDO AGULHADO DE FILAMENTOS CONTINUOS 100% POLIESTER, RESITENCIA A TRACAO = 09 KN/M</v>
          </cell>
          <cell r="C8562" t="str">
            <v xml:space="preserve">M2    </v>
          </cell>
          <cell r="D8562">
            <v>4.0999999999999996</v>
          </cell>
          <cell r="E8562">
            <v>0.05</v>
          </cell>
        </row>
        <row r="8563">
          <cell r="A8563">
            <v>4011</v>
          </cell>
          <cell r="B8563" t="str">
            <v>GEOTEXTIL NAO TECIDO AGULHADO DE FILAMENTOS CONTINUOS 100% POLIESTER, RESITENCIA A TRACAO = 10 KN/M</v>
          </cell>
          <cell r="C8563" t="str">
            <v xml:space="preserve">M2    </v>
          </cell>
          <cell r="D8563">
            <v>4.58</v>
          </cell>
          <cell r="E8563">
            <v>0.05</v>
          </cell>
        </row>
        <row r="8564">
          <cell r="A8564">
            <v>4021</v>
          </cell>
          <cell r="B8564" t="str">
            <v>GEOTEXTIL NAO TECIDO AGULHADO DE FILAMENTOS CONTINUOS 100% POLIESTER, RESITENCIA A TRACAO = 14 KN/M</v>
          </cell>
          <cell r="C8564" t="str">
            <v xml:space="preserve">M2    </v>
          </cell>
          <cell r="D8564">
            <v>5.71</v>
          </cell>
          <cell r="E8564">
            <v>0.05</v>
          </cell>
        </row>
        <row r="8565">
          <cell r="A8565">
            <v>4019</v>
          </cell>
          <cell r="B8565" t="str">
            <v>GEOTEXTIL NAO TECIDO AGULHADO DE FILAMENTOS CONTINUOS 100% POLIESTER, RESITENCIA A TRACAO = 16 KN/M</v>
          </cell>
          <cell r="C8565" t="str">
            <v xml:space="preserve">M2    </v>
          </cell>
          <cell r="D8565">
            <v>6.86</v>
          </cell>
          <cell r="E8565">
            <v>0.05</v>
          </cell>
        </row>
        <row r="8566">
          <cell r="A8566">
            <v>4012</v>
          </cell>
          <cell r="B8566" t="str">
            <v>GEOTEXTIL NAO TECIDO AGULHADO DE FILAMENTOS CONTINUOS 100% POLIESTER, RESITENCIA A TRACAO = 21 KN/M</v>
          </cell>
          <cell r="C8566" t="str">
            <v xml:space="preserve">M2    </v>
          </cell>
          <cell r="D8566">
            <v>9.19</v>
          </cell>
          <cell r="E8566">
            <v>0.05</v>
          </cell>
        </row>
        <row r="8567">
          <cell r="A8567">
            <v>4020</v>
          </cell>
          <cell r="B8567" t="str">
            <v>GEOTEXTIL NAO TECIDO AGULHADO DE FILAMENTOS CONTINUOS 100% POLIESTER, RESITENCIA A TRACAO = 26 KN/M</v>
          </cell>
          <cell r="C8567" t="str">
            <v xml:space="preserve">M2    </v>
          </cell>
          <cell r="D8567">
            <v>11.51</v>
          </cell>
          <cell r="E8567">
            <v>0.05</v>
          </cell>
        </row>
        <row r="8568">
          <cell r="A8568">
            <v>4018</v>
          </cell>
          <cell r="B8568" t="str">
            <v>GEOTEXTIL NAO TECIDO AGULHADO DE FILAMENTOS CONTINUOS 100% POLIESTER, RESITENCIA A TRACAO = 31 KN/M</v>
          </cell>
          <cell r="C8568" t="str">
            <v xml:space="preserve">M2    </v>
          </cell>
          <cell r="D8568">
            <v>13.79</v>
          </cell>
          <cell r="E8568">
            <v>0.05</v>
          </cell>
        </row>
        <row r="8569">
          <cell r="A8569">
            <v>36498</v>
          </cell>
          <cell r="B8569" t="str">
            <v>GERADOR PORTATIL MONOFASICO, POTENCIA 5500 VA, MOTOR A GASOLINA, POTENCIA DO MOTOR 13 CV</v>
          </cell>
          <cell r="C8569" t="str">
            <v xml:space="preserve">UN    </v>
          </cell>
          <cell r="D8569">
            <v>3762.31</v>
          </cell>
          <cell r="E8569">
            <v>0.05</v>
          </cell>
        </row>
        <row r="8570">
          <cell r="A8570">
            <v>12872</v>
          </cell>
          <cell r="B8570" t="str">
            <v>GESSEIRO</v>
          </cell>
          <cell r="C8570" t="str">
            <v xml:space="preserve">H     </v>
          </cell>
          <cell r="D8570">
            <v>13</v>
          </cell>
          <cell r="E8570">
            <v>0.05</v>
          </cell>
        </row>
        <row r="8571">
          <cell r="A8571">
            <v>41075</v>
          </cell>
          <cell r="B8571" t="str">
            <v>GESSEIRO (MENSALISTA)</v>
          </cell>
          <cell r="C8571" t="str">
            <v xml:space="preserve">MES   </v>
          </cell>
          <cell r="D8571">
            <v>2294.48</v>
          </cell>
          <cell r="E8571">
            <v>0.05</v>
          </cell>
        </row>
        <row r="8572">
          <cell r="A8572">
            <v>3315</v>
          </cell>
          <cell r="B8572" t="str">
            <v>GESSO EM PO PARA REVESTIMENTOS/MOLDURAS/SANCAS</v>
          </cell>
          <cell r="C8572" t="str">
            <v xml:space="preserve">KG    </v>
          </cell>
          <cell r="D8572">
            <v>0.59</v>
          </cell>
          <cell r="E8572">
            <v>0.05</v>
          </cell>
        </row>
        <row r="8573">
          <cell r="A8573">
            <v>36870</v>
          </cell>
          <cell r="B8573" t="str">
            <v>GESSO PROJETADO</v>
          </cell>
          <cell r="C8573" t="str">
            <v xml:space="preserve">KG    </v>
          </cell>
          <cell r="D8573">
            <v>0.59</v>
          </cell>
          <cell r="E8573">
            <v>0.05</v>
          </cell>
        </row>
        <row r="8574">
          <cell r="A8574">
            <v>5092</v>
          </cell>
          <cell r="B8574" t="str">
            <v>GONZO DE EMBUTIR, EM LATAO / ZAMAC, *20 X 48* MM, PARA JANELA BASCULANTE / PIVOTANTE -  INCLUI PARAFUSOS</v>
          </cell>
          <cell r="C8574" t="str">
            <v xml:space="preserve">PAR   </v>
          </cell>
          <cell r="D8574">
            <v>12.58</v>
          </cell>
          <cell r="E8574">
            <v>0.05</v>
          </cell>
        </row>
        <row r="8575">
          <cell r="A8575">
            <v>11462</v>
          </cell>
          <cell r="B8575" t="str">
            <v>GONZO DE SOBREPOR, EM LATAO / ZAMAC, PARA JANELA PIVOTANTE - INCLUI PARAFUSOS</v>
          </cell>
          <cell r="C8575" t="str">
            <v xml:space="preserve">PAR   </v>
          </cell>
          <cell r="D8575">
            <v>12.86</v>
          </cell>
          <cell r="E8575">
            <v>0.05</v>
          </cell>
        </row>
        <row r="8576">
          <cell r="A8576">
            <v>36529</v>
          </cell>
          <cell r="B8576" t="str">
            <v>GRADE DE DISCOS COM CONTROLE REMOTO, REBOCAVEL, COM 24 DISCOS 24" X 6 MM, COM PNEUS PARA TRANSPORTE</v>
          </cell>
          <cell r="C8576" t="str">
            <v xml:space="preserve">UN    </v>
          </cell>
          <cell r="D8576">
            <v>35714.28</v>
          </cell>
          <cell r="E8576">
            <v>0.05</v>
          </cell>
        </row>
        <row r="8577">
          <cell r="A8577">
            <v>3318</v>
          </cell>
          <cell r="B8577" t="str">
            <v>GRADE DE DISCOS MECANICA 20X24" COM 20 DISCOS 24" X 6MM  COM PNEUS PARA TRANSPORTE</v>
          </cell>
          <cell r="C8577" t="str">
            <v xml:space="preserve">UN    </v>
          </cell>
          <cell r="D8577">
            <v>28000</v>
          </cell>
          <cell r="E8577">
            <v>0.05</v>
          </cell>
        </row>
        <row r="8578">
          <cell r="A8578">
            <v>38968</v>
          </cell>
          <cell r="B8578" t="str">
            <v>GRADIL *1320 X 2170* MM (A X L) EM BARRA DE ACO CHATA *25 MM X 2* MM, ENTRELACADA COM BARRA ACO REDONDA *5* MM, MALHA *65 X 132* MM, GALVANIZADO E PINTURA ELETROSTATICA, COR PRETO</v>
          </cell>
          <cell r="C8578" t="str">
            <v xml:space="preserve">M2    </v>
          </cell>
          <cell r="D8578">
            <v>246.39</v>
          </cell>
          <cell r="E8578">
            <v>0.05</v>
          </cell>
        </row>
        <row r="8579">
          <cell r="A8579">
            <v>3324</v>
          </cell>
          <cell r="B8579" t="str">
            <v>GRAMA BATATAIS EM PLACAS, SEM PLANTIO</v>
          </cell>
          <cell r="C8579" t="str">
            <v xml:space="preserve">M2    </v>
          </cell>
          <cell r="D8579">
            <v>9.64</v>
          </cell>
          <cell r="E8579">
            <v>0.05</v>
          </cell>
        </row>
        <row r="8580">
          <cell r="A8580">
            <v>3322</v>
          </cell>
          <cell r="B8580" t="str">
            <v>GRAMA ESMERALDA OU SAO CARLOS OU CURITIBANA, EM PLACAS, SEM PLANTIO</v>
          </cell>
          <cell r="C8580" t="str">
            <v xml:space="preserve">M2    </v>
          </cell>
          <cell r="D8580">
            <v>13.5</v>
          </cell>
          <cell r="E8580">
            <v>0.05</v>
          </cell>
        </row>
        <row r="8581">
          <cell r="A8581">
            <v>5076</v>
          </cell>
          <cell r="B8581" t="str">
            <v>GRAMPO DE ACO POLIDO 1 " X 9</v>
          </cell>
          <cell r="C8581" t="str">
            <v xml:space="preserve">KG    </v>
          </cell>
          <cell r="D8581">
            <v>9.31</v>
          </cell>
          <cell r="E8581">
            <v>0.05</v>
          </cell>
        </row>
        <row r="8582">
          <cell r="A8582">
            <v>5077</v>
          </cell>
          <cell r="B8582" t="str">
            <v>GRAMPO DE ACO POLIDO 7/8 " X 9</v>
          </cell>
          <cell r="C8582" t="str">
            <v xml:space="preserve">KG    </v>
          </cell>
          <cell r="D8582">
            <v>10.29</v>
          </cell>
          <cell r="E8582">
            <v>0.05</v>
          </cell>
        </row>
        <row r="8583">
          <cell r="A8583">
            <v>42008</v>
          </cell>
          <cell r="B8583" t="str">
            <v>GRAMPO LEVE REFORCADO EM ACO MALEAVEL 1020 GALVANIZADO (CLIP'S) PARA CABO DE ACO DE DIAMETRO 9,53 MM (3/8") (DIN 741) (COLETADO CAIXA)</v>
          </cell>
          <cell r="C8583" t="str">
            <v xml:space="preserve">UN    </v>
          </cell>
          <cell r="D8583">
            <v>0.91</v>
          </cell>
          <cell r="E8583">
            <v>0.05</v>
          </cell>
        </row>
        <row r="8584">
          <cell r="A8584">
            <v>11837</v>
          </cell>
          <cell r="B8584" t="str">
            <v>GRAMPO LINHA VIVA DE LATAO ESTANHADO, DIAMETRO DO CONDUTOR PRINCIPAL DE 10 A 120 MM2, DIAMETRO DA DERIVACAO DE 10 A 70 MM2</v>
          </cell>
          <cell r="C8584" t="str">
            <v xml:space="preserve">UN    </v>
          </cell>
          <cell r="D8584">
            <v>35.880000000000003</v>
          </cell>
          <cell r="E8584">
            <v>0.05</v>
          </cell>
        </row>
        <row r="8585">
          <cell r="A8585">
            <v>38055</v>
          </cell>
          <cell r="B8585" t="str">
            <v>GRAMPO METALICO TIPO OLHAL PARA HASTE DE ATERRAMENTO DE 1/2'', CONDUTOR DE *10* A 50 MM2</v>
          </cell>
          <cell r="C8585" t="str">
            <v xml:space="preserve">UN    </v>
          </cell>
          <cell r="D8585">
            <v>3.25</v>
          </cell>
          <cell r="E8585">
            <v>0.05</v>
          </cell>
        </row>
        <row r="8586">
          <cell r="A8586">
            <v>415</v>
          </cell>
          <cell r="B8586" t="str">
            <v>GRAMPO METALICO TIPO OLHAL PARA HASTE DE ATERRAMENTO DE 1'', CONDUTOR DE *10* A 50 MM2</v>
          </cell>
          <cell r="C8586" t="str">
            <v xml:space="preserve">UN    </v>
          </cell>
          <cell r="D8586">
            <v>14.71</v>
          </cell>
          <cell r="E8586">
            <v>0.05</v>
          </cell>
        </row>
        <row r="8587">
          <cell r="A8587">
            <v>416</v>
          </cell>
          <cell r="B8587" t="str">
            <v>GRAMPO METALICO TIPO OLHAL PARA HASTE DE ATERRAMENTO DE 3/4'', CONDUTOR DE *10* A 50 MM2</v>
          </cell>
          <cell r="C8587" t="str">
            <v xml:space="preserve">UN    </v>
          </cell>
          <cell r="D8587">
            <v>5.38</v>
          </cell>
          <cell r="E8587">
            <v>0.05</v>
          </cell>
        </row>
        <row r="8588">
          <cell r="A8588">
            <v>425</v>
          </cell>
          <cell r="B8588" t="str">
            <v>GRAMPO METALICO TIPO OLHAL PARA HASTE DE ATERRAMENTO DE 5/8'', CONDUTOR DE *10* A 50 MM2</v>
          </cell>
          <cell r="C8588" t="str">
            <v xml:space="preserve">UN    </v>
          </cell>
          <cell r="D8588">
            <v>3.34</v>
          </cell>
          <cell r="E8588">
            <v>0.05</v>
          </cell>
        </row>
        <row r="8589">
          <cell r="A8589">
            <v>426</v>
          </cell>
          <cell r="B8589" t="str">
            <v>GRAMPO METALICO TIPO U PARA HASTE DE ATERRAMENTO DE ATE 3/4'', CONDUTOR DE 10 A 25 MM2</v>
          </cell>
          <cell r="C8589" t="str">
            <v xml:space="preserve">UN    </v>
          </cell>
          <cell r="D8589">
            <v>18.39</v>
          </cell>
          <cell r="E8589">
            <v>0.05</v>
          </cell>
        </row>
        <row r="8590">
          <cell r="A8590">
            <v>38056</v>
          </cell>
          <cell r="B8590" t="str">
            <v>GRAMPO METALICO TIPO U PARA HASTE DE ATERRAMENTO DE ATE 5/8'', CONDUTOR DE 10 A 25 MM2</v>
          </cell>
          <cell r="C8590" t="str">
            <v xml:space="preserve">UN    </v>
          </cell>
          <cell r="D8590">
            <v>17.96</v>
          </cell>
          <cell r="E8590">
            <v>0.05</v>
          </cell>
        </row>
        <row r="8591">
          <cell r="A8591">
            <v>1564</v>
          </cell>
          <cell r="B8591" t="str">
            <v>GRAMPO PARALELO METALICO PARA CABO DE 6 A 50 MM2, COM 2 PARAFUSOS</v>
          </cell>
          <cell r="C8591" t="str">
            <v xml:space="preserve">UN    </v>
          </cell>
          <cell r="D8591">
            <v>6.85</v>
          </cell>
          <cell r="E8591">
            <v>0.05</v>
          </cell>
        </row>
        <row r="8592">
          <cell r="A8592">
            <v>42009</v>
          </cell>
          <cell r="B8592" t="str">
            <v>GRAMPO PESADO FORJADO EM ACO CARBONO 1045 GALVANIZADO (CLIP'S) PARA CABO DE ACO DE DIAMETRO 12,7 MM (1/2") (FS FF-C-450D, TIPO 1, CLASSE 1) (COLETADO CAIXA)</v>
          </cell>
          <cell r="C8592" t="str">
            <v xml:space="preserve">UN    </v>
          </cell>
          <cell r="D8592">
            <v>7.03</v>
          </cell>
          <cell r="E8592">
            <v>0.05</v>
          </cell>
        </row>
        <row r="8593">
          <cell r="A8593">
            <v>42010</v>
          </cell>
          <cell r="B8593" t="str">
            <v>GRAMPO PESADO FORJADO EM ACO CARBONO 1045 GALVANIZADO (CLIP'S) PARA CABO DE ACO DE DIAMETRO 9,53 MM (3/8") (FS FF-C-450D, TIPO 1, CLASSE 1) (COLETADO CAIXA)</v>
          </cell>
          <cell r="C8593" t="str">
            <v xml:space="preserve">UN    </v>
          </cell>
          <cell r="D8593">
            <v>5.0199999999999996</v>
          </cell>
          <cell r="E8593">
            <v>0.05</v>
          </cell>
        </row>
        <row r="8594">
          <cell r="A8594">
            <v>11032</v>
          </cell>
          <cell r="B8594" t="str">
            <v>GRAMPO U DE 5/8 " N8 EM FERRO GALVANIZADO</v>
          </cell>
          <cell r="C8594" t="str">
            <v xml:space="preserve">UN    </v>
          </cell>
          <cell r="D8594">
            <v>5.79</v>
          </cell>
          <cell r="E8594">
            <v>0.05</v>
          </cell>
        </row>
        <row r="8595">
          <cell r="A8595">
            <v>36786</v>
          </cell>
          <cell r="B8595" t="str">
            <v>GRANALHA DE ACO, ANGULAR (GRIT), PARA JATEAMENTO, PENEIRA 0,117 A 1,00 MM, (SAE G-40 A G-80)</v>
          </cell>
          <cell r="C8595" t="str">
            <v>SC25KG</v>
          </cell>
          <cell r="D8595">
            <v>92.01</v>
          </cell>
          <cell r="E8595">
            <v>0.05</v>
          </cell>
        </row>
        <row r="8596">
          <cell r="A8596">
            <v>36785</v>
          </cell>
          <cell r="B8596" t="str">
            <v>GRANALHA DE ACO, ANGULAR (GRIT), PARA JATEAMENTO, PENEIRA 1,41 A 1,19 MM (SAE G16)</v>
          </cell>
          <cell r="C8596" t="str">
            <v>SC25KG</v>
          </cell>
          <cell r="D8596">
            <v>79.95</v>
          </cell>
          <cell r="E8596">
            <v>0.05</v>
          </cell>
        </row>
        <row r="8597">
          <cell r="A8597">
            <v>36782</v>
          </cell>
          <cell r="B8597" t="str">
            <v>GRANALHA DE ACO, ESFERICA (SHOT), PARA JATEAMENTO, PENEIRA 0,40 A 1,00 MM (SAE S-170 A S-280)</v>
          </cell>
          <cell r="C8597" t="str">
            <v>SC25KG</v>
          </cell>
          <cell r="D8597">
            <v>95.44</v>
          </cell>
          <cell r="E8597">
            <v>0.05</v>
          </cell>
        </row>
        <row r="8598">
          <cell r="A8598">
            <v>25930</v>
          </cell>
          <cell r="B8598" t="str">
            <v>GRANALHA DE ACO, ESFERICA (SHOT), PARA JATEAMENTO, PENEIRA 1,19 A 1,00 MM (SAE S390)</v>
          </cell>
          <cell r="C8598" t="str">
            <v>SC25KG</v>
          </cell>
          <cell r="D8598">
            <v>107.5</v>
          </cell>
          <cell r="E8598">
            <v>0.05</v>
          </cell>
        </row>
        <row r="8599">
          <cell r="A8599">
            <v>4824</v>
          </cell>
          <cell r="B8599" t="str">
            <v>GRANILHA/ GRANA/ PEDRISCO OU AGREGADO EM MARMORE/ GRANITO/ QUARTZO E CALCARIO, PRETO, CINZA, PALHA OU BRANCO</v>
          </cell>
          <cell r="C8599" t="str">
            <v xml:space="preserve">KG    </v>
          </cell>
          <cell r="D8599">
            <v>0.35</v>
          </cell>
          <cell r="E8599">
            <v>0.05</v>
          </cell>
        </row>
        <row r="8600">
          <cell r="A8600">
            <v>11795</v>
          </cell>
          <cell r="B8600" t="str">
            <v>GRANITO PARA BANCADA, POLIDO, TIPO ANDORINHA/ QUARTZ/ CASTELO/ CORUMBA OU OUTROS EQUIVALENTES DA REGIAO, E=  *2,5* CM</v>
          </cell>
          <cell r="C8600" t="str">
            <v xml:space="preserve">M2    </v>
          </cell>
          <cell r="D8600">
            <v>498.11</v>
          </cell>
          <cell r="E8600">
            <v>0.05</v>
          </cell>
        </row>
        <row r="8601">
          <cell r="A8601">
            <v>134</v>
          </cell>
          <cell r="B8601" t="str">
            <v>GRAUTE CIMENTICIO PARA USO GERAL</v>
          </cell>
          <cell r="C8601" t="str">
            <v xml:space="preserve">KG    </v>
          </cell>
          <cell r="D8601">
            <v>1.46</v>
          </cell>
          <cell r="E8601">
            <v>0.05</v>
          </cell>
        </row>
        <row r="8602">
          <cell r="A8602">
            <v>4229</v>
          </cell>
          <cell r="B8602" t="str">
            <v>GRAXA LUBRIFICANTE</v>
          </cell>
          <cell r="C8602" t="str">
            <v xml:space="preserve">KG    </v>
          </cell>
          <cell r="D8602">
            <v>16.760000000000002</v>
          </cell>
          <cell r="E8602">
            <v>0.05</v>
          </cell>
        </row>
        <row r="8603">
          <cell r="A8603">
            <v>37402</v>
          </cell>
          <cell r="B8603" t="str">
            <v>GRELHA DE CONCRETO DE PRE-MOLDADA *15 X 75 X 52* CM (A X C X L)</v>
          </cell>
          <cell r="C8603" t="str">
            <v xml:space="preserve">UN    </v>
          </cell>
          <cell r="D8603">
            <v>42.53</v>
          </cell>
          <cell r="E8603">
            <v>0.05</v>
          </cell>
        </row>
        <row r="8604">
          <cell r="A8604">
            <v>11244</v>
          </cell>
          <cell r="B8604" t="str">
            <v>GRELHA FOFO ARTICULADA, CARGA MAXIMA 1,5 T, *300 X 1000* MM, E= *15* MM</v>
          </cell>
          <cell r="C8604" t="str">
            <v xml:space="preserve">UN    </v>
          </cell>
          <cell r="D8604">
            <v>158.22</v>
          </cell>
          <cell r="E8604">
            <v>0.05</v>
          </cell>
        </row>
        <row r="8605">
          <cell r="A8605">
            <v>11245</v>
          </cell>
          <cell r="B8605" t="str">
            <v>GRELHA FOFO SIMPLES COM REQUADRO, CARGA MAXIMA  12,5 T, *300 X 1000* MM, E= *15* MM, AREA ESTACIONAMENTO CARRO PASSEIO</v>
          </cell>
          <cell r="C8605" t="str">
            <v xml:space="preserve">UN    </v>
          </cell>
          <cell r="D8605">
            <v>218.84</v>
          </cell>
          <cell r="E8605">
            <v>0.05</v>
          </cell>
        </row>
        <row r="8606">
          <cell r="A8606">
            <v>11235</v>
          </cell>
          <cell r="B8606" t="str">
            <v>GRELHA FOFO SIMPLES COM REQUADRO, CARGA MAXIMA 1,5 T, 150 X 1000 MM, E= *15* MM</v>
          </cell>
          <cell r="C8606" t="str">
            <v xml:space="preserve">UN    </v>
          </cell>
          <cell r="D8606">
            <v>120.74</v>
          </cell>
          <cell r="E8606">
            <v>0.05</v>
          </cell>
        </row>
        <row r="8607">
          <cell r="A8607">
            <v>11236</v>
          </cell>
          <cell r="B8607" t="str">
            <v>GRELHA FOFO SIMPLES COM REQUADRO, CARGA MAXIMA 1,5 T, 200 X 1000 MM, E= *15* MM</v>
          </cell>
          <cell r="C8607" t="str">
            <v xml:space="preserve">UN    </v>
          </cell>
          <cell r="D8607">
            <v>153.44</v>
          </cell>
          <cell r="E8607">
            <v>0.05</v>
          </cell>
        </row>
        <row r="8608">
          <cell r="A8608">
            <v>11731</v>
          </cell>
          <cell r="B8608" t="str">
            <v>GRELHA PVC BRANCA QUADRADA, 150 X 150 MM</v>
          </cell>
          <cell r="C8608" t="str">
            <v xml:space="preserve">UN    </v>
          </cell>
          <cell r="D8608">
            <v>4.0599999999999996</v>
          </cell>
          <cell r="E8608">
            <v>0.05</v>
          </cell>
        </row>
        <row r="8609">
          <cell r="A8609">
            <v>11732</v>
          </cell>
          <cell r="B8609" t="str">
            <v>GRELHA PVC CROMADA REDONDA, 150 MM</v>
          </cell>
          <cell r="C8609" t="str">
            <v xml:space="preserve">UN    </v>
          </cell>
          <cell r="D8609">
            <v>20.64</v>
          </cell>
          <cell r="E8609">
            <v>0.05</v>
          </cell>
        </row>
        <row r="8610">
          <cell r="A8610">
            <v>36494</v>
          </cell>
          <cell r="B8610" t="str">
            <v>GRUA ASCENCIONAL, LANCA DE 30 M, CAPACIDADE DE 1,0 T A 30 M, ALTURA ATE 39 M</v>
          </cell>
          <cell r="C8610" t="str">
            <v xml:space="preserve">UN    </v>
          </cell>
          <cell r="D8610">
            <v>324646.87</v>
          </cell>
          <cell r="E8610">
            <v>0.05</v>
          </cell>
        </row>
        <row r="8611">
          <cell r="A8611">
            <v>36493</v>
          </cell>
          <cell r="B8611" t="str">
            <v>GRUA ASCENCIONAL, LANCA DE 42 M, CAPACIDADE DE 1,5 T A 30 M, ALTURA ATE 39 M</v>
          </cell>
          <cell r="C8611" t="str">
            <v xml:space="preserve">UN    </v>
          </cell>
          <cell r="D8611">
            <v>367811.72</v>
          </cell>
          <cell r="E8611">
            <v>0.05</v>
          </cell>
        </row>
        <row r="8612">
          <cell r="A8612">
            <v>36492</v>
          </cell>
          <cell r="B8612" t="str">
            <v>GRUA ASCENCIONAL, LANCA DE 50 M, CAPACIDADE DE 2,33 T A 30 M, ALTURA ATE 48 M</v>
          </cell>
          <cell r="C8612" t="str">
            <v xml:space="preserve">UN    </v>
          </cell>
          <cell r="D8612">
            <v>683254.68</v>
          </cell>
          <cell r="E8612">
            <v>0.05</v>
          </cell>
        </row>
        <row r="8613">
          <cell r="A8613">
            <v>13333</v>
          </cell>
          <cell r="B8613" t="str">
            <v>GRUPO DE SOLDAGEM C/ GERADOR A DIESEL 60 CV PARA SOLDA ELETRICA, SOBRE 04 RODAS, COM MOTOR 4 CILINDROS</v>
          </cell>
          <cell r="C8613" t="str">
            <v xml:space="preserve">UN    </v>
          </cell>
          <cell r="D8613">
            <v>104186.98</v>
          </cell>
          <cell r="E8613">
            <v>0.05</v>
          </cell>
        </row>
        <row r="8614">
          <cell r="A8614">
            <v>13533</v>
          </cell>
          <cell r="B8614" t="str">
            <v>GRUPO DE SOLDAGEM COM GERADOR A DIESEL 30 CV, PARA SOLDA ELETRICA, SOBRE DUAS RODAS</v>
          </cell>
          <cell r="C8614" t="str">
            <v xml:space="preserve">UN    </v>
          </cell>
          <cell r="D8614">
            <v>93131.58</v>
          </cell>
          <cell r="E8614">
            <v>0.05</v>
          </cell>
        </row>
        <row r="8615">
          <cell r="A8615">
            <v>36499</v>
          </cell>
          <cell r="B8615" t="str">
            <v>GRUPO GERADOR A GASOLINA, POTENCIA NOMINAL 2,2 KW, TENSAO DE SAIDA 110/220 V, MOTOR POTENCIA 6,5 HP</v>
          </cell>
          <cell r="C8615" t="str">
            <v xml:space="preserve">UN    </v>
          </cell>
          <cell r="D8615">
            <v>2031.64</v>
          </cell>
          <cell r="E8615">
            <v>0.05</v>
          </cell>
        </row>
        <row r="8616">
          <cell r="A8616">
            <v>39585</v>
          </cell>
          <cell r="B8616" t="str">
            <v>GRUPO GERADOR DIESEL, COM CARENAGEM, POTENCIA STANDART ENTRE 100 E 110 KVA, VELOCIDADE DE 1800 RPM, FREQUENCIA DE 60 HZ</v>
          </cell>
          <cell r="C8616" t="str">
            <v xml:space="preserve">UN    </v>
          </cell>
          <cell r="D8616">
            <v>67273.53</v>
          </cell>
          <cell r="E8616">
            <v>0.05</v>
          </cell>
        </row>
        <row r="8617">
          <cell r="A8617">
            <v>39586</v>
          </cell>
          <cell r="B8617" t="str">
            <v>GRUPO GERADOR DIESEL, COM CARENAGEM, POTENCIA STANDART ENTRE 140 E 150 KVA, VELOCIDADE DE 1800 RPM, FREQUENCIA DE 60 HZ</v>
          </cell>
          <cell r="C8617" t="str">
            <v xml:space="preserve">UN    </v>
          </cell>
          <cell r="D8617">
            <v>78907.289999999994</v>
          </cell>
          <cell r="E8617">
            <v>0.05</v>
          </cell>
        </row>
        <row r="8618">
          <cell r="A8618">
            <v>39587</v>
          </cell>
          <cell r="B8618" t="str">
            <v>GRUPO GERADOR DIESEL, COM CARENAGEM, POTENCIA STANDART ENTRE 210 E 220 KVA, VELOCIDADE DE 1800 RPM, FREQUENCIA DE 60 HZ</v>
          </cell>
          <cell r="C8618" t="str">
            <v xml:space="preserve">UN    </v>
          </cell>
          <cell r="D8618">
            <v>96105.04</v>
          </cell>
          <cell r="E8618">
            <v>0.05</v>
          </cell>
        </row>
        <row r="8619">
          <cell r="A8619">
            <v>39588</v>
          </cell>
          <cell r="B8619" t="str">
            <v>GRUPO GERADOR DIESEL, COM CARENAGEM, POTENCIA STANDART ENTRE 250 E 260 KVA, VELOCIDADE DE 1800 RPM, FREQUENCIA DE 60 HZ</v>
          </cell>
          <cell r="C8619" t="str">
            <v xml:space="preserve">UN    </v>
          </cell>
          <cell r="D8619">
            <v>111279.52</v>
          </cell>
          <cell r="E8619">
            <v>0.05</v>
          </cell>
        </row>
        <row r="8620">
          <cell r="A8620">
            <v>39584</v>
          </cell>
          <cell r="B8620" t="str">
            <v>GRUPO GERADOR DIESEL, COM CARENAGEM, POTENCIA STANDART ENTRE 50 E 55 KVA, VELOCIDADE DE 1800 RPM, FREQUENCIA DE 60 HZ</v>
          </cell>
          <cell r="C8620" t="str">
            <v xml:space="preserve">UN    </v>
          </cell>
          <cell r="D8620">
            <v>59908.85</v>
          </cell>
          <cell r="E8620">
            <v>0.05</v>
          </cell>
        </row>
        <row r="8621">
          <cell r="A8621">
            <v>39590</v>
          </cell>
          <cell r="B8621" t="str">
            <v>GRUPO GERADOR DIESEL, SEM CARENAGEM, POTENCIA STANDART ENTRE 100 E 110 KVA, VELOCIDADE DE 1800 RPM, FREQUENCIA DE 60 HZ</v>
          </cell>
          <cell r="C8621" t="str">
            <v xml:space="preserve">UN    </v>
          </cell>
          <cell r="D8621">
            <v>58472.33</v>
          </cell>
          <cell r="E8621">
            <v>0.05</v>
          </cell>
        </row>
        <row r="8622">
          <cell r="A8622">
            <v>39592</v>
          </cell>
          <cell r="B8622" t="str">
            <v>GRUPO GERADOR DIESEL, SEM CARENAGEM, POTENCIA STANDART ENTRE 210 E 220 KVA, VELOCIDADE DE 1800 RPM, FREQUENCIA DE 60 HZ</v>
          </cell>
          <cell r="C8622" t="str">
            <v xml:space="preserve">UN    </v>
          </cell>
          <cell r="D8622">
            <v>84026.15</v>
          </cell>
          <cell r="E8622">
            <v>0.05</v>
          </cell>
        </row>
        <row r="8623">
          <cell r="A8623">
            <v>39593</v>
          </cell>
          <cell r="B8623" t="str">
            <v>GRUPO GERADOR DIESEL, SEM CARENAGEM, POTENCIA STANDART ENTRE 250 E 260 KVA, VELOCIDADE DE 1800 RPM, FREQUENCIA DE 60 HZ</v>
          </cell>
          <cell r="C8623" t="str">
            <v xml:space="preserve">UN    </v>
          </cell>
          <cell r="D8623">
            <v>96105.04</v>
          </cell>
          <cell r="E8623">
            <v>0.05</v>
          </cell>
        </row>
        <row r="8624">
          <cell r="A8624">
            <v>14254</v>
          </cell>
          <cell r="B8624" t="str">
            <v>GRUPO GERADOR DIESEL, SEM CARENAGEM, POTENCIA STANDART ENTRE 80 E 90 KVA, VELOCIDADE DE 1800 RPM, FREQUENCIA DE 60 HZ</v>
          </cell>
          <cell r="C8624" t="str">
            <v xml:space="preserve">UN    </v>
          </cell>
          <cell r="D8624">
            <v>54628.13</v>
          </cell>
          <cell r="E8624">
            <v>0.05</v>
          </cell>
        </row>
        <row r="8625">
          <cell r="A8625">
            <v>25987</v>
          </cell>
          <cell r="B8625" t="str">
            <v>GRUPO GERADOR ESTACIONARIO SILENCIADO, POTENCIA 50 KVA, MOTOR DIESEL</v>
          </cell>
          <cell r="C8625" t="str">
            <v xml:space="preserve">UN    </v>
          </cell>
          <cell r="D8625">
            <v>45618.84</v>
          </cell>
          <cell r="E8625">
            <v>0.05</v>
          </cell>
        </row>
        <row r="8626">
          <cell r="A8626">
            <v>25019</v>
          </cell>
          <cell r="B8626" t="str">
            <v>GRUPO GERADOR ESTACIONARIO, MOTOR DIESEL POTENCIA 170 KVA</v>
          </cell>
          <cell r="C8626" t="str">
            <v xml:space="preserve">UN    </v>
          </cell>
          <cell r="D8626">
            <v>78195.8</v>
          </cell>
          <cell r="E8626">
            <v>0.05</v>
          </cell>
        </row>
        <row r="8627">
          <cell r="A8627">
            <v>36501</v>
          </cell>
          <cell r="B8627" t="str">
            <v>GRUPO GERADOR ESTACIONARIO, POTENCIA 150 KVA, MOTOR DIESEL</v>
          </cell>
          <cell r="C8627" t="str">
            <v xml:space="preserve">UN    </v>
          </cell>
          <cell r="D8627">
            <v>69621.210000000006</v>
          </cell>
          <cell r="E8627">
            <v>0.05</v>
          </cell>
        </row>
        <row r="8628">
          <cell r="A8628">
            <v>25986</v>
          </cell>
          <cell r="B8628" t="str">
            <v>GRUPO GERADOR ESTACIONARIO, SILENCIADO, POTENCIA 180 KVA, MOTOR DIESEL</v>
          </cell>
          <cell r="C8628" t="str">
            <v xml:space="preserve">UN    </v>
          </cell>
          <cell r="D8628">
            <v>83698.03</v>
          </cell>
          <cell r="E8628">
            <v>0.05</v>
          </cell>
        </row>
        <row r="8629">
          <cell r="A8629">
            <v>36500</v>
          </cell>
          <cell r="B8629" t="str">
            <v>GRUPO GERADOR REBOCAVEL, POTENCIA *66* KVA, MOTOR A DIESEL</v>
          </cell>
          <cell r="C8629" t="str">
            <v xml:space="preserve">UN    </v>
          </cell>
          <cell r="D8629">
            <v>49199.41</v>
          </cell>
          <cell r="E8629">
            <v>0.05</v>
          </cell>
        </row>
        <row r="8630">
          <cell r="A8630">
            <v>20017</v>
          </cell>
          <cell r="B8630" t="str">
            <v>GUARNICAO/ ALIZAR/ VISTA MACICA, E= *1* CM, L= *4,5* CM, EM CEDRINHO/ ANGELIM COMERCIAL/  EUCALIPTO/ CURUPIXA/ PEROBA/ CUMARU OU EQUIVALENTE DA REGIAO</v>
          </cell>
          <cell r="C8630" t="str">
            <v xml:space="preserve">M     </v>
          </cell>
          <cell r="D8630">
            <v>3.9</v>
          </cell>
          <cell r="E8630">
            <v>0.05</v>
          </cell>
        </row>
        <row r="8631">
          <cell r="A8631">
            <v>20007</v>
          </cell>
          <cell r="B8631" t="str">
            <v>GUARNICAO/ ALIZAR/ VISTA MACICA, E= *1* CM, L= *4,5* CM, EM PINUS/ TAUARI/ VIROLA OU EQUIVALENTE DA REGIAO</v>
          </cell>
          <cell r="C8631" t="str">
            <v xml:space="preserve">M     </v>
          </cell>
          <cell r="D8631">
            <v>2.99</v>
          </cell>
          <cell r="E8631">
            <v>0.05</v>
          </cell>
        </row>
        <row r="8632">
          <cell r="A8632">
            <v>39836</v>
          </cell>
          <cell r="B8632" t="str">
            <v>GUARNICAO/ALIZAR/VISTA, E = *1,3* CM, L = *5,0* CM HASTE REGULAVEL = *35* MM, EM MDF/PVC WOOD/ POLIESTIRENO OU MADEIRA LAMINADA, PRIMER BRANCO</v>
          </cell>
          <cell r="C8632" t="str">
            <v xml:space="preserve">JG    </v>
          </cell>
          <cell r="D8632">
            <v>114.36</v>
          </cell>
          <cell r="E8632">
            <v>0.05</v>
          </cell>
        </row>
        <row r="8633">
          <cell r="A8633">
            <v>39830</v>
          </cell>
          <cell r="B8633" t="str">
            <v>GUARNICAO/ALIZAR/VISTA, E = *1,3* CM, L = *7,0* CM, EM POLIESTIRENO, BRANCO</v>
          </cell>
          <cell r="C8633" t="str">
            <v xml:space="preserve">JG    </v>
          </cell>
          <cell r="D8633">
            <v>130.41999999999999</v>
          </cell>
          <cell r="E8633">
            <v>0.05</v>
          </cell>
        </row>
        <row r="8634">
          <cell r="A8634">
            <v>39831</v>
          </cell>
          <cell r="B8634" t="str">
            <v>GUARNICAO/ALIZAR/VISTA, E = *1,5* CM, L = *5,0* CM, EM POLIESTIRENO, BRANCO</v>
          </cell>
          <cell r="C8634" t="str">
            <v xml:space="preserve">JG    </v>
          </cell>
          <cell r="D8634">
            <v>130.15</v>
          </cell>
          <cell r="E8634">
            <v>0.05</v>
          </cell>
        </row>
        <row r="8635">
          <cell r="A8635">
            <v>36888</v>
          </cell>
          <cell r="B8635" t="str">
            <v>GUARNICAO/MOLDURA DE ACABAMENTO PARA ESQUADRIA DE ALUMINIO ANODIZADO NATURAL, PARA 1 FACE</v>
          </cell>
          <cell r="C8635" t="str">
            <v xml:space="preserve">M     </v>
          </cell>
          <cell r="D8635">
            <v>16.920000000000002</v>
          </cell>
          <cell r="E8635">
            <v>0.05</v>
          </cell>
        </row>
        <row r="8636">
          <cell r="A8636">
            <v>40527</v>
          </cell>
          <cell r="B8636" t="str">
            <v>GUINCHO DE ALAVANCA MANUAL, CAPACIDADE DE 1,6 T, COM 20 M DE CABO DE ACO (AQUISICAO)</v>
          </cell>
          <cell r="C8636" t="str">
            <v xml:space="preserve">UN    </v>
          </cell>
          <cell r="D8636">
            <v>2054.59</v>
          </cell>
          <cell r="E8636">
            <v>0.05</v>
          </cell>
        </row>
        <row r="8637">
          <cell r="A8637">
            <v>36497</v>
          </cell>
          <cell r="B8637" t="str">
            <v>GUINCHO DE ALAVANCA MANUAL, CAPACIDADE 3,2 T COM 20 M DE CABO DE ACO DIAMETRO 16,3 MM</v>
          </cell>
          <cell r="C8637" t="str">
            <v xml:space="preserve">UN    </v>
          </cell>
          <cell r="D8637">
            <v>2345.54</v>
          </cell>
          <cell r="E8637">
            <v>0.05</v>
          </cell>
        </row>
        <row r="8638">
          <cell r="A8638">
            <v>36487</v>
          </cell>
          <cell r="B8638" t="str">
            <v>GUINCHO ELETRICO DE COLUNA, CAPACIDADE 400 KG, COM MOTO FREIO, MOTOR TRIFASICO DE 1,25 CV</v>
          </cell>
          <cell r="C8638" t="str">
            <v xml:space="preserve">UN    </v>
          </cell>
          <cell r="D8638">
            <v>4083.94</v>
          </cell>
          <cell r="E8638">
            <v>0.05</v>
          </cell>
        </row>
        <row r="8639">
          <cell r="A8639">
            <v>25952</v>
          </cell>
          <cell r="B8639" t="str">
            <v>GUINDASTE HIDRAULICO AUTOPROPELIDO, COM LANCA TELESCOPICA 28,80 M, CAPACIDADE MAXIMA 30 T, POTENCIA 97 KW, TRACAO 4 X 4</v>
          </cell>
          <cell r="C8639" t="str">
            <v xml:space="preserve">UN    </v>
          </cell>
          <cell r="D8639">
            <v>567694.97</v>
          </cell>
          <cell r="E8639">
            <v>0.05</v>
          </cell>
        </row>
        <row r="8640">
          <cell r="A8640">
            <v>25954</v>
          </cell>
          <cell r="B8640" t="str">
            <v>GUINDASTE HIDRAULICO AUTOPROPELIDO, COM LANCA TELESCOPICA 40 M, CAPACIDADE MAXIMA 60 T, POTENCIA 260 KW, TRACAO 6 X 6</v>
          </cell>
          <cell r="C8640" t="str">
            <v xml:space="preserve">UN    </v>
          </cell>
          <cell r="D8640">
            <v>1091721.0900000001</v>
          </cell>
          <cell r="E8640">
            <v>0.05</v>
          </cell>
        </row>
        <row r="8641">
          <cell r="A8641">
            <v>25953</v>
          </cell>
          <cell r="B8641" t="str">
            <v>GUINDASTE HIDRAULICO AUTOPROPELIDO, COM LANCA TELESCOPICA 50 M, CAPACIDADE MAXIMA 100 T, POTENCIA 350 KW, TRACAO 10 X 6</v>
          </cell>
          <cell r="C8641" t="str">
            <v xml:space="preserve">UN    </v>
          </cell>
          <cell r="D8641">
            <v>1855925.85</v>
          </cell>
          <cell r="E8641">
            <v>0.05</v>
          </cell>
        </row>
        <row r="8642">
          <cell r="A8642">
            <v>37776</v>
          </cell>
          <cell r="B8642" t="str">
            <v>GUINDAUTO HIDRAULICO, CAPACIDADE MAXIMA DE CARGA 10000 KG, MOMENTO MAXIMO DE CARGA 23 TM , ALCANCE MAXIMO HORIZONTAL 11,80 M, PARA MONTAGEM SOBRE CHASSI DE CAMINHAO PBT MINIMO 15000 KG (INCLUI MONTAGEM, NAO INCLUI CAMINHAO)</v>
          </cell>
          <cell r="C8642" t="str">
            <v xml:space="preserve">UN    </v>
          </cell>
          <cell r="D8642">
            <v>113744.53</v>
          </cell>
          <cell r="E8642">
            <v>0.05</v>
          </cell>
        </row>
        <row r="8643">
          <cell r="A8643">
            <v>37775</v>
          </cell>
          <cell r="B8643" t="str">
            <v>GUINDAUTO HIDRAULICO, CAPACIDADE MAXIMA DE CARGA 14340 KG, MOMENTO MAXIMO DE CARGA 42,3 TM, ALCANCE MAXIMO HORIZONTAL 16,80 M, PARA MONTAGEM SOBRE CHASSI DE CAMINHAO PBT MINIMO 23000 KG (INCLUI MONTAGEM, NAO INCLUI CAMINHAO)</v>
          </cell>
          <cell r="C8643" t="str">
            <v xml:space="preserve">UN    </v>
          </cell>
          <cell r="D8643">
            <v>179156.25</v>
          </cell>
          <cell r="E8643">
            <v>0.05</v>
          </cell>
        </row>
        <row r="8644">
          <cell r="A8644">
            <v>36491</v>
          </cell>
          <cell r="B8644" t="str">
            <v>GUINDAUTO HIDRAULICO, CAPACIDADE MAXIMA DE CARGA 30000 KG, MOMENTO MAXIMO DE CARGA 92,2 TM , ALCANCE MAXIMO HORIZONTAL  22,00 M, PARA MONTAGEM SOBRE CHASSI DE CAMINHAO PBT MINIMO 30000 KG (INCLUI MONTAGEM, NAO INCLUI CAMINHAO)</v>
          </cell>
          <cell r="C8644" t="str">
            <v xml:space="preserve">UN    </v>
          </cell>
          <cell r="D8644">
            <v>663468.75</v>
          </cell>
          <cell r="E8644">
            <v>0.05</v>
          </cell>
        </row>
        <row r="8645">
          <cell r="A8645">
            <v>10712</v>
          </cell>
          <cell r="B8645" t="str">
            <v>GUINDAUTO HIDRAULICO, CAPACIDADE MAXIMA DE CARGA 3300 KG, MOMENTO MAXIMO DE CARGA 5,8 TM , ALCANCE MAXIMO HORIZONTAL  7,60 M, PARA MONTAGEM SOBRE CHASSI DE CAMINHAO PBT MINIMO 8000 KG (INCLUI MONTAGEM, NAO INCLUI CAMINHAO)</v>
          </cell>
          <cell r="C8645" t="str">
            <v xml:space="preserve">UN    </v>
          </cell>
          <cell r="D8645">
            <v>44789.06</v>
          </cell>
          <cell r="E8645">
            <v>0.05</v>
          </cell>
        </row>
        <row r="8646">
          <cell r="A8646">
            <v>3363</v>
          </cell>
          <cell r="B8646" t="str">
            <v>GUINDAUTO HIDRAULICO, CAPACIDADE MAXIMA DE CARGA 6200 KG, MOMENTO MAXIMO DE CARGA 11,7 TM , ALCANCE MAXIMO HORIZONTAL  9,70 M, PARA MONTAGEM SOBRE CHASSI DE CAMINHAO PBT MINIMO 13000 KG (INCLUI MONTAGEM, NAO INCLUI CAMINHAO)</v>
          </cell>
          <cell r="C8646" t="str">
            <v xml:space="preserve">UN    </v>
          </cell>
          <cell r="D8646">
            <v>63000</v>
          </cell>
          <cell r="E8646">
            <v>0.05</v>
          </cell>
        </row>
        <row r="8647">
          <cell r="A8647">
            <v>3365</v>
          </cell>
          <cell r="B8647" t="str">
            <v>GUINDAUTO HIDRAULICO, CAPACIDADE MAXIMA DE CARGA 8500 KG, MOMENTO MAXIMO DE CARGA 30,4 TM , ALCANCE MAXIMO HORIZONTAL  14,30 M, PARA MONTAGEM SOBRE CHASSI DE CAMINHAO PBT MINIMO 23000 KG (INCLUI MONTAGEM, NAO INCLUI CAMINHAO)</v>
          </cell>
          <cell r="C8647" t="str">
            <v xml:space="preserve">UN    </v>
          </cell>
          <cell r="D8647">
            <v>147262.5</v>
          </cell>
          <cell r="E8647">
            <v>0.05</v>
          </cell>
        </row>
        <row r="8648">
          <cell r="A8648">
            <v>7569</v>
          </cell>
          <cell r="B8648" t="str">
            <v>HASTE ANCORA EM ACO GALVANIZADO, DIMENSOES 16 MM X 2000 MM</v>
          </cell>
          <cell r="C8648" t="str">
            <v xml:space="preserve">UN    </v>
          </cell>
          <cell r="D8648">
            <v>39.79</v>
          </cell>
          <cell r="E8648">
            <v>0.05</v>
          </cell>
        </row>
        <row r="8649">
          <cell r="A8649">
            <v>34349</v>
          </cell>
          <cell r="B8649" t="str">
            <v>HASTE DE ACO GALVANIZADO PARA FIXACAO DE CONCERTINA 2 "/3 M</v>
          </cell>
          <cell r="C8649" t="str">
            <v xml:space="preserve">UN    </v>
          </cell>
          <cell r="D8649">
            <v>8.9</v>
          </cell>
          <cell r="E8649">
            <v>0.05</v>
          </cell>
        </row>
        <row r="8650">
          <cell r="A8650">
            <v>3383</v>
          </cell>
          <cell r="B8650" t="str">
            <v>HASTE DE ATERRAMENTO EM ACO COM 2,40 M DE COMPRIMENTO E DN = 5/8", REVESTIDA COM BAIXA CAMADA DE COBRE, SEM CONECTOR</v>
          </cell>
          <cell r="C8650" t="str">
            <v xml:space="preserve">UN    </v>
          </cell>
          <cell r="D8650">
            <v>27.06</v>
          </cell>
          <cell r="E8650">
            <v>0.05</v>
          </cell>
        </row>
        <row r="8651">
          <cell r="A8651">
            <v>38057</v>
          </cell>
          <cell r="B8651" t="str">
            <v>HASTE DE ATERRAMENTO EM ACO COM 3,00 M DE COMPRIMENTO E DN = 1/2", REVESTIDA COM BAIXA CAMADA DE COBRE, COM CONECTOR TIPO GRAMPO</v>
          </cell>
          <cell r="C8651" t="str">
            <v xml:space="preserve">UN    </v>
          </cell>
          <cell r="D8651">
            <v>38.909999999999997</v>
          </cell>
          <cell r="E8651">
            <v>0.05</v>
          </cell>
        </row>
        <row r="8652">
          <cell r="A8652">
            <v>3373</v>
          </cell>
          <cell r="B8652" t="str">
            <v>HASTE DE ATERRAMENTO EM ACO COM 3,00 M DE COMPRIMENTO E DN = 1/2", REVESTIDA COM BAIXA CAMADA DE COBRE, SEM CONECTOR</v>
          </cell>
          <cell r="C8652" t="str">
            <v xml:space="preserve">UN    </v>
          </cell>
          <cell r="D8652">
            <v>30.88</v>
          </cell>
          <cell r="E8652">
            <v>0.05</v>
          </cell>
        </row>
        <row r="8653">
          <cell r="A8653">
            <v>38059</v>
          </cell>
          <cell r="B8653" t="str">
            <v>HASTE DE ATERRAMENTO EM ACO COM 3,00 M DE COMPRIMENTO E DN = 1", REVESTIDA COM BAIXA CAMADA DE COBRE, COM CONECTOR TIPO GRAMPO</v>
          </cell>
          <cell r="C8653" t="str">
            <v xml:space="preserve">UN    </v>
          </cell>
          <cell r="D8653">
            <v>193.02</v>
          </cell>
          <cell r="E8653">
            <v>0.05</v>
          </cell>
        </row>
        <row r="8654">
          <cell r="A8654">
            <v>38058</v>
          </cell>
          <cell r="B8654" t="str">
            <v>HASTE DE ATERRAMENTO EM ACO COM 3,00 M DE COMPRIMENTO E DN = 1", REVESTIDA COM BAIXA CAMADA DE COBRE, SEM CONECTOR</v>
          </cell>
          <cell r="C8654" t="str">
            <v xml:space="preserve">UN    </v>
          </cell>
          <cell r="D8654">
            <v>167.63</v>
          </cell>
          <cell r="E8654">
            <v>0.05</v>
          </cell>
        </row>
        <row r="8655">
          <cell r="A8655">
            <v>3376</v>
          </cell>
          <cell r="B8655" t="str">
            <v>HASTE DE ATERRAMENTO EM ACO COM 3,00 M DE COMPRIMENTO E DN = 3/4", REVESTIDA COM BAIXA CAMADA DE COBRE, COM CONECTOR TIPO GRAMPO</v>
          </cell>
          <cell r="C8655" t="str">
            <v xml:space="preserve">UN    </v>
          </cell>
          <cell r="D8655">
            <v>52.68</v>
          </cell>
          <cell r="E8655">
            <v>0.05</v>
          </cell>
        </row>
        <row r="8656">
          <cell r="A8656">
            <v>3378</v>
          </cell>
          <cell r="B8656" t="str">
            <v>HASTE DE ATERRAMENTO EM ACO COM 3,00 M DE COMPRIMENTO E DN = 3/4", REVESTIDA COM BAIXA CAMADA DE COBRE, SEM CONECTOR</v>
          </cell>
          <cell r="C8656" t="str">
            <v xml:space="preserve">UN    </v>
          </cell>
          <cell r="D8656">
            <v>52.08</v>
          </cell>
          <cell r="E8656">
            <v>0.05</v>
          </cell>
        </row>
        <row r="8657">
          <cell r="A8657">
            <v>3380</v>
          </cell>
          <cell r="B8657" t="str">
            <v>HASTE DE ATERRAMENTO EM ACO COM 3,00 M DE COMPRIMENTO E DN = 5/8", REVESTIDA COM BAIXA CAMADA DE COBRE, COM CONECTOR TIPO GRAMPO</v>
          </cell>
          <cell r="C8657" t="str">
            <v xml:space="preserve">UN    </v>
          </cell>
          <cell r="D8657">
            <v>36.46</v>
          </cell>
          <cell r="E8657">
            <v>0.05</v>
          </cell>
        </row>
        <row r="8658">
          <cell r="A8658">
            <v>3379</v>
          </cell>
          <cell r="B8658" t="str">
            <v>HASTE DE ATERRAMENTO EM ACO COM 3,00 M DE COMPRIMENTO E DN = 5/8", REVESTIDA COM BAIXA CAMADA DE COBRE, SEM CONECTOR</v>
          </cell>
          <cell r="C8658" t="str">
            <v xml:space="preserve">UN    </v>
          </cell>
          <cell r="D8658">
            <v>35.200000000000003</v>
          </cell>
          <cell r="E8658">
            <v>0.05</v>
          </cell>
        </row>
        <row r="8659">
          <cell r="A8659">
            <v>11991</v>
          </cell>
          <cell r="B8659" t="str">
            <v>HASTE DE ATERRAMENTO EM ACO GALVANIZADO TIPO CANTONEIRA COM 2,00 M DE COMPRIMENTO, 25 X 25 MM E CHAPA DE 3/16"</v>
          </cell>
          <cell r="C8659" t="str">
            <v xml:space="preserve">UN    </v>
          </cell>
          <cell r="D8659">
            <v>40.869999999999997</v>
          </cell>
          <cell r="E8659">
            <v>0.05</v>
          </cell>
        </row>
        <row r="8660">
          <cell r="A8660">
            <v>20062</v>
          </cell>
          <cell r="B8660" t="str">
            <v>HASTE METALICA PARA FIXACAO DE CALHA PLUVIAL,  ZINCADA, DOBRADA 90 GRAUS</v>
          </cell>
          <cell r="C8660" t="str">
            <v xml:space="preserve">UN    </v>
          </cell>
          <cell r="D8660">
            <v>9.39</v>
          </cell>
          <cell r="E8660">
            <v>0.05</v>
          </cell>
        </row>
        <row r="8661">
          <cell r="A8661">
            <v>11029</v>
          </cell>
          <cell r="B8661" t="str">
            <v>HASTE RETA PARA GANCHO DE FERRO GALVANIZADO, COM ROSCA 1/4 " X 30 CM PARA FIXACAO DE TELHA METALICA, INCLUI PORCA E ARRUELAS DE VEDACAO</v>
          </cell>
          <cell r="C8661" t="str">
            <v xml:space="preserve">CJ    </v>
          </cell>
          <cell r="D8661">
            <v>0.88</v>
          </cell>
          <cell r="E8661">
            <v>0.05</v>
          </cell>
        </row>
        <row r="8662">
          <cell r="A8662">
            <v>4316</v>
          </cell>
          <cell r="B8662" t="str">
            <v>HASTE RETA PARA GANCHO DE FERRO GALVANIZADO, COM ROSCA 1/4 " X 40 CM PARA FIXACAO DE TELHA DE FIBROCIMENTO, INCLUI PORCA SEXTAVADA DE  ZINCO</v>
          </cell>
          <cell r="C8662" t="str">
            <v xml:space="preserve">UN    </v>
          </cell>
          <cell r="D8662">
            <v>0.89</v>
          </cell>
          <cell r="E8662">
            <v>0.05</v>
          </cell>
        </row>
        <row r="8663">
          <cell r="A8663">
            <v>4313</v>
          </cell>
          <cell r="B8663" t="str">
            <v>HASTE RETA PARA GANCHO DE FERRO GALVANIZADO, COM ROSCA 5/16" X 35 CM PARA FIXACAO DE TELHA DE FIBROCIMENTO, INCLUI PORCA E ARRUELAS DE VEDACAO</v>
          </cell>
          <cell r="C8663" t="str">
            <v xml:space="preserve">CJ    </v>
          </cell>
          <cell r="D8663">
            <v>1.28</v>
          </cell>
          <cell r="E8663">
            <v>0.05</v>
          </cell>
        </row>
        <row r="8664">
          <cell r="A8664">
            <v>4317</v>
          </cell>
          <cell r="B8664" t="str">
            <v>HASTE RETA PARA GANCHO DE FERRO GALVANIZADO, COM ROSCA 5/16" X 40 CM PARA FIXACAO DE TELHA DE FIBROCIMENTO, INCLUI PORCA SEXTAVADA DE  ZINCO</v>
          </cell>
          <cell r="C8664" t="str">
            <v xml:space="preserve">UN    </v>
          </cell>
          <cell r="D8664">
            <v>1.46</v>
          </cell>
          <cell r="E8664">
            <v>0.05</v>
          </cell>
        </row>
        <row r="8665">
          <cell r="A8665">
            <v>4314</v>
          </cell>
          <cell r="B8665" t="str">
            <v>HASTE RETA PARA GANCHO DE FERRO GALVANIZADO, COM ROSCA 5/16" X 45 CM PARA FIXACAO DE TELHA DE FIBROCIMENTO, INCLUI PORCA E ARRUELAS DE VEDACAO</v>
          </cell>
          <cell r="C8665" t="str">
            <v xml:space="preserve">CJ    </v>
          </cell>
          <cell r="D8665">
            <v>1.71</v>
          </cell>
          <cell r="E8665">
            <v>0.05</v>
          </cell>
        </row>
        <row r="8666">
          <cell r="A8666">
            <v>10561</v>
          </cell>
          <cell r="B8666" t="str">
            <v>HEXAMETAFOSFATO DE SODIO</v>
          </cell>
          <cell r="C8666" t="str">
            <v xml:space="preserve">KG    </v>
          </cell>
          <cell r="D8666">
            <v>0.3</v>
          </cell>
          <cell r="E8666">
            <v>0.05</v>
          </cell>
        </row>
        <row r="8667">
          <cell r="A8667">
            <v>10921</v>
          </cell>
          <cell r="B8667" t="str">
            <v>HIDRANTE DE COLUNA COMPLETO, EM FERRO FUNDIDO, DN = 100 MM, COM REGISTRO, CUNHA DE BORRACHA, CURVA DESSIMETRICA, EXTREMIDADE E TAMPAS (INCLUI KIT FIXACAO)</v>
          </cell>
          <cell r="C8667" t="str">
            <v xml:space="preserve">UN    </v>
          </cell>
          <cell r="D8667">
            <v>3021</v>
          </cell>
          <cell r="E8667">
            <v>0.05</v>
          </cell>
        </row>
        <row r="8668">
          <cell r="A8668">
            <v>10922</v>
          </cell>
          <cell r="B8668" t="str">
            <v>HIDRANTE DE COLUNA COMPLETO, EM FERRO FUNDIDO, DN = 75 MM, COM REGISTRO, CUNHA DE BORRACHA, CURVA DESSIMETRICA, EXTREMIDADE E TAMPAS (INCLUI KIT FIXACAO)</v>
          </cell>
          <cell r="C8668" t="str">
            <v xml:space="preserve">UN    </v>
          </cell>
          <cell r="D8668">
            <v>2736.34</v>
          </cell>
          <cell r="E8668">
            <v>0.05</v>
          </cell>
        </row>
        <row r="8669">
          <cell r="A8669">
            <v>10923</v>
          </cell>
          <cell r="B8669" t="str">
            <v>HIDRANTE SUBTERRANEO, EM FERRO FUNDIDO, COM CURVA CURTA E CAIXA, DN 75 MM</v>
          </cell>
          <cell r="C8669" t="str">
            <v xml:space="preserve">UN    </v>
          </cell>
          <cell r="D8669">
            <v>1617.29</v>
          </cell>
          <cell r="E8669">
            <v>0.05</v>
          </cell>
        </row>
        <row r="8670">
          <cell r="A8670">
            <v>10924</v>
          </cell>
          <cell r="B8670" t="str">
            <v>HIDRANTE SUBTERRANEO, EM FERRO FUNDIDO, COM CURVA LONGA E CAIXA, DN 75 MM</v>
          </cell>
          <cell r="C8670" t="str">
            <v xml:space="preserve">UN    </v>
          </cell>
          <cell r="D8670">
            <v>1703.32</v>
          </cell>
          <cell r="E8670">
            <v>0.05</v>
          </cell>
        </row>
        <row r="8671">
          <cell r="A8671">
            <v>37772</v>
          </cell>
          <cell r="B8671" t="str">
            <v>HIDROJATEADORA PARA DESOBSTRUCAO DE REDES E GALERIAS, TANQUE 7000 L, BOMBA TRIPLEX 120 KGF/CM2 128 L/MIN (INCLUI MONTAGEM, NAO INCLUI CAMINHAO)</v>
          </cell>
          <cell r="C8671" t="str">
            <v xml:space="preserve">UN    </v>
          </cell>
          <cell r="D8671">
            <v>81389.539999999994</v>
          </cell>
          <cell r="E8671">
            <v>0.05</v>
          </cell>
        </row>
        <row r="8672">
          <cell r="A8672">
            <v>37771</v>
          </cell>
          <cell r="B8672" t="str">
            <v>HIDROJATEADORA PARA DESOBSTRUCAO DE REDES E GALERIAS, TANQUE 7000 L, BOMBA TRIPLEX 140 KGF/CM2 260 L/MIN ALIMENTADA POR MOTOR INDEPENDENTE A DIESEL POTENCIA 125 CV (INCLUI MONTAGEM, NAO INCLUI CAMINHAO)</v>
          </cell>
          <cell r="C8672" t="str">
            <v xml:space="preserve">UN    </v>
          </cell>
          <cell r="D8672">
            <v>86585.51</v>
          </cell>
          <cell r="E8672">
            <v>0.05</v>
          </cell>
        </row>
        <row r="8673">
          <cell r="A8673">
            <v>12770</v>
          </cell>
          <cell r="B8673" t="str">
            <v>HIDROMETRO MULTIJATO, VAZAO MAXIMA DE 10,0 M3/H, DE 1"</v>
          </cell>
          <cell r="C8673" t="str">
            <v xml:space="preserve">UN    </v>
          </cell>
          <cell r="D8673">
            <v>536.41</v>
          </cell>
          <cell r="E8673">
            <v>0.05</v>
          </cell>
        </row>
        <row r="8674">
          <cell r="A8674">
            <v>12772</v>
          </cell>
          <cell r="B8674" t="str">
            <v>HIDROMETRO MULTIJATO, VAZAO MAXIMA DE 20,0 M3/H, DE 1 1/2"</v>
          </cell>
          <cell r="C8674" t="str">
            <v xml:space="preserve">UN    </v>
          </cell>
          <cell r="D8674">
            <v>891.5</v>
          </cell>
          <cell r="E8674">
            <v>0.05</v>
          </cell>
        </row>
        <row r="8675">
          <cell r="A8675">
            <v>12768</v>
          </cell>
          <cell r="B8675" t="str">
            <v>HIDROMETRO MULTIJATO, VAZAO MAXIMA DE 30,0 M3/H, DE 2"</v>
          </cell>
          <cell r="C8675" t="str">
            <v xml:space="preserve">UN    </v>
          </cell>
          <cell r="D8675">
            <v>1254.1500000000001</v>
          </cell>
          <cell r="E8675">
            <v>0.05</v>
          </cell>
        </row>
        <row r="8676">
          <cell r="A8676">
            <v>12775</v>
          </cell>
          <cell r="B8676" t="str">
            <v>HIDROMETRO MULTIJATO, VAZAO MAXIMA DE 7,0 M3/H, DE 1"</v>
          </cell>
          <cell r="C8676" t="str">
            <v xml:space="preserve">UN    </v>
          </cell>
          <cell r="D8676">
            <v>392.86</v>
          </cell>
          <cell r="E8676">
            <v>0.05</v>
          </cell>
        </row>
        <row r="8677">
          <cell r="A8677">
            <v>12769</v>
          </cell>
          <cell r="B8677" t="str">
            <v>HIDROMETRO UNIJATO, VAZAO MAXIMA DE 1,5 M3/H, DE 1/2"</v>
          </cell>
          <cell r="C8677" t="str">
            <v xml:space="preserve">UN    </v>
          </cell>
          <cell r="D8677">
            <v>102.75</v>
          </cell>
          <cell r="E8677">
            <v>0.05</v>
          </cell>
        </row>
        <row r="8678">
          <cell r="A8678">
            <v>12773</v>
          </cell>
          <cell r="B8678" t="str">
            <v>HIDROMETRO UNIJATO, VAZAO MAXIMA DE 3,0 M3/H, DE 1/2"</v>
          </cell>
          <cell r="C8678" t="str">
            <v xml:space="preserve">UN    </v>
          </cell>
          <cell r="D8678">
            <v>110.3</v>
          </cell>
          <cell r="E8678">
            <v>0.05</v>
          </cell>
        </row>
        <row r="8679">
          <cell r="A8679">
            <v>12774</v>
          </cell>
          <cell r="B8679" t="str">
            <v>HIDROMETRO UNIJATO, VAZAO MAXIMA DE 5,0 M3/H, DE 3/4"</v>
          </cell>
          <cell r="C8679" t="str">
            <v xml:space="preserve">UN    </v>
          </cell>
          <cell r="D8679">
            <v>135.99</v>
          </cell>
          <cell r="E8679">
            <v>0.05</v>
          </cell>
        </row>
        <row r="8680">
          <cell r="A8680">
            <v>12776</v>
          </cell>
          <cell r="B8680" t="str">
            <v>HIDROMETRO WOLTMANN, VAZAO MAXIMA DE 50,0 M3/H, DE 2"</v>
          </cell>
          <cell r="C8680" t="str">
            <v xml:space="preserve">UN    </v>
          </cell>
          <cell r="D8680">
            <v>2024.77</v>
          </cell>
          <cell r="E8680">
            <v>0.05</v>
          </cell>
        </row>
        <row r="8681">
          <cell r="A8681">
            <v>12777</v>
          </cell>
          <cell r="B8681" t="str">
            <v>HIDROMETRO WOLTMANN, VAZAO MAXIMA DE 80,0 M3/H, DE 3"</v>
          </cell>
          <cell r="C8681" t="str">
            <v xml:space="preserve">UN    </v>
          </cell>
          <cell r="D8681">
            <v>2644.3</v>
          </cell>
          <cell r="E8681">
            <v>0.05</v>
          </cell>
        </row>
        <row r="8682">
          <cell r="A8682">
            <v>3391</v>
          </cell>
          <cell r="B8682" t="str">
            <v>IGNITOR PARA LAMPADA DE VAPOR DE SODIO / VAPOR METALICO ATE 2000 W, TENSAO DE PULSO ENTRE 600 A 750 V</v>
          </cell>
          <cell r="C8682" t="str">
            <v xml:space="preserve">UN    </v>
          </cell>
          <cell r="D8682">
            <v>65.44</v>
          </cell>
          <cell r="E8682">
            <v>0.05</v>
          </cell>
        </row>
        <row r="8683">
          <cell r="A8683">
            <v>3389</v>
          </cell>
          <cell r="B8683" t="str">
            <v>IGNITOR PARA LAMPADA DE VAPOR DE SODIO / VAPOR METALICO ATE 400 W, TENSAO DE PULSO ENTRE 3000 A 4500 V</v>
          </cell>
          <cell r="C8683" t="str">
            <v xml:space="preserve">UN    </v>
          </cell>
          <cell r="D8683">
            <v>33.950000000000003</v>
          </cell>
          <cell r="E8683">
            <v>0.05</v>
          </cell>
        </row>
        <row r="8684">
          <cell r="A8684">
            <v>3390</v>
          </cell>
          <cell r="B8684" t="str">
            <v>IGNITOR PARA LAMPADA DE VAPOR DE SODIO / VAPOR METALICO ATE 400 W, TENSAO DE PULSO ENTRE 580 A 750 V</v>
          </cell>
          <cell r="C8684" t="str">
            <v xml:space="preserve">UN    </v>
          </cell>
          <cell r="D8684">
            <v>38.21</v>
          </cell>
          <cell r="E8684">
            <v>0.05</v>
          </cell>
        </row>
        <row r="8685">
          <cell r="A8685">
            <v>12873</v>
          </cell>
          <cell r="B8685" t="str">
            <v>IMPERMEABILIZADOR</v>
          </cell>
          <cell r="C8685" t="str">
            <v xml:space="preserve">H     </v>
          </cell>
          <cell r="D8685">
            <v>15.49</v>
          </cell>
          <cell r="E8685">
            <v>0.05</v>
          </cell>
        </row>
        <row r="8686">
          <cell r="A8686">
            <v>41076</v>
          </cell>
          <cell r="B8686" t="str">
            <v>IMPERMEABILIZADOR (MENSALISTA)</v>
          </cell>
          <cell r="C8686" t="str">
            <v xml:space="preserve">MES   </v>
          </cell>
          <cell r="D8686">
            <v>2735.14</v>
          </cell>
          <cell r="E8686">
            <v>0.05</v>
          </cell>
        </row>
        <row r="8687">
          <cell r="A8687">
            <v>1371</v>
          </cell>
          <cell r="B8687" t="str">
            <v>IMPERMEABILIZANTE A BASE DE CIMENTO CRISTALIZANTE EM PO, MONOCOMPONENTE</v>
          </cell>
          <cell r="C8687" t="str">
            <v xml:space="preserve">KG    </v>
          </cell>
          <cell r="D8687">
            <v>4.78</v>
          </cell>
          <cell r="E8687">
            <v>0.05</v>
          </cell>
        </row>
        <row r="8688">
          <cell r="A8688">
            <v>140</v>
          </cell>
          <cell r="B8688" t="str">
            <v>IMPERMEABILIZANTE FLEXIVEL BRANCO DE BASE ACRILICA PARA COBERTURAS</v>
          </cell>
          <cell r="C8688" t="str">
            <v xml:space="preserve">KG    </v>
          </cell>
          <cell r="D8688">
            <v>14.45</v>
          </cell>
          <cell r="E8688">
            <v>0.05</v>
          </cell>
        </row>
        <row r="8689">
          <cell r="A8689">
            <v>151</v>
          </cell>
          <cell r="B8689" t="str">
            <v>IMPERMEABILIZANTE INCOLOR PARA TRATAMENTO DE FACHADAS E TELHAS, BASE SILICONE</v>
          </cell>
          <cell r="C8689" t="str">
            <v xml:space="preserve">L     </v>
          </cell>
          <cell r="D8689">
            <v>18.170000000000002</v>
          </cell>
          <cell r="E8689">
            <v>0.05</v>
          </cell>
        </row>
        <row r="8690">
          <cell r="A8690">
            <v>7340</v>
          </cell>
          <cell r="B8690" t="str">
            <v>IMUNIZANTE PARA MADEIRA, INCOLOR</v>
          </cell>
          <cell r="C8690" t="str">
            <v xml:space="preserve">L     </v>
          </cell>
          <cell r="D8690">
            <v>14.21</v>
          </cell>
          <cell r="E8690">
            <v>0.05</v>
          </cell>
        </row>
        <row r="8691">
          <cell r="A8691">
            <v>2701</v>
          </cell>
          <cell r="B8691" t="str">
            <v>INSTALADOR DE TUBULACOES (TUBOS/EQUIPAMENTOS)</v>
          </cell>
          <cell r="C8691" t="str">
            <v xml:space="preserve">H     </v>
          </cell>
          <cell r="D8691">
            <v>20.14</v>
          </cell>
          <cell r="E8691">
            <v>0.05</v>
          </cell>
        </row>
        <row r="8692">
          <cell r="A8692">
            <v>40929</v>
          </cell>
          <cell r="B8692" t="str">
            <v>INSTALADOR DE TUBULACOES (TUBOS/EQUIPAMENTOS) (MENSALISTA)</v>
          </cell>
          <cell r="C8692" t="str">
            <v xml:space="preserve">MES   </v>
          </cell>
          <cell r="D8692">
            <v>3556.15</v>
          </cell>
          <cell r="E8692">
            <v>0.05</v>
          </cell>
        </row>
        <row r="8693">
          <cell r="A8693">
            <v>38114</v>
          </cell>
          <cell r="B8693" t="str">
            <v>INTERRUPTOR BIPOLAR SIMPLES 10 A, 250 V (APENAS MODULO)</v>
          </cell>
          <cell r="C8693" t="str">
            <v xml:space="preserve">UN    </v>
          </cell>
          <cell r="D8693">
            <v>15.15</v>
          </cell>
          <cell r="E8693">
            <v>0.05</v>
          </cell>
        </row>
        <row r="8694">
          <cell r="A8694">
            <v>38064</v>
          </cell>
          <cell r="B8694" t="str">
            <v>INTERRUPTOR BIPOLAR 10A, 250V, CONJUNTO MONTADO PARA EMBUTIR 4" X 2" (PLACA + SUPORTE + MODULO)</v>
          </cell>
          <cell r="C8694" t="str">
            <v xml:space="preserve">UN    </v>
          </cell>
          <cell r="D8694">
            <v>16.940000000000001</v>
          </cell>
          <cell r="E8694">
            <v>0.05</v>
          </cell>
        </row>
        <row r="8695">
          <cell r="A8695">
            <v>38115</v>
          </cell>
          <cell r="B8695" t="str">
            <v>INTERRUPTOR INTERMEDIARIO 10 A, 250 V (APENAS MODULO)</v>
          </cell>
          <cell r="C8695" t="str">
            <v xml:space="preserve">UN    </v>
          </cell>
          <cell r="D8695">
            <v>16.18</v>
          </cell>
          <cell r="E8695">
            <v>0.05</v>
          </cell>
        </row>
        <row r="8696">
          <cell r="A8696">
            <v>38065</v>
          </cell>
          <cell r="B8696" t="str">
            <v>INTERRUPTOR INTERMEDIARIO 10A, 250V, CONJUNTO MONTADO PARA EMBUTIR 4" X 2" (PLACA + SUPORTE + MODULO)</v>
          </cell>
          <cell r="C8696" t="str">
            <v xml:space="preserve">UN    </v>
          </cell>
          <cell r="D8696">
            <v>24.03</v>
          </cell>
          <cell r="E8696">
            <v>0.05</v>
          </cell>
        </row>
        <row r="8697">
          <cell r="A8697">
            <v>38078</v>
          </cell>
          <cell r="B8697" t="str">
            <v>INTERRUPTOR PARALELO + TOMADA 2P+T 10A, 250V, CONJUNTO MONTADO PARA EMBUTIR 4" X 2" (PLACA + SUPORTE + MODULOS)</v>
          </cell>
          <cell r="C8697" t="str">
            <v xml:space="preserve">UN    </v>
          </cell>
          <cell r="D8697">
            <v>14.02</v>
          </cell>
          <cell r="E8697">
            <v>0.05</v>
          </cell>
        </row>
        <row r="8698">
          <cell r="A8698">
            <v>38113</v>
          </cell>
          <cell r="B8698" t="str">
            <v>INTERRUPTOR PARALELO 10A, 250V (APENAS MODULO)</v>
          </cell>
          <cell r="C8698" t="str">
            <v xml:space="preserve">UN    </v>
          </cell>
          <cell r="D8698">
            <v>7.62</v>
          </cell>
          <cell r="E8698">
            <v>0.05</v>
          </cell>
        </row>
        <row r="8699">
          <cell r="A8699">
            <v>38063</v>
          </cell>
          <cell r="B8699" t="str">
            <v>INTERRUPTOR PARALELO 10A, 250V, CONJUNTO MONTADO PARA EMBUTIR 4" X 2" (PLACA + SUPORTE + MODULO)</v>
          </cell>
          <cell r="C8699" t="str">
            <v xml:space="preserve">UN    </v>
          </cell>
          <cell r="D8699">
            <v>8.17</v>
          </cell>
          <cell r="E8699">
            <v>0.05</v>
          </cell>
        </row>
        <row r="8700">
          <cell r="A8700">
            <v>38080</v>
          </cell>
          <cell r="B8700" t="str">
            <v>INTERRUPTOR SIMPLES + INTERRUPTOR PARALELO + TOMADA 2P+T 10A, 250V, CONJUNTO MONTADO PARA EMBUTIR 4" X 2" (PLACA + SUPORTE + MODULOS)</v>
          </cell>
          <cell r="C8700" t="str">
            <v xml:space="preserve">UN    </v>
          </cell>
          <cell r="D8700">
            <v>24.35</v>
          </cell>
          <cell r="E8700">
            <v>0.05</v>
          </cell>
        </row>
        <row r="8701">
          <cell r="A8701">
            <v>38069</v>
          </cell>
          <cell r="B8701" t="str">
            <v>INTERRUPTOR SIMPLES + INTERRUPTOR PARALELO 10A, 250V, CONJUNTO MONTADO PARA EMBUTIR 4" X 2" (PLACA + SUPORTE + MODULOS)</v>
          </cell>
          <cell r="C8701" t="str">
            <v xml:space="preserve">UN    </v>
          </cell>
          <cell r="D8701">
            <v>13.32</v>
          </cell>
          <cell r="E8701">
            <v>0.05</v>
          </cell>
        </row>
        <row r="8702">
          <cell r="A8702">
            <v>38077</v>
          </cell>
          <cell r="B8702" t="str">
            <v>INTERRUPTOR SIMPLES + TOMADA 2P+T 10A, 250V, CONJUNTO MONTADO PARA EMBUTIR 4" X 2" (PLACA + SUPORTE + MODULOS)</v>
          </cell>
          <cell r="C8702" t="str">
            <v xml:space="preserve">UN    </v>
          </cell>
          <cell r="D8702">
            <v>13.01</v>
          </cell>
          <cell r="E8702">
            <v>0.05</v>
          </cell>
        </row>
        <row r="8703">
          <cell r="A8703">
            <v>38073</v>
          </cell>
          <cell r="B8703" t="str">
            <v>INTERRUPTOR SIMPLES + 2 INTERRUPTORES PARALELOS 10A, 250V, CONJUNTO MONTADO PARA EMBUTIR 4" X 2" (PLACA + SUPORTE + MODULOS)</v>
          </cell>
          <cell r="C8703" t="str">
            <v xml:space="preserve">UN    </v>
          </cell>
          <cell r="D8703">
            <v>19.829999999999998</v>
          </cell>
          <cell r="E8703">
            <v>0.05</v>
          </cell>
        </row>
        <row r="8704">
          <cell r="A8704">
            <v>38112</v>
          </cell>
          <cell r="B8704" t="str">
            <v>INTERRUPTOR SIMPLES 10A, 250V (APENAS MODULO)</v>
          </cell>
          <cell r="C8704" t="str">
            <v xml:space="preserve">UN    </v>
          </cell>
          <cell r="D8704">
            <v>5.85</v>
          </cell>
          <cell r="E8704">
            <v>0.05</v>
          </cell>
        </row>
        <row r="8705">
          <cell r="A8705">
            <v>38062</v>
          </cell>
          <cell r="B8705" t="str">
            <v>INTERRUPTOR SIMPLES 10A, 250V, CONJUNTO MONTADO PARA EMBUTIR 4" X 2" (PLACA + SUPORTE + MODULO)</v>
          </cell>
          <cell r="C8705" t="str">
            <v xml:space="preserve">UN    </v>
          </cell>
          <cell r="D8705">
            <v>6</v>
          </cell>
          <cell r="E8705">
            <v>0.05</v>
          </cell>
        </row>
        <row r="8706">
          <cell r="A8706">
            <v>12128</v>
          </cell>
          <cell r="B8706" t="str">
            <v>INTERRUPTOR SIMPLES 10A, 250V, CONJUNTO MONTADO PARA SOBREPOR 4" X 2" (CAIXA + MODULO)</v>
          </cell>
          <cell r="C8706" t="str">
            <v xml:space="preserve">UN    </v>
          </cell>
          <cell r="D8706">
            <v>8.02</v>
          </cell>
          <cell r="E8706">
            <v>0.05</v>
          </cell>
        </row>
        <row r="8707">
          <cell r="A8707">
            <v>12129</v>
          </cell>
          <cell r="B8707" t="str">
            <v>INTERRUPTOR SIMPLES 10A, 250V, CONJUNTO MONTADO PARA SOBREPOR 4" X 2" (CAIXA + 2 MODULOS)</v>
          </cell>
          <cell r="C8707" t="str">
            <v xml:space="preserve">UN    </v>
          </cell>
          <cell r="D8707">
            <v>10.6</v>
          </cell>
          <cell r="E8707">
            <v>0.05</v>
          </cell>
        </row>
        <row r="8708">
          <cell r="A8708">
            <v>38081</v>
          </cell>
          <cell r="B8708" t="str">
            <v>INTERRUPTORES PARALELOS (2 MODULOS) + TOMADA 2P+T 10A, 250V, CONJUNTO MONTADO PARA EMBUTIR 4" X 2" (PLACA + SUPORTE + MODULOS)</v>
          </cell>
          <cell r="C8708" t="str">
            <v xml:space="preserve">UN    </v>
          </cell>
          <cell r="D8708">
            <v>20.66</v>
          </cell>
          <cell r="E8708">
            <v>0.05</v>
          </cell>
        </row>
        <row r="8709">
          <cell r="A8709">
            <v>38070</v>
          </cell>
          <cell r="B8709" t="str">
            <v>INTERRUPTORES PARALELOS (2 MODULOS) 10A, 250V, CONJUNTO MONTADO PARA EMBUTIR 4" X 2" (PLACA + SUPORTE + MODULOS)</v>
          </cell>
          <cell r="C8709" t="str">
            <v xml:space="preserve">UN    </v>
          </cell>
          <cell r="D8709">
            <v>14.23</v>
          </cell>
          <cell r="E8709">
            <v>0.05</v>
          </cell>
        </row>
        <row r="8710">
          <cell r="A8710">
            <v>38074</v>
          </cell>
          <cell r="B8710" t="str">
            <v>INTERRUPTORES PARALELOS (3 MODULOS) 10A, 250V, CONJUNTO MONTADO PARA EMBUTIR 4" X 2" (PLACA + SUPORTE + MODULO)</v>
          </cell>
          <cell r="C8710" t="str">
            <v xml:space="preserve">UN    </v>
          </cell>
          <cell r="D8710">
            <v>21.64</v>
          </cell>
          <cell r="E8710">
            <v>0.05</v>
          </cell>
        </row>
        <row r="8711">
          <cell r="A8711">
            <v>38079</v>
          </cell>
          <cell r="B8711" t="str">
            <v>INTERRUPTORES SIMPLES (2 MODULOS) + TOMADA 2P+T 10A, 250V, CONJUNTO MONTADO PARA EMBUTIR 4" X 2" (PLACA + SUPORTE + MODULOS)</v>
          </cell>
          <cell r="C8711" t="str">
            <v xml:space="preserve">UN    </v>
          </cell>
          <cell r="D8711">
            <v>18.57</v>
          </cell>
          <cell r="E8711">
            <v>0.05</v>
          </cell>
        </row>
        <row r="8712">
          <cell r="A8712">
            <v>38072</v>
          </cell>
          <cell r="B8712" t="str">
            <v>INTERRUPTORES SIMPLES (2 MODULOS) + 1 INTERRUPTOR PARALELO 10A, 250V, CONJUNTO MONTADO PARA EMBUTIR 4" X 2" (PLACA + SUPORTE + MODULOS)</v>
          </cell>
          <cell r="C8712" t="str">
            <v xml:space="preserve">UN    </v>
          </cell>
          <cell r="D8712">
            <v>17.850000000000001</v>
          </cell>
          <cell r="E8712">
            <v>0.05</v>
          </cell>
        </row>
        <row r="8713">
          <cell r="A8713">
            <v>38068</v>
          </cell>
          <cell r="B8713" t="str">
            <v>INTERRUPTORES SIMPLES (2 MODULOS) 10A, 250V, CONJUNTO MONTADO PARA EMBUTIR 4" X 2" (PLACA + SUPORTE + MODULOS)</v>
          </cell>
          <cell r="C8713" t="str">
            <v xml:space="preserve">UN    </v>
          </cell>
          <cell r="D8713">
            <v>12.32</v>
          </cell>
          <cell r="E8713">
            <v>0.05</v>
          </cell>
        </row>
        <row r="8714">
          <cell r="A8714">
            <v>38071</v>
          </cell>
          <cell r="B8714" t="str">
            <v>INTERRUPTORES SIMPLES (3 MODULOS) 10A, 250V, CONJUNTO MONTADO PARA EMBUTIR 4" X 2" (PLACA + SUPORTE + MODULOS)</v>
          </cell>
          <cell r="C8714" t="str">
            <v xml:space="preserve">UN    </v>
          </cell>
          <cell r="D8714">
            <v>14.73</v>
          </cell>
          <cell r="E8714">
            <v>0.05</v>
          </cell>
        </row>
        <row r="8715">
          <cell r="A8715">
            <v>38412</v>
          </cell>
          <cell r="B8715" t="str">
            <v>INVERSOR DE SOLDA MONOFASICO DE 160 A, POTENCIA DE 5400 W, TENSAO DE 220 V, TURBO VENTILADO, PROTECAO POR FUSIVEL TERMICO, PARA ELETRODOS DE 2,0 A 4,0 MM</v>
          </cell>
          <cell r="C8715" t="str">
            <v xml:space="preserve">UN    </v>
          </cell>
          <cell r="D8715">
            <v>820.16</v>
          </cell>
          <cell r="E8715">
            <v>0.05</v>
          </cell>
        </row>
        <row r="8716">
          <cell r="A8716">
            <v>3405</v>
          </cell>
          <cell r="B8716" t="str">
            <v>ISOLADOR DE PORCELANA SUSPENSO, DISCO TIPO GARFO OLHAL, DIAMETRO DE 152 MM, PARA TENSAO DE *15* KV</v>
          </cell>
          <cell r="C8716" t="str">
            <v xml:space="preserve">UN    </v>
          </cell>
          <cell r="D8716">
            <v>82.55</v>
          </cell>
          <cell r="E8716">
            <v>0.05</v>
          </cell>
        </row>
        <row r="8717">
          <cell r="A8717">
            <v>3394</v>
          </cell>
          <cell r="B8717" t="str">
            <v>ISOLADOR DE PORCELANA, TIPO BUCHA, PARA TENSAO DE *15* KV</v>
          </cell>
          <cell r="C8717" t="str">
            <v xml:space="preserve">UN    </v>
          </cell>
          <cell r="D8717">
            <v>435.79</v>
          </cell>
          <cell r="E8717">
            <v>0.05</v>
          </cell>
        </row>
        <row r="8718">
          <cell r="A8718">
            <v>3393</v>
          </cell>
          <cell r="B8718" t="str">
            <v>ISOLADOR DE PORCELANA, TIPO BUCHA, PARA TENSAO DE *35* KV</v>
          </cell>
          <cell r="C8718" t="str">
            <v xml:space="preserve">UN    </v>
          </cell>
          <cell r="D8718">
            <v>741.98</v>
          </cell>
          <cell r="E8718">
            <v>0.05</v>
          </cell>
        </row>
        <row r="8719">
          <cell r="A8719">
            <v>3406</v>
          </cell>
          <cell r="B8719" t="str">
            <v>ISOLADOR DE PORCELANA, TIPO PINO MONOCORPO, PARA TENSAO DE *15* KV</v>
          </cell>
          <cell r="C8719" t="str">
            <v xml:space="preserve">UN    </v>
          </cell>
          <cell r="D8719">
            <v>25.27</v>
          </cell>
          <cell r="E8719">
            <v>0.05</v>
          </cell>
        </row>
        <row r="8720">
          <cell r="A8720">
            <v>3395</v>
          </cell>
          <cell r="B8720" t="str">
            <v>ISOLADOR DE PORCELANA, TIPO PINO MONOCORPO, PARA TENSAO DE *35* KV</v>
          </cell>
          <cell r="C8720" t="str">
            <v xml:space="preserve">UN    </v>
          </cell>
          <cell r="D8720">
            <v>106.6</v>
          </cell>
          <cell r="E8720">
            <v>0.05</v>
          </cell>
        </row>
        <row r="8721">
          <cell r="A8721">
            <v>3398</v>
          </cell>
          <cell r="B8721" t="str">
            <v>ISOLADOR DE PORCELANA, TIPO ROLDANA, DIMENSOES DE *72* X *72* MM, PARA USO EM BAIXA TENSAO</v>
          </cell>
          <cell r="C8721" t="str">
            <v xml:space="preserve">UN    </v>
          </cell>
          <cell r="D8721">
            <v>5.0599999999999996</v>
          </cell>
          <cell r="E8721">
            <v>0.05</v>
          </cell>
        </row>
        <row r="8722">
          <cell r="A8722">
            <v>34379</v>
          </cell>
          <cell r="B8722" t="str">
            <v>JANELA BASCULANTE EM ALUMINIO, 100 X 100 CM (A X L), ACABAMENTO ACET OU BRILHANTE, BATENTE/REQUADRO DE 3 A 14 CM, COM VIDRO, SEM GUARNICAO/ALIZAR</v>
          </cell>
          <cell r="C8722" t="str">
            <v xml:space="preserve">UN    </v>
          </cell>
          <cell r="D8722">
            <v>515.88</v>
          </cell>
          <cell r="E8722">
            <v>0.05</v>
          </cell>
        </row>
        <row r="8723">
          <cell r="A8723">
            <v>34378</v>
          </cell>
          <cell r="B8723" t="str">
            <v>JANELA BASCULANTE EM ALUMINIO, 100 X 80 CM (A X L), ACABAMENTO ACET OU BRILHANTE, BATENTE/REQUADRO DE 3 A 14 CM, COM VIDRO, SEM GUARNICAO/ALIZAR</v>
          </cell>
          <cell r="C8723" t="str">
            <v xml:space="preserve">UN    </v>
          </cell>
          <cell r="D8723">
            <v>415.51</v>
          </cell>
          <cell r="E8723">
            <v>0.05</v>
          </cell>
        </row>
        <row r="8724">
          <cell r="A8724">
            <v>34377</v>
          </cell>
          <cell r="B8724" t="str">
            <v>JANELA BASCULANTE EM ALUMINIO, 80 X 60 CM (A X L), ACABAMENTO ACET OU BRILHANTE, BATENTE/REQUADRO DE 3 A 14 CM, COM VIDRO, SEM GUARNICAO/ALIZAR</v>
          </cell>
          <cell r="C8724" t="str">
            <v xml:space="preserve">UN    </v>
          </cell>
          <cell r="D8724">
            <v>383.19</v>
          </cell>
          <cell r="E8724">
            <v>0.05</v>
          </cell>
        </row>
        <row r="8725">
          <cell r="A8725">
            <v>581</v>
          </cell>
          <cell r="B8725" t="str">
            <v>JANELA BASCULANTE EM ALUMINIO, 80 X 60 CM (A X L), BATENTE/REQUADRO DE 3 A 14 CM, COM VIDRO, SEM GUARNICAO/ALIZAR</v>
          </cell>
          <cell r="C8725" t="str">
            <v xml:space="preserve">M2    </v>
          </cell>
          <cell r="D8725">
            <v>727.8</v>
          </cell>
          <cell r="E8725">
            <v>0.05</v>
          </cell>
        </row>
        <row r="8726">
          <cell r="A8726">
            <v>40662</v>
          </cell>
          <cell r="B8726" t="str">
            <v>JANELA BASCULANTE EM MADEIRA PINUS/ EUCALIPTO/ TAUARI/ VIROLA OU EQUIVALENTE DA REGIAO, *60 X 60*, CAIXA DO BATENTE/ MARCO E = *10* CM, 2 BASCULAS PARA VIDRO, COM FERRAGENS (SEM VIDRO, SEM GUARNICAO/ALIZAR E SEM ACABAMENTO)</v>
          </cell>
          <cell r="C8726" t="str">
            <v xml:space="preserve">UN    </v>
          </cell>
          <cell r="D8726">
            <v>167.17</v>
          </cell>
          <cell r="E8726">
            <v>0.05</v>
          </cell>
        </row>
        <row r="8727">
          <cell r="A8727">
            <v>3437</v>
          </cell>
          <cell r="B8727" t="str">
            <v>JANELA BASCULANTE EM MADEIRA PINUS/ EUCALIPTO/ TAUARI/ VIROLA OU EQUIVALENTE DA REGIAO, CAIXA DO BATENTE/ MARCO *10* CM, *2* FOLHAS BASCULANTES PARA VIDRO, COM FERRAGENS (SEM VIDRO, SEM GUARNICAO/ALIZAR E SEM ACABAMENTO)</v>
          </cell>
          <cell r="C8727" t="str">
            <v xml:space="preserve">M2    </v>
          </cell>
          <cell r="D8727">
            <v>464.37</v>
          </cell>
          <cell r="E8727">
            <v>0.05</v>
          </cell>
        </row>
        <row r="8728">
          <cell r="A8728">
            <v>11183</v>
          </cell>
          <cell r="B8728" t="str">
            <v>JANELA BASCULANTE, ACO, COM BATENTE/REQUADRO, 100 X 100 CM (SEM VIDROS)</v>
          </cell>
          <cell r="C8728" t="str">
            <v xml:space="preserve">UN    </v>
          </cell>
          <cell r="D8728">
            <v>256.31</v>
          </cell>
          <cell r="E8728">
            <v>0.05</v>
          </cell>
        </row>
        <row r="8729">
          <cell r="A8729">
            <v>11190</v>
          </cell>
          <cell r="B8729" t="str">
            <v>JANELA BASCULANTE, ACO, COM BATENTE/REQUADRO, 60 X 60 CM (SEM VIDROS)</v>
          </cell>
          <cell r="C8729" t="str">
            <v xml:space="preserve">UN    </v>
          </cell>
          <cell r="D8729">
            <v>118.9</v>
          </cell>
          <cell r="E8729">
            <v>0.05</v>
          </cell>
        </row>
        <row r="8730">
          <cell r="A8730">
            <v>616</v>
          </cell>
          <cell r="B8730" t="str">
            <v>JANELA BASCULANTE, ACO, COM BATENTE/REQUADRO, 60 X 80 CM (SEM VIDROS)</v>
          </cell>
          <cell r="C8730" t="str">
            <v xml:space="preserve">UN    </v>
          </cell>
          <cell r="D8730">
            <v>139.83000000000001</v>
          </cell>
          <cell r="E8730">
            <v>0.05</v>
          </cell>
        </row>
        <row r="8731">
          <cell r="A8731">
            <v>615</v>
          </cell>
          <cell r="B8731" t="str">
            <v>JANELA BASCULANTE, ACO, COM BATENTE/REQUADRO, 60 X 80 CM (SEM VIDROS)</v>
          </cell>
          <cell r="C8731" t="str">
            <v xml:space="preserve">M2    </v>
          </cell>
          <cell r="D8731">
            <v>291.32</v>
          </cell>
          <cell r="E8731">
            <v>0.05</v>
          </cell>
        </row>
        <row r="8732">
          <cell r="A8732">
            <v>11231</v>
          </cell>
          <cell r="B8732" t="str">
            <v>JANELA BASCULANTE, ACO, COM BATENTE/REQUADRO, 80 X 80 CM (SEM VIDROS)</v>
          </cell>
          <cell r="C8732" t="str">
            <v xml:space="preserve">M2    </v>
          </cell>
          <cell r="D8732">
            <v>341.82</v>
          </cell>
          <cell r="E8732">
            <v>0.05</v>
          </cell>
        </row>
        <row r="8733">
          <cell r="A8733">
            <v>11192</v>
          </cell>
          <cell r="B8733" t="str">
            <v>JANELA BASCULANTE, ACO, COM BATENTE/REQUADRO, 80 X 80 CM (SEM VIDROS)</v>
          </cell>
          <cell r="C8733" t="str">
            <v xml:space="preserve">UN    </v>
          </cell>
          <cell r="D8733">
            <v>218.77</v>
          </cell>
          <cell r="E8733">
            <v>0.05</v>
          </cell>
        </row>
        <row r="8734">
          <cell r="A8734">
            <v>3428</v>
          </cell>
          <cell r="B8734" t="str">
            <v>JANELA DE ABRIR EM MADEIRA IMBUIA/CEDRO ARANA/CEDRO ROSA OU EQUIVALENTE DA REGIAO, CAIXA DO BATENTE/MARCO *10* CM, 2 FOLHAS DE ABRIR TIPO VENEZIANA E 2 FOLHAS DE ABRIR PARA VIDRO, COM GUARNICAO/ALIZAR, COM FERRAGENS, (SEM VIDRO E SEM ACABAMENTO)</v>
          </cell>
          <cell r="C8734" t="str">
            <v xml:space="preserve">M2    </v>
          </cell>
          <cell r="D8734">
            <v>688.82</v>
          </cell>
          <cell r="E8734">
            <v>0.05</v>
          </cell>
        </row>
        <row r="8735">
          <cell r="A8735">
            <v>3429</v>
          </cell>
          <cell r="B8735" t="str">
            <v>JANELA DE ABRIR EM MADEIRA PINUS/EUCALIPTO/ TAUARI/ VIROLA OU EQUIVALENTE DA REGIAO, CAIXA DO BATENTE/MARCO *10* CM, 2 FOLHAS DE ABRIR TIPO VENEZIANA E 2 FOLHAS GUILHOTINA PARA VIDRO, COM FERRAGENS (SEM VIDRO,SEM GUARNICAO/ALIZAR E SEM ACABAMENTO)</v>
          </cell>
          <cell r="C8735" t="str">
            <v xml:space="preserve">M2    </v>
          </cell>
          <cell r="D8735">
            <v>393.55</v>
          </cell>
          <cell r="E8735">
            <v>0.05</v>
          </cell>
        </row>
        <row r="8736">
          <cell r="A8736">
            <v>34371</v>
          </cell>
          <cell r="B8736" t="str">
            <v>JANELA DE CORRER EM ALUMINIO, VENEZIANA, 120  X 150 CM (A X L), 3 FLS (2 VENEZIANAS E 1 VIDRO), SEM BANDEIRA, ACABAMENTO ACET OU BRILHANTE, BATENTE/REQUADRO DE 6 A 14 CM, COM VIDRO, SEM GUARNICAO/ALIZAR</v>
          </cell>
          <cell r="C8736" t="str">
            <v xml:space="preserve">UN    </v>
          </cell>
          <cell r="D8736">
            <v>1402.57</v>
          </cell>
          <cell r="E8736">
            <v>0.05</v>
          </cell>
        </row>
        <row r="8737">
          <cell r="A8737">
            <v>34370</v>
          </cell>
          <cell r="B8737" t="str">
            <v>JANELA DE CORRER EM ALUMINIO, VENEZIANA, 120 X 120 CM (A X L), 3 FLS (2 VENEZIANAS E 1 VIDRO), SEM BANDEIRA, ACABAMENTO ACET OU BRILHANTE, BATENTE/REQUADRO DE 6 A 14 CM, COM VIDRO, SEM GUARNICAO/ALIZAR</v>
          </cell>
          <cell r="C8737" t="str">
            <v xml:space="preserve">UN    </v>
          </cell>
          <cell r="D8737">
            <v>1163.1600000000001</v>
          </cell>
          <cell r="E8737">
            <v>0.05</v>
          </cell>
        </row>
        <row r="8738">
          <cell r="A8738">
            <v>34372</v>
          </cell>
          <cell r="B8738" t="str">
            <v>JANELA DE CORRER EM ALUMINIO, VENEZIANA, 120 X 150 CM (A X L), 6 FLS (4 VENEZIANAS E 2 VIDROS), SEM BANDEIRA, ACABAMENTO ACET OU BRILHANTE, BATENTE/REQUADRO DE 6 A 14 CM, COM VIDRO, SEM GUARNICAO/ALIZAR</v>
          </cell>
          <cell r="C8738" t="str">
            <v xml:space="preserve">UN    </v>
          </cell>
          <cell r="D8738">
            <v>1618.12</v>
          </cell>
          <cell r="E8738">
            <v>0.05</v>
          </cell>
        </row>
        <row r="8739">
          <cell r="A8739">
            <v>34373</v>
          </cell>
          <cell r="B8739" t="str">
            <v>JANELA DE CORRER EM ALUMINIO, VENEZIANA, 120 X 200 CM (A X L), 6 FLS (4 VENEZIANAS E 2 VIDROS), SEM BANDEIRA, ACABAMENTO ACET OU BRILHANTE,  BATENTE/REQUADRO DE 6 A 14 CM, COM VIDRO, SEM GUARNICAO/ALIZAR</v>
          </cell>
          <cell r="C8739" t="str">
            <v xml:space="preserve">UN    </v>
          </cell>
          <cell r="D8739">
            <v>2002.99</v>
          </cell>
          <cell r="E8739">
            <v>0.05</v>
          </cell>
        </row>
        <row r="8740">
          <cell r="A8740">
            <v>36896</v>
          </cell>
          <cell r="B8740" t="str">
            <v>JANELA DE CORRER EM ALUMINIO, 100 X 120 CM (A X L), 2 FLS,  SEM BANDEIRA,  ACABAMENTO ACET OU BRILHANTE, BATENTE/REQUADRO DE 6 A 14 CM, COM VIDRO, SEM GUARNICAO</v>
          </cell>
          <cell r="C8740" t="str">
            <v xml:space="preserve">UN    </v>
          </cell>
          <cell r="D8740">
            <v>667.4</v>
          </cell>
          <cell r="E8740">
            <v>0.05</v>
          </cell>
        </row>
        <row r="8741">
          <cell r="A8741">
            <v>34367</v>
          </cell>
          <cell r="B8741" t="str">
            <v>JANELA DE CORRER EM ALUMINIO, 100 X 150 CM (A X L), 2 FLS,  SEM BANDEIRA,  ACABAMENTO ACET OU BRILHANTE, BATENTE/REQUADRO DE 6 A 14 CM, COM VIDRO, SEM GUARNICAO/ALIZAR</v>
          </cell>
          <cell r="C8741" t="str">
            <v xml:space="preserve">UN    </v>
          </cell>
          <cell r="D8741">
            <v>783.95</v>
          </cell>
          <cell r="E8741">
            <v>0.05</v>
          </cell>
        </row>
        <row r="8742">
          <cell r="A8742">
            <v>36897</v>
          </cell>
          <cell r="B8742" t="str">
            <v>JANELA DE CORRER EM ALUMINIO, 100 X 150 CM (A X L), 4 FLS, SEM BANDEIRA, ACABAMENTO ACET OU BRILHANTE, BATENTE/REQUADRO DE 6 A 14 CM, COM VIDRO, SEM GUARNICAO/ALIZAR</v>
          </cell>
          <cell r="C8742" t="str">
            <v xml:space="preserve">UN    </v>
          </cell>
          <cell r="D8742">
            <v>924.46</v>
          </cell>
          <cell r="E8742">
            <v>0.05</v>
          </cell>
        </row>
        <row r="8743">
          <cell r="A8743">
            <v>36884</v>
          </cell>
          <cell r="B8743" t="str">
            <v>JANELA DE CORRER EM ALUMINIO, 100 X 150 CM (A X L), 4 FLS, SEM BANDEIRA, ACABAMENTO ACET OU BRILHANTE, BATENTE/REQUADRO DE 6 A 14 CM, COM VIDRO, SEM GUARNICAO/ALIZAR</v>
          </cell>
          <cell r="C8743" t="str">
            <v xml:space="preserve">M2    </v>
          </cell>
          <cell r="D8743">
            <v>649.29999999999995</v>
          </cell>
          <cell r="E8743">
            <v>0.05</v>
          </cell>
        </row>
        <row r="8744">
          <cell r="A8744">
            <v>597</v>
          </cell>
          <cell r="B8744" t="str">
            <v>JANELA DE CORRER EM ALUMINIO, 100 X 150 CM (A X L), 4 FLS, SEM BANDEIRA, ACABAMENTO ACET OU BRILHANTE, COM VIDRO, COM GUARNICAO PARA 1 FACE</v>
          </cell>
          <cell r="C8744" t="str">
            <v xml:space="preserve">M2    </v>
          </cell>
          <cell r="D8744">
            <v>682.83</v>
          </cell>
          <cell r="E8744">
            <v>0.05</v>
          </cell>
        </row>
        <row r="8745">
          <cell r="A8745">
            <v>34369</v>
          </cell>
          <cell r="B8745" t="str">
            <v>JANELA DE CORRER EM ALUMINIO, 100 X 200 CM, 4 FLS,  BANDEIRA COM BASCULA,  ACABAMENTO ACET OU BRILHANTE, BATENTE/REQUADRO DE 6 A 14 CM, COM VIDRO, SEM GUARNICAO/ALIZAR</v>
          </cell>
          <cell r="C8745" t="str">
            <v xml:space="preserve">UN    </v>
          </cell>
          <cell r="D8745">
            <v>1095.3</v>
          </cell>
          <cell r="E8745">
            <v>0.05</v>
          </cell>
        </row>
        <row r="8746">
          <cell r="A8746">
            <v>34362</v>
          </cell>
          <cell r="B8746" t="str">
            <v>JANELA DE CORRER EM ALUMINIO, 120 X 120 CM (A X L), 2 FLS, SEM BANDEIRA, ACABAMENTO ACET OU BRILHANTE,  BATENTE/REQUADRO DE 6 A 14 CM, COM VIDRO, SEM GUARNICAO/ALIZAR</v>
          </cell>
          <cell r="C8746" t="str">
            <v xml:space="preserve">UN    </v>
          </cell>
          <cell r="D8746">
            <v>760</v>
          </cell>
          <cell r="E8746">
            <v>0.05</v>
          </cell>
        </row>
        <row r="8747">
          <cell r="A8747">
            <v>34363</v>
          </cell>
          <cell r="B8747" t="str">
            <v>JANELA DE CORRER EM ALUMINIO, 120 X 150 CM (A X L), 2 FLS, SEM BANDEIRA, ACABAMENTO ACET OU BRILHANTE, BATENTE/REQUADRO DE 6 A 14 CM, COM VIDRO, SEM GUARNICAO/ALIZAR</v>
          </cell>
          <cell r="C8747" t="str">
            <v xml:space="preserve">UN    </v>
          </cell>
          <cell r="D8747">
            <v>858.99</v>
          </cell>
          <cell r="E8747">
            <v>0.05</v>
          </cell>
        </row>
        <row r="8748">
          <cell r="A8748">
            <v>34364</v>
          </cell>
          <cell r="B8748" t="str">
            <v>JANELA DE CORRER EM ALUMINIO, 120 X 150 CM (A X L), 4 FLS, BANDEIRA COM BASCULA,  ACABAMENTO ACET OU BRILHANTE, BATENTE/REQUADRO DE 6 A 14 CM, COM VIDRO, SEM GUARNICAO/ALIZAR</v>
          </cell>
          <cell r="C8748" t="str">
            <v xml:space="preserve">UN    </v>
          </cell>
          <cell r="D8748">
            <v>1071.3499999999999</v>
          </cell>
          <cell r="E8748">
            <v>0.05</v>
          </cell>
        </row>
        <row r="8749">
          <cell r="A8749">
            <v>34365</v>
          </cell>
          <cell r="B8749" t="str">
            <v>JANELA DE CORRER EM ALUMINIO, 120 X 200 CM (A X L), 4 FLS, BANDEIRA COM BASCULA,  ACABAMENTO ACET OU BRILHANTE, BATENTE/REQUADRO DE 6 A 14 CM, COM VIDRO, SEM GUARNICAO/ALIZAR</v>
          </cell>
          <cell r="C8749" t="str">
            <v xml:space="preserve">UN    </v>
          </cell>
          <cell r="D8749">
            <v>1207.06</v>
          </cell>
          <cell r="E8749">
            <v>0.05</v>
          </cell>
        </row>
        <row r="8750">
          <cell r="A8750">
            <v>11199</v>
          </cell>
          <cell r="B8750" t="str">
            <v>JANELA DE CORRER, ACO, BATENTE/REQUADRO DE 6 A 14 CM,  COM DIVISAO HORIZ , PINT ANTICORROSIVA, SEM VIDRO, BANDEIRA COM BASCULA, 4 FLS, 120  X 150 CM (A X L)</v>
          </cell>
          <cell r="C8750" t="str">
            <v xml:space="preserve">UN    </v>
          </cell>
          <cell r="D8750">
            <v>656.66</v>
          </cell>
          <cell r="E8750">
            <v>0.05</v>
          </cell>
        </row>
        <row r="8751">
          <cell r="A8751">
            <v>34801</v>
          </cell>
          <cell r="B8751" t="str">
            <v>JANELA DE CORRER, ACO, BATENTE/REQUADRO DE 6 A 14 CM, QUADRICULADA, PINT ANTICORROSIVA, SEM VIDRO, BANDEIRA COM BASCULA, 4 FLS, 120  X 150 CM (A X L)</v>
          </cell>
          <cell r="C8751" t="str">
            <v xml:space="preserve">UN    </v>
          </cell>
          <cell r="D8751">
            <v>823.74</v>
          </cell>
          <cell r="E8751">
            <v>0.05</v>
          </cell>
        </row>
        <row r="8752">
          <cell r="A8752">
            <v>34799</v>
          </cell>
          <cell r="B8752" t="str">
            <v>JANELA DE CORRER, ACO, BATENTE/REQUADRO DE 6 A 14 CM, QUADRICULADA, PINT ANTICORROSIVA, SEM VIDRO, BANDEIRA COM BASCULA, 4 FLS, 120  X 200 CM (A X L)</v>
          </cell>
          <cell r="C8752" t="str">
            <v xml:space="preserve">UN    </v>
          </cell>
          <cell r="D8752">
            <v>1015.84</v>
          </cell>
          <cell r="E8752">
            <v>0.05</v>
          </cell>
        </row>
        <row r="8753">
          <cell r="A8753">
            <v>622</v>
          </cell>
          <cell r="B8753" t="str">
            <v>JANELA DE CORRER, ACO, BATENTE/REQUADRO DE 6 A 14 CM, QUADRICULADA, PINT ANTICORROSIVA, SEM VIDRO, SEM BANDEIRA, 4 FLS, 100  X 120 CM (A X L)</v>
          </cell>
          <cell r="C8753" t="str">
            <v xml:space="preserve">UN    </v>
          </cell>
          <cell r="D8753">
            <v>457.33</v>
          </cell>
          <cell r="E8753">
            <v>0.05</v>
          </cell>
        </row>
        <row r="8754">
          <cell r="A8754">
            <v>34805</v>
          </cell>
          <cell r="B8754" t="str">
            <v>JANELA DE CORRER, ACO, BATENTE/REQUADRO DE 6 A 14 CM, QUADRICULADA, PINT ANTICORROSIVA, SEM VIDRO, SEM BANDEIRA, 4 FLS, 120  X 150 CM (A X L)</v>
          </cell>
          <cell r="C8754" t="str">
            <v xml:space="preserve">M2    </v>
          </cell>
          <cell r="D8754">
            <v>342.28</v>
          </cell>
          <cell r="E8754">
            <v>0.05</v>
          </cell>
        </row>
        <row r="8755">
          <cell r="A8755">
            <v>34803</v>
          </cell>
          <cell r="B8755" t="str">
            <v>JANELA DE CORRER, ACO, BATENTE/REQUADRO DE 6 A 14 CM, QUADRICULADA, PINT ANTICORROSIVA, SEM VIDRO, SEM BANDEIRA, 4 FLS, 120  X 200 CM (A X L)</v>
          </cell>
          <cell r="C8755" t="str">
            <v xml:space="preserve">UN    </v>
          </cell>
          <cell r="D8755">
            <v>413.89</v>
          </cell>
          <cell r="E8755">
            <v>0.05</v>
          </cell>
        </row>
        <row r="8756">
          <cell r="A8756">
            <v>606</v>
          </cell>
          <cell r="B8756" t="str">
            <v>JANELA DE CORRER, ACO, BATENTE/REQUADRO DE 6 A 14 CM, QUADRICULADA, PINTURA ANTICORROSIVA, SEM VIDRO, BANDEIRA COM BASCULA, 4 FLS, 120  X 150 CM (A X L)</v>
          </cell>
          <cell r="C8756" t="str">
            <v xml:space="preserve">M2    </v>
          </cell>
          <cell r="D8756">
            <v>457.63</v>
          </cell>
          <cell r="E8756">
            <v>0.05</v>
          </cell>
        </row>
        <row r="8757">
          <cell r="A8757">
            <v>11227</v>
          </cell>
          <cell r="B8757" t="str">
            <v>JANELA DE CORRER, ACO, BATENTE/REQUADRO DE 6 A 14 CM, SEM  DIVISAO, PINT ANTICORROSIVA, SEM VIDRO, BANDEIRA COM BASCULA, 4 FLS, 120  X 200 CM (A X L)</v>
          </cell>
          <cell r="C8757" t="str">
            <v xml:space="preserve">UN    </v>
          </cell>
          <cell r="D8757">
            <v>484.7</v>
          </cell>
          <cell r="E8757">
            <v>0.05</v>
          </cell>
        </row>
        <row r="8758">
          <cell r="A8758">
            <v>11193</v>
          </cell>
          <cell r="B8758" t="str">
            <v>JANELA DE CORRER, ACO, BATENTE/REQUADRO DE 6 A 14 CM, VENEZIANA, PINT ANTICORROSIVA, PINT ACABAMENTO, COM VIDRO, 6 FLS, 120  X 150 CM (A X L)</v>
          </cell>
          <cell r="C8758" t="str">
            <v xml:space="preserve">M2    </v>
          </cell>
          <cell r="D8758">
            <v>463.99</v>
          </cell>
          <cell r="E8758">
            <v>0.05</v>
          </cell>
        </row>
        <row r="8759">
          <cell r="A8759">
            <v>11194</v>
          </cell>
          <cell r="B8759" t="str">
            <v>JANELA DE CORRER, ACO, BATENTE/REQUADRO DE 6 A 14 CM, VENEZIANA, PINT ANTICORROSIVA, SEM VIDRO, 6 FLS, 120  X 150 CM (A X L)</v>
          </cell>
          <cell r="C8759" t="str">
            <v xml:space="preserve">M2    </v>
          </cell>
          <cell r="D8759">
            <v>417.77</v>
          </cell>
          <cell r="E8759">
            <v>0.05</v>
          </cell>
        </row>
        <row r="8760">
          <cell r="A8760">
            <v>605</v>
          </cell>
          <cell r="B8760" t="str">
            <v>JANELA DE CORRER, ACO, COM BATENTE/REQUADRO DE 6 A 14 CM, SEM DIVISAO, PINT ANTICORROSIVA, PINT ACABAMENTO, COM VIDRO, SEM BANDEIRA, COM GRADE, 4 FLS, 100  X 120 CM (A X L)</v>
          </cell>
          <cell r="C8760" t="str">
            <v xml:space="preserve">M2    </v>
          </cell>
          <cell r="D8760">
            <v>524.66999999999996</v>
          </cell>
          <cell r="E8760">
            <v>0.05</v>
          </cell>
        </row>
        <row r="8761">
          <cell r="A8761">
            <v>11197</v>
          </cell>
          <cell r="B8761" t="str">
            <v>JANELA DE CORRER, ACO, COM BATENTE/REQUADRO DE 6 A 14 CM, SEM DIVISAO, PINT ANTICORROSIVA, PINT ACABAMENTO, COM VIDRO, SEM BANDEIRA, 2 FLS, 120  X 150 CM (A X L)</v>
          </cell>
          <cell r="C8761" t="str">
            <v xml:space="preserve">UN    </v>
          </cell>
          <cell r="D8761">
            <v>635.44000000000005</v>
          </cell>
          <cell r="E8761">
            <v>0.05</v>
          </cell>
        </row>
        <row r="8762">
          <cell r="A8762">
            <v>40659</v>
          </cell>
          <cell r="B8762"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8762" t="str">
            <v xml:space="preserve">M2    </v>
          </cell>
          <cell r="D8762">
            <v>657.02</v>
          </cell>
          <cell r="E8762">
            <v>0.05</v>
          </cell>
        </row>
        <row r="8763">
          <cell r="A8763">
            <v>40660</v>
          </cell>
          <cell r="B8763"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8763" t="str">
            <v xml:space="preserve">M2    </v>
          </cell>
          <cell r="D8763">
            <v>832.7</v>
          </cell>
          <cell r="E8763">
            <v>0.05</v>
          </cell>
        </row>
        <row r="8764">
          <cell r="A8764">
            <v>40661</v>
          </cell>
          <cell r="B8764"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8764" t="str">
            <v xml:space="preserve">M2    </v>
          </cell>
          <cell r="D8764">
            <v>511.96</v>
          </cell>
          <cell r="E8764">
            <v>0.05</v>
          </cell>
        </row>
        <row r="8765">
          <cell r="A8765">
            <v>3421</v>
          </cell>
          <cell r="B8765" t="str">
            <v>JANELA EM MADEIRA CEDRINHO/ ANGELIM COMERCIAL/ CURUPIXA/ CUMARU OU EQUIVALENTE DA REGIAO, CAIXA DO BATENTE/MARCO *10* CM, 2 FOLHAS DE ABRIR TIPO VENEZIANA E 2 FOLHAS GUILHOTINA PARA VIDRO, COM GUARNICAO/ALIZAR, COM FERRAGENS (SEM VIDRO E SEM ACABAMENTO)</v>
          </cell>
          <cell r="C8765" t="str">
            <v xml:space="preserve">M2    </v>
          </cell>
          <cell r="D8765">
            <v>515.88</v>
          </cell>
          <cell r="E8765">
            <v>0.05</v>
          </cell>
        </row>
        <row r="8766">
          <cell r="A8766">
            <v>599</v>
          </cell>
          <cell r="B8766" t="str">
            <v>JANELA FIXA EM ALUMINIO, 60  X 80 CM (A X L), BATENTE/REQUADRO DE 3 A 14 CM, COM VIDRO, SEM GUARNICAO/ALIZAR</v>
          </cell>
          <cell r="C8766" t="str">
            <v xml:space="preserve">M2    </v>
          </cell>
          <cell r="D8766">
            <v>578.78</v>
          </cell>
          <cell r="E8766">
            <v>0.05</v>
          </cell>
        </row>
        <row r="8767">
          <cell r="A8767">
            <v>34380</v>
          </cell>
          <cell r="B8767" t="str">
            <v>JANELA FIXA EM ALUMINIO, 60 X 80 CM (A X L), BATENTE/REQUADRO DE 3 A 14 CM, COM VIDRO, SEM GUARNICAO/ALIZAR</v>
          </cell>
          <cell r="C8767" t="str">
            <v xml:space="preserve">UN    </v>
          </cell>
          <cell r="D8767">
            <v>300.17</v>
          </cell>
          <cell r="E8767">
            <v>0.05</v>
          </cell>
        </row>
        <row r="8768">
          <cell r="A8768">
            <v>34381</v>
          </cell>
          <cell r="B8768" t="str">
            <v>JANELA MAXIM AR EM ALUMINIO, 80 X 60 CM (A X L), BATENTE/REQUADRO DE 4 A 14 CM, COM VIDRO, SEM GUARNICAO/ALIZAR</v>
          </cell>
          <cell r="C8768" t="str">
            <v xml:space="preserve">UN    </v>
          </cell>
          <cell r="D8768">
            <v>391.17</v>
          </cell>
          <cell r="E8768">
            <v>0.05</v>
          </cell>
        </row>
        <row r="8769">
          <cell r="A8769">
            <v>601</v>
          </cell>
          <cell r="B8769" t="str">
            <v>JANELA MAXIM AR EM ALUMINIO, 80 X 60 CM (A X L), BATENTE/REQUADRO DE 4 A 14 CM, COM VIDRO, SEM GUARNICAO/ALIZAR</v>
          </cell>
          <cell r="C8769" t="str">
            <v xml:space="preserve">M2    </v>
          </cell>
          <cell r="D8769">
            <v>780.77</v>
          </cell>
          <cell r="E8769">
            <v>0.05</v>
          </cell>
        </row>
        <row r="8770">
          <cell r="A8770">
            <v>3423</v>
          </cell>
          <cell r="B8770" t="str">
            <v>JANELA MAXIM AR EM MADEIRA CEDRINHO/ ANGELIM COMERCIAL/ CURUPIXA/ CUMARU OU EQUIVALENTE DA REGIAO, CAIXA DO BATENTE/MARCO *10* CM, 1 FOLHA  PARA VIDRO, COM GUARNICAO/ALIZAR, COM FERRAGENS, (SEM VIDRO E SEM ACABAMENTO)</v>
          </cell>
          <cell r="C8770" t="str">
            <v xml:space="preserve">M2    </v>
          </cell>
          <cell r="D8770">
            <v>727.52</v>
          </cell>
          <cell r="E8770">
            <v>0.05</v>
          </cell>
        </row>
        <row r="8771">
          <cell r="A8771">
            <v>34797</v>
          </cell>
          <cell r="B8771" t="str">
            <v>JANELA MAXIMO AR, ACO, BATENTE / REQUADRO DE 6 A 14 CM, PINT ANTICORROSIVA, SEM VIDRO, COM GRADE, 1 FL, 60  X 80 CM (A X L)</v>
          </cell>
          <cell r="C8771" t="str">
            <v xml:space="preserve">UN    </v>
          </cell>
          <cell r="D8771">
            <v>258.98</v>
          </cell>
          <cell r="E8771">
            <v>0.05</v>
          </cell>
        </row>
        <row r="8772">
          <cell r="A8772">
            <v>624</v>
          </cell>
          <cell r="B8772" t="str">
            <v>JANELA MAXIMO AR, ACO, BATENTE/REQUADRO DE 6 A 14 CM, PINT ANTICORROSIVA, SEM VIDRO, COM GRADE, 1 FL, 60  X 80 CM (A X L)</v>
          </cell>
          <cell r="C8772" t="str">
            <v xml:space="preserve">M2    </v>
          </cell>
          <cell r="D8772">
            <v>539.54999999999995</v>
          </cell>
          <cell r="E8772">
            <v>0.05</v>
          </cell>
        </row>
        <row r="8773">
          <cell r="A8773">
            <v>623</v>
          </cell>
          <cell r="B8773" t="str">
            <v>JANELA MAXIMO AR, ACO, BATENTE/REQUADRO DE 6 A 14 CM, PINT ANTICORROSIVA, SEM VIDRO, SEM GRADE, 1 FL, 60  X 80 CM (A X L)</v>
          </cell>
          <cell r="C8773" t="str">
            <v xml:space="preserve">M2    </v>
          </cell>
          <cell r="D8773">
            <v>202.6</v>
          </cell>
          <cell r="E8773">
            <v>0.05</v>
          </cell>
        </row>
        <row r="8774">
          <cell r="A8774">
            <v>25964</v>
          </cell>
          <cell r="B8774" t="str">
            <v>JARDINEIRO</v>
          </cell>
          <cell r="C8774" t="str">
            <v xml:space="preserve">H     </v>
          </cell>
          <cell r="D8774">
            <v>11.16</v>
          </cell>
          <cell r="E8774">
            <v>0.05</v>
          </cell>
        </row>
        <row r="8775">
          <cell r="A8775">
            <v>41077</v>
          </cell>
          <cell r="B8775" t="str">
            <v>JARDINEIRO (MENSALISTA)</v>
          </cell>
          <cell r="C8775" t="str">
            <v xml:space="preserve">MES   </v>
          </cell>
          <cell r="D8775">
            <v>1971.23</v>
          </cell>
          <cell r="E8775">
            <v>0.05</v>
          </cell>
        </row>
        <row r="8776">
          <cell r="A8776">
            <v>20159</v>
          </cell>
          <cell r="B8776" t="str">
            <v>JOELHO COM VISITA, PVC SERIE R, 90 GRAUS, 100 X 75 MM, PARA ESGOTO PREDIAL</v>
          </cell>
          <cell r="C8776" t="str">
            <v xml:space="preserve">UN    </v>
          </cell>
          <cell r="D8776">
            <v>21.98</v>
          </cell>
          <cell r="E8776">
            <v>0.05</v>
          </cell>
        </row>
        <row r="8777">
          <cell r="A8777">
            <v>37963</v>
          </cell>
          <cell r="B8777" t="str">
            <v>JOELHO CPVC, SOLDAVEL, 45 GRAUS, 15 MM, PARA AGUA QUENTE</v>
          </cell>
          <cell r="C8777" t="str">
            <v xml:space="preserve">UN    </v>
          </cell>
          <cell r="D8777">
            <v>2.5499999999999998</v>
          </cell>
          <cell r="E8777">
            <v>0.05</v>
          </cell>
        </row>
        <row r="8778">
          <cell r="A8778">
            <v>37964</v>
          </cell>
          <cell r="B8778" t="str">
            <v>JOELHO CPVC, SOLDAVEL, 45 GRAUS, 22 MM, PARA AGUA QUENTE</v>
          </cell>
          <cell r="C8778" t="str">
            <v xml:space="preserve">UN    </v>
          </cell>
          <cell r="D8778">
            <v>4.25</v>
          </cell>
          <cell r="E8778">
            <v>0.05</v>
          </cell>
        </row>
        <row r="8779">
          <cell r="A8779">
            <v>37965</v>
          </cell>
          <cell r="B8779" t="str">
            <v>JOELHO CPVC, SOLDAVEL, 45 GRAUS, 28 MM, PARA AGUA QUENTE</v>
          </cell>
          <cell r="C8779" t="str">
            <v xml:space="preserve">UN    </v>
          </cell>
          <cell r="D8779">
            <v>6.17</v>
          </cell>
          <cell r="E8779">
            <v>0.05</v>
          </cell>
        </row>
        <row r="8780">
          <cell r="A8780">
            <v>37966</v>
          </cell>
          <cell r="B8780" t="str">
            <v>JOELHO CPVC, SOLDAVEL, 45 GRAUS, 35 MM, PARA AGUA QUENTE</v>
          </cell>
          <cell r="C8780" t="str">
            <v xml:space="preserve">UN    </v>
          </cell>
          <cell r="D8780">
            <v>11.18</v>
          </cell>
          <cell r="E8780">
            <v>0.05</v>
          </cell>
        </row>
        <row r="8781">
          <cell r="A8781">
            <v>37967</v>
          </cell>
          <cell r="B8781" t="str">
            <v>JOELHO CPVC, SOLDAVEL, 45 GRAUS, 42 MM, PARA AGUA QUENTE</v>
          </cell>
          <cell r="C8781" t="str">
            <v xml:space="preserve">UN    </v>
          </cell>
          <cell r="D8781">
            <v>17.920000000000002</v>
          </cell>
          <cell r="E8781">
            <v>0.05</v>
          </cell>
        </row>
        <row r="8782">
          <cell r="A8782">
            <v>37968</v>
          </cell>
          <cell r="B8782" t="str">
            <v>JOELHO CPVC, SOLDAVEL, 45 GRAUS, 54 MM, PARA AGUA QUENTE</v>
          </cell>
          <cell r="C8782" t="str">
            <v xml:space="preserve">UN    </v>
          </cell>
          <cell r="D8782">
            <v>39.31</v>
          </cell>
          <cell r="E8782">
            <v>0.05</v>
          </cell>
        </row>
        <row r="8783">
          <cell r="A8783">
            <v>37969</v>
          </cell>
          <cell r="B8783" t="str">
            <v>JOELHO CPVC, SOLDAVEL, 45 GRAUS, 73 MM, PARA AGUA QUENTE</v>
          </cell>
          <cell r="C8783" t="str">
            <v xml:space="preserve">UN    </v>
          </cell>
          <cell r="D8783">
            <v>105.01</v>
          </cell>
          <cell r="E8783">
            <v>0.05</v>
          </cell>
        </row>
        <row r="8784">
          <cell r="A8784">
            <v>37970</v>
          </cell>
          <cell r="B8784" t="str">
            <v>JOELHO CPVC, SOLDAVEL, 45 GRAUS, 89 MM, PARA AGUA QUENTE</v>
          </cell>
          <cell r="C8784" t="str">
            <v xml:space="preserve">UN    </v>
          </cell>
          <cell r="D8784">
            <v>122.51</v>
          </cell>
          <cell r="E8784">
            <v>0.05</v>
          </cell>
        </row>
        <row r="8785">
          <cell r="A8785">
            <v>21118</v>
          </cell>
          <cell r="B8785" t="str">
            <v>JOELHO CPVC, SOLDAVEL, 90 GRAUS, 15 MM, PARA AGUA QUENTE</v>
          </cell>
          <cell r="C8785" t="str">
            <v xml:space="preserve">UN    </v>
          </cell>
          <cell r="D8785">
            <v>1.93</v>
          </cell>
          <cell r="E8785">
            <v>0.05</v>
          </cell>
        </row>
        <row r="8786">
          <cell r="A8786">
            <v>37956</v>
          </cell>
          <cell r="B8786" t="str">
            <v>JOELHO CPVC, SOLDAVEL, 90 GRAUS, 22 MM, PARA AGUA QUENTE</v>
          </cell>
          <cell r="C8786" t="str">
            <v xml:space="preserve">UN    </v>
          </cell>
          <cell r="D8786">
            <v>3.06</v>
          </cell>
          <cell r="E8786">
            <v>0.05</v>
          </cell>
        </row>
        <row r="8787">
          <cell r="A8787">
            <v>37957</v>
          </cell>
          <cell r="B8787" t="str">
            <v>JOELHO CPVC, SOLDAVEL, 90 GRAUS, 28 MM, PARA AGUA QUENTE</v>
          </cell>
          <cell r="C8787" t="str">
            <v xml:space="preserve">UN    </v>
          </cell>
          <cell r="D8787">
            <v>6.45</v>
          </cell>
          <cell r="E8787">
            <v>0.05</v>
          </cell>
        </row>
        <row r="8788">
          <cell r="A8788">
            <v>37958</v>
          </cell>
          <cell r="B8788" t="str">
            <v>JOELHO CPVC, SOLDAVEL, 90 GRAUS, 35 MM, PARA AGUA QUENTE</v>
          </cell>
          <cell r="C8788" t="str">
            <v xml:space="preserve">UN    </v>
          </cell>
          <cell r="D8788">
            <v>11.18</v>
          </cell>
          <cell r="E8788">
            <v>0.05</v>
          </cell>
        </row>
        <row r="8789">
          <cell r="A8789">
            <v>37959</v>
          </cell>
          <cell r="B8789" t="str">
            <v>JOELHO CPVC, SOLDAVEL, 90 GRAUS, 42 MM, PARA AGUA QUENTE</v>
          </cell>
          <cell r="C8789" t="str">
            <v xml:space="preserve">UN    </v>
          </cell>
          <cell r="D8789">
            <v>17.920000000000002</v>
          </cell>
          <cell r="E8789">
            <v>0.05</v>
          </cell>
        </row>
        <row r="8790">
          <cell r="A8790">
            <v>37960</v>
          </cell>
          <cell r="B8790" t="str">
            <v>JOELHO CPVC, SOLDAVEL, 90 GRAUS, 54 MM, PARA AGUA QUENTE</v>
          </cell>
          <cell r="C8790" t="str">
            <v xml:space="preserve">UN    </v>
          </cell>
          <cell r="D8790">
            <v>38.6</v>
          </cell>
          <cell r="E8790">
            <v>0.05</v>
          </cell>
        </row>
        <row r="8791">
          <cell r="A8791">
            <v>37961</v>
          </cell>
          <cell r="B8791" t="str">
            <v>JOELHO CPVC, SOLDAVEL, 90 GRAUS, 73 MM, PARA AGUA QUENTE</v>
          </cell>
          <cell r="C8791" t="str">
            <v xml:space="preserve">UN    </v>
          </cell>
          <cell r="D8791">
            <v>102.41</v>
          </cell>
          <cell r="E8791">
            <v>0.05</v>
          </cell>
        </row>
        <row r="8792">
          <cell r="A8792">
            <v>37962</v>
          </cell>
          <cell r="B8792" t="str">
            <v>JOELHO CPVC, SOLDAVEL, 90 GRAUS, 89 MM, PARA AGUA QUENTE</v>
          </cell>
          <cell r="C8792" t="str">
            <v xml:space="preserve">UN    </v>
          </cell>
          <cell r="D8792">
            <v>118.99</v>
          </cell>
          <cell r="E8792">
            <v>0.05</v>
          </cell>
        </row>
        <row r="8793">
          <cell r="A8793">
            <v>3533</v>
          </cell>
          <cell r="B8793" t="str">
            <v>JOELHO DE REDUCAO, PVC SOLDAVEL, 90 GRAUS,  25 MM X 20 MM, PARA AGUA FRIA PREDIAL</v>
          </cell>
          <cell r="C8793" t="str">
            <v xml:space="preserve">UN    </v>
          </cell>
          <cell r="D8793">
            <v>1.47</v>
          </cell>
          <cell r="E8793">
            <v>0.05</v>
          </cell>
        </row>
        <row r="8794">
          <cell r="A8794">
            <v>3538</v>
          </cell>
          <cell r="B8794" t="str">
            <v>JOELHO DE REDUCAO, PVC SOLDAVEL, 90 GRAUS,  32 MM X 25 MM, PARA AGUA FRIA PREDIAL</v>
          </cell>
          <cell r="C8794" t="str">
            <v xml:space="preserve">UN    </v>
          </cell>
          <cell r="D8794">
            <v>2.02</v>
          </cell>
          <cell r="E8794">
            <v>0.05</v>
          </cell>
        </row>
        <row r="8795">
          <cell r="A8795">
            <v>3497</v>
          </cell>
          <cell r="B8795" t="str">
            <v>JOELHO DE REDUCAO, PVC, ROSCAVEL COM BUCHA DE LATAO, 90 GRAUS,  3/4" X 1/2", PARA AGUA FRIA PREDIAL</v>
          </cell>
          <cell r="C8795" t="str">
            <v xml:space="preserve">UN    </v>
          </cell>
          <cell r="D8795">
            <v>8.92</v>
          </cell>
          <cell r="E8795">
            <v>0.05</v>
          </cell>
        </row>
        <row r="8796">
          <cell r="A8796">
            <v>3498</v>
          </cell>
          <cell r="B8796" t="str">
            <v>JOELHO DE REDUCAO, PVC, ROSCAVEL, 90 GRAUS, 1" X 3/4", PARA AGUA FRIA PREDIAL</v>
          </cell>
          <cell r="C8796" t="str">
            <v xml:space="preserve">UN    </v>
          </cell>
          <cell r="D8796">
            <v>2.83</v>
          </cell>
          <cell r="E8796">
            <v>0.05</v>
          </cell>
        </row>
        <row r="8797">
          <cell r="A8797">
            <v>3496</v>
          </cell>
          <cell r="B8797" t="str">
            <v>JOELHO DE REDUCAO, PVC, ROSCAVEL, 90 GRAUS, 3/4" X 1/2", PARA AGUA FRIA PREDIAL</v>
          </cell>
          <cell r="C8797" t="str">
            <v xml:space="preserve">UN    </v>
          </cell>
          <cell r="D8797">
            <v>1.76</v>
          </cell>
          <cell r="E8797">
            <v>0.05</v>
          </cell>
        </row>
        <row r="8798">
          <cell r="A8798">
            <v>38429</v>
          </cell>
          <cell r="B8798" t="str">
            <v>JOELHO DE TRANSICAO, CPVC, SOLDAVEL, 90 GRAUS, 15 MM X 1/2", PARA AGUA QUENTE</v>
          </cell>
          <cell r="C8798" t="str">
            <v xml:space="preserve">UN    </v>
          </cell>
          <cell r="D8798">
            <v>6.52</v>
          </cell>
          <cell r="E8798">
            <v>0.05</v>
          </cell>
        </row>
        <row r="8799">
          <cell r="A8799">
            <v>38431</v>
          </cell>
          <cell r="B8799" t="str">
            <v>JOELHO DE TRANSICAO, CPVC, SOLDAVEL, 90 GRAUS, 22 MM X 1/2", PARA AGUA QUENTE</v>
          </cell>
          <cell r="C8799" t="str">
            <v xml:space="preserve">UN    </v>
          </cell>
          <cell r="D8799">
            <v>10.32</v>
          </cell>
          <cell r="E8799">
            <v>0.05</v>
          </cell>
        </row>
        <row r="8800">
          <cell r="A8800">
            <v>38430</v>
          </cell>
          <cell r="B8800" t="str">
            <v>JOELHO DE TRANSICAO, CPVC, SOLDAVEL, 90 GRAUS, 22 MM X 3/4", PARA AGUA QUENTE</v>
          </cell>
          <cell r="C8800" t="str">
            <v xml:space="preserve">UN    </v>
          </cell>
          <cell r="D8800">
            <v>13.19</v>
          </cell>
          <cell r="E8800">
            <v>0.05</v>
          </cell>
        </row>
        <row r="8801">
          <cell r="A8801">
            <v>38449</v>
          </cell>
          <cell r="B8801" t="str">
            <v>JOELHO PARA PE DE COLUNA, 45 GRAUS, SERIE R, DN 100 MM, PARA ESGOTO PREDIAL</v>
          </cell>
          <cell r="C8801" t="str">
            <v xml:space="preserve">UN    </v>
          </cell>
          <cell r="D8801">
            <v>21.64</v>
          </cell>
          <cell r="E8801">
            <v>0.05</v>
          </cell>
        </row>
        <row r="8802">
          <cell r="A8802">
            <v>36348</v>
          </cell>
          <cell r="B8802" t="str">
            <v>JOELHO PPR 45 GRAUS, SOLDAVEL,  DN 20 MM, PARA AGUA QUENTE PREDIAL</v>
          </cell>
          <cell r="C8802" t="str">
            <v xml:space="preserve">UN    </v>
          </cell>
          <cell r="D8802">
            <v>0.85</v>
          </cell>
          <cell r="E8802">
            <v>0.05</v>
          </cell>
        </row>
        <row r="8803">
          <cell r="A8803">
            <v>36349</v>
          </cell>
          <cell r="B8803" t="str">
            <v>JOELHO PPR 45 GRAUS, SOLDAVEL, DN 25 MM, PARA AGUA QUENTE PREDIAL</v>
          </cell>
          <cell r="C8803" t="str">
            <v xml:space="preserve">UN    </v>
          </cell>
          <cell r="D8803">
            <v>1.28</v>
          </cell>
          <cell r="E8803">
            <v>0.05</v>
          </cell>
        </row>
        <row r="8804">
          <cell r="A8804">
            <v>38433</v>
          </cell>
          <cell r="B8804" t="str">
            <v>JOELHO PPR, 45 GRAUS, SOLDAVEL, DN 32 MM, PARA AGUA QUENTE PREDIAL</v>
          </cell>
          <cell r="C8804" t="str">
            <v xml:space="preserve">UN    </v>
          </cell>
          <cell r="D8804">
            <v>2.37</v>
          </cell>
          <cell r="E8804">
            <v>0.05</v>
          </cell>
        </row>
        <row r="8805">
          <cell r="A8805">
            <v>38440</v>
          </cell>
          <cell r="B8805" t="str">
            <v>JOELHO PPR, 90 GRAUS, SOLDAVEL, DN 110 MM, PARA AGUA QUENTE PREDIAL</v>
          </cell>
          <cell r="C8805" t="str">
            <v xml:space="preserve">UN    </v>
          </cell>
          <cell r="D8805">
            <v>81.73</v>
          </cell>
          <cell r="E8805">
            <v>0.05</v>
          </cell>
        </row>
        <row r="8806">
          <cell r="A8806">
            <v>36359</v>
          </cell>
          <cell r="B8806" t="str">
            <v>JOELHO PPR, 90 GRAUS, SOLDAVEL, DN 20 MM, PARA AGUA QUENTE PREDIAL</v>
          </cell>
          <cell r="C8806" t="str">
            <v xml:space="preserve">UN    </v>
          </cell>
          <cell r="D8806">
            <v>1.01</v>
          </cell>
          <cell r="E8806">
            <v>0.05</v>
          </cell>
        </row>
        <row r="8807">
          <cell r="A8807">
            <v>36360</v>
          </cell>
          <cell r="B8807" t="str">
            <v>JOELHO PPR, 90 GRAUS, SOLDAVEL, DN 25 MM, PARA AGUA QUENTE PREDIAL</v>
          </cell>
          <cell r="C8807" t="str">
            <v xml:space="preserve">UN    </v>
          </cell>
          <cell r="D8807">
            <v>1.56</v>
          </cell>
          <cell r="E8807">
            <v>0.05</v>
          </cell>
        </row>
        <row r="8808">
          <cell r="A8808">
            <v>38434</v>
          </cell>
          <cell r="B8808" t="str">
            <v>JOELHO PPR, 90 GRAUS, SOLDAVEL, DN 32 MM, PARA AGUA QUENTE PREDIAL</v>
          </cell>
          <cell r="C8808" t="str">
            <v xml:space="preserve">UN    </v>
          </cell>
          <cell r="D8808">
            <v>2.4</v>
          </cell>
          <cell r="E8808">
            <v>0.05</v>
          </cell>
        </row>
        <row r="8809">
          <cell r="A8809">
            <v>38435</v>
          </cell>
          <cell r="B8809" t="str">
            <v>JOELHO PPR, 90 GRAUS, SOLDAVEL, DN 40 MM, PARA AGUA QUENTE PREDIAL</v>
          </cell>
          <cell r="C8809" t="str">
            <v xml:space="preserve">UN    </v>
          </cell>
          <cell r="D8809">
            <v>4.55</v>
          </cell>
          <cell r="E8809">
            <v>0.05</v>
          </cell>
        </row>
        <row r="8810">
          <cell r="A8810">
            <v>38436</v>
          </cell>
          <cell r="B8810" t="str">
            <v>JOELHO PPR, 90 GRAUS, SOLDAVEL, DN 50 MM, PARA AGUA QUENTE PREDIAL</v>
          </cell>
          <cell r="C8810" t="str">
            <v xml:space="preserve">UN    </v>
          </cell>
          <cell r="D8810">
            <v>9.42</v>
          </cell>
          <cell r="E8810">
            <v>0.05</v>
          </cell>
        </row>
        <row r="8811">
          <cell r="A8811">
            <v>38437</v>
          </cell>
          <cell r="B8811" t="str">
            <v>JOELHO PPR, 90 GRAUS, SOLDAVEL, DN 63 MM, PARA AGUA QUENTE PREDIAL</v>
          </cell>
          <cell r="C8811" t="str">
            <v xml:space="preserve">UN    </v>
          </cell>
          <cell r="D8811">
            <v>14.15</v>
          </cell>
          <cell r="E8811">
            <v>0.05</v>
          </cell>
        </row>
        <row r="8812">
          <cell r="A8812">
            <v>38438</v>
          </cell>
          <cell r="B8812" t="str">
            <v>JOELHO PPR, 90 GRAUS, SOLDAVEL, DN 75 MM, PARA AGUA QUENTE PREDIAL</v>
          </cell>
          <cell r="C8812" t="str">
            <v xml:space="preserve">UN    </v>
          </cell>
          <cell r="D8812">
            <v>35.75</v>
          </cell>
          <cell r="E8812">
            <v>0.05</v>
          </cell>
        </row>
        <row r="8813">
          <cell r="A8813">
            <v>38439</v>
          </cell>
          <cell r="B8813" t="str">
            <v>JOELHO PPR, 90 GRAUS, SOLDAVEL, DN 90 MM, PARA AGUA QUENTE PREDIAL</v>
          </cell>
          <cell r="C8813" t="str">
            <v xml:space="preserve">UN    </v>
          </cell>
          <cell r="D8813">
            <v>54.5</v>
          </cell>
          <cell r="E8813">
            <v>0.05</v>
          </cell>
        </row>
        <row r="8814">
          <cell r="A8814">
            <v>10836</v>
          </cell>
          <cell r="B8814" t="str">
            <v>JOELHO PVC COM VISITA, 90 GRAUS, DN 100 X 50 MM, SERIE NORMAL, PARA ESGOTO PREDIAL</v>
          </cell>
          <cell r="C8814" t="str">
            <v xml:space="preserve">UN    </v>
          </cell>
          <cell r="D8814">
            <v>11.27</v>
          </cell>
          <cell r="E8814">
            <v>0.05</v>
          </cell>
        </row>
        <row r="8815">
          <cell r="A8815">
            <v>20128</v>
          </cell>
          <cell r="B8815" t="str">
            <v>JOELHO PVC LEVE, 45 GRAUS, DN 150 MM, PARA ESGOTO PREDIAL</v>
          </cell>
          <cell r="C8815" t="str">
            <v xml:space="preserve">UN    </v>
          </cell>
          <cell r="D8815">
            <v>28.04</v>
          </cell>
          <cell r="E8815">
            <v>0.05</v>
          </cell>
        </row>
        <row r="8816">
          <cell r="A8816">
            <v>20131</v>
          </cell>
          <cell r="B8816" t="str">
            <v>JOELHO PVC LEVE, 90 GRAUS, DN 150 MM, PARA ESGOTO PREDIAL</v>
          </cell>
          <cell r="C8816" t="str">
            <v xml:space="preserve">UN    </v>
          </cell>
          <cell r="D8816">
            <v>25.26</v>
          </cell>
          <cell r="E8816">
            <v>0.05</v>
          </cell>
        </row>
        <row r="8817">
          <cell r="A8817">
            <v>3521</v>
          </cell>
          <cell r="B8817" t="str">
            <v>JOELHO PVC,  SOLDAVEL COM ROSCA, 90 GRAUS, 20 MM X 1/2", PARA AGUA FRIA PREDIAL</v>
          </cell>
          <cell r="C8817" t="str">
            <v xml:space="preserve">UN    </v>
          </cell>
          <cell r="D8817">
            <v>1.07</v>
          </cell>
          <cell r="E8817">
            <v>0.05</v>
          </cell>
        </row>
        <row r="8818">
          <cell r="A8818">
            <v>3531</v>
          </cell>
          <cell r="B8818" t="str">
            <v>JOELHO PVC,  SOLDAVEL COM ROSCA, 90 GRAUS, 25 MM X 1/2", PARA AGUA FRIA PREDIAL</v>
          </cell>
          <cell r="C8818" t="str">
            <v xml:space="preserve">UN    </v>
          </cell>
          <cell r="D8818">
            <v>1.1599999999999999</v>
          </cell>
          <cell r="E8818">
            <v>0.05</v>
          </cell>
        </row>
        <row r="8819">
          <cell r="A8819">
            <v>3522</v>
          </cell>
          <cell r="B8819" t="str">
            <v>JOELHO PVC,  SOLDAVEL COM ROSCA, 90 GRAUS, 25 MM X 3/4", PARA AGUA FRIA PREDIAL</v>
          </cell>
          <cell r="C8819" t="str">
            <v xml:space="preserve">UN    </v>
          </cell>
          <cell r="D8819">
            <v>1.89</v>
          </cell>
          <cell r="E8819">
            <v>0.05</v>
          </cell>
        </row>
        <row r="8820">
          <cell r="A8820">
            <v>3527</v>
          </cell>
          <cell r="B8820" t="str">
            <v>JOELHO PVC,  SOLDAVEL COM ROSCA, 90 GRAUS, 32 MM X 3/4", PARA AGUA FRIA PREDIAL</v>
          </cell>
          <cell r="C8820" t="str">
            <v xml:space="preserve">UN    </v>
          </cell>
          <cell r="D8820">
            <v>5.97</v>
          </cell>
          <cell r="E8820">
            <v>0.05</v>
          </cell>
        </row>
        <row r="8821">
          <cell r="A8821">
            <v>10835</v>
          </cell>
          <cell r="B8821" t="str">
            <v>JOELHO PVC, COM BOLSA E ANEL, 90 GRAUS, DN 40 X *38* MM, SERIE NORMAL, PARA ESGOTO PREDIAL</v>
          </cell>
          <cell r="C8821" t="str">
            <v xml:space="preserve">UN    </v>
          </cell>
          <cell r="D8821">
            <v>2.5099999999999998</v>
          </cell>
          <cell r="E8821">
            <v>0.05</v>
          </cell>
        </row>
        <row r="8822">
          <cell r="A8822">
            <v>3475</v>
          </cell>
          <cell r="B8822" t="str">
            <v>JOELHO PVC, ROSCAVEL, 45 GRAUS, 1/2", PARA AGUA FRIA PREDIAL</v>
          </cell>
          <cell r="C8822" t="str">
            <v xml:space="preserve">UN    </v>
          </cell>
          <cell r="D8822">
            <v>1.88</v>
          </cell>
          <cell r="E8822">
            <v>0.05</v>
          </cell>
        </row>
        <row r="8823">
          <cell r="A8823">
            <v>3485</v>
          </cell>
          <cell r="B8823" t="str">
            <v>JOELHO PVC, ROSCAVEL, 45 GRAUS, 1", PARA AGUA FRIA PREDIAL</v>
          </cell>
          <cell r="C8823" t="str">
            <v xml:space="preserve">UN    </v>
          </cell>
          <cell r="D8823">
            <v>5.73</v>
          </cell>
          <cell r="E8823">
            <v>0.05</v>
          </cell>
        </row>
        <row r="8824">
          <cell r="A8824">
            <v>3534</v>
          </cell>
          <cell r="B8824" t="str">
            <v>JOELHO PVC, ROSCAVEL, 45 GRAUS, 3/4", PARA AGUA FRIA PREDIAL</v>
          </cell>
          <cell r="C8824" t="str">
            <v xml:space="preserve">UN    </v>
          </cell>
          <cell r="D8824">
            <v>2.4300000000000002</v>
          </cell>
          <cell r="E8824">
            <v>0.05</v>
          </cell>
        </row>
        <row r="8825">
          <cell r="A8825">
            <v>3543</v>
          </cell>
          <cell r="B8825" t="str">
            <v>JOELHO PVC, ROSCAVEL, 90 GRAUS, 1/2", PARA AGUA FRIA PREDIAL</v>
          </cell>
          <cell r="C8825" t="str">
            <v xml:space="preserve">UN    </v>
          </cell>
          <cell r="D8825">
            <v>1.21</v>
          </cell>
          <cell r="E8825">
            <v>0.05</v>
          </cell>
        </row>
        <row r="8826">
          <cell r="A8826">
            <v>3482</v>
          </cell>
          <cell r="B8826" t="str">
            <v>JOELHO PVC, ROSCAVEL, 90 GRAUS, 1", PARA AGUA FRIA PREDIAL</v>
          </cell>
          <cell r="C8826" t="str">
            <v xml:space="preserve">UN    </v>
          </cell>
          <cell r="D8826">
            <v>2.92</v>
          </cell>
          <cell r="E8826">
            <v>0.05</v>
          </cell>
        </row>
        <row r="8827">
          <cell r="A8827">
            <v>3505</v>
          </cell>
          <cell r="B8827" t="str">
            <v>JOELHO PVC, ROSCAVEL, 90 GRAUS, 3/4", PARA AGUA FRIA PREDIAL</v>
          </cell>
          <cell r="C8827" t="str">
            <v xml:space="preserve">UN    </v>
          </cell>
          <cell r="D8827">
            <v>1.74</v>
          </cell>
          <cell r="E8827">
            <v>0.05</v>
          </cell>
        </row>
        <row r="8828">
          <cell r="A8828">
            <v>3516</v>
          </cell>
          <cell r="B8828" t="str">
            <v>JOELHO PVC, SOLDAVEL, BB, 45 GRAUS, DN 40 MM, PARA ESGOTO PREDIAL</v>
          </cell>
          <cell r="C8828" t="str">
            <v xml:space="preserve">UN    </v>
          </cell>
          <cell r="D8828">
            <v>1.61</v>
          </cell>
          <cell r="E8828">
            <v>0.05</v>
          </cell>
        </row>
        <row r="8829">
          <cell r="A8829">
            <v>3517</v>
          </cell>
          <cell r="B8829" t="str">
            <v>JOELHO PVC, SOLDAVEL, BB, 90 GRAUS, DN 40 MM, PARA ESGOTO PREDIAL</v>
          </cell>
          <cell r="C8829" t="str">
            <v xml:space="preserve">UN    </v>
          </cell>
          <cell r="D8829">
            <v>0.98</v>
          </cell>
          <cell r="E8829">
            <v>0.05</v>
          </cell>
        </row>
        <row r="8830">
          <cell r="A8830">
            <v>3515</v>
          </cell>
          <cell r="B8830" t="str">
            <v>JOELHO PVC, SOLDAVEL, COM BUCHA DE LATAO, 90 GRAUS, 20 MM X 1/2", PARA AGUA FRIA PREDIAL</v>
          </cell>
          <cell r="C8830" t="str">
            <v xml:space="preserve">UN    </v>
          </cell>
          <cell r="D8830">
            <v>3.65</v>
          </cell>
          <cell r="E8830">
            <v>0.05</v>
          </cell>
        </row>
        <row r="8831">
          <cell r="A8831">
            <v>20147</v>
          </cell>
          <cell r="B8831" t="str">
            <v>JOELHO PVC, SOLDAVEL, COM BUCHA DE LATAO, 90 GRAUS, 25 MM X 1/2", PARA AGUA FRIA PREDIAL</v>
          </cell>
          <cell r="C8831" t="str">
            <v xml:space="preserve">UN    </v>
          </cell>
          <cell r="D8831">
            <v>3.74</v>
          </cell>
          <cell r="E8831">
            <v>0.05</v>
          </cell>
        </row>
        <row r="8832">
          <cell r="A8832">
            <v>3524</v>
          </cell>
          <cell r="B8832" t="str">
            <v>JOELHO PVC, SOLDAVEL, COM BUCHA DE LATAO, 90 GRAUS, 25 MM X 3/4", PARA AGUA FRIA PREDIAL</v>
          </cell>
          <cell r="C8832" t="str">
            <v xml:space="preserve">UN    </v>
          </cell>
          <cell r="D8832">
            <v>4.46</v>
          </cell>
          <cell r="E8832">
            <v>0.05</v>
          </cell>
        </row>
        <row r="8833">
          <cell r="A8833">
            <v>3532</v>
          </cell>
          <cell r="B8833" t="str">
            <v>JOELHO PVC, SOLDAVEL, COM BUCHA DE LATAO, 90 GRAUS, 32 MM X 3/4", PARA AGUA FRIA PREDIAL</v>
          </cell>
          <cell r="C8833" t="str">
            <v xml:space="preserve">UN    </v>
          </cell>
          <cell r="D8833">
            <v>8.31</v>
          </cell>
          <cell r="E8833">
            <v>0.05</v>
          </cell>
        </row>
        <row r="8834">
          <cell r="A8834">
            <v>3528</v>
          </cell>
          <cell r="B8834" t="str">
            <v>JOELHO PVC, SOLDAVEL, PB, 45 GRAUS, DN 100 MM, PARA ESGOTO PREDIAL</v>
          </cell>
          <cell r="C8834" t="str">
            <v xml:space="preserve">UN    </v>
          </cell>
          <cell r="D8834">
            <v>5.09</v>
          </cell>
          <cell r="E8834">
            <v>0.05</v>
          </cell>
        </row>
        <row r="8835">
          <cell r="A8835">
            <v>37952</v>
          </cell>
          <cell r="B8835" t="str">
            <v>JOELHO PVC, SOLDAVEL, PB, 45 GRAUS, DN 150 MM, PARA ESGOTO PREDIAL</v>
          </cell>
          <cell r="C8835" t="str">
            <v xml:space="preserve">UN    </v>
          </cell>
          <cell r="D8835">
            <v>31.43</v>
          </cell>
          <cell r="E8835">
            <v>0.05</v>
          </cell>
        </row>
        <row r="8836">
          <cell r="A8836">
            <v>37951</v>
          </cell>
          <cell r="B8836" t="str">
            <v>JOELHO PVC, SOLDAVEL, PB, 45 GRAUS, DN 40 MM, PARA ESGOTO PREDIAL</v>
          </cell>
          <cell r="C8836" t="str">
            <v xml:space="preserve">UN    </v>
          </cell>
          <cell r="D8836">
            <v>1.36</v>
          </cell>
          <cell r="E8836">
            <v>0.05</v>
          </cell>
        </row>
        <row r="8837">
          <cell r="A8837">
            <v>3518</v>
          </cell>
          <cell r="B8837" t="str">
            <v>JOELHO PVC, SOLDAVEL, PB, 45 GRAUS, DN 50 MM, PARA ESGOTO PREDIAL</v>
          </cell>
          <cell r="C8837" t="str">
            <v xml:space="preserve">UN    </v>
          </cell>
          <cell r="D8837">
            <v>1.96</v>
          </cell>
          <cell r="E8837">
            <v>0.05</v>
          </cell>
        </row>
        <row r="8838">
          <cell r="A8838">
            <v>3519</v>
          </cell>
          <cell r="B8838" t="str">
            <v>JOELHO PVC, SOLDAVEL, PB, 45 GRAUS, DN 75 MM, PARA ESGOTO PREDIAL</v>
          </cell>
          <cell r="C8838" t="str">
            <v xml:space="preserve">UN    </v>
          </cell>
          <cell r="D8838">
            <v>4.5</v>
          </cell>
          <cell r="E8838">
            <v>0.05</v>
          </cell>
        </row>
        <row r="8839">
          <cell r="A8839">
            <v>3520</v>
          </cell>
          <cell r="B8839" t="str">
            <v>JOELHO PVC, SOLDAVEL, PB, 90 GRAUS, DN 100 MM, PARA ESGOTO PREDIAL</v>
          </cell>
          <cell r="C8839" t="str">
            <v xml:space="preserve">UN    </v>
          </cell>
          <cell r="D8839">
            <v>5.04</v>
          </cell>
          <cell r="E8839">
            <v>0.05</v>
          </cell>
        </row>
        <row r="8840">
          <cell r="A8840">
            <v>37950</v>
          </cell>
          <cell r="B8840" t="str">
            <v>JOELHO PVC, SOLDAVEL, PB, 90 GRAUS, DN 150 MM, PARA ESGOTO PREDIAL</v>
          </cell>
          <cell r="C8840" t="str">
            <v xml:space="preserve">UN    </v>
          </cell>
          <cell r="D8840">
            <v>30.32</v>
          </cell>
          <cell r="E8840">
            <v>0.05</v>
          </cell>
        </row>
        <row r="8841">
          <cell r="A8841">
            <v>37949</v>
          </cell>
          <cell r="B8841" t="str">
            <v>JOELHO PVC, SOLDAVEL, PB, 90 GRAUS, DN 40 MM, PARA ESGOTO PREDIAL</v>
          </cell>
          <cell r="C8841" t="str">
            <v xml:space="preserve">UN    </v>
          </cell>
          <cell r="D8841">
            <v>1.1100000000000001</v>
          </cell>
          <cell r="E8841">
            <v>0.05</v>
          </cell>
        </row>
        <row r="8842">
          <cell r="A8842">
            <v>3526</v>
          </cell>
          <cell r="B8842" t="str">
            <v>JOELHO PVC, SOLDAVEL, PB, 90 GRAUS, DN 50 MM, PARA ESGOTO PREDIAL</v>
          </cell>
          <cell r="C8842" t="str">
            <v xml:space="preserve">UN    </v>
          </cell>
          <cell r="D8842">
            <v>1.5</v>
          </cell>
          <cell r="E8842">
            <v>0.05</v>
          </cell>
        </row>
        <row r="8843">
          <cell r="A8843">
            <v>3509</v>
          </cell>
          <cell r="B8843" t="str">
            <v>JOELHO PVC, SOLDAVEL, PB, 90 GRAUS, DN 75 MM, PARA ESGOTO PREDIAL</v>
          </cell>
          <cell r="C8843" t="str">
            <v xml:space="preserve">UN    </v>
          </cell>
          <cell r="D8843">
            <v>3.84</v>
          </cell>
          <cell r="E8843">
            <v>0.05</v>
          </cell>
        </row>
        <row r="8844">
          <cell r="A8844">
            <v>3530</v>
          </cell>
          <cell r="B8844" t="str">
            <v>JOELHO PVC, SOLDAVEL, 90 GRAUS, 110 MM, PARA AGUA FRIA PREDIAL</v>
          </cell>
          <cell r="C8844" t="str">
            <v xml:space="preserve">UN    </v>
          </cell>
          <cell r="D8844">
            <v>130.66999999999999</v>
          </cell>
          <cell r="E8844">
            <v>0.05</v>
          </cell>
        </row>
        <row r="8845">
          <cell r="A8845">
            <v>3542</v>
          </cell>
          <cell r="B8845" t="str">
            <v>JOELHO PVC, SOLDAVEL, 90 GRAUS, 20 MM, PARA AGUA FRIA PREDIAL</v>
          </cell>
          <cell r="C8845" t="str">
            <v xml:space="preserve">UN    </v>
          </cell>
          <cell r="D8845">
            <v>0.33</v>
          </cell>
          <cell r="E8845">
            <v>0.05</v>
          </cell>
        </row>
        <row r="8846">
          <cell r="A8846">
            <v>3529</v>
          </cell>
          <cell r="B8846" t="str">
            <v>JOELHO PVC, SOLDAVEL, 90 GRAUS, 25 MM, PARA AGUA FRIA PREDIAL</v>
          </cell>
          <cell r="C8846" t="str">
            <v xml:space="preserve">UN    </v>
          </cell>
          <cell r="D8846">
            <v>0.49</v>
          </cell>
          <cell r="E8846">
            <v>0.05</v>
          </cell>
        </row>
        <row r="8847">
          <cell r="A8847">
            <v>3536</v>
          </cell>
          <cell r="B8847" t="str">
            <v>JOELHO PVC, SOLDAVEL, 90 GRAUS, 32 MM, PARA AGUA FRIA PREDIAL</v>
          </cell>
          <cell r="C8847" t="str">
            <v xml:space="preserve">UN    </v>
          </cell>
          <cell r="D8847">
            <v>1.27</v>
          </cell>
          <cell r="E8847">
            <v>0.05</v>
          </cell>
        </row>
        <row r="8848">
          <cell r="A8848">
            <v>3535</v>
          </cell>
          <cell r="B8848" t="str">
            <v>JOELHO PVC, SOLDAVEL, 90 GRAUS, 40 MM, PARA AGUA FRIA PREDIAL</v>
          </cell>
          <cell r="C8848" t="str">
            <v xml:space="preserve">UN    </v>
          </cell>
          <cell r="D8848">
            <v>3.09</v>
          </cell>
          <cell r="E8848">
            <v>0.05</v>
          </cell>
        </row>
        <row r="8849">
          <cell r="A8849">
            <v>3540</v>
          </cell>
          <cell r="B8849" t="str">
            <v>JOELHO PVC, SOLDAVEL, 90 GRAUS, 50 MM, PARA AGUA FRIA PREDIAL</v>
          </cell>
          <cell r="C8849" t="str">
            <v xml:space="preserve">UN    </v>
          </cell>
          <cell r="D8849">
            <v>3.44</v>
          </cell>
          <cell r="E8849">
            <v>0.05</v>
          </cell>
        </row>
        <row r="8850">
          <cell r="A8850">
            <v>3539</v>
          </cell>
          <cell r="B8850" t="str">
            <v>JOELHO PVC, SOLDAVEL, 90 GRAUS, 60 MM, PARA AGUA FRIA PREDIAL</v>
          </cell>
          <cell r="C8850" t="str">
            <v xml:space="preserve">UN    </v>
          </cell>
          <cell r="D8850">
            <v>15.73</v>
          </cell>
          <cell r="E8850">
            <v>0.05</v>
          </cell>
        </row>
        <row r="8851">
          <cell r="A8851">
            <v>3513</v>
          </cell>
          <cell r="B8851" t="str">
            <v>JOELHO PVC, SOLDAVEL, 90 GRAUS, 85 MM, PARA AGUA FRIA PREDIAL</v>
          </cell>
          <cell r="C8851" t="str">
            <v xml:space="preserve">UN    </v>
          </cell>
          <cell r="D8851">
            <v>56.16</v>
          </cell>
          <cell r="E8851">
            <v>0.05</v>
          </cell>
        </row>
        <row r="8852">
          <cell r="A8852">
            <v>3492</v>
          </cell>
          <cell r="B8852" t="str">
            <v>JOELHO PVC, 45 GRAUS, ROSCAVEL,  1 1/2", AGUA FRIA PREDIAL</v>
          </cell>
          <cell r="C8852" t="str">
            <v xml:space="preserve">UN    </v>
          </cell>
          <cell r="D8852">
            <v>9.6999999999999993</v>
          </cell>
          <cell r="E8852">
            <v>0.05</v>
          </cell>
        </row>
        <row r="8853">
          <cell r="A8853">
            <v>3491</v>
          </cell>
          <cell r="B8853" t="str">
            <v>JOELHO PVC, 45 GRAUS, ROSCAVEL, 1 1/4",  AGUA FRIA PREDIAL</v>
          </cell>
          <cell r="C8853" t="str">
            <v xml:space="preserve">UN    </v>
          </cell>
          <cell r="D8853">
            <v>8.06</v>
          </cell>
          <cell r="E8853">
            <v>0.05</v>
          </cell>
        </row>
        <row r="8854">
          <cell r="A8854">
            <v>3493</v>
          </cell>
          <cell r="B8854" t="str">
            <v>JOELHO PVC, 45 GRAUS, ROSCAVEL, 2", AGUA FRIA PREDIAL</v>
          </cell>
          <cell r="C8854" t="str">
            <v xml:space="preserve">UN    </v>
          </cell>
          <cell r="D8854">
            <v>18.84</v>
          </cell>
          <cell r="E8854">
            <v>0.05</v>
          </cell>
        </row>
        <row r="8855">
          <cell r="A8855">
            <v>12628</v>
          </cell>
          <cell r="B8855" t="str">
            <v>JOELHO PVC, 60 GRAUS, DIAMETRO ENTRE 80 E 100 MM, PARA DRENAGEM PLUVIAL PREDIAL</v>
          </cell>
          <cell r="C8855" t="str">
            <v xml:space="preserve">UN    </v>
          </cell>
          <cell r="D8855">
            <v>4.76</v>
          </cell>
          <cell r="E8855">
            <v>0.05</v>
          </cell>
        </row>
        <row r="8856">
          <cell r="A8856">
            <v>12629</v>
          </cell>
          <cell r="B8856" t="str">
            <v>JOELHO PVC, 90 GRAUS, DIAMETRO ENTRE 80 E 100 MM, PARA DRENAGEM PLUVIAL PREDIAL</v>
          </cell>
          <cell r="C8856" t="str">
            <v xml:space="preserve">UN    </v>
          </cell>
          <cell r="D8856">
            <v>5.16</v>
          </cell>
          <cell r="E8856">
            <v>0.05</v>
          </cell>
        </row>
        <row r="8857">
          <cell r="A8857">
            <v>3481</v>
          </cell>
          <cell r="B8857" t="str">
            <v>JOELHO PVC, 90 GRAUS, ROSCAVEL, 1 1/2",  AGUA FRIA PREDIAL</v>
          </cell>
          <cell r="C8857" t="str">
            <v xml:space="preserve">UN    </v>
          </cell>
          <cell r="D8857">
            <v>9.83</v>
          </cell>
          <cell r="E8857">
            <v>0.05</v>
          </cell>
        </row>
        <row r="8858">
          <cell r="A8858">
            <v>3510</v>
          </cell>
          <cell r="B8858" t="str">
            <v>JOELHO PVC, 90 GRAUS, ROSCAVEL, 1 1/4", AGUA FRIA PREDIAL</v>
          </cell>
          <cell r="C8858" t="str">
            <v xml:space="preserve">UN    </v>
          </cell>
          <cell r="D8858">
            <v>8.6199999999999992</v>
          </cell>
          <cell r="E8858">
            <v>0.05</v>
          </cell>
        </row>
        <row r="8859">
          <cell r="A8859">
            <v>3508</v>
          </cell>
          <cell r="B8859" t="str">
            <v>JOELHO PVC, 90 GRAUS, ROSCAVEL, 2", AGUA FRIA PREDIAL</v>
          </cell>
          <cell r="C8859" t="str">
            <v xml:space="preserve">UN    </v>
          </cell>
          <cell r="D8859">
            <v>19.63</v>
          </cell>
          <cell r="E8859">
            <v>0.05</v>
          </cell>
        </row>
        <row r="8860">
          <cell r="A8860">
            <v>38939</v>
          </cell>
          <cell r="B8860" t="str">
            <v>JOELHO ROSCA FEMEA MOVEL, METALICO, PARA CONEXAO COM ANEL DESLIZANTE EM TUBO PEX, DN 16 MM X 1/2"</v>
          </cell>
          <cell r="C8860" t="str">
            <v xml:space="preserve">UN    </v>
          </cell>
          <cell r="D8860">
            <v>14.25</v>
          </cell>
          <cell r="E8860">
            <v>0.05</v>
          </cell>
        </row>
        <row r="8861">
          <cell r="A8861">
            <v>38940</v>
          </cell>
          <cell r="B8861" t="str">
            <v>JOELHO ROSCA FEMEA MOVEL, METALICO, PARA CONEXAO COM ANEL DESLIZANTE EM TUBO PEX, DN 20 MM X 1/2"</v>
          </cell>
          <cell r="C8861" t="str">
            <v xml:space="preserve">UN    </v>
          </cell>
          <cell r="D8861">
            <v>21.75</v>
          </cell>
          <cell r="E8861">
            <v>0.05</v>
          </cell>
        </row>
        <row r="8862">
          <cell r="A8862">
            <v>38941</v>
          </cell>
          <cell r="B8862" t="str">
            <v>JOELHO ROSCA FEMEA MOVEL, METALICO, PARA CONEXAO COM ANEL DESLIZANTE EM TUBO PEX, DN 20 MM X 3/4"</v>
          </cell>
          <cell r="C8862" t="str">
            <v xml:space="preserve">UN    </v>
          </cell>
          <cell r="D8862">
            <v>25.7</v>
          </cell>
          <cell r="E8862">
            <v>0.05</v>
          </cell>
        </row>
        <row r="8863">
          <cell r="A8863">
            <v>38942</v>
          </cell>
          <cell r="B8863" t="str">
            <v>JOELHO ROSCA FEMEA MOVEL, METALICO, PARA CONEXAO COM ANEL DESLIZANTE EM TUBO PEX, DN 25 MM X 3/4"</v>
          </cell>
          <cell r="C8863" t="str">
            <v xml:space="preserve">UN    </v>
          </cell>
          <cell r="D8863">
            <v>28.79</v>
          </cell>
          <cell r="E8863">
            <v>0.05</v>
          </cell>
        </row>
        <row r="8864">
          <cell r="A8864">
            <v>38987</v>
          </cell>
          <cell r="B8864" t="str">
            <v>JOELHO 45 GRAUS, PPR, SOLDAVEL, F/ F, DN 40 MM, PARA AQUA QUENTE E FRIA PREDIAL</v>
          </cell>
          <cell r="C8864" t="str">
            <v xml:space="preserve">UN    </v>
          </cell>
          <cell r="D8864">
            <v>4.24</v>
          </cell>
          <cell r="E8864">
            <v>0.05</v>
          </cell>
        </row>
        <row r="8865">
          <cell r="A8865">
            <v>38988</v>
          </cell>
          <cell r="B8865" t="str">
            <v>JOELHO 45 GRAUS, PPR, SOLDAVEL, F/ F, DN 50 MM, PARA AQUA QUENTE E FRIA PREDIAL</v>
          </cell>
          <cell r="C8865" t="str">
            <v xml:space="preserve">UN    </v>
          </cell>
          <cell r="D8865">
            <v>9.85</v>
          </cell>
          <cell r="E8865">
            <v>0.05</v>
          </cell>
        </row>
        <row r="8866">
          <cell r="A8866">
            <v>38989</v>
          </cell>
          <cell r="B8866" t="str">
            <v>JOELHO 45 GRAUS, PPR, SOLDAVEL, F/ F, DN 63 MM, PARA AQUA QUENTE E FRIA PREDIAL</v>
          </cell>
          <cell r="C8866" t="str">
            <v xml:space="preserve">UN    </v>
          </cell>
          <cell r="D8866">
            <v>13.09</v>
          </cell>
          <cell r="E8866">
            <v>0.05</v>
          </cell>
        </row>
        <row r="8867">
          <cell r="A8867">
            <v>38990</v>
          </cell>
          <cell r="B8867" t="str">
            <v>JOELHO 45 GRAUS, PPR, SOLDAVEL, F/ F, DN 75 MM, PARA AQUA QUENTE E FRIA PREDIAL</v>
          </cell>
          <cell r="C8867" t="str">
            <v xml:space="preserve">UN    </v>
          </cell>
          <cell r="D8867">
            <v>34.51</v>
          </cell>
          <cell r="E8867">
            <v>0.05</v>
          </cell>
        </row>
        <row r="8868">
          <cell r="A8868">
            <v>38991</v>
          </cell>
          <cell r="B8868" t="str">
            <v>JOELHO 45 GRAUS, PPR, SOLDAVEL, F/ F, DN 90 MM, PARA AQUA QUENTE E FRIA PREDIAL</v>
          </cell>
          <cell r="C8868" t="str">
            <v xml:space="preserve">UN    </v>
          </cell>
          <cell r="D8868">
            <v>69.73</v>
          </cell>
          <cell r="E8868">
            <v>0.05</v>
          </cell>
        </row>
        <row r="8869">
          <cell r="A8869">
            <v>38913</v>
          </cell>
          <cell r="B8869" t="str">
            <v>JOELHO 90 GRAUS, METALICO, PARA CONEXAO COM ANEL DESLIZANTE EM TUBO PEX, DN 16 MM</v>
          </cell>
          <cell r="C8869" t="str">
            <v xml:space="preserve">UN    </v>
          </cell>
          <cell r="D8869">
            <v>13.22</v>
          </cell>
          <cell r="E8869">
            <v>0.05</v>
          </cell>
        </row>
        <row r="8870">
          <cell r="A8870">
            <v>38914</v>
          </cell>
          <cell r="B8870" t="str">
            <v>JOELHO 90 GRAUS, METALICO, PARA CONEXAO COM ANEL DESLIZANTE EM TUBO PEX, DN 20 MM</v>
          </cell>
          <cell r="C8870" t="str">
            <v xml:space="preserve">UN    </v>
          </cell>
          <cell r="D8870">
            <v>15.34</v>
          </cell>
          <cell r="E8870">
            <v>0.05</v>
          </cell>
        </row>
        <row r="8871">
          <cell r="A8871">
            <v>38915</v>
          </cell>
          <cell r="B8871" t="str">
            <v>JOELHO 90 GRAUS, METALICO, PARA CONEXAO COM ANEL DESLIZANTE EM TUBO PEX, DN 25 MM</v>
          </cell>
          <cell r="C8871" t="str">
            <v xml:space="preserve">UN    </v>
          </cell>
          <cell r="D8871">
            <v>26.63</v>
          </cell>
          <cell r="E8871">
            <v>0.05</v>
          </cell>
        </row>
        <row r="8872">
          <cell r="A8872">
            <v>38916</v>
          </cell>
          <cell r="B8872" t="str">
            <v>JOELHO 90 GRAUS, METALICO, PARA CONEXAO COM ANEL DESLIZANTE EM TUBO PEX, DN 32 MM</v>
          </cell>
          <cell r="C8872" t="str">
            <v xml:space="preserve">UN    </v>
          </cell>
          <cell r="D8872">
            <v>35.130000000000003</v>
          </cell>
          <cell r="E8872">
            <v>0.05</v>
          </cell>
        </row>
        <row r="8873">
          <cell r="A8873">
            <v>39300</v>
          </cell>
          <cell r="B8873" t="str">
            <v>JOELHO 90 GRAUS, PLASTICO, PARA CONEXAO COM CRIMPAGEM EM TUBO PEX, DN 16 MM</v>
          </cell>
          <cell r="C8873" t="str">
            <v xml:space="preserve">UN    </v>
          </cell>
          <cell r="D8873">
            <v>11.95</v>
          </cell>
          <cell r="E8873">
            <v>0.05</v>
          </cell>
        </row>
        <row r="8874">
          <cell r="A8874">
            <v>39301</v>
          </cell>
          <cell r="B8874" t="str">
            <v>JOELHO 90 GRAUS, PLASTICO, PARA CONEXAO COM CRIMPAGEM EM TUBO PEX, DN 20 MM</v>
          </cell>
          <cell r="C8874" t="str">
            <v xml:space="preserve">UN    </v>
          </cell>
          <cell r="D8874">
            <v>16.57</v>
          </cell>
          <cell r="E8874">
            <v>0.05</v>
          </cell>
        </row>
        <row r="8875">
          <cell r="A8875">
            <v>39302</v>
          </cell>
          <cell r="B8875" t="str">
            <v>JOELHO 90 GRAUS, PLASTICO, PARA CONEXAO COM CRIMPAGEM EM TUBO PEX, DN 25 MM</v>
          </cell>
          <cell r="C8875" t="str">
            <v xml:space="preserve">UN    </v>
          </cell>
          <cell r="D8875">
            <v>20.82</v>
          </cell>
          <cell r="E8875">
            <v>0.05</v>
          </cell>
        </row>
        <row r="8876">
          <cell r="A8876">
            <v>39303</v>
          </cell>
          <cell r="B8876" t="str">
            <v>JOELHO 90 GRAUS, PLASTICO, PARA CONEXAO COM CRIMPAGEM EM TUBO PEX, DN 32 MM</v>
          </cell>
          <cell r="C8876" t="str">
            <v xml:space="preserve">UN    </v>
          </cell>
          <cell r="D8876">
            <v>36.61</v>
          </cell>
          <cell r="E8876">
            <v>0.05</v>
          </cell>
        </row>
        <row r="8877">
          <cell r="A8877">
            <v>38923</v>
          </cell>
          <cell r="B8877" t="str">
            <v>JOELHO 90 GRAUS, ROSCA FEMEA TERMINAL, METALICO, PARA CONEXAO COM ANEL DESLIZANTE EM TUBO PEX, DN 16 MM X 1/2"</v>
          </cell>
          <cell r="C8877" t="str">
            <v xml:space="preserve">UN    </v>
          </cell>
          <cell r="D8877">
            <v>11.66</v>
          </cell>
          <cell r="E8877">
            <v>0.05</v>
          </cell>
        </row>
        <row r="8878">
          <cell r="A8878">
            <v>38925</v>
          </cell>
          <cell r="B8878" t="str">
            <v>JOELHO 90 GRAUS, ROSCA FEMEA TERMINAL, METALICO, PARA CONEXAO COM ANEL DESLIZANTE EM TUBO PEX, DN 20 MM X 1/2"</v>
          </cell>
          <cell r="C8878" t="str">
            <v xml:space="preserve">UN    </v>
          </cell>
          <cell r="D8878">
            <v>12.53</v>
          </cell>
          <cell r="E8878">
            <v>0.05</v>
          </cell>
        </row>
        <row r="8879">
          <cell r="A8879">
            <v>38926</v>
          </cell>
          <cell r="B8879" t="str">
            <v>JOELHO 90 GRAUS, ROSCA FEMEA TERMINAL, METALICO, PARA CONEXAO COM ANEL DESLIZANTE EM TUBO PEX, DN 20 MM X 3/4"</v>
          </cell>
          <cell r="C8879" t="str">
            <v xml:space="preserve">UN    </v>
          </cell>
          <cell r="D8879">
            <v>17.899999999999999</v>
          </cell>
          <cell r="E8879">
            <v>0.05</v>
          </cell>
        </row>
        <row r="8880">
          <cell r="A8880">
            <v>38927</v>
          </cell>
          <cell r="B8880" t="str">
            <v>JOELHO 90 GRAUS, ROSCA FEMEA TERMINAL, METALICO, PARA CONEXAO COM ANEL DESLIZANTE EM TUBO PEX, DN 25 MM X 3/4"</v>
          </cell>
          <cell r="C8880" t="str">
            <v xml:space="preserve">UN    </v>
          </cell>
          <cell r="D8880">
            <v>19.14</v>
          </cell>
          <cell r="E8880">
            <v>0.05</v>
          </cell>
        </row>
        <row r="8881">
          <cell r="A8881">
            <v>39304</v>
          </cell>
          <cell r="B8881" t="str">
            <v>JOELHO 90 GRAUS, ROSCA FEMEA TERMINAL, PLASTICO, PARA CONEXAO COM CRIMPAGEM EM TUBO PEX, DN 16 MM X 1/2"</v>
          </cell>
          <cell r="C8881" t="str">
            <v xml:space="preserve">UN    </v>
          </cell>
          <cell r="D8881">
            <v>14.75</v>
          </cell>
          <cell r="E8881">
            <v>0.05</v>
          </cell>
        </row>
        <row r="8882">
          <cell r="A8882">
            <v>38924</v>
          </cell>
          <cell r="B8882" t="str">
            <v>JOELHO 90 GRAUS, ROSCA FEMEA TERMINAL, PLASTICO, PARA CONEXAO COM CRIMPAGEM EM TUBO PEX, DN 16 MM X 3/4"</v>
          </cell>
          <cell r="C8882" t="str">
            <v xml:space="preserve">UN    </v>
          </cell>
          <cell r="D8882">
            <v>21.02</v>
          </cell>
          <cell r="E8882">
            <v>0.05</v>
          </cell>
        </row>
        <row r="8883">
          <cell r="A8883">
            <v>39305</v>
          </cell>
          <cell r="B8883" t="str">
            <v>JOELHO 90 GRAUS, ROSCA FEMEA TERMINAL, PLASTICO, PARA CONEXAO COM CRIMPAGEM EM TUBO PEX, DN 20 MM X 1/2"</v>
          </cell>
          <cell r="C8883" t="str">
            <v xml:space="preserve">UN    </v>
          </cell>
          <cell r="D8883">
            <v>19.309999999999999</v>
          </cell>
          <cell r="E8883">
            <v>0.05</v>
          </cell>
        </row>
        <row r="8884">
          <cell r="A8884">
            <v>39306</v>
          </cell>
          <cell r="B8884" t="str">
            <v>JOELHO 90 GRAUS, ROSCA FEMEA TERMINAL, PLASTICO, PARA CONEXAO COM CRIMPAGEM EM TUBO PEX, DN 20 MM X 3/4"</v>
          </cell>
          <cell r="C8884" t="str">
            <v xml:space="preserve">UN    </v>
          </cell>
          <cell r="D8884">
            <v>24.16</v>
          </cell>
          <cell r="E8884">
            <v>0.05</v>
          </cell>
        </row>
        <row r="8885">
          <cell r="A8885">
            <v>38928</v>
          </cell>
          <cell r="B8885" t="str">
            <v>JOELHO 90 GRAUS, ROSCA FEMEA TERMINAL, PLASTICO, PARA CONEXAO COM CRIMPAGEM EM TUBO PEX, DN 25 MM X 1/2"</v>
          </cell>
          <cell r="C8885" t="str">
            <v xml:space="preserve">UN    </v>
          </cell>
          <cell r="D8885">
            <v>21.22</v>
          </cell>
          <cell r="E8885">
            <v>0.05</v>
          </cell>
        </row>
        <row r="8886">
          <cell r="A8886">
            <v>38929</v>
          </cell>
          <cell r="B8886" t="str">
            <v>JOELHO 90 GRAUS, ROSCA FEMEA TERMINAL, PLASTICO, PARA CONEXAO COM CRIMPAGEM EM TUBO PEX, DN 25 MM X 1"</v>
          </cell>
          <cell r="C8886" t="str">
            <v xml:space="preserve">UN    </v>
          </cell>
          <cell r="D8886">
            <v>37.630000000000003</v>
          </cell>
          <cell r="E8886">
            <v>0.05</v>
          </cell>
        </row>
        <row r="8887">
          <cell r="A8887">
            <v>39307</v>
          </cell>
          <cell r="B8887" t="str">
            <v>JOELHO 90 GRAUS, ROSCA FEMEA TERMINAL, PLASTICO, PARA CONEXAO COM CRIMPAGEM EM TUBO PEX, DN 25 MM X 3/4"</v>
          </cell>
          <cell r="C8887" t="str">
            <v xml:space="preserve">UN    </v>
          </cell>
          <cell r="D8887">
            <v>27.8</v>
          </cell>
          <cell r="E8887">
            <v>0.05</v>
          </cell>
        </row>
        <row r="8888">
          <cell r="A8888">
            <v>38930</v>
          </cell>
          <cell r="B8888" t="str">
            <v>JOELHO 90 GRAUS, ROSCA FEMEA TERMINAL, PLASTICO, PARA CONEXAO COM CRIMPAGEM EM TUBO PEX, DN 32 MM X 1"</v>
          </cell>
          <cell r="C8888" t="str">
            <v xml:space="preserve">UN    </v>
          </cell>
          <cell r="D8888">
            <v>47.27</v>
          </cell>
          <cell r="E8888">
            <v>0.05</v>
          </cell>
        </row>
        <row r="8889">
          <cell r="A8889">
            <v>38931</v>
          </cell>
          <cell r="B8889" t="str">
            <v>JOELHO 90 GRAUS, ROSCA MACHO TERMINAL, METALICO, PARA CONEXAO COM ANEL DESLIZANTE EM TUBO PEX, DN 16 MM X 1/2"</v>
          </cell>
          <cell r="C8889" t="str">
            <v xml:space="preserve">UN    </v>
          </cell>
          <cell r="D8889">
            <v>11.9</v>
          </cell>
          <cell r="E8889">
            <v>0.05</v>
          </cell>
        </row>
        <row r="8890">
          <cell r="A8890">
            <v>38932</v>
          </cell>
          <cell r="B8890" t="str">
            <v>JOELHO 90 GRAUS, ROSCA MACHO TERMINAL, METALICO, PARA CONEXAO COM ANEL DESLIZANTE EM TUBO PEX, DN 20 MM X 1/2"</v>
          </cell>
          <cell r="C8890" t="str">
            <v xml:space="preserve">UN    </v>
          </cell>
          <cell r="D8890">
            <v>12.02</v>
          </cell>
          <cell r="E8890">
            <v>0.05</v>
          </cell>
        </row>
        <row r="8891">
          <cell r="A8891">
            <v>38934</v>
          </cell>
          <cell r="B8891" t="str">
            <v>JOELHO 90 GRAUS, ROSCA MACHO TERMINAL, METALICO, PARA CONEXAO COM ANEL DESLIZANTE EM TUBO PEX, DN 20 MM X 3/4"</v>
          </cell>
          <cell r="C8891" t="str">
            <v xml:space="preserve">UN    </v>
          </cell>
          <cell r="D8891">
            <v>17.760000000000002</v>
          </cell>
          <cell r="E8891">
            <v>0.05</v>
          </cell>
        </row>
        <row r="8892">
          <cell r="A8892">
            <v>38935</v>
          </cell>
          <cell r="B8892" t="str">
            <v>JOELHO 90 GRAUS, ROSCA MACHO TERMINAL, METALICO, PARA CONEXAO COM ANEL DESLIZANTE EM TUBO PEX, DN 25 MM X 3/4"</v>
          </cell>
          <cell r="C8892" t="str">
            <v xml:space="preserve">UN    </v>
          </cell>
          <cell r="D8892">
            <v>19.010000000000002</v>
          </cell>
          <cell r="E8892">
            <v>0.05</v>
          </cell>
        </row>
        <row r="8893">
          <cell r="A8893">
            <v>38936</v>
          </cell>
          <cell r="B8893" t="str">
            <v>JOELHO 90 GRAUS, ROSCA MACHO TERMINAL, PLASTICO, PARA CONEXAO COM CRIMPAGEM EM TUBO PEX, DN 25 MM X 1/2"</v>
          </cell>
          <cell r="C8893" t="str">
            <v xml:space="preserve">UN    </v>
          </cell>
          <cell r="D8893">
            <v>20.36</v>
          </cell>
          <cell r="E8893">
            <v>0.05</v>
          </cell>
        </row>
        <row r="8894">
          <cell r="A8894">
            <v>38937</v>
          </cell>
          <cell r="B8894" t="str">
            <v>JOELHO 90 GRAUS, ROSCA MACHO TERMINAL, PLASTICO, PARA CONEXAO COM CRIMPAGEM EM TUBO PEX, DN 25 MM X 1"</v>
          </cell>
          <cell r="C8894" t="str">
            <v xml:space="preserve">UN    </v>
          </cell>
          <cell r="D8894">
            <v>24.81</v>
          </cell>
          <cell r="E8894">
            <v>0.05</v>
          </cell>
        </row>
        <row r="8895">
          <cell r="A8895">
            <v>38938</v>
          </cell>
          <cell r="B8895" t="str">
            <v>JOELHO 90 GRAUS, ROSCA MACHO TERMINAL, PLASTICO, PARA CONEXAO COM CRIMPAGEM EM TUBO PEX, DN 32 MM X 1"</v>
          </cell>
          <cell r="C8895" t="str">
            <v xml:space="preserve">UN    </v>
          </cell>
          <cell r="D8895">
            <v>36.89</v>
          </cell>
          <cell r="E8895">
            <v>0.05</v>
          </cell>
        </row>
        <row r="8896">
          <cell r="A8896">
            <v>3489</v>
          </cell>
          <cell r="B8896" t="str">
            <v>JOELHO, PVC COM ROSCA E BUCHA LATAO, 90 GRAUS,  3/4", PARA AGUA FRIA PREDIAL</v>
          </cell>
          <cell r="C8896" t="str">
            <v xml:space="preserve">UN    </v>
          </cell>
          <cell r="D8896">
            <v>8.15</v>
          </cell>
          <cell r="E8896">
            <v>0.05</v>
          </cell>
        </row>
        <row r="8897">
          <cell r="A8897">
            <v>20151</v>
          </cell>
          <cell r="B8897" t="str">
            <v>JOELHO, PVC SERIE R, 45 GRAUS, DN 100 MM, PARA ESGOTO PREDIAL</v>
          </cell>
          <cell r="C8897" t="str">
            <v xml:space="preserve">UN    </v>
          </cell>
          <cell r="D8897">
            <v>15.45</v>
          </cell>
          <cell r="E8897">
            <v>0.05</v>
          </cell>
        </row>
        <row r="8898">
          <cell r="A8898">
            <v>20152</v>
          </cell>
          <cell r="B8898" t="str">
            <v>JOELHO, PVC SERIE R, 45 GRAUS, DN 150 MM, PARA ESGOTO PREDIAL</v>
          </cell>
          <cell r="C8898" t="str">
            <v xml:space="preserve">UN    </v>
          </cell>
          <cell r="D8898">
            <v>49</v>
          </cell>
          <cell r="E8898">
            <v>0.05</v>
          </cell>
        </row>
        <row r="8899">
          <cell r="A8899">
            <v>20148</v>
          </cell>
          <cell r="B8899" t="str">
            <v>JOELHO, PVC SERIE R, 45 GRAUS, DN 40 MM, PARA ESGOTO PREDIAL</v>
          </cell>
          <cell r="C8899" t="str">
            <v xml:space="preserve">UN    </v>
          </cell>
          <cell r="D8899">
            <v>2.84</v>
          </cell>
          <cell r="E8899">
            <v>0.05</v>
          </cell>
        </row>
        <row r="8900">
          <cell r="A8900">
            <v>20149</v>
          </cell>
          <cell r="B8900" t="str">
            <v>JOELHO, PVC SERIE R, 45 GRAUS, DN 50 MM, PARA ESGOTO PREDIAL</v>
          </cell>
          <cell r="C8900" t="str">
            <v xml:space="preserve">UN    </v>
          </cell>
          <cell r="D8900">
            <v>4.2699999999999996</v>
          </cell>
          <cell r="E8900">
            <v>0.05</v>
          </cell>
        </row>
        <row r="8901">
          <cell r="A8901">
            <v>20150</v>
          </cell>
          <cell r="B8901" t="str">
            <v>JOELHO, PVC SERIE R, 45 GRAUS, DN 75 MM, PARA ESGOTO PREDIAL</v>
          </cell>
          <cell r="C8901" t="str">
            <v xml:space="preserve">UN    </v>
          </cell>
          <cell r="D8901">
            <v>11.24</v>
          </cell>
          <cell r="E8901">
            <v>0.05</v>
          </cell>
        </row>
        <row r="8902">
          <cell r="A8902">
            <v>20157</v>
          </cell>
          <cell r="B8902" t="str">
            <v>JOELHO, PVC SERIE R, 90 GRAUS, DN 100 MM, PARA ESGOTO PREDIAL</v>
          </cell>
          <cell r="C8902" t="str">
            <v xml:space="preserve">UN    </v>
          </cell>
          <cell r="D8902">
            <v>19.21</v>
          </cell>
          <cell r="E8902">
            <v>0.05</v>
          </cell>
        </row>
        <row r="8903">
          <cell r="A8903">
            <v>20158</v>
          </cell>
          <cell r="B8903" t="str">
            <v>JOELHO, PVC SERIE R, 90 GRAUS, DN 150 MM, PARA ESGOTO PREDIAL</v>
          </cell>
          <cell r="C8903" t="str">
            <v xml:space="preserve">UN    </v>
          </cell>
          <cell r="D8903">
            <v>63.03</v>
          </cell>
          <cell r="E8903">
            <v>0.05</v>
          </cell>
        </row>
        <row r="8904">
          <cell r="A8904">
            <v>20154</v>
          </cell>
          <cell r="B8904" t="str">
            <v>JOELHO, PVC SERIE R, 90 GRAUS, DN 40 MM, PARA ESGOTO PREDIAL</v>
          </cell>
          <cell r="C8904" t="str">
            <v xml:space="preserve">UN    </v>
          </cell>
          <cell r="D8904">
            <v>3.13</v>
          </cell>
          <cell r="E8904">
            <v>0.05</v>
          </cell>
        </row>
        <row r="8905">
          <cell r="A8905">
            <v>20155</v>
          </cell>
          <cell r="B8905" t="str">
            <v>JOELHO, PVC SERIE R, 90 GRAUS, DN 50 MM, PARA ESGOTO PREDIAL</v>
          </cell>
          <cell r="C8905" t="str">
            <v xml:space="preserve">UN    </v>
          </cell>
          <cell r="D8905">
            <v>4.9000000000000004</v>
          </cell>
          <cell r="E8905">
            <v>0.05</v>
          </cell>
        </row>
        <row r="8906">
          <cell r="A8906">
            <v>20156</v>
          </cell>
          <cell r="B8906" t="str">
            <v>JOELHO, PVC SERIE R, 90 GRAUS, DN 75 MM, PARA ESGOTO PREDIAL</v>
          </cell>
          <cell r="C8906" t="str">
            <v xml:space="preserve">UN    </v>
          </cell>
          <cell r="D8906">
            <v>11.64</v>
          </cell>
          <cell r="E8906">
            <v>0.05</v>
          </cell>
        </row>
        <row r="8907">
          <cell r="A8907">
            <v>3512</v>
          </cell>
          <cell r="B8907" t="str">
            <v>JOELHO, PVC SOLDAVEL, 45 GRAUS, 110 MM, PARA AGUA FRIA PREDIAL</v>
          </cell>
          <cell r="C8907" t="str">
            <v xml:space="preserve">UN    </v>
          </cell>
          <cell r="D8907">
            <v>119.46</v>
          </cell>
          <cell r="E8907">
            <v>0.05</v>
          </cell>
        </row>
        <row r="8908">
          <cell r="A8908">
            <v>3499</v>
          </cell>
          <cell r="B8908" t="str">
            <v>JOELHO, PVC SOLDAVEL, 45 GRAUS, 20 MM, PARA AGUA FRIA PREDIAL</v>
          </cell>
          <cell r="C8908" t="str">
            <v xml:space="preserve">UN    </v>
          </cell>
          <cell r="D8908">
            <v>0.5</v>
          </cell>
          <cell r="E8908">
            <v>0.05</v>
          </cell>
        </row>
        <row r="8909">
          <cell r="A8909">
            <v>3500</v>
          </cell>
          <cell r="B8909" t="str">
            <v>JOELHO, PVC SOLDAVEL, 45 GRAUS, 25 MM, PARA AGUA FRIA PREDIAL</v>
          </cell>
          <cell r="C8909" t="str">
            <v xml:space="preserve">UN    </v>
          </cell>
          <cell r="D8909">
            <v>0.87</v>
          </cell>
          <cell r="E8909">
            <v>0.05</v>
          </cell>
        </row>
        <row r="8910">
          <cell r="A8910">
            <v>3501</v>
          </cell>
          <cell r="B8910" t="str">
            <v>JOELHO, PVC SOLDAVEL, 45 GRAUS, 32 MM, PARA AGUA FRIA PREDIAL</v>
          </cell>
          <cell r="C8910" t="str">
            <v xml:space="preserve">UN    </v>
          </cell>
          <cell r="D8910">
            <v>2.33</v>
          </cell>
          <cell r="E8910">
            <v>0.05</v>
          </cell>
        </row>
        <row r="8911">
          <cell r="A8911">
            <v>3502</v>
          </cell>
          <cell r="B8911" t="str">
            <v>JOELHO, PVC SOLDAVEL, 45 GRAUS, 40 MM, PARA AGUA FRIA PREDIAL</v>
          </cell>
          <cell r="C8911" t="str">
            <v xml:space="preserve">UN    </v>
          </cell>
          <cell r="D8911">
            <v>3.39</v>
          </cell>
          <cell r="E8911">
            <v>0.05</v>
          </cell>
        </row>
        <row r="8912">
          <cell r="A8912">
            <v>3503</v>
          </cell>
          <cell r="B8912" t="str">
            <v>JOELHO, PVC SOLDAVEL, 45 GRAUS, 50 MM, PARA AGUA FRIA PREDIAL</v>
          </cell>
          <cell r="C8912" t="str">
            <v xml:space="preserve">UN    </v>
          </cell>
          <cell r="D8912">
            <v>4.22</v>
          </cell>
          <cell r="E8912">
            <v>0.05</v>
          </cell>
        </row>
        <row r="8913">
          <cell r="A8913">
            <v>3477</v>
          </cell>
          <cell r="B8913" t="str">
            <v>JOELHO, PVC SOLDAVEL, 45 GRAUS, 60 MM, PARA AGUA FRIA PREDIAL</v>
          </cell>
          <cell r="C8913" t="str">
            <v xml:space="preserve">UN    </v>
          </cell>
          <cell r="D8913">
            <v>15.17</v>
          </cell>
          <cell r="E8913">
            <v>0.05</v>
          </cell>
        </row>
        <row r="8914">
          <cell r="A8914">
            <v>3478</v>
          </cell>
          <cell r="B8914" t="str">
            <v>JOELHO, PVC SOLDAVEL, 45 GRAUS, 75 MM, PARA AGUA FRIA PREDIAL</v>
          </cell>
          <cell r="C8914" t="str">
            <v xml:space="preserve">UN    </v>
          </cell>
          <cell r="D8914">
            <v>36.770000000000003</v>
          </cell>
          <cell r="E8914">
            <v>0.05</v>
          </cell>
        </row>
        <row r="8915">
          <cell r="A8915">
            <v>3525</v>
          </cell>
          <cell r="B8915" t="str">
            <v>JOELHO, PVC SOLDAVEL, 45 GRAUS, 85 MM, PARA AGUA FRIA PREDIAL</v>
          </cell>
          <cell r="C8915" t="str">
            <v xml:space="preserve">UN    </v>
          </cell>
          <cell r="D8915">
            <v>41.65</v>
          </cell>
          <cell r="E8915">
            <v>0.05</v>
          </cell>
        </row>
        <row r="8916">
          <cell r="A8916">
            <v>3511</v>
          </cell>
          <cell r="B8916" t="str">
            <v>JOELHO, PVC SOLDAVEL, 90 GRAUS, 75 MM, PARA AGUA FRIA PREDIAL</v>
          </cell>
          <cell r="C8916" t="str">
            <v xml:space="preserve">UN    </v>
          </cell>
          <cell r="D8916">
            <v>49.82</v>
          </cell>
          <cell r="E8916">
            <v>0.05</v>
          </cell>
        </row>
        <row r="8917">
          <cell r="A8917">
            <v>38917</v>
          </cell>
          <cell r="B8917" t="str">
            <v>JOELHO, ROSCA FEMEA, COM BASE FIXA, METALICO, PARA CONEXAO COM ANEL DESLIZANTE EM TUBO PEX, DN 16 MM X 1/2"</v>
          </cell>
          <cell r="C8917" t="str">
            <v xml:space="preserve">UN    </v>
          </cell>
          <cell r="D8917">
            <v>11.38</v>
          </cell>
          <cell r="E8917">
            <v>0.05</v>
          </cell>
        </row>
        <row r="8918">
          <cell r="A8918">
            <v>38919</v>
          </cell>
          <cell r="B8918" t="str">
            <v>JOELHO, ROSCA FEMEA, COM BASE FIXA, METALICO, PARA CONEXAO COM ANEL DESLIZANTE EM TUBO PEX, DN 20 MM X 1/2"</v>
          </cell>
          <cell r="C8918" t="str">
            <v xml:space="preserve">UN    </v>
          </cell>
          <cell r="D8918">
            <v>16.940000000000001</v>
          </cell>
          <cell r="E8918">
            <v>0.05</v>
          </cell>
        </row>
        <row r="8919">
          <cell r="A8919">
            <v>38922</v>
          </cell>
          <cell r="B8919" t="str">
            <v>JOELHO, ROSCA FEMEA, COM BASE FIXA, METALICO, PARA CONEXAO COM ANEL DESLIZANTE EM TUBO PEX, DN 25 MM X 3/4"</v>
          </cell>
          <cell r="C8919" t="str">
            <v xml:space="preserve">UN    </v>
          </cell>
          <cell r="D8919">
            <v>21.89</v>
          </cell>
          <cell r="E8919">
            <v>0.05</v>
          </cell>
        </row>
        <row r="8920">
          <cell r="A8920">
            <v>38921</v>
          </cell>
          <cell r="B8920" t="str">
            <v>JOELHO, ROSCA FEMEA, COM BASE FIXA, PLASTICO, PARA CONEXAO COM CRIMPAGEM EM TUBO PEX, DN 25 MM X 1/2"</v>
          </cell>
          <cell r="C8920" t="str">
            <v xml:space="preserve">UN    </v>
          </cell>
          <cell r="D8920">
            <v>27.06</v>
          </cell>
          <cell r="E8920">
            <v>0.05</v>
          </cell>
        </row>
        <row r="8921">
          <cell r="A8921">
            <v>38918</v>
          </cell>
          <cell r="B8921" t="str">
            <v>JOELHO, ROSCA FEMEA, COM BASE FIXA, PLASTICO, PARA CONEXAO POR CRIMPAGEM EM TUBO PEX, DN 16 MM X 3/4"</v>
          </cell>
          <cell r="C8921" t="str">
            <v xml:space="preserve">UN    </v>
          </cell>
          <cell r="D8921">
            <v>25.72</v>
          </cell>
          <cell r="E8921">
            <v>0.05</v>
          </cell>
        </row>
        <row r="8922">
          <cell r="A8922">
            <v>38920</v>
          </cell>
          <cell r="B8922" t="str">
            <v>JOELHO, ROSCA FEMEA, COM BASE FIXA, PLASTICO, PARA CONEXAO POR CRIMPAGEM EM TUBO PEX, DN 20 MM X 3/4"</v>
          </cell>
          <cell r="C8922" t="str">
            <v xml:space="preserve">UN    </v>
          </cell>
          <cell r="D8922">
            <v>32.15</v>
          </cell>
          <cell r="E8922">
            <v>0.05</v>
          </cell>
        </row>
        <row r="8923">
          <cell r="A8923">
            <v>3104</v>
          </cell>
          <cell r="B8923" t="str">
            <v>JOGO DE FERRAGENS CROMADAS P/ PORTA DE VIDRO TEMPERADO, UMA FOLHA COMPOSTA: DOBRADICA SUPERIOR (101) E INFERIOR (103),TRINCO (502), FECHADURA (520),CONTRA FECHADURA (531),COM CAPUCHINHO</v>
          </cell>
          <cell r="C8923" t="str">
            <v xml:space="preserve">CJ    </v>
          </cell>
          <cell r="D8923">
            <v>381.97</v>
          </cell>
          <cell r="E8923">
            <v>0.05</v>
          </cell>
        </row>
        <row r="8924">
          <cell r="A8924">
            <v>12032</v>
          </cell>
          <cell r="B8924" t="str">
            <v>JOGO DE TRANQUETA E ROSETA QUADRADA DE SOBREPOR SEM FUROS, EM LATAO CROMADO, *50 X 50* MM, PARA FECHADURA DE PORTA DE BANHEIRO</v>
          </cell>
          <cell r="C8924" t="str">
            <v xml:space="preserve">JG    </v>
          </cell>
          <cell r="D8924">
            <v>39.159999999999997</v>
          </cell>
          <cell r="E8924">
            <v>0.05</v>
          </cell>
        </row>
        <row r="8925">
          <cell r="A8925">
            <v>12030</v>
          </cell>
          <cell r="B8925" t="str">
            <v>JOGO DE TRANQUETA E ROSETA REDONDA DE SOBREPOR SEM FUROS, EM LATAO CROMADO, DIAMETRO *50* MM, PARA FECHADURA DE PORTA DE BANHEIRO</v>
          </cell>
          <cell r="C8925" t="str">
            <v xml:space="preserve">JG    </v>
          </cell>
          <cell r="D8925">
            <v>36.79</v>
          </cell>
          <cell r="E8925">
            <v>0.05</v>
          </cell>
        </row>
        <row r="8926">
          <cell r="A8926">
            <v>10908</v>
          </cell>
          <cell r="B8926" t="str">
            <v>JUNCAO DE REDUCAO INVERTIDA, PVC SOLDAVEL, 100 X 50 MM, SERIE NORMAL PARA ESGOTO PREDIAL</v>
          </cell>
          <cell r="C8926" t="str">
            <v xml:space="preserve">UN    </v>
          </cell>
          <cell r="D8926">
            <v>9.3699999999999992</v>
          </cell>
          <cell r="E8926">
            <v>0.05</v>
          </cell>
        </row>
        <row r="8927">
          <cell r="A8927">
            <v>10909</v>
          </cell>
          <cell r="B8927" t="str">
            <v>JUNCAO DE REDUCAO INVERTIDA, PVC SOLDAVEL, 100 X 75 MM, SERIE NORMAL PARA ESGOTO PREDIAL</v>
          </cell>
          <cell r="C8927" t="str">
            <v xml:space="preserve">UN    </v>
          </cell>
          <cell r="D8927">
            <v>11.38</v>
          </cell>
          <cell r="E8927">
            <v>0.05</v>
          </cell>
        </row>
        <row r="8928">
          <cell r="A8928">
            <v>3669</v>
          </cell>
          <cell r="B8928" t="str">
            <v>JUNCAO DE REDUCAO INVERTIDA, PVC SOLDAVEL, 75 X 50 MM, SERIE NORMAL PARA ESGOTO PREDIAL</v>
          </cell>
          <cell r="C8928" t="str">
            <v xml:space="preserve">UN    </v>
          </cell>
          <cell r="D8928">
            <v>6.86</v>
          </cell>
          <cell r="E8928">
            <v>0.05</v>
          </cell>
        </row>
        <row r="8929">
          <cell r="A8929">
            <v>20138</v>
          </cell>
          <cell r="B8929" t="str">
            <v>JUNCAO DE REDUCAO SIMPLES, COM BOLSA PARA ANEL, PVC LEVE,  150 X 100 MM, PARA ESGOTO PREDIAL</v>
          </cell>
          <cell r="C8929" t="str">
            <v xml:space="preserve">UN    </v>
          </cell>
          <cell r="D8929">
            <v>56.16</v>
          </cell>
          <cell r="E8929">
            <v>0.05</v>
          </cell>
        </row>
        <row r="8930">
          <cell r="A8930">
            <v>20139</v>
          </cell>
          <cell r="B8930" t="str">
            <v>JUNCAO DUPLA, PVC SERIE R, DN 100 X 100 X 100 MM, PARA ESGOTO PREDIAL</v>
          </cell>
          <cell r="C8930" t="str">
            <v xml:space="preserve">UN    </v>
          </cell>
          <cell r="D8930">
            <v>43.8</v>
          </cell>
          <cell r="E8930">
            <v>0.05</v>
          </cell>
        </row>
        <row r="8931">
          <cell r="A8931">
            <v>3668</v>
          </cell>
          <cell r="B8931" t="str">
            <v>JUNCAO DUPLA, PVC SOLDAVEL, DN 100 X 100 X 100 MM , SERIE NORMAL PARA ESGOTO PREDIAL</v>
          </cell>
          <cell r="C8931" t="str">
            <v xml:space="preserve">UN    </v>
          </cell>
          <cell r="D8931">
            <v>22.56</v>
          </cell>
          <cell r="E8931">
            <v>0.05</v>
          </cell>
        </row>
        <row r="8932">
          <cell r="A8932">
            <v>3656</v>
          </cell>
          <cell r="B8932" t="str">
            <v>JUNCAO DUPLA, PVC SOLDAVEL, DN 75 X 75 X 75 MM , SERIE NORMAL PARA ESGOTO PREDIAL</v>
          </cell>
          <cell r="C8932" t="str">
            <v xml:space="preserve">UN    </v>
          </cell>
          <cell r="D8932">
            <v>11.38</v>
          </cell>
          <cell r="E8932">
            <v>0.05</v>
          </cell>
        </row>
        <row r="8933">
          <cell r="A8933">
            <v>10911</v>
          </cell>
          <cell r="B8933" t="str">
            <v>JUNCAO INVERTIDA, PVC SOLDAVEL, 75 X 75 MM, SERIE NORMAL PARA ESGOTO PREDIAL</v>
          </cell>
          <cell r="C8933" t="str">
            <v xml:space="preserve">UN    </v>
          </cell>
          <cell r="D8933">
            <v>10.79</v>
          </cell>
          <cell r="E8933">
            <v>0.05</v>
          </cell>
        </row>
        <row r="8934">
          <cell r="A8934">
            <v>3654</v>
          </cell>
          <cell r="B8934" t="str">
            <v>JUNCAO PVC  ROSCAVEL, 45 GRAUS, 1/2", PARA AGUA FRIA PREDIAL</v>
          </cell>
          <cell r="C8934" t="str">
            <v xml:space="preserve">UN    </v>
          </cell>
          <cell r="D8934">
            <v>7.08</v>
          </cell>
          <cell r="E8934">
            <v>0.05</v>
          </cell>
        </row>
        <row r="8935">
          <cell r="A8935">
            <v>3663</v>
          </cell>
          <cell r="B8935" t="str">
            <v>JUNCAO PVC  ROSCAVEL, 45 GRAUS, 1", PARA AGUA FRIA PREDIAL</v>
          </cell>
          <cell r="C8935" t="str">
            <v xml:space="preserve">UN    </v>
          </cell>
          <cell r="D8935">
            <v>14.27</v>
          </cell>
          <cell r="E8935">
            <v>0.05</v>
          </cell>
        </row>
        <row r="8936">
          <cell r="A8936">
            <v>3664</v>
          </cell>
          <cell r="B8936" t="str">
            <v>JUNCAO PVC  ROSCAVEL, 45 GRAUS, 3/4", PARA AGUA FRIA PREDIAL</v>
          </cell>
          <cell r="C8936" t="str">
            <v xml:space="preserve">UN    </v>
          </cell>
          <cell r="D8936">
            <v>8.17</v>
          </cell>
          <cell r="E8936">
            <v>0.05</v>
          </cell>
        </row>
        <row r="8937">
          <cell r="A8937">
            <v>3655</v>
          </cell>
          <cell r="B8937" t="str">
            <v>JUNCAO PVC, 45 GRAUS, ROSCAVEL, 1 1/2", PARA AGUA FRIA PREDIAL</v>
          </cell>
          <cell r="C8937" t="str">
            <v xml:space="preserve">UN    </v>
          </cell>
          <cell r="D8937">
            <v>30.1</v>
          </cell>
          <cell r="E8937">
            <v>0.05</v>
          </cell>
        </row>
        <row r="8938">
          <cell r="A8938">
            <v>3657</v>
          </cell>
          <cell r="B8938" t="str">
            <v>JUNCAO PVC, 45 GRAUS, ROSCAVEL, 1 1/4", AGUA FRIA PREDIAL</v>
          </cell>
          <cell r="C8938" t="str">
            <v xml:space="preserve">UN    </v>
          </cell>
          <cell r="D8938">
            <v>22.16</v>
          </cell>
          <cell r="E8938">
            <v>0.05</v>
          </cell>
        </row>
        <row r="8939">
          <cell r="A8939">
            <v>3665</v>
          </cell>
          <cell r="B8939" t="str">
            <v>JUNCAO PVC, 45 GRAUS, ROSCAVEL, 2", AGUA FRIA PREDIAL</v>
          </cell>
          <cell r="C8939" t="str">
            <v xml:space="preserve">UN    </v>
          </cell>
          <cell r="D8939">
            <v>45.3</v>
          </cell>
          <cell r="E8939">
            <v>0.05</v>
          </cell>
        </row>
        <row r="8940">
          <cell r="A8940">
            <v>12625</v>
          </cell>
          <cell r="B8940" t="str">
            <v>JUNCAO PVC, 60 GRAUS, CIRCULAR,  DIAMETRO ENTRE 80 E 100 MM, PARA DRENAGEM PLUVIAL PREDIAL</v>
          </cell>
          <cell r="C8940" t="str">
            <v xml:space="preserve">UN    </v>
          </cell>
          <cell r="D8940">
            <v>6.53</v>
          </cell>
          <cell r="E8940">
            <v>0.05</v>
          </cell>
        </row>
        <row r="8941">
          <cell r="A8941">
            <v>20136</v>
          </cell>
          <cell r="B8941" t="str">
            <v>JUNCAO SIMPLES, PVC LEVE, 150 MM, PARA ESGOTO PREDIAL</v>
          </cell>
          <cell r="C8941" t="str">
            <v xml:space="preserve">UN    </v>
          </cell>
          <cell r="D8941">
            <v>83.81</v>
          </cell>
          <cell r="E8941">
            <v>0.05</v>
          </cell>
        </row>
        <row r="8942">
          <cell r="A8942">
            <v>20144</v>
          </cell>
          <cell r="B8942" t="str">
            <v>JUNCAO SIMPLES, PVC SERIE R, DN 100 X 100 MM, PARA ESGOTO PREDIAL</v>
          </cell>
          <cell r="C8942" t="str">
            <v xml:space="preserve">UN    </v>
          </cell>
          <cell r="D8942">
            <v>35.29</v>
          </cell>
          <cell r="E8942">
            <v>0.05</v>
          </cell>
        </row>
        <row r="8943">
          <cell r="A8943">
            <v>20143</v>
          </cell>
          <cell r="B8943" t="str">
            <v>JUNCAO SIMPLES, PVC SERIE R, DN 100 X 75 MM, PARA ESGOTO PREDIAL</v>
          </cell>
          <cell r="C8943" t="str">
            <v xml:space="preserve">UN    </v>
          </cell>
          <cell r="D8943">
            <v>33.97</v>
          </cell>
          <cell r="E8943">
            <v>0.05</v>
          </cell>
        </row>
        <row r="8944">
          <cell r="A8944">
            <v>20145</v>
          </cell>
          <cell r="B8944" t="str">
            <v>JUNCAO SIMPLES, PVC SERIE R, DN 150 X 100 MM, PARA ESGOTO PREDIAL</v>
          </cell>
          <cell r="C8944" t="str">
            <v xml:space="preserve">UN    </v>
          </cell>
          <cell r="D8944">
            <v>81.400000000000006</v>
          </cell>
          <cell r="E8944">
            <v>0.05</v>
          </cell>
        </row>
        <row r="8945">
          <cell r="A8945">
            <v>20146</v>
          </cell>
          <cell r="B8945" t="str">
            <v>JUNCAO SIMPLES, PVC SERIE R, DN 150 X 150 MM, PARA ESGOTO PREDIAL</v>
          </cell>
          <cell r="C8945" t="str">
            <v xml:space="preserve">UN    </v>
          </cell>
          <cell r="D8945">
            <v>98.99</v>
          </cell>
          <cell r="E8945">
            <v>0.05</v>
          </cell>
        </row>
        <row r="8946">
          <cell r="A8946">
            <v>20140</v>
          </cell>
          <cell r="B8946" t="str">
            <v>JUNCAO SIMPLES, PVC SERIE R, DN 40 X 40 MM, PARA ESGOTO PREDIAL</v>
          </cell>
          <cell r="C8946" t="str">
            <v xml:space="preserve">UN    </v>
          </cell>
          <cell r="D8946">
            <v>5.86</v>
          </cell>
          <cell r="E8946">
            <v>0.05</v>
          </cell>
        </row>
        <row r="8947">
          <cell r="A8947">
            <v>20141</v>
          </cell>
          <cell r="B8947" t="str">
            <v>JUNCAO SIMPLES, PVC SERIE R, DN 50 X 50 MM, PARA ESGOTO PREDIAL</v>
          </cell>
          <cell r="C8947" t="str">
            <v xml:space="preserve">UN    </v>
          </cell>
          <cell r="D8947">
            <v>8.81</v>
          </cell>
          <cell r="E8947">
            <v>0.05</v>
          </cell>
        </row>
        <row r="8948">
          <cell r="A8948">
            <v>20142</v>
          </cell>
          <cell r="B8948" t="str">
            <v>JUNCAO SIMPLES, PVC SERIE R, DN 75 X 75 MM, PARA ESGOTO PREDIAL</v>
          </cell>
          <cell r="C8948" t="str">
            <v xml:space="preserve">UN    </v>
          </cell>
          <cell r="D8948">
            <v>22.38</v>
          </cell>
          <cell r="E8948">
            <v>0.05</v>
          </cell>
        </row>
        <row r="8949">
          <cell r="A8949">
            <v>3659</v>
          </cell>
          <cell r="B8949" t="str">
            <v>JUNCAO SIMPLES, PVC, DN 100 X 50 MM, SERIE NORMAL PARA ESGOTO PREDIAL</v>
          </cell>
          <cell r="C8949" t="str">
            <v xml:space="preserve">UN    </v>
          </cell>
          <cell r="D8949">
            <v>9.57</v>
          </cell>
          <cell r="E8949">
            <v>0.05</v>
          </cell>
        </row>
        <row r="8950">
          <cell r="A8950">
            <v>3660</v>
          </cell>
          <cell r="B8950" t="str">
            <v>JUNCAO SIMPLES, PVC, DN 100 X 75 MM, SERIE NORMAL PARA ESGOTO PREDIAL</v>
          </cell>
          <cell r="C8950" t="str">
            <v xml:space="preserve">UN    </v>
          </cell>
          <cell r="D8950">
            <v>13.07</v>
          </cell>
          <cell r="E8950">
            <v>0.05</v>
          </cell>
        </row>
        <row r="8951">
          <cell r="A8951">
            <v>3662</v>
          </cell>
          <cell r="B8951" t="str">
            <v>JUNCAO SIMPLES, PVC, DN 50 X 50 MM, SERIE NORMAL PARA ESGOTO PREDIAL</v>
          </cell>
          <cell r="C8951" t="str">
            <v xml:space="preserve">UN    </v>
          </cell>
          <cell r="D8951">
            <v>4.95</v>
          </cell>
          <cell r="E8951">
            <v>0.05</v>
          </cell>
        </row>
        <row r="8952">
          <cell r="A8952">
            <v>3661</v>
          </cell>
          <cell r="B8952" t="str">
            <v>JUNCAO SIMPLES, PVC, DN 75 X 50 MM, SERIE NORMAL PARA ESGOTO PREDIAL</v>
          </cell>
          <cell r="C8952" t="str">
            <v xml:space="preserve">UN    </v>
          </cell>
          <cell r="D8952">
            <v>7.35</v>
          </cell>
          <cell r="E8952">
            <v>0.05</v>
          </cell>
        </row>
        <row r="8953">
          <cell r="A8953">
            <v>3658</v>
          </cell>
          <cell r="B8953" t="str">
            <v>JUNCAO SIMPLES, PVC, DN 75 X 75 MM, SERIE NORMAL PARA ESGOTO PREDIAL</v>
          </cell>
          <cell r="C8953" t="str">
            <v xml:space="preserve">UN    </v>
          </cell>
          <cell r="D8953">
            <v>9.3699999999999992</v>
          </cell>
          <cell r="E8953">
            <v>0.05</v>
          </cell>
        </row>
        <row r="8954">
          <cell r="A8954">
            <v>3670</v>
          </cell>
          <cell r="B8954" t="str">
            <v>JUNCAO SIMPLES, PVC, 45 GRAUS, DN 100 X 100 MM, SERIE NORMAL PARA ESGOTO PREDIAL</v>
          </cell>
          <cell r="C8954" t="str">
            <v xml:space="preserve">UN    </v>
          </cell>
          <cell r="D8954">
            <v>13.25</v>
          </cell>
          <cell r="E8954">
            <v>0.05</v>
          </cell>
        </row>
        <row r="8955">
          <cell r="A8955">
            <v>3666</v>
          </cell>
          <cell r="B8955" t="str">
            <v>JUNCAO SIMPLES, PVC, 45 GRAUS, DN 40 X 40 MM, SERIE NORMAL PARA ESGOTO PREDIAL</v>
          </cell>
          <cell r="C8955" t="str">
            <v xml:space="preserve">UN    </v>
          </cell>
          <cell r="D8955">
            <v>2.0699999999999998</v>
          </cell>
          <cell r="E8955">
            <v>0.05</v>
          </cell>
        </row>
        <row r="8956">
          <cell r="A8956">
            <v>14157</v>
          </cell>
          <cell r="B8956" t="str">
            <v>JUNCAO 2 GARRAS PARA FITA PERFURADA</v>
          </cell>
          <cell r="C8956" t="str">
            <v xml:space="preserve">UN    </v>
          </cell>
          <cell r="D8956">
            <v>1.36</v>
          </cell>
          <cell r="E8956">
            <v>0.05</v>
          </cell>
        </row>
        <row r="8957">
          <cell r="A8957">
            <v>10865</v>
          </cell>
          <cell r="B8957" t="str">
            <v>JUNCAO, PVC PBA, BBB, DN 50 / DE 60 MM, PARA REDE DE AGUA (NBR 5647)</v>
          </cell>
          <cell r="C8957" t="str">
            <v xml:space="preserve">UN    </v>
          </cell>
          <cell r="D8957">
            <v>10.4</v>
          </cell>
          <cell r="E8957">
            <v>0.05</v>
          </cell>
        </row>
        <row r="8958">
          <cell r="A8958">
            <v>3653</v>
          </cell>
          <cell r="B8958" t="str">
            <v>JUNCAO, PVC, 45 GRAUS, JE, BBB, DN 100 MM, PARA REDE COLETORA DE ESGOTO (NBR 10569)</v>
          </cell>
          <cell r="C8958" t="str">
            <v xml:space="preserve">UN    </v>
          </cell>
          <cell r="D8958">
            <v>21</v>
          </cell>
          <cell r="E8958">
            <v>0.05</v>
          </cell>
        </row>
        <row r="8959">
          <cell r="A8959">
            <v>3649</v>
          </cell>
          <cell r="B8959" t="str">
            <v>JUNCAO, PVC, 45 GRAUS, JE, BBB, DN 150 MM, PARA REDE COLETORA DE ESGOTO (NBR 10569)</v>
          </cell>
          <cell r="C8959" t="str">
            <v xml:space="preserve">UN    </v>
          </cell>
          <cell r="D8959">
            <v>53.77</v>
          </cell>
          <cell r="E8959">
            <v>0.05</v>
          </cell>
        </row>
        <row r="8960">
          <cell r="A8960">
            <v>3651</v>
          </cell>
          <cell r="B8960" t="str">
            <v>JUNCAO, PVC, 45 GRAUS, JE, BBB, DN 200 MM, PARA REDE COLETORA DE ESGOTO (NBR 10569)</v>
          </cell>
          <cell r="C8960" t="str">
            <v xml:space="preserve">UN    </v>
          </cell>
          <cell r="D8960">
            <v>80.98</v>
          </cell>
          <cell r="E8960">
            <v>0.05</v>
          </cell>
        </row>
        <row r="8961">
          <cell r="A8961">
            <v>3650</v>
          </cell>
          <cell r="B8961" t="str">
            <v>JUNCAO, PVC, 45 GRAUS, JE, BBB, DN 250 MM, PARA REDE COLETORA DE ESGOTO (NBR 10569)</v>
          </cell>
          <cell r="C8961" t="str">
            <v xml:space="preserve">UN    </v>
          </cell>
          <cell r="D8961">
            <v>112.8</v>
          </cell>
          <cell r="E8961">
            <v>0.05</v>
          </cell>
        </row>
        <row r="8962">
          <cell r="A8962">
            <v>3645</v>
          </cell>
          <cell r="B8962" t="str">
            <v>JUNCAO, PVC, 45 GRAUS, JE, BBB, DN 300 MM, PARA REDE COLETORA DE ESGOTO (NBR 10569)</v>
          </cell>
          <cell r="C8962" t="str">
            <v xml:space="preserve">UN    </v>
          </cell>
          <cell r="D8962">
            <v>246.08</v>
          </cell>
          <cell r="E8962">
            <v>0.05</v>
          </cell>
        </row>
        <row r="8963">
          <cell r="A8963">
            <v>3646</v>
          </cell>
          <cell r="B8963" t="str">
            <v>JUNCAO, PVC, 45 GRAUS, JE, BBB, DN 350 MM, PARA REDE COLETORA DE ESGOTO (NBR 10569)</v>
          </cell>
          <cell r="C8963" t="str">
            <v xml:space="preserve">UN    </v>
          </cell>
          <cell r="D8963">
            <v>400.64</v>
          </cell>
          <cell r="E8963">
            <v>0.05</v>
          </cell>
        </row>
        <row r="8964">
          <cell r="A8964">
            <v>3647</v>
          </cell>
          <cell r="B8964" t="str">
            <v>JUNCAO, PVC, 45 GRAUS, JE, BBB, DN 400 MM, PARA REDE COLETORA DE ESGOTO (NBR 10569)</v>
          </cell>
          <cell r="C8964" t="str">
            <v xml:space="preserve">UN    </v>
          </cell>
          <cell r="D8964">
            <v>460.06</v>
          </cell>
          <cell r="E8964">
            <v>0.05</v>
          </cell>
        </row>
        <row r="8965">
          <cell r="A8965">
            <v>39875</v>
          </cell>
          <cell r="B8965" t="str">
            <v>JUNTA DE EXPANSAO BRONZE/LATAO (REF 900), PONTA X PONTA, 35 MM</v>
          </cell>
          <cell r="C8965" t="str">
            <v xml:space="preserve">UN    </v>
          </cell>
          <cell r="D8965">
            <v>258.70999999999998</v>
          </cell>
          <cell r="E8965">
            <v>0.05</v>
          </cell>
        </row>
        <row r="8966">
          <cell r="A8966">
            <v>39876</v>
          </cell>
          <cell r="B8966" t="str">
            <v>JUNTA DE EXPANSAO BRONZE/LATAO (REF 900), PONTA X PONTA, 42 MM</v>
          </cell>
          <cell r="C8966" t="str">
            <v xml:space="preserve">UN    </v>
          </cell>
          <cell r="D8966">
            <v>323.89999999999998</v>
          </cell>
          <cell r="E8966">
            <v>0.05</v>
          </cell>
        </row>
        <row r="8967">
          <cell r="A8967">
            <v>39877</v>
          </cell>
          <cell r="B8967" t="str">
            <v>JUNTA DE EXPANSAO BRONZE/LATAO (REF 900), PONTA X PONTA, 54 MM</v>
          </cell>
          <cell r="C8967" t="str">
            <v xml:space="preserve">UN    </v>
          </cell>
          <cell r="D8967">
            <v>449.24</v>
          </cell>
          <cell r="E8967">
            <v>0.05</v>
          </cell>
        </row>
        <row r="8968">
          <cell r="A8968">
            <v>39878</v>
          </cell>
          <cell r="B8968" t="str">
            <v>JUNTA DE EXPANSAO BRONZE/LATAO (REF 900), PONTA X PONTA, 66 MM</v>
          </cell>
          <cell r="C8968" t="str">
            <v xml:space="preserve">UN    </v>
          </cell>
          <cell r="D8968">
            <v>593.37</v>
          </cell>
          <cell r="E8968">
            <v>0.05</v>
          </cell>
        </row>
        <row r="8969">
          <cell r="A8969">
            <v>39872</v>
          </cell>
          <cell r="B8969" t="str">
            <v>JUNTA DE EXPANSAO DE COBRE (REF 900), PONTA X PONTA, 15 MM</v>
          </cell>
          <cell r="C8969" t="str">
            <v xml:space="preserve">UN    </v>
          </cell>
          <cell r="D8969">
            <v>177.41</v>
          </cell>
          <cell r="E8969">
            <v>0.05</v>
          </cell>
        </row>
        <row r="8970">
          <cell r="A8970">
            <v>39873</v>
          </cell>
          <cell r="B8970" t="str">
            <v>JUNTA DE EXPANSAO DE COBRE (REF 900), PONTA X PONTA, 22 MM</v>
          </cell>
          <cell r="C8970" t="str">
            <v xml:space="preserve">UN    </v>
          </cell>
          <cell r="D8970">
            <v>205.79</v>
          </cell>
          <cell r="E8970">
            <v>0.05</v>
          </cell>
        </row>
        <row r="8971">
          <cell r="A8971">
            <v>39874</v>
          </cell>
          <cell r="B8971" t="str">
            <v>JUNTA DE EXPANSAO DE COBRE (REF 900), PONTA X PONTA, 28 MM</v>
          </cell>
          <cell r="C8971" t="str">
            <v xml:space="preserve">UN    </v>
          </cell>
          <cell r="D8971">
            <v>226.03</v>
          </cell>
          <cell r="E8971">
            <v>0.05</v>
          </cell>
        </row>
        <row r="8972">
          <cell r="A8972">
            <v>3674</v>
          </cell>
          <cell r="B8972" t="str">
            <v>JUNTA DILATACAO ELASTICA PARA CONCRETO (FUGENBAND) O-12, ATE 5 MCA</v>
          </cell>
          <cell r="C8972" t="str">
            <v xml:space="preserve">M     </v>
          </cell>
          <cell r="D8972">
            <v>58.37</v>
          </cell>
          <cell r="E8972">
            <v>0.05</v>
          </cell>
        </row>
        <row r="8973">
          <cell r="A8973">
            <v>3681</v>
          </cell>
          <cell r="B8973" t="str">
            <v>JUNTA DILATACAO ELASTICA PARA CONCRETO (FUGENBAND) O-22, ATE 30 MCA</v>
          </cell>
          <cell r="C8973" t="str">
            <v xml:space="preserve">M     </v>
          </cell>
          <cell r="D8973">
            <v>86.85</v>
          </cell>
          <cell r="E8973">
            <v>0.05</v>
          </cell>
        </row>
        <row r="8974">
          <cell r="A8974">
            <v>3676</v>
          </cell>
          <cell r="B8974" t="str">
            <v>JUNTA DILATACAO ELASTICA PARA CONCRETO (FUGENBAND) O-35/10, ATE 100 MCA</v>
          </cell>
          <cell r="C8974" t="str">
            <v xml:space="preserve">M     </v>
          </cell>
          <cell r="D8974">
            <v>326.87</v>
          </cell>
          <cell r="E8974">
            <v>0.05</v>
          </cell>
        </row>
        <row r="8975">
          <cell r="A8975">
            <v>3679</v>
          </cell>
          <cell r="B8975" t="str">
            <v>JUNTA DILATACAO ELASTICA PARA CONCRETO (FUGENBAND) O-35/6, ATE 100 MCA</v>
          </cell>
          <cell r="C8975" t="str">
            <v xml:space="preserve">M     </v>
          </cell>
          <cell r="D8975">
            <v>270.42</v>
          </cell>
          <cell r="E8975">
            <v>0.05</v>
          </cell>
        </row>
        <row r="8976">
          <cell r="A8976">
            <v>3672</v>
          </cell>
          <cell r="B8976" t="str">
            <v>JUNTA PLASTICA DE DILATACAO PARA PISOS, COR CINZA, 10 X 4,5 MM (ALTURA X ESPESSURA)</v>
          </cell>
          <cell r="C8976" t="str">
            <v xml:space="preserve">M     </v>
          </cell>
          <cell r="D8976">
            <v>0.92</v>
          </cell>
          <cell r="E8976">
            <v>0.05</v>
          </cell>
        </row>
        <row r="8977">
          <cell r="A8977">
            <v>3671</v>
          </cell>
          <cell r="B8977" t="str">
            <v>JUNTA PLASTICA DE DILATACAO PARA PISOS, COR CINZA, 17 X 3 MM (ALTURA X ESPESSURA)</v>
          </cell>
          <cell r="C8977" t="str">
            <v xml:space="preserve">M     </v>
          </cell>
          <cell r="D8977">
            <v>0.87</v>
          </cell>
          <cell r="E8977">
            <v>0.05</v>
          </cell>
        </row>
        <row r="8978">
          <cell r="A8978">
            <v>3673</v>
          </cell>
          <cell r="B8978" t="str">
            <v>JUNTA PLASTICA DE DILATACAO PARA PISOS, COR CINZA, 27 X 3 MM (ALTURA X ESPESSURA)</v>
          </cell>
          <cell r="C8978" t="str">
            <v xml:space="preserve">M     </v>
          </cell>
          <cell r="D8978">
            <v>1.36</v>
          </cell>
          <cell r="E8978">
            <v>0.05</v>
          </cell>
        </row>
        <row r="8979">
          <cell r="A8979">
            <v>38394</v>
          </cell>
          <cell r="B8979" t="str">
            <v>KIT ACESSORIOS PARA COMPRESSOR DE AR, 5 PECAS (PISTOLAS PINTURA, LIMPEZA E PULVERIZACAO, CALIBRADOR E MANGUEIRA)</v>
          </cell>
          <cell r="C8979" t="str">
            <v xml:space="preserve">UN    </v>
          </cell>
          <cell r="D8979">
            <v>207.3</v>
          </cell>
          <cell r="E8979">
            <v>0.05</v>
          </cell>
        </row>
        <row r="8980">
          <cell r="A8980">
            <v>3729</v>
          </cell>
          <cell r="B8980" t="str">
            <v>KIT CAVALETE PVC COM REGISTRO 1/2", COMPLETO</v>
          </cell>
          <cell r="C8980" t="str">
            <v xml:space="preserve">UN    </v>
          </cell>
          <cell r="D8980">
            <v>56.58</v>
          </cell>
          <cell r="E8980">
            <v>0.05</v>
          </cell>
        </row>
        <row r="8981">
          <cell r="A8981">
            <v>63</v>
          </cell>
          <cell r="B8981" t="str">
            <v>KIT CAVALETE PVC COM REGISTRO 3/4", COMPLETO</v>
          </cell>
          <cell r="C8981" t="str">
            <v xml:space="preserve">UN    </v>
          </cell>
          <cell r="D8981">
            <v>53.59</v>
          </cell>
          <cell r="E8981">
            <v>0.05</v>
          </cell>
        </row>
        <row r="8982">
          <cell r="A8982">
            <v>39357</v>
          </cell>
          <cell r="B8982"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8982" t="str">
            <v xml:space="preserve">UN    </v>
          </cell>
          <cell r="D8982">
            <v>103.45</v>
          </cell>
          <cell r="E8982">
            <v>0.05</v>
          </cell>
        </row>
        <row r="8983">
          <cell r="A8983">
            <v>39358</v>
          </cell>
          <cell r="B8983"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8983" t="str">
            <v xml:space="preserve">UN    </v>
          </cell>
          <cell r="D8983">
            <v>113.44</v>
          </cell>
          <cell r="E8983">
            <v>0.05</v>
          </cell>
        </row>
        <row r="8984">
          <cell r="A8984">
            <v>39356</v>
          </cell>
          <cell r="B8984"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8984" t="str">
            <v xml:space="preserve">UN    </v>
          </cell>
          <cell r="D8984">
            <v>193.53</v>
          </cell>
          <cell r="E8984">
            <v>0.05</v>
          </cell>
        </row>
        <row r="8985">
          <cell r="A8985">
            <v>39355</v>
          </cell>
          <cell r="B8985"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8985" t="str">
            <v xml:space="preserve">UN    </v>
          </cell>
          <cell r="D8985">
            <v>166.54</v>
          </cell>
          <cell r="E8985">
            <v>0.05</v>
          </cell>
        </row>
        <row r="8986">
          <cell r="A8986">
            <v>39353</v>
          </cell>
          <cell r="B8986"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8986" t="str">
            <v xml:space="preserve">UN    </v>
          </cell>
          <cell r="D8986">
            <v>228.38</v>
          </cell>
          <cell r="E8986">
            <v>0.05</v>
          </cell>
        </row>
        <row r="8987">
          <cell r="A8987">
            <v>39354</v>
          </cell>
          <cell r="B8987"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8987" t="str">
            <v xml:space="preserve">UN    </v>
          </cell>
          <cell r="D8987">
            <v>227.61</v>
          </cell>
          <cell r="E8987">
            <v>0.05</v>
          </cell>
        </row>
        <row r="8988">
          <cell r="A8988">
            <v>39398</v>
          </cell>
          <cell r="B8988" t="str">
            <v>KIT DE ACESSORIOS PARA BANHEIRO EM METAL CROMADO, 5 PECAS</v>
          </cell>
          <cell r="C8988" t="str">
            <v xml:space="preserve">UN    </v>
          </cell>
          <cell r="D8988">
            <v>103.1</v>
          </cell>
          <cell r="E8988">
            <v>0.05</v>
          </cell>
        </row>
        <row r="8989">
          <cell r="A8989">
            <v>13343</v>
          </cell>
          <cell r="B8989" t="str">
            <v>KIT DE MATERIAIS PARA BRACADEIRA PARA FIXACAO EM POSTE CIRCULAR, CONTEM TRES FIXADORES E UM ROLO DE FITA DE 3 M EM ACO CARBONO</v>
          </cell>
          <cell r="C8989" t="str">
            <v xml:space="preserve">UN    </v>
          </cell>
          <cell r="D8989">
            <v>16.07</v>
          </cell>
          <cell r="E8989">
            <v>0.05</v>
          </cell>
        </row>
        <row r="8990">
          <cell r="A8990">
            <v>12118</v>
          </cell>
          <cell r="B8990" t="str">
            <v>KIT DE PROTECAO ARSTOP PARA AR CONDICIONADO, TOMADA PADRAO 2P+T 20 A, COM DISJUNTOR UNIPOLAR DIN 20A</v>
          </cell>
          <cell r="C8990" t="str">
            <v xml:space="preserve">UN    </v>
          </cell>
          <cell r="D8990">
            <v>19.25</v>
          </cell>
          <cell r="E8990">
            <v>0.05</v>
          </cell>
        </row>
        <row r="8991">
          <cell r="A8991">
            <v>39482</v>
          </cell>
          <cell r="B8991" t="str">
            <v>KIT PORTA PRONTA DE MADEIRA, FOLHA LEVE (NBR 15930) DE 60 X 210 CM, E = *35* MM, COM MARCO EM ACO, NUCLEO COLMEIA, CAPA LISA EM HDF, ACABAMENTO MELAMINICO BRANCO (INCLUI MARCO, ALIZARES, DOBRADICAS E FECHADURA)</v>
          </cell>
          <cell r="C8991" t="str">
            <v xml:space="preserve">UN    </v>
          </cell>
          <cell r="D8991">
            <v>404.16</v>
          </cell>
          <cell r="E8991">
            <v>0.05</v>
          </cell>
        </row>
        <row r="8992">
          <cell r="A8992">
            <v>39486</v>
          </cell>
          <cell r="B8992" t="str">
            <v>KIT PORTA PRONTA DE MADEIRA, FOLHA LEVE (NBR 15930) DE 60 X 210 CM, E = 35 MM, NUCLEO COLMEIA, ESTRUTURA USINADA PARA FECHADURA, CAPA LISA EM HDF, ACABAMENTO EM PRIMER PARA PINTURA (INCLUI MARCO, ALIZARES E DOBRADICAS)</v>
          </cell>
          <cell r="C8992" t="str">
            <v xml:space="preserve">UN    </v>
          </cell>
          <cell r="D8992">
            <v>356.08</v>
          </cell>
          <cell r="E8992">
            <v>0.05</v>
          </cell>
        </row>
        <row r="8993">
          <cell r="A8993">
            <v>39483</v>
          </cell>
          <cell r="B8993" t="str">
            <v>KIT PORTA PRONTA DE MADEIRA, FOLHA LEVE (NBR 15930) DE 70 X 210 CM, E = *35* MM, COM MARCO EM ACO, NUCLEO COLMEIA, CAPA LISA EM HDF, ACABAMENTO MELAMINICO BRANCO (INCLUI MARCO, ALIZARES, DOBRADICAS E FECHADURA)</v>
          </cell>
          <cell r="C8993" t="str">
            <v xml:space="preserve">UN    </v>
          </cell>
          <cell r="D8993">
            <v>385.47</v>
          </cell>
          <cell r="E8993">
            <v>0.05</v>
          </cell>
        </row>
        <row r="8994">
          <cell r="A8994">
            <v>39487</v>
          </cell>
          <cell r="B8994" t="str">
            <v>KIT PORTA PRONTA DE MADEIRA, FOLHA LEVE (NBR 15930) DE 70 X 210 CM, E = 35 MM, NUCLEO COLMEIA, ESTRUTURA USINADA PARA FECHADURA, CAPA LISA EM HDF, ACABAMENTO EM PRIMER PARA PINTURA (INCLUI MARCO, ALIZARES E DOBRADICAS)</v>
          </cell>
          <cell r="C8994" t="str">
            <v xml:space="preserve">UN    </v>
          </cell>
          <cell r="D8994">
            <v>359.76</v>
          </cell>
          <cell r="E8994">
            <v>0.05</v>
          </cell>
        </row>
        <row r="8995">
          <cell r="A8995">
            <v>39484</v>
          </cell>
          <cell r="B8995" t="str">
            <v>KIT PORTA PRONTA DE MADEIRA, FOLHA LEVE (NBR 15930) DE 80 X 210 CM, E = *35* MM, COM MARCO EM ACO, NUCLEO COLMEIA, CAPA LISA EM HDF, ACABAMENTO MELAMINICO BRANCO (INCLUI MARCO, ALIZARES, DOBRADICAS E FECHADURA)</v>
          </cell>
          <cell r="C8995" t="str">
            <v xml:space="preserve">UN    </v>
          </cell>
          <cell r="D8995">
            <v>389.15</v>
          </cell>
          <cell r="E8995">
            <v>0.05</v>
          </cell>
        </row>
        <row r="8996">
          <cell r="A8996">
            <v>39488</v>
          </cell>
          <cell r="B8996" t="str">
            <v>KIT PORTA PRONTA DE MADEIRA, FOLHA LEVE (NBR 15930) DE 80 X 210 CM, E = 35 MM, NUCLEO COLMEIA, ESTRUTURA USINADA PARA FECHADURA, CAPA LISA EM HDF, ACABAMENTO EM PRIMER PARA PINTURA (INCLUI MARCO, ALIZARES E DOBRADICAS)</v>
          </cell>
          <cell r="C8996" t="str">
            <v xml:space="preserve">UN    </v>
          </cell>
          <cell r="D8996">
            <v>363.43</v>
          </cell>
          <cell r="E8996">
            <v>0.05</v>
          </cell>
        </row>
        <row r="8997">
          <cell r="A8997">
            <v>39485</v>
          </cell>
          <cell r="B8997" t="str">
            <v>KIT PORTA PRONTA DE MADEIRA, FOLHA LEVE (NBR 15930) DE 90 X 210 CM, E = *35* MM, COM MARCO EM ACO, NUCLEO COLMEIA, CAPA LISA EM HDF, ACABAMENTO MELAMINICO BRANCO (INCLUI MARCO, ALIZARES, DOBRADICAS E FECHADURA)</v>
          </cell>
          <cell r="C8997" t="str">
            <v xml:space="preserve">UN    </v>
          </cell>
          <cell r="D8997">
            <v>407.54</v>
          </cell>
          <cell r="E8997">
            <v>0.05</v>
          </cell>
        </row>
        <row r="8998">
          <cell r="A8998">
            <v>39489</v>
          </cell>
          <cell r="B8998" t="str">
            <v>KIT PORTA PRONTA DE MADEIRA, FOLHA LEVE (NBR 15930) DE 90 X 210 CM, E = 35 MM, NUCLEO COLMEIA, ESTRUTURA USINADA PARA FECHADURA, CAPA LISA EM HDF, ACABAMENTO EM PRIMER PARA PINTURA (INCLUI MARCO, ALIZARES E DOBRADICAS)</v>
          </cell>
          <cell r="C8998" t="str">
            <v xml:space="preserve">UN    </v>
          </cell>
          <cell r="D8998">
            <v>381.82</v>
          </cell>
          <cell r="E8998">
            <v>0.05</v>
          </cell>
        </row>
        <row r="8999">
          <cell r="A8999">
            <v>39494</v>
          </cell>
          <cell r="B8999" t="str">
            <v>KIT PORTA PRONTA DE MADEIRA, FOLHA MEDIA (NBR 15930) DE 60 X 210 CM, E = 35 MM, NUCLEO SARRAFEADO, ESTRUTURA USINADA PARA FECHADURA, CAPA LISA EM HDF, ACABAMENTO EM PRIMER PARA PINTURA (INCLUI MARCO, ALIZARES E DOBRADICAS)</v>
          </cell>
          <cell r="C8999" t="str">
            <v xml:space="preserve">UN    </v>
          </cell>
          <cell r="D8999">
            <v>389.47</v>
          </cell>
          <cell r="E8999">
            <v>0.05</v>
          </cell>
        </row>
        <row r="9000">
          <cell r="A9000">
            <v>39490</v>
          </cell>
          <cell r="B9000" t="str">
            <v>KIT PORTA PRONTA DE MADEIRA, FOLHA MEDIA (NBR 15930) DE 60 X 210 CM, E = 35 MM, NUCLEO SARRAFEADO, ESTRUTURA USINADA PARA FECHADURA, CAPA LISA EM HDF, ACABAMENTO MELAMINICO BRANCO (INCLUI MARCO, ALIZARES E DOBRADICAS)</v>
          </cell>
          <cell r="C9000" t="str">
            <v xml:space="preserve">UN    </v>
          </cell>
          <cell r="D9000">
            <v>441.49</v>
          </cell>
          <cell r="E9000">
            <v>0.05</v>
          </cell>
        </row>
        <row r="9001">
          <cell r="A9001">
            <v>39495</v>
          </cell>
          <cell r="B9001" t="str">
            <v>KIT PORTA PRONTA DE MADEIRA, FOLHA MEDIA (NBR 15930) DE 70 X 210 CM, E = 35 MM, NUCLEO SARRAFEADO, ESTRUTURA USINADA PARA FECHADURA, CAPA LISA EM HDF, ACABAMENTO EM PRIMER PARA PINTURA (INCLUI MARCO, ALIZARES E DOBRADICAS)</v>
          </cell>
          <cell r="C9001" t="str">
            <v xml:space="preserve">UN    </v>
          </cell>
          <cell r="D9001">
            <v>404.16</v>
          </cell>
          <cell r="E9001">
            <v>0.05</v>
          </cell>
        </row>
        <row r="9002">
          <cell r="A9002">
            <v>39491</v>
          </cell>
          <cell r="B9002" t="str">
            <v>KIT PORTA PRONTA DE MADEIRA, FOLHA MEDIA (NBR 15930) DE 70 X 210 CM, E = 35 MM, NUCLEO SARRAFEADO, ESTRUTURA USINADA PARA FECHADURA, CAPA LISA EM HDF, ACABAMENTO MELAMINICO BRANCO (INCLUI MARCO, ALIZARES E DOBRADICAS)</v>
          </cell>
          <cell r="C9002" t="str">
            <v xml:space="preserve">UN    </v>
          </cell>
          <cell r="D9002">
            <v>455.6</v>
          </cell>
          <cell r="E9002">
            <v>0.05</v>
          </cell>
        </row>
        <row r="9003">
          <cell r="A9003">
            <v>39496</v>
          </cell>
          <cell r="B9003" t="str">
            <v>KIT PORTA PRONTA DE MADEIRA, FOLHA MEDIA (NBR 15930) DE 80 X 210 CM, E = 35 MM, NUCLEO SARRAFEADO, ESTRUTURA USINADA PARA FECHADURA, CAPA LISA EM HDF, ACABAMENTO EM PRIMER PARA PINTURA (INCLUI MARCO, ALIZARES E DOBRADICAS)</v>
          </cell>
          <cell r="C9003" t="str">
            <v xml:space="preserve">UN    </v>
          </cell>
          <cell r="D9003">
            <v>418.71</v>
          </cell>
          <cell r="E9003">
            <v>0.05</v>
          </cell>
        </row>
        <row r="9004">
          <cell r="A9004">
            <v>39492</v>
          </cell>
          <cell r="B9004" t="str">
            <v>KIT PORTA PRONTA DE MADEIRA, FOLHA MEDIA (NBR 15930) DE 80 X 210 CM, E = 35 MM, NUCLEO SARRAFEADO, ESTRUTURA USINADA PARA FECHADURA, CAPA LISA EM HDF, ACABAMENTO MELAMINICO BRANCO (INCLUI MARCO, ALIZARES E DOBRADICAS)</v>
          </cell>
          <cell r="C9004" t="str">
            <v xml:space="preserve">UN    </v>
          </cell>
          <cell r="D9004">
            <v>458.39</v>
          </cell>
          <cell r="E9004">
            <v>0.05</v>
          </cell>
        </row>
        <row r="9005">
          <cell r="A9005">
            <v>39497</v>
          </cell>
          <cell r="B9005" t="str">
            <v>KIT PORTA PRONTA DE MADEIRA, FOLHA MEDIA (NBR 15930) DE 90 X 210 CM, E = 35 MM, NUCLEO SARRAFEADO, ESTRUTURA USINADA PARA FECHADURA, CAPA LISA EM HDF, ACABAMENTO EM PRIMER PARA PINTURA (INCLUI MARCO, ALIZARES E DOBRADICAS)</v>
          </cell>
          <cell r="C9005" t="str">
            <v xml:space="preserve">UN    </v>
          </cell>
          <cell r="D9005">
            <v>433.41</v>
          </cell>
          <cell r="E9005">
            <v>0.05</v>
          </cell>
        </row>
        <row r="9006">
          <cell r="A9006">
            <v>39493</v>
          </cell>
          <cell r="B9006" t="str">
            <v>KIT PORTA PRONTA DE MADEIRA, FOLHA MEDIA (NBR 15930) DE 90 X 210 CM, E = 35 MM, NUCLEO SARRAFEADO, ESTRUTURA USINADA PARA FECHADURA, CAPA LISA EM HDF, ACABAMENTO MELAMINICO BRANCO (INCLUI MARCO, ALIZARES E DOBRADICAS)</v>
          </cell>
          <cell r="C9006" t="str">
            <v xml:space="preserve">UN    </v>
          </cell>
          <cell r="D9006">
            <v>484.99</v>
          </cell>
          <cell r="E9006">
            <v>0.05</v>
          </cell>
        </row>
        <row r="9007">
          <cell r="A9007">
            <v>39500</v>
          </cell>
          <cell r="B9007" t="str">
            <v>KIT PORTA PRONTA DE MADEIRA, FOLHA PESADA (NBR 15930) DE 80 X 210 CM, E = 35 MM, NUCLEO SOLIDO, CAPA LISA EM HDF, ACABAMENTO MELAMINICO BRANCO (INCLUI MARCO, ALIZARES, DOBRADICAS E FECHADURA EXTERNA)</v>
          </cell>
          <cell r="C9007" t="str">
            <v xml:space="preserve">UN    </v>
          </cell>
          <cell r="D9007">
            <v>486.58</v>
          </cell>
          <cell r="E9007">
            <v>0.05</v>
          </cell>
        </row>
        <row r="9008">
          <cell r="A9008">
            <v>39498</v>
          </cell>
          <cell r="B9008" t="str">
            <v>KIT PORTA PRONTA DE MADEIRA, FOLHA PESADA (NBR 15930) DE 80 X 210 CM, E = 35 MM, NUCLEO SOLIDO, ESTRUTURA USINADA PARA FECHADURA, CAPA LISA EM HDF, ACABAMENTO EM LAMINADO NATURAL COM VERNIZ (INCLUI MARCO, ALIZARES E DOBRADICAS)</v>
          </cell>
          <cell r="C9008" t="str">
            <v xml:space="preserve">UN    </v>
          </cell>
          <cell r="D9008">
            <v>541.05999999999995</v>
          </cell>
          <cell r="E9008">
            <v>0.05</v>
          </cell>
        </row>
        <row r="9009">
          <cell r="A9009">
            <v>39501</v>
          </cell>
          <cell r="B9009" t="str">
            <v>KIT PORTA PRONTA DE MADEIRA, FOLHA PESADA (NBR 15930) DE 90 X 210 CM, E = 35 MM, NUCLEO SOLIDO, CAPA LISA EM HDF, ACABAMENTO MELAMINICO BRANCO (INCLUI MARCO, ALIZARES, DOBRADICAS E FECHADURA EXTERNA)</v>
          </cell>
          <cell r="C9009" t="str">
            <v xml:space="preserve">UN    </v>
          </cell>
          <cell r="D9009">
            <v>499.25</v>
          </cell>
          <cell r="E9009">
            <v>0.05</v>
          </cell>
        </row>
        <row r="9010">
          <cell r="A9010">
            <v>39499</v>
          </cell>
          <cell r="B9010" t="str">
            <v>KIT PORTA PRONTA DE MADEIRA, FOLHA PESADA (NBR 15930) DE 90 X 210 CM, E = 35 MM, NUCLEO SOLIDO, ESTRUTURA USINADA PARA FECHADURA, CAPA LISA EM HDF, ACABAMENTO EM LAMINADO NATURAL COM VERNIZ (INCLUI MARCO, ALIZARES E DOBRADICAS)</v>
          </cell>
          <cell r="C9010" t="str">
            <v xml:space="preserve">UN    </v>
          </cell>
          <cell r="D9010">
            <v>586.96</v>
          </cell>
          <cell r="E9010">
            <v>0.05</v>
          </cell>
        </row>
        <row r="9011">
          <cell r="A9011">
            <v>3733</v>
          </cell>
          <cell r="B9011" t="str">
            <v>LADRILHO HIDRAULICO, *20 x 20* CM, E= 2 CM, PADRAO COPACABANA, 2 CORES (PRETO E BRANCO)</v>
          </cell>
          <cell r="C9011" t="str">
            <v xml:space="preserve">M2    </v>
          </cell>
          <cell r="D9011">
            <v>75.540000000000006</v>
          </cell>
          <cell r="E9011">
            <v>0.05</v>
          </cell>
        </row>
        <row r="9012">
          <cell r="A9012">
            <v>3731</v>
          </cell>
          <cell r="B9012" t="str">
            <v>LADRILHO HIDRAULICO, *20 X 20* CM, E= 2 CM, DADOS, COR NATURAL</v>
          </cell>
          <cell r="C9012" t="str">
            <v xml:space="preserve">M2    </v>
          </cell>
          <cell r="D9012">
            <v>70.12</v>
          </cell>
          <cell r="E9012">
            <v>0.05</v>
          </cell>
        </row>
        <row r="9013">
          <cell r="A9013">
            <v>38137</v>
          </cell>
          <cell r="B9013" t="str">
            <v>LADRILHO HIDRAULICO, *20 X 20* CM, E= 2 CM, RAMPA, NATURAL</v>
          </cell>
          <cell r="C9013" t="str">
            <v xml:space="preserve">M2    </v>
          </cell>
          <cell r="D9013">
            <v>70.53</v>
          </cell>
          <cell r="E9013">
            <v>0.05</v>
          </cell>
        </row>
        <row r="9014">
          <cell r="A9014">
            <v>38135</v>
          </cell>
          <cell r="B9014" t="str">
            <v>LADRILHO HIDRAULICO, *20 X 20* CM, E= 2 CM, TATIL ALERTA OU DIRECIONAL, AMARELO</v>
          </cell>
          <cell r="C9014" t="str">
            <v xml:space="preserve">M2    </v>
          </cell>
          <cell r="D9014">
            <v>89.41</v>
          </cell>
          <cell r="E9014">
            <v>0.05</v>
          </cell>
        </row>
        <row r="9015">
          <cell r="A9015">
            <v>38138</v>
          </cell>
          <cell r="B9015" t="str">
            <v>LADRILHO HIDRAULICO, *30 X 30* CM, E= 2 CM, MILANO, NATURAL</v>
          </cell>
          <cell r="C9015" t="str">
            <v xml:space="preserve">M2    </v>
          </cell>
          <cell r="D9015">
            <v>69.260000000000005</v>
          </cell>
          <cell r="E9015">
            <v>0.05</v>
          </cell>
        </row>
        <row r="9016">
          <cell r="A9016">
            <v>3736</v>
          </cell>
          <cell r="B9016" t="str">
            <v>LAJE PRE-MOLDADA CONVENCIONAL (LAJOTAS + VIGOTAS) PARA FORRO, UNIDIRECIONAL, SOBRECARGA DE 100 KG/M2, VAO ATE 4,00 M (SEM COLOCACAO)</v>
          </cell>
          <cell r="C9016" t="str">
            <v xml:space="preserve">M2    </v>
          </cell>
          <cell r="D9016">
            <v>29</v>
          </cell>
          <cell r="E9016">
            <v>0.05</v>
          </cell>
        </row>
        <row r="9017">
          <cell r="A9017">
            <v>3741</v>
          </cell>
          <cell r="B9017" t="str">
            <v>LAJE PRE-MOLDADA CONVENCIONAL (LAJOTAS + VIGOTAS) PARA FORRO, UNIDIRECIONAL, SOBRECARGA DE 100 KG/M2, VAO ATE 4,50 M (SEM COLOCACAO)</v>
          </cell>
          <cell r="C9017" t="str">
            <v xml:space="preserve">M2    </v>
          </cell>
          <cell r="D9017">
            <v>30.23</v>
          </cell>
          <cell r="E9017">
            <v>0.05</v>
          </cell>
        </row>
        <row r="9018">
          <cell r="A9018">
            <v>3745</v>
          </cell>
          <cell r="B9018" t="str">
            <v>LAJE PRE-MOLDADA CONVENCIONAL (LAJOTAS + VIGOTAS) PARA FORRO, UNIDIRECIONAL, SOBRECARGA 100 KG/M2, VAO ATE 5,00 M (SEM COLOCACAO)</v>
          </cell>
          <cell r="C9018" t="str">
            <v xml:space="preserve">M2    </v>
          </cell>
          <cell r="D9018">
            <v>32.590000000000003</v>
          </cell>
          <cell r="E9018">
            <v>0.05</v>
          </cell>
        </row>
        <row r="9019">
          <cell r="A9019">
            <v>3743</v>
          </cell>
          <cell r="B9019" t="str">
            <v>LAJE PRE-MOLDADA CONVENCIONAL (LAJOTAS + VIGOTAS) PARA PISO, UNIDIRECIONAL, SOBRECARGA DE 200 KG/M2, VAO ATE 3,50 M (SEM COLOCACAO)</v>
          </cell>
          <cell r="C9019" t="str">
            <v xml:space="preserve">M2    </v>
          </cell>
          <cell r="D9019">
            <v>30.12</v>
          </cell>
          <cell r="E9019">
            <v>0.05</v>
          </cell>
        </row>
        <row r="9020">
          <cell r="A9020">
            <v>3744</v>
          </cell>
          <cell r="B9020" t="str">
            <v>LAJE PRE-MOLDADA CONVENCIONAL (LAJOTAS + VIGOTAS) PARA PISO, UNIDIRECIONAL, SOBRECARGA DE 200 KG/M2, VAO ATE 4,50 M (SEM COLOCACAO)</v>
          </cell>
          <cell r="C9020" t="str">
            <v xml:space="preserve">M2    </v>
          </cell>
          <cell r="D9020">
            <v>33.15</v>
          </cell>
          <cell r="E9020">
            <v>0.05</v>
          </cell>
        </row>
        <row r="9021">
          <cell r="A9021">
            <v>3739</v>
          </cell>
          <cell r="B9021" t="str">
            <v>LAJE PRE-MOLDADA CONVENCIONAL (LAJOTAS + VIGOTAS) PARA PISO, UNIDIRECIONAL, SOBRECARGA DE 200 KG/M2, VAO ATE 5,00 M (SEM COLOCACAO)</v>
          </cell>
          <cell r="C9021" t="str">
            <v xml:space="preserve">M2    </v>
          </cell>
          <cell r="D9021">
            <v>34.840000000000003</v>
          </cell>
          <cell r="E9021">
            <v>0.05</v>
          </cell>
        </row>
        <row r="9022">
          <cell r="A9022">
            <v>3737</v>
          </cell>
          <cell r="B9022" t="str">
            <v>LAJE PRE-MOLDADA CONVENCIONAL (LAJOTAS + VIGOTAS) PARA PISO, UNIDIRECIONAL, SOBRECARGA DE 350 KG/M2, VAO ATE 4,50 M (SEM COLOCACAO)</v>
          </cell>
          <cell r="C9022" t="str">
            <v xml:space="preserve">M2    </v>
          </cell>
          <cell r="D9022">
            <v>36.53</v>
          </cell>
          <cell r="E9022">
            <v>0.05</v>
          </cell>
        </row>
        <row r="9023">
          <cell r="A9023">
            <v>3738</v>
          </cell>
          <cell r="B9023" t="str">
            <v>LAJE PRE-MOLDADA CONVENCIONAL (LAJOTAS + VIGOTAS) PARA PISO, UNIDIRECIONAL, SOBRECARGA DE 350 KG/M2, VAO ATE 5,00 M (SEM COLOCACAO)</v>
          </cell>
          <cell r="C9023" t="str">
            <v xml:space="preserve">M2    </v>
          </cell>
          <cell r="D9023">
            <v>42.15</v>
          </cell>
          <cell r="E9023">
            <v>0.05</v>
          </cell>
        </row>
        <row r="9024">
          <cell r="A9024">
            <v>3747</v>
          </cell>
          <cell r="B9024" t="str">
            <v>LAJE PRE-MOLDADA CONVENCIONAL (LAJOTAS + VIGOTAS) PARA PISO, UNIDIRECIONAL, SOBRECARGA 350 KG/M2 VAO ATE 3,50 M (SEM COLOCACAO)</v>
          </cell>
          <cell r="C9024" t="str">
            <v xml:space="preserve">M2    </v>
          </cell>
          <cell r="D9024">
            <v>33.15</v>
          </cell>
          <cell r="E9024">
            <v>0.05</v>
          </cell>
        </row>
        <row r="9025">
          <cell r="A9025">
            <v>11649</v>
          </cell>
          <cell r="B9025" t="str">
            <v>LAJE PRE-MOLDADA DE TRANSICAO EXCENTRICA EM CONCRETO ARMADO, DN 1200 MM, FURO CIRCULAR DN 600 MM, ESPESSURA 12 CM</v>
          </cell>
          <cell r="C9025" t="str">
            <v xml:space="preserve">UN    </v>
          </cell>
          <cell r="D9025">
            <v>240.54</v>
          </cell>
          <cell r="E9025">
            <v>0.05</v>
          </cell>
        </row>
        <row r="9026">
          <cell r="A9026">
            <v>11650</v>
          </cell>
          <cell r="B9026" t="str">
            <v>LAJE PRE-MOLDADA DE TRANSICAO EXCENTRICA EM CONCRETO ARMADO, DN 1500 MM, FURO CIRCULAR DN 530 MM, ESPESSURA 15 CM</v>
          </cell>
          <cell r="C9026" t="str">
            <v xml:space="preserve">UN    </v>
          </cell>
          <cell r="D9026">
            <v>409.99</v>
          </cell>
          <cell r="E9026">
            <v>0.05</v>
          </cell>
        </row>
        <row r="9027">
          <cell r="A9027">
            <v>3742</v>
          </cell>
          <cell r="B9027" t="str">
            <v>LAJE PRE-MOLDADA TRELICADA (LAJOTAS + VIGOTAS) PARA FORRO, UNIDIRECIONAL, SOBRECARGA DE 100 KG/M2, VAO ATE 6,00 M (SEM COLOCACAO)</v>
          </cell>
          <cell r="C9027" t="str">
            <v xml:space="preserve">M2    </v>
          </cell>
          <cell r="D9027">
            <v>43.72</v>
          </cell>
          <cell r="E9027">
            <v>0.05</v>
          </cell>
        </row>
        <row r="9028">
          <cell r="A9028">
            <v>3746</v>
          </cell>
          <cell r="B9028" t="str">
            <v>LAJE PRE-MOLDADA TRELICADA (LAJOTAS + VIGOTAS) PARA PISO, UNIDIRECIONAL, SOBRECARGA DE 200 KG/M2, VAO ATE 6,00 M (SEM COLOCACAO)</v>
          </cell>
          <cell r="C9028" t="str">
            <v xml:space="preserve">M2    </v>
          </cell>
          <cell r="D9028">
            <v>51.05</v>
          </cell>
          <cell r="E9028">
            <v>0.05</v>
          </cell>
        </row>
        <row r="9029">
          <cell r="A9029">
            <v>13250</v>
          </cell>
          <cell r="B9029" t="str">
            <v>LAJOTA CERAMICA 20  X 30 CM PARA LAJE PRE-MOLDADA</v>
          </cell>
          <cell r="C9029" t="str">
            <v xml:space="preserve">UN    </v>
          </cell>
          <cell r="D9029">
            <v>0.57999999999999996</v>
          </cell>
          <cell r="E9029">
            <v>0.05</v>
          </cell>
        </row>
        <row r="9030">
          <cell r="A9030">
            <v>11641</v>
          </cell>
          <cell r="B9030" t="str">
            <v>LAJOTA CERAMICA 20 X 30 CM PARA LAJE PRE-MOLDADA</v>
          </cell>
          <cell r="C9030" t="str">
            <v xml:space="preserve">M2    </v>
          </cell>
          <cell r="D9030">
            <v>9.74</v>
          </cell>
          <cell r="E9030">
            <v>0.05</v>
          </cell>
        </row>
        <row r="9031">
          <cell r="A9031">
            <v>21106</v>
          </cell>
          <cell r="B9031" t="str">
            <v>LAMBRIS DE ALUMINIO *0,6* KG/M</v>
          </cell>
          <cell r="C9031" t="str">
            <v xml:space="preserve">KG    </v>
          </cell>
          <cell r="D9031">
            <v>18.32</v>
          </cell>
          <cell r="E9031">
            <v>0.05</v>
          </cell>
        </row>
        <row r="9032">
          <cell r="A9032">
            <v>3755</v>
          </cell>
          <cell r="B9032" t="str">
            <v>LAMPADA DE LUZ MISTA 160 W, BASE E27 (220 V)</v>
          </cell>
          <cell r="C9032" t="str">
            <v xml:space="preserve">UN    </v>
          </cell>
          <cell r="D9032">
            <v>17.62</v>
          </cell>
          <cell r="E9032">
            <v>0.05</v>
          </cell>
        </row>
        <row r="9033">
          <cell r="A9033">
            <v>3750</v>
          </cell>
          <cell r="B9033" t="str">
            <v>LAMPADA DE LUZ MISTA 250 W, BASE E27 (220 V)</v>
          </cell>
          <cell r="C9033" t="str">
            <v xml:space="preserve">UN    </v>
          </cell>
          <cell r="D9033">
            <v>23.7</v>
          </cell>
          <cell r="E9033">
            <v>0.05</v>
          </cell>
        </row>
        <row r="9034">
          <cell r="A9034">
            <v>3756</v>
          </cell>
          <cell r="B9034" t="str">
            <v>LAMPADA DE LUZ MISTA 500 W, BASE E40 (220 V)</v>
          </cell>
          <cell r="C9034" t="str">
            <v xml:space="preserve">UN    </v>
          </cell>
          <cell r="D9034">
            <v>44.29</v>
          </cell>
          <cell r="E9034">
            <v>0.05</v>
          </cell>
        </row>
        <row r="9035">
          <cell r="A9035">
            <v>39377</v>
          </cell>
          <cell r="B9035" t="str">
            <v>LAMPADA FLUORESCENTE COMPACTA BRANCA 135 W, BASE E40 (127/220 V)</v>
          </cell>
          <cell r="C9035" t="str">
            <v xml:space="preserve">UN    </v>
          </cell>
          <cell r="D9035">
            <v>131.19999999999999</v>
          </cell>
          <cell r="E9035">
            <v>0.05</v>
          </cell>
        </row>
        <row r="9036">
          <cell r="A9036">
            <v>38191</v>
          </cell>
          <cell r="B9036" t="str">
            <v>LAMPADA FLUORESCENTE COMPACTA 2U BRANCA 15 W, BASE E27 (127/220 V)</v>
          </cell>
          <cell r="C9036" t="str">
            <v xml:space="preserve">UN    </v>
          </cell>
          <cell r="D9036">
            <v>9.77</v>
          </cell>
          <cell r="E9036">
            <v>0.05</v>
          </cell>
        </row>
        <row r="9037">
          <cell r="A9037">
            <v>39381</v>
          </cell>
          <cell r="B9037" t="str">
            <v>LAMPADA FLUORESCENTE COMPACTA 2U/3U BRANCA 9/10 W, BASE E27 (127/220 V)</v>
          </cell>
          <cell r="C9037" t="str">
            <v xml:space="preserve">UN    </v>
          </cell>
          <cell r="D9037">
            <v>9.11</v>
          </cell>
          <cell r="E9037">
            <v>0.05</v>
          </cell>
        </row>
        <row r="9038">
          <cell r="A9038">
            <v>38780</v>
          </cell>
          <cell r="B9038" t="str">
            <v>LAMPADA FLUORESCENTE COMPACTA 3U BRANCA 20 W, BASE E27 (127/220 V)</v>
          </cell>
          <cell r="C9038" t="str">
            <v xml:space="preserve">UN    </v>
          </cell>
          <cell r="D9038">
            <v>11.14</v>
          </cell>
          <cell r="E9038">
            <v>0.05</v>
          </cell>
        </row>
        <row r="9039">
          <cell r="A9039">
            <v>38781</v>
          </cell>
          <cell r="B9039" t="str">
            <v>LAMPADA FLUORESCENTE ESPIRAL BRANCA 45 W, BASE E27 (127/220 V)</v>
          </cell>
          <cell r="C9039" t="str">
            <v xml:space="preserve">UN    </v>
          </cell>
          <cell r="D9039">
            <v>37.630000000000003</v>
          </cell>
          <cell r="E9039">
            <v>0.05</v>
          </cell>
        </row>
        <row r="9040">
          <cell r="A9040">
            <v>38192</v>
          </cell>
          <cell r="B9040" t="str">
            <v>LAMPADA FLUORESCENTE ESPIRAL BRANCA 65 W, BASE E27 (127/220 V)</v>
          </cell>
          <cell r="C9040" t="str">
            <v xml:space="preserve">UN    </v>
          </cell>
          <cell r="D9040">
            <v>68.09</v>
          </cell>
          <cell r="E9040">
            <v>0.05</v>
          </cell>
        </row>
        <row r="9041">
          <cell r="A9041">
            <v>3753</v>
          </cell>
          <cell r="B9041" t="str">
            <v>LAMPADA FLUORESCENTE TUBULAR T10, DE 20 OU 40 W, BIVOLT</v>
          </cell>
          <cell r="C9041" t="str">
            <v xml:space="preserve">UN    </v>
          </cell>
          <cell r="D9041">
            <v>5.96</v>
          </cell>
          <cell r="E9041">
            <v>0.05</v>
          </cell>
        </row>
        <row r="9042">
          <cell r="A9042">
            <v>38782</v>
          </cell>
          <cell r="B9042" t="str">
            <v>LAMPADA FLUORESCENTE TUBULAR T5 DE 14 W, BIVOLT</v>
          </cell>
          <cell r="C9042" t="str">
            <v xml:space="preserve">UN    </v>
          </cell>
          <cell r="D9042">
            <v>7.76</v>
          </cell>
          <cell r="E9042">
            <v>0.05</v>
          </cell>
        </row>
        <row r="9043">
          <cell r="A9043">
            <v>38778</v>
          </cell>
          <cell r="B9043" t="str">
            <v>LAMPADA FLUORESCENTE TUBULAR T8 DE 16/18 W, BIVOLT</v>
          </cell>
          <cell r="C9043" t="str">
            <v xml:space="preserve">UN    </v>
          </cell>
          <cell r="D9043">
            <v>5.82</v>
          </cell>
          <cell r="E9043">
            <v>0.05</v>
          </cell>
        </row>
        <row r="9044">
          <cell r="A9044">
            <v>38779</v>
          </cell>
          <cell r="B9044" t="str">
            <v>LAMPADA FLUORESCENTE TUBULAR T8 DE 32/36 W, BIVOLT</v>
          </cell>
          <cell r="C9044" t="str">
            <v xml:space="preserve">UN    </v>
          </cell>
          <cell r="D9044">
            <v>6.17</v>
          </cell>
          <cell r="E9044">
            <v>0.05</v>
          </cell>
        </row>
        <row r="9045">
          <cell r="A9045">
            <v>39388</v>
          </cell>
          <cell r="B9045" t="str">
            <v>LAMPADA LED TIPO DICROICA BIVOLT, LUZ BRANCA, 5 W (BASE GU10)</v>
          </cell>
          <cell r="C9045" t="str">
            <v xml:space="preserve">UN    </v>
          </cell>
          <cell r="D9045">
            <v>30.08</v>
          </cell>
          <cell r="E9045">
            <v>0.05</v>
          </cell>
        </row>
        <row r="9046">
          <cell r="A9046">
            <v>39387</v>
          </cell>
          <cell r="B9046" t="str">
            <v>LAMPADA LED TUBULAR BIVOLT 18/20 W, BASE G13</v>
          </cell>
          <cell r="C9046" t="str">
            <v xml:space="preserve">UN    </v>
          </cell>
          <cell r="D9046">
            <v>50.74</v>
          </cell>
          <cell r="E9046">
            <v>0.05</v>
          </cell>
        </row>
        <row r="9047">
          <cell r="A9047">
            <v>39386</v>
          </cell>
          <cell r="B9047" t="str">
            <v>LAMPADA LED TUBULAR BIVOLT 9/10 W, BASE G13</v>
          </cell>
          <cell r="C9047" t="str">
            <v xml:space="preserve">UN    </v>
          </cell>
          <cell r="D9047">
            <v>33.56</v>
          </cell>
          <cell r="E9047">
            <v>0.05</v>
          </cell>
        </row>
        <row r="9048">
          <cell r="A9048">
            <v>38194</v>
          </cell>
          <cell r="B9048" t="str">
            <v>LAMPADA LED 10 W BIVOLT BRANCA, FORMATO TRADICIONAL (BASE E27)</v>
          </cell>
          <cell r="C9048" t="str">
            <v xml:space="preserve">UN    </v>
          </cell>
          <cell r="D9048">
            <v>28.61</v>
          </cell>
          <cell r="E9048">
            <v>0.05</v>
          </cell>
        </row>
        <row r="9049">
          <cell r="A9049">
            <v>38193</v>
          </cell>
          <cell r="B9049" t="str">
            <v>LAMPADA LED 6 W BIVOLT BRANCA, FORMATO TRADICIONAL (BASE E27)</v>
          </cell>
          <cell r="C9049" t="str">
            <v xml:space="preserve">UN    </v>
          </cell>
          <cell r="D9049">
            <v>21.16</v>
          </cell>
          <cell r="E9049">
            <v>0.05</v>
          </cell>
        </row>
        <row r="9050">
          <cell r="A9050">
            <v>12216</v>
          </cell>
          <cell r="B9050" t="str">
            <v>LAMPADA VAPOR DE SODIO OVOIDE 150 W (BASE E40)</v>
          </cell>
          <cell r="C9050" t="str">
            <v xml:space="preserve">UN    </v>
          </cell>
          <cell r="D9050">
            <v>34.049999999999997</v>
          </cell>
          <cell r="E9050">
            <v>0.05</v>
          </cell>
        </row>
        <row r="9051">
          <cell r="A9051">
            <v>3757</v>
          </cell>
          <cell r="B9051" t="str">
            <v>LAMPADA VAPOR DE SODIO OVOIDE 250 W (BASE E40)</v>
          </cell>
          <cell r="C9051" t="str">
            <v xml:space="preserve">UN    </v>
          </cell>
          <cell r="D9051">
            <v>39.369999999999997</v>
          </cell>
          <cell r="E9051">
            <v>0.05</v>
          </cell>
        </row>
        <row r="9052">
          <cell r="A9052">
            <v>3758</v>
          </cell>
          <cell r="B9052" t="str">
            <v>LAMPADA VAPOR DE SODIO OVOIDE 400 W (BASE E40)</v>
          </cell>
          <cell r="C9052" t="str">
            <v xml:space="preserve">UN    </v>
          </cell>
          <cell r="D9052">
            <v>45.91</v>
          </cell>
          <cell r="E9052">
            <v>0.05</v>
          </cell>
        </row>
        <row r="9053">
          <cell r="A9053">
            <v>12214</v>
          </cell>
          <cell r="B9053" t="str">
            <v>LAMPADA VAPOR MERCURIO 125 W (BASE E27)</v>
          </cell>
          <cell r="C9053" t="str">
            <v xml:space="preserve">UN    </v>
          </cell>
          <cell r="D9053">
            <v>15.72</v>
          </cell>
          <cell r="E9053">
            <v>0.05</v>
          </cell>
        </row>
        <row r="9054">
          <cell r="A9054">
            <v>3749</v>
          </cell>
          <cell r="B9054" t="str">
            <v>LAMPADA VAPOR MERCURIO 250 W (BASE E40)</v>
          </cell>
          <cell r="C9054" t="str">
            <v xml:space="preserve">UN    </v>
          </cell>
          <cell r="D9054">
            <v>28.02</v>
          </cell>
          <cell r="E9054">
            <v>0.05</v>
          </cell>
        </row>
        <row r="9055">
          <cell r="A9055">
            <v>3751</v>
          </cell>
          <cell r="B9055" t="str">
            <v>LAMPADA VAPOR MERCURIO 400 W (BASE E40)</v>
          </cell>
          <cell r="C9055" t="str">
            <v xml:space="preserve">UN    </v>
          </cell>
          <cell r="D9055">
            <v>38.24</v>
          </cell>
          <cell r="E9055">
            <v>0.05</v>
          </cell>
        </row>
        <row r="9056">
          <cell r="A9056">
            <v>39376</v>
          </cell>
          <cell r="B9056" t="str">
            <v>LAMPADA VAPOR METALICO OVOIDE 150 W, BASE E27/E40</v>
          </cell>
          <cell r="C9056" t="str">
            <v xml:space="preserve">UN    </v>
          </cell>
          <cell r="D9056">
            <v>32.229999999999997</v>
          </cell>
          <cell r="E9056">
            <v>0.05</v>
          </cell>
        </row>
        <row r="9057">
          <cell r="A9057">
            <v>3752</v>
          </cell>
          <cell r="B9057" t="str">
            <v>LAMPADA VAPOR METALICO TUBULAR 400 W (BASE E40)</v>
          </cell>
          <cell r="C9057" t="str">
            <v xml:space="preserve">UN    </v>
          </cell>
          <cell r="D9057">
            <v>63.08</v>
          </cell>
          <cell r="E9057">
            <v>0.05</v>
          </cell>
        </row>
        <row r="9058">
          <cell r="A9058">
            <v>746</v>
          </cell>
          <cell r="B9058" t="str">
            <v>LAVADORA DE ALTA PRESSAO (LAVA-JATO) PARA AGUA FRIA, PRESSAO DE OPERACAO ENTRE 1400 E 1900 LIB/POL2, VAZAO MAXIMA ENTRE  400 E 700 L/H</v>
          </cell>
          <cell r="C9058" t="str">
            <v xml:space="preserve">UN    </v>
          </cell>
          <cell r="D9058">
            <v>1694.5</v>
          </cell>
          <cell r="E9058">
            <v>0.05</v>
          </cell>
        </row>
        <row r="9059">
          <cell r="A9059">
            <v>36521</v>
          </cell>
          <cell r="B9059" t="str">
            <v>LAVATORIO DE CANTO LOUCA BRANCA SUSPENSO *40 X 30* CM</v>
          </cell>
          <cell r="C9059" t="str">
            <v xml:space="preserve">UN    </v>
          </cell>
          <cell r="D9059">
            <v>124.88</v>
          </cell>
          <cell r="E9059">
            <v>0.05</v>
          </cell>
        </row>
        <row r="9060">
          <cell r="A9060">
            <v>36794</v>
          </cell>
          <cell r="B9060" t="str">
            <v>LAVATORIO LOUCA BRANCA COM COLUNA *44 X 35,5* CM</v>
          </cell>
          <cell r="C9060" t="str">
            <v xml:space="preserve">UN    </v>
          </cell>
          <cell r="D9060">
            <v>127.3</v>
          </cell>
          <cell r="E9060">
            <v>0.05</v>
          </cell>
        </row>
        <row r="9061">
          <cell r="A9061">
            <v>10426</v>
          </cell>
          <cell r="B9061" t="str">
            <v>LAVATORIO LOUCA BRANCA COM COLUNA *54 X 44* CM</v>
          </cell>
          <cell r="C9061" t="str">
            <v xml:space="preserve">UN    </v>
          </cell>
          <cell r="D9061">
            <v>183.35</v>
          </cell>
          <cell r="E9061">
            <v>0.05</v>
          </cell>
        </row>
        <row r="9062">
          <cell r="A9062">
            <v>10425</v>
          </cell>
          <cell r="B9062" t="str">
            <v>LAVATORIO LOUCA BRANCA SUSPENSO *40 X 30* CM</v>
          </cell>
          <cell r="C9062" t="str">
            <v xml:space="preserve">UN    </v>
          </cell>
          <cell r="D9062">
            <v>80.849999999999994</v>
          </cell>
          <cell r="E9062">
            <v>0.05</v>
          </cell>
        </row>
        <row r="9063">
          <cell r="A9063">
            <v>10431</v>
          </cell>
          <cell r="B9063" t="str">
            <v>LAVATORIO LOUCA COR COM COLUNA *54 X 44* CM</v>
          </cell>
          <cell r="C9063" t="str">
            <v xml:space="preserve">UN    </v>
          </cell>
          <cell r="D9063">
            <v>201.15</v>
          </cell>
          <cell r="E9063">
            <v>0.05</v>
          </cell>
        </row>
        <row r="9064">
          <cell r="A9064">
            <v>10429</v>
          </cell>
          <cell r="B9064" t="str">
            <v>LAVATORIO LOUCA COR SUSPENSO *40 X 30* CM</v>
          </cell>
          <cell r="C9064" t="str">
            <v xml:space="preserve">UN    </v>
          </cell>
          <cell r="D9064">
            <v>96.43</v>
          </cell>
          <cell r="E9064">
            <v>0.05</v>
          </cell>
        </row>
        <row r="9065">
          <cell r="A9065">
            <v>20269</v>
          </cell>
          <cell r="B9065" t="str">
            <v>LAVATORIO/CUBA DE EMBUTIR OVAL LOUCA BRANCA SEM LADRAO *50 X 35* CM</v>
          </cell>
          <cell r="C9065" t="str">
            <v xml:space="preserve">UN    </v>
          </cell>
          <cell r="D9065">
            <v>79.48</v>
          </cell>
          <cell r="E9065">
            <v>0.05</v>
          </cell>
        </row>
        <row r="9066">
          <cell r="A9066">
            <v>20270</v>
          </cell>
          <cell r="B9066" t="str">
            <v>LAVATORIO/CUBA DE EMBUTIR OVAL LOUCA COR SEM LADRAO *50 X 35* CM</v>
          </cell>
          <cell r="C9066" t="str">
            <v xml:space="preserve">UN    </v>
          </cell>
          <cell r="D9066">
            <v>86.54</v>
          </cell>
          <cell r="E9066">
            <v>0.05</v>
          </cell>
        </row>
        <row r="9067">
          <cell r="A9067">
            <v>11696</v>
          </cell>
          <cell r="B9067" t="str">
            <v>LAVATORIO/CUBA DE SOBREPOR OVAL PEQUENA LOUCA BRANCA SEM LADRAO *31 X 44*</v>
          </cell>
          <cell r="C9067" t="str">
            <v xml:space="preserve">UN    </v>
          </cell>
          <cell r="D9067">
            <v>126.44</v>
          </cell>
          <cell r="E9067">
            <v>0.05</v>
          </cell>
        </row>
        <row r="9068">
          <cell r="A9068">
            <v>10427</v>
          </cell>
          <cell r="B9068" t="str">
            <v>LAVATORIO/CUBA DE SOBREPOR RETANGULAR LOUCA BRANCA COM LADRAO *52 X 45* CM</v>
          </cell>
          <cell r="C9068" t="str">
            <v xml:space="preserve">UN    </v>
          </cell>
          <cell r="D9068">
            <v>226.7</v>
          </cell>
          <cell r="E9068">
            <v>0.05</v>
          </cell>
        </row>
        <row r="9069">
          <cell r="A9069">
            <v>10428</v>
          </cell>
          <cell r="B9069" t="str">
            <v>LAVATORIO/CUBA DE SOBREPOR RETANGULAR LOUCA COR COM LADRAO *52 X 45* CM</v>
          </cell>
          <cell r="C9069" t="str">
            <v xml:space="preserve">UN    </v>
          </cell>
          <cell r="D9069">
            <v>230.09</v>
          </cell>
          <cell r="E9069">
            <v>0.05</v>
          </cell>
        </row>
        <row r="9070">
          <cell r="A9070">
            <v>40932</v>
          </cell>
          <cell r="B9070" t="str">
            <v>LEITURISTA OU CADASTRISTA DE REDES DE AGUA E ESGOTO (MENSALISTA)</v>
          </cell>
          <cell r="C9070" t="str">
            <v xml:space="preserve">MES   </v>
          </cell>
          <cell r="D9070">
            <v>3872.78</v>
          </cell>
          <cell r="E9070">
            <v>0.05</v>
          </cell>
        </row>
        <row r="9071">
          <cell r="A9071">
            <v>10853</v>
          </cell>
          <cell r="B9071" t="str">
            <v>LETRA ACO INOX (AISI 304), CHAPA NUM. 22, RECORTADO, H= 20 CM (SEM RELEVO)</v>
          </cell>
          <cell r="C9071" t="str">
            <v xml:space="preserve">UN    </v>
          </cell>
          <cell r="D9071">
            <v>68.83</v>
          </cell>
          <cell r="E9071">
            <v>0.05</v>
          </cell>
        </row>
        <row r="9072">
          <cell r="A9072">
            <v>5093</v>
          </cell>
          <cell r="B9072" t="str">
            <v>LEVANTADOR DE JANELA GUILHOTINA, EM LATAO CROMADO</v>
          </cell>
          <cell r="C9072" t="str">
            <v xml:space="preserve">PAR   </v>
          </cell>
          <cell r="D9072">
            <v>12.44</v>
          </cell>
          <cell r="E9072">
            <v>0.05</v>
          </cell>
        </row>
        <row r="9073">
          <cell r="A9073">
            <v>37768</v>
          </cell>
          <cell r="B9073" t="str">
            <v>LIMPADORA A SUCCAO, TANQUE 12000 L, BASCULAMENTO HIDRAULICO, BOMBA 12 M3/MIN 95% VACUO (INCLUI MONTAGEM, NAO INCLUI CAMINHAO)</v>
          </cell>
          <cell r="C9073" t="str">
            <v xml:space="preserve">UN    </v>
          </cell>
          <cell r="D9073">
            <v>70000</v>
          </cell>
          <cell r="E9073">
            <v>0.05</v>
          </cell>
        </row>
        <row r="9074">
          <cell r="A9074">
            <v>37773</v>
          </cell>
          <cell r="B9074" t="str">
            <v>LIMPADORA DE SUCCAO TANQUE 7000 L, BOMBA 12 M3/MIN 95% VACUO (INCLUI MONTAGEM, NAO INCLUI CAMINHAO)</v>
          </cell>
          <cell r="C9074" t="str">
            <v xml:space="preserve">UN    </v>
          </cell>
          <cell r="D9074">
            <v>59441.8</v>
          </cell>
          <cell r="E9074">
            <v>0.05</v>
          </cell>
        </row>
        <row r="9075">
          <cell r="A9075">
            <v>37769</v>
          </cell>
          <cell r="B9075" t="str">
            <v>LIMPADORA DE SUCCAO, TANQUE 11000 L, BOMBA 340 M3/MIN (INCLUI MONTAGEM, NAO INCLUI CAMINHAO)</v>
          </cell>
          <cell r="C9075" t="str">
            <v xml:space="preserve">UN    </v>
          </cell>
          <cell r="D9075">
            <v>99513.06</v>
          </cell>
          <cell r="E9075">
            <v>0.05</v>
          </cell>
        </row>
        <row r="9076">
          <cell r="A9076">
            <v>37770</v>
          </cell>
          <cell r="B9076" t="str">
            <v>LIMPADORA DE SUCCAO, TANQUE 5500 L, BOMBA 60M3/MIN, VACUO 500 MBAR (INCLUI MONTAGEM, NAO INCLUI CAMINHAO)</v>
          </cell>
          <cell r="C9076" t="str">
            <v xml:space="preserve">UN    </v>
          </cell>
          <cell r="D9076">
            <v>168889.54</v>
          </cell>
          <cell r="E9076">
            <v>0.05</v>
          </cell>
        </row>
        <row r="9077">
          <cell r="A9077">
            <v>38382</v>
          </cell>
          <cell r="B9077" t="str">
            <v>LINHA DE PEDREIRO LISA 100 M</v>
          </cell>
          <cell r="C9077" t="str">
            <v xml:space="preserve">UN    </v>
          </cell>
          <cell r="D9077">
            <v>7.54</v>
          </cell>
          <cell r="E9077">
            <v>0.05</v>
          </cell>
        </row>
        <row r="9078">
          <cell r="A9078">
            <v>6091</v>
          </cell>
          <cell r="B9078" t="str">
            <v>LIQUIDO PARA BRILHO PAREDES INTERNAS</v>
          </cell>
          <cell r="C9078" t="str">
            <v xml:space="preserve">L     </v>
          </cell>
          <cell r="D9078">
            <v>14.97</v>
          </cell>
          <cell r="E9078">
            <v>0.05</v>
          </cell>
        </row>
        <row r="9079">
          <cell r="A9079">
            <v>38383</v>
          </cell>
          <cell r="B9079" t="str">
            <v>LIXA D'AGUA EM FOLHA, GRAO 100</v>
          </cell>
          <cell r="C9079" t="str">
            <v xml:space="preserve">UN    </v>
          </cell>
          <cell r="D9079">
            <v>1.41</v>
          </cell>
          <cell r="E9079">
            <v>0.05</v>
          </cell>
        </row>
        <row r="9080">
          <cell r="A9080">
            <v>3768</v>
          </cell>
          <cell r="B9080" t="str">
            <v>LIXA EM FOLHA PARA FERRO, NUMERO 150</v>
          </cell>
          <cell r="C9080" t="str">
            <v xml:space="preserve">UN    </v>
          </cell>
          <cell r="D9080">
            <v>2.65</v>
          </cell>
          <cell r="E9080">
            <v>0.05</v>
          </cell>
        </row>
        <row r="9081">
          <cell r="A9081">
            <v>3767</v>
          </cell>
          <cell r="B9081" t="str">
            <v>LIXA EM FOLHA PARA PAREDE OU MADEIRA, NUMERO 120 (COR VERMELHA)</v>
          </cell>
          <cell r="C9081" t="str">
            <v xml:space="preserve">UN    </v>
          </cell>
          <cell r="D9081">
            <v>0.63</v>
          </cell>
          <cell r="E9081">
            <v>0.05</v>
          </cell>
        </row>
        <row r="9082">
          <cell r="A9082">
            <v>13192</v>
          </cell>
          <cell r="B9082" t="str">
            <v>LIXADEIRA ELETRICA ANGULAR PARA CONCRETO, POTENCIA 1.400 W, PRATO DIAMANTADO DE 5''</v>
          </cell>
          <cell r="C9082" t="str">
            <v xml:space="preserve">UN    </v>
          </cell>
          <cell r="D9082">
            <v>3793.81</v>
          </cell>
          <cell r="E9082">
            <v>0.05</v>
          </cell>
        </row>
        <row r="9083">
          <cell r="A9083">
            <v>38413</v>
          </cell>
          <cell r="B9083" t="str">
            <v>LIXADEIRA ELETRICA ANGULAR, PARA DISCO DE 7 " (180 MM), POTENCIA DE 2.200 W, *5.000* RPM, 220 V</v>
          </cell>
          <cell r="C9083" t="str">
            <v xml:space="preserve">UN    </v>
          </cell>
          <cell r="D9083">
            <v>627.44000000000005</v>
          </cell>
          <cell r="E9083">
            <v>0.05</v>
          </cell>
        </row>
        <row r="9084">
          <cell r="A9084">
            <v>20193</v>
          </cell>
          <cell r="B9084" t="str">
            <v>LOCACAO DE ANDAIME METALICO TIPO FACHADEIRO, LARGURA DE 1,20 M, ALTURA POR PECA DE 2,0 M, INCLUINDO SAPATAS E ITENS NECESSARIOS A INSTALACAO</v>
          </cell>
          <cell r="C9084" t="str">
            <v>M2/MES</v>
          </cell>
          <cell r="D9084">
            <v>5.99</v>
          </cell>
          <cell r="E9084">
            <v>0.05</v>
          </cell>
        </row>
        <row r="9085">
          <cell r="A9085">
            <v>10527</v>
          </cell>
          <cell r="B9085" t="str">
            <v>LOCACAO DE ANDAIME METALICO TUBULAR DE ENCAIXE, TIPO DE TORRE, COM LARGURA DE 1 ATE 1,5 M E ALTURA DE *1,00* M</v>
          </cell>
          <cell r="C9085" t="str">
            <v xml:space="preserve">M/MES </v>
          </cell>
          <cell r="D9085">
            <v>18</v>
          </cell>
          <cell r="E9085">
            <v>0.05</v>
          </cell>
        </row>
        <row r="9086">
          <cell r="A9086">
            <v>41805</v>
          </cell>
          <cell r="B9086" t="str">
            <v>LOCACAO DE ANDAIME SUSPENSO OU BALANCIM MANUAL, CAPACIDADE DE CARGA TOTAL DE APROXIMADAMENTE 250 KG/M2, PLATAFORMA DE 1,50 M X 0,80 M (C X L), CABO DE 45 M</v>
          </cell>
          <cell r="C9086" t="str">
            <v xml:space="preserve">MES   </v>
          </cell>
          <cell r="D9086">
            <v>500</v>
          </cell>
          <cell r="E9086">
            <v>0.05</v>
          </cell>
        </row>
        <row r="9087">
          <cell r="A9087">
            <v>40271</v>
          </cell>
          <cell r="B9087" t="str">
            <v>LOCACAO DE APRUMADOR METALICO DE PILAR, COM ALTURA E ANGULO REGULAVEIS, EXTENSAO DE *1,50* A *2,80* M</v>
          </cell>
          <cell r="C9087" t="str">
            <v xml:space="preserve">MES   </v>
          </cell>
          <cell r="D9087">
            <v>11.7</v>
          </cell>
          <cell r="E9087">
            <v>0.05</v>
          </cell>
        </row>
        <row r="9088">
          <cell r="A9088">
            <v>40287</v>
          </cell>
          <cell r="B9088" t="str">
            <v>LOCACAO DE BARRA DE ANCORAGEM DE 0,80 A 1,20 M DE EXTENSAO, COM ROSCA DE 5/8", INCLUINDO PORCA E FLANGE</v>
          </cell>
          <cell r="C9088" t="str">
            <v xml:space="preserve">MES   </v>
          </cell>
          <cell r="D9088">
            <v>4.5</v>
          </cell>
          <cell r="E9088">
            <v>0.05</v>
          </cell>
        </row>
        <row r="9089">
          <cell r="A9089">
            <v>40295</v>
          </cell>
          <cell r="B9089" t="str">
            <v>LOCACAO DE BOMBA MANUAL PARA TESTE HIDROSTATICO ATE 30 BAR</v>
          </cell>
          <cell r="C9089" t="str">
            <v xml:space="preserve">H     </v>
          </cell>
          <cell r="D9089">
            <v>2.4500000000000002</v>
          </cell>
          <cell r="E9089">
            <v>0.05</v>
          </cell>
        </row>
        <row r="9090">
          <cell r="A9090">
            <v>745</v>
          </cell>
          <cell r="B9090" t="str">
            <v>LOCACAO DE BOMBA MANUAL PARA TESTE HIDROSTATICO ATE 60 BAR</v>
          </cell>
          <cell r="C9090" t="str">
            <v xml:space="preserve">H     </v>
          </cell>
          <cell r="D9090">
            <v>2.59</v>
          </cell>
          <cell r="E9090">
            <v>0.05</v>
          </cell>
        </row>
        <row r="9091">
          <cell r="A9091">
            <v>4084</v>
          </cell>
          <cell r="B9091" t="str">
            <v>LOCACAO DE BOMBA SUBMERSIVEL PARA DRENAGEM E ESGOTAMENTO, MOTOR ELETRICO TRIFASICO, POTENCIA DE 1 CV, DIAMETRO DE RECALQUE DE 2". FAIXA DE OPERACAO: Q=25 M3/H (+ OU - 1 M3/H) E AMT=2 M; Q=12 M3/H (+ OU - 2 M3/H) E AMT = 12 M (+ OU - 2 M)</v>
          </cell>
          <cell r="C9091" t="str">
            <v xml:space="preserve">H     </v>
          </cell>
          <cell r="D9091">
            <v>1.35</v>
          </cell>
          <cell r="E9091">
            <v>0.05</v>
          </cell>
        </row>
        <row r="9092">
          <cell r="A9092">
            <v>743</v>
          </cell>
          <cell r="B9092" t="str">
            <v>LOCACAO DE BOMBA SUBMERSIVEL PARA DRENAGEM E ESGOTAMENTO, MOTOR ELETRICO TRIFASICO, POTENCIA DE 2 CV, DIAMETRO DE RECALQUE DE 2". FAIXA DE OPERACAO: Q=35 M3/H (+ OU - 3 M3/H) E AMT=2 M; Q=13 M3/H (+ OU - 3 M3/H) E AMT = 17 M (+ OU - 3 M)</v>
          </cell>
          <cell r="C9092" t="str">
            <v xml:space="preserve">H     </v>
          </cell>
          <cell r="D9092">
            <v>1.35</v>
          </cell>
          <cell r="E9092">
            <v>0.05</v>
          </cell>
        </row>
        <row r="9093">
          <cell r="A9093">
            <v>40293</v>
          </cell>
          <cell r="B9093" t="str">
            <v>LOCACAO DE BOMBA SUBMERSIVEL PARA DRENAGEM E ESGOTAMENTO, MOTOR ELETRICO TRIFASICO, POTENCIA DE 2 CV, DIAMETRO DE RECALQUE DE 3". FAIXA DE OPERACAO: Q=70 M3/H (+ OU - 2 M3/H) E AMT=2 M; Q=9,5 M3/H (+ OU - 3,5 M3/H) E AMT = 10 M (+ OU - 2 M)</v>
          </cell>
          <cell r="C9093" t="str">
            <v xml:space="preserve">H     </v>
          </cell>
          <cell r="D9093">
            <v>1.62</v>
          </cell>
          <cell r="E9093">
            <v>0.05</v>
          </cell>
        </row>
        <row r="9094">
          <cell r="A9094">
            <v>40294</v>
          </cell>
          <cell r="B9094" t="str">
            <v>LOCACAO DE BOMBA SUBMERSIVEL PARA DRENAGEM E ESGOTAMENTO, MOTOR ELETRICO TRIFASICO, POTENCIA DE 3 CV, DIAMETRO DE RECALQUE DE 2". FAIXA DE OPERACAO: Q=84 M3/H (+ OU - 2,5 M3/H) E AMT=2 M; Q=9,1 M3/H (+ OU - 2 M3/H) E AMT = 12 M (+ OU - 2 M)</v>
          </cell>
          <cell r="C9094" t="str">
            <v xml:space="preserve">H     </v>
          </cell>
          <cell r="D9094">
            <v>1.35</v>
          </cell>
          <cell r="E9094">
            <v>0.05</v>
          </cell>
        </row>
        <row r="9095">
          <cell r="A9095">
            <v>4085</v>
          </cell>
          <cell r="B9095" t="str">
            <v>LOCACAO DE BOMBA SUBMERSIVEL PARA DRENAGEM E ESGOTAMENTO, MOTOR ELETRICO TRIFASICO, POTENCIA DE 4 CV, DIAMETRO DE RECALQUE DE 3". FAIXA DE OPERACAO: Q=60 M3/H (+ OU - 1 M3/H) E AMT=2 M; Q=11 M3/H (+ OU - 1 M3/H) E AMT = 23 M (+ OU - 1 M)</v>
          </cell>
          <cell r="C9095" t="str">
            <v xml:space="preserve">H     </v>
          </cell>
          <cell r="D9095">
            <v>1.89</v>
          </cell>
          <cell r="E9095">
            <v>0.05</v>
          </cell>
        </row>
        <row r="9096">
          <cell r="A9096">
            <v>1383</v>
          </cell>
          <cell r="B9096" t="str">
            <v>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v>
          </cell>
          <cell r="C9096" t="str">
            <v xml:space="preserve">H     </v>
          </cell>
          <cell r="D9096">
            <v>2.79</v>
          </cell>
          <cell r="E9096">
            <v>0.05</v>
          </cell>
        </row>
        <row r="9097">
          <cell r="A9097">
            <v>10775</v>
          </cell>
          <cell r="B9097" t="str">
            <v>LOCACAO DE CONTAINER 2,30  X  6,00 M, ALT. 2,50 M, COM 1 SANITARIO, PARA ESCRITORIO, COMPLETO, SEM DIVISORIAS INTERNAS</v>
          </cell>
          <cell r="C9097" t="str">
            <v xml:space="preserve">MES   </v>
          </cell>
          <cell r="D9097">
            <v>400</v>
          </cell>
          <cell r="E9097">
            <v>0.05</v>
          </cell>
        </row>
        <row r="9098">
          <cell r="A9098">
            <v>10776</v>
          </cell>
          <cell r="B9098" t="str">
            <v>LOCACAO DE CONTAINER 2,30  X  6,00 M, ALT. 2,50 M, PARA ESCRITORIO, SEM DIVISORIAS INTERNAS E SEM SANITARIO</v>
          </cell>
          <cell r="C9098" t="str">
            <v xml:space="preserve">MES   </v>
          </cell>
          <cell r="D9098">
            <v>312.5</v>
          </cell>
          <cell r="E9098">
            <v>0.05</v>
          </cell>
        </row>
        <row r="9099">
          <cell r="A9099">
            <v>10779</v>
          </cell>
          <cell r="B9099" t="str">
            <v>LOCACAO DE CONTAINER 2,30 X 4,30 M, ALT. 2,50 M, P/ SANITARIO, C/ 5 BACIAS, 1 LAVATORIO E 4 MICTORIOS</v>
          </cell>
          <cell r="C9099" t="str">
            <v xml:space="preserve">MES   </v>
          </cell>
          <cell r="D9099">
            <v>500</v>
          </cell>
          <cell r="E9099">
            <v>0.05</v>
          </cell>
        </row>
        <row r="9100">
          <cell r="A9100">
            <v>10777</v>
          </cell>
          <cell r="B9100" t="str">
            <v>LOCACAO DE CONTAINER 2,30 X 4,30 M, ALT. 2,50 M, PARA SANITARIO, COM 3 BACIAS, 4 CHUVEIROS, 1 LAVATORIO E 1 MICTORIO</v>
          </cell>
          <cell r="C9100" t="str">
            <v xml:space="preserve">MES   </v>
          </cell>
          <cell r="D9100">
            <v>454.16</v>
          </cell>
          <cell r="E9100">
            <v>0.05</v>
          </cell>
        </row>
        <row r="9101">
          <cell r="A9101">
            <v>10778</v>
          </cell>
          <cell r="B9101" t="str">
            <v>LOCACAO DE CONTAINER 2,30 X 6,00 M, ALT. 2,50 M,  PARA SANITARIO,  COM 4 BACIAS, 8 CHUVEIROS,1 LAVATORIO E 1 MICTORIO</v>
          </cell>
          <cell r="C9101" t="str">
            <v xml:space="preserve">MES   </v>
          </cell>
          <cell r="D9101">
            <v>500</v>
          </cell>
          <cell r="E9101">
            <v>0.05</v>
          </cell>
        </row>
        <row r="9102">
          <cell r="A9102">
            <v>40339</v>
          </cell>
          <cell r="B9102" t="str">
            <v>LOCACAO DE CRUZETA PARA ESCORA METALICA</v>
          </cell>
          <cell r="C9102" t="str">
            <v xml:space="preserve">MES   </v>
          </cell>
          <cell r="D9102">
            <v>4.5</v>
          </cell>
          <cell r="E9102">
            <v>0.05</v>
          </cell>
        </row>
        <row r="9103">
          <cell r="A9103">
            <v>3355</v>
          </cell>
          <cell r="B9103" t="str">
            <v>LOCACAO DE ELEVADOR DE CARGA A CABO, CABINE SEMI FECHADA *2,0* X *1,5* X *2,0* M, CAPACIDADE DE CARGA 1000 KG, TORRE  *2,38* X *2,21* X 15 M, GUINCHO DE EMBREAGEM, FREIO DE SEGURANCA, LIMITADOR DE VELOCIDADE E CANCELA</v>
          </cell>
          <cell r="C9103" t="str">
            <v xml:space="preserve">H     </v>
          </cell>
          <cell r="D9103">
            <v>26.55</v>
          </cell>
          <cell r="E9103">
            <v>0.05</v>
          </cell>
        </row>
        <row r="9104">
          <cell r="A9104">
            <v>39814</v>
          </cell>
          <cell r="B9104" t="str">
            <v>LOCACAO DE ELEVADOR DE CREMALHEIRA CABINE SIMPLES FECHADA 1,5 X 2,5 X 2,35 M (UMA POR TORRE), CAPACIDADE DE CARGA *1200* KG (15 PESSOAS), TORRE DE 24 M (16 MODULOS), 16 PARADAS, FREIO DE SEGURANCA, LIMITADOR DE CARGA</v>
          </cell>
          <cell r="C9104" t="str">
            <v xml:space="preserve">H     </v>
          </cell>
          <cell r="D9104">
            <v>49.78</v>
          </cell>
          <cell r="E9104">
            <v>0.05</v>
          </cell>
        </row>
        <row r="9105">
          <cell r="A9105">
            <v>10749</v>
          </cell>
          <cell r="B9105" t="str">
            <v>LOCACAO DE ESCORA METALICA TELESCOPICA, COM ALTURA REGULAVEL DE *1,80* A *3,20* M, COM CAPACIDADE DE CARGA DE NO MINIMO 1000 KGF (10 KN), INCLUSO TRIPE E FORCADO</v>
          </cell>
          <cell r="C9105" t="str">
            <v xml:space="preserve">MES   </v>
          </cell>
          <cell r="D9105">
            <v>8.24</v>
          </cell>
          <cell r="E9105">
            <v>0.05</v>
          </cell>
        </row>
        <row r="9106">
          <cell r="A9106">
            <v>40290</v>
          </cell>
          <cell r="B9106" t="str">
            <v>LOCACAO DE FORMA PLASTICA PARA LAJE NERVURADA, DIMENSOES *60* X *60* X *16* CM</v>
          </cell>
          <cell r="C9106" t="str">
            <v xml:space="preserve">MES   </v>
          </cell>
          <cell r="D9106">
            <v>11.88</v>
          </cell>
          <cell r="E9106">
            <v>0.05</v>
          </cell>
        </row>
        <row r="9107">
          <cell r="A9107">
            <v>3346</v>
          </cell>
          <cell r="B9107" t="str">
            <v>LOCACAO DE GRUPO GERADOR *80 A 125* KVA, MOTOR DIESEL, REBOCAVEL, ACIONAMENTO MANUAL</v>
          </cell>
          <cell r="C9107" t="str">
            <v xml:space="preserve">H     </v>
          </cell>
          <cell r="D9107">
            <v>11.93</v>
          </cell>
          <cell r="E9107">
            <v>0.05</v>
          </cell>
        </row>
        <row r="9108">
          <cell r="A9108">
            <v>3348</v>
          </cell>
          <cell r="B9108" t="str">
            <v>LOCACAO DE GRUPO GERADOR ACIMA DE * 125 ATE 180* KVA, MOTOR DIESEL, REBOCAVEL, ACIONAMENTO MANUAL</v>
          </cell>
          <cell r="C9108" t="str">
            <v xml:space="preserve">H     </v>
          </cell>
          <cell r="D9108">
            <v>14.27</v>
          </cell>
          <cell r="E9108">
            <v>0.05</v>
          </cell>
        </row>
        <row r="9109">
          <cell r="A9109">
            <v>3345</v>
          </cell>
          <cell r="B9109" t="str">
            <v>LOCACAO DE GRUPO GERADOR ACIMA DE * 20 A 80* KVA, MOTOR DIESEL, REBOCAVEL, ACIONAMENTO MANUAL</v>
          </cell>
          <cell r="C9109" t="str">
            <v xml:space="preserve">H     </v>
          </cell>
          <cell r="D9109">
            <v>9.2200000000000006</v>
          </cell>
          <cell r="E9109">
            <v>0.05</v>
          </cell>
        </row>
        <row r="9110">
          <cell r="A9110">
            <v>39833</v>
          </cell>
          <cell r="B9110" t="str">
            <v>LOCACAO DE GRUPO GERADOR DE *260* KVA, DIESEL REBOCAVEL, ACIONAMENTO MANUAL</v>
          </cell>
          <cell r="C9110" t="str">
            <v xml:space="preserve">H     </v>
          </cell>
          <cell r="D9110">
            <v>19.55</v>
          </cell>
          <cell r="E9110">
            <v>0.05</v>
          </cell>
        </row>
        <row r="9111">
          <cell r="A9111">
            <v>39834</v>
          </cell>
          <cell r="B9111" t="str">
            <v>LOCACAO DE GRUPO GERADOR DE *400* KVA, DIESEL REBOCAVEL, ACIONAMENTO MANUAL</v>
          </cell>
          <cell r="C9111" t="str">
            <v xml:space="preserve">H     </v>
          </cell>
          <cell r="D9111">
            <v>33.549999999999997</v>
          </cell>
          <cell r="E9111">
            <v>0.05</v>
          </cell>
        </row>
        <row r="9112">
          <cell r="A9112">
            <v>39835</v>
          </cell>
          <cell r="B9112" t="str">
            <v>LOCACAO DE GRUPO GERADOR DE *550* KVA, DIESEL REBOCAVEL, ACIONAMENTO MANUAL</v>
          </cell>
          <cell r="C9112" t="str">
            <v xml:space="preserve">H     </v>
          </cell>
          <cell r="D9112">
            <v>40.9</v>
          </cell>
          <cell r="E9112">
            <v>0.05</v>
          </cell>
        </row>
        <row r="9113">
          <cell r="A9113">
            <v>7252</v>
          </cell>
          <cell r="B9113" t="str">
            <v>LOCACAO DE NIVEL OPTICO, COM PRECISAO DE 0,7 MM, AUMENTO DE 32X</v>
          </cell>
          <cell r="C9113" t="str">
            <v xml:space="preserve">H     </v>
          </cell>
          <cell r="D9113">
            <v>2.0299999999999998</v>
          </cell>
          <cell r="E9113">
            <v>0.05</v>
          </cell>
        </row>
        <row r="9114">
          <cell r="A9114">
            <v>4778</v>
          </cell>
          <cell r="B9114" t="str">
            <v>LOCACAO DE PERFURATRIZ PNEUMATICA DE PESO MEDIO, * 18 * KG, PARA ROCHA</v>
          </cell>
          <cell r="C9114" t="str">
            <v xml:space="preserve">H     </v>
          </cell>
          <cell r="D9114">
            <v>4.28</v>
          </cell>
          <cell r="E9114">
            <v>0.05</v>
          </cell>
        </row>
        <row r="9115">
          <cell r="A9115">
            <v>4780</v>
          </cell>
          <cell r="B9115" t="str">
            <v>LOCACAO DE PERFURATRIZ PNEUMATICA DE PESO MEDIO, * 24 * KG, PARA ROCHA</v>
          </cell>
          <cell r="C9115" t="str">
            <v xml:space="preserve">H     </v>
          </cell>
          <cell r="D9115">
            <v>4.6399999999999997</v>
          </cell>
          <cell r="E9115">
            <v>0.05</v>
          </cell>
        </row>
        <row r="9116">
          <cell r="A9116">
            <v>10809</v>
          </cell>
          <cell r="B9116" t="str">
            <v>LOCACAO DE TALHA ELETRICA 3 T, VELOCIDADE  2,1 M / MIN, POTENCIA 1,3 KW</v>
          </cell>
          <cell r="C9116" t="str">
            <v xml:space="preserve">H     </v>
          </cell>
          <cell r="D9116">
            <v>1.45</v>
          </cell>
          <cell r="E9116">
            <v>0.05</v>
          </cell>
        </row>
        <row r="9117">
          <cell r="A9117">
            <v>10811</v>
          </cell>
          <cell r="B9117" t="str">
            <v>LOCACAO DE TALHA MANUAL DE CORRENTE, CAPACIDADE DE 2 T COM ELEVACAO DE 3 M</v>
          </cell>
          <cell r="C9117" t="str">
            <v xml:space="preserve">H     </v>
          </cell>
          <cell r="D9117">
            <v>1.24</v>
          </cell>
          <cell r="E9117">
            <v>0.05</v>
          </cell>
        </row>
        <row r="9118">
          <cell r="A9118">
            <v>7247</v>
          </cell>
          <cell r="B9118" t="str">
            <v>LOCACAO DE TEODOLITO ELETRONICO, PRECISAO ANGULAR DE 5 A 7 SEGUNDOS, INCLUINDO TRIPE</v>
          </cell>
          <cell r="C9118" t="str">
            <v xml:space="preserve">H     </v>
          </cell>
          <cell r="D9118">
            <v>2.0299999999999998</v>
          </cell>
          <cell r="E9118">
            <v>0.05</v>
          </cell>
        </row>
        <row r="9119">
          <cell r="A9119">
            <v>40291</v>
          </cell>
          <cell r="B9119" t="str">
            <v>LOCACAO DE TORRE METALICA COMPLETA PARA UMA CARGA DE 8 TF (80 KN)  E PE DIREITO DE 6 M, INCLUINDO MODULOS , DIAGONAIS, SAPATAS E FORCADOS</v>
          </cell>
          <cell r="C9119" t="str">
            <v xml:space="preserve">MES   </v>
          </cell>
          <cell r="D9119">
            <v>627.91999999999996</v>
          </cell>
          <cell r="E9119">
            <v>0.05</v>
          </cell>
        </row>
        <row r="9120">
          <cell r="A9120">
            <v>40275</v>
          </cell>
          <cell r="B9120" t="str">
            <v>LOCACAO DE VIGA SANDUICHE METALICA VAZADA PARA TRAVAMENTO DE PILARES, ALTURA DE *8* CM, LARGURA DE *6* CM E EXTENSAO DE 2 M</v>
          </cell>
          <cell r="C9120" t="str">
            <v xml:space="preserve">MES   </v>
          </cell>
          <cell r="D9120">
            <v>18</v>
          </cell>
          <cell r="E9120">
            <v>0.05</v>
          </cell>
        </row>
        <row r="9121">
          <cell r="A9121">
            <v>3777</v>
          </cell>
          <cell r="B9121" t="str">
            <v>LONA PLASTICA PRETA, E= 150 MICRA</v>
          </cell>
          <cell r="C9121" t="str">
            <v xml:space="preserve">M2    </v>
          </cell>
          <cell r="D9121">
            <v>0.84</v>
          </cell>
          <cell r="E9121">
            <v>0.05</v>
          </cell>
        </row>
        <row r="9122">
          <cell r="A9122">
            <v>3779</v>
          </cell>
          <cell r="B9122" t="str">
            <v>LONA PLASTICA, PRETA, LARGURA  8 M, E= 150 MICRA</v>
          </cell>
          <cell r="C9122" t="str">
            <v xml:space="preserve">M     </v>
          </cell>
          <cell r="D9122">
            <v>6.99</v>
          </cell>
          <cell r="E9122">
            <v>0.05</v>
          </cell>
        </row>
        <row r="9123">
          <cell r="A9123">
            <v>3798</v>
          </cell>
          <cell r="B9123" t="str">
            <v>LUMINARIA ABERTA P/ ILUMINACAO PUBLICA, TIPO X-57 PETERCO OU EQUIV</v>
          </cell>
          <cell r="C9123" t="str">
            <v xml:space="preserve">UN    </v>
          </cell>
          <cell r="D9123">
            <v>35.340000000000003</v>
          </cell>
          <cell r="E9123">
            <v>0.05</v>
          </cell>
        </row>
        <row r="9124">
          <cell r="A9124">
            <v>38769</v>
          </cell>
          <cell r="B9124" t="str">
            <v>LUMINARIA ARANDELA TIPO MEIA-LUA COM VIDRO FOSCO *30 X 15* CM, PARA 1 LAMPADA, BASE E27, POTENCIA MAXIMA 40/60 W (NAO INCLUI LAMPADA)</v>
          </cell>
          <cell r="C9124" t="str">
            <v xml:space="preserve">UN    </v>
          </cell>
          <cell r="D9124">
            <v>27.6</v>
          </cell>
          <cell r="E9124">
            <v>0.05</v>
          </cell>
        </row>
        <row r="9125">
          <cell r="A9125">
            <v>39510</v>
          </cell>
          <cell r="B9125" t="str">
            <v>LUMINARIA DE EMBUTIR EM CHAPA DE ACO PARA 2 LAMPADAS FLUORESCENTES DE 14 W COM REFLETOR E ALETAS EM ALUMINIO, COMPLETA (INCLUI REATOR E LAMPADAS)</v>
          </cell>
          <cell r="C9125" t="str">
            <v xml:space="preserve">UN    </v>
          </cell>
          <cell r="D9125">
            <v>111.71</v>
          </cell>
          <cell r="E9125">
            <v>0.05</v>
          </cell>
        </row>
        <row r="9126">
          <cell r="A9126">
            <v>38776</v>
          </cell>
          <cell r="B9126" t="str">
            <v>LUMINARIA DE EMBUTIR EM CHAPA DE ACO PARA 4 LAMPADAS FLUORESCENTES DE 14 W *60 X 60 CM* ALETADA (NAO INCLUI REATOR E LAMPADAS)</v>
          </cell>
          <cell r="C9126" t="str">
            <v xml:space="preserve">UN    </v>
          </cell>
          <cell r="D9126">
            <v>118.56</v>
          </cell>
          <cell r="E9126">
            <v>0.05</v>
          </cell>
        </row>
        <row r="9127">
          <cell r="A9127">
            <v>38774</v>
          </cell>
          <cell r="B9127" t="str">
            <v>LUMINARIA DE EMERGENCIA 30 LEDS, POTENCIA 2 W, BATERIA DE LITIO, AUTONOMIA DE 6 HORAS</v>
          </cell>
          <cell r="C9127" t="str">
            <v xml:space="preserve">UN    </v>
          </cell>
          <cell r="D9127">
            <v>27.98</v>
          </cell>
          <cell r="E9127">
            <v>0.05</v>
          </cell>
        </row>
        <row r="9128">
          <cell r="A9128">
            <v>38889</v>
          </cell>
          <cell r="B9128" t="str">
            <v>LUMINARIA DE SOBREPOR EM CHAPA DE ACO COM ALETAS PLASTICAS, PARA 1 LAMPADA, BASE E27, POTENCIA MAXIMA 40/60 W (NAO INCLUI LAMPADA)</v>
          </cell>
          <cell r="C9128" t="str">
            <v xml:space="preserve">UN    </v>
          </cell>
          <cell r="D9128">
            <v>21.15</v>
          </cell>
          <cell r="E9128">
            <v>0.05</v>
          </cell>
        </row>
        <row r="9129">
          <cell r="A9129">
            <v>38784</v>
          </cell>
          <cell r="B9129" t="str">
            <v>LUMINARIA DE SOBREPOR EM CHAPA DE ACO COM ALETAS PLASTICAS, PARA 2 LAMPADAS, BASE E27, POTENCIA MAXIMA 40/60 W (NAO INCLUI LAMPADAS)</v>
          </cell>
          <cell r="C9129" t="str">
            <v xml:space="preserve">UN    </v>
          </cell>
          <cell r="D9129">
            <v>28.3</v>
          </cell>
          <cell r="E9129">
            <v>0.05</v>
          </cell>
        </row>
        <row r="9130">
          <cell r="A9130">
            <v>3788</v>
          </cell>
          <cell r="B9130" t="str">
            <v>LUMINARIA DE SOBREPOR EM CHAPA DE ACO PARA 1 LAMPADA FLUORESCENTE DE *18* W, ALETADA, COMPLETA (LAMPADA E REATOR INCLUSOS)</v>
          </cell>
          <cell r="C9130" t="str">
            <v xml:space="preserve">UN    </v>
          </cell>
          <cell r="D9130">
            <v>29.49</v>
          </cell>
          <cell r="E9130">
            <v>0.05</v>
          </cell>
        </row>
        <row r="9131">
          <cell r="A9131">
            <v>12230</v>
          </cell>
          <cell r="B9131" t="str">
            <v>LUMINARIA DE SOBREPOR EM CHAPA DE ACO PARA 1 LAMPADA FLUORESCENTE DE *18* W, PERFIL COMERCIAL (NAO INCLUI REATOR E LAMPADA)</v>
          </cell>
          <cell r="C9131" t="str">
            <v xml:space="preserve">UN    </v>
          </cell>
          <cell r="D9131">
            <v>7.58</v>
          </cell>
          <cell r="E9131">
            <v>0.05</v>
          </cell>
        </row>
        <row r="9132">
          <cell r="A9132">
            <v>3780</v>
          </cell>
          <cell r="B9132" t="str">
            <v>LUMINARIA DE SOBREPOR EM CHAPA DE ACO PARA 1 LAMPADA FLUORESCENTE DE *36* W, ALETADA, COMPLETA (LAMPADA E REATOR INCLUSOS)</v>
          </cell>
          <cell r="C9132" t="str">
            <v xml:space="preserve">UN    </v>
          </cell>
          <cell r="D9132">
            <v>43.52</v>
          </cell>
          <cell r="E9132">
            <v>0.05</v>
          </cell>
        </row>
        <row r="9133">
          <cell r="A9133">
            <v>12231</v>
          </cell>
          <cell r="B9133" t="str">
            <v>LUMINARIA DE SOBREPOR EM CHAPA DE ACO PARA 1 LAMPADA FLUORESCENTE DE *36* W, PERFIL COMERCIAL (NAO INCLUI REATOR E LAMPADA)</v>
          </cell>
          <cell r="C9133" t="str">
            <v xml:space="preserve">UN    </v>
          </cell>
          <cell r="D9133">
            <v>12.61</v>
          </cell>
          <cell r="E9133">
            <v>0.05</v>
          </cell>
        </row>
        <row r="9134">
          <cell r="A9134">
            <v>3811</v>
          </cell>
          <cell r="B9134" t="str">
            <v>LUMINARIA DE SOBREPOR EM CHAPA DE ACO PARA 2 LAMPADAS FLUORESCENTES DE *18* W, ALETADA, COMPLETA (LAMPADAS E REATOR INCLUSOS)</v>
          </cell>
          <cell r="C9134" t="str">
            <v xml:space="preserve">UN    </v>
          </cell>
          <cell r="D9134">
            <v>40.869999999999997</v>
          </cell>
          <cell r="E9134">
            <v>0.05</v>
          </cell>
        </row>
        <row r="9135">
          <cell r="A9135">
            <v>12232</v>
          </cell>
          <cell r="B9135" t="str">
            <v>LUMINARIA DE SOBREPOR EM CHAPA DE ACO PARA 2 LAMPADAS FLUORESCENTES DE *18* W, PERFIL COMERCIAL (NAO INCLUI REATOR E LAMPADAS)</v>
          </cell>
          <cell r="C9135" t="str">
            <v xml:space="preserve">UN    </v>
          </cell>
          <cell r="D9135">
            <v>13.21</v>
          </cell>
          <cell r="E9135">
            <v>0.05</v>
          </cell>
        </row>
        <row r="9136">
          <cell r="A9136">
            <v>3799</v>
          </cell>
          <cell r="B9136" t="str">
            <v>LUMINARIA DE SOBREPOR EM CHAPA DE ACO PARA 2 LAMPADAS FLUORESCENTES DE *36* W, ALETADA, COMPLETA (LAMPADAS E REATOR INCLUSOS)</v>
          </cell>
          <cell r="C9136" t="str">
            <v xml:space="preserve">UN    </v>
          </cell>
          <cell r="D9136">
            <v>57.81</v>
          </cell>
          <cell r="E9136">
            <v>0.05</v>
          </cell>
        </row>
        <row r="9137">
          <cell r="A9137">
            <v>12239</v>
          </cell>
          <cell r="B9137" t="str">
            <v>LUMINARIA DE SOBREPOR EM CHAPA DE ACO PARA 2 LAMPADAS FLUORESCENTES DE *36* W, PERFIL COMERCIAL (NAO INCLUI REATOR E LAMPADAS)</v>
          </cell>
          <cell r="C9137" t="str">
            <v xml:space="preserve">UN    </v>
          </cell>
          <cell r="D9137">
            <v>17.3</v>
          </cell>
          <cell r="E9137">
            <v>0.05</v>
          </cell>
        </row>
        <row r="9138">
          <cell r="A9138">
            <v>38773</v>
          </cell>
          <cell r="B9138" t="str">
            <v>LUMINARIA DE TETO PLAFON/PLAFONIER EM PLASTICO COM BASE E27, POTENCIA MAXIMA 60 W (NAO INCLUI LAMPADA)</v>
          </cell>
          <cell r="C9138" t="str">
            <v xml:space="preserve">UN    </v>
          </cell>
          <cell r="D9138">
            <v>2.77</v>
          </cell>
          <cell r="E9138">
            <v>0.05</v>
          </cell>
        </row>
        <row r="9139">
          <cell r="A9139">
            <v>12271</v>
          </cell>
          <cell r="B9139" t="str">
            <v>LUMINARIA DUPLA P/SINALIZACAO, TIPO WETZEL AS-2/110 OU EQUIV</v>
          </cell>
          <cell r="C9139" t="str">
            <v xml:space="preserve">UN    </v>
          </cell>
          <cell r="D9139">
            <v>154.79</v>
          </cell>
          <cell r="E9139">
            <v>0.05</v>
          </cell>
        </row>
        <row r="9140">
          <cell r="A9140">
            <v>12245</v>
          </cell>
          <cell r="B9140" t="str">
            <v>LUMINARIA ESMALTADA COR ALUMINIO PETERCO Y.25/1</v>
          </cell>
          <cell r="C9140" t="str">
            <v xml:space="preserve">UN    </v>
          </cell>
          <cell r="D9140">
            <v>67.14</v>
          </cell>
          <cell r="E9140">
            <v>0.05</v>
          </cell>
        </row>
        <row r="9141">
          <cell r="A9141">
            <v>38785</v>
          </cell>
          <cell r="B9141" t="str">
            <v>LUMINARIA HERMETICA IP-65 PARA 2 DUAS LAMPADAS DE 14/16/18/20 W (NAO INCLUI REATOR E LAMPADAS)</v>
          </cell>
          <cell r="C9141" t="str">
            <v xml:space="preserve">UN    </v>
          </cell>
          <cell r="D9141">
            <v>73.28</v>
          </cell>
          <cell r="E9141">
            <v>0.05</v>
          </cell>
        </row>
        <row r="9142">
          <cell r="A9142">
            <v>38786</v>
          </cell>
          <cell r="B9142" t="str">
            <v>LUMINARIA HERMETICA IP-65 PARA 2 DUAS LAMPADAS DE 28/32/36/40 W (NAO INCLUI REATOR E LAMPADAS)</v>
          </cell>
          <cell r="C9142" t="str">
            <v xml:space="preserve">UN    </v>
          </cell>
          <cell r="D9142">
            <v>90.27</v>
          </cell>
          <cell r="E9142">
            <v>0.05</v>
          </cell>
        </row>
        <row r="9143">
          <cell r="A9143">
            <v>39385</v>
          </cell>
          <cell r="B9143" t="str">
            <v>LUMINARIA LED PLAFON REDONDO DE SOBREPOR BIVOLT 12/13 W,  D = *17* CM</v>
          </cell>
          <cell r="C9143" t="str">
            <v xml:space="preserve">UN    </v>
          </cell>
          <cell r="D9143">
            <v>68.28</v>
          </cell>
          <cell r="E9143">
            <v>0.05</v>
          </cell>
        </row>
        <row r="9144">
          <cell r="A9144">
            <v>39389</v>
          </cell>
          <cell r="B9144" t="str">
            <v>LUMINARIA LED REFLETOR RETANGULAR BIVOLT, LUZ BRANCA, 10 W</v>
          </cell>
          <cell r="C9144" t="str">
            <v xml:space="preserve">UN    </v>
          </cell>
          <cell r="D9144">
            <v>56.63</v>
          </cell>
          <cell r="E9144">
            <v>0.05</v>
          </cell>
        </row>
        <row r="9145">
          <cell r="A9145">
            <v>39390</v>
          </cell>
          <cell r="B9145" t="str">
            <v>LUMINARIA LED REFLETOR RETANGULAR BIVOLT, LUZ BRANCA, 30 W</v>
          </cell>
          <cell r="C9145" t="str">
            <v xml:space="preserve">UN    </v>
          </cell>
          <cell r="D9145">
            <v>109.7</v>
          </cell>
          <cell r="E9145">
            <v>0.05</v>
          </cell>
        </row>
        <row r="9146">
          <cell r="A9146">
            <v>39391</v>
          </cell>
          <cell r="B9146" t="str">
            <v>LUMINARIA LED REFLETOR RETANGULAR BIVOLT, LUZ BRANCA, 50 W</v>
          </cell>
          <cell r="C9146" t="str">
            <v xml:space="preserve">UN    </v>
          </cell>
          <cell r="D9146">
            <v>203.02</v>
          </cell>
          <cell r="E9146">
            <v>0.05</v>
          </cell>
        </row>
        <row r="9147">
          <cell r="A9147">
            <v>3803</v>
          </cell>
          <cell r="B9147" t="str">
            <v>LUMINARIA PLAFON REDONDO COM VIDRO FOSCO DIAMETRO *25* CM, PARA 1 LAMPADA, BASE E27, POTENCIA MAXIMA 40/60 W (NAO INCLUI LAMPADA)</v>
          </cell>
          <cell r="C9147" t="str">
            <v xml:space="preserve">UN    </v>
          </cell>
          <cell r="D9147">
            <v>26.17</v>
          </cell>
          <cell r="E9147">
            <v>0.05</v>
          </cell>
        </row>
        <row r="9148">
          <cell r="A9148">
            <v>38770</v>
          </cell>
          <cell r="B9148" t="str">
            <v>LUMINARIA PLAFON REDONDO COM VIDRO FOSCO DIAMETRO *30* CM, PARA 2 LAMPADAS, BASE E27, POTENCIA MAXIMA 40/60 W (NAO INCLUI LAMPADAS)</v>
          </cell>
          <cell r="C9148" t="str">
            <v xml:space="preserve">UN    </v>
          </cell>
          <cell r="D9148">
            <v>30.3</v>
          </cell>
          <cell r="E9148">
            <v>0.05</v>
          </cell>
        </row>
        <row r="9149">
          <cell r="A9149">
            <v>12267</v>
          </cell>
          <cell r="B9149" t="str">
            <v>LUMINARIA PROVA DE TEMPO PETERCO Y.31/1</v>
          </cell>
          <cell r="C9149" t="str">
            <v xml:space="preserve">UN    </v>
          </cell>
          <cell r="D9149">
            <v>88.81</v>
          </cell>
          <cell r="E9149">
            <v>0.05</v>
          </cell>
        </row>
        <row r="9150">
          <cell r="A9150">
            <v>12266</v>
          </cell>
          <cell r="B9150" t="str">
            <v>LUMINARIA SPOT DE SOBREPOR EM ALUMINIO COM ALETA PLASTICA PARA 1 LAMPADA, BASE E27, POTENCIA MAXIMA 40/60 W (NAO INCLUI LAMPADA)</v>
          </cell>
          <cell r="C9150" t="str">
            <v xml:space="preserve">UN    </v>
          </cell>
          <cell r="D9150">
            <v>45.45</v>
          </cell>
          <cell r="E9150">
            <v>0.05</v>
          </cell>
        </row>
        <row r="9151">
          <cell r="A9151">
            <v>39378</v>
          </cell>
          <cell r="B9151" t="str">
            <v>LUMINARIA SPOT DE SOBREPOR EM ALUMINIO COM ALETA PLASTICA PARA 2 LAMPADAS, BASE E27, POTENCIA MAXIMA 40/60 W (NAO INCLUI LAMPADA)</v>
          </cell>
          <cell r="C9151" t="str">
            <v xml:space="preserve">UN    </v>
          </cell>
          <cell r="D9151">
            <v>32.229999999999997</v>
          </cell>
          <cell r="E9151">
            <v>0.05</v>
          </cell>
        </row>
        <row r="9152">
          <cell r="A9152">
            <v>38775</v>
          </cell>
          <cell r="B9152" t="str">
            <v>LUMINARIA TIPO TARTARUGA PARA AREA EXTERNA EM ALUMINIO, COM GRADE, PARA 1 LAMPADA, BASE E27, POTENCIA MAXIMA 40/60 W (NAO INCLUI LAMPADA)</v>
          </cell>
          <cell r="C9152" t="str">
            <v xml:space="preserve">UN    </v>
          </cell>
          <cell r="D9152">
            <v>34.159999999999997</v>
          </cell>
          <cell r="E9152">
            <v>0.05</v>
          </cell>
        </row>
        <row r="9153">
          <cell r="A9153">
            <v>21119</v>
          </cell>
          <cell r="B9153" t="str">
            <v>LUVA CPVC, SOLDAVEL, 15 MM, PARA AGUA QUENTE PREDIAL</v>
          </cell>
          <cell r="C9153" t="str">
            <v xml:space="preserve">UN    </v>
          </cell>
          <cell r="D9153">
            <v>1.1399999999999999</v>
          </cell>
          <cell r="E9153">
            <v>0.05</v>
          </cell>
        </row>
        <row r="9154">
          <cell r="A9154">
            <v>37974</v>
          </cell>
          <cell r="B9154" t="str">
            <v>LUVA CPVC, SOLDAVEL, 22 MM, PARA AGUA QUENTE PREDIAL</v>
          </cell>
          <cell r="C9154" t="str">
            <v xml:space="preserve">UN    </v>
          </cell>
          <cell r="D9154">
            <v>1.7</v>
          </cell>
          <cell r="E9154">
            <v>0.05</v>
          </cell>
        </row>
        <row r="9155">
          <cell r="A9155">
            <v>37975</v>
          </cell>
          <cell r="B9155" t="str">
            <v>LUVA CPVC, SOLDAVEL, 28 MM, PARA AGUA QUENTE PREDIAL</v>
          </cell>
          <cell r="C9155" t="str">
            <v xml:space="preserve">UN    </v>
          </cell>
          <cell r="D9155">
            <v>3.46</v>
          </cell>
          <cell r="E9155">
            <v>0.05</v>
          </cell>
        </row>
        <row r="9156">
          <cell r="A9156">
            <v>37976</v>
          </cell>
          <cell r="B9156" t="str">
            <v>LUVA CPVC, SOLDAVEL, 35 MM, PARA AGUA QUENTE PREDIAL</v>
          </cell>
          <cell r="C9156" t="str">
            <v xml:space="preserve">UN    </v>
          </cell>
          <cell r="D9156">
            <v>7.09</v>
          </cell>
          <cell r="E9156">
            <v>0.05</v>
          </cell>
        </row>
        <row r="9157">
          <cell r="A9157">
            <v>37977</v>
          </cell>
          <cell r="B9157" t="str">
            <v>LUVA CPVC, SOLDAVEL, 42 MM, PARA AGUA QUENTE PREDIAL</v>
          </cell>
          <cell r="C9157" t="str">
            <v xml:space="preserve">UN    </v>
          </cell>
          <cell r="D9157">
            <v>9.75</v>
          </cell>
          <cell r="E9157">
            <v>0.05</v>
          </cell>
        </row>
        <row r="9158">
          <cell r="A9158">
            <v>37978</v>
          </cell>
          <cell r="B9158" t="str">
            <v>LUVA CPVC, SOLDAVEL, 54 MM, PARA AGUA QUENTE PREDIAL</v>
          </cell>
          <cell r="C9158" t="str">
            <v xml:space="preserve">UN    </v>
          </cell>
          <cell r="D9158">
            <v>19.760000000000002</v>
          </cell>
          <cell r="E9158">
            <v>0.05</v>
          </cell>
        </row>
        <row r="9159">
          <cell r="A9159">
            <v>37979</v>
          </cell>
          <cell r="B9159" t="str">
            <v>LUVA CPVC, SOLDAVEL, 73 MM, PARA AGUA QUENTE PREDIAL</v>
          </cell>
          <cell r="C9159" t="str">
            <v xml:space="preserve">UN    </v>
          </cell>
          <cell r="D9159">
            <v>84.92</v>
          </cell>
          <cell r="E9159">
            <v>0.05</v>
          </cell>
        </row>
        <row r="9160">
          <cell r="A9160">
            <v>37980</v>
          </cell>
          <cell r="B9160" t="str">
            <v>LUVA CPVC, SOLDAVEL, 89 MM, PARA AGUA QUENTE PREDIAL</v>
          </cell>
          <cell r="C9160" t="str">
            <v xml:space="preserve">UN    </v>
          </cell>
          <cell r="D9160">
            <v>95.43</v>
          </cell>
          <cell r="E9160">
            <v>0.05</v>
          </cell>
        </row>
        <row r="9161">
          <cell r="A9161">
            <v>36147</v>
          </cell>
          <cell r="B9161" t="str">
            <v>LUVA DE BORRACHA ISOLANTE PARA ALTA TENSAO, RESISTENTE A OZONIO, TENSAO DE ENSAIO 2,5 KV (PAR)</v>
          </cell>
          <cell r="C9161" t="str">
            <v xml:space="preserve">PAR   </v>
          </cell>
          <cell r="D9161">
            <v>270.39999999999998</v>
          </cell>
          <cell r="E9161">
            <v>0.05</v>
          </cell>
        </row>
        <row r="9162">
          <cell r="A9162">
            <v>12731</v>
          </cell>
          <cell r="B9162" t="str">
            <v>LUVA DE COBRE (REF 600) SEM ANEL DE SOLDA, BOLSA X BOLSA, 104 MM</v>
          </cell>
          <cell r="C9162" t="str">
            <v xml:space="preserve">UN    </v>
          </cell>
          <cell r="D9162">
            <v>147.63999999999999</v>
          </cell>
          <cell r="E9162">
            <v>0.05</v>
          </cell>
        </row>
        <row r="9163">
          <cell r="A9163">
            <v>12723</v>
          </cell>
          <cell r="B9163" t="str">
            <v>LUVA DE COBRE (REF 600) SEM ANEL DE SOLDA, BOLSA X BOLSA, 15 MM</v>
          </cell>
          <cell r="C9163" t="str">
            <v xml:space="preserve">UN    </v>
          </cell>
          <cell r="D9163">
            <v>1.1399999999999999</v>
          </cell>
          <cell r="E9163">
            <v>0.05</v>
          </cell>
        </row>
        <row r="9164">
          <cell r="A9164">
            <v>12724</v>
          </cell>
          <cell r="B9164" t="str">
            <v>LUVA DE COBRE (REF 600) SEM ANEL DE SOLDA, BOLSA X BOLSA, 22 MM</v>
          </cell>
          <cell r="C9164" t="str">
            <v xml:space="preserve">UN    </v>
          </cell>
          <cell r="D9164">
            <v>2.2000000000000002</v>
          </cell>
          <cell r="E9164">
            <v>0.05</v>
          </cell>
        </row>
        <row r="9165">
          <cell r="A9165">
            <v>12725</v>
          </cell>
          <cell r="B9165" t="str">
            <v>LUVA DE COBRE (REF 600) SEM ANEL DE SOLDA, BOLSA X BOLSA, 28 MM</v>
          </cell>
          <cell r="C9165" t="str">
            <v xml:space="preserve">UN    </v>
          </cell>
          <cell r="D9165">
            <v>4.41</v>
          </cell>
          <cell r="E9165">
            <v>0.05</v>
          </cell>
        </row>
        <row r="9166">
          <cell r="A9166">
            <v>12726</v>
          </cell>
          <cell r="B9166" t="str">
            <v>LUVA DE COBRE (REF 600) SEM ANEL DE SOLDA, BOLSA X BOLSA, 35 MM</v>
          </cell>
          <cell r="C9166" t="str">
            <v xml:space="preserve">UN    </v>
          </cell>
          <cell r="D9166">
            <v>9.74</v>
          </cell>
          <cell r="E9166">
            <v>0.05</v>
          </cell>
        </row>
        <row r="9167">
          <cell r="A9167">
            <v>12727</v>
          </cell>
          <cell r="B9167" t="str">
            <v>LUVA DE COBRE (REF 600) SEM ANEL DE SOLDA, BOLSA X BOLSA, 42 MM</v>
          </cell>
          <cell r="C9167" t="str">
            <v xml:space="preserve">UN    </v>
          </cell>
          <cell r="D9167">
            <v>12.35</v>
          </cell>
          <cell r="E9167">
            <v>0.05</v>
          </cell>
        </row>
        <row r="9168">
          <cell r="A9168">
            <v>12728</v>
          </cell>
          <cell r="B9168" t="str">
            <v>LUVA DE COBRE (REF 600) SEM ANEL DE SOLDA, BOLSA X BOLSA, 54 MM</v>
          </cell>
          <cell r="C9168" t="str">
            <v xml:space="preserve">UN    </v>
          </cell>
          <cell r="D9168">
            <v>20.170000000000002</v>
          </cell>
          <cell r="E9168">
            <v>0.05</v>
          </cell>
        </row>
        <row r="9169">
          <cell r="A9169">
            <v>12729</v>
          </cell>
          <cell r="B9169" t="str">
            <v>LUVA DE COBRE (REF 600) SEM ANEL DE SOLDA, BOLSA X BOLSA, 66 MM</v>
          </cell>
          <cell r="C9169" t="str">
            <v xml:space="preserve">UN    </v>
          </cell>
          <cell r="D9169">
            <v>66.13</v>
          </cell>
          <cell r="E9169">
            <v>0.05</v>
          </cell>
        </row>
        <row r="9170">
          <cell r="A9170">
            <v>12730</v>
          </cell>
          <cell r="B9170" t="str">
            <v>LUVA DE COBRE (REF 600) SEM ANEL DE SOLDA, BOLSA X BOLSA, 79 MM</v>
          </cell>
          <cell r="C9170" t="str">
            <v xml:space="preserve">UN    </v>
          </cell>
          <cell r="D9170">
            <v>101.25</v>
          </cell>
          <cell r="E9170">
            <v>0.05</v>
          </cell>
        </row>
        <row r="9171">
          <cell r="A9171">
            <v>3840</v>
          </cell>
          <cell r="B9171" t="str">
            <v>LUVA DE CORRER DEFOFO, PVC, JE, DN 100 MM</v>
          </cell>
          <cell r="C9171" t="str">
            <v xml:space="preserve">UN    </v>
          </cell>
          <cell r="D9171">
            <v>28.33</v>
          </cell>
          <cell r="E9171">
            <v>0.05</v>
          </cell>
        </row>
        <row r="9172">
          <cell r="A9172">
            <v>3838</v>
          </cell>
          <cell r="B9172" t="str">
            <v>LUVA DE CORRER DEFOFO, PVC, JE, DN 150 MM</v>
          </cell>
          <cell r="C9172" t="str">
            <v xml:space="preserve">UN    </v>
          </cell>
          <cell r="D9172">
            <v>67.540000000000006</v>
          </cell>
          <cell r="E9172">
            <v>0.05</v>
          </cell>
        </row>
        <row r="9173">
          <cell r="A9173">
            <v>3844</v>
          </cell>
          <cell r="B9173" t="str">
            <v>LUVA DE CORRER DEFOFO, PVC, JE, DN 200 MM</v>
          </cell>
          <cell r="C9173" t="str">
            <v xml:space="preserve">UN    </v>
          </cell>
          <cell r="D9173">
            <v>191.01</v>
          </cell>
          <cell r="E9173">
            <v>0.05</v>
          </cell>
        </row>
        <row r="9174">
          <cell r="A9174">
            <v>3839</v>
          </cell>
          <cell r="B9174" t="str">
            <v>LUVA DE CORRER DEFOFO, PVC, JE, DN 250 MM</v>
          </cell>
          <cell r="C9174" t="str">
            <v xml:space="preserve">UN    </v>
          </cell>
          <cell r="D9174">
            <v>234.52</v>
          </cell>
          <cell r="E9174">
            <v>0.05</v>
          </cell>
        </row>
        <row r="9175">
          <cell r="A9175">
            <v>3843</v>
          </cell>
          <cell r="B9175" t="str">
            <v>LUVA DE CORRER DEFOFO, PVC, JE, DN 300 MM</v>
          </cell>
          <cell r="C9175" t="str">
            <v xml:space="preserve">UN    </v>
          </cell>
          <cell r="D9175">
            <v>399.97</v>
          </cell>
          <cell r="E9175">
            <v>0.05</v>
          </cell>
        </row>
        <row r="9176">
          <cell r="A9176">
            <v>3900</v>
          </cell>
          <cell r="B9176" t="str">
            <v>LUVA DE CORRER PARA TUBO ROSCAVEL, PVC, 1 1/2", PARA AGUA FRIA PREDIAL</v>
          </cell>
          <cell r="C9176" t="str">
            <v xml:space="preserve">UN    </v>
          </cell>
          <cell r="D9176">
            <v>19.649999999999999</v>
          </cell>
          <cell r="E9176">
            <v>0.05</v>
          </cell>
        </row>
        <row r="9177">
          <cell r="A9177">
            <v>3846</v>
          </cell>
          <cell r="B9177" t="str">
            <v>LUVA DE CORRER PARA TUBO ROSCAVEL, PVC, 1/2", PARA AGUA FRIA PREDIAL</v>
          </cell>
          <cell r="C9177" t="str">
            <v xml:space="preserve">UN    </v>
          </cell>
          <cell r="D9177">
            <v>6.12</v>
          </cell>
          <cell r="E9177">
            <v>0.05</v>
          </cell>
        </row>
        <row r="9178">
          <cell r="A9178">
            <v>3886</v>
          </cell>
          <cell r="B9178" t="str">
            <v>LUVA DE CORRER PARA TUBO ROSCAVEL, PVC, 3/4", PARA AGUA FRIA PREDIAL</v>
          </cell>
          <cell r="C9178" t="str">
            <v xml:space="preserve">UN    </v>
          </cell>
          <cell r="D9178">
            <v>8.61</v>
          </cell>
          <cell r="E9178">
            <v>0.05</v>
          </cell>
        </row>
        <row r="9179">
          <cell r="A9179">
            <v>3854</v>
          </cell>
          <cell r="B9179" t="str">
            <v>LUVA DE CORRER PARA TUBO SOLDAVEL, PVC, 20 MM, PARA AGUA FRIA PREDIAL</v>
          </cell>
          <cell r="C9179" t="str">
            <v xml:space="preserve">UN    </v>
          </cell>
          <cell r="D9179">
            <v>5.25</v>
          </cell>
          <cell r="E9179">
            <v>0.05</v>
          </cell>
        </row>
        <row r="9180">
          <cell r="A9180">
            <v>3873</v>
          </cell>
          <cell r="B9180" t="str">
            <v>LUVA DE CORRER PARA TUBO SOLDAVEL, PVC, 25 MM, PARA AGUA FRIA PREDIAL</v>
          </cell>
          <cell r="C9180" t="str">
            <v xml:space="preserve">UN    </v>
          </cell>
          <cell r="D9180">
            <v>7.41</v>
          </cell>
          <cell r="E9180">
            <v>0.05</v>
          </cell>
        </row>
        <row r="9181">
          <cell r="A9181">
            <v>38021</v>
          </cell>
          <cell r="B9181" t="str">
            <v>LUVA DE CORRER PARA TUBO SOLDAVEL, PVC, 32 MM, PARA AGUA FRIA PREDIAL</v>
          </cell>
          <cell r="C9181" t="str">
            <v xml:space="preserve">UN    </v>
          </cell>
          <cell r="D9181">
            <v>12.57</v>
          </cell>
          <cell r="E9181">
            <v>0.05</v>
          </cell>
        </row>
        <row r="9182">
          <cell r="A9182">
            <v>3847</v>
          </cell>
          <cell r="B9182" t="str">
            <v>LUVA DE CORRER PARA TUBO SOLDAVEL, PVC, 50 MM, PARA AGUA FRIA PREDIAL</v>
          </cell>
          <cell r="C9182" t="str">
            <v xml:space="preserve">UN    </v>
          </cell>
          <cell r="D9182">
            <v>16.899999999999999</v>
          </cell>
          <cell r="E9182">
            <v>0.05</v>
          </cell>
        </row>
        <row r="9183">
          <cell r="A9183">
            <v>38022</v>
          </cell>
          <cell r="B9183" t="str">
            <v>LUVA DE CORRER PARA TUBO SOLDAVEL, PVC, 60 MM, PARA AGUA FRIA PREDIAL</v>
          </cell>
          <cell r="C9183" t="str">
            <v xml:space="preserve">UN    </v>
          </cell>
          <cell r="D9183">
            <v>22.52</v>
          </cell>
          <cell r="E9183">
            <v>0.05</v>
          </cell>
        </row>
        <row r="9184">
          <cell r="A9184">
            <v>3833</v>
          </cell>
          <cell r="B9184" t="str">
            <v>LUVA DE CORRER PVC, JE, DN 100 MM, PARA REDE COLETORA DE ESGOTO (NBR 10569)</v>
          </cell>
          <cell r="C9184" t="str">
            <v xml:space="preserve">UN    </v>
          </cell>
          <cell r="D9184">
            <v>12.81</v>
          </cell>
          <cell r="E9184">
            <v>0.05</v>
          </cell>
        </row>
        <row r="9185">
          <cell r="A9185">
            <v>3835</v>
          </cell>
          <cell r="B9185" t="str">
            <v>LUVA DE CORRER PVC, JE, DN 150 MM, PARA REDE COLETORA DE ESGOTO (NBR 10569)</v>
          </cell>
          <cell r="C9185" t="str">
            <v xml:space="preserve">UN    </v>
          </cell>
          <cell r="D9185">
            <v>28.76</v>
          </cell>
          <cell r="E9185">
            <v>0.05</v>
          </cell>
        </row>
        <row r="9186">
          <cell r="A9186">
            <v>3836</v>
          </cell>
          <cell r="B9186" t="str">
            <v>LUVA DE CORRER PVC, JE, DN 200 MM, PARA REDE COLETORA DE ESGOTO (NBR 10569)</v>
          </cell>
          <cell r="C9186" t="str">
            <v xml:space="preserve">UN    </v>
          </cell>
          <cell r="D9186">
            <v>74.36</v>
          </cell>
          <cell r="E9186">
            <v>0.05</v>
          </cell>
        </row>
        <row r="9187">
          <cell r="A9187">
            <v>3830</v>
          </cell>
          <cell r="B9187" t="str">
            <v>LUVA DE CORRER PVC, JE, DN 250 MM, PARA REDE COLETORA DE ESGOTO (NBR 10569)</v>
          </cell>
          <cell r="C9187" t="str">
            <v xml:space="preserve">UN    </v>
          </cell>
          <cell r="D9187">
            <v>122.41</v>
          </cell>
          <cell r="E9187">
            <v>0.05</v>
          </cell>
        </row>
        <row r="9188">
          <cell r="A9188">
            <v>3831</v>
          </cell>
          <cell r="B9188" t="str">
            <v>LUVA DE CORRER PVC, JE, DN 300 MM, PARA REDE COLETORA DE ESGOTO (NBR 10569)</v>
          </cell>
          <cell r="C9188" t="str">
            <v xml:space="preserve">UN    </v>
          </cell>
          <cell r="D9188">
            <v>189.64</v>
          </cell>
          <cell r="E9188">
            <v>0.05</v>
          </cell>
        </row>
        <row r="9189">
          <cell r="A9189">
            <v>3841</v>
          </cell>
          <cell r="B9189" t="str">
            <v>LUVA DE CORRER PVC, JE, DN 350 MM, PARA REDE COLETORA DE ESGOTO (NBR 10569)</v>
          </cell>
          <cell r="C9189" t="str">
            <v xml:space="preserve">UN    </v>
          </cell>
          <cell r="D9189">
            <v>370.56</v>
          </cell>
          <cell r="E9189">
            <v>0.05</v>
          </cell>
        </row>
        <row r="9190">
          <cell r="A9190">
            <v>3842</v>
          </cell>
          <cell r="B9190" t="str">
            <v>LUVA DE CORRER PVC, JE, DN 400 MM, PARA REDE COLETORA DE ESGOTO (NBR 10569)</v>
          </cell>
          <cell r="C9190" t="str">
            <v xml:space="preserve">UN    </v>
          </cell>
          <cell r="D9190">
            <v>501.11</v>
          </cell>
          <cell r="E9190">
            <v>0.05</v>
          </cell>
        </row>
        <row r="9191">
          <cell r="A9191">
            <v>37981</v>
          </cell>
          <cell r="B9191" t="str">
            <v>LUVA DE CORRER, CPVC, SOLDAVEL, 15 MM, PARA AGUA QUENTE PREDIAL</v>
          </cell>
          <cell r="C9191" t="str">
            <v xml:space="preserve">UN    </v>
          </cell>
          <cell r="D9191">
            <v>3.89</v>
          </cell>
          <cell r="E9191">
            <v>0.05</v>
          </cell>
        </row>
        <row r="9192">
          <cell r="A9192">
            <v>37982</v>
          </cell>
          <cell r="B9192" t="str">
            <v>LUVA DE CORRER, CPVC, SOLDAVEL, 22 MM, PARA AGUA QUENTE PREDIAL</v>
          </cell>
          <cell r="C9192" t="str">
            <v xml:space="preserve">UN    </v>
          </cell>
          <cell r="D9192">
            <v>5.91</v>
          </cell>
          <cell r="E9192">
            <v>0.05</v>
          </cell>
        </row>
        <row r="9193">
          <cell r="A9193">
            <v>37983</v>
          </cell>
          <cell r="B9193" t="str">
            <v>LUVA DE CORRER, CPVC, SOLDAVEL, 28 MM, PARA AGUA QUENTE PREDIAL</v>
          </cell>
          <cell r="C9193" t="str">
            <v xml:space="preserve">UN    </v>
          </cell>
          <cell r="D9193">
            <v>8.27</v>
          </cell>
          <cell r="E9193">
            <v>0.05</v>
          </cell>
        </row>
        <row r="9194">
          <cell r="A9194">
            <v>37984</v>
          </cell>
          <cell r="B9194" t="str">
            <v>LUVA DE CORRER, CPVC, SOLDAVEL, 35 MM, PARA AGUA QUENTE PREDIAL</v>
          </cell>
          <cell r="C9194" t="str">
            <v xml:space="preserve">UN    </v>
          </cell>
          <cell r="D9194">
            <v>14.29</v>
          </cell>
          <cell r="E9194">
            <v>0.05</v>
          </cell>
        </row>
        <row r="9195">
          <cell r="A9195">
            <v>37985</v>
          </cell>
          <cell r="B9195" t="str">
            <v>LUVA DE CORRER, CPVC, SOLDAVEL, 42 MM, PARA AGUA QUENTE PREDIAL</v>
          </cell>
          <cell r="C9195" t="str">
            <v xml:space="preserve">UN    </v>
          </cell>
          <cell r="D9195">
            <v>20.010000000000002</v>
          </cell>
          <cell r="E9195">
            <v>0.05</v>
          </cell>
        </row>
        <row r="9196">
          <cell r="A9196">
            <v>3826</v>
          </cell>
          <cell r="B9196" t="str">
            <v>LUVA DE CORRER, PVC PBA, JE, DN 100 / DE 110 MM, PARA REDE AGUA (NBR 10351)</v>
          </cell>
          <cell r="C9196" t="str">
            <v xml:space="preserve">UN    </v>
          </cell>
          <cell r="D9196">
            <v>42.38</v>
          </cell>
          <cell r="E9196">
            <v>0.05</v>
          </cell>
        </row>
        <row r="9197">
          <cell r="A9197">
            <v>3825</v>
          </cell>
          <cell r="B9197" t="str">
            <v>LUVA DE CORRER, PVC PBA, JE, DN 50 / DE 60 MM, PARA REDE AGUA (NBR 10351)</v>
          </cell>
          <cell r="C9197" t="str">
            <v xml:space="preserve">UN    </v>
          </cell>
          <cell r="D9197">
            <v>11.04</v>
          </cell>
          <cell r="E9197">
            <v>0.05</v>
          </cell>
        </row>
        <row r="9198">
          <cell r="A9198">
            <v>3827</v>
          </cell>
          <cell r="B9198" t="str">
            <v>LUVA DE CORRER, PVC PBA, JE, DN 75 / DE 85 MM, PARA REDE AGUA (NBR 10351)</v>
          </cell>
          <cell r="C9198" t="str">
            <v xml:space="preserve">UN    </v>
          </cell>
          <cell r="D9198">
            <v>23.37</v>
          </cell>
          <cell r="E9198">
            <v>0.05</v>
          </cell>
        </row>
        <row r="9199">
          <cell r="A9199">
            <v>20165</v>
          </cell>
          <cell r="B9199" t="str">
            <v>LUVA DE CORRER, PVC SERIE REFORCADA - R, 100 MM, PARA ESGOTO PREDIAL</v>
          </cell>
          <cell r="C9199" t="str">
            <v xml:space="preserve">UN    </v>
          </cell>
          <cell r="D9199">
            <v>14.45</v>
          </cell>
          <cell r="E9199">
            <v>0.05</v>
          </cell>
        </row>
        <row r="9200">
          <cell r="A9200">
            <v>20166</v>
          </cell>
          <cell r="B9200" t="str">
            <v>LUVA DE CORRER, PVC SERIE REFORCADA - R, 150 MM, PARA ESGOTO PREDIAL</v>
          </cell>
          <cell r="C9200" t="str">
            <v xml:space="preserve">UN    </v>
          </cell>
          <cell r="D9200">
            <v>50.43</v>
          </cell>
          <cell r="E9200">
            <v>0.05</v>
          </cell>
        </row>
        <row r="9201">
          <cell r="A9201">
            <v>20164</v>
          </cell>
          <cell r="B9201" t="str">
            <v>LUVA DE CORRER, PVC SERIE REFORCADA - R, 75 MM, PARA ESGOTO PREDIAL</v>
          </cell>
          <cell r="C9201" t="str">
            <v xml:space="preserve">UN    </v>
          </cell>
          <cell r="D9201">
            <v>8.16</v>
          </cell>
          <cell r="E9201">
            <v>0.05</v>
          </cell>
        </row>
        <row r="9202">
          <cell r="A9202">
            <v>3893</v>
          </cell>
          <cell r="B9202" t="str">
            <v>LUVA DE CORRER, PVC, DN 100 MM, PARA ESGOTO PREDIAL</v>
          </cell>
          <cell r="C9202" t="str">
            <v xml:space="preserve">UN    </v>
          </cell>
          <cell r="D9202">
            <v>9.44</v>
          </cell>
          <cell r="E9202">
            <v>0.05</v>
          </cell>
        </row>
        <row r="9203">
          <cell r="A9203">
            <v>3848</v>
          </cell>
          <cell r="B9203" t="str">
            <v>LUVA DE CORRER, PVC, DN 50 MM, PARA ESGOTO PREDIAL</v>
          </cell>
          <cell r="C9203" t="str">
            <v xml:space="preserve">UN    </v>
          </cell>
          <cell r="D9203">
            <v>5.74</v>
          </cell>
          <cell r="E9203">
            <v>0.05</v>
          </cell>
        </row>
        <row r="9204">
          <cell r="A9204">
            <v>3895</v>
          </cell>
          <cell r="B9204" t="str">
            <v>LUVA DE CORRER, PVC, DN 75 MM, PARA ESGOTO PREDIAL</v>
          </cell>
          <cell r="C9204" t="str">
            <v xml:space="preserve">UN    </v>
          </cell>
          <cell r="D9204">
            <v>6.14</v>
          </cell>
          <cell r="E9204">
            <v>0.05</v>
          </cell>
        </row>
        <row r="9205">
          <cell r="A9205">
            <v>12404</v>
          </cell>
          <cell r="B9205" t="str">
            <v>LUVA DE FERRO GALVANIZADO, COM ROSCA BSP MACHO/FEMEA, DE 3/4"</v>
          </cell>
          <cell r="C9205" t="str">
            <v xml:space="preserve">UN    </v>
          </cell>
          <cell r="D9205">
            <v>5.67</v>
          </cell>
          <cell r="E9205">
            <v>0.05</v>
          </cell>
        </row>
        <row r="9206">
          <cell r="A9206">
            <v>3939</v>
          </cell>
          <cell r="B9206" t="str">
            <v>LUVA DE FERRO GALVANIZADO, COM ROSCA BSP, DE 1 1/2"</v>
          </cell>
          <cell r="C9206" t="str">
            <v xml:space="preserve">UN    </v>
          </cell>
          <cell r="D9206">
            <v>11.69</v>
          </cell>
          <cell r="E9206">
            <v>0.05</v>
          </cell>
        </row>
        <row r="9207">
          <cell r="A9207">
            <v>3911</v>
          </cell>
          <cell r="B9207" t="str">
            <v>LUVA DE FERRO GALVANIZADO, COM ROSCA BSP, DE 1 1/4"</v>
          </cell>
          <cell r="C9207" t="str">
            <v xml:space="preserve">UN    </v>
          </cell>
          <cell r="D9207">
            <v>9.5500000000000007</v>
          </cell>
          <cell r="E9207">
            <v>0.05</v>
          </cell>
        </row>
        <row r="9208">
          <cell r="A9208">
            <v>3908</v>
          </cell>
          <cell r="B9208" t="str">
            <v>LUVA DE FERRO GALVANIZADO, COM ROSCA BSP, DE 1/2"</v>
          </cell>
          <cell r="C9208" t="str">
            <v xml:space="preserve">UN    </v>
          </cell>
          <cell r="D9208">
            <v>3.09</v>
          </cell>
          <cell r="E9208">
            <v>0.05</v>
          </cell>
        </row>
        <row r="9209">
          <cell r="A9209">
            <v>3910</v>
          </cell>
          <cell r="B9209" t="str">
            <v>LUVA DE FERRO GALVANIZADO, COM ROSCA BSP, DE 1"</v>
          </cell>
          <cell r="C9209" t="str">
            <v xml:space="preserve">UN    </v>
          </cell>
          <cell r="D9209">
            <v>6.83</v>
          </cell>
          <cell r="E9209">
            <v>0.05</v>
          </cell>
        </row>
        <row r="9210">
          <cell r="A9210">
            <v>3913</v>
          </cell>
          <cell r="B9210" t="str">
            <v>LUVA DE FERRO GALVANIZADO, COM ROSCA BSP, DE 2 1/2"</v>
          </cell>
          <cell r="C9210" t="str">
            <v xml:space="preserve">UN    </v>
          </cell>
          <cell r="D9210">
            <v>32.659999999999997</v>
          </cell>
          <cell r="E9210">
            <v>0.05</v>
          </cell>
        </row>
        <row r="9211">
          <cell r="A9211">
            <v>3912</v>
          </cell>
          <cell r="B9211" t="str">
            <v>LUVA DE FERRO GALVANIZADO, COM ROSCA BSP, DE 2"</v>
          </cell>
          <cell r="C9211" t="str">
            <v xml:space="preserve">UN    </v>
          </cell>
          <cell r="D9211">
            <v>17.899999999999999</v>
          </cell>
          <cell r="E9211">
            <v>0.05</v>
          </cell>
        </row>
        <row r="9212">
          <cell r="A9212">
            <v>3909</v>
          </cell>
          <cell r="B9212" t="str">
            <v>LUVA DE FERRO GALVANIZADO, COM ROSCA BSP, DE 3/4"</v>
          </cell>
          <cell r="C9212" t="str">
            <v xml:space="preserve">UN    </v>
          </cell>
          <cell r="D9212">
            <v>4.2</v>
          </cell>
          <cell r="E9212">
            <v>0.05</v>
          </cell>
        </row>
        <row r="9213">
          <cell r="A9213">
            <v>3914</v>
          </cell>
          <cell r="B9213" t="str">
            <v>LUVA DE FERRO GALVANIZADO, COM ROSCA BSP, DE 3"</v>
          </cell>
          <cell r="C9213" t="str">
            <v xml:space="preserve">UN    </v>
          </cell>
          <cell r="D9213">
            <v>49.27</v>
          </cell>
          <cell r="E9213">
            <v>0.05</v>
          </cell>
        </row>
        <row r="9214">
          <cell r="A9214">
            <v>3915</v>
          </cell>
          <cell r="B9214" t="str">
            <v>LUVA DE FERRO GALVANIZADO, COM ROSCA BSP, DE 4"</v>
          </cell>
          <cell r="C9214" t="str">
            <v xml:space="preserve">UN    </v>
          </cell>
          <cell r="D9214">
            <v>77.69</v>
          </cell>
          <cell r="E9214">
            <v>0.05</v>
          </cell>
        </row>
        <row r="9215">
          <cell r="A9215">
            <v>3916</v>
          </cell>
          <cell r="B9215" t="str">
            <v>LUVA DE FERRO GALVANIZADO, COM ROSCA BSP, DE 5"</v>
          </cell>
          <cell r="C9215" t="str">
            <v xml:space="preserve">UN    </v>
          </cell>
          <cell r="D9215">
            <v>141.54</v>
          </cell>
          <cell r="E9215">
            <v>0.05</v>
          </cell>
        </row>
        <row r="9216">
          <cell r="A9216">
            <v>3917</v>
          </cell>
          <cell r="B9216" t="str">
            <v>LUVA DE FERRO GALVANIZADO, COM ROSCA BSP, DE 6"</v>
          </cell>
          <cell r="C9216" t="str">
            <v xml:space="preserve">UN    </v>
          </cell>
          <cell r="D9216">
            <v>233.46</v>
          </cell>
          <cell r="E9216">
            <v>0.05</v>
          </cell>
        </row>
        <row r="9217">
          <cell r="A9217">
            <v>1904</v>
          </cell>
          <cell r="B9217" t="str">
            <v>LUVA DE PRESSAO, EM PVC, DE 20 MM, PARA ELETRODUTO FLEXIVEL</v>
          </cell>
          <cell r="C9217" t="str">
            <v xml:space="preserve">UN    </v>
          </cell>
          <cell r="D9217">
            <v>0.6</v>
          </cell>
          <cell r="E9217">
            <v>0.05</v>
          </cell>
        </row>
        <row r="9218">
          <cell r="A9218">
            <v>1899</v>
          </cell>
          <cell r="B9218" t="str">
            <v>LUVA DE PRESSAO, EM PVC, DE 25 MM, PARA ELETRODUTO FLEXIVEL</v>
          </cell>
          <cell r="C9218" t="str">
            <v xml:space="preserve">UN    </v>
          </cell>
          <cell r="D9218">
            <v>0.68</v>
          </cell>
          <cell r="E9218">
            <v>0.05</v>
          </cell>
        </row>
        <row r="9219">
          <cell r="A9219">
            <v>1900</v>
          </cell>
          <cell r="B9219" t="str">
            <v>LUVA DE PRESSAO, EM PVC, DE 32 MM, PARA ELETRODUTO FLEXIVEL</v>
          </cell>
          <cell r="C9219" t="str">
            <v xml:space="preserve">UN    </v>
          </cell>
          <cell r="D9219">
            <v>1.1100000000000001</v>
          </cell>
          <cell r="E9219">
            <v>0.05</v>
          </cell>
        </row>
        <row r="9220">
          <cell r="A9220">
            <v>12407</v>
          </cell>
          <cell r="B9220" t="str">
            <v>LUVA DE REDUCAO DE FERRO GALVANIZADO, COM ROSCA BSP MACHO/FEMEA, DE 1 1/2" X 1"</v>
          </cell>
          <cell r="C9220" t="str">
            <v xml:space="preserve">UN    </v>
          </cell>
          <cell r="D9220">
            <v>17.670000000000002</v>
          </cell>
          <cell r="E9220">
            <v>0.05</v>
          </cell>
        </row>
        <row r="9221">
          <cell r="A9221">
            <v>12408</v>
          </cell>
          <cell r="B9221" t="str">
            <v>LUVA DE REDUCAO DE FERRO GALVANIZADO, COM ROSCA BSP MACHO/FEMEA, DE 1" X 1/2"</v>
          </cell>
          <cell r="C9221" t="str">
            <v xml:space="preserve">UN    </v>
          </cell>
          <cell r="D9221">
            <v>9.9700000000000006</v>
          </cell>
          <cell r="E9221">
            <v>0.05</v>
          </cell>
        </row>
        <row r="9222">
          <cell r="A9222">
            <v>12409</v>
          </cell>
          <cell r="B9222" t="str">
            <v>LUVA DE REDUCAO DE FERRO GALVANIZADO, COM ROSCA BSP MACHO/FEMEA, DE 1" X 3/4"</v>
          </cell>
          <cell r="C9222" t="str">
            <v xml:space="preserve">UN    </v>
          </cell>
          <cell r="D9222">
            <v>9.9700000000000006</v>
          </cell>
          <cell r="E9222">
            <v>0.05</v>
          </cell>
        </row>
        <row r="9223">
          <cell r="A9223">
            <v>12410</v>
          </cell>
          <cell r="B9223" t="str">
            <v>LUVA DE REDUCAO DE FERRO GALVANIZADO, COM ROSCA BSP MACHO/FEMEA, DE 3/4" X 1/2"</v>
          </cell>
          <cell r="C9223" t="str">
            <v xml:space="preserve">UN    </v>
          </cell>
          <cell r="D9223">
            <v>6.87</v>
          </cell>
          <cell r="E9223">
            <v>0.05</v>
          </cell>
        </row>
        <row r="9224">
          <cell r="A9224">
            <v>3936</v>
          </cell>
          <cell r="B9224" t="str">
            <v>LUVA DE REDUCAO DE FERRO GALVANIZADO, COM ROSCA BSP, DE 1 1/2" X 1 1/4"</v>
          </cell>
          <cell r="C9224" t="str">
            <v xml:space="preserve">UN    </v>
          </cell>
          <cell r="D9224">
            <v>12.41</v>
          </cell>
          <cell r="E9224">
            <v>0.05</v>
          </cell>
        </row>
        <row r="9225">
          <cell r="A9225">
            <v>3922</v>
          </cell>
          <cell r="B9225" t="str">
            <v>LUVA DE REDUCAO DE FERRO GALVANIZADO, COM ROSCA BSP, DE 1 1/2" X 1/2"</v>
          </cell>
          <cell r="C9225" t="str">
            <v xml:space="preserve">UN    </v>
          </cell>
          <cell r="D9225">
            <v>11.42</v>
          </cell>
          <cell r="E9225">
            <v>0.05</v>
          </cell>
        </row>
        <row r="9226">
          <cell r="A9226">
            <v>3924</v>
          </cell>
          <cell r="B9226" t="str">
            <v>LUVA DE REDUCAO DE FERRO GALVANIZADO, COM ROSCA BSP, DE 1 1/2" X 1"</v>
          </cell>
          <cell r="C9226" t="str">
            <v xml:space="preserve">UN    </v>
          </cell>
          <cell r="D9226">
            <v>12.41</v>
          </cell>
          <cell r="E9226">
            <v>0.05</v>
          </cell>
        </row>
        <row r="9227">
          <cell r="A9227">
            <v>3923</v>
          </cell>
          <cell r="B9227" t="str">
            <v>LUVA DE REDUCAO DE FERRO GALVANIZADO, COM ROSCA BSP, DE 1 1/2" X 3/4"</v>
          </cell>
          <cell r="C9227" t="str">
            <v xml:space="preserve">UN    </v>
          </cell>
          <cell r="D9227">
            <v>12.41</v>
          </cell>
          <cell r="E9227">
            <v>0.05</v>
          </cell>
        </row>
        <row r="9228">
          <cell r="A9228">
            <v>3937</v>
          </cell>
          <cell r="B9228" t="str">
            <v>LUVA DE REDUCAO DE FERRO GALVANIZADO, COM ROSCA BSP, DE 1 1/4" X 1/2"</v>
          </cell>
          <cell r="C9228" t="str">
            <v xml:space="preserve">UN    </v>
          </cell>
          <cell r="D9228">
            <v>10.24</v>
          </cell>
          <cell r="E9228">
            <v>0.05</v>
          </cell>
        </row>
        <row r="9229">
          <cell r="A9229">
            <v>3921</v>
          </cell>
          <cell r="B9229" t="str">
            <v>LUVA DE REDUCAO DE FERRO GALVANIZADO, COM ROSCA BSP, DE 1 1/4" X 1"</v>
          </cell>
          <cell r="C9229" t="str">
            <v xml:space="preserve">UN    </v>
          </cell>
          <cell r="D9229">
            <v>10.25</v>
          </cell>
          <cell r="E9229">
            <v>0.05</v>
          </cell>
        </row>
        <row r="9230">
          <cell r="A9230">
            <v>3920</v>
          </cell>
          <cell r="B9230" t="str">
            <v>LUVA DE REDUCAO DE FERRO GALVANIZADO, COM ROSCA BSP, DE 1 1/4" X 3/4"</v>
          </cell>
          <cell r="C9230" t="str">
            <v xml:space="preserve">UN    </v>
          </cell>
          <cell r="D9230">
            <v>10.24</v>
          </cell>
          <cell r="E9230">
            <v>0.05</v>
          </cell>
        </row>
        <row r="9231">
          <cell r="A9231">
            <v>3938</v>
          </cell>
          <cell r="B9231" t="str">
            <v>LUVA DE REDUCAO DE FERRO GALVANIZADO, COM ROSCA BSP, DE 1" X 1/2"</v>
          </cell>
          <cell r="C9231" t="str">
            <v xml:space="preserve">UN    </v>
          </cell>
          <cell r="D9231">
            <v>6.75</v>
          </cell>
          <cell r="E9231">
            <v>0.05</v>
          </cell>
        </row>
        <row r="9232">
          <cell r="A9232">
            <v>3919</v>
          </cell>
          <cell r="B9232" t="str">
            <v>LUVA DE REDUCAO DE FERRO GALVANIZADO, COM ROSCA BSP, DE 1" X 3/4"</v>
          </cell>
          <cell r="C9232" t="str">
            <v xml:space="preserve">UN    </v>
          </cell>
          <cell r="D9232">
            <v>6.88</v>
          </cell>
          <cell r="E9232">
            <v>0.05</v>
          </cell>
        </row>
        <row r="9233">
          <cell r="A9233">
            <v>3927</v>
          </cell>
          <cell r="B9233" t="str">
            <v>LUVA DE REDUCAO DE FERRO GALVANIZADO, COM ROSCA BSP, DE 2 1/2" X 1 1/2"</v>
          </cell>
          <cell r="C9233" t="str">
            <v xml:space="preserve">UN    </v>
          </cell>
          <cell r="D9233">
            <v>34.869999999999997</v>
          </cell>
          <cell r="E9233">
            <v>0.05</v>
          </cell>
        </row>
        <row r="9234">
          <cell r="A9234">
            <v>3928</v>
          </cell>
          <cell r="B9234" t="str">
            <v>LUVA DE REDUCAO DE FERRO GALVANIZADO, COM ROSCA BSP, DE 2 1/2" X 2"</v>
          </cell>
          <cell r="C9234" t="str">
            <v xml:space="preserve">UN    </v>
          </cell>
          <cell r="D9234">
            <v>34.869999999999997</v>
          </cell>
          <cell r="E9234">
            <v>0.05</v>
          </cell>
        </row>
        <row r="9235">
          <cell r="A9235">
            <v>3926</v>
          </cell>
          <cell r="B9235" t="str">
            <v>LUVA DE REDUCAO DE FERRO GALVANIZADO, COM ROSCA BSP, DE 2" X 1 1/2"</v>
          </cell>
          <cell r="C9235" t="str">
            <v xml:space="preserve">UN    </v>
          </cell>
          <cell r="D9235">
            <v>19.88</v>
          </cell>
          <cell r="E9235">
            <v>0.05</v>
          </cell>
        </row>
        <row r="9236">
          <cell r="A9236">
            <v>3935</v>
          </cell>
          <cell r="B9236" t="str">
            <v>LUVA DE REDUCAO DE FERRO GALVANIZADO, COM ROSCA BSP, DE 2" X 1 1/4"</v>
          </cell>
          <cell r="C9236" t="str">
            <v xml:space="preserve">UN    </v>
          </cell>
          <cell r="D9236">
            <v>19.88</v>
          </cell>
          <cell r="E9236">
            <v>0.05</v>
          </cell>
        </row>
        <row r="9237">
          <cell r="A9237">
            <v>3925</v>
          </cell>
          <cell r="B9237" t="str">
            <v>LUVA DE REDUCAO DE FERRO GALVANIZADO, COM ROSCA BSP, DE 2" X 1"</v>
          </cell>
          <cell r="C9237" t="str">
            <v xml:space="preserve">UN    </v>
          </cell>
          <cell r="D9237">
            <v>19.88</v>
          </cell>
          <cell r="E9237">
            <v>0.05</v>
          </cell>
        </row>
        <row r="9238">
          <cell r="A9238">
            <v>12406</v>
          </cell>
          <cell r="B9238" t="str">
            <v>LUVA DE REDUCAO DE FERRO GALVANIZADO, COM ROSCA BSP, DE 3/4" X 1/2"</v>
          </cell>
          <cell r="C9238" t="str">
            <v xml:space="preserve">UN    </v>
          </cell>
          <cell r="D9238">
            <v>4.88</v>
          </cell>
          <cell r="E9238">
            <v>0.05</v>
          </cell>
        </row>
        <row r="9239">
          <cell r="A9239">
            <v>3929</v>
          </cell>
          <cell r="B9239" t="str">
            <v>LUVA DE REDUCAO DE FERRO GALVANIZADO, COM ROSCA BSP, DE 3" X 1 1/2"</v>
          </cell>
          <cell r="C9239" t="str">
            <v xml:space="preserve">UN    </v>
          </cell>
          <cell r="D9239">
            <v>53.13</v>
          </cell>
          <cell r="E9239">
            <v>0.05</v>
          </cell>
        </row>
        <row r="9240">
          <cell r="A9240">
            <v>3931</v>
          </cell>
          <cell r="B9240" t="str">
            <v>LUVA DE REDUCAO DE FERRO GALVANIZADO, COM ROSCA BSP, DE 3" X 2 1/2"</v>
          </cell>
          <cell r="C9240" t="str">
            <v xml:space="preserve">UN    </v>
          </cell>
          <cell r="D9240">
            <v>53.13</v>
          </cell>
          <cell r="E9240">
            <v>0.05</v>
          </cell>
        </row>
        <row r="9241">
          <cell r="A9241">
            <v>3930</v>
          </cell>
          <cell r="B9241" t="str">
            <v>LUVA DE REDUCAO DE FERRO GALVANIZADO, COM ROSCA BSP, DE 3" X 2"</v>
          </cell>
          <cell r="C9241" t="str">
            <v xml:space="preserve">UN    </v>
          </cell>
          <cell r="D9241">
            <v>53.13</v>
          </cell>
          <cell r="E9241">
            <v>0.05</v>
          </cell>
        </row>
        <row r="9242">
          <cell r="A9242">
            <v>3932</v>
          </cell>
          <cell r="B9242" t="str">
            <v>LUVA DE REDUCAO DE FERRO GALVANIZADO, COM ROSCA BSP, DE 4" X 2 1/2"</v>
          </cell>
          <cell r="C9242" t="str">
            <v xml:space="preserve">UN    </v>
          </cell>
          <cell r="D9242">
            <v>91.74</v>
          </cell>
          <cell r="E9242">
            <v>0.05</v>
          </cell>
        </row>
        <row r="9243">
          <cell r="A9243">
            <v>3933</v>
          </cell>
          <cell r="B9243" t="str">
            <v>LUVA DE REDUCAO DE FERRO GALVANIZADO, COM ROSCA BSP, DE 4" X 2"</v>
          </cell>
          <cell r="C9243" t="str">
            <v xml:space="preserve">UN    </v>
          </cell>
          <cell r="D9243">
            <v>91.74</v>
          </cell>
          <cell r="E9243">
            <v>0.05</v>
          </cell>
        </row>
        <row r="9244">
          <cell r="A9244">
            <v>3934</v>
          </cell>
          <cell r="B9244" t="str">
            <v>LUVA DE REDUCAO DE FERRO GALVANIZADO, COM ROSCA BSP, DE 4" X 3"</v>
          </cell>
          <cell r="C9244" t="str">
            <v xml:space="preserve">UN    </v>
          </cell>
          <cell r="D9244">
            <v>91.74</v>
          </cell>
          <cell r="E9244">
            <v>0.05</v>
          </cell>
        </row>
        <row r="9245">
          <cell r="A9245">
            <v>40355</v>
          </cell>
          <cell r="B9245" t="str">
            <v>LUVA DE REDUCAO EM ACO CARBONO, COM ENCAIXE PARA SOLDA (SW), PRESSAO 3.000 LBS,  DN 20 X 15 MM (3/4 " X 1/2")</v>
          </cell>
          <cell r="C9245" t="str">
            <v xml:space="preserve">UN    </v>
          </cell>
          <cell r="D9245">
            <v>6.9</v>
          </cell>
          <cell r="E9245">
            <v>0.05</v>
          </cell>
        </row>
        <row r="9246">
          <cell r="A9246">
            <v>40358</v>
          </cell>
          <cell r="B9246" t="str">
            <v>LUVA DE REDUCAO EM ACO CARBONO, COM ENCAIXE PARA SOLDA (SW), PRESSAO 3.000 LBS, DN 25 X 20 MM (1" X 3/4")</v>
          </cell>
          <cell r="C9246" t="str">
            <v xml:space="preserve">UN    </v>
          </cell>
          <cell r="D9246">
            <v>9.64</v>
          </cell>
          <cell r="E9246">
            <v>0.05</v>
          </cell>
        </row>
        <row r="9247">
          <cell r="A9247">
            <v>40361</v>
          </cell>
          <cell r="B9247" t="str">
            <v>LUVA DE REDUCAO EM ACO CARBONO, COM ENCAIXE PARA SOLDA (SW), PRESSAO 3.000 LBS, DN 32 X 25 MM (1 1/4"  X 1")</v>
          </cell>
          <cell r="C9247" t="str">
            <v xml:space="preserve">UN    </v>
          </cell>
          <cell r="D9247">
            <v>25.28</v>
          </cell>
          <cell r="E9247">
            <v>0.05</v>
          </cell>
        </row>
        <row r="9248">
          <cell r="A9248">
            <v>40364</v>
          </cell>
          <cell r="B9248" t="str">
            <v>LUVA DE REDUCAO EM ACO CARBONO, COM ENCAIXE PARA SOLDA (SW), PRESSAO 3.000 LBS, DN 40  X 32 MM (1 1/2" X 1 1/4")</v>
          </cell>
          <cell r="C9248" t="str">
            <v xml:space="preserve">UN    </v>
          </cell>
          <cell r="D9248">
            <v>32.340000000000003</v>
          </cell>
          <cell r="E9248">
            <v>0.05</v>
          </cell>
        </row>
        <row r="9249">
          <cell r="A9249">
            <v>40367</v>
          </cell>
          <cell r="B9249" t="str">
            <v>LUVA DE REDUCAO EM ACO CARBONO, COM ENCAIXE PARA SOLDA (SW), PRESSAO 3.000 LBS, DN 50 X 40 MM (2" X 1 1/2")</v>
          </cell>
          <cell r="C9249" t="str">
            <v xml:space="preserve">UN    </v>
          </cell>
          <cell r="D9249">
            <v>51</v>
          </cell>
          <cell r="E9249">
            <v>0.05</v>
          </cell>
        </row>
        <row r="9250">
          <cell r="A9250">
            <v>40370</v>
          </cell>
          <cell r="B9250" t="str">
            <v>LUVA DE REDUCAO EM ACO CARBONO, COM ENCAIXE PARA SOLDA (SW), PRESSAO 3.000 LBS, DN 60 X 50 MM (2 1/2" X 2")</v>
          </cell>
          <cell r="C9250" t="str">
            <v xml:space="preserve">UN    </v>
          </cell>
          <cell r="D9250">
            <v>102.61</v>
          </cell>
          <cell r="E9250">
            <v>0.05</v>
          </cell>
        </row>
        <row r="9251">
          <cell r="A9251">
            <v>40373</v>
          </cell>
          <cell r="B9251" t="str">
            <v>LUVA DE REDUCAO EM ACO CARBONO, COM ENCAIXE PARA SOLDA (SW), PRESSAO 3.000 LBS, DN 80 X 65 MM (3" X 2 1/2")</v>
          </cell>
          <cell r="C9251" t="str">
            <v xml:space="preserve">UN    </v>
          </cell>
          <cell r="D9251">
            <v>138.76</v>
          </cell>
          <cell r="E9251">
            <v>0.05</v>
          </cell>
        </row>
        <row r="9252">
          <cell r="A9252">
            <v>38947</v>
          </cell>
          <cell r="B9252" t="str">
            <v>LUVA DE REDUCAO PARA TUBO PEX, METALICA, PARA CONEXAO COM ANEL DESLIZANTE, DN 20 X 16 MM</v>
          </cell>
          <cell r="C9252" t="str">
            <v xml:space="preserve">UN    </v>
          </cell>
          <cell r="D9252">
            <v>6.7</v>
          </cell>
          <cell r="E9252">
            <v>0.05</v>
          </cell>
        </row>
        <row r="9253">
          <cell r="A9253">
            <v>38948</v>
          </cell>
          <cell r="B9253" t="str">
            <v>LUVA DE REDUCAO PARA TUBO PEX, METALICA, PARA CONEXAO COM ANEL DESLIZANTE, DN 25 X 16 MM</v>
          </cell>
          <cell r="C9253" t="str">
            <v xml:space="preserve">UN    </v>
          </cell>
          <cell r="D9253">
            <v>10.69</v>
          </cell>
          <cell r="E9253">
            <v>0.05</v>
          </cell>
        </row>
        <row r="9254">
          <cell r="A9254">
            <v>38949</v>
          </cell>
          <cell r="B9254" t="str">
            <v>LUVA DE REDUCAO PARA TUBO PEX, METALICA, PARA CONEXAO COM ANEL DESLIZANTE, DN 25 X 20 MM</v>
          </cell>
          <cell r="C9254" t="str">
            <v xml:space="preserve">UN    </v>
          </cell>
          <cell r="D9254">
            <v>11.86</v>
          </cell>
          <cell r="E9254">
            <v>0.05</v>
          </cell>
        </row>
        <row r="9255">
          <cell r="A9255">
            <v>38951</v>
          </cell>
          <cell r="B9255" t="str">
            <v>LUVA DE REDUCAO PARA TUBO PEX, METALICA, PARA CONEXAO COM ANEL DESLIZANTE, DN 32 X 25 MM</v>
          </cell>
          <cell r="C9255" t="str">
            <v xml:space="preserve">UN    </v>
          </cell>
          <cell r="D9255">
            <v>18.75</v>
          </cell>
          <cell r="E9255">
            <v>0.05</v>
          </cell>
        </row>
        <row r="9256">
          <cell r="A9256">
            <v>39312</v>
          </cell>
          <cell r="B9256" t="str">
            <v>LUVA DE REDUCAO PARA TUBO PEX, PLASTICA, PARA CONEXAO COM CRIMPAGEM, DN 20 X 16 MM</v>
          </cell>
          <cell r="C9256" t="str">
            <v xml:space="preserve">UN    </v>
          </cell>
          <cell r="D9256">
            <v>14.55</v>
          </cell>
          <cell r="E9256">
            <v>0.05</v>
          </cell>
        </row>
        <row r="9257">
          <cell r="A9257">
            <v>39313</v>
          </cell>
          <cell r="B9257" t="str">
            <v>LUVA DE REDUCAO PARA TUBO PEX, PLASTICA, PARA CONEXAO COM CRIMPAGEM, DN 25 X 16 MM</v>
          </cell>
          <cell r="C9257" t="str">
            <v xml:space="preserve">UN    </v>
          </cell>
          <cell r="D9257">
            <v>18.989999999999998</v>
          </cell>
          <cell r="E9257">
            <v>0.05</v>
          </cell>
        </row>
        <row r="9258">
          <cell r="A9258">
            <v>38950</v>
          </cell>
          <cell r="B9258" t="str">
            <v>LUVA DE REDUCAO PARA TUBO PEX, PLASTICA, PARA CONEXAO COM CRIMPAGEM, DN 32 X 20 MM</v>
          </cell>
          <cell r="C9258" t="str">
            <v xml:space="preserve">UN    </v>
          </cell>
          <cell r="D9258">
            <v>28.58</v>
          </cell>
          <cell r="E9258">
            <v>0.05</v>
          </cell>
        </row>
        <row r="9259">
          <cell r="A9259">
            <v>39314</v>
          </cell>
          <cell r="B9259" t="str">
            <v>LUVA DE REDUCAO PARA TUBO PEX, PLASTICA, PARA CONEXAO COM CRIMPAGEM, DN 32 X 25 MM</v>
          </cell>
          <cell r="C9259" t="str">
            <v xml:space="preserve">UN    </v>
          </cell>
          <cell r="D9259">
            <v>30.15</v>
          </cell>
          <cell r="E9259">
            <v>0.05</v>
          </cell>
        </row>
        <row r="9260">
          <cell r="A9260">
            <v>3907</v>
          </cell>
          <cell r="B9260" t="str">
            <v>LUVA DE REDUCAO ROSCAVEL, PVC, 1" X 3/4", PARA AGUA FRIA PREDIAL</v>
          </cell>
          <cell r="C9260" t="str">
            <v xml:space="preserve">UN    </v>
          </cell>
          <cell r="D9260">
            <v>2.21</v>
          </cell>
          <cell r="E9260">
            <v>0.05</v>
          </cell>
        </row>
        <row r="9261">
          <cell r="A9261">
            <v>3889</v>
          </cell>
          <cell r="B9261" t="str">
            <v>LUVA DE REDUCAO ROSCAVEL, PVC, 3/4" X 1/2", PARA AGUA FRIA PREDIAL</v>
          </cell>
          <cell r="C9261" t="str">
            <v xml:space="preserve">UN    </v>
          </cell>
          <cell r="D9261">
            <v>1.59</v>
          </cell>
          <cell r="E9261">
            <v>0.05</v>
          </cell>
        </row>
        <row r="9262">
          <cell r="A9262">
            <v>3868</v>
          </cell>
          <cell r="B9262" t="str">
            <v>LUVA DE REDUCAO SOLDAVEL, PVC, 25 MM X 20 MM, PARA AGUA FRIA PREDIAL</v>
          </cell>
          <cell r="C9262" t="str">
            <v xml:space="preserve">UN    </v>
          </cell>
          <cell r="D9262">
            <v>0.78</v>
          </cell>
          <cell r="E9262">
            <v>0.05</v>
          </cell>
        </row>
        <row r="9263">
          <cell r="A9263">
            <v>3869</v>
          </cell>
          <cell r="B9263" t="str">
            <v>LUVA DE REDUCAO SOLDAVEL, PVC, 32 MM X 25 MM, PARA AGUA FRIA PREDIAL</v>
          </cell>
          <cell r="C9263" t="str">
            <v xml:space="preserve">UN    </v>
          </cell>
          <cell r="D9263">
            <v>1.88</v>
          </cell>
          <cell r="E9263">
            <v>0.05</v>
          </cell>
        </row>
        <row r="9264">
          <cell r="A9264">
            <v>3872</v>
          </cell>
          <cell r="B9264" t="str">
            <v>LUVA DE REDUCAO SOLDAVEL, PVC, 40 MM X 32 MM, PARA AGUA FRIA PREDIAL</v>
          </cell>
          <cell r="C9264" t="str">
            <v xml:space="preserve">UN    </v>
          </cell>
          <cell r="D9264">
            <v>2.31</v>
          </cell>
          <cell r="E9264">
            <v>0.05</v>
          </cell>
        </row>
        <row r="9265">
          <cell r="A9265">
            <v>3850</v>
          </cell>
          <cell r="B9265" t="str">
            <v>LUVA DE REDUCAO SOLDAVEL, PVC, 60 MM X 50 MM, PARA AGUA FRIA PREDIAL</v>
          </cell>
          <cell r="C9265" t="str">
            <v xml:space="preserve">UN    </v>
          </cell>
          <cell r="D9265">
            <v>6.32</v>
          </cell>
          <cell r="E9265">
            <v>0.05</v>
          </cell>
        </row>
        <row r="9266">
          <cell r="A9266">
            <v>38023</v>
          </cell>
          <cell r="B9266" t="str">
            <v>LUVA DE REDUCAO, PVC, SOLDAVEL, 50 X 25 MM, PARA AGUA FRIA PREDIAL</v>
          </cell>
          <cell r="C9266" t="str">
            <v xml:space="preserve">UN    </v>
          </cell>
          <cell r="D9266">
            <v>2.65</v>
          </cell>
          <cell r="E9266">
            <v>0.05</v>
          </cell>
        </row>
        <row r="9267">
          <cell r="A9267">
            <v>37986</v>
          </cell>
          <cell r="B9267" t="str">
            <v>LUVA DE TRANSICAO DE CPVC X PVC, SOLDAVEL, 22 X 25 MM, PARA AGUA QUENTE</v>
          </cell>
          <cell r="C9267" t="str">
            <v xml:space="preserve">UN    </v>
          </cell>
          <cell r="D9267">
            <v>1.33</v>
          </cell>
          <cell r="E9267">
            <v>0.05</v>
          </cell>
        </row>
        <row r="9268">
          <cell r="A9268">
            <v>37987</v>
          </cell>
          <cell r="B9268" t="str">
            <v>LUVA DE TRANSICAO, CPVC, SOLDAVEL, 42 MM X 1 1/2", PARA AGUA QUENTE</v>
          </cell>
          <cell r="C9268" t="str">
            <v xml:space="preserve">UN    </v>
          </cell>
          <cell r="D9268">
            <v>99.87</v>
          </cell>
          <cell r="E9268">
            <v>0.05</v>
          </cell>
        </row>
        <row r="9269">
          <cell r="A9269">
            <v>37988</v>
          </cell>
          <cell r="B9269" t="str">
            <v>LUVA DE TRANSICAO, CPVC, SOLDAVEL, 54 MM X 2", PARA AGUA QUENTE PREDIAL</v>
          </cell>
          <cell r="C9269" t="str">
            <v xml:space="preserve">UN    </v>
          </cell>
          <cell r="D9269">
            <v>162.9</v>
          </cell>
          <cell r="E9269">
            <v>0.05</v>
          </cell>
        </row>
        <row r="9270">
          <cell r="A9270">
            <v>21120</v>
          </cell>
          <cell r="B9270" t="str">
            <v>LUVA DE TRANSICAO, CPVC, 15 MM X 1/2", PARA AGUA QUENTE PREDIAL</v>
          </cell>
          <cell r="C9270" t="str">
            <v xml:space="preserve">UN    </v>
          </cell>
          <cell r="D9270">
            <v>8.11</v>
          </cell>
          <cell r="E9270">
            <v>0.05</v>
          </cell>
        </row>
        <row r="9271">
          <cell r="A9271">
            <v>39318</v>
          </cell>
          <cell r="B9271" t="str">
            <v>LUVA DE TRANSICAO, CPVC, 22 MM X 1/2", PARA AGUA QUENTE</v>
          </cell>
          <cell r="C9271" t="str">
            <v xml:space="preserve">UN    </v>
          </cell>
          <cell r="D9271">
            <v>6.69</v>
          </cell>
          <cell r="E9271">
            <v>0.05</v>
          </cell>
        </row>
        <row r="9272">
          <cell r="A9272">
            <v>20162</v>
          </cell>
          <cell r="B9272" t="str">
            <v>LUVA DUPLA, PVC LEVE, DN 150 MM</v>
          </cell>
          <cell r="C9272" t="str">
            <v xml:space="preserve">UN    </v>
          </cell>
          <cell r="D9272">
            <v>10.93</v>
          </cell>
          <cell r="E9272">
            <v>0.05</v>
          </cell>
        </row>
        <row r="9273">
          <cell r="A9273">
            <v>40354</v>
          </cell>
          <cell r="B9273" t="str">
            <v>LUVA EM ACO CARBONO, SOLDAVEL, PRESSAO 3.000 LBS, DN 15 MM (1/2")</v>
          </cell>
          <cell r="C9273" t="str">
            <v xml:space="preserve">UN    </v>
          </cell>
          <cell r="D9273">
            <v>8.59</v>
          </cell>
          <cell r="E9273">
            <v>0.05</v>
          </cell>
        </row>
        <row r="9274">
          <cell r="A9274">
            <v>40357</v>
          </cell>
          <cell r="B9274" t="str">
            <v>LUVA EM ACO CARBONO, SOLDAVEL, PRESSAO 3.000 LBS, DN 20 MM (3/4")</v>
          </cell>
          <cell r="C9274" t="str">
            <v xml:space="preserve">UN    </v>
          </cell>
          <cell r="D9274">
            <v>9.64</v>
          </cell>
          <cell r="E9274">
            <v>0.05</v>
          </cell>
        </row>
        <row r="9275">
          <cell r="A9275">
            <v>40360</v>
          </cell>
          <cell r="B9275" t="str">
            <v>LUVA EM ACO CARBONO, SOLDAVEL, PRESSAO 3.000 LBS, DN 25 MM (1")</v>
          </cell>
          <cell r="C9275" t="str">
            <v xml:space="preserve">UN    </v>
          </cell>
          <cell r="D9275">
            <v>12.93</v>
          </cell>
          <cell r="E9275">
            <v>0.05</v>
          </cell>
        </row>
        <row r="9276">
          <cell r="A9276">
            <v>40363</v>
          </cell>
          <cell r="B9276" t="str">
            <v>LUVA EM ACO CARBONO, SOLDAVEL, PRESSAO 3.000 LBS, DN 32 MM (1 1/4")</v>
          </cell>
          <cell r="C9276" t="str">
            <v xml:space="preserve">UN    </v>
          </cell>
          <cell r="D9276">
            <v>19.73</v>
          </cell>
          <cell r="E9276">
            <v>0.05</v>
          </cell>
        </row>
        <row r="9277">
          <cell r="A9277">
            <v>40366</v>
          </cell>
          <cell r="B9277" t="str">
            <v>LUVA EM ACO CARBONO, SOLDAVEL, PRESSAO 3.000 LBS, DN 40 MM (1 1/2")</v>
          </cell>
          <cell r="C9277" t="str">
            <v xml:space="preserve">UN    </v>
          </cell>
          <cell r="D9277">
            <v>25.22</v>
          </cell>
          <cell r="E9277">
            <v>0.05</v>
          </cell>
        </row>
        <row r="9278">
          <cell r="A9278">
            <v>40369</v>
          </cell>
          <cell r="B9278" t="str">
            <v>LUVA EM ACO CARBONO, SOLDAVEL, PRESSAO 3.000 LBS, DN 50 MM (2")</v>
          </cell>
          <cell r="C9278" t="str">
            <v xml:space="preserve">UN    </v>
          </cell>
          <cell r="D9278">
            <v>39.75</v>
          </cell>
          <cell r="E9278">
            <v>0.05</v>
          </cell>
        </row>
        <row r="9279">
          <cell r="A9279">
            <v>40372</v>
          </cell>
          <cell r="B9279" t="str">
            <v>LUVA EM ACO CARBONO, SOLDAVEL, PRESSAO 3.000 LBS, DN 65 MM (2 1/2")</v>
          </cell>
          <cell r="C9279" t="str">
            <v xml:space="preserve">UN    </v>
          </cell>
          <cell r="D9279">
            <v>79.88</v>
          </cell>
          <cell r="E9279">
            <v>0.05</v>
          </cell>
        </row>
        <row r="9280">
          <cell r="A9280">
            <v>40375</v>
          </cell>
          <cell r="B9280" t="str">
            <v>LUVA EM ACO CARBONO, SOLDAVEL, PRESSAO 3.000 LBS, DN 80 MM (3")</v>
          </cell>
          <cell r="C9280" t="str">
            <v xml:space="preserve">UN    </v>
          </cell>
          <cell r="D9280">
            <v>108.13</v>
          </cell>
          <cell r="E9280">
            <v>0.05</v>
          </cell>
        </row>
        <row r="9281">
          <cell r="A9281">
            <v>1893</v>
          </cell>
          <cell r="B9281" t="str">
            <v>LUVA EM PVC RIGIDO ROSCAVEL, DE 1 1/2", PARA ELETRODUTO</v>
          </cell>
          <cell r="C9281" t="str">
            <v xml:space="preserve">UN    </v>
          </cell>
          <cell r="D9281">
            <v>2.29</v>
          </cell>
          <cell r="E9281">
            <v>0.05</v>
          </cell>
        </row>
        <row r="9282">
          <cell r="A9282">
            <v>1902</v>
          </cell>
          <cell r="B9282" t="str">
            <v>LUVA EM PVC RIGIDO ROSCAVEL, DE 1 1/4", PARA ELETRODUTO</v>
          </cell>
          <cell r="C9282" t="str">
            <v xml:space="preserve">UN    </v>
          </cell>
          <cell r="D9282">
            <v>1.66</v>
          </cell>
          <cell r="E9282">
            <v>0.05</v>
          </cell>
        </row>
        <row r="9283">
          <cell r="A9283">
            <v>1901</v>
          </cell>
          <cell r="B9283" t="str">
            <v>LUVA EM PVC RIGIDO ROSCAVEL, DE 1/2", PARA ELETRODUTO</v>
          </cell>
          <cell r="C9283" t="str">
            <v xml:space="preserve">UN    </v>
          </cell>
          <cell r="D9283">
            <v>0.52</v>
          </cell>
          <cell r="E9283">
            <v>0.05</v>
          </cell>
        </row>
        <row r="9284">
          <cell r="A9284">
            <v>1892</v>
          </cell>
          <cell r="B9284" t="str">
            <v>LUVA EM PVC RIGIDO ROSCAVEL, DE 1", PARA ELETRODUTO</v>
          </cell>
          <cell r="C9284" t="str">
            <v xml:space="preserve">UN    </v>
          </cell>
          <cell r="D9284">
            <v>1.07</v>
          </cell>
          <cell r="E9284">
            <v>0.05</v>
          </cell>
        </row>
        <row r="9285">
          <cell r="A9285">
            <v>1907</v>
          </cell>
          <cell r="B9285" t="str">
            <v>LUVA EM PVC RIGIDO ROSCAVEL, DE 2 1/2", PARA ELETRODUTO</v>
          </cell>
          <cell r="C9285" t="str">
            <v xml:space="preserve">UN    </v>
          </cell>
          <cell r="D9285">
            <v>7.37</v>
          </cell>
          <cell r="E9285">
            <v>0.05</v>
          </cell>
        </row>
        <row r="9286">
          <cell r="A9286">
            <v>1894</v>
          </cell>
          <cell r="B9286" t="str">
            <v>LUVA EM PVC RIGIDO ROSCAVEL, DE 2", PARA ELETRODUTO</v>
          </cell>
          <cell r="C9286" t="str">
            <v xml:space="preserve">UN    </v>
          </cell>
          <cell r="D9286">
            <v>3.31</v>
          </cell>
          <cell r="E9286">
            <v>0.05</v>
          </cell>
        </row>
        <row r="9287">
          <cell r="A9287">
            <v>1891</v>
          </cell>
          <cell r="B9287" t="str">
            <v>LUVA EM PVC RIGIDO ROSCAVEL, DE 3/4", PARA ELETRODUTO</v>
          </cell>
          <cell r="C9287" t="str">
            <v xml:space="preserve">UN    </v>
          </cell>
          <cell r="D9287">
            <v>0.77</v>
          </cell>
          <cell r="E9287">
            <v>0.05</v>
          </cell>
        </row>
        <row r="9288">
          <cell r="A9288">
            <v>1896</v>
          </cell>
          <cell r="B9288" t="str">
            <v>LUVA EM PVC RIGIDO ROSCAVEL, DE 3", PARA ELETRODUTO</v>
          </cell>
          <cell r="C9288" t="str">
            <v xml:space="preserve">UN    </v>
          </cell>
          <cell r="D9288">
            <v>9.9</v>
          </cell>
          <cell r="E9288">
            <v>0.05</v>
          </cell>
        </row>
        <row r="9289">
          <cell r="A9289">
            <v>1895</v>
          </cell>
          <cell r="B9289" t="str">
            <v>LUVA EM PVC RIGIDO ROSCAVEL, DE 4", PARA ELETRODUTO</v>
          </cell>
          <cell r="C9289" t="str">
            <v xml:space="preserve">UN    </v>
          </cell>
          <cell r="D9289">
            <v>17.39</v>
          </cell>
          <cell r="E9289">
            <v>0.05</v>
          </cell>
        </row>
        <row r="9290">
          <cell r="A9290">
            <v>2641</v>
          </cell>
          <cell r="B9290" t="str">
            <v>LUVA PARA ELETRODUTO, EM ACO GALVANIZADO ELETROLITICO, DIAMETRO DE 100 MM (4")</v>
          </cell>
          <cell r="C9290" t="str">
            <v xml:space="preserve">UN    </v>
          </cell>
          <cell r="D9290">
            <v>22.41</v>
          </cell>
          <cell r="E9290">
            <v>0.05</v>
          </cell>
        </row>
        <row r="9291">
          <cell r="A9291">
            <v>2636</v>
          </cell>
          <cell r="B9291" t="str">
            <v>LUVA PARA ELETRODUTO, EM ACO GALVANIZADO ELETROLITICO, DIAMETRO DE 15 MM (1/2")</v>
          </cell>
          <cell r="C9291" t="str">
            <v xml:space="preserve">UN    </v>
          </cell>
          <cell r="D9291">
            <v>1.44</v>
          </cell>
          <cell r="E9291">
            <v>0.05</v>
          </cell>
        </row>
        <row r="9292">
          <cell r="A9292">
            <v>2637</v>
          </cell>
          <cell r="B9292" t="str">
            <v>LUVA PARA ELETRODUTO, EM ACO GALVANIZADO ELETROLITICO, DIAMETRO DE 20 MM (3/4")</v>
          </cell>
          <cell r="C9292" t="str">
            <v xml:space="preserve">UN    </v>
          </cell>
          <cell r="D9292">
            <v>1.53</v>
          </cell>
          <cell r="E9292">
            <v>0.05</v>
          </cell>
        </row>
        <row r="9293">
          <cell r="A9293">
            <v>2638</v>
          </cell>
          <cell r="B9293" t="str">
            <v>LUVA PARA ELETRODUTO, EM ACO GALVANIZADO ELETROLITICO, DIAMETRO DE 25 MM (1")</v>
          </cell>
          <cell r="C9293" t="str">
            <v xml:space="preserve">UN    </v>
          </cell>
          <cell r="D9293">
            <v>1.78</v>
          </cell>
          <cell r="E9293">
            <v>0.05</v>
          </cell>
        </row>
        <row r="9294">
          <cell r="A9294">
            <v>2639</v>
          </cell>
          <cell r="B9294" t="str">
            <v>LUVA PARA ELETRODUTO, EM ACO GALVANIZADO ELETROLITICO, DIAMETRO DE 32 MM (1 1/4")</v>
          </cell>
          <cell r="C9294" t="str">
            <v xml:space="preserve">UN    </v>
          </cell>
          <cell r="D9294">
            <v>3.16</v>
          </cell>
          <cell r="E9294">
            <v>0.05</v>
          </cell>
        </row>
        <row r="9295">
          <cell r="A9295">
            <v>2644</v>
          </cell>
          <cell r="B9295" t="str">
            <v>LUVA PARA ELETRODUTO, EM ACO GALVANIZADO ELETROLITICO, DIAMETRO DE 40 MM (1 1/2")</v>
          </cell>
          <cell r="C9295" t="str">
            <v xml:space="preserve">UN    </v>
          </cell>
          <cell r="D9295">
            <v>4.58</v>
          </cell>
          <cell r="E9295">
            <v>0.05</v>
          </cell>
        </row>
        <row r="9296">
          <cell r="A9296">
            <v>2643</v>
          </cell>
          <cell r="B9296" t="str">
            <v>LUVA PARA ELETRODUTO, EM ACO GALVANIZADO ELETROLITICO, DIAMETRO DE 50 MM (2")</v>
          </cell>
          <cell r="C9296" t="str">
            <v xml:space="preserve">UN    </v>
          </cell>
          <cell r="D9296">
            <v>6.39</v>
          </cell>
          <cell r="E9296">
            <v>0.05</v>
          </cell>
        </row>
        <row r="9297">
          <cell r="A9297">
            <v>2640</v>
          </cell>
          <cell r="B9297" t="str">
            <v>LUVA PARA ELETRODUTO, EM ACO GALVANIZADO ELETROLITICO, DIAMETRO DE 65 MM (2 1/2")</v>
          </cell>
          <cell r="C9297" t="str">
            <v xml:space="preserve">UN    </v>
          </cell>
          <cell r="D9297">
            <v>9.33</v>
          </cell>
          <cell r="E9297">
            <v>0.05</v>
          </cell>
        </row>
        <row r="9298">
          <cell r="A9298">
            <v>2642</v>
          </cell>
          <cell r="B9298" t="str">
            <v>LUVA PARA ELETRODUTO, EM ACO GALVANIZADO ELETROLITICO, DIAMETRO DE 80 MM (3")</v>
          </cell>
          <cell r="C9298" t="str">
            <v xml:space="preserve">UN    </v>
          </cell>
          <cell r="D9298">
            <v>14.2</v>
          </cell>
          <cell r="E9298">
            <v>0.05</v>
          </cell>
        </row>
        <row r="9299">
          <cell r="A9299">
            <v>38943</v>
          </cell>
          <cell r="B9299" t="str">
            <v>LUVA PARA TUBO PEX, METALICO, PARA CONEXAO COM ANEL DESLIZANTE, DN 16 MM</v>
          </cell>
          <cell r="C9299" t="str">
            <v xml:space="preserve">UN    </v>
          </cell>
          <cell r="D9299">
            <v>4.9400000000000004</v>
          </cell>
          <cell r="E9299">
            <v>0.05</v>
          </cell>
        </row>
        <row r="9300">
          <cell r="A9300">
            <v>38944</v>
          </cell>
          <cell r="B9300" t="str">
            <v>LUVA PARA TUBO PEX, METALICO, PARA CONEXAO COM ANEL DESLIZANTE, DN 20 MM</v>
          </cell>
          <cell r="C9300" t="str">
            <v xml:space="preserve">UN    </v>
          </cell>
          <cell r="D9300">
            <v>7.64</v>
          </cell>
          <cell r="E9300">
            <v>0.05</v>
          </cell>
        </row>
        <row r="9301">
          <cell r="A9301">
            <v>38945</v>
          </cell>
          <cell r="B9301" t="str">
            <v>LUVA PARA TUBO PEX, METALICO, PARA CONEXAO COM ANEL DESLIZANTE, DN 25 MM</v>
          </cell>
          <cell r="C9301" t="str">
            <v xml:space="preserve">UN    </v>
          </cell>
          <cell r="D9301">
            <v>15.5</v>
          </cell>
          <cell r="E9301">
            <v>0.05</v>
          </cell>
        </row>
        <row r="9302">
          <cell r="A9302">
            <v>38946</v>
          </cell>
          <cell r="B9302" t="str">
            <v>LUVA PARA TUBO PEX, METALICO, PARA CONEXAO COM ANEL DESLIZANTE, DN 32 MM</v>
          </cell>
          <cell r="C9302" t="str">
            <v xml:space="preserve">UN    </v>
          </cell>
          <cell r="D9302">
            <v>23.12</v>
          </cell>
          <cell r="E9302">
            <v>0.05</v>
          </cell>
        </row>
        <row r="9303">
          <cell r="A9303">
            <v>39308</v>
          </cell>
          <cell r="B9303" t="str">
            <v>LUVA PARA TUBO PEX, PLASTICA, PARA CONEXAO COM CRIMPAGEM, DN 16 MM</v>
          </cell>
          <cell r="C9303" t="str">
            <v xml:space="preserve">UN    </v>
          </cell>
          <cell r="D9303">
            <v>10.08</v>
          </cell>
          <cell r="E9303">
            <v>0.05</v>
          </cell>
        </row>
        <row r="9304">
          <cell r="A9304">
            <v>39309</v>
          </cell>
          <cell r="B9304" t="str">
            <v>LUVA PARA TUBO PEX, PLASTICA, PARA CONEXAO COM CRIMPAGEM, DN 20 MM</v>
          </cell>
          <cell r="C9304" t="str">
            <v xml:space="preserve">UN    </v>
          </cell>
          <cell r="D9304">
            <v>14.58</v>
          </cell>
          <cell r="E9304">
            <v>0.05</v>
          </cell>
        </row>
        <row r="9305">
          <cell r="A9305">
            <v>39310</v>
          </cell>
          <cell r="B9305" t="str">
            <v>LUVA PARA TUBO PEX, PLASTICA, PARA CONEXAO COM CRIMPAGEM, DN 25 MM</v>
          </cell>
          <cell r="C9305" t="str">
            <v xml:space="preserve">UN    </v>
          </cell>
          <cell r="D9305">
            <v>22.09</v>
          </cell>
          <cell r="E9305">
            <v>0.05</v>
          </cell>
        </row>
        <row r="9306">
          <cell r="A9306">
            <v>39311</v>
          </cell>
          <cell r="B9306" t="str">
            <v>LUVA PARA TUBO PEX, PLASTICA, PARA CONEXAO COM CRIMPAGEM, DN 32 MM</v>
          </cell>
          <cell r="C9306" t="str">
            <v xml:space="preserve">UN    </v>
          </cell>
          <cell r="D9306">
            <v>33.200000000000003</v>
          </cell>
          <cell r="E9306">
            <v>0.05</v>
          </cell>
        </row>
        <row r="9307">
          <cell r="A9307">
            <v>39855</v>
          </cell>
          <cell r="B9307" t="str">
            <v>LUVA PASSANTE DE COBRE (REF 601) SEM ANEL DE SOLDA, BOLSA 15 MM</v>
          </cell>
          <cell r="C9307" t="str">
            <v xml:space="preserve">UN    </v>
          </cell>
          <cell r="D9307">
            <v>1.1499999999999999</v>
          </cell>
          <cell r="E9307">
            <v>0.05</v>
          </cell>
        </row>
        <row r="9308">
          <cell r="A9308">
            <v>39856</v>
          </cell>
          <cell r="B9308" t="str">
            <v>LUVA PASSANTE DE COBRE (REF 601) SEM ANEL DE SOLDA, BOLSA 22 MM</v>
          </cell>
          <cell r="C9308" t="str">
            <v xml:space="preserve">UN    </v>
          </cell>
          <cell r="D9308">
            <v>2.72</v>
          </cell>
          <cell r="E9308">
            <v>0.05</v>
          </cell>
        </row>
        <row r="9309">
          <cell r="A9309">
            <v>39857</v>
          </cell>
          <cell r="B9309" t="str">
            <v>LUVA PASSANTE DE COBRE (REF 601) SEM ANEL DE SOLDA, BOLSA 28 MM</v>
          </cell>
          <cell r="C9309" t="str">
            <v xml:space="preserve">UN    </v>
          </cell>
          <cell r="D9309">
            <v>4.41</v>
          </cell>
          <cell r="E9309">
            <v>0.05</v>
          </cell>
        </row>
        <row r="9310">
          <cell r="A9310">
            <v>39858</v>
          </cell>
          <cell r="B9310" t="str">
            <v>LUVA PASSANTE DE COBRE (REF 601) SEM ANEL DE SOLDA, BOLSA 35 MM</v>
          </cell>
          <cell r="C9310" t="str">
            <v xml:space="preserve">UN    </v>
          </cell>
          <cell r="D9310">
            <v>9.7899999999999991</v>
          </cell>
          <cell r="E9310">
            <v>0.05</v>
          </cell>
        </row>
        <row r="9311">
          <cell r="A9311">
            <v>39859</v>
          </cell>
          <cell r="B9311" t="str">
            <v>LUVA PASSANTE DE COBRE (REF 601) SEM ANEL DE SOLDA, BOLSA 42 MM</v>
          </cell>
          <cell r="C9311" t="str">
            <v xml:space="preserve">UN    </v>
          </cell>
          <cell r="D9311">
            <v>15.09</v>
          </cell>
          <cell r="E9311">
            <v>0.05</v>
          </cell>
        </row>
        <row r="9312">
          <cell r="A9312">
            <v>39860</v>
          </cell>
          <cell r="B9312" t="str">
            <v>LUVA PASSANTE DE COBRE (REF 601) SEM ANEL DE SOLDA, BOLSA 54 MM</v>
          </cell>
          <cell r="C9312" t="str">
            <v xml:space="preserve">UN    </v>
          </cell>
          <cell r="D9312">
            <v>23.16</v>
          </cell>
          <cell r="E9312">
            <v>0.05</v>
          </cell>
        </row>
        <row r="9313">
          <cell r="A9313">
            <v>39861</v>
          </cell>
          <cell r="B9313" t="str">
            <v>LUVA PASSANTE DE COBRE (REF 601) SEM ANEL DE SOLDA, BOLSA 66 MM</v>
          </cell>
          <cell r="C9313" t="str">
            <v xml:space="preserve">UN    </v>
          </cell>
          <cell r="D9313">
            <v>66.13</v>
          </cell>
          <cell r="E9313">
            <v>0.05</v>
          </cell>
        </row>
        <row r="9314">
          <cell r="A9314">
            <v>38447</v>
          </cell>
          <cell r="B9314" t="str">
            <v>LUVA PPR, SOLDAVEL, DN 110 MM, PARA AGUA QUENTE PREDIAL</v>
          </cell>
          <cell r="C9314" t="str">
            <v xml:space="preserve">UN    </v>
          </cell>
          <cell r="D9314">
            <v>58.83</v>
          </cell>
          <cell r="E9314">
            <v>0.05</v>
          </cell>
        </row>
        <row r="9315">
          <cell r="A9315">
            <v>36320</v>
          </cell>
          <cell r="B9315" t="str">
            <v>LUVA PPR, SOLDAVEL, DN 20 MM, PARA AGUA QUENTE PREDIAL</v>
          </cell>
          <cell r="C9315" t="str">
            <v xml:space="preserve">UN    </v>
          </cell>
          <cell r="D9315">
            <v>0.85</v>
          </cell>
          <cell r="E9315">
            <v>0.05</v>
          </cell>
        </row>
        <row r="9316">
          <cell r="A9316">
            <v>36324</v>
          </cell>
          <cell r="B9316" t="str">
            <v>LUVA PPR, SOLDAVEL, DN 25 MM, PARA AGUA QUENTE PREDIAL</v>
          </cell>
          <cell r="C9316" t="str">
            <v xml:space="preserve">UN    </v>
          </cell>
          <cell r="D9316">
            <v>1.29</v>
          </cell>
          <cell r="E9316">
            <v>0.05</v>
          </cell>
        </row>
        <row r="9317">
          <cell r="A9317">
            <v>38441</v>
          </cell>
          <cell r="B9317" t="str">
            <v>LUVA PPR, SOLDAVEL, DN 32 MM, PARA AGUA QUENTE PREDIAL</v>
          </cell>
          <cell r="C9317" t="str">
            <v xml:space="preserve">UN    </v>
          </cell>
          <cell r="D9317">
            <v>1.69</v>
          </cell>
          <cell r="E9317">
            <v>0.05</v>
          </cell>
        </row>
        <row r="9318">
          <cell r="A9318">
            <v>38442</v>
          </cell>
          <cell r="B9318" t="str">
            <v>LUVA PPR, SOLDAVEL, DN 40 MM, PARA AGUA QUENTE PREDIAL</v>
          </cell>
          <cell r="C9318" t="str">
            <v xml:space="preserve">UN    </v>
          </cell>
          <cell r="D9318">
            <v>4.3099999999999996</v>
          </cell>
          <cell r="E9318">
            <v>0.05</v>
          </cell>
        </row>
        <row r="9319">
          <cell r="A9319">
            <v>38443</v>
          </cell>
          <cell r="B9319" t="str">
            <v>LUVA PPR, SOLDAVEL, DN 50 MM, PARA AGUA QUENTE PREDIAL</v>
          </cell>
          <cell r="C9319" t="str">
            <v xml:space="preserve">UN    </v>
          </cell>
          <cell r="D9319">
            <v>6.51</v>
          </cell>
          <cell r="E9319">
            <v>0.05</v>
          </cell>
        </row>
        <row r="9320">
          <cell r="A9320">
            <v>38444</v>
          </cell>
          <cell r="B9320" t="str">
            <v>LUVA PPR, SOLDAVEL, DN 63 MM, PARA AGUA QUENTE PREDIAL</v>
          </cell>
          <cell r="C9320" t="str">
            <v xml:space="preserve">UN    </v>
          </cell>
          <cell r="D9320">
            <v>9.6999999999999993</v>
          </cell>
          <cell r="E9320">
            <v>0.05</v>
          </cell>
        </row>
        <row r="9321">
          <cell r="A9321">
            <v>38445</v>
          </cell>
          <cell r="B9321" t="str">
            <v>LUVA PPR, SOLDAVEL, DN 75 MM, PARA AGUA QUENTE PREDIAL</v>
          </cell>
          <cell r="C9321" t="str">
            <v xml:space="preserve">UN    </v>
          </cell>
          <cell r="D9321">
            <v>22.78</v>
          </cell>
          <cell r="E9321">
            <v>0.05</v>
          </cell>
        </row>
        <row r="9322">
          <cell r="A9322">
            <v>38446</v>
          </cell>
          <cell r="B9322" t="str">
            <v>LUVA PPR, SOLDAVEL, DN 90 MM, PARA AGUA QUENTE PREDIAL</v>
          </cell>
          <cell r="C9322" t="str">
            <v xml:space="preserve">UN    </v>
          </cell>
          <cell r="D9322">
            <v>36.76</v>
          </cell>
          <cell r="E9322">
            <v>0.05</v>
          </cell>
        </row>
        <row r="9323">
          <cell r="A9323">
            <v>3867</v>
          </cell>
          <cell r="B9323" t="str">
            <v>LUVA PVC SOLDAVEL, 110 MM, PARA AGUA FRIA PREDIAL</v>
          </cell>
          <cell r="C9323" t="str">
            <v xml:space="preserve">UN    </v>
          </cell>
          <cell r="D9323">
            <v>43.37</v>
          </cell>
          <cell r="E9323">
            <v>0.05</v>
          </cell>
        </row>
        <row r="9324">
          <cell r="A9324">
            <v>3861</v>
          </cell>
          <cell r="B9324" t="str">
            <v>LUVA PVC SOLDAVEL, 20 MM, PARA AGUA FRIA PREDIAL</v>
          </cell>
          <cell r="C9324" t="str">
            <v xml:space="preserve">UN    </v>
          </cell>
          <cell r="D9324">
            <v>0.44</v>
          </cell>
          <cell r="E9324">
            <v>0.05</v>
          </cell>
        </row>
        <row r="9325">
          <cell r="A9325">
            <v>3904</v>
          </cell>
          <cell r="B9325" t="str">
            <v>LUVA PVC SOLDAVEL, 25 MM, PARA AGUA FRIA PREDIAL</v>
          </cell>
          <cell r="C9325" t="str">
            <v xml:space="preserve">UN    </v>
          </cell>
          <cell r="D9325">
            <v>0.49</v>
          </cell>
          <cell r="E9325">
            <v>0.05</v>
          </cell>
        </row>
        <row r="9326">
          <cell r="A9326">
            <v>3903</v>
          </cell>
          <cell r="B9326" t="str">
            <v>LUVA PVC SOLDAVEL, 32 MM, PARA AGUA FRIA PREDIAL</v>
          </cell>
          <cell r="C9326" t="str">
            <v xml:space="preserve">UN    </v>
          </cell>
          <cell r="D9326">
            <v>1.05</v>
          </cell>
          <cell r="E9326">
            <v>0.05</v>
          </cell>
        </row>
        <row r="9327">
          <cell r="A9327">
            <v>3862</v>
          </cell>
          <cell r="B9327" t="str">
            <v>LUVA PVC SOLDAVEL, 40 MM, PARA AGUA FRIA PREDIAL</v>
          </cell>
          <cell r="C9327" t="str">
            <v xml:space="preserve">UN    </v>
          </cell>
          <cell r="D9327">
            <v>2.33</v>
          </cell>
          <cell r="E9327">
            <v>0.05</v>
          </cell>
        </row>
        <row r="9328">
          <cell r="A9328">
            <v>3863</v>
          </cell>
          <cell r="B9328" t="str">
            <v>LUVA PVC SOLDAVEL, 50 MM, PARA AGUA FRIA PREDIAL</v>
          </cell>
          <cell r="C9328" t="str">
            <v xml:space="preserve">UN    </v>
          </cell>
          <cell r="D9328">
            <v>2.73</v>
          </cell>
          <cell r="E9328">
            <v>0.05</v>
          </cell>
        </row>
        <row r="9329">
          <cell r="A9329">
            <v>3864</v>
          </cell>
          <cell r="B9329" t="str">
            <v>LUVA PVC SOLDAVEL, 60 MM, PARA AGUA FRIA PREDIAL</v>
          </cell>
          <cell r="C9329" t="str">
            <v xml:space="preserve">UN    </v>
          </cell>
          <cell r="D9329">
            <v>7.48</v>
          </cell>
          <cell r="E9329">
            <v>0.05</v>
          </cell>
        </row>
        <row r="9330">
          <cell r="A9330">
            <v>3865</v>
          </cell>
          <cell r="B9330" t="str">
            <v>LUVA PVC SOLDAVEL, 75 MM, PARA AGUA FRIA PREDIAL</v>
          </cell>
          <cell r="C9330" t="str">
            <v xml:space="preserve">UN    </v>
          </cell>
          <cell r="D9330">
            <v>11.18</v>
          </cell>
          <cell r="E9330">
            <v>0.05</v>
          </cell>
        </row>
        <row r="9331">
          <cell r="A9331">
            <v>3866</v>
          </cell>
          <cell r="B9331" t="str">
            <v>LUVA PVC SOLDAVEL, 85 MM, PARA AGUA FRIA PREDIAL</v>
          </cell>
          <cell r="C9331" t="str">
            <v xml:space="preserve">UN    </v>
          </cell>
          <cell r="D9331">
            <v>25.49</v>
          </cell>
          <cell r="E9331">
            <v>0.05</v>
          </cell>
        </row>
        <row r="9332">
          <cell r="A9332">
            <v>3902</v>
          </cell>
          <cell r="B9332" t="str">
            <v>LUVA PVC, ROSCAVEL,  2 1/2",  AGUA FRIA PREDIAL</v>
          </cell>
          <cell r="C9332" t="str">
            <v xml:space="preserve">UN    </v>
          </cell>
          <cell r="D9332">
            <v>14.38</v>
          </cell>
          <cell r="E9332">
            <v>0.05</v>
          </cell>
        </row>
        <row r="9333">
          <cell r="A9333">
            <v>3878</v>
          </cell>
          <cell r="B9333" t="str">
            <v>LUVA PVC, ROSCAVEL, 1 1/2",  AGUA FRIA PREDIAL</v>
          </cell>
          <cell r="C9333" t="str">
            <v xml:space="preserve">UN    </v>
          </cell>
          <cell r="D9333">
            <v>4.54</v>
          </cell>
          <cell r="E9333">
            <v>0.05</v>
          </cell>
        </row>
        <row r="9334">
          <cell r="A9334">
            <v>3877</v>
          </cell>
          <cell r="B9334" t="str">
            <v>LUVA PVC, ROSCAVEL, 1 1/4", AGUA FRIA PREDIAL</v>
          </cell>
          <cell r="C9334" t="str">
            <v xml:space="preserve">UN    </v>
          </cell>
          <cell r="D9334">
            <v>4.13</v>
          </cell>
          <cell r="E9334">
            <v>0.05</v>
          </cell>
        </row>
        <row r="9335">
          <cell r="A9335">
            <v>3879</v>
          </cell>
          <cell r="B9335" t="str">
            <v>LUVA PVC, ROSCAVEL, 2",  AGUA FRIA PREDIAL</v>
          </cell>
          <cell r="C9335" t="str">
            <v xml:space="preserve">UN    </v>
          </cell>
          <cell r="D9335">
            <v>9.15</v>
          </cell>
          <cell r="E9335">
            <v>0.05</v>
          </cell>
        </row>
        <row r="9336">
          <cell r="A9336">
            <v>3880</v>
          </cell>
          <cell r="B9336" t="str">
            <v>LUVA PVC, ROSCAVEL, 3", AGUA FRIA PREDIAL</v>
          </cell>
          <cell r="C9336" t="str">
            <v xml:space="preserve">UN    </v>
          </cell>
          <cell r="D9336">
            <v>20.67</v>
          </cell>
          <cell r="E9336">
            <v>0.05</v>
          </cell>
        </row>
        <row r="9337">
          <cell r="A9337">
            <v>12892</v>
          </cell>
          <cell r="B9337" t="str">
            <v>LUVA RASPA DE COURO, CANO CURTO (PUNHO *7* CM)</v>
          </cell>
          <cell r="C9337" t="str">
            <v xml:space="preserve">PAR   </v>
          </cell>
          <cell r="D9337">
            <v>9.4</v>
          </cell>
          <cell r="E9337">
            <v>0.05</v>
          </cell>
        </row>
        <row r="9338">
          <cell r="A9338">
            <v>3883</v>
          </cell>
          <cell r="B9338" t="str">
            <v>LUVA ROSCAVEL, PVC, 1/2", AGUA FRIA PREDIAL</v>
          </cell>
          <cell r="C9338" t="str">
            <v xml:space="preserve">UN    </v>
          </cell>
          <cell r="D9338">
            <v>0.79</v>
          </cell>
          <cell r="E9338">
            <v>0.05</v>
          </cell>
        </row>
        <row r="9339">
          <cell r="A9339">
            <v>3876</v>
          </cell>
          <cell r="B9339" t="str">
            <v>LUVA ROSCAVEL, PVC, 1", AGUA FRIA PREDIAL</v>
          </cell>
          <cell r="C9339" t="str">
            <v xml:space="preserve">UN    </v>
          </cell>
          <cell r="D9339">
            <v>2.06</v>
          </cell>
          <cell r="E9339">
            <v>0.05</v>
          </cell>
        </row>
        <row r="9340">
          <cell r="A9340">
            <v>3884</v>
          </cell>
          <cell r="B9340" t="str">
            <v>LUVA ROSCAVEL, PVC, 3/4", AGUA FRIA PREDIAL</v>
          </cell>
          <cell r="C9340" t="str">
            <v xml:space="preserve">UN    </v>
          </cell>
          <cell r="D9340">
            <v>1.18</v>
          </cell>
          <cell r="E9340">
            <v>0.05</v>
          </cell>
        </row>
        <row r="9341">
          <cell r="A9341">
            <v>3837</v>
          </cell>
          <cell r="B9341" t="str">
            <v>LUVA SIMPLES, PVC PBA, JE, DN 100 / DE 110 MM, PARA REDE AGUA (NBR 10351)</v>
          </cell>
          <cell r="C9341" t="str">
            <v xml:space="preserve">UN    </v>
          </cell>
          <cell r="D9341">
            <v>45.64</v>
          </cell>
          <cell r="E9341">
            <v>0.05</v>
          </cell>
        </row>
        <row r="9342">
          <cell r="A9342">
            <v>3845</v>
          </cell>
          <cell r="B9342" t="str">
            <v>LUVA SIMPLES, PVC PBA, JE, DN 50 / DE 60 MM, PARA REDE AGUA (NBR 10351)</v>
          </cell>
          <cell r="C9342" t="str">
            <v xml:space="preserve">UN    </v>
          </cell>
          <cell r="D9342">
            <v>13.29</v>
          </cell>
          <cell r="E9342">
            <v>0.05</v>
          </cell>
        </row>
        <row r="9343">
          <cell r="A9343">
            <v>11045</v>
          </cell>
          <cell r="B9343" t="str">
            <v>LUVA SIMPLES, PVC PBA, JE, DN 75 / DE 85 MM, PARA REDE AGUA (NBR 10351)</v>
          </cell>
          <cell r="C9343" t="str">
            <v xml:space="preserve">UN    </v>
          </cell>
          <cell r="D9343">
            <v>27.69</v>
          </cell>
          <cell r="E9343">
            <v>0.05</v>
          </cell>
        </row>
        <row r="9344">
          <cell r="A9344">
            <v>20170</v>
          </cell>
          <cell r="B9344" t="str">
            <v>LUVA SIMPLES, PVC SERIE REFORCADA - R, 100 MM, PARA ESGOTO PREDIAL</v>
          </cell>
          <cell r="C9344" t="str">
            <v xml:space="preserve">UN    </v>
          </cell>
          <cell r="D9344">
            <v>8.3800000000000008</v>
          </cell>
          <cell r="E9344">
            <v>0.05</v>
          </cell>
        </row>
        <row r="9345">
          <cell r="A9345">
            <v>20171</v>
          </cell>
          <cell r="B9345" t="str">
            <v>LUVA SIMPLES, PVC SERIE REFORCADA - R, 150 MM, PARA ESGOTO PREDIAL</v>
          </cell>
          <cell r="C9345" t="str">
            <v xml:space="preserve">UN    </v>
          </cell>
          <cell r="D9345">
            <v>26.27</v>
          </cell>
          <cell r="E9345">
            <v>0.05</v>
          </cell>
        </row>
        <row r="9346">
          <cell r="A9346">
            <v>20167</v>
          </cell>
          <cell r="B9346" t="str">
            <v>LUVA SIMPLES, PVC SERIE REFORCADA - R, 40 MM, PARA ESGOTO PREDIAL</v>
          </cell>
          <cell r="C9346" t="str">
            <v xml:space="preserve">UN    </v>
          </cell>
          <cell r="D9346">
            <v>3.3</v>
          </cell>
          <cell r="E9346">
            <v>0.05</v>
          </cell>
        </row>
        <row r="9347">
          <cell r="A9347">
            <v>20168</v>
          </cell>
          <cell r="B9347" t="str">
            <v>LUVA SIMPLES, PVC SERIE REFORCADA - R, 50 MM, PARA ESGOTO PREDIAL</v>
          </cell>
          <cell r="C9347" t="str">
            <v xml:space="preserve">UN    </v>
          </cell>
          <cell r="D9347">
            <v>4.92</v>
          </cell>
          <cell r="E9347">
            <v>0.05</v>
          </cell>
        </row>
        <row r="9348">
          <cell r="A9348">
            <v>20169</v>
          </cell>
          <cell r="B9348" t="str">
            <v>LUVA SIMPLES, PVC SERIE REFORCADA - R, 75 MM, PARA ESGOTO PREDIAL</v>
          </cell>
          <cell r="C9348" t="str">
            <v xml:space="preserve">UN    </v>
          </cell>
          <cell r="D9348">
            <v>6.91</v>
          </cell>
          <cell r="E9348">
            <v>0.05</v>
          </cell>
        </row>
        <row r="9349">
          <cell r="A9349">
            <v>3899</v>
          </cell>
          <cell r="B9349" t="str">
            <v>LUVA SIMPLES, PVC, SOLDAVEL, DN 100 MM, SERIE NORMAL, PARA ESGOTO PREDIAL</v>
          </cell>
          <cell r="C9349" t="str">
            <v xml:space="preserve">UN    </v>
          </cell>
          <cell r="D9349">
            <v>3.94</v>
          </cell>
          <cell r="E9349">
            <v>0.05</v>
          </cell>
        </row>
        <row r="9350">
          <cell r="A9350">
            <v>38676</v>
          </cell>
          <cell r="B9350" t="str">
            <v>LUVA SIMPLES, PVC, SOLDAVEL, DN 150 MM, SERIE NORMAL, PARA ESGOTO PREDIAL</v>
          </cell>
          <cell r="C9350" t="str">
            <v xml:space="preserve">UN    </v>
          </cell>
          <cell r="D9350">
            <v>17.3</v>
          </cell>
          <cell r="E9350">
            <v>0.05</v>
          </cell>
        </row>
        <row r="9351">
          <cell r="A9351">
            <v>3897</v>
          </cell>
          <cell r="B9351" t="str">
            <v>LUVA SIMPLES, PVC, SOLDAVEL, DN 40 MM, SERIE NORMAL, PARA ESGOTO PREDIAL</v>
          </cell>
          <cell r="C9351" t="str">
            <v xml:space="preserve">UN    </v>
          </cell>
          <cell r="D9351">
            <v>0.8</v>
          </cell>
          <cell r="E9351">
            <v>0.05</v>
          </cell>
        </row>
        <row r="9352">
          <cell r="A9352">
            <v>3875</v>
          </cell>
          <cell r="B9352" t="str">
            <v>LUVA SIMPLES, PVC, SOLDAVEL, DN 50 MM, SERIE NORMAL, PARA ESGOTO PREDIAL</v>
          </cell>
          <cell r="C9352" t="str">
            <v xml:space="preserve">UN    </v>
          </cell>
          <cell r="D9352">
            <v>1.83</v>
          </cell>
          <cell r="E9352">
            <v>0.05</v>
          </cell>
        </row>
        <row r="9353">
          <cell r="A9353">
            <v>3898</v>
          </cell>
          <cell r="B9353" t="str">
            <v>LUVA SIMPLES, PVC, SOLDAVEL, DN 75 MM, SERIE NORMAL, PARA ESGOTO PREDIAL</v>
          </cell>
          <cell r="C9353" t="str">
            <v xml:space="preserve">UN    </v>
          </cell>
          <cell r="D9353">
            <v>3.39</v>
          </cell>
          <cell r="E9353">
            <v>0.05</v>
          </cell>
        </row>
        <row r="9354">
          <cell r="A9354">
            <v>3855</v>
          </cell>
          <cell r="B9354" t="str">
            <v>LUVA SOLDAVEL COM BUCHA DE LATAO, PVC, 20 MM X 1/2"</v>
          </cell>
          <cell r="C9354" t="str">
            <v xml:space="preserve">UN    </v>
          </cell>
          <cell r="D9354">
            <v>3.2</v>
          </cell>
          <cell r="E9354">
            <v>0.05</v>
          </cell>
        </row>
        <row r="9355">
          <cell r="A9355">
            <v>3874</v>
          </cell>
          <cell r="B9355" t="str">
            <v>LUVA SOLDAVEL COM BUCHA DE LATAO, PVC, 25 MM X 1/2"</v>
          </cell>
          <cell r="C9355" t="str">
            <v xml:space="preserve">UN    </v>
          </cell>
          <cell r="D9355">
            <v>3.42</v>
          </cell>
          <cell r="E9355">
            <v>0.05</v>
          </cell>
        </row>
        <row r="9356">
          <cell r="A9356">
            <v>3870</v>
          </cell>
          <cell r="B9356" t="str">
            <v>LUVA SOLDAVEL COM BUCHA DE LATAO, PVC, 25 MM X 3/4"</v>
          </cell>
          <cell r="C9356" t="str">
            <v xml:space="preserve">UN    </v>
          </cell>
          <cell r="D9356">
            <v>4.28</v>
          </cell>
          <cell r="E9356">
            <v>0.05</v>
          </cell>
        </row>
        <row r="9357">
          <cell r="A9357">
            <v>38678</v>
          </cell>
          <cell r="B9357" t="str">
            <v>LUVA SOLDAVEL COM BUCHA DE LATAO, PVC, 32 MM X 1"</v>
          </cell>
          <cell r="C9357" t="str">
            <v xml:space="preserve">UN    </v>
          </cell>
          <cell r="D9357">
            <v>9.8800000000000008</v>
          </cell>
          <cell r="E9357">
            <v>0.05</v>
          </cell>
        </row>
        <row r="9358">
          <cell r="A9358">
            <v>3859</v>
          </cell>
          <cell r="B9358" t="str">
            <v>LUVA SOLDAVEL COM ROSCA, PVC, 20 MM X 1/2", PARA AGUA FRIA PREDIAL</v>
          </cell>
          <cell r="C9358" t="str">
            <v xml:space="preserve">UN    </v>
          </cell>
          <cell r="D9358">
            <v>0.78</v>
          </cell>
          <cell r="E9358">
            <v>0.05</v>
          </cell>
        </row>
        <row r="9359">
          <cell r="A9359">
            <v>3856</v>
          </cell>
          <cell r="B9359" t="str">
            <v>LUVA SOLDAVEL COM ROSCA, PVC, 25 MM X 1/2", PARA AGUA FRIA PREDIAL</v>
          </cell>
          <cell r="C9359" t="str">
            <v xml:space="preserve">UN    </v>
          </cell>
          <cell r="D9359">
            <v>1.18</v>
          </cell>
          <cell r="E9359">
            <v>0.05</v>
          </cell>
        </row>
        <row r="9360">
          <cell r="A9360">
            <v>3906</v>
          </cell>
          <cell r="B9360" t="str">
            <v>LUVA SOLDAVEL COM ROSCA, PVC, 25 MM X 3/4", PARA AGUA FRIA PREDIAL</v>
          </cell>
          <cell r="C9360" t="str">
            <v xml:space="preserve">UN    </v>
          </cell>
          <cell r="D9360">
            <v>0.9</v>
          </cell>
          <cell r="E9360">
            <v>0.05</v>
          </cell>
        </row>
        <row r="9361">
          <cell r="A9361">
            <v>3860</v>
          </cell>
          <cell r="B9361" t="str">
            <v>LUVA SOLDAVEL COM ROSCA, PVC, 32 MM X 1", PARA AGUA FRIA PREDIAL</v>
          </cell>
          <cell r="C9361" t="str">
            <v xml:space="preserve">UN    </v>
          </cell>
          <cell r="D9361">
            <v>2.87</v>
          </cell>
          <cell r="E9361">
            <v>0.05</v>
          </cell>
        </row>
        <row r="9362">
          <cell r="A9362">
            <v>3905</v>
          </cell>
          <cell r="B9362" t="str">
            <v>LUVA SOLDAVEL COM ROSCA, PVC, 40 MM X 1 1/4", PARA AGUA FRIA PREDIAL</v>
          </cell>
          <cell r="C9362" t="str">
            <v xml:space="preserve">UN    </v>
          </cell>
          <cell r="D9362">
            <v>6.17</v>
          </cell>
          <cell r="E9362">
            <v>0.05</v>
          </cell>
        </row>
        <row r="9363">
          <cell r="A9363">
            <v>3871</v>
          </cell>
          <cell r="B9363" t="str">
            <v>LUVA SOLDAVEL COM ROSCA, PVC, 50 MM X 1 1/2", PARA AGUA FRIA PREDIAL</v>
          </cell>
          <cell r="C9363" t="str">
            <v xml:space="preserve">UN    </v>
          </cell>
          <cell r="D9363">
            <v>10.87</v>
          </cell>
          <cell r="E9363">
            <v>0.05</v>
          </cell>
        </row>
        <row r="9364">
          <cell r="A9364">
            <v>37429</v>
          </cell>
          <cell r="B9364" t="str">
            <v>LUVA, PEAD PE 100,  DE 400 MM, PARA ELETROFUSAO</v>
          </cell>
          <cell r="C9364" t="str">
            <v xml:space="preserve">UN    </v>
          </cell>
          <cell r="D9364">
            <v>1666.22</v>
          </cell>
          <cell r="E9364">
            <v>0.05</v>
          </cell>
        </row>
        <row r="9365">
          <cell r="A9365">
            <v>37426</v>
          </cell>
          <cell r="B9365" t="str">
            <v>LUVA, PEAD PE 100,  DE 63 MM, PARA ELETROFUSAO</v>
          </cell>
          <cell r="C9365" t="str">
            <v xml:space="preserve">UN    </v>
          </cell>
          <cell r="D9365">
            <v>16.02</v>
          </cell>
          <cell r="E9365">
            <v>0.05</v>
          </cell>
        </row>
        <row r="9366">
          <cell r="A9366">
            <v>37427</v>
          </cell>
          <cell r="B9366" t="str">
            <v>LUVA, PEAD PE 100, DE 125 MM, PARA ELETROFUSAO</v>
          </cell>
          <cell r="C9366" t="str">
            <v xml:space="preserve">UN    </v>
          </cell>
          <cell r="D9366">
            <v>38.229999999999997</v>
          </cell>
          <cell r="E9366">
            <v>0.05</v>
          </cell>
        </row>
        <row r="9367">
          <cell r="A9367">
            <v>37424</v>
          </cell>
          <cell r="B9367" t="str">
            <v>LUVA, PEAD PE 100, DE 20 MM, PARA ELETROFUSAO</v>
          </cell>
          <cell r="C9367" t="str">
            <v xml:space="preserve">UN    </v>
          </cell>
          <cell r="D9367">
            <v>7.36</v>
          </cell>
          <cell r="E9367">
            <v>0.05</v>
          </cell>
        </row>
        <row r="9368">
          <cell r="A9368">
            <v>37428</v>
          </cell>
          <cell r="B9368" t="str">
            <v>LUVA, PEAD PE 100, DE 200 MM, PARA ELETROFUSAO</v>
          </cell>
          <cell r="C9368" t="str">
            <v xml:space="preserve">UN    </v>
          </cell>
          <cell r="D9368">
            <v>131.76</v>
          </cell>
          <cell r="E9368">
            <v>0.05</v>
          </cell>
        </row>
        <row r="9369">
          <cell r="A9369">
            <v>37425</v>
          </cell>
          <cell r="B9369" t="str">
            <v>LUVA, PEAD PE 100, DE 32 MM, PARA ELETROFUSAO</v>
          </cell>
          <cell r="C9369" t="str">
            <v xml:space="preserve">UN    </v>
          </cell>
          <cell r="D9369">
            <v>7.94</v>
          </cell>
          <cell r="E9369">
            <v>0.05</v>
          </cell>
        </row>
        <row r="9370">
          <cell r="A9370">
            <v>11519</v>
          </cell>
          <cell r="B9370" t="str">
            <v>MACANETA ALAVANCA, RETA OU CURVA, MACICA, CROMADA, COMPRIMENTO DE 10 A 16 CM, ACABAMENTO PADRAO MEDIO - SOMENTE MACANETAS</v>
          </cell>
          <cell r="C9370" t="str">
            <v xml:space="preserve">PAR   </v>
          </cell>
          <cell r="D9370">
            <v>28.65</v>
          </cell>
          <cell r="E9370">
            <v>0.05</v>
          </cell>
        </row>
        <row r="9371">
          <cell r="A9371">
            <v>11520</v>
          </cell>
          <cell r="B9371" t="str">
            <v>MACANETA ALAVANCA, RETA SIMPLES / OCA, CROMADA, COMPRIMENTO DE 10 A 16 CM, ACABAMENTO PADRAO POPULAR - SOMENTE MACANETAS</v>
          </cell>
          <cell r="C9371" t="str">
            <v xml:space="preserve">PAR   </v>
          </cell>
          <cell r="D9371">
            <v>11.36</v>
          </cell>
          <cell r="E9371">
            <v>0.05</v>
          </cell>
        </row>
        <row r="9372">
          <cell r="A9372">
            <v>11518</v>
          </cell>
          <cell r="B9372" t="str">
            <v>MACANETA TIPO BOLA, CROMADA,  DIAMETRO APROXIMADO DE *2 1/2*", (SOMENTE MACANETAS)</v>
          </cell>
          <cell r="C9372" t="str">
            <v xml:space="preserve">PAR   </v>
          </cell>
          <cell r="D9372">
            <v>33.06</v>
          </cell>
          <cell r="E9372">
            <v>0.05</v>
          </cell>
        </row>
        <row r="9373">
          <cell r="A9373">
            <v>38473</v>
          </cell>
          <cell r="B9373" t="str">
            <v>MACARICO DE SOLDA 201 PARA EXTENSAO GLP OU ACETILENO</v>
          </cell>
          <cell r="C9373" t="str">
            <v xml:space="preserve">UN    </v>
          </cell>
          <cell r="D9373">
            <v>128.55000000000001</v>
          </cell>
          <cell r="E9373">
            <v>0.05</v>
          </cell>
        </row>
        <row r="9374">
          <cell r="A9374">
            <v>4244</v>
          </cell>
          <cell r="B9374" t="str">
            <v>MACARIQUEIRO</v>
          </cell>
          <cell r="C9374" t="str">
            <v xml:space="preserve">H     </v>
          </cell>
          <cell r="D9374">
            <v>18.48</v>
          </cell>
          <cell r="E9374">
            <v>0.05</v>
          </cell>
        </row>
        <row r="9375">
          <cell r="A9375">
            <v>40977</v>
          </cell>
          <cell r="B9375" t="str">
            <v>MACARIQUEIRO (MENSALISTA)</v>
          </cell>
          <cell r="C9375" t="str">
            <v xml:space="preserve">MES   </v>
          </cell>
          <cell r="D9375">
            <v>3258.6</v>
          </cell>
          <cell r="E9375">
            <v>0.05</v>
          </cell>
        </row>
        <row r="9376">
          <cell r="A9376">
            <v>4006</v>
          </cell>
          <cell r="B9376" t="str">
            <v>MADEIRA PINHO SERRADA 3A QUALIDADE NAO APARELHADA</v>
          </cell>
          <cell r="C9376" t="str">
            <v xml:space="preserve">M3    </v>
          </cell>
          <cell r="D9376">
            <v>461.9</v>
          </cell>
          <cell r="E9376">
            <v>0.05</v>
          </cell>
        </row>
        <row r="9377">
          <cell r="A9377">
            <v>2742</v>
          </cell>
          <cell r="B9377" t="str">
            <v>MADEIRA ROLICA SEM TRATAMENTO, EUCALIPTO OU EQUIVALENTE DA REGIAO, H = 3 M, D = 12 A 15 CM (PARA ESCORAMENTO)</v>
          </cell>
          <cell r="C9377" t="str">
            <v xml:space="preserve">M     </v>
          </cell>
          <cell r="D9377">
            <v>2.09</v>
          </cell>
          <cell r="E9377">
            <v>0.05</v>
          </cell>
        </row>
        <row r="9378">
          <cell r="A9378">
            <v>2748</v>
          </cell>
          <cell r="B9378" t="str">
            <v>MADEIRA ROLICA SEM TRATAMENTO, EUCALIPTO OU EQUIVALENTE DA REGIAO, H = 3 M, D = 16 A 19 CM (PARA ESCORAMENTO)</v>
          </cell>
          <cell r="C9378" t="str">
            <v xml:space="preserve">M     </v>
          </cell>
          <cell r="D9378">
            <v>6.14</v>
          </cell>
          <cell r="E9378">
            <v>0.05</v>
          </cell>
        </row>
        <row r="9379">
          <cell r="A9379">
            <v>2736</v>
          </cell>
          <cell r="B9379" t="str">
            <v>MADEIRA ROLICA SEM TRATAMENTO, EUCALIPTO OU EQUIVALENTE DA REGIAO, H = 3 M, D = 20 A 24 CM (PARA ESCORAMENTO)</v>
          </cell>
          <cell r="C9379" t="str">
            <v xml:space="preserve">M     </v>
          </cell>
          <cell r="D9379">
            <v>8.57</v>
          </cell>
          <cell r="E9379">
            <v>0.05</v>
          </cell>
        </row>
        <row r="9380">
          <cell r="A9380">
            <v>2745</v>
          </cell>
          <cell r="B9380" t="str">
            <v>MADEIRA ROLICA SEM TRATAMENTO, EUCALIPTO OU EQUIVALENTE DA REGIAO, H = 3 M, D = 8 A 11 CM (PARA ESCORAMENTO)</v>
          </cell>
          <cell r="C9380" t="str">
            <v xml:space="preserve">M     </v>
          </cell>
          <cell r="D9380">
            <v>1.73</v>
          </cell>
          <cell r="E9380">
            <v>0.05</v>
          </cell>
        </row>
        <row r="9381">
          <cell r="A9381">
            <v>2751</v>
          </cell>
          <cell r="B9381" t="str">
            <v>MADEIRA ROLICA SEM TRATAMENTO, EUCALIPTO OU EQUIVALENTE DA REGIAO, H = 6 M, D = 12 A 15 CM (PARA ESCORAMENTO)</v>
          </cell>
          <cell r="C9381" t="str">
            <v xml:space="preserve">M     </v>
          </cell>
          <cell r="D9381">
            <v>2.21</v>
          </cell>
          <cell r="E9381">
            <v>0.05</v>
          </cell>
        </row>
        <row r="9382">
          <cell r="A9382">
            <v>14439</v>
          </cell>
          <cell r="B9382" t="str">
            <v>MADEIRA ROLICA SEM TRATAMENTO, EUCALIPTO OU EQUIVALENTE DA REGIAO, H = 6 M, D = 8 A 11 CM (PARA ESCORAMENTO)</v>
          </cell>
          <cell r="C9382" t="str">
            <v xml:space="preserve">M     </v>
          </cell>
          <cell r="D9382">
            <v>1.96</v>
          </cell>
          <cell r="E9382">
            <v>0.05</v>
          </cell>
        </row>
        <row r="9383">
          <cell r="A9383">
            <v>2731</v>
          </cell>
          <cell r="B9383" t="str">
            <v>MADEIRA ROLICA TRATADA, EUCALIPTO OU EQUIVALENTE DA REGIAO, H = 12 M, D = 20 A 24 CM (PARA POSTE)</v>
          </cell>
          <cell r="C9383" t="str">
            <v xml:space="preserve">M     </v>
          </cell>
          <cell r="D9383">
            <v>50.23</v>
          </cell>
          <cell r="E9383">
            <v>0.05</v>
          </cell>
        </row>
        <row r="9384">
          <cell r="A9384">
            <v>21138</v>
          </cell>
          <cell r="B9384" t="str">
            <v>MADEIRA ROLICA TRATADA, EUCALIPTO OU EQUIVALENTE DA REGIAO, H = 2,2 M, D = 8 A 11 CM (PARA CERCA)</v>
          </cell>
          <cell r="C9384" t="str">
            <v xml:space="preserve">M     </v>
          </cell>
          <cell r="D9384">
            <v>5.45</v>
          </cell>
          <cell r="E9384">
            <v>0.05</v>
          </cell>
        </row>
        <row r="9385">
          <cell r="A9385">
            <v>2747</v>
          </cell>
          <cell r="B9385" t="str">
            <v>MADEIRA ROLICA TRATADA, EUCALIPTO OU EQUIVALENTE DA REGIAO, H = 2,20 M, D = 16 A 19 CM (PARA CERCA)</v>
          </cell>
          <cell r="C9385" t="str">
            <v xml:space="preserve">M     </v>
          </cell>
          <cell r="D9385">
            <v>13.47</v>
          </cell>
          <cell r="E9385">
            <v>0.05</v>
          </cell>
        </row>
        <row r="9386">
          <cell r="A9386">
            <v>4115</v>
          </cell>
          <cell r="B9386" t="str">
            <v>MADEIRA ROLICA TRATADA, EUCALIPTO OU EQUIVALENTE DA REGIAO, H = 3 M, D = 12 A 15 CM</v>
          </cell>
          <cell r="C9386" t="str">
            <v xml:space="preserve">M     </v>
          </cell>
          <cell r="D9386">
            <v>10.54</v>
          </cell>
          <cell r="E9386">
            <v>0.05</v>
          </cell>
        </row>
        <row r="9387">
          <cell r="A9387">
            <v>2729</v>
          </cell>
          <cell r="B9387" t="str">
            <v>MADEIRA ROLICA TRATADA, EUCALIPTO OU EQUIVALENTE DA REGIAO, H = 3 M, D = 4 A 7 CM (PARA CAIBRO)</v>
          </cell>
          <cell r="C9387" t="str">
            <v xml:space="preserve">UN    </v>
          </cell>
          <cell r="D9387">
            <v>12.7</v>
          </cell>
          <cell r="E9387">
            <v>0.05</v>
          </cell>
        </row>
        <row r="9388">
          <cell r="A9388">
            <v>4119</v>
          </cell>
          <cell r="B9388" t="str">
            <v>MADEIRA ROLICA TRATADA, EUCALIPTO OU EQUIVALENTE DA REGIAO, H = 6 M, D = 16 A 19 CM</v>
          </cell>
          <cell r="C9388" t="str">
            <v xml:space="preserve">M     </v>
          </cell>
          <cell r="D9388">
            <v>21.21</v>
          </cell>
          <cell r="E9388">
            <v>0.05</v>
          </cell>
        </row>
        <row r="9389">
          <cell r="A9389">
            <v>2794</v>
          </cell>
          <cell r="B9389" t="str">
            <v>MADEIRA ROLICA TRATADA, EUCALIPTO OU EQUIVALENTE DA REGIAO, H = 6,5 M, D = 25 A 29 CM</v>
          </cell>
          <cell r="C9389" t="str">
            <v xml:space="preserve">M     </v>
          </cell>
          <cell r="D9389">
            <v>52.38</v>
          </cell>
          <cell r="E9389">
            <v>0.05</v>
          </cell>
        </row>
        <row r="9390">
          <cell r="A9390">
            <v>2788</v>
          </cell>
          <cell r="B9390" t="str">
            <v>MADEIRA ROLICA TRATADA, EUCALIPTO OU EQUIVALENTE DA REGIAO, H = 6,5 M, D = 30 A 34 CM</v>
          </cell>
          <cell r="C9390" t="str">
            <v xml:space="preserve">M     </v>
          </cell>
          <cell r="D9390">
            <v>105.9</v>
          </cell>
          <cell r="E9390">
            <v>0.05</v>
          </cell>
        </row>
        <row r="9391">
          <cell r="A9391">
            <v>3989</v>
          </cell>
          <cell r="B9391" t="str">
            <v>MADEIRA SERRADA APARELHADA DE MACARANDUBA, ANGELIM OU EQUIVALENTE DA REGIAO</v>
          </cell>
          <cell r="C9391" t="str">
            <v xml:space="preserve">M3    </v>
          </cell>
          <cell r="D9391">
            <v>1957.78</v>
          </cell>
          <cell r="E9391">
            <v>0.05</v>
          </cell>
        </row>
        <row r="9392">
          <cell r="A9392">
            <v>3997</v>
          </cell>
          <cell r="B9392" t="str">
            <v>MADEIRA SERRADA NAO APARELHADA DE MACARANDUBA, ANGELIM OU EQUIVALENTE DA REGIAO</v>
          </cell>
          <cell r="C9392" t="str">
            <v xml:space="preserve">M3    </v>
          </cell>
          <cell r="D9392">
            <v>1848.03</v>
          </cell>
          <cell r="E9392">
            <v>0.05</v>
          </cell>
        </row>
        <row r="9393">
          <cell r="A9393">
            <v>4004</v>
          </cell>
          <cell r="B9393" t="str">
            <v>MADEIRA 2A QUALIDADE SERRADA NAO APARELHADA</v>
          </cell>
          <cell r="C9393" t="str">
            <v xml:space="preserve">M3    </v>
          </cell>
          <cell r="D9393">
            <v>710</v>
          </cell>
          <cell r="E9393">
            <v>0.05</v>
          </cell>
        </row>
        <row r="9394">
          <cell r="A9394">
            <v>11836</v>
          </cell>
          <cell r="B9394" t="str">
            <v>MADEIRA 2A QUALIDADE SERRADA NAO APARELHADA -TIPO VIROLA</v>
          </cell>
          <cell r="C9394" t="str">
            <v xml:space="preserve">M3    </v>
          </cell>
          <cell r="D9394">
            <v>840.78</v>
          </cell>
          <cell r="E9394">
            <v>0.05</v>
          </cell>
        </row>
        <row r="9395">
          <cell r="A9395">
            <v>36151</v>
          </cell>
          <cell r="B9395" t="str">
            <v>MANGOTE DE SEGURANCA EM RASPA DE COURO</v>
          </cell>
          <cell r="C9395" t="str">
            <v xml:space="preserve">UN    </v>
          </cell>
          <cell r="D9395">
            <v>20.9</v>
          </cell>
          <cell r="E9395">
            <v>0.05</v>
          </cell>
        </row>
        <row r="9396">
          <cell r="A9396">
            <v>37457</v>
          </cell>
          <cell r="B9396" t="str">
            <v>MANGUEIRA CRISTAL PARA NIVEL, LISA, PVC TRANSPARENTE, 3/8" X1,5 MM</v>
          </cell>
          <cell r="C9396" t="str">
            <v xml:space="preserve">M     </v>
          </cell>
          <cell r="D9396">
            <v>1.8</v>
          </cell>
          <cell r="E9396">
            <v>0.05</v>
          </cell>
        </row>
        <row r="9397">
          <cell r="A9397">
            <v>37456</v>
          </cell>
          <cell r="B9397" t="str">
            <v>MANGUEIRA CRISTAL PARA NIVEL, LISA, PVC TRANSPARENTE, 5/16" X1 MM</v>
          </cell>
          <cell r="C9397" t="str">
            <v xml:space="preserve">M     </v>
          </cell>
          <cell r="D9397">
            <v>0.95</v>
          </cell>
          <cell r="E9397">
            <v>0.05</v>
          </cell>
        </row>
        <row r="9398">
          <cell r="A9398">
            <v>37461</v>
          </cell>
          <cell r="B9398" t="str">
            <v>MANGUEIRA CRISTAL TRANCADA, PVC COM REFORCO, COM PRESSAO DE TRABALHO (PT) 250 LBS/POL2, DE 3/4" X *2,8* MM</v>
          </cell>
          <cell r="C9398" t="str">
            <v xml:space="preserve">M     </v>
          </cell>
          <cell r="D9398">
            <v>6.68</v>
          </cell>
          <cell r="E9398">
            <v>0.05</v>
          </cell>
        </row>
        <row r="9399">
          <cell r="A9399">
            <v>37460</v>
          </cell>
          <cell r="B9399" t="str">
            <v>MANGUEIRA CRISTAL TRANCADA, PVC COM REFORCO, PRESSAO DE TRABALHO (PT) 250 LBS/POL2, DE 1" X *3,4* MM</v>
          </cell>
          <cell r="C9399" t="str">
            <v xml:space="preserve">M     </v>
          </cell>
          <cell r="D9399">
            <v>9.1300000000000008</v>
          </cell>
          <cell r="E9399">
            <v>0.05</v>
          </cell>
        </row>
        <row r="9400">
          <cell r="A9400">
            <v>37458</v>
          </cell>
          <cell r="B9400" t="str">
            <v>MANGUEIRA CRISTAL, LISA, PVC TRANSPARENTE, 1/2" X 2 MM</v>
          </cell>
          <cell r="C9400" t="str">
            <v xml:space="preserve">M     </v>
          </cell>
          <cell r="D9400">
            <v>2.67</v>
          </cell>
          <cell r="E9400">
            <v>0.05</v>
          </cell>
        </row>
        <row r="9401">
          <cell r="A9401">
            <v>37454</v>
          </cell>
          <cell r="B9401" t="str">
            <v>MANGUEIRA CRISTAL, LISA, PVC TRANSPARENTE, 1/4" X1 MM</v>
          </cell>
          <cell r="C9401" t="str">
            <v xml:space="preserve">M     </v>
          </cell>
          <cell r="D9401">
            <v>0.7</v>
          </cell>
          <cell r="E9401">
            <v>0.05</v>
          </cell>
        </row>
        <row r="9402">
          <cell r="A9402">
            <v>37455</v>
          </cell>
          <cell r="B9402" t="str">
            <v>MANGUEIRA CRISTAL, LISA, PVC TRANSPARENTE, 1/4" X1,5 MM</v>
          </cell>
          <cell r="C9402" t="str">
            <v xml:space="preserve">M     </v>
          </cell>
          <cell r="D9402">
            <v>1.18</v>
          </cell>
          <cell r="E9402">
            <v>0.05</v>
          </cell>
        </row>
        <row r="9403">
          <cell r="A9403">
            <v>37459</v>
          </cell>
          <cell r="B9403" t="str">
            <v>MANGUEIRA CRISTAL, LISA, PVC TRANSPARENTE, 3/4" X 2 MM</v>
          </cell>
          <cell r="C9403" t="str">
            <v xml:space="preserve">M     </v>
          </cell>
          <cell r="D9403">
            <v>3.75</v>
          </cell>
          <cell r="E9403">
            <v>0.05</v>
          </cell>
        </row>
        <row r="9404">
          <cell r="A9404">
            <v>21029</v>
          </cell>
          <cell r="B9404" t="str">
            <v>MANGUEIRA DE INCENDIO, TIPO 1, DE 1 1/2", COMPRIMENTO = 15 M, TECIDO EM FIO DE POLIESTER E TUBO INTERNO EM BORRACHA SINTETICA, COM UNIOES ENGATE RAPIDO</v>
          </cell>
          <cell r="C9404" t="str">
            <v xml:space="preserve">UN    </v>
          </cell>
          <cell r="D9404">
            <v>230</v>
          </cell>
          <cell r="E9404">
            <v>0.05</v>
          </cell>
        </row>
        <row r="9405">
          <cell r="A9405">
            <v>21030</v>
          </cell>
          <cell r="B9405" t="str">
            <v>MANGUEIRA DE INCENDIO, TIPO 1, DE 1 1/2", COMPRIMENTO = 20 M, TECIDO EM FIO DE POLIESTER E TUBO INTERNO EM BORRACHA SINTETICA, COM UNIOES ENGATE RAPIDO</v>
          </cell>
          <cell r="C9405" t="str">
            <v xml:space="preserve">UN    </v>
          </cell>
          <cell r="D9405">
            <v>283.51</v>
          </cell>
          <cell r="E9405">
            <v>0.05</v>
          </cell>
        </row>
        <row r="9406">
          <cell r="A9406">
            <v>21031</v>
          </cell>
          <cell r="B9406" t="str">
            <v>MANGUEIRA DE INCENDIO, TIPO 1, DE 1 1/2", COMPRIMENTO = 25 M, TECIDO EM FIO DE POLIESTER E TUBO INTERNO EM BORRACHA SINTETICA, COM UNIOES ENGATE RAPIDO</v>
          </cell>
          <cell r="C9406" t="str">
            <v xml:space="preserve">UN    </v>
          </cell>
          <cell r="D9406">
            <v>352.97</v>
          </cell>
          <cell r="E9406">
            <v>0.05</v>
          </cell>
        </row>
        <row r="9407">
          <cell r="A9407">
            <v>21032</v>
          </cell>
          <cell r="B9407" t="str">
            <v>MANGUEIRA DE INCENDIO, TIPO 1, DE 1 1/2", COMPRIMENTO = 30 M, TECIDO EM FIO DE POLIESTER E TUBO INTERNO EM BORRACHA SINTETICA, COM UNIOES ENGATE RAPIDO</v>
          </cell>
          <cell r="C9407" t="str">
            <v xml:space="preserve">UN    </v>
          </cell>
          <cell r="D9407">
            <v>376.88</v>
          </cell>
          <cell r="E9407">
            <v>0.05</v>
          </cell>
        </row>
        <row r="9408">
          <cell r="A9408">
            <v>37527</v>
          </cell>
          <cell r="B9408" t="str">
            <v>MANGUEIRA DE INCENDIO, TIPO 2, DE 1 1/2", COMPRIMENTO = 15 M, TECIDO EM FIO DE POLIESTER E TUBO INTERNO EM BORRACHA SINTETICA, COM UNIOES ENGATE RAPIDO</v>
          </cell>
          <cell r="C9408" t="str">
            <v xml:space="preserve">UN    </v>
          </cell>
          <cell r="D9408">
            <v>340.44</v>
          </cell>
          <cell r="E9408">
            <v>0.05</v>
          </cell>
        </row>
        <row r="9409">
          <cell r="A9409">
            <v>37528</v>
          </cell>
          <cell r="B9409" t="str">
            <v>MANGUEIRA DE INCENDIO, TIPO 2, DE 1 1/2", COMPRIMENTO = 20 M, TECIDO EM FIO DE POLIESTER E TUBO INTERNO EM BORRACHA SINTETICA, COM UNIOES</v>
          </cell>
          <cell r="C9409" t="str">
            <v xml:space="preserve">UN    </v>
          </cell>
          <cell r="D9409">
            <v>405.91</v>
          </cell>
          <cell r="E9409">
            <v>0.05</v>
          </cell>
        </row>
        <row r="9410">
          <cell r="A9410">
            <v>37529</v>
          </cell>
          <cell r="B9410" t="str">
            <v>MANGUEIRA DE INCENDIO, TIPO 2, DE 1 1/2", COMPRIMENTO = 25 M, TECIDO EM FIO DE POLIESTER E TUBO INTERNO EM BORRACHA SINTETICA, COM UNIOES</v>
          </cell>
          <cell r="C9410" t="str">
            <v xml:space="preserve">UN    </v>
          </cell>
          <cell r="D9410">
            <v>409.9</v>
          </cell>
          <cell r="E9410">
            <v>0.05</v>
          </cell>
        </row>
        <row r="9411">
          <cell r="A9411">
            <v>37530</v>
          </cell>
          <cell r="B9411" t="str">
            <v>MANGUEIRA DE INCENDIO, TIPO 2, DE 1 1/2", COMPRIMENTO = 30 M, TECIDO EM FIO DE POLIESTER E TUBO INTERNO EM BORRACHA SINTETICA, COM UNIOES</v>
          </cell>
          <cell r="C9411" t="str">
            <v xml:space="preserve">UN    </v>
          </cell>
          <cell r="D9411">
            <v>535.14</v>
          </cell>
          <cell r="E9411">
            <v>0.05</v>
          </cell>
        </row>
        <row r="9412">
          <cell r="A9412">
            <v>21034</v>
          </cell>
          <cell r="B9412" t="str">
            <v>MANGUEIRA DE INCENDIO, TIPO 2, DE 2 1/2", COMPRIMENTO = 15 M, TECIDO EM FIO DE POLIESTER E TUBO INTERNO EM BORRACHA SINTETICA, COM UNIOES ENGATE RAPIDO</v>
          </cell>
          <cell r="C9412" t="str">
            <v xml:space="preserve">UN    </v>
          </cell>
          <cell r="D9412">
            <v>456.58</v>
          </cell>
          <cell r="E9412">
            <v>0.05</v>
          </cell>
        </row>
        <row r="9413">
          <cell r="A9413">
            <v>37531</v>
          </cell>
          <cell r="B9413" t="str">
            <v>MANGUEIRA DE INCENDIO, TIPO 2, DE 2 1/2", COMPRIMENTO = 20 M, TECIDO EM FIO DE POLIESTER E TUBO INTERNO EM BORRACHA SINTETICA, COM UNIOES</v>
          </cell>
          <cell r="C9413" t="str">
            <v xml:space="preserve">UN    </v>
          </cell>
          <cell r="D9413">
            <v>575</v>
          </cell>
          <cell r="E9413">
            <v>0.05</v>
          </cell>
        </row>
        <row r="9414">
          <cell r="A9414">
            <v>21036</v>
          </cell>
          <cell r="B9414" t="str">
            <v>MANGUEIRA DE INCENDIO, TIPO 2, DE 2 1/2", COMPRIMENTO = 25 M, TECIDO EM FIO DE POLIESTER E TUBO INTERNO EM BORRACHA SINTETICA, COM UNIOES ENGATE RAPIDO</v>
          </cell>
          <cell r="C9414" t="str">
            <v xml:space="preserve">UN    </v>
          </cell>
          <cell r="D9414">
            <v>699.1</v>
          </cell>
          <cell r="E9414">
            <v>0.05</v>
          </cell>
        </row>
        <row r="9415">
          <cell r="A9415">
            <v>21037</v>
          </cell>
          <cell r="B9415" t="str">
            <v>MANGUEIRA DE INCENDIO, TIPO 2, DE 2 1/2", COMPRIMENTO = 30 M, TECIDO EM FIO DE POLIESTER E TUBO INTERNO EM BORRACHA SINTETICA, COM UNIOES ENGATE RAPIDO</v>
          </cell>
          <cell r="C9415" t="str">
            <v xml:space="preserve">UN    </v>
          </cell>
          <cell r="D9415">
            <v>797.02</v>
          </cell>
          <cell r="E9415">
            <v>0.05</v>
          </cell>
        </row>
        <row r="9416">
          <cell r="A9416">
            <v>20185</v>
          </cell>
          <cell r="B9416" t="str">
            <v>MANGUEIRA DE PVC FLEXIVEL,TIPO FLAT/ACHATADA, COR LARANJA, D = 1 1/2" (40 MM), PARA CONDUCAO DE AGUA, SERVICOS LEVES E MEDIOS</v>
          </cell>
          <cell r="C9416" t="str">
            <v xml:space="preserve">M     </v>
          </cell>
          <cell r="D9416">
            <v>10.87</v>
          </cell>
          <cell r="E9416">
            <v>0.05</v>
          </cell>
        </row>
        <row r="9417">
          <cell r="A9417">
            <v>20260</v>
          </cell>
          <cell r="B9417" t="str">
            <v>MANGUEIRA PARA GAS - GLP, DIAMETRO DE 3/8", COMPRIMENTO DE 1M</v>
          </cell>
          <cell r="C9417" t="str">
            <v xml:space="preserve">UN    </v>
          </cell>
          <cell r="D9417">
            <v>5.44</v>
          </cell>
          <cell r="E9417">
            <v>0.05</v>
          </cell>
        </row>
        <row r="9418">
          <cell r="A9418">
            <v>42011</v>
          </cell>
          <cell r="B9418" t="str">
            <v>MANILHA RETA PESADA PADRAO "D", CORPO EM ACO CARBONO 1045 E PINO REFORCADO EM ACO ALLOY, GALVANIZADO, ROSCADO, DIAMETRO 1/2" (COLETADO CAIXA)</v>
          </cell>
          <cell r="C9418" t="str">
            <v xml:space="preserve">UN    </v>
          </cell>
          <cell r="D9418">
            <v>6.82</v>
          </cell>
          <cell r="E9418">
            <v>0.05</v>
          </cell>
        </row>
        <row r="9419">
          <cell r="A9419">
            <v>37523</v>
          </cell>
          <cell r="B9419" t="str">
            <v>MANIPULADOR TELESCOPICO, POTENCIA DE 101 HP, CAPACIDADE DE CARGA DE 3.500 KG, ALTURA MAXIMA DE ELEVACAO DE 12 M</v>
          </cell>
          <cell r="C9419" t="str">
            <v xml:space="preserve">UN    </v>
          </cell>
          <cell r="D9419">
            <v>429996.07</v>
          </cell>
          <cell r="E9419">
            <v>0.05</v>
          </cell>
        </row>
        <row r="9420">
          <cell r="A9420">
            <v>37515</v>
          </cell>
          <cell r="B9420" t="str">
            <v>MANIPULADOR TELESCOPICO, POTENCIA DE 85 HP, CAPACIDADE DE CARGA DE 3.500 KG, ALTURA MAXIMA DE ELEVACAO DE 12,3 M</v>
          </cell>
          <cell r="C9420" t="str">
            <v xml:space="preserve">UN    </v>
          </cell>
          <cell r="D9420">
            <v>382288.5</v>
          </cell>
          <cell r="E9420">
            <v>0.05</v>
          </cell>
        </row>
        <row r="9421">
          <cell r="A9421">
            <v>12899</v>
          </cell>
          <cell r="B9421" t="str">
            <v>MANOMETRO COM CAIXA EM ACO PINTADO, ESCALA *10* KGF/CM2 (*10* BAR), DIAMETRO NOMINAL DE *63* MM, CONEXAO DE 1/4"</v>
          </cell>
          <cell r="C9421" t="str">
            <v xml:space="preserve">UN    </v>
          </cell>
          <cell r="D9421">
            <v>71.930000000000007</v>
          </cell>
          <cell r="E9421">
            <v>0.05</v>
          </cell>
        </row>
        <row r="9422">
          <cell r="A9422">
            <v>12898</v>
          </cell>
          <cell r="B9422" t="str">
            <v>MANOMETRO COM CAIXA EM ACO PINTADO, ESCALA *10* KGF/CM2 (*10* BAR), DIAMETRO NOMINAL DE 100 MM, CONEXAO DE 1/2"</v>
          </cell>
          <cell r="C9422" t="str">
            <v xml:space="preserve">UN    </v>
          </cell>
          <cell r="D9422">
            <v>114.1</v>
          </cell>
          <cell r="E9422">
            <v>0.05</v>
          </cell>
        </row>
        <row r="9423">
          <cell r="A9423">
            <v>39697</v>
          </cell>
          <cell r="B9423" t="str">
            <v>MANTA ALUMINIZADA NAS DUAS FACES, PARA SUBCOBERTURA, E = *2* MM</v>
          </cell>
          <cell r="C9423" t="str">
            <v xml:space="preserve">M2    </v>
          </cell>
          <cell r="D9423">
            <v>0.39</v>
          </cell>
          <cell r="E9423">
            <v>0.05</v>
          </cell>
        </row>
        <row r="9424">
          <cell r="A9424">
            <v>39696</v>
          </cell>
          <cell r="B9424" t="str">
            <v>MANTA ALUMINIZADA 1 FACE PARA SUBCOBERTURA, E = *1* MM</v>
          </cell>
          <cell r="C9424" t="str">
            <v xml:space="preserve">M2    </v>
          </cell>
          <cell r="D9424">
            <v>4.2</v>
          </cell>
          <cell r="E9424">
            <v>0.05</v>
          </cell>
        </row>
        <row r="9425">
          <cell r="A9425">
            <v>39700</v>
          </cell>
          <cell r="B9425" t="str">
            <v>MANTA ANTIRRUIDO DE POLIESTER (PET) PARA CONTRAPISO E = *8* MM</v>
          </cell>
          <cell r="C9425" t="str">
            <v xml:space="preserve">M2    </v>
          </cell>
          <cell r="D9425">
            <v>15.76</v>
          </cell>
          <cell r="E9425">
            <v>0.05</v>
          </cell>
        </row>
        <row r="9426">
          <cell r="A9426">
            <v>11621</v>
          </cell>
          <cell r="B9426" t="str">
            <v>MANTA ASFALTICA ELASTOMERICA EM POLIESTER ALUMINIZADA 3 MM, TIPO III, CLASSE B (NBR 9952)</v>
          </cell>
          <cell r="C9426" t="str">
            <v xml:space="preserve">M2    </v>
          </cell>
          <cell r="D9426">
            <v>31.36</v>
          </cell>
          <cell r="E9426">
            <v>0.05</v>
          </cell>
        </row>
        <row r="9427">
          <cell r="A9427">
            <v>4014</v>
          </cell>
          <cell r="B9427" t="str">
            <v>MANTA ASFALTICA ELASTOMERICA EM POLIESTER 3 MM, TIPO III, CLASSE B, ACABAMENTO PP (NBR 9952)</v>
          </cell>
          <cell r="C9427" t="str">
            <v xml:space="preserve">M2    </v>
          </cell>
          <cell r="D9427">
            <v>32.450000000000003</v>
          </cell>
          <cell r="E9427">
            <v>0.05</v>
          </cell>
        </row>
        <row r="9428">
          <cell r="A9428">
            <v>4015</v>
          </cell>
          <cell r="B9428" t="str">
            <v>MANTA ASFALTICA ELASTOMERICA EM POLIESTER 4 MM, TIPO III, CLASSE B, ACABAMENTO PP (NBR 9952)</v>
          </cell>
          <cell r="C9428" t="str">
            <v xml:space="preserve">M2    </v>
          </cell>
          <cell r="D9428">
            <v>39.840000000000003</v>
          </cell>
          <cell r="E9428">
            <v>0.05</v>
          </cell>
        </row>
        <row r="9429">
          <cell r="A9429">
            <v>4017</v>
          </cell>
          <cell r="B9429" t="str">
            <v>MANTA ASFALTICA ELASTOMERICA EM POLIESTER 5 MM, TIPO III, CLASSE B, ACABAMENTO PP (NBR 9952)</v>
          </cell>
          <cell r="C9429" t="str">
            <v xml:space="preserve">M2    </v>
          </cell>
          <cell r="D9429">
            <v>57.98</v>
          </cell>
          <cell r="E9429">
            <v>0.05</v>
          </cell>
        </row>
        <row r="9430">
          <cell r="A9430">
            <v>4016</v>
          </cell>
          <cell r="B9430" t="str">
            <v>MANTA ASFALTICA ELASTOMERICA TIPO GLASS 3 MM, TIPO II, CLASSE C, ACABAMENTO PP (NBR 9952)</v>
          </cell>
          <cell r="C9430" t="str">
            <v xml:space="preserve">M2    </v>
          </cell>
          <cell r="D9430">
            <v>22.9</v>
          </cell>
          <cell r="E9430">
            <v>0.05</v>
          </cell>
        </row>
        <row r="9431">
          <cell r="A9431">
            <v>39699</v>
          </cell>
          <cell r="B9431" t="str">
            <v>MANTA DE BORRACHA ANTIRRUIDO 5 MM</v>
          </cell>
          <cell r="C9431" t="str">
            <v xml:space="preserve">M2    </v>
          </cell>
          <cell r="D9431">
            <v>8.48</v>
          </cell>
          <cell r="E9431">
            <v>0.05</v>
          </cell>
        </row>
        <row r="9432">
          <cell r="A9432">
            <v>38544</v>
          </cell>
          <cell r="B9432" t="str">
            <v>MANTA DE POLIETILENO EXPANDIDO (PEBD) ANTICHAMAS, E = 8 MM</v>
          </cell>
          <cell r="C9432" t="str">
            <v xml:space="preserve">M2    </v>
          </cell>
          <cell r="D9432">
            <v>5.87</v>
          </cell>
          <cell r="E9432">
            <v>0.05</v>
          </cell>
        </row>
        <row r="9433">
          <cell r="A9433">
            <v>38545</v>
          </cell>
          <cell r="B9433" t="str">
            <v>MANTA DE POLIETILENO EXPANDIDO (PEBD), E = 5 MM</v>
          </cell>
          <cell r="C9433" t="str">
            <v xml:space="preserve">M2    </v>
          </cell>
          <cell r="D9433">
            <v>3.77</v>
          </cell>
          <cell r="E9433">
            <v>0.05</v>
          </cell>
        </row>
        <row r="9434">
          <cell r="A9434">
            <v>39695</v>
          </cell>
          <cell r="B9434" t="str">
            <v>MANTA DE POLIETILENO EXPANDIDO COM 1 FACE METALIZADA PARA SUBCOBERTURA, E = *5* MM</v>
          </cell>
          <cell r="C9434" t="str">
            <v xml:space="preserve">M2    </v>
          </cell>
          <cell r="D9434">
            <v>1.03</v>
          </cell>
          <cell r="E9434">
            <v>0.05</v>
          </cell>
        </row>
        <row r="9435">
          <cell r="A9435">
            <v>39323</v>
          </cell>
          <cell r="B9435" t="str">
            <v>MANTA GEOTEXTIL TECIDO DE LAMINETES DE POLIPROPILENO, RESISTENCIA A TRACAO = *25* KN/M</v>
          </cell>
          <cell r="C9435" t="str">
            <v xml:space="preserve">M2    </v>
          </cell>
          <cell r="D9435">
            <v>14.4</v>
          </cell>
          <cell r="E9435">
            <v>0.05</v>
          </cell>
        </row>
        <row r="9436">
          <cell r="A9436">
            <v>626</v>
          </cell>
          <cell r="B9436" t="str">
            <v>MANTA LIQUIDA DE BASE ASFALTICA MODIFICADA COM A ADICAO DE ELASTOMEROS DILUIDOS EM SOLVENTE ORGANICO, APLICACAO A FRIO (MEMBRANA IMPERMEABILIZANTE ASFASTICA)</v>
          </cell>
          <cell r="C9436" t="str">
            <v xml:space="preserve">KG    </v>
          </cell>
          <cell r="D9436">
            <v>9.4</v>
          </cell>
          <cell r="E9436">
            <v>0.05</v>
          </cell>
        </row>
        <row r="9437">
          <cell r="A9437">
            <v>25860</v>
          </cell>
          <cell r="B9437" t="str">
            <v>MANTA TERMOPLASTICA, PEAD, GEOMEMBRANA LISA, E = 0,50 MM ( NBR 15352)</v>
          </cell>
          <cell r="C9437" t="str">
            <v xml:space="preserve">M2    </v>
          </cell>
          <cell r="D9437">
            <v>8.41</v>
          </cell>
          <cell r="E9437">
            <v>0.05</v>
          </cell>
        </row>
        <row r="9438">
          <cell r="A9438">
            <v>25861</v>
          </cell>
          <cell r="B9438" t="str">
            <v>MANTA TERMOPLASTICA, PEAD, GEOMEMBRANA LISA, E = 0,75 MM ( NBR 15352)</v>
          </cell>
          <cell r="C9438" t="str">
            <v xml:space="preserve">M2    </v>
          </cell>
          <cell r="D9438">
            <v>12.69</v>
          </cell>
          <cell r="E9438">
            <v>0.05</v>
          </cell>
        </row>
        <row r="9439">
          <cell r="A9439">
            <v>25862</v>
          </cell>
          <cell r="B9439" t="str">
            <v>MANTA TERMOPLASTICA, PEAD, GEOMEMBRANA LISA, E = 0,80 MM ( NBR 15352)</v>
          </cell>
          <cell r="C9439" t="str">
            <v xml:space="preserve">M2    </v>
          </cell>
          <cell r="D9439">
            <v>13.47</v>
          </cell>
          <cell r="E9439">
            <v>0.05</v>
          </cell>
        </row>
        <row r="9440">
          <cell r="A9440">
            <v>25863</v>
          </cell>
          <cell r="B9440" t="str">
            <v>MANTA TERMOPLASTICA, PEAD, GEOMEMBRANA LISA, E = 1,00 MM ( NBR 15352)</v>
          </cell>
          <cell r="C9440" t="str">
            <v xml:space="preserve">M2    </v>
          </cell>
          <cell r="D9440">
            <v>16.829999999999998</v>
          </cell>
          <cell r="E9440">
            <v>0.05</v>
          </cell>
        </row>
        <row r="9441">
          <cell r="A9441">
            <v>25864</v>
          </cell>
          <cell r="B9441" t="str">
            <v>MANTA TERMOPLASTICA, PEAD, GEOMEMBRANA LISA, E = 1,50 MM ( NBR 15352)</v>
          </cell>
          <cell r="C9441" t="str">
            <v xml:space="preserve">M2    </v>
          </cell>
          <cell r="D9441">
            <v>25.24</v>
          </cell>
          <cell r="E9441">
            <v>0.05</v>
          </cell>
        </row>
        <row r="9442">
          <cell r="A9442">
            <v>25865</v>
          </cell>
          <cell r="B9442" t="str">
            <v>MANTA TERMOPLASTICA, PEAD, GEOMEMBRANA LISA, E = 2,00 MM ( NBR 15352)</v>
          </cell>
          <cell r="C9442" t="str">
            <v xml:space="preserve">M2    </v>
          </cell>
          <cell r="D9442">
            <v>33.82</v>
          </cell>
          <cell r="E9442">
            <v>0.05</v>
          </cell>
        </row>
        <row r="9443">
          <cell r="A9443">
            <v>25866</v>
          </cell>
          <cell r="B9443" t="str">
            <v>MANTA TERMOPLASTICA, PEAD, GEOMEMBRANA LISA, E = 2,50 MM ( NBR 15352)</v>
          </cell>
          <cell r="C9443" t="str">
            <v xml:space="preserve">M2    </v>
          </cell>
          <cell r="D9443">
            <v>41.99</v>
          </cell>
          <cell r="E9443">
            <v>0.05</v>
          </cell>
        </row>
        <row r="9444">
          <cell r="A9444">
            <v>25868</v>
          </cell>
          <cell r="B9444" t="str">
            <v>MANTA TERMOPLASTICA, PEAD, GEOMEMBRANA TEXTURIZADA EM AMBAS AS FACES, E = 0,50 MM (NBR 15352)</v>
          </cell>
          <cell r="C9444" t="str">
            <v xml:space="preserve">M2    </v>
          </cell>
          <cell r="D9444">
            <v>9.3699999999999992</v>
          </cell>
          <cell r="E9444">
            <v>0.05</v>
          </cell>
        </row>
        <row r="9445">
          <cell r="A9445">
            <v>25869</v>
          </cell>
          <cell r="B9445" t="str">
            <v>MANTA TERMOPLASTICA, PEAD, GEOMEMBRANA TEXTURIZADA EM AMBAS AS FACES, E = 0,75 MM (NBR 15352)</v>
          </cell>
          <cell r="C9445" t="str">
            <v xml:space="preserve">M2    </v>
          </cell>
          <cell r="D9445">
            <v>13.23</v>
          </cell>
          <cell r="E9445">
            <v>0.05</v>
          </cell>
        </row>
        <row r="9446">
          <cell r="A9446">
            <v>25870</v>
          </cell>
          <cell r="B9446" t="str">
            <v>MANTA TERMOPLASTICA, PEAD, GEOMEMBRANA TEXTURIZADA EM AMBAS AS FACES, E = 0,80 MM (NBR 15352)</v>
          </cell>
          <cell r="C9446" t="str">
            <v xml:space="preserve">M2    </v>
          </cell>
          <cell r="D9446">
            <v>14.99</v>
          </cell>
          <cell r="E9446">
            <v>0.05</v>
          </cell>
        </row>
        <row r="9447">
          <cell r="A9447">
            <v>25871</v>
          </cell>
          <cell r="B9447" t="str">
            <v>MANTA TERMOPLASTICA, PEAD, GEOMEMBRANA TEXTURIZADA EM AMBAS AS FACES, E = 1,00 MM (NBR 15352)</v>
          </cell>
          <cell r="C9447" t="str">
            <v xml:space="preserve">M2    </v>
          </cell>
          <cell r="D9447">
            <v>18.41</v>
          </cell>
          <cell r="E9447">
            <v>0.05</v>
          </cell>
        </row>
        <row r="9448">
          <cell r="A9448">
            <v>25867</v>
          </cell>
          <cell r="B9448" t="str">
            <v>MANTA TERMOPLASTICA, PEAD, GEOMEMBRANA TEXTURIZADA EM AMBAS AS FACES, E = 1,50 MM (NBR 15352)</v>
          </cell>
          <cell r="C9448" t="str">
            <v xml:space="preserve">M2    </v>
          </cell>
          <cell r="D9448">
            <v>27.26</v>
          </cell>
          <cell r="E9448">
            <v>0.05</v>
          </cell>
        </row>
        <row r="9449">
          <cell r="A9449">
            <v>25872</v>
          </cell>
          <cell r="B9449" t="str">
            <v>MANTA TERMOPLASTICA, PEAD, GEOMEMBRANA TEXTURIZADA EM AMBAS AS FACES, E = 2,00 MM (NBR 15352)</v>
          </cell>
          <cell r="C9449" t="str">
            <v xml:space="preserve">M2    </v>
          </cell>
          <cell r="D9449">
            <v>36.840000000000003</v>
          </cell>
          <cell r="E9449">
            <v>0.05</v>
          </cell>
        </row>
        <row r="9450">
          <cell r="A9450">
            <v>25873</v>
          </cell>
          <cell r="B9450" t="str">
            <v>MANTA TERMOPLASTICA, PEAD, GEOMEMBRANA TEXTURIZADA EM AMBAS AS FACES, E = 2,50 MM (NBR 15352)</v>
          </cell>
          <cell r="C9450" t="str">
            <v xml:space="preserve">M2    </v>
          </cell>
          <cell r="D9450">
            <v>45.95</v>
          </cell>
          <cell r="E9450">
            <v>0.05</v>
          </cell>
        </row>
        <row r="9451">
          <cell r="A9451">
            <v>40637</v>
          </cell>
          <cell r="B9451" t="str">
            <v>MAQUINA DEMARCADORA DE FAIXA DE TRAFEGO A FRIO, AUTOPROPELIDA, MOTOR DIESEL 38 HP</v>
          </cell>
          <cell r="C9451" t="str">
            <v xml:space="preserve">UN    </v>
          </cell>
          <cell r="D9451">
            <v>444393.8</v>
          </cell>
          <cell r="E9451">
            <v>0.05</v>
          </cell>
        </row>
        <row r="9452">
          <cell r="A9452">
            <v>13836</v>
          </cell>
          <cell r="B9452" t="str">
            <v>MAQUINA EXTRUSORA DE CONCRETO PARA GUIAS E SARJETAS, COM MOTOR A DIESEL DE 14 CV</v>
          </cell>
          <cell r="C9452" t="str">
            <v xml:space="preserve">UN    </v>
          </cell>
          <cell r="D9452">
            <v>56150.02</v>
          </cell>
          <cell r="E9452">
            <v>0.05</v>
          </cell>
        </row>
        <row r="9453">
          <cell r="A9453">
            <v>14534</v>
          </cell>
          <cell r="B9453" t="str">
            <v>MAQUINA MANUAL TIPO PRENSA PARA PRODUCAO DE BLOCOS E PAVIMENTOS DE CONCRETO, COM MOTOR ELETRICO TRIFASICO PARA VIBRACAO, POTENCIA TOTAL INSTALADA DE 1,5 KW</v>
          </cell>
          <cell r="C9453" t="str">
            <v xml:space="preserve">UN    </v>
          </cell>
          <cell r="D9453">
            <v>23505.89</v>
          </cell>
          <cell r="E9453">
            <v>0.05</v>
          </cell>
        </row>
        <row r="9454">
          <cell r="A9454">
            <v>14619</v>
          </cell>
          <cell r="B9454" t="str">
            <v>MAQUINA PARA CORTE COM DISCO ABRASIVO DE DIAMETRO DE 18'' (450 MM), COM MOTOR ELETRICO TRIFASICO DE 10 CV</v>
          </cell>
          <cell r="C9454" t="str">
            <v xml:space="preserve">UN    </v>
          </cell>
          <cell r="D9454">
            <v>10724.06</v>
          </cell>
          <cell r="E9454">
            <v>0.05</v>
          </cell>
        </row>
        <row r="9455">
          <cell r="A9455">
            <v>14535</v>
          </cell>
          <cell r="B9455" t="str">
            <v>MAQUINA TIPO PRENSA HIDRAULICA, PARA FABRICACAO DE TUBOS DE CONCRETO PARA AGUAS PLUVIAIS, DN 200 A DN 600 MM X 1000 MM DE COMPRIMENTO, COM MOTOR PRINCIPAL DE 20 CV</v>
          </cell>
          <cell r="C9455" t="str">
            <v xml:space="preserve">UN    </v>
          </cell>
          <cell r="D9455">
            <v>233298.16</v>
          </cell>
          <cell r="E9455">
            <v>0.05</v>
          </cell>
        </row>
        <row r="9456">
          <cell r="A9456">
            <v>39813</v>
          </cell>
          <cell r="B9456" t="str">
            <v>MAQUINA TIPO VASO / TANQUE / JATO DE PRESSAO PORTATIL PARA JATEAMENTO, CONTROLE AUTOMATICO E REMOTO, COM CAMARA DE 1 SAIDA, CAPACIDADE 280 LITROS, DIAMETRO *670* MM, BICO DE JATO CURTO VENTURI DE 5/16", MANGUEIRA DE 1" DE 10 M,  COMPLETA ( VALVULAS POP UP E DOSADORA, FUNDO CONICO, ETC)</v>
          </cell>
          <cell r="C9456" t="str">
            <v xml:space="preserve">UN    </v>
          </cell>
          <cell r="D9456">
            <v>14256.33</v>
          </cell>
          <cell r="E9456">
            <v>0.05</v>
          </cell>
        </row>
        <row r="9457">
          <cell r="A9457">
            <v>12868</v>
          </cell>
          <cell r="B9457" t="str">
            <v>MARCENEIRO</v>
          </cell>
          <cell r="C9457" t="str">
            <v xml:space="preserve">H     </v>
          </cell>
          <cell r="D9457">
            <v>13.23</v>
          </cell>
          <cell r="E9457">
            <v>0.05</v>
          </cell>
        </row>
        <row r="9458">
          <cell r="A9458">
            <v>40916</v>
          </cell>
          <cell r="B9458" t="str">
            <v>MARCENEIRO (MENSALISTA)</v>
          </cell>
          <cell r="C9458" t="str">
            <v xml:space="preserve">MES   </v>
          </cell>
          <cell r="D9458">
            <v>2336.92</v>
          </cell>
          <cell r="E9458">
            <v>0.05</v>
          </cell>
        </row>
        <row r="9459">
          <cell r="A9459">
            <v>4755</v>
          </cell>
          <cell r="B9459" t="str">
            <v>MARMORISTA / GRANITEIRO</v>
          </cell>
          <cell r="C9459" t="str">
            <v xml:space="preserve">H     </v>
          </cell>
          <cell r="D9459">
            <v>13.87</v>
          </cell>
          <cell r="E9459">
            <v>0.05</v>
          </cell>
        </row>
        <row r="9460">
          <cell r="A9460">
            <v>41067</v>
          </cell>
          <cell r="B9460" t="str">
            <v>MARMORISTA / GRANITEIRO (MENSALISTA)</v>
          </cell>
          <cell r="C9460" t="str">
            <v xml:space="preserve">MES   </v>
          </cell>
          <cell r="D9460">
            <v>2449.84</v>
          </cell>
          <cell r="E9460">
            <v>0.05</v>
          </cell>
        </row>
        <row r="9461">
          <cell r="A9461">
            <v>38463</v>
          </cell>
          <cell r="B9461" t="str">
            <v>MARTELO DE SOLDADOR/PICADOR DE SOLDA</v>
          </cell>
          <cell r="C9461" t="str">
            <v xml:space="preserve">UN    </v>
          </cell>
          <cell r="D9461">
            <v>31.23</v>
          </cell>
          <cell r="E9461">
            <v>0.05</v>
          </cell>
        </row>
        <row r="9462">
          <cell r="A9462">
            <v>40703</v>
          </cell>
          <cell r="B9462" t="str">
            <v>MARTELO DEMOLIDOR ELETRICO, COM POTENCIA DE 2.000 W, FREQUENCIA DE 1.000 IMPACTOS POR MINUTO, FORÇA DE IMPACTO ENTRE 60 E 65 J, PESO DE 30 KG</v>
          </cell>
          <cell r="C9462" t="str">
            <v xml:space="preserve">UN    </v>
          </cell>
          <cell r="D9462">
            <v>9560</v>
          </cell>
          <cell r="E9462">
            <v>0.05</v>
          </cell>
        </row>
        <row r="9463">
          <cell r="A9463">
            <v>14531</v>
          </cell>
          <cell r="B9463" t="str">
            <v>MARTELO DEMOLIDOR PNEUMATICO MANUAL, COM REDUCAO DE VIBRACAO, PESO DE 21 KG</v>
          </cell>
          <cell r="C9463" t="str">
            <v xml:space="preserve">UN    </v>
          </cell>
          <cell r="D9463">
            <v>17823.439999999999</v>
          </cell>
          <cell r="E9463">
            <v>0.05</v>
          </cell>
        </row>
        <row r="9464">
          <cell r="A9464">
            <v>36533</v>
          </cell>
          <cell r="B9464" t="str">
            <v>MARTELO DEMOLIDOR PNEUMATICO MANUAL, COM REDUCAO DE VIBRACAO, PESO DE 31,5 KG</v>
          </cell>
          <cell r="C9464" t="str">
            <v xml:space="preserve">UN    </v>
          </cell>
          <cell r="D9464">
            <v>20510.22</v>
          </cell>
          <cell r="E9464">
            <v>0.05</v>
          </cell>
        </row>
        <row r="9465">
          <cell r="A9465">
            <v>11616</v>
          </cell>
          <cell r="B9465" t="str">
            <v>MARTELO DEMOLIDOR PNEUMATICO MANUAL, PADRAO, PESO DE 32 KG</v>
          </cell>
          <cell r="C9465" t="str">
            <v xml:space="preserve">UN    </v>
          </cell>
          <cell r="D9465">
            <v>19371.599999999999</v>
          </cell>
          <cell r="E9465">
            <v>0.05</v>
          </cell>
        </row>
        <row r="9466">
          <cell r="A9466">
            <v>41898</v>
          </cell>
          <cell r="B9466" t="str">
            <v>MARTELO DEMOLIDOR PNEUMATICO MANUAL, PESO  DE 28 KG, COM SILENCIADOR</v>
          </cell>
          <cell r="C9466" t="str">
            <v xml:space="preserve">UN    </v>
          </cell>
          <cell r="D9466">
            <v>21795.69</v>
          </cell>
          <cell r="E9466">
            <v>0.05</v>
          </cell>
        </row>
        <row r="9467">
          <cell r="A9467">
            <v>13447</v>
          </cell>
          <cell r="B9467" t="str">
            <v>MARTELO PERFURADOR PNEUMATICO MANUAL, DE SUPERFICIE, COM AVANCO DE COLUNA, PESO DE 22 KG</v>
          </cell>
          <cell r="C9467" t="str">
            <v xml:space="preserve">UN    </v>
          </cell>
          <cell r="D9467">
            <v>40105.56</v>
          </cell>
          <cell r="E9467">
            <v>0.05</v>
          </cell>
        </row>
        <row r="9468">
          <cell r="A9468">
            <v>14529</v>
          </cell>
          <cell r="B9468" t="str">
            <v>MARTELO PERFURADOR PNEUMATICO MANUAL, HASTE 25 X 75 MM, 21 KG</v>
          </cell>
          <cell r="C9468" t="str">
            <v xml:space="preserve">UN    </v>
          </cell>
          <cell r="D9468">
            <v>22430.02</v>
          </cell>
          <cell r="E9468">
            <v>0.05</v>
          </cell>
        </row>
        <row r="9469">
          <cell r="A9469">
            <v>10747</v>
          </cell>
          <cell r="B9469" t="str">
            <v>MARTELO PERFURADOR PNEUMATICO MANUAL, PESO DE 25 KG, COM SILENCIADOR</v>
          </cell>
          <cell r="C9469" t="str">
            <v xml:space="preserve">UN    </v>
          </cell>
          <cell r="D9469">
            <v>22007.279999999999</v>
          </cell>
          <cell r="E9469">
            <v>0.05</v>
          </cell>
        </row>
        <row r="9470">
          <cell r="A9470">
            <v>36141</v>
          </cell>
          <cell r="B9470" t="str">
            <v>MASCARA DE SEGURANCA PARA SOLDA COM ESCUDO DE CELERON E CARNEIRA DE PLASTICO COM REGULAGEM</v>
          </cell>
          <cell r="C9470" t="str">
            <v xml:space="preserve">UN    </v>
          </cell>
          <cell r="D9470">
            <v>28.21</v>
          </cell>
          <cell r="E9470">
            <v>0.05</v>
          </cell>
        </row>
        <row r="9471">
          <cell r="A9471">
            <v>4053</v>
          </cell>
          <cell r="B9471" t="str">
            <v>MASSA A OLEO PARA MADEIRA</v>
          </cell>
          <cell r="C9471" t="str">
            <v xml:space="preserve">GL    </v>
          </cell>
          <cell r="D9471">
            <v>55</v>
          </cell>
          <cell r="E9471">
            <v>0.05</v>
          </cell>
        </row>
        <row r="9472">
          <cell r="A9472">
            <v>4052</v>
          </cell>
          <cell r="B9472" t="str">
            <v>MASSA ACRILICA</v>
          </cell>
          <cell r="C9472" t="str">
            <v xml:space="preserve">18L   </v>
          </cell>
          <cell r="D9472">
            <v>112.19</v>
          </cell>
          <cell r="E9472">
            <v>0.05</v>
          </cell>
        </row>
        <row r="9473">
          <cell r="A9473">
            <v>4056</v>
          </cell>
          <cell r="B9473" t="str">
            <v>MASSA ACRILICA PARA PAREDES INTERIOR/EXTERIOR</v>
          </cell>
          <cell r="C9473" t="str">
            <v xml:space="preserve">GL    </v>
          </cell>
          <cell r="D9473">
            <v>28.92</v>
          </cell>
          <cell r="E9473">
            <v>0.05</v>
          </cell>
        </row>
        <row r="9474">
          <cell r="A9474">
            <v>4051</v>
          </cell>
          <cell r="B9474" t="str">
            <v>MASSA CORRIDA PVA PARA PAREDES INTERNAS</v>
          </cell>
          <cell r="C9474" t="str">
            <v xml:space="preserve">18L   </v>
          </cell>
          <cell r="D9474">
            <v>72.2</v>
          </cell>
          <cell r="E9474">
            <v>0.05</v>
          </cell>
        </row>
        <row r="9475">
          <cell r="A9475">
            <v>4047</v>
          </cell>
          <cell r="B9475" t="str">
            <v>MASSA CORRIDA PVA PARA PAREDES INTERNAS</v>
          </cell>
          <cell r="C9475" t="str">
            <v xml:space="preserve">GL    </v>
          </cell>
          <cell r="D9475">
            <v>14.44</v>
          </cell>
          <cell r="E9475">
            <v>0.05</v>
          </cell>
        </row>
        <row r="9476">
          <cell r="A9476">
            <v>4048</v>
          </cell>
          <cell r="B9476" t="str">
            <v>MASSA CORRIDA PVA PARA PAREDES INTERNAS</v>
          </cell>
          <cell r="C9476" t="str">
            <v xml:space="preserve">L     </v>
          </cell>
          <cell r="D9476">
            <v>4.01</v>
          </cell>
          <cell r="E9476">
            <v>0.05</v>
          </cell>
        </row>
        <row r="9477">
          <cell r="A9477">
            <v>39434</v>
          </cell>
          <cell r="B9477" t="str">
            <v>MASSA DE REJUNTE EM PO PARA DRYWALL, A BASE DE GESSO, SECAGEM RAPIDA, PARA TRATAMENTO DE JUNTAS DE CHAPA DE GESSO (COM ADICAO DE AGUA)</v>
          </cell>
          <cell r="C9477" t="str">
            <v xml:space="preserve">KG    </v>
          </cell>
          <cell r="D9477">
            <v>4.07</v>
          </cell>
          <cell r="E9477">
            <v>0.05</v>
          </cell>
        </row>
        <row r="9478">
          <cell r="A9478">
            <v>39433</v>
          </cell>
          <cell r="B9478" t="str">
            <v>MASSA DE REJUNTE PRONTA PARA TRATAMENTO DE JUNTAS DE CHAPA DE GESSO PARA DRYWALL, SEM ADICAO DE AGUA</v>
          </cell>
          <cell r="C9478" t="str">
            <v xml:space="preserve">KG    </v>
          </cell>
          <cell r="D9478">
            <v>2.92</v>
          </cell>
          <cell r="E9478">
            <v>0.05</v>
          </cell>
        </row>
        <row r="9479">
          <cell r="A9479">
            <v>4049</v>
          </cell>
          <cell r="B9479" t="str">
            <v>MASSA EPOXI BICOMPONENTE (MASSA + CATALIZADOR)</v>
          </cell>
          <cell r="C9479" t="str">
            <v xml:space="preserve">L     </v>
          </cell>
          <cell r="D9479">
            <v>45.23</v>
          </cell>
          <cell r="E9479">
            <v>0.05</v>
          </cell>
        </row>
        <row r="9480">
          <cell r="A9480">
            <v>38120</v>
          </cell>
          <cell r="B9480" t="str">
            <v>MASSA EPOXI BICOMPONENTE PARA REPAROS</v>
          </cell>
          <cell r="C9480" t="str">
            <v xml:space="preserve">KG    </v>
          </cell>
          <cell r="D9480">
            <v>66.89</v>
          </cell>
          <cell r="E9480">
            <v>0.05</v>
          </cell>
        </row>
        <row r="9481">
          <cell r="A9481">
            <v>38877</v>
          </cell>
          <cell r="B9481" t="str">
            <v>MASSA PARA TEXTURA LISA DE BASE ACRILICA, USO INTERNO E EXTERNO</v>
          </cell>
          <cell r="C9481" t="str">
            <v xml:space="preserve">KG    </v>
          </cell>
          <cell r="D9481">
            <v>5.74</v>
          </cell>
          <cell r="E9481">
            <v>0.05</v>
          </cell>
        </row>
        <row r="9482">
          <cell r="A9482">
            <v>34546</v>
          </cell>
          <cell r="B9482" t="str">
            <v>MASSA PARA TEXTURA RUSTICA DE BASE ACRILICA, COR BRANCA, USO INTERNO E EXTERNO</v>
          </cell>
          <cell r="C9482" t="str">
            <v xml:space="preserve">KG    </v>
          </cell>
          <cell r="D9482">
            <v>5.78</v>
          </cell>
          <cell r="E9482">
            <v>0.05</v>
          </cell>
        </row>
        <row r="9483">
          <cell r="A9483">
            <v>10498</v>
          </cell>
          <cell r="B9483" t="str">
            <v>MASSA PARA VIDRO</v>
          </cell>
          <cell r="C9483" t="str">
            <v xml:space="preserve">KG    </v>
          </cell>
          <cell r="D9483">
            <v>4.83</v>
          </cell>
          <cell r="E9483">
            <v>0.05</v>
          </cell>
        </row>
        <row r="9484">
          <cell r="A9484">
            <v>4823</v>
          </cell>
          <cell r="B9484" t="str">
            <v>MASSA PLASTICA PARA MARMORE/GRANITO</v>
          </cell>
          <cell r="C9484" t="str">
            <v xml:space="preserve">KG    </v>
          </cell>
          <cell r="D9484">
            <v>31.86</v>
          </cell>
          <cell r="E9484">
            <v>0.05</v>
          </cell>
        </row>
        <row r="9485">
          <cell r="A9485">
            <v>12357</v>
          </cell>
          <cell r="B9485" t="str">
            <v>MASTRO SIMPLES GALVANIZADO DIAMETRO NOMINAL 1 1/2", COMPRIMENTO 3 M</v>
          </cell>
          <cell r="C9485" t="str">
            <v xml:space="preserve">UN    </v>
          </cell>
          <cell r="D9485">
            <v>127.49</v>
          </cell>
          <cell r="E9485">
            <v>0.05</v>
          </cell>
        </row>
        <row r="9486">
          <cell r="A9486">
            <v>12358</v>
          </cell>
          <cell r="B9486" t="str">
            <v>MASTRO SIMPLES GALVANIZADO DIAMETRO NOMINAL 2", COMPRIMENTO 3 M</v>
          </cell>
          <cell r="C9486" t="str">
            <v xml:space="preserve">UN    </v>
          </cell>
          <cell r="D9486">
            <v>143.4</v>
          </cell>
          <cell r="E9486">
            <v>0.05</v>
          </cell>
        </row>
        <row r="9487">
          <cell r="A9487">
            <v>11079</v>
          </cell>
          <cell r="B9487" t="str">
            <v>MATERIAL FILTRANTE (PEDREGULHO) 0,6 A 25,46 MM (POSTO PEDREIRA/FORNECEDOR, SEM FRETE)</v>
          </cell>
          <cell r="C9487" t="str">
            <v xml:space="preserve">M3    </v>
          </cell>
          <cell r="D9487">
            <v>581.88</v>
          </cell>
          <cell r="E9487">
            <v>0.05</v>
          </cell>
        </row>
        <row r="9488">
          <cell r="A9488">
            <v>11082</v>
          </cell>
          <cell r="B9488" t="str">
            <v>MATERIAL FILTRANTE (PEDREGULHO) 38 A 25,4 MM (POSTO PEDREIRA/FORNECEDOR, SEM FRETE)</v>
          </cell>
          <cell r="C9488" t="str">
            <v xml:space="preserve">M3    </v>
          </cell>
          <cell r="D9488">
            <v>593.65</v>
          </cell>
          <cell r="E9488">
            <v>0.05</v>
          </cell>
        </row>
        <row r="9489">
          <cell r="A9489">
            <v>4058</v>
          </cell>
          <cell r="B9489" t="str">
            <v>MECANICO DE EQUIPAMENTOS PESADOS</v>
          </cell>
          <cell r="C9489" t="str">
            <v xml:space="preserve">H     </v>
          </cell>
          <cell r="D9489">
            <v>18.48</v>
          </cell>
          <cell r="E9489">
            <v>0.05</v>
          </cell>
        </row>
        <row r="9490">
          <cell r="A9490">
            <v>40974</v>
          </cell>
          <cell r="B9490" t="str">
            <v>MECANICO DE EQUIPAMENTOS PESADOS (MENSALISTA)</v>
          </cell>
          <cell r="C9490" t="str">
            <v xml:space="preserve">MES   </v>
          </cell>
          <cell r="D9490">
            <v>3258.6</v>
          </cell>
          <cell r="E9490">
            <v>0.05</v>
          </cell>
        </row>
        <row r="9491">
          <cell r="A9491">
            <v>34794</v>
          </cell>
          <cell r="B9491" t="str">
            <v>MECANICO DE REFRIGERACAO</v>
          </cell>
          <cell r="C9491" t="str">
            <v xml:space="preserve">H     </v>
          </cell>
          <cell r="D9491">
            <v>14.43</v>
          </cell>
          <cell r="E9491">
            <v>0.05</v>
          </cell>
        </row>
        <row r="9492">
          <cell r="A9492">
            <v>40925</v>
          </cell>
          <cell r="B9492" t="str">
            <v>MECANICO DE REFRIGERACAO (MENSALISTA)</v>
          </cell>
          <cell r="C9492" t="str">
            <v xml:space="preserve">MES   </v>
          </cell>
          <cell r="D9492">
            <v>2547.0300000000002</v>
          </cell>
          <cell r="E9492">
            <v>0.05</v>
          </cell>
        </row>
        <row r="9493">
          <cell r="A9493">
            <v>13741</v>
          </cell>
          <cell r="B9493" t="str">
            <v>MEDIDOR DE NIVEL ESTATICO E DINAMICO PARA POCO, COMPRIMENTO DE 200 M</v>
          </cell>
          <cell r="C9493" t="str">
            <v xml:space="preserve">UN    </v>
          </cell>
          <cell r="D9493">
            <v>2126.4699999999998</v>
          </cell>
          <cell r="E9493">
            <v>0.05</v>
          </cell>
        </row>
        <row r="9494">
          <cell r="A9494">
            <v>3288</v>
          </cell>
          <cell r="B9494" t="str">
            <v>MEIA CANA DE MADEIRA CEDRINHO OU EQUIVALENTE DA REGIAO, ACABAMENTO PARA FORRO PAULISTA, *2,5 X 2,5* CM</v>
          </cell>
          <cell r="C9494" t="str">
            <v xml:space="preserve">M     </v>
          </cell>
          <cell r="D9494">
            <v>3.47</v>
          </cell>
          <cell r="E9494">
            <v>0.05</v>
          </cell>
        </row>
        <row r="9495">
          <cell r="A9495">
            <v>13587</v>
          </cell>
          <cell r="B9495" t="str">
            <v>MEIA CANA DE MADEIRA PINUS OU EQUIVALENTE DA REGIAO, ACABAMENTO PARA FORRO PAULISTA, *2,5 X 2,5* CM</v>
          </cell>
          <cell r="C9495" t="str">
            <v xml:space="preserve">M     </v>
          </cell>
          <cell r="D9495">
            <v>2.09</v>
          </cell>
          <cell r="E9495">
            <v>0.05</v>
          </cell>
        </row>
        <row r="9496">
          <cell r="A9496">
            <v>38598</v>
          </cell>
          <cell r="B9496" t="str">
            <v>MEIA CANALETA CONCRETO ESTRUTURAL 14 X 19 X 19 CM, FBK 14 MPA (NBR 6136)</v>
          </cell>
          <cell r="C9496" t="str">
            <v xml:space="preserve">UN    </v>
          </cell>
          <cell r="D9496">
            <v>2.23</v>
          </cell>
          <cell r="E9496">
            <v>0.05</v>
          </cell>
        </row>
        <row r="9497">
          <cell r="A9497">
            <v>38595</v>
          </cell>
          <cell r="B9497" t="str">
            <v>MEIA CANALETA CONCRETO ESTRUTURAL 14 X 19 X 19 CM, FBK 4,5 MPA (NBR 6136)</v>
          </cell>
          <cell r="C9497" t="str">
            <v xml:space="preserve">UN    </v>
          </cell>
          <cell r="D9497">
            <v>1.54</v>
          </cell>
          <cell r="E9497">
            <v>0.05</v>
          </cell>
        </row>
        <row r="9498">
          <cell r="A9498">
            <v>38592</v>
          </cell>
          <cell r="B9498" t="str">
            <v>MEIO BLOCO CONCRETO ESTRUTURAL 14 X 19 X 14 CM, FBK 14 MPA (NBR 6136)</v>
          </cell>
          <cell r="C9498" t="str">
            <v xml:space="preserve">UN    </v>
          </cell>
          <cell r="D9498">
            <v>2.02</v>
          </cell>
          <cell r="E9498">
            <v>0.05</v>
          </cell>
        </row>
        <row r="9499">
          <cell r="A9499">
            <v>38588</v>
          </cell>
          <cell r="B9499" t="str">
            <v>MEIO BLOCO CONCRETO ESTRUTURAL 14 X 19 X 14 CM, FBK 4,5 MPA (NBR 6136)</v>
          </cell>
          <cell r="C9499" t="str">
            <v xml:space="preserve">UN    </v>
          </cell>
          <cell r="D9499">
            <v>1.27</v>
          </cell>
          <cell r="E9499">
            <v>0.05</v>
          </cell>
        </row>
        <row r="9500">
          <cell r="A9500">
            <v>38593</v>
          </cell>
          <cell r="B9500" t="str">
            <v>MEIO BLOCO CONCRETO ESTRUTURAL 14 X 19 X 19 CM, FBK 14 MPA (NBR 6136)</v>
          </cell>
          <cell r="C9500" t="str">
            <v xml:space="preserve">UN    </v>
          </cell>
          <cell r="D9500">
            <v>2.17</v>
          </cell>
          <cell r="E9500">
            <v>0.05</v>
          </cell>
        </row>
        <row r="9501">
          <cell r="A9501">
            <v>38589</v>
          </cell>
          <cell r="B9501" t="str">
            <v>MEIO BLOCO CONCRETO ESTRUTURAL 14 X 19 X 19 CM, FBK 4,5 MPA (NBR 6136)</v>
          </cell>
          <cell r="C9501" t="str">
            <v xml:space="preserve">UN    </v>
          </cell>
          <cell r="D9501">
            <v>1.55</v>
          </cell>
          <cell r="E9501">
            <v>0.05</v>
          </cell>
        </row>
        <row r="9502">
          <cell r="A9502">
            <v>38594</v>
          </cell>
          <cell r="B9502" t="str">
            <v>MEIO BLOCO CONCRETO ESTRUTURAL 14 X 19 X 34 CM, FBK 14 MPA (NBR 6136)</v>
          </cell>
          <cell r="C9502" t="str">
            <v xml:space="preserve">UN    </v>
          </cell>
          <cell r="D9502">
            <v>3.22</v>
          </cell>
          <cell r="E9502">
            <v>0.05</v>
          </cell>
        </row>
        <row r="9503">
          <cell r="A9503">
            <v>34787</v>
          </cell>
          <cell r="B9503" t="str">
            <v>MEIO BLOCO ESTRUTURAL CERAMICO 14 X 19 X 14 CM, 4,0 MPA (NBR 15270)</v>
          </cell>
          <cell r="C9503" t="str">
            <v xml:space="preserve">UN    </v>
          </cell>
          <cell r="D9503">
            <v>0.84</v>
          </cell>
          <cell r="E9503">
            <v>0.05</v>
          </cell>
        </row>
        <row r="9504">
          <cell r="A9504">
            <v>34788</v>
          </cell>
          <cell r="B9504" t="str">
            <v>MEIO BLOCO ESTRUTURAL CERAMICO 14 X 19 X 14 CM, 6,0 MPA (NBR 15270)</v>
          </cell>
          <cell r="C9504" t="str">
            <v xml:space="preserve">UN    </v>
          </cell>
          <cell r="D9504">
            <v>0.85</v>
          </cell>
          <cell r="E9504">
            <v>0.05</v>
          </cell>
        </row>
        <row r="9505">
          <cell r="A9505">
            <v>34784</v>
          </cell>
          <cell r="B9505" t="str">
            <v>MEIO BLOCO ESTRUTURAL CERAMICO 14 X 19 X 19 CM, 4,0 MPA (NBR 15270)</v>
          </cell>
          <cell r="C9505" t="str">
            <v xml:space="preserve">UN    </v>
          </cell>
          <cell r="D9505">
            <v>0.93</v>
          </cell>
          <cell r="E9505">
            <v>0.05</v>
          </cell>
        </row>
        <row r="9506">
          <cell r="A9506">
            <v>34781</v>
          </cell>
          <cell r="B9506" t="str">
            <v>MEIO BLOCO ESTRUTURAL CERAMICO 14 X 19 X 19 CM, 6,0 MPA (NBR 15270)</v>
          </cell>
          <cell r="C9506" t="str">
            <v xml:space="preserve">UN    </v>
          </cell>
          <cell r="D9506">
            <v>1.06</v>
          </cell>
          <cell r="E9506">
            <v>0.05</v>
          </cell>
        </row>
        <row r="9507">
          <cell r="A9507">
            <v>34773</v>
          </cell>
          <cell r="B9507" t="str">
            <v>MEIO BLOCO VEDACAO CONCRETO APARENTE 14 X 19 X 19 CM  (CLASSE C - NBR 6136)</v>
          </cell>
          <cell r="C9507" t="str">
            <v xml:space="preserve">UN    </v>
          </cell>
          <cell r="D9507">
            <v>1.61</v>
          </cell>
          <cell r="E9507">
            <v>0.05</v>
          </cell>
        </row>
        <row r="9508">
          <cell r="A9508">
            <v>34769</v>
          </cell>
          <cell r="B9508" t="str">
            <v>MEIO BLOCO VEDACAO CONCRETO APARENTE 19 X 19 X 19 CM (CLASSE C - NBR 6136)</v>
          </cell>
          <cell r="C9508" t="str">
            <v xml:space="preserve">UN    </v>
          </cell>
          <cell r="D9508">
            <v>1.86</v>
          </cell>
          <cell r="E9508">
            <v>0.05</v>
          </cell>
        </row>
        <row r="9509">
          <cell r="A9509">
            <v>34763</v>
          </cell>
          <cell r="B9509" t="str">
            <v>MEIO BLOCO VEDACAO CONCRETO APARENTE 9  X 19 X 19 CM (CLASSE C - NBR 6136)</v>
          </cell>
          <cell r="C9509" t="str">
            <v xml:space="preserve">UN    </v>
          </cell>
          <cell r="D9509">
            <v>1.08</v>
          </cell>
          <cell r="E9509">
            <v>0.05</v>
          </cell>
        </row>
        <row r="9510">
          <cell r="A9510">
            <v>34774</v>
          </cell>
          <cell r="B9510" t="str">
            <v>MEIO BLOCO VEDACAO CONCRETO 14 X 19 X 19 CM (CLASSE C - NBR 6136)</v>
          </cell>
          <cell r="C9510" t="str">
            <v xml:space="preserve">UN    </v>
          </cell>
          <cell r="D9510">
            <v>1.44</v>
          </cell>
          <cell r="E9510">
            <v>0.05</v>
          </cell>
        </row>
        <row r="9511">
          <cell r="A9511">
            <v>34771</v>
          </cell>
          <cell r="B9511" t="str">
            <v>MEIO BLOCO VEDACAO CONCRETO 19 X 19 X 19 CM (CLASSE C - NBR 6136)</v>
          </cell>
          <cell r="C9511" t="str">
            <v xml:space="preserve">UN    </v>
          </cell>
          <cell r="D9511">
            <v>1.65</v>
          </cell>
          <cell r="E9511">
            <v>0.05</v>
          </cell>
        </row>
        <row r="9512">
          <cell r="A9512">
            <v>34764</v>
          </cell>
          <cell r="B9512" t="str">
            <v>MEIO BLOCO VEDACAO CONCRETO 9 X 19 X 19 CM (CLASSE C - NBR 6136)</v>
          </cell>
          <cell r="C9512" t="str">
            <v xml:space="preserve">UN    </v>
          </cell>
          <cell r="D9512">
            <v>1.01</v>
          </cell>
          <cell r="E9512">
            <v>0.05</v>
          </cell>
        </row>
        <row r="9513">
          <cell r="A9513">
            <v>4062</v>
          </cell>
          <cell r="B9513" t="str">
            <v>MEIO-FIO OU GUIA DE CONCRETO, PRE-MOLDADO, COMP 1 M, *30 X 15* CM (H X L)</v>
          </cell>
          <cell r="C9513" t="str">
            <v xml:space="preserve">UN    </v>
          </cell>
          <cell r="D9513">
            <v>15.67</v>
          </cell>
          <cell r="E9513">
            <v>0.05</v>
          </cell>
        </row>
        <row r="9514">
          <cell r="A9514">
            <v>4059</v>
          </cell>
          <cell r="B9514" t="str">
            <v>MEIO-FIO OU GUIA DE CONCRETO, PRE-MOLDADO, COMP 1 M, *30 X 15/ 12* CM (H X L1/L2)</v>
          </cell>
          <cell r="C9514" t="str">
            <v xml:space="preserve">M     </v>
          </cell>
          <cell r="D9514">
            <v>19</v>
          </cell>
          <cell r="E9514">
            <v>0.05</v>
          </cell>
        </row>
        <row r="9515">
          <cell r="A9515">
            <v>4061</v>
          </cell>
          <cell r="B9515" t="str">
            <v>MEIO-FIO OU GUIA DE CONCRETO, PRE-MOLDADO, COMP 80 CM, *45 X 18 /12* CM (H X L1/L2)</v>
          </cell>
          <cell r="C9515" t="str">
            <v xml:space="preserve">UN    </v>
          </cell>
          <cell r="D9515">
            <v>15.2</v>
          </cell>
          <cell r="E9515">
            <v>0.05</v>
          </cell>
        </row>
        <row r="9516">
          <cell r="A9516">
            <v>10608</v>
          </cell>
          <cell r="B9516" t="str">
            <v>MESA VIBRATORIA COM DIMENSOES DE 2,0 X 1,0 M, COM MOTOR ELETRICO DE 2 POLOS E POTENCIA DE 3 CV</v>
          </cell>
          <cell r="C9516" t="str">
            <v xml:space="preserve">UN    </v>
          </cell>
          <cell r="D9516">
            <v>8032.5</v>
          </cell>
          <cell r="E9516">
            <v>0.05</v>
          </cell>
        </row>
        <row r="9517">
          <cell r="A9517">
            <v>4069</v>
          </cell>
          <cell r="B9517" t="str">
            <v>MESTRE DE OBRAS</v>
          </cell>
          <cell r="C9517" t="str">
            <v xml:space="preserve">H     </v>
          </cell>
          <cell r="D9517">
            <v>59.87</v>
          </cell>
          <cell r="E9517">
            <v>0.05</v>
          </cell>
        </row>
        <row r="9518">
          <cell r="A9518">
            <v>40819</v>
          </cell>
          <cell r="B9518" t="str">
            <v>MESTRE DE OBRAS (MENSALISTA)</v>
          </cell>
          <cell r="C9518" t="str">
            <v xml:space="preserve">MES   </v>
          </cell>
          <cell r="D9518">
            <v>10561.31</v>
          </cell>
          <cell r="E9518">
            <v>0.05</v>
          </cell>
        </row>
        <row r="9519">
          <cell r="A9519">
            <v>34361</v>
          </cell>
          <cell r="B9519" t="str">
            <v>METACAULIM DE ALTA REATIVIDADE/CAULIM CALCINADO</v>
          </cell>
          <cell r="C9519" t="str">
            <v xml:space="preserve">KG    </v>
          </cell>
          <cell r="D9519">
            <v>1.7</v>
          </cell>
          <cell r="E9519">
            <v>0.05</v>
          </cell>
        </row>
        <row r="9520">
          <cell r="A9520">
            <v>36512</v>
          </cell>
          <cell r="B9520" t="str">
            <v>MICRO-TRATOR CORTADOR DE GRAMA COM LARGURA DO CORTE DE 107 CM, COM  2 LAMINAS E DESCARTE LATERAL</v>
          </cell>
          <cell r="C9520" t="str">
            <v xml:space="preserve">UN    </v>
          </cell>
          <cell r="D9520">
            <v>10222.879999999999</v>
          </cell>
          <cell r="E9520">
            <v>0.05</v>
          </cell>
        </row>
        <row r="9521">
          <cell r="A9521">
            <v>25972</v>
          </cell>
          <cell r="B9521" t="str">
            <v>MICROESFERAS DE VIDRO PARA SINALIZACAO HORIZONTAL VIARIA, TIPO I-B (PREMIX) - NBR 16184</v>
          </cell>
          <cell r="C9521" t="str">
            <v xml:space="preserve">KG    </v>
          </cell>
          <cell r="D9521">
            <v>6.33</v>
          </cell>
          <cell r="E9521">
            <v>0.05</v>
          </cell>
        </row>
        <row r="9522">
          <cell r="A9522">
            <v>25973</v>
          </cell>
          <cell r="B9522" t="str">
            <v>MICROESFERAS DE VIDRO PARA SINALIZACAO HORIZONTAL VIARIA, TIPO II-A (DROP-ON) - NBR 16184</v>
          </cell>
          <cell r="C9522" t="str">
            <v xml:space="preserve">KG    </v>
          </cell>
          <cell r="D9522">
            <v>6.33</v>
          </cell>
          <cell r="E9522">
            <v>0.05</v>
          </cell>
        </row>
        <row r="9523">
          <cell r="A9523">
            <v>11697</v>
          </cell>
          <cell r="B9523" t="str">
            <v>MICTORIO COLETIVO ACO INOX (AISI 304), E = 0,8 MM, DE *100 X 40 X 30* CM (C X A X P)</v>
          </cell>
          <cell r="C9523" t="str">
            <v xml:space="preserve">UN    </v>
          </cell>
          <cell r="D9523">
            <v>470.98</v>
          </cell>
          <cell r="E9523">
            <v>0.05</v>
          </cell>
        </row>
        <row r="9524">
          <cell r="A9524">
            <v>11698</v>
          </cell>
          <cell r="B9524" t="str">
            <v>MICTORIO COLETIVO ACO INOX (AISI 304), E = 0,8 MM, DE *100 X 50 X 35* CM (C X A X P)</v>
          </cell>
          <cell r="C9524" t="str">
            <v xml:space="preserve">UN    </v>
          </cell>
          <cell r="D9524">
            <v>561.86</v>
          </cell>
          <cell r="E9524">
            <v>0.05</v>
          </cell>
        </row>
        <row r="9525">
          <cell r="A9525">
            <v>11699</v>
          </cell>
          <cell r="B9525" t="str">
            <v>MICTORIO INDIVIDUAL ACO INOX (AISI 304), E = 0,8 MM, DE *50  X 45  X 35* (C X A X P)</v>
          </cell>
          <cell r="C9525" t="str">
            <v xml:space="preserve">UN    </v>
          </cell>
          <cell r="D9525">
            <v>620.98</v>
          </cell>
          <cell r="E9525">
            <v>0.05</v>
          </cell>
        </row>
        <row r="9526">
          <cell r="A9526">
            <v>10432</v>
          </cell>
          <cell r="B9526" t="str">
            <v>MICTORIO SIFONADO LOUCA BRANCA SEM COMPLEMENTOS</v>
          </cell>
          <cell r="C9526" t="str">
            <v xml:space="preserve">UN    </v>
          </cell>
          <cell r="D9526">
            <v>281.67</v>
          </cell>
          <cell r="E9526">
            <v>0.05</v>
          </cell>
        </row>
        <row r="9527">
          <cell r="A9527">
            <v>10430</v>
          </cell>
          <cell r="B9527" t="str">
            <v>MICTORIO SIFONADO LOUCA COR SEM COMPLEMENTOS</v>
          </cell>
          <cell r="C9527" t="str">
            <v xml:space="preserve">UN    </v>
          </cell>
          <cell r="D9527">
            <v>303.35000000000002</v>
          </cell>
          <cell r="E9527">
            <v>0.05</v>
          </cell>
        </row>
        <row r="9528">
          <cell r="A9528">
            <v>37514</v>
          </cell>
          <cell r="B9528" t="str">
            <v>MINICARREGADEIRA SOBRE RODAS, POTENCIA LIQUIDA DE *47* HP, CAPACIDADE NOMINAL DE OPERACAO DE *646* KG</v>
          </cell>
          <cell r="C9528" t="str">
            <v xml:space="preserve">UN    </v>
          </cell>
          <cell r="D9528">
            <v>129000</v>
          </cell>
          <cell r="E9528">
            <v>0.05</v>
          </cell>
        </row>
        <row r="9529">
          <cell r="A9529">
            <v>37519</v>
          </cell>
          <cell r="B9529" t="str">
            <v>MINICARREGADEIRA SOBRE RODAS, POTENCIA LIQUIDA DE *72* HP, CAPACIDADE NOMINAL DE OPERACAO DE *1200* KG</v>
          </cell>
          <cell r="C9529" t="str">
            <v xml:space="preserve">UN    </v>
          </cell>
          <cell r="D9529">
            <v>199084.84</v>
          </cell>
          <cell r="E9529">
            <v>0.05</v>
          </cell>
        </row>
        <row r="9530">
          <cell r="A9530">
            <v>37520</v>
          </cell>
          <cell r="B9530" t="str">
            <v>MINIESCAVADEIRA SOBRE ESTEIRAS, POTENCIA LIQUIDA DE *30* HP, PESO OPERACIONAL DE *3.500* KG</v>
          </cell>
          <cell r="C9530" t="str">
            <v xml:space="preserve">UN    </v>
          </cell>
          <cell r="D9530">
            <v>195821.16</v>
          </cell>
          <cell r="E9530">
            <v>0.05</v>
          </cell>
        </row>
        <row r="9531">
          <cell r="A9531">
            <v>37521</v>
          </cell>
          <cell r="B9531" t="str">
            <v>MINIESCAVADEIRA SOBRE ESTEIRAS, POTENCIA LIQUIDA DE *42* HP, PESO OPERACIONAL DE *4.500* KG</v>
          </cell>
          <cell r="C9531" t="str">
            <v xml:space="preserve">UN    </v>
          </cell>
          <cell r="D9531">
            <v>238901.82</v>
          </cell>
          <cell r="E9531">
            <v>0.05</v>
          </cell>
        </row>
        <row r="9532">
          <cell r="A9532">
            <v>37522</v>
          </cell>
          <cell r="B9532" t="str">
            <v>MINIESCAVADEIRA SOBRE ESTEIRAS, POTENCIA LIQUIDA DE *42* HP, PESO OPERACIONAL DE *5.300* KG</v>
          </cell>
          <cell r="C9532" t="str">
            <v xml:space="preserve">UN    </v>
          </cell>
          <cell r="D9532">
            <v>246089.36</v>
          </cell>
          <cell r="E9532">
            <v>0.05</v>
          </cell>
        </row>
        <row r="9533">
          <cell r="A9533">
            <v>21109</v>
          </cell>
          <cell r="B9533" t="str">
            <v>MINUTERIA ELETRONICA COLETIVA COM POTENCIA MAXIMA RESISTIVA PARA LAMPADAS FLUORESCENTES DE *300* W ( 110 V ) / *600* W ( 110 V )</v>
          </cell>
          <cell r="C9533" t="str">
            <v xml:space="preserve">UN    </v>
          </cell>
          <cell r="D9533">
            <v>88.24</v>
          </cell>
          <cell r="E9533">
            <v>0.05</v>
          </cell>
        </row>
        <row r="9534">
          <cell r="A9534">
            <v>36800</v>
          </cell>
          <cell r="B9534" t="str">
            <v>MISTURADOR BASE PARA CHUVEIRO/BANHEIRA, 1/2 " OU 3/4 ", SOLDAVEL OU ROSCAVEL</v>
          </cell>
          <cell r="C9534" t="str">
            <v xml:space="preserve">UN    </v>
          </cell>
          <cell r="D9534">
            <v>107.97</v>
          </cell>
          <cell r="E9534">
            <v>0.05</v>
          </cell>
        </row>
        <row r="9535">
          <cell r="A9535">
            <v>11769</v>
          </cell>
          <cell r="B9535" t="str">
            <v>MISTURADOR CROMADO DE MESA BICA BAIXA PARA LAVATORIO (REF 1875)</v>
          </cell>
          <cell r="C9535" t="str">
            <v xml:space="preserve">UN    </v>
          </cell>
          <cell r="D9535">
            <v>264.58999999999997</v>
          </cell>
          <cell r="E9535">
            <v>0.05</v>
          </cell>
        </row>
        <row r="9536">
          <cell r="A9536">
            <v>36793</v>
          </cell>
          <cell r="B9536" t="str">
            <v>MISTURADOR CROMADO DE PAREDE PARA LAVATORIO (REF 1178)</v>
          </cell>
          <cell r="C9536" t="str">
            <v xml:space="preserve">UN    </v>
          </cell>
          <cell r="D9536">
            <v>428.39</v>
          </cell>
          <cell r="E9536">
            <v>0.05</v>
          </cell>
        </row>
        <row r="9537">
          <cell r="A9537">
            <v>37546</v>
          </cell>
          <cell r="B9537" t="str">
            <v>MISTURADOR DE ARGAMASSA, EIXO HORIZONTAL, CAPACIDADE DE MISTURA 160 KG, MOTOR ELETRICO TRIFASICO 220/380 V, POTENCIA 3 CV</v>
          </cell>
          <cell r="C9537" t="str">
            <v xml:space="preserve">UN    </v>
          </cell>
          <cell r="D9537">
            <v>7966.48</v>
          </cell>
          <cell r="E9537">
            <v>0.05</v>
          </cell>
        </row>
        <row r="9538">
          <cell r="A9538">
            <v>37544</v>
          </cell>
          <cell r="B9538" t="str">
            <v>MISTURADOR DE ARGAMASSA, EIXO HORIZONTAL, CAPACIDADE DE MISTURA 300 KG, MOTOR ELETRICO TRIFASICO 220/380 V, POTENCIA 5 CV</v>
          </cell>
          <cell r="C9538" t="str">
            <v xml:space="preserve">UN    </v>
          </cell>
          <cell r="D9538">
            <v>8425.89</v>
          </cell>
          <cell r="E9538">
            <v>0.05</v>
          </cell>
        </row>
        <row r="9539">
          <cell r="A9539">
            <v>37545</v>
          </cell>
          <cell r="B9539" t="str">
            <v>MISTURADOR DE ARGAMASSA, EIXO HORIZONTAL, CAPACIDADE DE MISTURA 600 KG, MOTOR ELETRICO TRIFASICO 220/380 V, POTENCIA 7,5 CV</v>
          </cell>
          <cell r="C9539" t="str">
            <v xml:space="preserve">UN    </v>
          </cell>
          <cell r="D9539">
            <v>10025.68</v>
          </cell>
          <cell r="E9539">
            <v>0.05</v>
          </cell>
        </row>
        <row r="9540">
          <cell r="A9540">
            <v>11771</v>
          </cell>
          <cell r="B9540" t="str">
            <v>MISTURADOR DE PAREDE CROMADO PARA COZINHA BICA MOVEL COM AREJADOR (REF 1258)</v>
          </cell>
          <cell r="C9540" t="str">
            <v xml:space="preserve">UN    </v>
          </cell>
          <cell r="D9540">
            <v>328.2</v>
          </cell>
          <cell r="E9540">
            <v>0.05</v>
          </cell>
        </row>
        <row r="9541">
          <cell r="A9541">
            <v>39919</v>
          </cell>
          <cell r="B9541" t="str">
            <v>MISTURADOR DUPLO HORIZONTAL DE ALTA TURBULENCIA, CAPACIDADE / VOLUME 2 X 500 LITROS, MOTORES ELETRICOS MINIMO 5 CV CADA,  PARA NATA CIMENTO, ARGAMASSA E OUTROS</v>
          </cell>
          <cell r="C9541" t="str">
            <v xml:space="preserve">UN    </v>
          </cell>
          <cell r="D9541">
            <v>39876.629999999997</v>
          </cell>
          <cell r="E9541">
            <v>0.05</v>
          </cell>
        </row>
        <row r="9542">
          <cell r="A9542">
            <v>38385</v>
          </cell>
          <cell r="B9542" t="str">
            <v>MISTURADOR MANUAL DE TINTAS PARA FURADEIRA, HASTE METALICA *60* CM, COM HELICE  (MEXEDOR DE TINTA)</v>
          </cell>
          <cell r="C9542" t="str">
            <v xml:space="preserve">UN    </v>
          </cell>
          <cell r="D9542">
            <v>30.91</v>
          </cell>
          <cell r="E9542">
            <v>0.05</v>
          </cell>
        </row>
        <row r="9543">
          <cell r="A9543">
            <v>37587</v>
          </cell>
          <cell r="B9543" t="str">
            <v>MISTURADOR MONOCOMANDO PARA CHUVEIRO, BASE BRUTA E ACABAMENTO CROMADO</v>
          </cell>
          <cell r="C9543" t="str">
            <v xml:space="preserve">UN    </v>
          </cell>
          <cell r="D9543">
            <v>298.51</v>
          </cell>
          <cell r="E9543">
            <v>0.05</v>
          </cell>
        </row>
        <row r="9544">
          <cell r="A9544">
            <v>11571</v>
          </cell>
          <cell r="B9544" t="str">
            <v>MOLA AEREA FECHA PORTA, PARA PORTAS COM LARGURA ACIMA DE 110 CM</v>
          </cell>
          <cell r="C9544" t="str">
            <v xml:space="preserve">UN    </v>
          </cell>
          <cell r="D9544">
            <v>167.69</v>
          </cell>
          <cell r="E9544">
            <v>0.05</v>
          </cell>
        </row>
        <row r="9545">
          <cell r="A9545">
            <v>11561</v>
          </cell>
          <cell r="B9545" t="str">
            <v>MOLA AEREA FECHA PORTA, PARA PORTAS COM LARGURA ATE 110 CM</v>
          </cell>
          <cell r="C9545" t="str">
            <v xml:space="preserve">UN    </v>
          </cell>
          <cell r="D9545">
            <v>129.69</v>
          </cell>
          <cell r="E9545">
            <v>0.05</v>
          </cell>
        </row>
        <row r="9546">
          <cell r="A9546">
            <v>11560</v>
          </cell>
          <cell r="B9546" t="str">
            <v>MOLA AEREA FECHA PORTA, PARA PORTAS COM LARGURA ATE 95 CM</v>
          </cell>
          <cell r="C9546" t="str">
            <v xml:space="preserve">UN    </v>
          </cell>
          <cell r="D9546">
            <v>110.38</v>
          </cell>
          <cell r="E9546">
            <v>0.05</v>
          </cell>
        </row>
        <row r="9547">
          <cell r="A9547">
            <v>11499</v>
          </cell>
          <cell r="B9547" t="str">
            <v>MOLA HIDRAULICA DE PISO P/ VIDRO TEMPERADO 10MM</v>
          </cell>
          <cell r="C9547" t="str">
            <v xml:space="preserve">UN    </v>
          </cell>
          <cell r="D9547">
            <v>1139.8699999999999</v>
          </cell>
          <cell r="E9547">
            <v>0.05</v>
          </cell>
        </row>
        <row r="9548">
          <cell r="A9548">
            <v>40924</v>
          </cell>
          <cell r="B9548" t="str">
            <v>MONTADOR DE ELETROELETRONICOS (MENSALISTA)</v>
          </cell>
          <cell r="C9548" t="str">
            <v xml:space="preserve">MES   </v>
          </cell>
          <cell r="D9548">
            <v>2295.4499999999998</v>
          </cell>
          <cell r="E9548">
            <v>0.05</v>
          </cell>
        </row>
        <row r="9549">
          <cell r="A9549">
            <v>25957</v>
          </cell>
          <cell r="B9549" t="str">
            <v>MONTADOR DE ESTRUTURA METALICA</v>
          </cell>
          <cell r="C9549" t="str">
            <v xml:space="preserve">H     </v>
          </cell>
          <cell r="D9549">
            <v>9.89</v>
          </cell>
          <cell r="E9549">
            <v>0.05</v>
          </cell>
        </row>
        <row r="9550">
          <cell r="A9550">
            <v>40983</v>
          </cell>
          <cell r="B9550" t="str">
            <v>MONTADOR DE ESTRUTURAS METALICAS (MENSALISTA)</v>
          </cell>
          <cell r="C9550" t="str">
            <v xml:space="preserve">MES   </v>
          </cell>
          <cell r="D9550">
            <v>1746.05</v>
          </cell>
          <cell r="E9550">
            <v>0.05</v>
          </cell>
        </row>
        <row r="9551">
          <cell r="A9551">
            <v>40921</v>
          </cell>
          <cell r="B9551" t="str">
            <v>MONTADOR DE MAQUINAS (MENSALISTA)</v>
          </cell>
          <cell r="C9551" t="str">
            <v xml:space="preserve">MES   </v>
          </cell>
          <cell r="D9551">
            <v>3594.43</v>
          </cell>
          <cell r="E9551">
            <v>0.05</v>
          </cell>
        </row>
        <row r="9552">
          <cell r="A9552">
            <v>34761</v>
          </cell>
          <cell r="B9552" t="str">
            <v>MONTADOR ELETROELETRONICO</v>
          </cell>
          <cell r="C9552" t="str">
            <v xml:space="preserve">H     </v>
          </cell>
          <cell r="D9552">
            <v>13</v>
          </cell>
          <cell r="E9552">
            <v>0.05</v>
          </cell>
        </row>
        <row r="9553">
          <cell r="A9553">
            <v>2437</v>
          </cell>
          <cell r="B9553" t="str">
            <v>MONTADOR ELETROMECANICO</v>
          </cell>
          <cell r="C9553" t="str">
            <v xml:space="preserve">H     </v>
          </cell>
          <cell r="D9553">
            <v>20.37</v>
          </cell>
          <cell r="E9553">
            <v>0.05</v>
          </cell>
        </row>
        <row r="9554">
          <cell r="A9554">
            <v>40534</v>
          </cell>
          <cell r="B9554" t="str">
            <v>MONTANTE EM BARRA CHATA ACO GALVANIZADO, *65 X 8* MM, ALTURA *1420* MM, PINTURA ELETROSTATICA, COR PRETA</v>
          </cell>
          <cell r="C9554" t="str">
            <v xml:space="preserve">UN    </v>
          </cell>
          <cell r="D9554">
            <v>163.62</v>
          </cell>
          <cell r="E9554">
            <v>0.05</v>
          </cell>
        </row>
        <row r="9555">
          <cell r="A9555">
            <v>14252</v>
          </cell>
          <cell r="B9555" t="str">
            <v>MOTOBOMBA AUTOESCORVANTE MOTOR A GASOLINA, POTENCIA 6,0HP, BOCAIS 3" X 3", HM/Q = 5 MCA / 24 M3/H A 52,5 MCA / 5,0 M3/H</v>
          </cell>
          <cell r="C9555" t="str">
            <v xml:space="preserve">UN    </v>
          </cell>
          <cell r="D9555">
            <v>1757.05</v>
          </cell>
          <cell r="E9555">
            <v>0.05</v>
          </cell>
        </row>
        <row r="9556">
          <cell r="A9556">
            <v>730</v>
          </cell>
          <cell r="B9556" t="str">
            <v>MOTOBOMBA AUTOESCORVANTE MOTOR ELETRICO TRIFASICO 7,4HP BOCA DIAMETRO DE SUCCAO X RECLAQUE: 2"X2", HM/ Q = 10 M / 73,5 M3/H A 28 M / 8,2 M3 /H</v>
          </cell>
          <cell r="C9556" t="str">
            <v xml:space="preserve">UN    </v>
          </cell>
          <cell r="D9556">
            <v>4694.5200000000004</v>
          </cell>
          <cell r="E9556">
            <v>0.05</v>
          </cell>
        </row>
        <row r="9557">
          <cell r="A9557">
            <v>723</v>
          </cell>
          <cell r="B9557" t="str">
            <v>MOTOBOMBA AUTOESCORVANTE POTENCIA 5,42 HP, BOCAIS SUCCAO X RECALQUE 2" X 2", A GASOLINA, DIAMETRO DO ROTOR 122 MM HM/Q = 6 MCA / 33,0 M3/H A 28 MCA / 8,0 M3/H</v>
          </cell>
          <cell r="C9557" t="str">
            <v xml:space="preserve">UN    </v>
          </cell>
          <cell r="D9557">
            <v>2333.34</v>
          </cell>
          <cell r="E9557">
            <v>0.05</v>
          </cell>
        </row>
        <row r="9558">
          <cell r="A9558">
            <v>36502</v>
          </cell>
          <cell r="B9558" t="str">
            <v>MOTOBOMBA CENTRIFUGA, MOTOR A GASOLINA, POTENCIA 5,42 HP, BOCAIS 1 1/2" X 1", DIAMETRO ROTOR 143 MM HM/Q = 6 MCA / 16,8 M3/H A 38 MCA / 6,6 M3/H</v>
          </cell>
          <cell r="C9558" t="str">
            <v xml:space="preserve">UN    </v>
          </cell>
          <cell r="D9558">
            <v>2193.06</v>
          </cell>
          <cell r="E9558">
            <v>0.05</v>
          </cell>
        </row>
        <row r="9559">
          <cell r="A9559">
            <v>36503</v>
          </cell>
          <cell r="B9559" t="str">
            <v>MOTOBOMBA TRASH (PARA AGUA SUJA) AUTO ESCORVANTE, MOTOR GASOLINA DE 6,41 HP, DIAMETROS DE SUCCAO X RECALQUE: 3" X 3", HM/Q: 10/60 A 23/0</v>
          </cell>
          <cell r="C9559" t="str">
            <v xml:space="preserve">UN    </v>
          </cell>
          <cell r="D9559">
            <v>2704.3</v>
          </cell>
          <cell r="E9559">
            <v>0.05</v>
          </cell>
        </row>
        <row r="9560">
          <cell r="A9560">
            <v>4090</v>
          </cell>
          <cell r="B9560" t="str">
            <v>MOTONIVELADORA POTENCIA BASICA LIQUIDA (PRIMEIRA MARCHA) 125 HP , PESO BRUTO 13843 KG, LARGURA DA LAMINA DE 3,7 M</v>
          </cell>
          <cell r="C9560" t="str">
            <v xml:space="preserve">UN    </v>
          </cell>
          <cell r="D9560">
            <v>564000</v>
          </cell>
          <cell r="E9560">
            <v>0.05</v>
          </cell>
        </row>
        <row r="9561">
          <cell r="A9561">
            <v>13227</v>
          </cell>
          <cell r="B9561" t="str">
            <v>MOTONIVELADORA POTENCIA BASICA LIQUIDA (PRIMEIRA MARCHA) 171 HP, PESO BRUTO 14768 KG, LARGURA DA LAMINA DE 3,7 M</v>
          </cell>
          <cell r="C9561" t="str">
            <v xml:space="preserve">UN    </v>
          </cell>
          <cell r="D9561">
            <v>700840.33</v>
          </cell>
          <cell r="E9561">
            <v>0.05</v>
          </cell>
        </row>
        <row r="9562">
          <cell r="A9562">
            <v>10597</v>
          </cell>
          <cell r="B9562" t="str">
            <v>MOTONIVELADORA POTENCIA BASICA LIQUIDA (PRIMEIRA MARCHA) 186 HP, PESO BRUTO 15785 KG, LARGURA DA LAMINA DE 4,3 M</v>
          </cell>
          <cell r="C9562" t="str">
            <v xml:space="preserve">UN    </v>
          </cell>
          <cell r="D9562">
            <v>737724.85</v>
          </cell>
          <cell r="E9562">
            <v>0.05</v>
          </cell>
        </row>
        <row r="9563">
          <cell r="A9563">
            <v>39628</v>
          </cell>
          <cell r="B9563" t="str">
            <v>MOTOR A DIESEL PARA VIBRADOR DE IMERSAO, DE *4,7* CV</v>
          </cell>
          <cell r="C9563" t="str">
            <v xml:space="preserve">UN    </v>
          </cell>
          <cell r="D9563">
            <v>2679.04</v>
          </cell>
          <cell r="E9563">
            <v>0.05</v>
          </cell>
        </row>
        <row r="9564">
          <cell r="A9564">
            <v>39404</v>
          </cell>
          <cell r="B9564" t="str">
            <v>MOTOR A GASOLINA PARA VIBRADOR DE IMERSAO, 4 TEMPOS, DE 5,5 CV</v>
          </cell>
          <cell r="C9564" t="str">
            <v xml:space="preserve">UN    </v>
          </cell>
          <cell r="D9564">
            <v>1328.45</v>
          </cell>
          <cell r="E9564">
            <v>0.05</v>
          </cell>
        </row>
        <row r="9565">
          <cell r="A9565">
            <v>39402</v>
          </cell>
          <cell r="B9565" t="str">
            <v>MOTOR ELETRICO PARA VIBRADOR DE IMERSAO, DE 2 CV, MONOFASICO, 110/220 V</v>
          </cell>
          <cell r="C9565" t="str">
            <v xml:space="preserve">UN    </v>
          </cell>
          <cell r="D9565">
            <v>1094.3900000000001</v>
          </cell>
          <cell r="E9565">
            <v>0.05</v>
          </cell>
        </row>
        <row r="9566">
          <cell r="A9566">
            <v>39403</v>
          </cell>
          <cell r="B9566" t="str">
            <v>MOTOR ELETRICO PARA VIBRADOR DE IMERSAO, DE 2 CV, TRIFASICO, 220/380 V</v>
          </cell>
          <cell r="C9566" t="str">
            <v xml:space="preserve">UN    </v>
          </cell>
          <cell r="D9566">
            <v>1070.58</v>
          </cell>
          <cell r="E9566">
            <v>0.05</v>
          </cell>
        </row>
        <row r="9567">
          <cell r="A9567">
            <v>4093</v>
          </cell>
          <cell r="B9567" t="str">
            <v>MOTORISTA DE CAMINHAO</v>
          </cell>
          <cell r="C9567" t="str">
            <v xml:space="preserve">H     </v>
          </cell>
          <cell r="D9567">
            <v>18.75</v>
          </cell>
          <cell r="E9567">
            <v>0.05</v>
          </cell>
        </row>
        <row r="9568">
          <cell r="A9568">
            <v>10512</v>
          </cell>
          <cell r="B9568" t="str">
            <v>MOTORISTA DE CAMINHAO - PISO MENSAL (ENCARGO SOCIAL MENSALISTA)</v>
          </cell>
          <cell r="C9568" t="str">
            <v xml:space="preserve">MES   </v>
          </cell>
          <cell r="D9568">
            <v>3312.57</v>
          </cell>
          <cell r="E9568">
            <v>0.05</v>
          </cell>
        </row>
        <row r="9569">
          <cell r="A9569">
            <v>20020</v>
          </cell>
          <cell r="B9569" t="str">
            <v>MOTORISTA DE CAMINHAO BASCULANTE</v>
          </cell>
          <cell r="C9569" t="str">
            <v xml:space="preserve">H     </v>
          </cell>
          <cell r="D9569">
            <v>18.75</v>
          </cell>
          <cell r="E9569">
            <v>0.05</v>
          </cell>
        </row>
        <row r="9570">
          <cell r="A9570">
            <v>4094</v>
          </cell>
          <cell r="B9570" t="str">
            <v>MOTORISTA DE CAMINHAO E CARRETA</v>
          </cell>
          <cell r="C9570" t="str">
            <v xml:space="preserve">H     </v>
          </cell>
          <cell r="D9570">
            <v>18.77</v>
          </cell>
          <cell r="E9570">
            <v>0.05</v>
          </cell>
        </row>
        <row r="9571">
          <cell r="A9571">
            <v>41038</v>
          </cell>
          <cell r="B9571" t="str">
            <v>MOTORISTA DE CAMINHAO-BASCULANTE (MENSALISTA)</v>
          </cell>
          <cell r="C9571" t="str">
            <v xml:space="preserve">MES   </v>
          </cell>
          <cell r="D9571">
            <v>3310.33</v>
          </cell>
          <cell r="E9571">
            <v>0.05</v>
          </cell>
        </row>
        <row r="9572">
          <cell r="A9572">
            <v>40988</v>
          </cell>
          <cell r="B9572" t="str">
            <v>MOTORISTA DE CAMINHAO-CARRETA (MENSALISTA)</v>
          </cell>
          <cell r="C9572" t="str">
            <v xml:space="preserve">MES   </v>
          </cell>
          <cell r="D9572">
            <v>3312.22</v>
          </cell>
          <cell r="E9572">
            <v>0.05</v>
          </cell>
        </row>
        <row r="9573">
          <cell r="A9573">
            <v>40990</v>
          </cell>
          <cell r="B9573" t="str">
            <v>MOTORISTA DE CARRO DE PASSEIO (MENSALISTA)</v>
          </cell>
          <cell r="C9573" t="str">
            <v xml:space="preserve">MES   </v>
          </cell>
          <cell r="D9573">
            <v>3058.85</v>
          </cell>
          <cell r="E9573">
            <v>0.05</v>
          </cell>
        </row>
        <row r="9574">
          <cell r="A9574">
            <v>40994</v>
          </cell>
          <cell r="B9574" t="str">
            <v>MOTORISTA DE ONIBUS / MICRO-ONIBUS (MENSALISTA)</v>
          </cell>
          <cell r="C9574" t="str">
            <v xml:space="preserve">MES   </v>
          </cell>
          <cell r="D9574">
            <v>3312.22</v>
          </cell>
          <cell r="E9574">
            <v>0.05</v>
          </cell>
        </row>
        <row r="9575">
          <cell r="A9575">
            <v>4095</v>
          </cell>
          <cell r="B9575" t="str">
            <v>MOTORISTA DE VEICULO LEVE</v>
          </cell>
          <cell r="C9575" t="str">
            <v xml:space="preserve">H     </v>
          </cell>
          <cell r="D9575">
            <v>17.32</v>
          </cell>
          <cell r="E9575">
            <v>0.05</v>
          </cell>
        </row>
        <row r="9576">
          <cell r="A9576">
            <v>4097</v>
          </cell>
          <cell r="B9576" t="str">
            <v>MOTORISTA DE VEICULO PESADO</v>
          </cell>
          <cell r="C9576" t="str">
            <v xml:space="preserve">H     </v>
          </cell>
          <cell r="D9576">
            <v>18.77</v>
          </cell>
          <cell r="E9576">
            <v>0.05</v>
          </cell>
        </row>
        <row r="9577">
          <cell r="A9577">
            <v>40992</v>
          </cell>
          <cell r="B9577" t="str">
            <v>MOTORISTA OPERADOR DE CAMINHAO COM MUNCK (MENSALISTA)</v>
          </cell>
          <cell r="C9577" t="str">
            <v xml:space="preserve">MES   </v>
          </cell>
          <cell r="D9577">
            <v>3625.85</v>
          </cell>
          <cell r="E9577">
            <v>0.05</v>
          </cell>
        </row>
        <row r="9578">
          <cell r="A9578">
            <v>4096</v>
          </cell>
          <cell r="B9578" t="str">
            <v>MOTORISTA OPERADOR DE CAMINHAO MUNCK</v>
          </cell>
          <cell r="C9578" t="str">
            <v xml:space="preserve">H     </v>
          </cell>
          <cell r="D9578">
            <v>20.54</v>
          </cell>
          <cell r="E9578">
            <v>0.05</v>
          </cell>
        </row>
        <row r="9579">
          <cell r="A9579">
            <v>13955</v>
          </cell>
          <cell r="B9579" t="str">
            <v>MOTOSSERRA PORTATIL COM MOTOR A GASOLINA DE *60* CC</v>
          </cell>
          <cell r="C9579" t="str">
            <v xml:space="preserve">UN    </v>
          </cell>
          <cell r="D9579">
            <v>2311.48</v>
          </cell>
          <cell r="E9579">
            <v>0.05</v>
          </cell>
        </row>
        <row r="9580">
          <cell r="A9580">
            <v>4114</v>
          </cell>
          <cell r="B9580" t="str">
            <v>MOURAO CONCRETO CURVO, SECAO "T", H = 2,80 M + CURVA COM 0,45 M, COM FUROS PARA FIOS</v>
          </cell>
          <cell r="C9580" t="str">
            <v xml:space="preserve">UN    </v>
          </cell>
          <cell r="D9580">
            <v>44.08</v>
          </cell>
          <cell r="E9580">
            <v>0.05</v>
          </cell>
        </row>
        <row r="9581">
          <cell r="A9581">
            <v>36797</v>
          </cell>
          <cell r="B9581" t="str">
            <v>MOURAO DE CONCRETO CURVO,10 X 10 CM, H= *2,60* M + CURVA DE 0,40 M</v>
          </cell>
          <cell r="C9581" t="str">
            <v xml:space="preserve">UN    </v>
          </cell>
          <cell r="D9581">
            <v>38.549999999999997</v>
          </cell>
          <cell r="E9581">
            <v>0.05</v>
          </cell>
        </row>
        <row r="9582">
          <cell r="A9582">
            <v>4107</v>
          </cell>
          <cell r="B9582" t="str">
            <v>MOURAO DE CONCRETO RETO, *10 X 10* CM, H= 2,30 M</v>
          </cell>
          <cell r="C9582" t="str">
            <v xml:space="preserve">UN    </v>
          </cell>
          <cell r="D9582">
            <v>37.119999999999997</v>
          </cell>
          <cell r="E9582">
            <v>0.05</v>
          </cell>
        </row>
        <row r="9583">
          <cell r="A9583">
            <v>36799</v>
          </cell>
          <cell r="B9583" t="str">
            <v>MOURAO DE CONCRETO RETO, TIPO ESTICADOR, *10 X 10* CM, H= 2,50 M</v>
          </cell>
          <cell r="C9583" t="str">
            <v xml:space="preserve">UN    </v>
          </cell>
          <cell r="D9583">
            <v>35.44</v>
          </cell>
          <cell r="E9583">
            <v>0.05</v>
          </cell>
        </row>
        <row r="9584">
          <cell r="A9584">
            <v>4108</v>
          </cell>
          <cell r="B9584" t="str">
            <v>MOURAO DE CONCRETO RETO, 10 X 10 CM, H= 2,00 M</v>
          </cell>
          <cell r="C9584" t="str">
            <v xml:space="preserve">UN    </v>
          </cell>
          <cell r="D9584">
            <v>29.84</v>
          </cell>
          <cell r="E9584">
            <v>0.05</v>
          </cell>
        </row>
        <row r="9585">
          <cell r="A9585">
            <v>4102</v>
          </cell>
          <cell r="B9585" t="str">
            <v>MOURAO DE CONCRETO RETO, 10 X 10 CM, H= 3,00 M</v>
          </cell>
          <cell r="C9585" t="str">
            <v xml:space="preserve">UN    </v>
          </cell>
          <cell r="D9585">
            <v>44.4</v>
          </cell>
          <cell r="E9585">
            <v>0.05</v>
          </cell>
        </row>
        <row r="9586">
          <cell r="A9586">
            <v>10826</v>
          </cell>
          <cell r="B9586" t="str">
            <v>MUDA DE ARBUSTO FLORIFERO, CLUSIA/GARDENIA/MOREIA BRANCA/ AZALEIA OU EQUIVALENTE DA REGIAO, H= *50 A 70* CM</v>
          </cell>
          <cell r="C9586" t="str">
            <v xml:space="preserve">UN    </v>
          </cell>
          <cell r="D9586">
            <v>38.21</v>
          </cell>
          <cell r="E9586">
            <v>0.05</v>
          </cell>
        </row>
        <row r="9587">
          <cell r="A9587">
            <v>365</v>
          </cell>
          <cell r="B9587" t="str">
            <v>MUDA DE ARBUSTO FOLHAGEM, SANSAO-DO-CAMPO OU EQUIVALENTE DA REGIAO, H= *50 A 70* CM</v>
          </cell>
          <cell r="C9587" t="str">
            <v xml:space="preserve">UN    </v>
          </cell>
          <cell r="D9587">
            <v>23.69</v>
          </cell>
          <cell r="E9587">
            <v>0.05</v>
          </cell>
        </row>
        <row r="9588">
          <cell r="A9588">
            <v>38639</v>
          </cell>
          <cell r="B9588" t="str">
            <v>MUDA DE ARBUSTO, BUXINHO, H= *50* M</v>
          </cell>
          <cell r="C9588" t="str">
            <v xml:space="preserve">UN    </v>
          </cell>
          <cell r="D9588">
            <v>91.72</v>
          </cell>
          <cell r="E9588">
            <v>0.05</v>
          </cell>
        </row>
        <row r="9589">
          <cell r="A9589">
            <v>38640</v>
          </cell>
          <cell r="B9589" t="str">
            <v>MUDA DE ARBUSTO, PINGO DE OURO/ VIOLETEIRA, H = *10 A 20* CM</v>
          </cell>
          <cell r="C9589" t="str">
            <v xml:space="preserve">UN    </v>
          </cell>
          <cell r="D9589">
            <v>1.37</v>
          </cell>
          <cell r="E9589">
            <v>0.05</v>
          </cell>
        </row>
        <row r="9590">
          <cell r="A9590">
            <v>358</v>
          </cell>
          <cell r="B9590" t="str">
            <v>MUDA DE ARVORE ORNAMENTAL, OITI/AROEIRA SALSA/ANGICO/IPE/JACARANDA OU EQUIVALENTE  DA REGIAO, H= *1* M</v>
          </cell>
          <cell r="C9590" t="str">
            <v xml:space="preserve">UN    </v>
          </cell>
          <cell r="D9590">
            <v>28.28</v>
          </cell>
          <cell r="E9590">
            <v>0.05</v>
          </cell>
        </row>
        <row r="9591">
          <cell r="A9591">
            <v>359</v>
          </cell>
          <cell r="B9591" t="str">
            <v>MUDA DE ARVORE ORNAMENTAL, OITI/AROEIRA SALSA/ANGICO/IPE/JACARANDA OU EQUIVALENTE  DA REGIAO, H= *2* M</v>
          </cell>
          <cell r="C9591" t="str">
            <v xml:space="preserve">UN    </v>
          </cell>
          <cell r="D9591">
            <v>58.09</v>
          </cell>
          <cell r="E9591">
            <v>0.05</v>
          </cell>
        </row>
        <row r="9592">
          <cell r="A9592">
            <v>38641</v>
          </cell>
          <cell r="B9592" t="str">
            <v>MUDA DE PALMEIRA, ARECA, H= *1,50* CM</v>
          </cell>
          <cell r="C9592" t="str">
            <v xml:space="preserve">UN    </v>
          </cell>
          <cell r="D9592">
            <v>57.32</v>
          </cell>
          <cell r="E9592">
            <v>0.05</v>
          </cell>
        </row>
        <row r="9593">
          <cell r="A9593">
            <v>360</v>
          </cell>
          <cell r="B9593" t="str">
            <v>MUDA DE RASTEIRA/FORRACAO, AMENDOIM RASTEIRO/ONZE HORAS/AZULZINHA/IMPATIENS OU EQUIVALENTE DA REGIAO</v>
          </cell>
          <cell r="C9593" t="str">
            <v xml:space="preserve">UN    </v>
          </cell>
          <cell r="D9593">
            <v>1.33</v>
          </cell>
          <cell r="E9593">
            <v>0.05</v>
          </cell>
        </row>
        <row r="9594">
          <cell r="A9594">
            <v>4127</v>
          </cell>
          <cell r="B9594" t="str">
            <v>MUFLA TERMINAL PRIMARIA UNIPOLAR USO EXTERNO PARA CABO 25/70MM2 ISOL, 3,6/6KV EM EPR - BORRACHA DE SILICONE</v>
          </cell>
          <cell r="C9594" t="str">
            <v xml:space="preserve">UN    </v>
          </cell>
          <cell r="D9594">
            <v>205.83</v>
          </cell>
          <cell r="E9594">
            <v>0.05</v>
          </cell>
        </row>
        <row r="9595">
          <cell r="A9595">
            <v>4154</v>
          </cell>
          <cell r="B9595" t="str">
            <v>MUFLA TERMINAL PRIMARIA UNIPOLAR USO INTERNO PARA CABO 25/70MM2 ISOL 6/10KV EM EPR- BORRACHA DE SILICONE</v>
          </cell>
          <cell r="C9595" t="str">
            <v xml:space="preserve">UN    </v>
          </cell>
          <cell r="D9595">
            <v>251.47</v>
          </cell>
          <cell r="E9595">
            <v>0.05</v>
          </cell>
        </row>
        <row r="9596">
          <cell r="A9596">
            <v>4168</v>
          </cell>
          <cell r="B9596" t="str">
            <v>MUFLA TERMINAL PRIMARIA UNIPOLAR USO INTERNO PARA CABO 35/120MM2 ISOLACAO 15/25KV EM EPR - BORRACHA DE SILICONE</v>
          </cell>
          <cell r="C9596" t="str">
            <v xml:space="preserve">UN    </v>
          </cell>
          <cell r="D9596">
            <v>265.58</v>
          </cell>
          <cell r="E9596">
            <v>0.05</v>
          </cell>
        </row>
        <row r="9597">
          <cell r="A9597">
            <v>4161</v>
          </cell>
          <cell r="B9597" t="str">
            <v>MUFLA TERMINAL PRIMARIA UNIPOLAR USO INTERNO PARA CABO 35/70MM2 ISOLACAO 8,7/15KV EM EPR - BORRACHA DE SILICONE</v>
          </cell>
          <cell r="C9597" t="str">
            <v xml:space="preserve">UN    </v>
          </cell>
          <cell r="D9597">
            <v>255.62</v>
          </cell>
          <cell r="E9597">
            <v>0.05</v>
          </cell>
        </row>
        <row r="9598">
          <cell r="A9598">
            <v>4214</v>
          </cell>
          <cell r="B9598" t="str">
            <v>NIPEL PVC, ROSCAVEL, 1 1/2",  AGUA FRIA PREDIAL</v>
          </cell>
          <cell r="C9598" t="str">
            <v xml:space="preserve">UN    </v>
          </cell>
          <cell r="D9598">
            <v>4.82</v>
          </cell>
          <cell r="E9598">
            <v>0.05</v>
          </cell>
        </row>
        <row r="9599">
          <cell r="A9599">
            <v>4215</v>
          </cell>
          <cell r="B9599" t="str">
            <v>NIPEL PVC, ROSCAVEL, 1 1/4",  AGUA FRIA PREDIAL</v>
          </cell>
          <cell r="C9599" t="str">
            <v xml:space="preserve">UN    </v>
          </cell>
          <cell r="D9599">
            <v>4</v>
          </cell>
          <cell r="E9599">
            <v>0.05</v>
          </cell>
        </row>
        <row r="9600">
          <cell r="A9600">
            <v>4210</v>
          </cell>
          <cell r="B9600" t="str">
            <v>NIPEL PVC, ROSCAVEL, 1/2",  AGUA FRIA PREDIAL</v>
          </cell>
          <cell r="C9600" t="str">
            <v xml:space="preserve">UN    </v>
          </cell>
          <cell r="D9600">
            <v>0.61</v>
          </cell>
          <cell r="E9600">
            <v>0.05</v>
          </cell>
        </row>
        <row r="9601">
          <cell r="A9601">
            <v>4212</v>
          </cell>
          <cell r="B9601" t="str">
            <v>NIPEL PVC, ROSCAVEL, 1",  AGUA FRIA PREDIAL</v>
          </cell>
          <cell r="C9601" t="str">
            <v xml:space="preserve">UN    </v>
          </cell>
          <cell r="D9601">
            <v>1.61</v>
          </cell>
          <cell r="E9601">
            <v>0.05</v>
          </cell>
        </row>
        <row r="9602">
          <cell r="A9602">
            <v>4213</v>
          </cell>
          <cell r="B9602" t="str">
            <v>NIPEL PVC, ROSCAVEL, 2",  AGUA FRIA PREDIAL</v>
          </cell>
          <cell r="C9602" t="str">
            <v xml:space="preserve">UN    </v>
          </cell>
          <cell r="D9602">
            <v>8.6999999999999993</v>
          </cell>
          <cell r="E9602">
            <v>0.05</v>
          </cell>
        </row>
        <row r="9603">
          <cell r="A9603">
            <v>4211</v>
          </cell>
          <cell r="B9603" t="str">
            <v>NIPEL PVC, ROSCAVEL, 3/4",  AGUA FRIA PREDIAL</v>
          </cell>
          <cell r="C9603" t="str">
            <v xml:space="preserve">UN    </v>
          </cell>
          <cell r="D9603">
            <v>0.91</v>
          </cell>
          <cell r="E9603">
            <v>0.05</v>
          </cell>
        </row>
        <row r="9604">
          <cell r="A9604">
            <v>4209</v>
          </cell>
          <cell r="B9604" t="str">
            <v>NIPLE DE FERRO GALVANIZADO, COM ROSCA BSP, DE 1 1/2"</v>
          </cell>
          <cell r="C9604" t="str">
            <v xml:space="preserve">UN    </v>
          </cell>
          <cell r="D9604">
            <v>11.52</v>
          </cell>
          <cell r="E9604">
            <v>0.05</v>
          </cell>
        </row>
        <row r="9605">
          <cell r="A9605">
            <v>4180</v>
          </cell>
          <cell r="B9605" t="str">
            <v>NIPLE DE FERRO GALVANIZADO, COM ROSCA BSP, DE 1 1/4"</v>
          </cell>
          <cell r="C9605" t="str">
            <v xml:space="preserve">UN    </v>
          </cell>
          <cell r="D9605">
            <v>8.67</v>
          </cell>
          <cell r="E9605">
            <v>0.05</v>
          </cell>
        </row>
        <row r="9606">
          <cell r="A9606">
            <v>4177</v>
          </cell>
          <cell r="B9606" t="str">
            <v>NIPLE DE FERRO GALVANIZADO, COM ROSCA BSP, DE 1/2"</v>
          </cell>
          <cell r="C9606" t="str">
            <v xml:space="preserve">UN    </v>
          </cell>
          <cell r="D9606">
            <v>2.88</v>
          </cell>
          <cell r="E9606">
            <v>0.05</v>
          </cell>
        </row>
        <row r="9607">
          <cell r="A9607">
            <v>4179</v>
          </cell>
          <cell r="B9607" t="str">
            <v>NIPLE DE FERRO GALVANIZADO, COM ROSCA BSP, DE 1"</v>
          </cell>
          <cell r="C9607" t="str">
            <v xml:space="preserve">UN    </v>
          </cell>
          <cell r="D9607">
            <v>5.89</v>
          </cell>
          <cell r="E9607">
            <v>0.05</v>
          </cell>
        </row>
        <row r="9608">
          <cell r="A9608">
            <v>4208</v>
          </cell>
          <cell r="B9608" t="str">
            <v>NIPLE DE FERRO GALVANIZADO, COM ROSCA BSP, DE 2 1/2"</v>
          </cell>
          <cell r="C9608" t="str">
            <v xml:space="preserve">UN    </v>
          </cell>
          <cell r="D9608">
            <v>27.42</v>
          </cell>
          <cell r="E9608">
            <v>0.05</v>
          </cell>
        </row>
        <row r="9609">
          <cell r="A9609">
            <v>4181</v>
          </cell>
          <cell r="B9609" t="str">
            <v>NIPLE DE FERRO GALVANIZADO, COM ROSCA BSP, DE 2"</v>
          </cell>
          <cell r="C9609" t="str">
            <v xml:space="preserve">UN    </v>
          </cell>
          <cell r="D9609">
            <v>17.91</v>
          </cell>
          <cell r="E9609">
            <v>0.05</v>
          </cell>
        </row>
        <row r="9610">
          <cell r="A9610">
            <v>4178</v>
          </cell>
          <cell r="B9610" t="str">
            <v>NIPLE DE FERRO GALVANIZADO, COM ROSCA BSP, DE 3/4"</v>
          </cell>
          <cell r="C9610" t="str">
            <v xml:space="preserve">UN    </v>
          </cell>
          <cell r="D9610">
            <v>3.99</v>
          </cell>
          <cell r="E9610">
            <v>0.05</v>
          </cell>
        </row>
        <row r="9611">
          <cell r="A9611">
            <v>4182</v>
          </cell>
          <cell r="B9611" t="str">
            <v>NIPLE DE FERRO GALVANIZADO, COM ROSCA BSP, DE 3"</v>
          </cell>
          <cell r="C9611" t="str">
            <v xml:space="preserve">UN    </v>
          </cell>
          <cell r="D9611">
            <v>44.61</v>
          </cell>
          <cell r="E9611">
            <v>0.05</v>
          </cell>
        </row>
        <row r="9612">
          <cell r="A9612">
            <v>4183</v>
          </cell>
          <cell r="B9612" t="str">
            <v>NIPLE DE FERRO GALVANIZADO, COM ROSCA BSP, DE 4"</v>
          </cell>
          <cell r="C9612" t="str">
            <v xml:space="preserve">UN    </v>
          </cell>
          <cell r="D9612">
            <v>71.81</v>
          </cell>
          <cell r="E9612">
            <v>0.05</v>
          </cell>
        </row>
        <row r="9613">
          <cell r="A9613">
            <v>4184</v>
          </cell>
          <cell r="B9613" t="str">
            <v>NIPLE DE FERRO GALVANIZADO, COM ROSCA BSP, DE 5"</v>
          </cell>
          <cell r="C9613" t="str">
            <v xml:space="preserve">UN    </v>
          </cell>
          <cell r="D9613">
            <v>158.53</v>
          </cell>
          <cell r="E9613">
            <v>0.05</v>
          </cell>
        </row>
        <row r="9614">
          <cell r="A9614">
            <v>4185</v>
          </cell>
          <cell r="B9614" t="str">
            <v>NIPLE DE FERRO GALVANIZADO, COM ROSCA BSP, DE 6"</v>
          </cell>
          <cell r="C9614" t="str">
            <v xml:space="preserve">UN    </v>
          </cell>
          <cell r="D9614">
            <v>263.39999999999998</v>
          </cell>
          <cell r="E9614">
            <v>0.05</v>
          </cell>
        </row>
        <row r="9615">
          <cell r="A9615">
            <v>4205</v>
          </cell>
          <cell r="B9615" t="str">
            <v>NIPLE DE REDUCAO DE FERRO GALVANIZADO, COM ROSCA BSP, DE 1 1/2" X 1 1/4"</v>
          </cell>
          <cell r="C9615" t="str">
            <v xml:space="preserve">UN    </v>
          </cell>
          <cell r="D9615">
            <v>15.21</v>
          </cell>
          <cell r="E9615">
            <v>0.05</v>
          </cell>
        </row>
        <row r="9616">
          <cell r="A9616">
            <v>4192</v>
          </cell>
          <cell r="B9616" t="str">
            <v>NIPLE DE REDUCAO DE FERRO GALVANIZADO, COM ROSCA BSP, DE 1 1/2" X 1"</v>
          </cell>
          <cell r="C9616" t="str">
            <v xml:space="preserve">UN    </v>
          </cell>
          <cell r="D9616">
            <v>15.21</v>
          </cell>
          <cell r="E9616">
            <v>0.05</v>
          </cell>
        </row>
        <row r="9617">
          <cell r="A9617">
            <v>4191</v>
          </cell>
          <cell r="B9617" t="str">
            <v>NIPLE DE REDUCAO DE FERRO GALVANIZADO, COM ROSCA BSP, DE 1 1/2" X 3/4"</v>
          </cell>
          <cell r="C9617" t="str">
            <v xml:space="preserve">UN    </v>
          </cell>
          <cell r="D9617">
            <v>15.21</v>
          </cell>
          <cell r="E9617">
            <v>0.05</v>
          </cell>
        </row>
        <row r="9618">
          <cell r="A9618">
            <v>4207</v>
          </cell>
          <cell r="B9618" t="str">
            <v>NIPLE DE REDUCAO DE FERRO GALVANIZADO, COM ROSCA BSP, DE 1 1/4" X 1/2"</v>
          </cell>
          <cell r="C9618" t="str">
            <v xml:space="preserve">UN    </v>
          </cell>
          <cell r="D9618">
            <v>12.24</v>
          </cell>
          <cell r="E9618">
            <v>0.05</v>
          </cell>
        </row>
        <row r="9619">
          <cell r="A9619">
            <v>4206</v>
          </cell>
          <cell r="B9619" t="str">
            <v>NIPLE DE REDUCAO DE FERRO GALVANIZADO, COM ROSCA BSP, DE 1 1/4" X 1"</v>
          </cell>
          <cell r="C9619" t="str">
            <v xml:space="preserve">UN    </v>
          </cell>
          <cell r="D9619">
            <v>11.88</v>
          </cell>
          <cell r="E9619">
            <v>0.05</v>
          </cell>
        </row>
        <row r="9620">
          <cell r="A9620">
            <v>4190</v>
          </cell>
          <cell r="B9620" t="str">
            <v>NIPLE DE REDUCAO DE FERRO GALVANIZADO, COM ROSCA BSP, DE 1 1/4" X 3/4"</v>
          </cell>
          <cell r="C9620" t="str">
            <v xml:space="preserve">UN    </v>
          </cell>
          <cell r="D9620">
            <v>11.88</v>
          </cell>
          <cell r="E9620">
            <v>0.05</v>
          </cell>
        </row>
        <row r="9621">
          <cell r="A9621">
            <v>4186</v>
          </cell>
          <cell r="B9621" t="str">
            <v>NIPLE DE REDUCAO DE FERRO GALVANIZADO, COM ROSCA BSP, DE 1/2" X 1/4"</v>
          </cell>
          <cell r="C9621" t="str">
            <v xml:space="preserve">UN    </v>
          </cell>
          <cell r="D9621">
            <v>3.51</v>
          </cell>
          <cell r="E9621">
            <v>0.05</v>
          </cell>
        </row>
        <row r="9622">
          <cell r="A9622">
            <v>4188</v>
          </cell>
          <cell r="B9622" t="str">
            <v>NIPLE DE REDUCAO DE FERRO GALVANIZADO, COM ROSCA BSP, DE 1" X 1/2"</v>
          </cell>
          <cell r="C9622" t="str">
            <v xml:space="preserve">UN    </v>
          </cell>
          <cell r="D9622">
            <v>7.17</v>
          </cell>
          <cell r="E9622">
            <v>0.05</v>
          </cell>
        </row>
        <row r="9623">
          <cell r="A9623">
            <v>4189</v>
          </cell>
          <cell r="B9623" t="str">
            <v>NIPLE DE REDUCAO DE FERRO GALVANIZADO, COM ROSCA BSP, DE 1" X 3/4"</v>
          </cell>
          <cell r="C9623" t="str">
            <v xml:space="preserve">UN    </v>
          </cell>
          <cell r="D9623">
            <v>7.17</v>
          </cell>
          <cell r="E9623">
            <v>0.05</v>
          </cell>
        </row>
        <row r="9624">
          <cell r="A9624">
            <v>4197</v>
          </cell>
          <cell r="B9624" t="str">
            <v>NIPLE DE REDUCAO DE FERRO GALVANIZADO, COM ROSCA BSP, DE 2 1/2" X 2"</v>
          </cell>
          <cell r="C9624" t="str">
            <v xml:space="preserve">UN    </v>
          </cell>
          <cell r="D9624">
            <v>37.979999999999997</v>
          </cell>
          <cell r="E9624">
            <v>0.05</v>
          </cell>
        </row>
        <row r="9625">
          <cell r="A9625">
            <v>4194</v>
          </cell>
          <cell r="B9625" t="str">
            <v>NIPLE DE REDUCAO DE FERRO GALVANIZADO, COM ROSCA BSP, DE 2" X 1 1/2"</v>
          </cell>
          <cell r="C9625" t="str">
            <v xml:space="preserve">UN    </v>
          </cell>
          <cell r="D9625">
            <v>22.95</v>
          </cell>
          <cell r="E9625">
            <v>0.05</v>
          </cell>
        </row>
        <row r="9626">
          <cell r="A9626">
            <v>4193</v>
          </cell>
          <cell r="B9626" t="str">
            <v>NIPLE DE REDUCAO DE FERRO GALVANIZADO, COM ROSCA BSP, DE 2" X 1 1/4"</v>
          </cell>
          <cell r="C9626" t="str">
            <v xml:space="preserve">UN    </v>
          </cell>
          <cell r="D9626">
            <v>22.95</v>
          </cell>
          <cell r="E9626">
            <v>0.05</v>
          </cell>
        </row>
        <row r="9627">
          <cell r="A9627">
            <v>4204</v>
          </cell>
          <cell r="B9627" t="str">
            <v>NIPLE DE REDUCAO DE FERRO GALVANIZADO, COM ROSCA BSP, DE 2" X 1"</v>
          </cell>
          <cell r="C9627" t="str">
            <v xml:space="preserve">UN    </v>
          </cell>
          <cell r="D9627">
            <v>22.95</v>
          </cell>
          <cell r="E9627">
            <v>0.05</v>
          </cell>
        </row>
        <row r="9628">
          <cell r="A9628">
            <v>4187</v>
          </cell>
          <cell r="B9628" t="str">
            <v>NIPLE DE REDUCAO DE FERRO GALVANIZADO, COM ROSCA BSP, DE 3/4" X 1/2"</v>
          </cell>
          <cell r="C9628" t="str">
            <v xml:space="preserve">UN    </v>
          </cell>
          <cell r="D9628">
            <v>4.57</v>
          </cell>
          <cell r="E9628">
            <v>0.05</v>
          </cell>
        </row>
        <row r="9629">
          <cell r="A9629">
            <v>4202</v>
          </cell>
          <cell r="B9629" t="str">
            <v>NIPLE DE REDUCAO DE FERRO GALVANIZADO, COM ROSCA BSP, DE 3" X 2 1/2"</v>
          </cell>
          <cell r="C9629" t="str">
            <v xml:space="preserve">UN    </v>
          </cell>
          <cell r="D9629">
            <v>69.37</v>
          </cell>
          <cell r="E9629">
            <v>0.05</v>
          </cell>
        </row>
        <row r="9630">
          <cell r="A9630">
            <v>4203</v>
          </cell>
          <cell r="B9630" t="str">
            <v>NIPLE DE REDUCAO DE FERRO GALVANIZADO, COM ROSCA BSP, DE 3" X 2"</v>
          </cell>
          <cell r="C9630" t="str">
            <v xml:space="preserve">UN    </v>
          </cell>
          <cell r="D9630">
            <v>61.26</v>
          </cell>
          <cell r="E9630">
            <v>0.05</v>
          </cell>
        </row>
        <row r="9631">
          <cell r="A9631">
            <v>40356</v>
          </cell>
          <cell r="B9631" t="str">
            <v>NIPLE SEXTAVADO EM ACO PRETO, COM ROSCA BSP, PRESSAO 3.000 LBS, DN 15 MM (1/2")</v>
          </cell>
          <cell r="C9631" t="str">
            <v xml:space="preserve">UN    </v>
          </cell>
          <cell r="D9631">
            <v>7.12</v>
          </cell>
          <cell r="E9631">
            <v>0.05</v>
          </cell>
        </row>
        <row r="9632">
          <cell r="A9632">
            <v>40359</v>
          </cell>
          <cell r="B9632" t="str">
            <v>NIPLE SEXTAVADO EM ACO PRETO, COM ROSCA BSP, PRESSAO 3.000 LBS, DN 20 MM (3/4")</v>
          </cell>
          <cell r="C9632" t="str">
            <v xml:space="preserve">UN    </v>
          </cell>
          <cell r="D9632">
            <v>9.1999999999999993</v>
          </cell>
          <cell r="E9632">
            <v>0.05</v>
          </cell>
        </row>
        <row r="9633">
          <cell r="A9633">
            <v>40362</v>
          </cell>
          <cell r="B9633" t="str">
            <v>NIPLE SEXTAVADO EM ACO PRETO, COM ROSCA BSP, PRESSAO 3.000 LBS, DN 25 MM (1")</v>
          </cell>
          <cell r="C9633" t="str">
            <v xml:space="preserve">UN    </v>
          </cell>
          <cell r="D9633">
            <v>13.81</v>
          </cell>
          <cell r="E9633">
            <v>0.05</v>
          </cell>
        </row>
        <row r="9634">
          <cell r="A9634">
            <v>40365</v>
          </cell>
          <cell r="B9634" t="str">
            <v>NIPLE SEXTAVADO EM ACO PRETO, COM ROSCA BSP, PRESSAO 3.000 LBS, DN 32 MM (1 1/4")</v>
          </cell>
          <cell r="C9634" t="str">
            <v xml:space="preserve">UN    </v>
          </cell>
          <cell r="D9634">
            <v>20.85</v>
          </cell>
          <cell r="E9634">
            <v>0.05</v>
          </cell>
        </row>
        <row r="9635">
          <cell r="A9635">
            <v>40368</v>
          </cell>
          <cell r="B9635" t="str">
            <v>NIPLE SEXTAVADO EM ACO PRETO, COM ROSCA BSP, PRESSAO 3.000 LBS, DN 40 MM (1 1/2")</v>
          </cell>
          <cell r="C9635" t="str">
            <v xml:space="preserve">UN    </v>
          </cell>
          <cell r="D9635">
            <v>30.9</v>
          </cell>
          <cell r="E9635">
            <v>0.05</v>
          </cell>
        </row>
        <row r="9636">
          <cell r="A9636">
            <v>40371</v>
          </cell>
          <cell r="B9636" t="str">
            <v>NIPLE SEXTAVADO EM ACO PRETO, COM ROSCA BSP, PRESSAO 3.000 LBS, DN 50 MM (2")</v>
          </cell>
          <cell r="C9636" t="str">
            <v xml:space="preserve">UN    </v>
          </cell>
          <cell r="D9636">
            <v>50.84</v>
          </cell>
          <cell r="E9636">
            <v>0.05</v>
          </cell>
        </row>
        <row r="9637">
          <cell r="A9637">
            <v>40374</v>
          </cell>
          <cell r="B9637" t="str">
            <v>NIPLE SEXTAVADO EM ACO PRETO, COM ROSCA BSP, PRESSAO 3.000 LBS, DN 65 MM (2 1/2")</v>
          </cell>
          <cell r="C9637" t="str">
            <v xml:space="preserve">UN    </v>
          </cell>
          <cell r="D9637">
            <v>80.77</v>
          </cell>
          <cell r="E9637">
            <v>0.05</v>
          </cell>
        </row>
        <row r="9638">
          <cell r="A9638">
            <v>7595</v>
          </cell>
          <cell r="B9638" t="str">
            <v>NIVELADOR</v>
          </cell>
          <cell r="C9638" t="str">
            <v xml:space="preserve">H     </v>
          </cell>
          <cell r="D9638">
            <v>25.32</v>
          </cell>
          <cell r="E9638">
            <v>0.05</v>
          </cell>
        </row>
        <row r="9639">
          <cell r="A9639">
            <v>41094</v>
          </cell>
          <cell r="B9639" t="str">
            <v>NIVELADOR (MENSALISTA)</v>
          </cell>
          <cell r="C9639" t="str">
            <v xml:space="preserve">MES   </v>
          </cell>
          <cell r="D9639">
            <v>4465.3900000000003</v>
          </cell>
          <cell r="E9639">
            <v>0.05</v>
          </cell>
        </row>
        <row r="9640">
          <cell r="A9640">
            <v>38175</v>
          </cell>
          <cell r="B9640" t="str">
            <v>NUMERO / ALGARISMO PARA PORTA, TAMANHO *40* MM, EM ZAMAC, (MODELO DE 0 A 9), FIXACAO POR PARAFUSOS</v>
          </cell>
          <cell r="C9640" t="str">
            <v xml:space="preserve">UN    </v>
          </cell>
          <cell r="D9640">
            <v>2.23</v>
          </cell>
          <cell r="E9640">
            <v>0.05</v>
          </cell>
        </row>
        <row r="9641">
          <cell r="A9641">
            <v>38176</v>
          </cell>
          <cell r="B9641" t="str">
            <v>NUMERO / ALGARISMO PARA RESIDENCIA (FACHADA), TAMANHO *120* MM, EM ZAMAC, (MODELO DE 0 A 9), FIXACAO POR PARAFUSOS</v>
          </cell>
          <cell r="C9641" t="str">
            <v xml:space="preserve">UN    </v>
          </cell>
          <cell r="D9641">
            <v>6.06</v>
          </cell>
          <cell r="E9641">
            <v>0.05</v>
          </cell>
        </row>
        <row r="9642">
          <cell r="A9642">
            <v>36152</v>
          </cell>
          <cell r="B9642" t="str">
            <v>OCULOS DE SEGURANCA CONTRA IMPACTOS COM LENTE INCOLOR, ARMACAO NYLON, COM PROTECAO UVA E UVB</v>
          </cell>
          <cell r="C9642" t="str">
            <v xml:space="preserve">UN    </v>
          </cell>
          <cell r="D9642">
            <v>4.07</v>
          </cell>
          <cell r="E9642">
            <v>0.05</v>
          </cell>
        </row>
        <row r="9643">
          <cell r="A9643">
            <v>11138</v>
          </cell>
          <cell r="B9643" t="str">
            <v>OLEO COMBUSTIVEL BPF A GRANEL</v>
          </cell>
          <cell r="C9643" t="str">
            <v xml:space="preserve">L     </v>
          </cell>
          <cell r="D9643">
            <v>2.13</v>
          </cell>
          <cell r="E9643">
            <v>0.05</v>
          </cell>
        </row>
        <row r="9644">
          <cell r="A9644">
            <v>5333</v>
          </cell>
          <cell r="B9644" t="str">
            <v>OLEO DE LINHACA</v>
          </cell>
          <cell r="C9644" t="str">
            <v xml:space="preserve">L     </v>
          </cell>
          <cell r="D9644">
            <v>21.12</v>
          </cell>
          <cell r="E9644">
            <v>0.05</v>
          </cell>
        </row>
        <row r="9645">
          <cell r="A9645">
            <v>4221</v>
          </cell>
          <cell r="B9645" t="str">
            <v>OLEO DIESEL COMBUSTIVEL COMUM</v>
          </cell>
          <cell r="C9645" t="str">
            <v xml:space="preserve">L     </v>
          </cell>
          <cell r="D9645">
            <v>3.32</v>
          </cell>
          <cell r="E9645">
            <v>0.05</v>
          </cell>
        </row>
        <row r="9646">
          <cell r="A9646">
            <v>4227</v>
          </cell>
          <cell r="B9646" t="str">
            <v>OLEO LUBRIFICANTE PARA MOTORES DE EQUIPAMENTOS PESADOS (CAMINHOES, TRATORES, RETROS E ETC)</v>
          </cell>
          <cell r="C9646" t="str">
            <v xml:space="preserve">L     </v>
          </cell>
          <cell r="D9646">
            <v>11.42</v>
          </cell>
          <cell r="E9646">
            <v>0.05</v>
          </cell>
        </row>
        <row r="9647">
          <cell r="A9647">
            <v>38170</v>
          </cell>
          <cell r="B9647" t="str">
            <v>OLHO MAGICO / VISOR PARA PORTA DE *25 A 46* MM DE ESPESSURA, ANGULO DE VISAO APROXIMADO DE 200 GRAUS, LATAO CROMADO, COM FECHO JANELA</v>
          </cell>
          <cell r="C9647" t="str">
            <v xml:space="preserve">UN    </v>
          </cell>
          <cell r="D9647">
            <v>10.210000000000001</v>
          </cell>
          <cell r="E9647">
            <v>0.05</v>
          </cell>
        </row>
        <row r="9648">
          <cell r="A9648">
            <v>4242</v>
          </cell>
          <cell r="B9648" t="str">
            <v>OPERADOR DE ACABADORA</v>
          </cell>
          <cell r="C9648" t="str">
            <v xml:space="preserve">H     </v>
          </cell>
          <cell r="D9648">
            <v>18.75</v>
          </cell>
          <cell r="E9648">
            <v>0.05</v>
          </cell>
        </row>
        <row r="9649">
          <cell r="A9649">
            <v>40980</v>
          </cell>
          <cell r="B9649" t="str">
            <v>OPERADOR DE BATE-ESTACAS (MENSALISTA)</v>
          </cell>
          <cell r="C9649" t="str">
            <v xml:space="preserve">MES   </v>
          </cell>
          <cell r="D9649">
            <v>2078.5700000000002</v>
          </cell>
          <cell r="E9649">
            <v>0.05</v>
          </cell>
        </row>
        <row r="9650">
          <cell r="A9650">
            <v>4243</v>
          </cell>
          <cell r="B9650" t="str">
            <v>OPERADOR DE BETONEIRA (CAMINHAO)</v>
          </cell>
          <cell r="C9650" t="str">
            <v xml:space="preserve">H     </v>
          </cell>
          <cell r="D9650">
            <v>19.84</v>
          </cell>
          <cell r="E9650">
            <v>0.05</v>
          </cell>
        </row>
        <row r="9651">
          <cell r="A9651">
            <v>41031</v>
          </cell>
          <cell r="B9651" t="str">
            <v>OPERADOR DE BETONEIRA (CAMINHAO) (MENSALISTA)</v>
          </cell>
          <cell r="C9651" t="str">
            <v xml:space="preserve">MES   </v>
          </cell>
          <cell r="D9651">
            <v>3501.04</v>
          </cell>
          <cell r="E9651">
            <v>0.05</v>
          </cell>
        </row>
        <row r="9652">
          <cell r="A9652">
            <v>37623</v>
          </cell>
          <cell r="B9652" t="str">
            <v>OPERADOR DE BETONEIRA ESTACIONARIA/MISTURADOR (COLETADO CAIXA)</v>
          </cell>
          <cell r="C9652" t="str">
            <v xml:space="preserve">H     </v>
          </cell>
          <cell r="D9652">
            <v>14.04</v>
          </cell>
          <cell r="E9652">
            <v>0.05</v>
          </cell>
        </row>
        <row r="9653">
          <cell r="A9653">
            <v>4250</v>
          </cell>
          <cell r="B9653" t="str">
            <v>OPERADOR DE COMPRESSOR DE AR OU COMPRESSORISTA</v>
          </cell>
          <cell r="C9653" t="str">
            <v xml:space="preserve">H     </v>
          </cell>
          <cell r="D9653">
            <v>10.06</v>
          </cell>
          <cell r="E9653">
            <v>0.05</v>
          </cell>
        </row>
        <row r="9654">
          <cell r="A9654">
            <v>40978</v>
          </cell>
          <cell r="B9654" t="str">
            <v>OPERADOR DE COMPRESSOR DE AR OU COMPRESSORISTA (MENSALISTA)</v>
          </cell>
          <cell r="C9654" t="str">
            <v xml:space="preserve">MES   </v>
          </cell>
          <cell r="D9654">
            <v>1774.42</v>
          </cell>
          <cell r="E9654">
            <v>0.05</v>
          </cell>
        </row>
        <row r="9655">
          <cell r="A9655">
            <v>25960</v>
          </cell>
          <cell r="B9655" t="str">
            <v>OPERADOR DE DEMARCADORA DE FAIXAS DE TRAFEGO</v>
          </cell>
          <cell r="C9655" t="str">
            <v xml:space="preserve">H     </v>
          </cell>
          <cell r="D9655">
            <v>20.56</v>
          </cell>
          <cell r="E9655">
            <v>0.05</v>
          </cell>
        </row>
        <row r="9656">
          <cell r="A9656">
            <v>41043</v>
          </cell>
          <cell r="B9656" t="str">
            <v>OPERADOR DE DEMARCADORA DE FAIXAS DE TRAFEGO (MENSALISTA)</v>
          </cell>
          <cell r="C9656" t="str">
            <v xml:space="preserve">MES   </v>
          </cell>
          <cell r="D9656">
            <v>3629.99</v>
          </cell>
          <cell r="E9656">
            <v>0.05</v>
          </cell>
        </row>
        <row r="9657">
          <cell r="A9657">
            <v>4234</v>
          </cell>
          <cell r="B9657" t="str">
            <v>OPERADOR DE ESCAVADEIRA</v>
          </cell>
          <cell r="C9657" t="str">
            <v xml:space="preserve">H     </v>
          </cell>
          <cell r="D9657">
            <v>22.16</v>
          </cell>
          <cell r="E9657">
            <v>0.05</v>
          </cell>
        </row>
        <row r="9658">
          <cell r="A9658">
            <v>40987</v>
          </cell>
          <cell r="B9658" t="str">
            <v>OPERADOR DE ESCAVADEIRA (MENSALISTA)</v>
          </cell>
          <cell r="C9658" t="str">
            <v xml:space="preserve">MES   </v>
          </cell>
          <cell r="D9658">
            <v>3908.81</v>
          </cell>
          <cell r="E9658">
            <v>0.05</v>
          </cell>
        </row>
        <row r="9659">
          <cell r="A9659">
            <v>4253</v>
          </cell>
          <cell r="B9659" t="str">
            <v>OPERADOR DE GUINCHO</v>
          </cell>
          <cell r="C9659" t="str">
            <v xml:space="preserve">H     </v>
          </cell>
          <cell r="D9659">
            <v>9.2899999999999991</v>
          </cell>
          <cell r="E9659">
            <v>0.05</v>
          </cell>
        </row>
        <row r="9660">
          <cell r="A9660">
            <v>40981</v>
          </cell>
          <cell r="B9660" t="str">
            <v>OPERADOR DE GUINCHO OU GUINCHEIRO (MENSALISTA)</v>
          </cell>
          <cell r="C9660" t="str">
            <v xml:space="preserve">MES   </v>
          </cell>
          <cell r="D9660">
            <v>1638.78</v>
          </cell>
          <cell r="E9660">
            <v>0.05</v>
          </cell>
        </row>
        <row r="9661">
          <cell r="A9661">
            <v>4254</v>
          </cell>
          <cell r="B9661" t="str">
            <v>OPERADOR DE GUINDASTE</v>
          </cell>
          <cell r="C9661" t="str">
            <v xml:space="preserve">H     </v>
          </cell>
          <cell r="D9661">
            <v>25.68</v>
          </cell>
          <cell r="E9661">
            <v>0.05</v>
          </cell>
        </row>
        <row r="9662">
          <cell r="A9662">
            <v>41036</v>
          </cell>
          <cell r="B9662" t="str">
            <v>OPERADOR DE GUINDASTE (MENSALISTA)</v>
          </cell>
          <cell r="C9662" t="str">
            <v xml:space="preserve">MES   </v>
          </cell>
          <cell r="D9662">
            <v>4529.3599999999997</v>
          </cell>
          <cell r="E9662">
            <v>0.05</v>
          </cell>
        </row>
        <row r="9663">
          <cell r="A9663">
            <v>4251</v>
          </cell>
          <cell r="B9663" t="str">
            <v>OPERADOR DE JATO ABRASIVO OU JATISTA</v>
          </cell>
          <cell r="C9663" t="str">
            <v xml:space="preserve">H     </v>
          </cell>
          <cell r="D9663">
            <v>9.9499999999999993</v>
          </cell>
          <cell r="E9663">
            <v>0.05</v>
          </cell>
        </row>
        <row r="9664">
          <cell r="A9664">
            <v>40979</v>
          </cell>
          <cell r="B9664" t="str">
            <v>OPERADOR DE JATO ABRASIVO OU JATISTA (MENSALISTA)</v>
          </cell>
          <cell r="C9664" t="str">
            <v xml:space="preserve">MES   </v>
          </cell>
          <cell r="D9664">
            <v>1758.67</v>
          </cell>
          <cell r="E9664">
            <v>0.05</v>
          </cell>
        </row>
        <row r="9665">
          <cell r="A9665">
            <v>4230</v>
          </cell>
          <cell r="B9665" t="str">
            <v>OPERADOR DE MAQUINAS E EQUIPAMENTOS</v>
          </cell>
          <cell r="C9665" t="str">
            <v xml:space="preserve">H     </v>
          </cell>
          <cell r="D9665">
            <v>18.579999999999998</v>
          </cell>
          <cell r="E9665">
            <v>0.05</v>
          </cell>
        </row>
        <row r="9666">
          <cell r="A9666">
            <v>40998</v>
          </cell>
          <cell r="B9666" t="str">
            <v>OPERADOR DE MAQUINAS E TRATORES DIVERSOS (TERRAPLANAGEM) (MENSALISTA)</v>
          </cell>
          <cell r="C9666" t="str">
            <v xml:space="preserve">MES   </v>
          </cell>
          <cell r="D9666">
            <v>3277.65</v>
          </cell>
          <cell r="E9666">
            <v>0.05</v>
          </cell>
        </row>
        <row r="9667">
          <cell r="A9667">
            <v>4257</v>
          </cell>
          <cell r="B9667" t="str">
            <v>OPERADOR DE MARTELETE OU MARTELETEIRO</v>
          </cell>
          <cell r="C9667" t="str">
            <v xml:space="preserve">H     </v>
          </cell>
          <cell r="D9667">
            <v>9.33</v>
          </cell>
          <cell r="E9667">
            <v>0.05</v>
          </cell>
        </row>
        <row r="9668">
          <cell r="A9668">
            <v>40982</v>
          </cell>
          <cell r="B9668" t="str">
            <v>OPERADOR DE MARTELETE OU MARTELETEIRO (MENSALISTA)</v>
          </cell>
          <cell r="C9668" t="str">
            <v xml:space="preserve">MES   </v>
          </cell>
          <cell r="D9668">
            <v>1647.66</v>
          </cell>
          <cell r="E9668">
            <v>0.05</v>
          </cell>
        </row>
        <row r="9669">
          <cell r="A9669">
            <v>41029</v>
          </cell>
          <cell r="B9669" t="str">
            <v>OPERADOR DE MESA VIBROACABADORA (MENSALISTA)</v>
          </cell>
          <cell r="C9669" t="str">
            <v xml:space="preserve">MES   </v>
          </cell>
          <cell r="D9669">
            <v>3310.33</v>
          </cell>
          <cell r="E9669">
            <v>0.05</v>
          </cell>
        </row>
        <row r="9670">
          <cell r="A9670">
            <v>41026</v>
          </cell>
          <cell r="B9670" t="str">
            <v>OPERADOR DE MOTO SCRAPER (MENSALISTA)</v>
          </cell>
          <cell r="C9670" t="str">
            <v xml:space="preserve">MES   </v>
          </cell>
          <cell r="D9670">
            <v>5132.2299999999996</v>
          </cell>
          <cell r="E9670">
            <v>0.05</v>
          </cell>
        </row>
        <row r="9671">
          <cell r="A9671">
            <v>4240</v>
          </cell>
          <cell r="B9671" t="str">
            <v>OPERADOR DE MOTO-ESCREIPER</v>
          </cell>
          <cell r="C9671" t="str">
            <v xml:space="preserve">H     </v>
          </cell>
          <cell r="D9671">
            <v>29.09</v>
          </cell>
          <cell r="E9671">
            <v>0.05</v>
          </cell>
        </row>
        <row r="9672">
          <cell r="A9672">
            <v>4239</v>
          </cell>
          <cell r="B9672" t="str">
            <v>OPERADOR DE MOTONIVELADORA</v>
          </cell>
          <cell r="C9672" t="str">
            <v xml:space="preserve">H     </v>
          </cell>
          <cell r="D9672">
            <v>29.09</v>
          </cell>
          <cell r="E9672">
            <v>0.05</v>
          </cell>
        </row>
        <row r="9673">
          <cell r="A9673">
            <v>41024</v>
          </cell>
          <cell r="B9673" t="str">
            <v>OPERADOR DE MOTONIVELADORA (MENSALISTA)</v>
          </cell>
          <cell r="C9673" t="str">
            <v xml:space="preserve">MES   </v>
          </cell>
          <cell r="D9673">
            <v>5132.2299999999996</v>
          </cell>
          <cell r="E9673">
            <v>0.05</v>
          </cell>
        </row>
        <row r="9674">
          <cell r="A9674">
            <v>4248</v>
          </cell>
          <cell r="B9674" t="str">
            <v>OPERADOR DE PA CARREGADEIRA</v>
          </cell>
          <cell r="C9674" t="str">
            <v xml:space="preserve">H     </v>
          </cell>
          <cell r="D9674">
            <v>20.82</v>
          </cell>
          <cell r="E9674">
            <v>0.05</v>
          </cell>
        </row>
        <row r="9675">
          <cell r="A9675">
            <v>41033</v>
          </cell>
          <cell r="B9675" t="str">
            <v>OPERADOR DE PA CARREGADEIRA (MENSALISTA)</v>
          </cell>
          <cell r="C9675" t="str">
            <v xml:space="preserve">MES   </v>
          </cell>
          <cell r="D9675">
            <v>3672.82</v>
          </cell>
          <cell r="E9675">
            <v>0.05</v>
          </cell>
        </row>
        <row r="9676">
          <cell r="A9676">
            <v>25959</v>
          </cell>
          <cell r="B9676" t="str">
            <v>OPERADOR DE PAVIMENTADORA</v>
          </cell>
          <cell r="C9676" t="str">
            <v xml:space="preserve">H     </v>
          </cell>
          <cell r="D9676">
            <v>20.56</v>
          </cell>
          <cell r="E9676">
            <v>0.05</v>
          </cell>
        </row>
        <row r="9677">
          <cell r="A9677">
            <v>41040</v>
          </cell>
          <cell r="B9677" t="str">
            <v>OPERADOR DE PAVIMENTADORA (MENSALISTA)</v>
          </cell>
          <cell r="C9677" t="str">
            <v xml:space="preserve">MES   </v>
          </cell>
          <cell r="D9677">
            <v>3629.99</v>
          </cell>
          <cell r="E9677">
            <v>0.05</v>
          </cell>
        </row>
        <row r="9678">
          <cell r="A9678">
            <v>4238</v>
          </cell>
          <cell r="B9678" t="str">
            <v>OPERADOR DE ROLO COMPACTADOR</v>
          </cell>
          <cell r="C9678" t="str">
            <v xml:space="preserve">H     </v>
          </cell>
          <cell r="D9678">
            <v>17.920000000000002</v>
          </cell>
          <cell r="E9678">
            <v>0.05</v>
          </cell>
        </row>
        <row r="9679">
          <cell r="A9679">
            <v>41012</v>
          </cell>
          <cell r="B9679" t="str">
            <v>OPERADOR DE ROLO COMPACTADOR (MENSALISTA)</v>
          </cell>
          <cell r="C9679" t="str">
            <v xml:space="preserve">MES   </v>
          </cell>
          <cell r="D9679">
            <v>3164.29</v>
          </cell>
          <cell r="E9679">
            <v>0.05</v>
          </cell>
        </row>
        <row r="9680">
          <cell r="A9680">
            <v>4237</v>
          </cell>
          <cell r="B9680" t="str">
            <v>OPERADOR DE TRATOR</v>
          </cell>
          <cell r="C9680" t="str">
            <v xml:space="preserve">H     </v>
          </cell>
          <cell r="D9680">
            <v>19.600000000000001</v>
          </cell>
          <cell r="E9680">
            <v>0.05</v>
          </cell>
        </row>
        <row r="9681">
          <cell r="A9681">
            <v>41002</v>
          </cell>
          <cell r="B9681" t="str">
            <v>OPERADOR DE TRATOR - EXCLUSIVE AGROPECUARIA (MENSALISTA)</v>
          </cell>
          <cell r="C9681" t="str">
            <v xml:space="preserve">MES   </v>
          </cell>
          <cell r="D9681">
            <v>3458.48</v>
          </cell>
          <cell r="E9681">
            <v>0.05</v>
          </cell>
        </row>
        <row r="9682">
          <cell r="A9682">
            <v>4233</v>
          </cell>
          <cell r="B9682" t="str">
            <v>OPERADOR DE USINA DE ASFALTO, DE SOLOS OU DE CONCRETO</v>
          </cell>
          <cell r="C9682" t="str">
            <v xml:space="preserve">H     </v>
          </cell>
          <cell r="D9682">
            <v>18.75</v>
          </cell>
          <cell r="E9682">
            <v>0.05</v>
          </cell>
        </row>
        <row r="9683">
          <cell r="A9683">
            <v>41001</v>
          </cell>
          <cell r="B9683" t="str">
            <v>OPERADOR DE USINA DE ASFALTO, DE SOLOS OU DE CONCRETO (MENSALISTA)</v>
          </cell>
          <cell r="C9683" t="str">
            <v xml:space="preserve">MES   </v>
          </cell>
          <cell r="D9683">
            <v>3310.34</v>
          </cell>
          <cell r="E9683">
            <v>0.05</v>
          </cell>
        </row>
        <row r="9684">
          <cell r="A9684">
            <v>4252</v>
          </cell>
          <cell r="B9684" t="str">
            <v>OPERADOR PARA BATE ESTACAS</v>
          </cell>
          <cell r="C9684" t="str">
            <v xml:space="preserve">H     </v>
          </cell>
          <cell r="D9684">
            <v>11.78</v>
          </cell>
          <cell r="E9684">
            <v>0.05</v>
          </cell>
        </row>
        <row r="9685">
          <cell r="A9685">
            <v>2</v>
          </cell>
          <cell r="B9685" t="str">
            <v>OXIGENIO, RECARGA PARA CILINDRO DE CONJUNTO OXICORTE GRANDE</v>
          </cell>
          <cell r="C9685" t="str">
            <v xml:space="preserve">M3    </v>
          </cell>
          <cell r="D9685">
            <v>9.42</v>
          </cell>
          <cell r="E9685">
            <v>0.05</v>
          </cell>
        </row>
        <row r="9686">
          <cell r="A9686">
            <v>36517</v>
          </cell>
          <cell r="B9686" t="str">
            <v>PA CARREGADEIRA SOBRE RODAS, POTENCIA BRUTA *127* CV, CAPACIDADE DA CACAMBA DE 2,0 A 2,4 M3, PESO OPERACIONAL DE 10330 KG</v>
          </cell>
          <cell r="C9686" t="str">
            <v xml:space="preserve">UN    </v>
          </cell>
          <cell r="D9686">
            <v>301920</v>
          </cell>
          <cell r="E9686">
            <v>0.05</v>
          </cell>
        </row>
        <row r="9687">
          <cell r="A9687">
            <v>4262</v>
          </cell>
          <cell r="B9687" t="str">
            <v>PA CARREGADEIRA SOBRE RODAS, POTENCIA LIQUIDA 128 HP, CAPACIDADE DA CACAMBA DE 1,7 A 2,8 M3, PESO OPERACIONAL DE 11632 KG</v>
          </cell>
          <cell r="C9687" t="str">
            <v xml:space="preserve">UN    </v>
          </cell>
          <cell r="D9687">
            <v>340000</v>
          </cell>
          <cell r="E9687">
            <v>0.05</v>
          </cell>
        </row>
        <row r="9688">
          <cell r="A9688">
            <v>4263</v>
          </cell>
          <cell r="B9688" t="str">
            <v>PA CARREGADEIRA SOBRE RODAS, POTENCIA LIQUIDA 197 HP, CAPACIDADE DA CACAMBA DE 2,5 A 3,5 M3, PESO OPERACIONAL DE 18338 KG</v>
          </cell>
          <cell r="C9688" t="str">
            <v xml:space="preserve">UN    </v>
          </cell>
          <cell r="D9688">
            <v>471466.64</v>
          </cell>
          <cell r="E9688">
            <v>0.05</v>
          </cell>
        </row>
        <row r="9689">
          <cell r="A9689">
            <v>36518</v>
          </cell>
          <cell r="B9689" t="str">
            <v>PA CARREGADEIRA SOBRE RODAS, POTENCIA LIQUIDA 213 HP, CAPACIDADE DA CACAMBA DE 1,9 A 3,5 M3, PESO OPERACIONAL DE 19234 KG</v>
          </cell>
          <cell r="C9689" t="str">
            <v xml:space="preserve">UN    </v>
          </cell>
          <cell r="D9689">
            <v>536746.64</v>
          </cell>
          <cell r="E9689">
            <v>0.05</v>
          </cell>
        </row>
        <row r="9690">
          <cell r="A9690">
            <v>14221</v>
          </cell>
          <cell r="B9690" t="str">
            <v>PA CARREGADEIRA SOBRE RODAS, POTENCIA 152 HP, CAPACIDADE DA CACAMBA DE 1,53 A 2,30 M3, PESO OPERACIONAL DE 10216 KG</v>
          </cell>
          <cell r="C9690" t="str">
            <v xml:space="preserve">UN    </v>
          </cell>
          <cell r="D9690">
            <v>313253.32</v>
          </cell>
          <cell r="E9690">
            <v>0.05</v>
          </cell>
        </row>
        <row r="9691">
          <cell r="A9691">
            <v>38402</v>
          </cell>
          <cell r="B9691" t="str">
            <v>PA DE LIXO PLASTICA, CABO LONGO</v>
          </cell>
          <cell r="C9691" t="str">
            <v xml:space="preserve">UN    </v>
          </cell>
          <cell r="D9691">
            <v>6.63</v>
          </cell>
          <cell r="E9691">
            <v>0.05</v>
          </cell>
        </row>
        <row r="9692">
          <cell r="A9692">
            <v>3412</v>
          </cell>
          <cell r="B9692" t="str">
            <v>PAINEL DE LA DE VIDRO SEM REVESTIMENTO PSI 20, E = 25 MM, DE 1200 X 600 MM</v>
          </cell>
          <cell r="C9692" t="str">
            <v xml:space="preserve">M2    </v>
          </cell>
          <cell r="D9692">
            <v>11.1</v>
          </cell>
          <cell r="E9692">
            <v>0.05</v>
          </cell>
        </row>
        <row r="9693">
          <cell r="A9693">
            <v>3413</v>
          </cell>
          <cell r="B9693" t="str">
            <v>PAINEL DE LA DE VIDRO SEM REVESTIMENTO PSI 20, E = 50 MM, DE 1200 X 600 MM</v>
          </cell>
          <cell r="C9693" t="str">
            <v xml:space="preserve">M2    </v>
          </cell>
          <cell r="D9693">
            <v>24.99</v>
          </cell>
          <cell r="E9693">
            <v>0.05</v>
          </cell>
        </row>
        <row r="9694">
          <cell r="A9694">
            <v>39744</v>
          </cell>
          <cell r="B9694" t="str">
            <v>PAINEL DE LA DE VIDRO SEM REVESTIMENTO PSI 40, E = 25 MM, DE 1200 X 600 MM</v>
          </cell>
          <cell r="C9694" t="str">
            <v xml:space="preserve">M2    </v>
          </cell>
          <cell r="D9694">
            <v>19.399999999999999</v>
          </cell>
          <cell r="E9694">
            <v>0.05</v>
          </cell>
        </row>
        <row r="9695">
          <cell r="A9695">
            <v>39745</v>
          </cell>
          <cell r="B9695" t="str">
            <v>PAINEL DE LA DE VIDRO SEM REVESTIMENTO PSI 40, E = 50 MM, DE 1200 X 600 MM</v>
          </cell>
          <cell r="C9695" t="str">
            <v xml:space="preserve">M2    </v>
          </cell>
          <cell r="D9695">
            <v>40.950000000000003</v>
          </cell>
          <cell r="E9695">
            <v>0.05</v>
          </cell>
        </row>
        <row r="9696">
          <cell r="A9696">
            <v>39637</v>
          </cell>
          <cell r="B9696" t="str">
            <v>PAINEL ESTRUTURAL PARA LAJE SECA REVESTIDO EM PLACA CIMENTICIA, DE 1,20 X 2,50 M, E = 23 MM</v>
          </cell>
          <cell r="C9696" t="str">
            <v xml:space="preserve">M2    </v>
          </cell>
          <cell r="D9696">
            <v>65.760000000000005</v>
          </cell>
          <cell r="E9696">
            <v>0.05</v>
          </cell>
        </row>
        <row r="9697">
          <cell r="A9697">
            <v>39638</v>
          </cell>
          <cell r="B9697" t="str">
            <v>PAINEL ESTRUTURAL PARA LAJE SECA REVESTIDO EM PLACA CIMENTICIA, DE 1,20 X 2,50 M, E = 40 MM</v>
          </cell>
          <cell r="C9697" t="str">
            <v xml:space="preserve">M2    </v>
          </cell>
          <cell r="D9697">
            <v>122.46</v>
          </cell>
          <cell r="E9697">
            <v>0.05</v>
          </cell>
        </row>
        <row r="9698">
          <cell r="A9698">
            <v>39639</v>
          </cell>
          <cell r="B9698" t="str">
            <v>PAINEL ESTRUTURAL PARA LAJE SECA REVESTIDO EM PLACA CIMENTICIA, DE 1,20 X 2,50 M, E = 55 MM</v>
          </cell>
          <cell r="C9698" t="str">
            <v xml:space="preserve">M2    </v>
          </cell>
          <cell r="D9698">
            <v>161.46</v>
          </cell>
          <cell r="E9698">
            <v>0.05</v>
          </cell>
        </row>
        <row r="9699">
          <cell r="A9699">
            <v>39517</v>
          </cell>
          <cell r="B9699" t="str">
            <v>PAINEL ISOLANTE REVESTIDO EM ACO GALVALUME *0,5* MM COM PRE-PINTURA NAS DUAS FACES, NUCLEO EM POLIURETANO (PUR), E = 40/50 MM, PARA FECHAMENTOS VERTICAIS (INCLUI PARAFUSOS DE FIXACAO)</v>
          </cell>
          <cell r="C9699" t="str">
            <v xml:space="preserve">M2    </v>
          </cell>
          <cell r="D9699">
            <v>129.18</v>
          </cell>
          <cell r="E9699">
            <v>0.05</v>
          </cell>
        </row>
        <row r="9700">
          <cell r="A9700">
            <v>39518</v>
          </cell>
          <cell r="B9700" t="str">
            <v>PAINEL ISOLANTE REVESTIDO EM ACO GALVALUME *0,5* MM COM PRE-PINTURA NAS DUAS FACES, NUCLEO EM POLIURETANO (PUR), E = 70/80 MM, PARA FECHAMENTOS VERTICAIS (INCLUI PARAFUSOS DE FIXACAO)</v>
          </cell>
          <cell r="C9700" t="str">
            <v xml:space="preserve">M2    </v>
          </cell>
          <cell r="D9700">
            <v>152.80000000000001</v>
          </cell>
          <cell r="E9700">
            <v>0.05</v>
          </cell>
        </row>
        <row r="9701">
          <cell r="A9701">
            <v>38366</v>
          </cell>
          <cell r="B9701" t="str">
            <v>PAPEL KRAFT BETUMADO</v>
          </cell>
          <cell r="C9701" t="str">
            <v xml:space="preserve">M2    </v>
          </cell>
          <cell r="D9701">
            <v>3.33</v>
          </cell>
          <cell r="E9701">
            <v>0.05</v>
          </cell>
        </row>
        <row r="9702">
          <cell r="A9702">
            <v>11703</v>
          </cell>
          <cell r="B9702" t="str">
            <v>PAPELEIRA DE PAREDE EM METAL CROMADO SEM TAMPA</v>
          </cell>
          <cell r="C9702" t="str">
            <v xml:space="preserve">UN    </v>
          </cell>
          <cell r="D9702">
            <v>40.119999999999997</v>
          </cell>
          <cell r="E9702">
            <v>0.05</v>
          </cell>
        </row>
        <row r="9703">
          <cell r="A9703">
            <v>37400</v>
          </cell>
          <cell r="B9703" t="str">
            <v>PAPELEIRA PLASTICA TIPO DISPENSER PARA PAPEL HIGIENICO ROLAO</v>
          </cell>
          <cell r="C9703" t="str">
            <v xml:space="preserve">UN    </v>
          </cell>
          <cell r="D9703">
            <v>43.4</v>
          </cell>
          <cell r="E9703">
            <v>0.05</v>
          </cell>
        </row>
        <row r="9704">
          <cell r="A9704">
            <v>25400</v>
          </cell>
          <cell r="B9704" t="str">
            <v>PAR DE TABELAS DE BASQUETE EM COMPENSADO NAVAL DE *1,80 X 1,20* M, COM ARO DE METAL E REDE (SEM SUPORTE DE FIXACAO)</v>
          </cell>
          <cell r="C9704" t="str">
            <v xml:space="preserve">UN    </v>
          </cell>
          <cell r="D9704">
            <v>1030.72</v>
          </cell>
          <cell r="E9704">
            <v>0.05</v>
          </cell>
        </row>
        <row r="9705">
          <cell r="A9705">
            <v>4272</v>
          </cell>
          <cell r="B9705" t="str">
            <v>PARA-RAIOS DE BAIXA TENSAO, TENSAO DE OPERACAO *280* V , CORRENTE MAXIMA *20* KA</v>
          </cell>
          <cell r="C9705" t="str">
            <v xml:space="preserve">UN    </v>
          </cell>
          <cell r="D9705">
            <v>73.19</v>
          </cell>
          <cell r="E9705">
            <v>0.05</v>
          </cell>
        </row>
        <row r="9706">
          <cell r="A9706">
            <v>4276</v>
          </cell>
          <cell r="B9706" t="str">
            <v>PARA-RAIOS DE DISTRIBUICAO, TENSAO NOMINAL 15 KV, CORRENTE NOMINAL DE DESCARGA 5 KA</v>
          </cell>
          <cell r="C9706" t="str">
            <v xml:space="preserve">UN    </v>
          </cell>
          <cell r="D9706">
            <v>216.04</v>
          </cell>
          <cell r="E9706">
            <v>0.05</v>
          </cell>
        </row>
        <row r="9707">
          <cell r="A9707">
            <v>4273</v>
          </cell>
          <cell r="B9707" t="str">
            <v>PARA-RAIOS DE DISTRIBUICAO, TENSAO NOMINAL 30 KV, CORRENTE NOMINAL DE DESCARGA 10 KA</v>
          </cell>
          <cell r="C9707" t="str">
            <v xml:space="preserve">UN    </v>
          </cell>
          <cell r="D9707">
            <v>358.89</v>
          </cell>
          <cell r="E9707">
            <v>0.05</v>
          </cell>
        </row>
        <row r="9708">
          <cell r="A9708">
            <v>4274</v>
          </cell>
          <cell r="B9708" t="str">
            <v>PARA-RAIOS TIPO FRANKLIN 350 MM, EM LATAO CROMADO, DUAS DESCIDAS, PARA PROTECAO DE EDIFICACOES CONTRA DESCARGAS ATMOSFERICAS</v>
          </cell>
          <cell r="C9708" t="str">
            <v xml:space="preserve">UN    </v>
          </cell>
          <cell r="D9708">
            <v>83.22</v>
          </cell>
          <cell r="E9708">
            <v>0.05</v>
          </cell>
        </row>
        <row r="9709">
          <cell r="A9709">
            <v>39438</v>
          </cell>
          <cell r="B9709" t="str">
            <v>PARAFUSO CABECA TROMBETA E PONTA AGULHA (GN55), COMPRIMENTO 55 MM, EM ACO FOSFATIZADO, PARA FIXAR CHAPA DE GESSO EM PERFIL DRYWALL METALICO MAXIMO 0,7 MM</v>
          </cell>
          <cell r="C9709" t="str">
            <v xml:space="preserve">UN    </v>
          </cell>
          <cell r="D9709">
            <v>0.09</v>
          </cell>
          <cell r="E9709">
            <v>0.05</v>
          </cell>
        </row>
        <row r="9710">
          <cell r="A9710">
            <v>11963</v>
          </cell>
          <cell r="B9710" t="str">
            <v>PARAFUSO DE ACO TIPO CHUMBADOR PARABOLT, DIAMETRO 1/2", COMPRIMENTO 75 MM</v>
          </cell>
          <cell r="C9710" t="str">
            <v xml:space="preserve">UN    </v>
          </cell>
          <cell r="D9710">
            <v>3.41</v>
          </cell>
          <cell r="E9710">
            <v>0.05</v>
          </cell>
        </row>
        <row r="9711">
          <cell r="A9711">
            <v>11964</v>
          </cell>
          <cell r="B9711" t="str">
            <v>PARAFUSO DE ACO TIPO CHUMBADOR PARABOLT, DIAMETRO 3/8", COMPRIMENTO 75 MM</v>
          </cell>
          <cell r="C9711" t="str">
            <v xml:space="preserve">UN    </v>
          </cell>
          <cell r="D9711">
            <v>0.86</v>
          </cell>
          <cell r="E9711">
            <v>0.05</v>
          </cell>
        </row>
        <row r="9712">
          <cell r="A9712">
            <v>4379</v>
          </cell>
          <cell r="B9712" t="str">
            <v>PARAFUSO DE ACO ZINCADO COM ROSCA SOBERBA, CABECA CHATA E FENDA SIMPLES, DIAMETRO 2,5 MM, COMPRIMENTO * 9,5 * MM</v>
          </cell>
          <cell r="C9712" t="str">
            <v xml:space="preserve">UN    </v>
          </cell>
          <cell r="D9712">
            <v>0.01</v>
          </cell>
          <cell r="E9712">
            <v>0.05</v>
          </cell>
        </row>
        <row r="9713">
          <cell r="A9713">
            <v>4377</v>
          </cell>
          <cell r="B9713" t="str">
            <v>PARAFUSO DE ACO ZINCADO COM ROSCA SOBERBA, CABECA CHATA E FENDA SIMPLES, DIAMETRO 4,2 MM, COMPRIMENTO * 32 * MM</v>
          </cell>
          <cell r="C9713" t="str">
            <v xml:space="preserve">UN    </v>
          </cell>
          <cell r="D9713">
            <v>0.06</v>
          </cell>
          <cell r="E9713">
            <v>0.05</v>
          </cell>
        </row>
        <row r="9714">
          <cell r="A9714">
            <v>4356</v>
          </cell>
          <cell r="B9714" t="str">
            <v>PARAFUSO DE ACO ZINCADO COM ROSCA SOBERBA, CABECA CHATA E FENDA SIMPLES, DIAMETRO 4,8 MM, COMPRIMENTO 45 MM</v>
          </cell>
          <cell r="C9714" t="str">
            <v xml:space="preserve">UN    </v>
          </cell>
          <cell r="D9714">
            <v>0.09</v>
          </cell>
          <cell r="E9714">
            <v>0.05</v>
          </cell>
        </row>
        <row r="9715">
          <cell r="A9715">
            <v>13246</v>
          </cell>
          <cell r="B9715" t="str">
            <v>PARAFUSO DE FERRO POLIDO, SEXTAVADO, COM ROSCA INTEIRA, DIAMETRO 5/16", COMPRIMENTO 3/4", COM PORCA E ARRUELA LISA LEVE</v>
          </cell>
          <cell r="C9715" t="str">
            <v xml:space="preserve">UN    </v>
          </cell>
          <cell r="D9715">
            <v>0.16</v>
          </cell>
          <cell r="E9715">
            <v>0.05</v>
          </cell>
        </row>
        <row r="9716">
          <cell r="A9716">
            <v>4346</v>
          </cell>
          <cell r="B9716" t="str">
            <v>PARAFUSO DE FERRO POLIDO, SEXTAVADO, COM ROSCA PARCIAL, DIAMETRO 5/8", COMPRIMENTO 6", COM PORCA E ARRUELA DE PRESSAO MEDIA</v>
          </cell>
          <cell r="C9716" t="str">
            <v xml:space="preserve">UN    </v>
          </cell>
          <cell r="D9716">
            <v>3.65</v>
          </cell>
          <cell r="E9716">
            <v>0.05</v>
          </cell>
        </row>
        <row r="9717">
          <cell r="A9717">
            <v>11955</v>
          </cell>
          <cell r="B9717" t="str">
            <v>PARAFUSO DE LATAO COM ACABAMENTO CROMADO PARA FIXAR PECA SANITARIA, INCLUI PORCA CEGA, ARRUELA E BUCHA DE NYLON TAMANHO S-10</v>
          </cell>
          <cell r="C9717" t="str">
            <v xml:space="preserve">UN    </v>
          </cell>
          <cell r="D9717">
            <v>1.6</v>
          </cell>
          <cell r="E9717">
            <v>0.05</v>
          </cell>
        </row>
        <row r="9718">
          <cell r="A9718">
            <v>11960</v>
          </cell>
          <cell r="B9718" t="str">
            <v>PARAFUSO DE LATAO COM ROSCA SOBERBA, CABECA CHATA E FENDA SIMPLES, DIAMETRO 2,5 MM, COMPRIMENTO 12 MM</v>
          </cell>
          <cell r="C9718" t="str">
            <v xml:space="preserve">UN    </v>
          </cell>
          <cell r="D9718">
            <v>0.05</v>
          </cell>
          <cell r="E9718">
            <v>0.05</v>
          </cell>
        </row>
        <row r="9719">
          <cell r="A9719">
            <v>4333</v>
          </cell>
          <cell r="B9719" t="str">
            <v>PARAFUSO DE LATAO COM ROSCA SOBERBA, CABECA CHATA E FENDA SIMPLES, DIAMETRO 3,2 MM, COMPRIMENTO 16 MM</v>
          </cell>
          <cell r="C9719" t="str">
            <v xml:space="preserve">UN    </v>
          </cell>
          <cell r="D9719">
            <v>0.09</v>
          </cell>
          <cell r="E9719">
            <v>0.05</v>
          </cell>
        </row>
        <row r="9720">
          <cell r="A9720">
            <v>4358</v>
          </cell>
          <cell r="B9720" t="str">
            <v>PARAFUSO DE LATAO COM ROSCA SOBERBA, CABECA CHATA E FENDA SIMPLES, DIAMETRO 4,8 MM, COMPRIMENTO 65 MM</v>
          </cell>
          <cell r="C9720" t="str">
            <v xml:space="preserve">UN    </v>
          </cell>
          <cell r="D9720">
            <v>0.73</v>
          </cell>
          <cell r="E9720">
            <v>0.05</v>
          </cell>
        </row>
        <row r="9721">
          <cell r="A9721">
            <v>39435</v>
          </cell>
          <cell r="B9721" t="str">
            <v>PARAFUSO DRY WALL, EM ACO FOSFATIZADO, CABECA TROMBETA E PONTA AGULHA (TA), COMPRIMENTO 25 MM</v>
          </cell>
          <cell r="C9721" t="str">
            <v xml:space="preserve">UN    </v>
          </cell>
          <cell r="D9721">
            <v>0.03</v>
          </cell>
          <cell r="E9721">
            <v>0.05</v>
          </cell>
        </row>
        <row r="9722">
          <cell r="A9722">
            <v>39436</v>
          </cell>
          <cell r="B9722" t="str">
            <v>PARAFUSO DRY WALL, EM ACO FOSFATIZADO, CABECA TROMBETA E PONTA AGULHA (TA), COMPRIMENTO 35 MM</v>
          </cell>
          <cell r="C9722" t="str">
            <v xml:space="preserve">UN    </v>
          </cell>
          <cell r="D9722">
            <v>0.06</v>
          </cell>
          <cell r="E9722">
            <v>0.05</v>
          </cell>
        </row>
        <row r="9723">
          <cell r="A9723">
            <v>39437</v>
          </cell>
          <cell r="B9723" t="str">
            <v>PARAFUSO DRY WALL, EM ACO FOSFATIZADO, CABECA TROMBETA E PONTA AGULHA (TA), COMPRIMENTO 45 MM</v>
          </cell>
          <cell r="C9723" t="str">
            <v xml:space="preserve">UN    </v>
          </cell>
          <cell r="D9723">
            <v>0.08</v>
          </cell>
          <cell r="E9723">
            <v>0.05</v>
          </cell>
        </row>
        <row r="9724">
          <cell r="A9724">
            <v>39439</v>
          </cell>
          <cell r="B9724" t="str">
            <v>PARAFUSO DRY WALL, EM ACO FOSFATIZADO, CABECA TROMBETA E PONTA BROCA (TB), COMPRIMENTO 25 MM</v>
          </cell>
          <cell r="C9724" t="str">
            <v xml:space="preserve">UN    </v>
          </cell>
          <cell r="D9724">
            <v>0.05</v>
          </cell>
          <cell r="E9724">
            <v>0.05</v>
          </cell>
        </row>
        <row r="9725">
          <cell r="A9725">
            <v>39440</v>
          </cell>
          <cell r="B9725" t="str">
            <v>PARAFUSO DRY WALL, EM ACO FOSFATIZADO, CABECA TROMBETA E PONTA BROCA (TB), COMPRIMENTO 35 MM</v>
          </cell>
          <cell r="C9725" t="str">
            <v xml:space="preserve">UN    </v>
          </cell>
          <cell r="D9725">
            <v>7.0000000000000007E-2</v>
          </cell>
          <cell r="E9725">
            <v>0.05</v>
          </cell>
        </row>
        <row r="9726">
          <cell r="A9726">
            <v>39441</v>
          </cell>
          <cell r="B9726" t="str">
            <v>PARAFUSO DRY WALL, EM ACO FOSFATIZADO, CABECA TROMBETA E PONTA BROCA (TB), COMPRIMENTO 45 MM</v>
          </cell>
          <cell r="C9726" t="str">
            <v xml:space="preserve">UN    </v>
          </cell>
          <cell r="D9726">
            <v>0.09</v>
          </cell>
          <cell r="E9726">
            <v>0.05</v>
          </cell>
        </row>
        <row r="9727">
          <cell r="A9727">
            <v>39442</v>
          </cell>
          <cell r="B9727" t="str">
            <v>PARAFUSO DRY WALL, EM ACO ZINCADO, CABECA LENTILHA E PONTA AGULHA (LA), LARGURA 4,2 MM, COMPRIMENTO 13 MM</v>
          </cell>
          <cell r="C9727" t="str">
            <v xml:space="preserve">UN    </v>
          </cell>
          <cell r="D9727">
            <v>0.06</v>
          </cell>
          <cell r="E9727">
            <v>0.05</v>
          </cell>
        </row>
        <row r="9728">
          <cell r="A9728">
            <v>39443</v>
          </cell>
          <cell r="B9728" t="str">
            <v>PARAFUSO DRY WALL, EM ACO ZINCADO, CABECA LENTILHA E PONTA BROCA (LB), LARGURA 4,2 MM, COMPRIMENTO 13 MM</v>
          </cell>
          <cell r="C9728" t="str">
            <v xml:space="preserve">UN    </v>
          </cell>
          <cell r="D9728">
            <v>0.08</v>
          </cell>
          <cell r="E9728">
            <v>0.05</v>
          </cell>
        </row>
        <row r="9729">
          <cell r="A9729">
            <v>4329</v>
          </cell>
          <cell r="B9729" t="str">
            <v>PARAFUSO EM ACO GALVANIZADO, TIPO MAQUINA, SEXTAVADO, SEM PORCA, DIAMETRO 1/2", COMPRIMENTO 2"</v>
          </cell>
          <cell r="C9729" t="str">
            <v xml:space="preserve">UN    </v>
          </cell>
          <cell r="D9729">
            <v>0.78</v>
          </cell>
          <cell r="E9729">
            <v>0.05</v>
          </cell>
        </row>
        <row r="9730">
          <cell r="A9730">
            <v>4383</v>
          </cell>
          <cell r="B9730" t="str">
            <v>PARAFUSO FRANCES METRICO ZINCADO, DIAMETRO 12 MM, COMPRIMENTO 140MM, COM PORCA SEXTAVADA E ARRUELA DE PRESSAO MEDIA</v>
          </cell>
          <cell r="C9730" t="str">
            <v xml:space="preserve">UN    </v>
          </cell>
          <cell r="D9730">
            <v>7.05</v>
          </cell>
          <cell r="E9730">
            <v>0.05</v>
          </cell>
        </row>
        <row r="9731">
          <cell r="A9731">
            <v>4344</v>
          </cell>
          <cell r="B9731" t="str">
            <v>PARAFUSO FRANCES METRICO ZINCADO, DIAMETRO 12 MM, COMPRIMENTO 150 MM, COM PORCA SEXTAVADA E ARRUELA DE PRESSAO MEDIA</v>
          </cell>
          <cell r="C9731" t="str">
            <v xml:space="preserve">UN    </v>
          </cell>
          <cell r="D9731">
            <v>7.39</v>
          </cell>
          <cell r="E9731">
            <v>0.05</v>
          </cell>
        </row>
        <row r="9732">
          <cell r="A9732">
            <v>436</v>
          </cell>
          <cell r="B9732" t="str">
            <v>PARAFUSO FRANCES M16 EM ACO GALVANIZADO, COMPRIMENTO = 150 MM, DIAMETRO = 16 MM, CABECA ABAULADA</v>
          </cell>
          <cell r="C9732" t="str">
            <v xml:space="preserve">UN    </v>
          </cell>
          <cell r="D9732">
            <v>4.47</v>
          </cell>
          <cell r="E9732">
            <v>0.05</v>
          </cell>
        </row>
        <row r="9733">
          <cell r="A9733">
            <v>442</v>
          </cell>
          <cell r="B9733" t="str">
            <v>PARAFUSO FRANCES M16 EM ACO GALVANIZADO, COMPRIMENTO = 45 MM, DIAMETRO = 16 MM, CABECA ABAULADA</v>
          </cell>
          <cell r="C9733" t="str">
            <v xml:space="preserve">UN    </v>
          </cell>
          <cell r="D9733">
            <v>2.64</v>
          </cell>
          <cell r="E9733">
            <v>0.05</v>
          </cell>
        </row>
        <row r="9734">
          <cell r="A9734">
            <v>11953</v>
          </cell>
          <cell r="B9734" t="str">
            <v>PARAFUSO FRANCES ZINCADO, DIAMETRO 1/2'', COMPRIMENTO 2'', COM PORCA E ARRUELA</v>
          </cell>
          <cell r="C9734" t="str">
            <v xml:space="preserve">UN    </v>
          </cell>
          <cell r="D9734">
            <v>1.17</v>
          </cell>
          <cell r="E9734">
            <v>0.05</v>
          </cell>
        </row>
        <row r="9735">
          <cell r="A9735">
            <v>4335</v>
          </cell>
          <cell r="B9735" t="str">
            <v>PARAFUSO FRANCES ZINCADO, DIAMETRO 1/2", COMPRIMENTO 12", COM PORCA E ARRUELA LISA MEDIA</v>
          </cell>
          <cell r="C9735" t="str">
            <v xml:space="preserve">UN    </v>
          </cell>
          <cell r="D9735">
            <v>4.96</v>
          </cell>
          <cell r="E9735">
            <v>0.05</v>
          </cell>
        </row>
        <row r="9736">
          <cell r="A9736">
            <v>4334</v>
          </cell>
          <cell r="B9736" t="str">
            <v>PARAFUSO FRANCES ZINCADO, DIAMETRO 1/2", COMPRIMENTO 15", COM PORCA E ARRUELA LISA MEDIA</v>
          </cell>
          <cell r="C9736" t="str">
            <v xml:space="preserve">UN    </v>
          </cell>
          <cell r="D9736">
            <v>6.8</v>
          </cell>
          <cell r="E9736">
            <v>0.05</v>
          </cell>
        </row>
        <row r="9737">
          <cell r="A9737">
            <v>4343</v>
          </cell>
          <cell r="B9737" t="str">
            <v>PARAFUSO FRANCES ZINCADO, DIAMETRO 1/2", COMPRIMENTO 4", COM PORCA E ARRUELA</v>
          </cell>
          <cell r="C9737" t="str">
            <v xml:space="preserve">UN    </v>
          </cell>
          <cell r="D9737">
            <v>1.67</v>
          </cell>
          <cell r="E9737">
            <v>0.05</v>
          </cell>
        </row>
        <row r="9738">
          <cell r="A9738">
            <v>430</v>
          </cell>
          <cell r="B9738" t="str">
            <v>PARAFUSO M16 EM ACO GALVANIZADO, COMPRIMENTO = 125 MM, DIAMETRO = 16 MM, ROSCA MAQUINA, CABECA QUADRADA</v>
          </cell>
          <cell r="C9738" t="str">
            <v xml:space="preserve">UN    </v>
          </cell>
          <cell r="D9738">
            <v>4</v>
          </cell>
          <cell r="E9738">
            <v>0.05</v>
          </cell>
        </row>
        <row r="9739">
          <cell r="A9739">
            <v>441</v>
          </cell>
          <cell r="B9739" t="str">
            <v>PARAFUSO M16 EM ACO GALVANIZADO, COMPRIMENTO = 150 MM, DIAMETRO = 16 MM, ROSCA MAQUINA, CABECA QUADRADA</v>
          </cell>
          <cell r="C9739" t="str">
            <v xml:space="preserve">UN    </v>
          </cell>
          <cell r="D9739">
            <v>4.4000000000000004</v>
          </cell>
          <cell r="E9739">
            <v>0.05</v>
          </cell>
        </row>
        <row r="9740">
          <cell r="A9740">
            <v>431</v>
          </cell>
          <cell r="B9740" t="str">
            <v>PARAFUSO M16 EM ACO GALVANIZADO, COMPRIMENTO = 200 MM, DIAMETRO = 16 MM, ROSCA MAQUINA, CABECA QUADRADA</v>
          </cell>
          <cell r="C9740" t="str">
            <v xml:space="preserve">UN    </v>
          </cell>
          <cell r="D9740">
            <v>5.31</v>
          </cell>
          <cell r="E9740">
            <v>0.05</v>
          </cell>
        </row>
        <row r="9741">
          <cell r="A9741">
            <v>432</v>
          </cell>
          <cell r="B9741" t="str">
            <v>PARAFUSO M16 EM ACO GALVANIZADO, COMPRIMENTO = 250 MM, DIAMETRO = 16 MM, ROSCA MAQUINA, CABECA QUADRADA</v>
          </cell>
          <cell r="C9741" t="str">
            <v xml:space="preserve">UN    </v>
          </cell>
          <cell r="D9741">
            <v>5.86</v>
          </cell>
          <cell r="E9741">
            <v>0.05</v>
          </cell>
        </row>
        <row r="9742">
          <cell r="A9742">
            <v>429</v>
          </cell>
          <cell r="B9742" t="str">
            <v>PARAFUSO M16 EM ACO GALVANIZADO, COMPRIMENTO = 300 MM, DIAMETRO = 16 MM, ROSCA DUPLA</v>
          </cell>
          <cell r="C9742" t="str">
            <v xml:space="preserve">UN    </v>
          </cell>
          <cell r="D9742">
            <v>7.9</v>
          </cell>
          <cell r="E9742">
            <v>0.05</v>
          </cell>
        </row>
        <row r="9743">
          <cell r="A9743">
            <v>439</v>
          </cell>
          <cell r="B9743" t="str">
            <v>PARAFUSO M16 EM ACO GALVANIZADO, COMPRIMENTO = 300 MM, DIAMETRO = 16 MM, ROSCA MAQUINA, CABECA QUADRADA</v>
          </cell>
          <cell r="C9743" t="str">
            <v xml:space="preserve">UN    </v>
          </cell>
          <cell r="D9743">
            <v>6.74</v>
          </cell>
          <cell r="E9743">
            <v>0.05</v>
          </cell>
        </row>
        <row r="9744">
          <cell r="A9744">
            <v>433</v>
          </cell>
          <cell r="B9744" t="str">
            <v>PARAFUSO M16 EM ACO GALVANIZADO, COMPRIMENTO = 350 MM, DIAMETRO = 16 MM, ROSCA MAQUINA, CABECA QUADRADA</v>
          </cell>
          <cell r="C9744" t="str">
            <v xml:space="preserve">UN    </v>
          </cell>
          <cell r="D9744">
            <v>7.86</v>
          </cell>
          <cell r="E9744">
            <v>0.05</v>
          </cell>
        </row>
        <row r="9745">
          <cell r="A9745">
            <v>437</v>
          </cell>
          <cell r="B9745" t="str">
            <v>PARAFUSO M16 EM ACO GALVANIZADO, COMPRIMENTO = 400 MM, DIAMETRO = 16 MM, ROSCA DUPLA</v>
          </cell>
          <cell r="C9745" t="str">
            <v xml:space="preserve">UN    </v>
          </cell>
          <cell r="D9745">
            <v>10.45</v>
          </cell>
          <cell r="E9745">
            <v>0.05</v>
          </cell>
        </row>
        <row r="9746">
          <cell r="A9746">
            <v>11790</v>
          </cell>
          <cell r="B9746" t="str">
            <v>PARAFUSO M16 EM ACO GALVANIZADO, COMPRIMENTO = 450 MM, DIAMETRO = 16 MM, ROSCA MAQUINA, CABECA QUADRADA</v>
          </cell>
          <cell r="C9746" t="str">
            <v xml:space="preserve">UN    </v>
          </cell>
          <cell r="D9746">
            <v>11.85</v>
          </cell>
          <cell r="E9746">
            <v>0.05</v>
          </cell>
        </row>
        <row r="9747">
          <cell r="A9747">
            <v>428</v>
          </cell>
          <cell r="B9747" t="str">
            <v>PARAFUSO M16 EM ACO GALVANIZADO, COMPRIMENTO = 500 MM, DIAMETRO = 16 MM, ROSCA MAQUINA, COM CABECA SEXTAVADA E PORCA</v>
          </cell>
          <cell r="C9747" t="str">
            <v xml:space="preserve">UN    </v>
          </cell>
          <cell r="D9747">
            <v>12.89</v>
          </cell>
          <cell r="E9747">
            <v>0.05</v>
          </cell>
        </row>
        <row r="9748">
          <cell r="A9748">
            <v>4384</v>
          </cell>
          <cell r="B9748" t="str">
            <v>PARAFUSO NIQUELADO COM ACABAMENTO CROMADO PARA FIXAR PECA SANITARIA, INCLUI PORCA CEGA, ARRUELA E BUCHA DE NYLON TAMANHO S-10</v>
          </cell>
          <cell r="C9748" t="str">
            <v xml:space="preserve">UN    </v>
          </cell>
          <cell r="D9748">
            <v>8.1</v>
          </cell>
          <cell r="E9748">
            <v>0.05</v>
          </cell>
        </row>
        <row r="9749">
          <cell r="A9749">
            <v>4351</v>
          </cell>
          <cell r="B9749" t="str">
            <v>PARAFUSO NIQUELADO 3 1/2" COM ACABAMENTO CROMADO PARA FIXAR PECA SANITARIA, INCLUI PORCA CEGA, ARRUELA E BUCHA DE NYLON TAMANHO S-8</v>
          </cell>
          <cell r="C9749" t="str">
            <v xml:space="preserve">UN    </v>
          </cell>
          <cell r="D9749">
            <v>6</v>
          </cell>
          <cell r="E9749">
            <v>0.05</v>
          </cell>
        </row>
        <row r="9750">
          <cell r="A9750">
            <v>11054</v>
          </cell>
          <cell r="B9750" t="str">
            <v>PARAFUSO ROSCA SOBERBA ZINCADO CABECA CHATA FENDA SIMPLES 3,2 X 20 MM (3/4 ")</v>
          </cell>
          <cell r="C9750" t="str">
            <v xml:space="preserve">UN    </v>
          </cell>
          <cell r="D9750">
            <v>0.02</v>
          </cell>
          <cell r="E9750">
            <v>0.05</v>
          </cell>
        </row>
        <row r="9751">
          <cell r="A9751">
            <v>11055</v>
          </cell>
          <cell r="B9751" t="str">
            <v>PARAFUSO ROSCA SOBERBA ZINCADO CABECA CHATA FENDA SIMPLES 3,5 X 25 MM (1 ")</v>
          </cell>
          <cell r="C9751" t="str">
            <v xml:space="preserve">UN    </v>
          </cell>
          <cell r="D9751">
            <v>0.03</v>
          </cell>
          <cell r="E9751">
            <v>0.05</v>
          </cell>
        </row>
        <row r="9752">
          <cell r="A9752">
            <v>11056</v>
          </cell>
          <cell r="B9752" t="str">
            <v>PARAFUSO ROSCA SOBERBA ZINCADO CABECA CHATA FENDA SIMPLES 3,8 X 30 MM (1.1/4 ")</v>
          </cell>
          <cell r="C9752" t="str">
            <v xml:space="preserve">UN    </v>
          </cell>
          <cell r="D9752">
            <v>0.04</v>
          </cell>
          <cell r="E9752">
            <v>0.05</v>
          </cell>
        </row>
        <row r="9753">
          <cell r="A9753">
            <v>11057</v>
          </cell>
          <cell r="B9753" t="str">
            <v>PARAFUSO ROSCA SOBERBA ZINCADO CABECA CHATA FENDA SIMPLES 4,8 X 40 MM (1.1/2 ")</v>
          </cell>
          <cell r="C9753" t="str">
            <v xml:space="preserve">UN    </v>
          </cell>
          <cell r="D9753">
            <v>7.0000000000000007E-2</v>
          </cell>
          <cell r="E9753">
            <v>0.05</v>
          </cell>
        </row>
        <row r="9754">
          <cell r="A9754">
            <v>11059</v>
          </cell>
          <cell r="B9754" t="str">
            <v>PARAFUSO ROSCA SOBERBA ZINCADO CABECA CHATA FENDA SIMPLES 5,5 X 50 MM (2 ")</v>
          </cell>
          <cell r="C9754" t="str">
            <v xml:space="preserve">UN    </v>
          </cell>
          <cell r="D9754">
            <v>0.15</v>
          </cell>
          <cell r="E9754">
            <v>0.05</v>
          </cell>
        </row>
        <row r="9755">
          <cell r="A9755">
            <v>11058</v>
          </cell>
          <cell r="B9755" t="str">
            <v>PARAFUSO ROSCA SOBERBA ZINCADO CABECA CHATA FENDA SIMPLES 5,5 X 65 MM (2.1/2 ")</v>
          </cell>
          <cell r="C9755" t="str">
            <v xml:space="preserve">UN    </v>
          </cell>
          <cell r="D9755">
            <v>0.19</v>
          </cell>
          <cell r="E9755">
            <v>0.05</v>
          </cell>
        </row>
        <row r="9756">
          <cell r="A9756">
            <v>4380</v>
          </cell>
          <cell r="B9756" t="str">
            <v>PARAFUSO ZINCADO ROSCA SOBERBA 5/16 " X 120 MM PARA TELHA FIBROCIMENTO</v>
          </cell>
          <cell r="C9756" t="str">
            <v xml:space="preserve">UN    </v>
          </cell>
          <cell r="D9756">
            <v>0.67</v>
          </cell>
          <cell r="E9756">
            <v>0.05</v>
          </cell>
        </row>
        <row r="9757">
          <cell r="A9757">
            <v>4299</v>
          </cell>
          <cell r="B9757" t="str">
            <v>PARAFUSO ZINCADO ROSCA SOBERBA, CABECA SEXTAVADA, 5/16 " X 110 MM, PARA FIXACAO DE TELHA EM MADEIRA</v>
          </cell>
          <cell r="C9757" t="str">
            <v xml:space="preserve">UN    </v>
          </cell>
          <cell r="D9757">
            <v>0.63</v>
          </cell>
          <cell r="E9757">
            <v>0.05</v>
          </cell>
        </row>
        <row r="9758">
          <cell r="A9758">
            <v>4304</v>
          </cell>
          <cell r="B9758" t="str">
            <v>PARAFUSO ZINCADO ROSCA SOBERBA, CABECA SEXTAVADA, 5/16 " X 150 MM, PARA FIXACAO DE TELHA EM MADEIRA</v>
          </cell>
          <cell r="C9758" t="str">
            <v xml:space="preserve">UN    </v>
          </cell>
          <cell r="D9758">
            <v>0.86</v>
          </cell>
          <cell r="E9758">
            <v>0.05</v>
          </cell>
        </row>
        <row r="9759">
          <cell r="A9759">
            <v>4305</v>
          </cell>
          <cell r="B9759" t="str">
            <v>PARAFUSO ZINCADO ROSCA SOBERBA, CABECA SEXTAVADA, 5/16 " X 180 MM, PARA FIXACAO DE TELHA EM MADEIRA</v>
          </cell>
          <cell r="C9759" t="str">
            <v xml:space="preserve">UN    </v>
          </cell>
          <cell r="D9759">
            <v>1</v>
          </cell>
          <cell r="E9759">
            <v>0.05</v>
          </cell>
        </row>
        <row r="9760">
          <cell r="A9760">
            <v>4306</v>
          </cell>
          <cell r="B9760" t="str">
            <v>PARAFUSO ZINCADO ROSCA SOBERBA, CABECA SEXTAVADA, 5/16 " X 200 MM, PARA FIXACAO DE TELHA EM MADEIRA</v>
          </cell>
          <cell r="C9760" t="str">
            <v xml:space="preserve">UN    </v>
          </cell>
          <cell r="D9760">
            <v>1.1499999999999999</v>
          </cell>
          <cell r="E9760">
            <v>0.05</v>
          </cell>
        </row>
        <row r="9761">
          <cell r="A9761">
            <v>4308</v>
          </cell>
          <cell r="B9761" t="str">
            <v>PARAFUSO ZINCADO ROSCA SOBERBA, CABECA SEXTAVADA, 5/16 " X 230 MM, PARA FIXACAO DE TELHA EM MADEIRA</v>
          </cell>
          <cell r="C9761" t="str">
            <v xml:space="preserve">UN    </v>
          </cell>
          <cell r="D9761">
            <v>2.39</v>
          </cell>
          <cell r="E9761">
            <v>0.05</v>
          </cell>
        </row>
        <row r="9762">
          <cell r="A9762">
            <v>4302</v>
          </cell>
          <cell r="B9762" t="str">
            <v>PARAFUSO ZINCADO ROSCA SOBERBA, CABECA SEXTAVADA, 5/16 " X 250 MM, PARA FIXACAO DE TELHA EM MADEIRA</v>
          </cell>
          <cell r="C9762" t="str">
            <v xml:space="preserve">UN    </v>
          </cell>
          <cell r="D9762">
            <v>1.8</v>
          </cell>
          <cell r="E9762">
            <v>0.05</v>
          </cell>
        </row>
        <row r="9763">
          <cell r="A9763">
            <v>4300</v>
          </cell>
          <cell r="B9763" t="str">
            <v>PARAFUSO ZINCADO ROSCA SOBERBA, CABECA SEXTAVADA, 5/16 " X 50 MM, PARA FIXACAO DE TELHA EM MADEIRA</v>
          </cell>
          <cell r="C9763" t="str">
            <v xml:space="preserve">UN    </v>
          </cell>
          <cell r="D9763">
            <v>0.43</v>
          </cell>
          <cell r="E9763">
            <v>0.05</v>
          </cell>
        </row>
        <row r="9764">
          <cell r="A9764">
            <v>4301</v>
          </cell>
          <cell r="B9764" t="str">
            <v>PARAFUSO ZINCADO ROSCA SOBERBA, CABECA SEXTAVADA, 5/16 " X 85 MM, PARA FIXACAO DE TELHA EM MADEIRA</v>
          </cell>
          <cell r="C9764" t="str">
            <v xml:space="preserve">UN    </v>
          </cell>
          <cell r="D9764">
            <v>0.52</v>
          </cell>
          <cell r="E9764">
            <v>0.05</v>
          </cell>
        </row>
        <row r="9765">
          <cell r="A9765">
            <v>4320</v>
          </cell>
          <cell r="B9765" t="str">
            <v>PARAFUSO ZINCADO 5/16 " X 250 MM PARA FIXACAO DE TELHA DE FIBROCIMENTO CANALETE 49, INCLUI BUCHA NYLON S-10</v>
          </cell>
          <cell r="C9765" t="str">
            <v xml:space="preserve">UN    </v>
          </cell>
          <cell r="D9765">
            <v>1.58</v>
          </cell>
          <cell r="E9765">
            <v>0.05</v>
          </cell>
        </row>
        <row r="9766">
          <cell r="A9766">
            <v>4318</v>
          </cell>
          <cell r="B9766" t="str">
            <v>PARAFUSO ZINCADO 5/16 " X 85 MM PARA FIXACAO DE TELHA DE FIBROCIMENTO CANALETE 90, INCLUI BUCHA NYLON S-10</v>
          </cell>
          <cell r="C9766" t="str">
            <v xml:space="preserve">UN    </v>
          </cell>
          <cell r="D9766">
            <v>0.77</v>
          </cell>
          <cell r="E9766">
            <v>0.05</v>
          </cell>
        </row>
        <row r="9767">
          <cell r="A9767">
            <v>40547</v>
          </cell>
          <cell r="B9767" t="str">
            <v>PARAFUSO ZINCADO, AUTOBROCANTE, FLANGEADO, 4,2 X 19"</v>
          </cell>
          <cell r="C9767" t="str">
            <v xml:space="preserve">CENTO </v>
          </cell>
          <cell r="D9767">
            <v>9.84</v>
          </cell>
          <cell r="E9767">
            <v>0.05</v>
          </cell>
        </row>
        <row r="9768">
          <cell r="A9768">
            <v>11962</v>
          </cell>
          <cell r="B9768" t="str">
            <v>PARAFUSO ZINCADO, SEXTAVADO, COM ROSCA INTEIRA, DIAMETRO 1/4", COMPRIMENTO 1/2"</v>
          </cell>
          <cell r="C9768" t="str">
            <v xml:space="preserve">UN    </v>
          </cell>
          <cell r="D9768">
            <v>0.08</v>
          </cell>
          <cell r="E9768">
            <v>0.05</v>
          </cell>
        </row>
        <row r="9769">
          <cell r="A9769">
            <v>4332</v>
          </cell>
          <cell r="B9769" t="str">
            <v>PARAFUSO ZINCADO, SEXTAVADO, COM ROSCA INTEIRA, DIAMETRO 3/8", COMPRIMENTO 2"</v>
          </cell>
          <cell r="C9769" t="str">
            <v xml:space="preserve">UN    </v>
          </cell>
          <cell r="D9769">
            <v>0.39</v>
          </cell>
          <cell r="E9769">
            <v>0.05</v>
          </cell>
        </row>
        <row r="9770">
          <cell r="A9770">
            <v>4331</v>
          </cell>
          <cell r="B9770" t="str">
            <v>PARAFUSO ZINCADO, SEXTAVADO, COM ROSCA INTEIRA, DIAMETRO 5/8", COMPRIMENTO 2 1/4"</v>
          </cell>
          <cell r="C9770" t="str">
            <v xml:space="preserve">UN    </v>
          </cell>
          <cell r="D9770">
            <v>1.47</v>
          </cell>
          <cell r="E9770">
            <v>0.05</v>
          </cell>
        </row>
        <row r="9771">
          <cell r="A9771">
            <v>4336</v>
          </cell>
          <cell r="B9771" t="str">
            <v>PARAFUSO ZINCADO, SEXTAVADO, COM ROSCA INTEIRA, DIAMETRO 5/8", COMPRIMENTO 3", COM PORCA E ARRUELA DE PRESSAO MEDIA</v>
          </cell>
          <cell r="C9771" t="str">
            <v xml:space="preserve">UN    </v>
          </cell>
          <cell r="D9771">
            <v>1.89</v>
          </cell>
          <cell r="E9771">
            <v>0.05</v>
          </cell>
        </row>
        <row r="9772">
          <cell r="A9772">
            <v>13294</v>
          </cell>
          <cell r="B9772" t="str">
            <v>PARAFUSO ZINCADO, SEXTAVADO, COM ROSCA SOBERBA, DIAMETRO 3/8", COMPRIMENTO 80 MM</v>
          </cell>
          <cell r="C9772" t="str">
            <v xml:space="preserve">UN    </v>
          </cell>
          <cell r="D9772">
            <v>0.54</v>
          </cell>
          <cell r="E9772">
            <v>0.05</v>
          </cell>
        </row>
        <row r="9773">
          <cell r="A9773">
            <v>11948</v>
          </cell>
          <cell r="B9773" t="str">
            <v>PARAFUSO ZINCADO, SEXTAVADO, COM ROSCA SOBERBA, DIAMETRO 5/16", COMPRIMENTO 40 MM</v>
          </cell>
          <cell r="C9773" t="str">
            <v xml:space="preserve">UN    </v>
          </cell>
          <cell r="D9773">
            <v>0.24</v>
          </cell>
          <cell r="E9773">
            <v>0.05</v>
          </cell>
        </row>
        <row r="9774">
          <cell r="A9774">
            <v>4382</v>
          </cell>
          <cell r="B9774" t="str">
            <v>PARAFUSO ZINCADO, SEXTAVADO, COM ROSCA SOBERBA, DIAMETRO 5/16", COMPRIMENTO 80 MM</v>
          </cell>
          <cell r="C9774" t="str">
            <v xml:space="preserve">UN    </v>
          </cell>
          <cell r="D9774">
            <v>0.4</v>
          </cell>
          <cell r="E9774">
            <v>0.05</v>
          </cell>
        </row>
        <row r="9775">
          <cell r="A9775">
            <v>4354</v>
          </cell>
          <cell r="B9775" t="str">
            <v>PARAFUSO ZINCADO, SEXTAVADO, GRAU 5, ROSCA INTEIRA, DIAMETRO 1 1/2", COMPRIMENTO 4"</v>
          </cell>
          <cell r="C9775" t="str">
            <v xml:space="preserve">UN    </v>
          </cell>
          <cell r="D9775">
            <v>16.95</v>
          </cell>
          <cell r="E9775">
            <v>0.05</v>
          </cell>
        </row>
        <row r="9776">
          <cell r="A9776">
            <v>40839</v>
          </cell>
          <cell r="B9776" t="str">
            <v>PARAFUSO, ASTM A307 - GRAU A, SEXTAVADO, ZINCADO, DIAMETRO 3/8" (9,52 MM), COMPRIMENTO 1 " (25,4 MM)</v>
          </cell>
          <cell r="C9776" t="str">
            <v xml:space="preserve">CENTO </v>
          </cell>
          <cell r="D9776">
            <v>40.799999999999997</v>
          </cell>
          <cell r="E9776">
            <v>0.05</v>
          </cell>
        </row>
        <row r="9777">
          <cell r="A9777">
            <v>40552</v>
          </cell>
          <cell r="B9777" t="str">
            <v>PARAFUSO, AUTO ATARRACHANTE, CABECA CHATA, FENDA SIMPLES, 1/4 (6,35 MM) X 25 MM</v>
          </cell>
          <cell r="C9777" t="str">
            <v xml:space="preserve">CENTO </v>
          </cell>
          <cell r="D9777">
            <v>16.88</v>
          </cell>
          <cell r="E9777">
            <v>0.05</v>
          </cell>
        </row>
        <row r="9778">
          <cell r="A9778">
            <v>40549</v>
          </cell>
          <cell r="B9778" t="str">
            <v>PARAFUSO, COMUM, ASTM A307, SEXTAVADO, DIAMETRO 1/2" (12,7 MM), COMPRIMENTO 1" (25,4 MM)</v>
          </cell>
          <cell r="C9778" t="str">
            <v xml:space="preserve">CENTO </v>
          </cell>
          <cell r="D9778">
            <v>66.819999999999993</v>
          </cell>
          <cell r="E9778">
            <v>0.05</v>
          </cell>
        </row>
        <row r="9779">
          <cell r="A9779">
            <v>4385</v>
          </cell>
          <cell r="B9779" t="str">
            <v>PARALELEPIPEDO GRANITICO OU BASALTICO, PARA PAVIMENTACAO, SEM FRETE,  *30 A 35* PECAS POR M2</v>
          </cell>
          <cell r="C9779" t="str">
            <v xml:space="preserve">MIL   </v>
          </cell>
          <cell r="D9779">
            <v>925</v>
          </cell>
          <cell r="E9779">
            <v>0.05</v>
          </cell>
        </row>
        <row r="9780">
          <cell r="A9780">
            <v>4386</v>
          </cell>
          <cell r="B9780" t="str">
            <v>PARALELEPIPEDO GRANITICO OU BASALTICO, PARA PAVIMENTACAO, SEM FRETE,  *30 A 35* PECAS POR M2</v>
          </cell>
          <cell r="C9780" t="str">
            <v xml:space="preserve">M2    </v>
          </cell>
          <cell r="D9780">
            <v>39.11</v>
          </cell>
          <cell r="E9780">
            <v>0.05</v>
          </cell>
        </row>
        <row r="9781">
          <cell r="A9781">
            <v>38397</v>
          </cell>
          <cell r="B9781" t="str">
            <v>PASTA DESENGRAXANTE PARA MAOS</v>
          </cell>
          <cell r="C9781" t="str">
            <v xml:space="preserve">KG    </v>
          </cell>
          <cell r="D9781">
            <v>3.25</v>
          </cell>
          <cell r="E9781">
            <v>0.05</v>
          </cell>
        </row>
        <row r="9782">
          <cell r="A9782">
            <v>20078</v>
          </cell>
          <cell r="B9782" t="str">
            <v>PASTA LUBRIFICANTE PARA TUBOS E CONEXOES COM JUNTA ELASTICA (USO EM PVC, ACO, POLIETILENO E OUTROS) ( DE *400* G)</v>
          </cell>
          <cell r="C9782" t="str">
            <v xml:space="preserve">UN    </v>
          </cell>
          <cell r="D9782">
            <v>16.2</v>
          </cell>
          <cell r="E9782">
            <v>0.05</v>
          </cell>
        </row>
        <row r="9783">
          <cell r="A9783">
            <v>20079</v>
          </cell>
          <cell r="B9783" t="str">
            <v>PASTA LUBRIFICANTE PARA TUBOS E CONEXOES COM JUNTA ELASTICA (USO EM PVC, ACO, POLIETILENO E OUTROS) (POTE DE 3.500* G)</v>
          </cell>
          <cell r="C9783" t="str">
            <v xml:space="preserve">UN    </v>
          </cell>
          <cell r="D9783">
            <v>101.08</v>
          </cell>
          <cell r="E9783">
            <v>0.05</v>
          </cell>
        </row>
        <row r="9784">
          <cell r="A9784">
            <v>39897</v>
          </cell>
          <cell r="B9784" t="str">
            <v>PASTA PARA SOLDA DE TUBOS E CONEXOES DE COBRE</v>
          </cell>
          <cell r="C9784" t="str">
            <v xml:space="preserve">250G  </v>
          </cell>
          <cell r="D9784">
            <v>21.23</v>
          </cell>
          <cell r="E9784">
            <v>0.05</v>
          </cell>
        </row>
        <row r="9785">
          <cell r="A9785">
            <v>118</v>
          </cell>
          <cell r="B9785" t="str">
            <v>PASTA VEDA JUNTAS/ROSCA, LATA DE *500* G, PARA INSTALACOES DE GAS E OUTROS</v>
          </cell>
          <cell r="C9785" t="str">
            <v xml:space="preserve">UN    </v>
          </cell>
          <cell r="D9785">
            <v>61.26</v>
          </cell>
          <cell r="E9785">
            <v>0.05</v>
          </cell>
        </row>
        <row r="9786">
          <cell r="A9786">
            <v>4396</v>
          </cell>
          <cell r="B9786" t="str">
            <v>PASTILHA CERAMICA/PORCELANA, REVEST INT/EXT E  PISCINA, CORES BRANCA OU FRIAS, *2,5 X 2,5* CM</v>
          </cell>
          <cell r="C9786" t="str">
            <v xml:space="preserve">M2    </v>
          </cell>
          <cell r="D9786">
            <v>83.99</v>
          </cell>
          <cell r="E9786">
            <v>0.05</v>
          </cell>
        </row>
        <row r="9787">
          <cell r="A9787">
            <v>36881</v>
          </cell>
          <cell r="B9787" t="str">
            <v>PASTILHA CERAMICA/PORCELANA, REVEST INT/EXT E  PISCINA, CORES FRIAS *5 X 5* CM</v>
          </cell>
          <cell r="C9787" t="str">
            <v xml:space="preserve">M2    </v>
          </cell>
          <cell r="D9787">
            <v>75.05</v>
          </cell>
          <cell r="E9787">
            <v>0.05</v>
          </cell>
        </row>
        <row r="9788">
          <cell r="A9788">
            <v>36882</v>
          </cell>
          <cell r="B9788" t="str">
            <v>PASTILHA CERAMICA/PORCELANA, REVEST INT/EXT E  PISCINA, CORES QUENTES *5 X 5* CM</v>
          </cell>
          <cell r="C9788" t="str">
            <v xml:space="preserve">M2    </v>
          </cell>
          <cell r="D9788">
            <v>87.56</v>
          </cell>
          <cell r="E9788">
            <v>0.05</v>
          </cell>
        </row>
        <row r="9789">
          <cell r="A9789">
            <v>4397</v>
          </cell>
          <cell r="B9789" t="str">
            <v>PASTILHA CERAMICA/PORCELANA, REVEST INT/EXT E  PISCINA, CORES QUENTES, *2,5 X 2,5* CM</v>
          </cell>
          <cell r="C9789" t="str">
            <v xml:space="preserve">M2    </v>
          </cell>
          <cell r="D9789">
            <v>136.19</v>
          </cell>
          <cell r="E9789">
            <v>0.05</v>
          </cell>
        </row>
        <row r="9790">
          <cell r="A9790">
            <v>34754</v>
          </cell>
          <cell r="B9790" t="str">
            <v>PASTILHA DE VIDRO CRISTAL, NACIONAL, REVEST INT/EXT E PISCINA, TODAS AS CORES, E MAIOR OU IGUAL A 5 MM  *2,0 X 2,0* CM</v>
          </cell>
          <cell r="C9790" t="str">
            <v xml:space="preserve">M2    </v>
          </cell>
          <cell r="D9790">
            <v>252.19</v>
          </cell>
          <cell r="E9790">
            <v>0.05</v>
          </cell>
        </row>
        <row r="9791">
          <cell r="A9791">
            <v>25962</v>
          </cell>
          <cell r="B9791" t="str">
            <v>PASTILHA DE VIDRO PIGMENTADA *2,0 X 2,0* CM, NACIONAL, PARA REVESTIMENTO INTERNO/EXTERNO E PISCINA, BRANCA OU CORES FRIAS, ESPESSURA MAIOR OU IGUAL A 5 MM</v>
          </cell>
          <cell r="C9791" t="str">
            <v xml:space="preserve">M2    </v>
          </cell>
          <cell r="D9791">
            <v>159.72999999999999</v>
          </cell>
          <cell r="E9791">
            <v>0.05</v>
          </cell>
        </row>
        <row r="9792">
          <cell r="A9792">
            <v>34752</v>
          </cell>
          <cell r="B9792" t="str">
            <v>PASTILHA DE VIDRO PIGMENTADA, NACIONAL, REVEST INT/EXT E PISCINA, CORES QUENTES, ESPESSURA MAIOR OU IGUAL A 5 MM  *2,0 X 2,0* CM</v>
          </cell>
          <cell r="C9792" t="str">
            <v xml:space="preserve">M2    </v>
          </cell>
          <cell r="D9792">
            <v>281.27999999999997</v>
          </cell>
          <cell r="E9792">
            <v>0.05</v>
          </cell>
        </row>
        <row r="9793">
          <cell r="A9793">
            <v>4751</v>
          </cell>
          <cell r="B9793" t="str">
            <v>PASTILHEIRO</v>
          </cell>
          <cell r="C9793" t="str">
            <v xml:space="preserve">H     </v>
          </cell>
          <cell r="D9793">
            <v>17.79</v>
          </cell>
          <cell r="E9793">
            <v>0.05</v>
          </cell>
        </row>
        <row r="9794">
          <cell r="A9794">
            <v>41066</v>
          </cell>
          <cell r="B9794" t="str">
            <v>PASTILHEIRO (MENSALISTA)</v>
          </cell>
          <cell r="C9794" t="str">
            <v xml:space="preserve">MES   </v>
          </cell>
          <cell r="D9794">
            <v>3139.62</v>
          </cell>
          <cell r="E9794">
            <v>0.05</v>
          </cell>
        </row>
        <row r="9795">
          <cell r="A9795">
            <v>39604</v>
          </cell>
          <cell r="B9795" t="str">
            <v>PATCH CORD, CATEGORIA 5 E, EXTENSAO DE 1,50 M</v>
          </cell>
          <cell r="C9795" t="str">
            <v xml:space="preserve">UN    </v>
          </cell>
          <cell r="D9795">
            <v>11.9</v>
          </cell>
          <cell r="E9795">
            <v>0.05</v>
          </cell>
        </row>
        <row r="9796">
          <cell r="A9796">
            <v>39605</v>
          </cell>
          <cell r="B9796" t="str">
            <v>PATCH CORD, CATEGORIA 5 E, EXTENSAO DE 2,50 M</v>
          </cell>
          <cell r="C9796" t="str">
            <v xml:space="preserve">UN    </v>
          </cell>
          <cell r="D9796">
            <v>16.510000000000002</v>
          </cell>
          <cell r="E9796">
            <v>0.05</v>
          </cell>
        </row>
        <row r="9797">
          <cell r="A9797">
            <v>39606</v>
          </cell>
          <cell r="B9797" t="str">
            <v>PATCH CORD, CATEGORIA 6, EXTENSAO DE 1,50 M</v>
          </cell>
          <cell r="C9797" t="str">
            <v xml:space="preserve">UN    </v>
          </cell>
          <cell r="D9797">
            <v>20.97</v>
          </cell>
          <cell r="E9797">
            <v>0.05</v>
          </cell>
        </row>
        <row r="9798">
          <cell r="A9798">
            <v>39607</v>
          </cell>
          <cell r="B9798" t="str">
            <v>PATCH CORD, CATEGORIA 6, EXTENSAO DE 2,50 M</v>
          </cell>
          <cell r="C9798" t="str">
            <v xml:space="preserve">UN    </v>
          </cell>
          <cell r="D9798">
            <v>24.06</v>
          </cell>
          <cell r="E9798">
            <v>0.05</v>
          </cell>
        </row>
        <row r="9799">
          <cell r="A9799">
            <v>39594</v>
          </cell>
          <cell r="B9799" t="str">
            <v>PATCH PANEL, 24 PORTAS, CATEGORIA 5E, COM RACKS DE 19" E 1 U DE ALTURA</v>
          </cell>
          <cell r="C9799" t="str">
            <v xml:space="preserve">UN    </v>
          </cell>
          <cell r="D9799">
            <v>227.77</v>
          </cell>
          <cell r="E9799">
            <v>0.05</v>
          </cell>
        </row>
        <row r="9800">
          <cell r="A9800">
            <v>39596</v>
          </cell>
          <cell r="B9800" t="str">
            <v>PATCH PANEL, 24 PORTAS, CATEGORIA 6, COM RACKS DE 19" E 1 U DE ALTURA</v>
          </cell>
          <cell r="C9800" t="str">
            <v xml:space="preserve">UN    </v>
          </cell>
          <cell r="D9800">
            <v>396.99</v>
          </cell>
          <cell r="E9800">
            <v>0.05</v>
          </cell>
        </row>
        <row r="9801">
          <cell r="A9801">
            <v>39595</v>
          </cell>
          <cell r="B9801" t="str">
            <v>PATCH PANEL, 48 PORTAS, CATEGORIA 5E, COM RACKS DE 19" E 2 U DE ALTURA</v>
          </cell>
          <cell r="C9801" t="str">
            <v xml:space="preserve">UN    </v>
          </cell>
          <cell r="D9801">
            <v>333.24</v>
          </cell>
          <cell r="E9801">
            <v>0.05</v>
          </cell>
        </row>
        <row r="9802">
          <cell r="A9802">
            <v>39597</v>
          </cell>
          <cell r="B9802" t="str">
            <v>PATCH PANEL, 48 PORTAS, CATEGORIA 6, COM RACKS DE 19" E 2 U DE ALTURA</v>
          </cell>
          <cell r="C9802" t="str">
            <v xml:space="preserve">UN    </v>
          </cell>
          <cell r="D9802">
            <v>535.36</v>
          </cell>
          <cell r="E9802">
            <v>0.05</v>
          </cell>
        </row>
        <row r="9803">
          <cell r="A9803">
            <v>20209</v>
          </cell>
          <cell r="B9803" t="str">
            <v>PECA DE MADEIRA APARELHADA *7,5 X 7,5* CM (3 X 3 ") MACARANDUBA, ANGELIM OU EQUIVALENTE DA REGIAO</v>
          </cell>
          <cell r="C9803" t="str">
            <v xml:space="preserve">M     </v>
          </cell>
          <cell r="D9803">
            <v>9.32</v>
          </cell>
          <cell r="E9803">
            <v>0.05</v>
          </cell>
        </row>
        <row r="9804">
          <cell r="A9804">
            <v>4433</v>
          </cell>
          <cell r="B9804" t="str">
            <v>PECA DE MADEIRA NAO APARELHADA *7,5 X 7,5* CM (3 X 3 ") MACARANDUBA, ANGELIM OU EQUIVALENTE DA REGIAO</v>
          </cell>
          <cell r="C9804" t="str">
            <v xml:space="preserve">M     </v>
          </cell>
          <cell r="D9804">
            <v>7.46</v>
          </cell>
          <cell r="E9804">
            <v>0.05</v>
          </cell>
        </row>
        <row r="9805">
          <cell r="A9805">
            <v>4491</v>
          </cell>
          <cell r="B9805" t="str">
            <v>PECA DE MADEIRA NATIVA / REGIONAL 7,5 X 7,5CM (3X3) NAO APARELHADA (P/FORMA)</v>
          </cell>
          <cell r="C9805" t="str">
            <v xml:space="preserve">M     </v>
          </cell>
          <cell r="D9805">
            <v>2.95</v>
          </cell>
          <cell r="E9805">
            <v>0.05</v>
          </cell>
        </row>
        <row r="9806">
          <cell r="A9806">
            <v>4505</v>
          </cell>
          <cell r="B9806" t="str">
            <v>PECA DE MADEIRA NATIVA/REGIONAL 1 X 7CM NAO APARELHADA (P/FORMA)</v>
          </cell>
          <cell r="C9806" t="str">
            <v xml:space="preserve">M     </v>
          </cell>
          <cell r="D9806">
            <v>1.1599999999999999</v>
          </cell>
          <cell r="E9806">
            <v>0.05</v>
          </cell>
        </row>
        <row r="9807">
          <cell r="A9807">
            <v>4517</v>
          </cell>
          <cell r="B9807" t="str">
            <v>PECA DE MADEIRA NATIVA/REGIONAL 2,5 X 7,0 CM (SARRAFO-P/FORMA)</v>
          </cell>
          <cell r="C9807" t="str">
            <v xml:space="preserve">M     </v>
          </cell>
          <cell r="D9807">
            <v>0.8</v>
          </cell>
          <cell r="E9807">
            <v>0.05</v>
          </cell>
        </row>
        <row r="9808">
          <cell r="A9808">
            <v>4448</v>
          </cell>
          <cell r="B9808" t="str">
            <v>PECA DE MADEIRA NATIVA/REGIONAL 7,5 X 12,50 CM (3X5") NAO APARELHADA (P/FORMA)</v>
          </cell>
          <cell r="C9808" t="str">
            <v xml:space="preserve">M     </v>
          </cell>
          <cell r="D9808">
            <v>5.39</v>
          </cell>
          <cell r="E9808">
            <v>0.05</v>
          </cell>
        </row>
        <row r="9809">
          <cell r="A9809">
            <v>6194</v>
          </cell>
          <cell r="B9809" t="str">
            <v>PECA DE MADEIRA 2A QUALIDADE 2,5 X 15CM (1X6") NAO APARELHADA</v>
          </cell>
          <cell r="C9809" t="str">
            <v xml:space="preserve">M     </v>
          </cell>
          <cell r="D9809">
            <v>5.83</v>
          </cell>
          <cell r="E9809">
            <v>0.05</v>
          </cell>
        </row>
        <row r="9810">
          <cell r="A9810">
            <v>4509</v>
          </cell>
          <cell r="B9810" t="str">
            <v>PECA DE MADEIRA 3A QUALIDADE 2,5 X 10CM NAO APARELHADA</v>
          </cell>
          <cell r="C9810" t="str">
            <v xml:space="preserve">M     </v>
          </cell>
          <cell r="D9810">
            <v>1.51</v>
          </cell>
          <cell r="E9810">
            <v>0.05</v>
          </cell>
        </row>
        <row r="9811">
          <cell r="A9811">
            <v>4513</v>
          </cell>
          <cell r="B9811" t="str">
            <v>PECA DE MADEIRA 3A/4A NATIVA/REGIONAL 5 X 5 CM</v>
          </cell>
          <cell r="C9811" t="str">
            <v xml:space="preserve">M     </v>
          </cell>
          <cell r="D9811">
            <v>1.1499999999999999</v>
          </cell>
          <cell r="E9811">
            <v>0.05</v>
          </cell>
        </row>
        <row r="9812">
          <cell r="A9812">
            <v>4512</v>
          </cell>
          <cell r="B9812" t="str">
            <v>PECA DE MADEIRA 3A/4A QUALIDADE 2,5 X 5CM NAO APARELHADA</v>
          </cell>
          <cell r="C9812" t="str">
            <v xml:space="preserve">M     </v>
          </cell>
          <cell r="D9812">
            <v>0.93</v>
          </cell>
          <cell r="E9812">
            <v>0.05</v>
          </cell>
        </row>
        <row r="9813">
          <cell r="A9813">
            <v>4500</v>
          </cell>
          <cell r="B9813" t="str">
            <v>PECA DE MADEIRA 3A/4A QUALIDADE 7,5 X 10CM NAO APARELHADA</v>
          </cell>
          <cell r="C9813" t="str">
            <v xml:space="preserve">M     </v>
          </cell>
          <cell r="D9813">
            <v>4.57</v>
          </cell>
          <cell r="E9813">
            <v>0.05</v>
          </cell>
        </row>
        <row r="9814">
          <cell r="A9814">
            <v>10731</v>
          </cell>
          <cell r="B9814" t="str">
            <v>PEDRA ARDOSIA, CINZA, *40 X 40* CM, E= *1 CM</v>
          </cell>
          <cell r="C9814" t="str">
            <v xml:space="preserve">M2    </v>
          </cell>
          <cell r="D9814">
            <v>36</v>
          </cell>
          <cell r="E9814">
            <v>0.05</v>
          </cell>
        </row>
        <row r="9815">
          <cell r="A9815">
            <v>4704</v>
          </cell>
          <cell r="B9815" t="str">
            <v>PEDRA ARDOSIA, CINZA, 20  X  40 CM,  E=  *1 CM</v>
          </cell>
          <cell r="C9815" t="str">
            <v xml:space="preserve">M2    </v>
          </cell>
          <cell r="D9815">
            <v>32.479999999999997</v>
          </cell>
          <cell r="E9815">
            <v>0.05</v>
          </cell>
        </row>
        <row r="9816">
          <cell r="A9816">
            <v>10730</v>
          </cell>
          <cell r="B9816" t="str">
            <v>PEDRA ARDOSIA, CINZA, 30  X  30,  E= *1 CM</v>
          </cell>
          <cell r="C9816" t="str">
            <v xml:space="preserve">M2    </v>
          </cell>
          <cell r="D9816">
            <v>34.81</v>
          </cell>
          <cell r="E9816">
            <v>0.05</v>
          </cell>
        </row>
        <row r="9817">
          <cell r="A9817">
            <v>4729</v>
          </cell>
          <cell r="B9817" t="str">
            <v>PEDRA BRITADA GRADUADA, CLASSIFICADA (POSTO PEDREIRA/FORNECEDOR, SEM FRETE)</v>
          </cell>
          <cell r="C9817" t="str">
            <v xml:space="preserve">M3    </v>
          </cell>
          <cell r="D9817">
            <v>54.46</v>
          </cell>
          <cell r="E9817">
            <v>0.05</v>
          </cell>
        </row>
        <row r="9818">
          <cell r="A9818">
            <v>4720</v>
          </cell>
          <cell r="B9818" t="str">
            <v>PEDRA BRITADA N. 0, OU PEDRISCO (4,8 A 9,5 MM) POSTO PEDREIRA/FORNECEDOR, SEM FRETE</v>
          </cell>
          <cell r="C9818" t="str">
            <v xml:space="preserve">M3    </v>
          </cell>
          <cell r="D9818">
            <v>59.55</v>
          </cell>
          <cell r="E9818">
            <v>0.05</v>
          </cell>
        </row>
        <row r="9819">
          <cell r="A9819">
            <v>4721</v>
          </cell>
          <cell r="B9819" t="str">
            <v>PEDRA BRITADA N. 1 (9,5 a 19 MM) POSTO PEDREIRA/FORNECEDOR, SEM FRETE</v>
          </cell>
          <cell r="C9819" t="str">
            <v xml:space="preserve">M3    </v>
          </cell>
          <cell r="D9819">
            <v>46.64</v>
          </cell>
          <cell r="E9819">
            <v>0.05</v>
          </cell>
        </row>
        <row r="9820">
          <cell r="A9820">
            <v>4718</v>
          </cell>
          <cell r="B9820" t="str">
            <v>PEDRA BRITADA N. 2 (19 A 38 MM) POSTO PEDREIRA/FORNECEDOR, SEM FRETE</v>
          </cell>
          <cell r="C9820" t="str">
            <v xml:space="preserve">M3    </v>
          </cell>
          <cell r="D9820">
            <v>46.64</v>
          </cell>
          <cell r="E9820">
            <v>0.05</v>
          </cell>
        </row>
        <row r="9821">
          <cell r="A9821">
            <v>4722</v>
          </cell>
          <cell r="B9821" t="str">
            <v>PEDRA BRITADA N. 3 (38 A 50 MM) POSTO PEDREIRA/FORNECEDOR, SEM FRETE</v>
          </cell>
          <cell r="C9821" t="str">
            <v xml:space="preserve">M3    </v>
          </cell>
          <cell r="D9821">
            <v>46.64</v>
          </cell>
          <cell r="E9821">
            <v>0.05</v>
          </cell>
        </row>
        <row r="9822">
          <cell r="A9822">
            <v>4723</v>
          </cell>
          <cell r="B9822" t="str">
            <v>PEDRA BRITADA N. 4 (50 A 76 MM) POSTO PEDREIRA/FORNECEDOR, SEM FRETE</v>
          </cell>
          <cell r="C9822" t="str">
            <v xml:space="preserve">M3    </v>
          </cell>
          <cell r="D9822">
            <v>50.88</v>
          </cell>
          <cell r="E9822">
            <v>0.05</v>
          </cell>
        </row>
        <row r="9823">
          <cell r="A9823">
            <v>4727</v>
          </cell>
          <cell r="B9823" t="str">
            <v>PEDRA BRITADA N. 5 (76 A 100 MM) POSTO PEDREIRA/FORNECEDOR, SEM FRETE</v>
          </cell>
          <cell r="C9823" t="str">
            <v xml:space="preserve">M3    </v>
          </cell>
          <cell r="D9823">
            <v>52.29</v>
          </cell>
          <cell r="E9823">
            <v>0.05</v>
          </cell>
        </row>
        <row r="9824">
          <cell r="A9824">
            <v>4748</v>
          </cell>
          <cell r="B9824" t="str">
            <v>PEDRA BRITADA OU BICA CORRIDA, NAO CLASSIFICADA (POSTO PEDREIRA/FORNECEDOR, SEM FRETE)</v>
          </cell>
          <cell r="C9824" t="str">
            <v xml:space="preserve">M3    </v>
          </cell>
          <cell r="D9824">
            <v>50.46</v>
          </cell>
          <cell r="E9824">
            <v>0.05</v>
          </cell>
        </row>
        <row r="9825">
          <cell r="A9825">
            <v>4730</v>
          </cell>
          <cell r="B9825" t="str">
            <v>PEDRA DE MAO OU PEDRA RACHAO PARA ARRIMO/FUNDACAO (POSTO PEDREIRA/FORNECEDOR, SEM FRETE)</v>
          </cell>
          <cell r="C9825" t="str">
            <v xml:space="preserve">M3    </v>
          </cell>
          <cell r="D9825">
            <v>48.76</v>
          </cell>
          <cell r="E9825">
            <v>0.05</v>
          </cell>
        </row>
        <row r="9826">
          <cell r="A9826">
            <v>13186</v>
          </cell>
          <cell r="B9826" t="str">
            <v>PEDRA GRANITICA OU BASALTICA IRREGULAR, FAIXA GRANULOMETRICA 100 A 150 MM PARA PAVIMENTACAO OU CALCAMENTO POLIEDRICO, POSTO PEDREIRA / FORNECEDOR (SEM FRETE)</v>
          </cell>
          <cell r="C9826" t="str">
            <v xml:space="preserve">M3    </v>
          </cell>
          <cell r="D9826">
            <v>55.01</v>
          </cell>
          <cell r="E9826">
            <v>0.05</v>
          </cell>
        </row>
        <row r="9827">
          <cell r="A9827">
            <v>10737</v>
          </cell>
          <cell r="B9827" t="str">
            <v>PEDRA GRANITICA OU BASALTO, CACO, RETALHO, CAVACO, TIPO MIRACEMA, MADEIRA, PADUANA, RACHINHA, SANTA ISABEL OU OUTRAS SIMILARES, E=  *1,0 A *2,0 CM</v>
          </cell>
          <cell r="C9827" t="str">
            <v xml:space="preserve">M2    </v>
          </cell>
          <cell r="D9827">
            <v>113.13</v>
          </cell>
          <cell r="E9827">
            <v>0.05</v>
          </cell>
        </row>
        <row r="9828">
          <cell r="A9828">
            <v>10734</v>
          </cell>
          <cell r="B9828" t="str">
            <v>PEDRA GRANITICA, SERRADA, TIPO MIRACEMA, MADEIRA, PADUANA, RACHINHA, SANTA ISABEL OU OUTRAS SIMILARES, *11,5 X  *23 CM, E=  *1,0 A *2,0 CM</v>
          </cell>
          <cell r="C9828" t="str">
            <v xml:space="preserve">M2    </v>
          </cell>
          <cell r="D9828">
            <v>67.3</v>
          </cell>
          <cell r="E9828">
            <v>0.05</v>
          </cell>
        </row>
        <row r="9829">
          <cell r="A9829">
            <v>4708</v>
          </cell>
          <cell r="B9829" t="str">
            <v>PEDRA PORTUGUESA  OU PETIT PAVE, BRANCA OU PRETA</v>
          </cell>
          <cell r="C9829" t="str">
            <v xml:space="preserve">M2    </v>
          </cell>
          <cell r="D9829">
            <v>130.53</v>
          </cell>
          <cell r="E9829">
            <v>0.05</v>
          </cell>
        </row>
        <row r="9830">
          <cell r="A9830">
            <v>4712</v>
          </cell>
          <cell r="B9830" t="str">
            <v>PEDRA QUARTZITO OU CALCARIO LAMINADO, CACO, TIPO CARIRI, ITACOLOMI, LAGOA SANTA, LUMINARIA, PIRENOPOLIS, SAO TOME OU OUTRAS SIMILARES DA REGIAO, E=  *1,5 A *2,5 CM</v>
          </cell>
          <cell r="C9830" t="str">
            <v xml:space="preserve">M2    </v>
          </cell>
          <cell r="D9830">
            <v>63.81</v>
          </cell>
          <cell r="E9830">
            <v>0.05</v>
          </cell>
        </row>
        <row r="9831">
          <cell r="A9831">
            <v>4710</v>
          </cell>
          <cell r="B9831" t="str">
            <v>PEDRA QUARTZITO OU CALCARIO LAMINADO, SERRADA, TIPO CARIRI, ITACOLOMI, LAGOA SANTA, LUMINARIA, PIRENOPOLIS, SAO TOME OU OUTRAS SIMILARES DA REGIAO, *20 X *40 CM, E=  *1,5 A *2,5 CM</v>
          </cell>
          <cell r="C9831" t="str">
            <v xml:space="preserve">M2    </v>
          </cell>
          <cell r="D9831">
            <v>204.65</v>
          </cell>
          <cell r="E9831">
            <v>0.05</v>
          </cell>
        </row>
        <row r="9832">
          <cell r="A9832">
            <v>4746</v>
          </cell>
          <cell r="B9832" t="str">
            <v>PEDREGULHO OU PICARRA DE JAZIDA, AO NATURAL, PARA BASE DE PAVIMENTACAO (RETIRADO NA JAZIDA, SEM TRANSPORTE)</v>
          </cell>
          <cell r="C9832" t="str">
            <v xml:space="preserve">M3    </v>
          </cell>
          <cell r="D9832">
            <v>45.23</v>
          </cell>
          <cell r="E9832">
            <v>0.05</v>
          </cell>
        </row>
        <row r="9833">
          <cell r="A9833">
            <v>4750</v>
          </cell>
          <cell r="B9833" t="str">
            <v>PEDREIRO</v>
          </cell>
          <cell r="C9833" t="str">
            <v xml:space="preserve">H     </v>
          </cell>
          <cell r="D9833">
            <v>14.74</v>
          </cell>
          <cell r="E9833">
            <v>0.05</v>
          </cell>
        </row>
        <row r="9834">
          <cell r="A9834">
            <v>41065</v>
          </cell>
          <cell r="B9834" t="str">
            <v>PEDREIRO (MENSALISTA)</v>
          </cell>
          <cell r="C9834" t="str">
            <v xml:space="preserve">MES   </v>
          </cell>
          <cell r="D9834">
            <v>2600.86</v>
          </cell>
          <cell r="E9834">
            <v>0.05</v>
          </cell>
        </row>
        <row r="9835">
          <cell r="A9835">
            <v>34747</v>
          </cell>
          <cell r="B9835" t="str">
            <v>PEITORIL EM MARMORE, POLIDO, BRANCO COMUM, L= *15* CM, E=  *2,0* CM, COM PINGADEIRA</v>
          </cell>
          <cell r="C9835" t="str">
            <v xml:space="preserve">M     </v>
          </cell>
          <cell r="D9835">
            <v>59.04</v>
          </cell>
          <cell r="E9835">
            <v>0.05</v>
          </cell>
        </row>
        <row r="9836">
          <cell r="A9836">
            <v>4826</v>
          </cell>
          <cell r="B9836" t="str">
            <v>PEITORIL EM MARMORE, POLIDO, BRANCO COMUM, L= *15* CM, E=  *3* CM, CORTE RETO</v>
          </cell>
          <cell r="C9836" t="str">
            <v xml:space="preserve">M     </v>
          </cell>
          <cell r="D9836">
            <v>63.48</v>
          </cell>
          <cell r="E9836">
            <v>0.05</v>
          </cell>
        </row>
        <row r="9837">
          <cell r="A9837">
            <v>41975</v>
          </cell>
          <cell r="B9837" t="str">
            <v>PEITORIL PRE-MOLDADO EM GRANILITE, MARMORITE OU GRANITINA, L = *15* CM</v>
          </cell>
          <cell r="C9837" t="str">
            <v xml:space="preserve">M2    </v>
          </cell>
          <cell r="D9837">
            <v>70.430000000000007</v>
          </cell>
          <cell r="E9837">
            <v>0.05</v>
          </cell>
        </row>
        <row r="9838">
          <cell r="A9838">
            <v>4825</v>
          </cell>
          <cell r="B9838" t="str">
            <v>PEITORIL/ SOLEIRA EM MARMORE, POLIDO, BRANCO COMUM, L= *25* CM, E=  *3* CM, CORTE RETO</v>
          </cell>
          <cell r="C9838" t="str">
            <v xml:space="preserve">M     </v>
          </cell>
          <cell r="D9838">
            <v>87.87</v>
          </cell>
          <cell r="E9838">
            <v>0.05</v>
          </cell>
        </row>
        <row r="9839">
          <cell r="A9839">
            <v>34744</v>
          </cell>
          <cell r="B9839" t="str">
            <v>PELICULA REFLETIVA, GT 7 ANOS PARA SINALIZACAO VERTICAL</v>
          </cell>
          <cell r="C9839" t="str">
            <v xml:space="preserve">M2    </v>
          </cell>
          <cell r="D9839">
            <v>23.01</v>
          </cell>
          <cell r="E9839">
            <v>0.05</v>
          </cell>
        </row>
        <row r="9840">
          <cell r="A9840">
            <v>39430</v>
          </cell>
          <cell r="B9840" t="str">
            <v>PENDURAL OU PRESILHA REGULADORA, EM ACO GALVANIZADO, COM CORPO, MOLA E REBITE, PARA PERFIL TIPO CANALETA DE ESTRUTURA EM FORROS DRYWALL</v>
          </cell>
          <cell r="C9840" t="str">
            <v xml:space="preserve">UN    </v>
          </cell>
          <cell r="D9840">
            <v>1.26</v>
          </cell>
          <cell r="E9840">
            <v>0.05</v>
          </cell>
        </row>
        <row r="9841">
          <cell r="A9841">
            <v>39573</v>
          </cell>
          <cell r="B9841" t="str">
            <v>PENDURAL OU REGULADOR, COM MOLA, EM ACO GALVANIZADO, PARA PERFIL TIPO T CLICADO DE FORROS REMOVIVEL</v>
          </cell>
          <cell r="C9841" t="str">
            <v xml:space="preserve">UN    </v>
          </cell>
          <cell r="D9841">
            <v>1.25</v>
          </cell>
          <cell r="E9841">
            <v>0.05</v>
          </cell>
        </row>
        <row r="9842">
          <cell r="A9842">
            <v>38410</v>
          </cell>
          <cell r="B9842" t="str">
            <v>PENEIRA ROTATIVA COM MOTOR ELETRICO TRIFASICO DE 2 CV, CILINDRO DE 1 M X 0,60 M, COM FUROS DE 3,17 MM</v>
          </cell>
          <cell r="C9842" t="str">
            <v xml:space="preserve">UN    </v>
          </cell>
          <cell r="D9842">
            <v>9328.6299999999992</v>
          </cell>
          <cell r="E9842">
            <v>0.05</v>
          </cell>
        </row>
        <row r="9843">
          <cell r="A9843">
            <v>4765</v>
          </cell>
          <cell r="B9843" t="str">
            <v>PERFIL "I" DE ACO LAMINADO, "I" 102 X 12,7</v>
          </cell>
          <cell r="C9843" t="str">
            <v xml:space="preserve">M     </v>
          </cell>
          <cell r="D9843">
            <v>53.63</v>
          </cell>
          <cell r="E9843">
            <v>0.05</v>
          </cell>
        </row>
        <row r="9844">
          <cell r="A9844">
            <v>4766</v>
          </cell>
          <cell r="B9844" t="str">
            <v>PERFIL "I" DE ACO LAMINADO, "I" 152 X 22</v>
          </cell>
          <cell r="C9844" t="str">
            <v xml:space="preserve">KG    </v>
          </cell>
          <cell r="D9844">
            <v>4.2699999999999996</v>
          </cell>
          <cell r="E9844">
            <v>0.05</v>
          </cell>
        </row>
        <row r="9845">
          <cell r="A9845">
            <v>4767</v>
          </cell>
          <cell r="B9845" t="str">
            <v>PERFIL "I" DE ACO LAMINADO, "I" 152 X 22</v>
          </cell>
          <cell r="C9845" t="str">
            <v xml:space="preserve">M     </v>
          </cell>
          <cell r="D9845">
            <v>92.41</v>
          </cell>
          <cell r="E9845">
            <v>0.05</v>
          </cell>
        </row>
        <row r="9846">
          <cell r="A9846">
            <v>10963</v>
          </cell>
          <cell r="B9846" t="str">
            <v>PERFIL "I" DE ACO LAMINADO, "I" 203  X  34,3</v>
          </cell>
          <cell r="C9846" t="str">
            <v xml:space="preserve">M     </v>
          </cell>
          <cell r="D9846">
            <v>146.44999999999999</v>
          </cell>
          <cell r="E9846">
            <v>0.05</v>
          </cell>
        </row>
        <row r="9847">
          <cell r="A9847">
            <v>10962</v>
          </cell>
          <cell r="B9847" t="str">
            <v>PERFIL "I" DE ACO LAMINADO, "W" 150 X 22,5</v>
          </cell>
          <cell r="C9847" t="str">
            <v xml:space="preserve">KG    </v>
          </cell>
          <cell r="D9847">
            <v>4.54</v>
          </cell>
          <cell r="E9847">
            <v>0.05</v>
          </cell>
        </row>
        <row r="9848">
          <cell r="A9848">
            <v>34742</v>
          </cell>
          <cell r="B9848" t="str">
            <v>PERFIL "I" DE ACO LAMINADO, "W" 250 X 32,7</v>
          </cell>
          <cell r="C9848" t="str">
            <v xml:space="preserve">KG    </v>
          </cell>
          <cell r="D9848">
            <v>4.26</v>
          </cell>
          <cell r="E9848">
            <v>0.05</v>
          </cell>
        </row>
        <row r="9849">
          <cell r="A9849">
            <v>4773</v>
          </cell>
          <cell r="B9849" t="str">
            <v>PERFIL "I" DE ACO LAMINADO, "W" 250 X 44,8</v>
          </cell>
          <cell r="C9849" t="str">
            <v xml:space="preserve">M     </v>
          </cell>
          <cell r="D9849">
            <v>184.87</v>
          </cell>
          <cell r="E9849">
            <v>0.05</v>
          </cell>
        </row>
        <row r="9850">
          <cell r="A9850">
            <v>34740</v>
          </cell>
          <cell r="B9850" t="str">
            <v>PERFIL "I" DE ACO LAMINADO, "W" 310 X 52,0</v>
          </cell>
          <cell r="C9850" t="str">
            <v xml:space="preserve">KG    </v>
          </cell>
          <cell r="D9850">
            <v>4.26</v>
          </cell>
          <cell r="E9850">
            <v>0.05</v>
          </cell>
        </row>
        <row r="9851">
          <cell r="A9851">
            <v>4776</v>
          </cell>
          <cell r="B9851" t="str">
            <v>PERFIL "I" DE ACO LAMINADO, "W" 410 X 67</v>
          </cell>
          <cell r="C9851" t="str">
            <v xml:space="preserve">M     </v>
          </cell>
          <cell r="D9851">
            <v>286.62</v>
          </cell>
          <cell r="E9851">
            <v>0.05</v>
          </cell>
        </row>
        <row r="9852">
          <cell r="A9852">
            <v>4774</v>
          </cell>
          <cell r="B9852" t="str">
            <v>PERFIL "I" DE ACO LAMINADO, "W" 410 X 67</v>
          </cell>
          <cell r="C9852" t="str">
            <v xml:space="preserve">KG    </v>
          </cell>
          <cell r="D9852">
            <v>4.2699999999999996</v>
          </cell>
          <cell r="E9852">
            <v>0.05</v>
          </cell>
        </row>
        <row r="9853">
          <cell r="A9853">
            <v>40313</v>
          </cell>
          <cell r="B9853" t="str">
            <v>PERFIL "I" DE ACO LAMINADO, W 250 X 38,50</v>
          </cell>
          <cell r="C9853" t="str">
            <v xml:space="preserve">KG    </v>
          </cell>
          <cell r="D9853">
            <v>4.26</v>
          </cell>
          <cell r="E9853">
            <v>0.05</v>
          </cell>
        </row>
        <row r="9854">
          <cell r="A9854">
            <v>13340</v>
          </cell>
          <cell r="B9854" t="str">
            <v>PERFIL "U" CHAPA ACO DOBRADA,  E = 3,04 MM , H = 20 CM, ABAS = 5 CM (4,47 KG/M)</v>
          </cell>
          <cell r="C9854" t="str">
            <v xml:space="preserve">M     </v>
          </cell>
          <cell r="D9854">
            <v>18.07</v>
          </cell>
          <cell r="E9854">
            <v>0.05</v>
          </cell>
        </row>
        <row r="9855">
          <cell r="A9855">
            <v>10965</v>
          </cell>
          <cell r="B9855" t="str">
            <v>PERFIL "U" DE ACO LAMINADO, "U" 102 X 9,3</v>
          </cell>
          <cell r="C9855" t="str">
            <v xml:space="preserve">M     </v>
          </cell>
          <cell r="D9855">
            <v>38.549999999999997</v>
          </cell>
          <cell r="E9855">
            <v>0.05</v>
          </cell>
        </row>
        <row r="9856">
          <cell r="A9856">
            <v>10966</v>
          </cell>
          <cell r="B9856" t="str">
            <v>PERFIL "U" DE ACO LAMINADO, "U" 152 X 15,6</v>
          </cell>
          <cell r="C9856" t="str">
            <v xml:space="preserve">KG    </v>
          </cell>
          <cell r="D9856">
            <v>4.3</v>
          </cell>
          <cell r="E9856">
            <v>0.05</v>
          </cell>
        </row>
        <row r="9857">
          <cell r="A9857">
            <v>40537</v>
          </cell>
          <cell r="B9857" t="str">
            <v>PERFIL "U" ENRIJECIDO DE  ACO GALVANIZADO, DOBRADO, 200 X 75 X 25 MM, E = 3,75 MM</v>
          </cell>
          <cell r="C9857" t="str">
            <v xml:space="preserve">KG    </v>
          </cell>
          <cell r="D9857">
            <v>4.7</v>
          </cell>
          <cell r="E9857">
            <v>0.05</v>
          </cell>
        </row>
        <row r="9858">
          <cell r="A9858">
            <v>40536</v>
          </cell>
          <cell r="B9858" t="str">
            <v>PERFIL "U" ENRIJECIDO DE ACO GALVANIZADO, DOBRADO, 150 X 60 X 20 MM, E = 3,00 MM</v>
          </cell>
          <cell r="C9858" t="str">
            <v xml:space="preserve">KG    </v>
          </cell>
          <cell r="D9858">
            <v>4.7</v>
          </cell>
          <cell r="E9858">
            <v>0.05</v>
          </cell>
        </row>
        <row r="9859">
          <cell r="A9859">
            <v>40535</v>
          </cell>
          <cell r="B9859" t="str">
            <v>PERFIL "U" SIMPLES DE ACO GALVANIZADO DOBRADO 75 X *40* MM, E = 2,65 MM</v>
          </cell>
          <cell r="C9859" t="str">
            <v xml:space="preserve">KG    </v>
          </cell>
          <cell r="D9859">
            <v>4.7</v>
          </cell>
          <cell r="E9859">
            <v>0.05</v>
          </cell>
        </row>
        <row r="9860">
          <cell r="A9860">
            <v>39427</v>
          </cell>
          <cell r="B9860" t="str">
            <v>PERFIL CANALETA, FORMATO C, EM ACO ZINCADO, PARA ESTRUTURA FORRO DRYWALL, E = 0,5 MM, *46 X 18* (L X H), COMPRIMENTO 3 M</v>
          </cell>
          <cell r="C9860" t="str">
            <v xml:space="preserve">M     </v>
          </cell>
          <cell r="D9860">
            <v>3.36</v>
          </cell>
          <cell r="E9860">
            <v>0.05</v>
          </cell>
        </row>
        <row r="9861">
          <cell r="A9861">
            <v>39424</v>
          </cell>
          <cell r="B9861" t="str">
            <v>PERFIL CANTONEIRA L, LISA, EM ACO, 25 X 30 MM, E = 0,5 MM, PARA ESTRUTURA DRYWALL</v>
          </cell>
          <cell r="C9861" t="str">
            <v xml:space="preserve">M     </v>
          </cell>
          <cell r="D9861">
            <v>2</v>
          </cell>
          <cell r="E9861">
            <v>0.05</v>
          </cell>
        </row>
        <row r="9862">
          <cell r="A9862">
            <v>39425</v>
          </cell>
          <cell r="B9862" t="str">
            <v>PERFIL CANTONEIRA L, PERFURADA, EM ACO, 23 X 23 MM, E = 0,5 MM, PARA ESTRUTURA DRYWALL</v>
          </cell>
          <cell r="C9862" t="str">
            <v xml:space="preserve">M     </v>
          </cell>
          <cell r="D9862">
            <v>1.97</v>
          </cell>
          <cell r="E9862">
            <v>0.05</v>
          </cell>
        </row>
        <row r="9863">
          <cell r="A9863">
            <v>40664</v>
          </cell>
          <cell r="B9863" t="str">
            <v>PERFIL CARTOLA DE ACO GALVANIZADO, *20 X 30 X 10* MM, E =  0,8 MM</v>
          </cell>
          <cell r="C9863" t="str">
            <v xml:space="preserve">KG    </v>
          </cell>
          <cell r="D9863">
            <v>4.04</v>
          </cell>
          <cell r="E9863">
            <v>0.05</v>
          </cell>
        </row>
        <row r="9864">
          <cell r="A9864">
            <v>34360</v>
          </cell>
          <cell r="B9864" t="str">
            <v>PERFIL DE ALUMINIO ANODIZADO</v>
          </cell>
          <cell r="C9864" t="str">
            <v xml:space="preserve">KG    </v>
          </cell>
          <cell r="D9864">
            <v>28.27</v>
          </cell>
          <cell r="E9864">
            <v>0.05</v>
          </cell>
        </row>
        <row r="9865">
          <cell r="A9865">
            <v>20259</v>
          </cell>
          <cell r="B9865" t="str">
            <v>PERFIL DE BORRACHA EPDM MACICO *12 X 15* MM PARA ESQUADRIAS</v>
          </cell>
          <cell r="C9865" t="str">
            <v xml:space="preserve">M     </v>
          </cell>
          <cell r="D9865">
            <v>8.6999999999999993</v>
          </cell>
          <cell r="E9865">
            <v>0.05</v>
          </cell>
        </row>
        <row r="9866">
          <cell r="A9866">
            <v>14077</v>
          </cell>
          <cell r="B9866" t="str">
            <v>PERFIL ELASTOMERICO PRE-FORMADO EM EPMD, PARA JUNTA DE DILATACAO DE PISOS COM POUCA SOLICITACAO, 15 MM DE LARGURA, MOVIMENTACAO DE *11 A 19* MM</v>
          </cell>
          <cell r="C9866" t="str">
            <v xml:space="preserve">M     </v>
          </cell>
          <cell r="D9866">
            <v>133.16</v>
          </cell>
          <cell r="E9866">
            <v>0.05</v>
          </cell>
        </row>
        <row r="9867">
          <cell r="A9867">
            <v>3678</v>
          </cell>
          <cell r="B9867" t="str">
            <v>PERFIL ELASTOMERICO PRE-FORMADO EM EPMD, PARA JUNTA DE DILATACAO DE USO GERAL EM MEDIAS SOLICITACOES, 8 MM DE LARGURA, MOVIMENTACAO DE *5 A 11* MM</v>
          </cell>
          <cell r="C9867" t="str">
            <v xml:space="preserve">M     </v>
          </cell>
          <cell r="D9867">
            <v>60.18</v>
          </cell>
          <cell r="E9867">
            <v>0.05</v>
          </cell>
        </row>
        <row r="9868">
          <cell r="A9868">
            <v>39418</v>
          </cell>
          <cell r="B9868" t="str">
            <v>PERFIL GUIA, FORMATO U, EM ACO ZINCADO, PARA ESTRUTURA PAREDE DRYWALL, E = 0,5 MM, 48  X 3000 MM (L X C)</v>
          </cell>
          <cell r="C9868" t="str">
            <v xml:space="preserve">M     </v>
          </cell>
          <cell r="D9868">
            <v>3.75</v>
          </cell>
          <cell r="E9868">
            <v>0.05</v>
          </cell>
        </row>
        <row r="9869">
          <cell r="A9869">
            <v>39419</v>
          </cell>
          <cell r="B9869" t="str">
            <v>PERFIL GUIA, FORMATO U, EM ACO ZINCADO, PARA ESTRUTURA PAREDE DRYWALL, E = 0,5 MM, 70 X 3000 MM (L X C)</v>
          </cell>
          <cell r="C9869" t="str">
            <v xml:space="preserve">M     </v>
          </cell>
          <cell r="D9869">
            <v>4.57</v>
          </cell>
          <cell r="E9869">
            <v>0.05</v>
          </cell>
        </row>
        <row r="9870">
          <cell r="A9870">
            <v>39420</v>
          </cell>
          <cell r="B9870" t="str">
            <v>PERFIL GUIA, FORMATO U, EM ACO ZINCADO, PARA ESTRUTURA PAREDE DRYWALL, E = 0,5 MM, 90 X 3000 MM (L X C)</v>
          </cell>
          <cell r="C9870" t="str">
            <v xml:space="preserve">M     </v>
          </cell>
          <cell r="D9870">
            <v>5.05</v>
          </cell>
          <cell r="E9870">
            <v>0.05</v>
          </cell>
        </row>
        <row r="9871">
          <cell r="A9871">
            <v>39571</v>
          </cell>
          <cell r="B9871" t="str">
            <v>PERFIL LONGARINA (PRINCIPAL), T CLICADO, EM ACO, BRANCO, PARA FORRO REMOVIVEL, 24 X 3750 MM (L X C)</v>
          </cell>
          <cell r="C9871" t="str">
            <v xml:space="preserve">M     </v>
          </cell>
          <cell r="D9871">
            <v>3.05</v>
          </cell>
          <cell r="E9871">
            <v>0.05</v>
          </cell>
        </row>
        <row r="9872">
          <cell r="A9872">
            <v>39421</v>
          </cell>
          <cell r="B9872" t="str">
            <v>PERFIL MONTANTE, FORMATO C, EM ACO ZINCADO, PARA ESTRUTURA PAREDE DRYWALL, E = 0,5 MM, 48 X 3000 MM (L X C)</v>
          </cell>
          <cell r="C9872" t="str">
            <v xml:space="preserve">M     </v>
          </cell>
          <cell r="D9872">
            <v>4.4400000000000004</v>
          </cell>
          <cell r="E9872">
            <v>0.05</v>
          </cell>
        </row>
        <row r="9873">
          <cell r="A9873">
            <v>39422</v>
          </cell>
          <cell r="B9873" t="str">
            <v>PERFIL MONTANTE, FORMATO C, EM ACO ZINCADO, PARA ESTRUTURA PAREDE DRYWALL, E = 0,5 MM, 70 X 3000 MM (L X C)</v>
          </cell>
          <cell r="C9873" t="str">
            <v xml:space="preserve">M     </v>
          </cell>
          <cell r="D9873">
            <v>5.19</v>
          </cell>
          <cell r="E9873">
            <v>0.05</v>
          </cell>
        </row>
        <row r="9874">
          <cell r="A9874">
            <v>39423</v>
          </cell>
          <cell r="B9874" t="str">
            <v>PERFIL MONTANTE, FORMATO C, EM ACO ZINCADO, PARA ESTRUTURA PAREDE DRYWALL, E = 0,5 MM, 90 X 3000 MM (L X C)</v>
          </cell>
          <cell r="C9874" t="str">
            <v xml:space="preserve">M     </v>
          </cell>
          <cell r="D9874">
            <v>6.02</v>
          </cell>
          <cell r="E9874">
            <v>0.05</v>
          </cell>
        </row>
        <row r="9875">
          <cell r="A9875">
            <v>39426</v>
          </cell>
          <cell r="B9875" t="str">
            <v>PERFIL RODAPE DE IMPERMEABILIZACAO, FORMATO L, EM ACO ZINCADO, PARA ESTRUTURA DRYWALL, E = 0,5 MM, 220 X 3000 MM (H X C)</v>
          </cell>
          <cell r="C9875" t="str">
            <v xml:space="preserve">M     </v>
          </cell>
          <cell r="D9875">
            <v>13.54</v>
          </cell>
          <cell r="E9875">
            <v>0.05</v>
          </cell>
        </row>
        <row r="9876">
          <cell r="A9876">
            <v>39429</v>
          </cell>
          <cell r="B9876" t="str">
            <v>PERFIL TABICA ABERTA, PERFURADA, FORMATO Z, EM ACO GALVANIZADO NATURAL, LARGURA APROXIMADA 40 MM, PARA ESTRUTURA FORRO DRYWALL</v>
          </cell>
          <cell r="C9876" t="str">
            <v xml:space="preserve">M     </v>
          </cell>
          <cell r="D9876">
            <v>4.2699999999999996</v>
          </cell>
          <cell r="E9876">
            <v>0.05</v>
          </cell>
        </row>
        <row r="9877">
          <cell r="A9877">
            <v>39428</v>
          </cell>
          <cell r="B9877" t="str">
            <v>PERFIL TABICA FECHADA, LISA, FORMATO Z, EM ACO GALVANIZADO NATURAL, LARGURA TOTAL NA HORIZONTAL *40* MM, PARA ESTRUTURA FORRO DRYWALL</v>
          </cell>
          <cell r="C9877" t="str">
            <v xml:space="preserve">M     </v>
          </cell>
          <cell r="D9877">
            <v>3.26</v>
          </cell>
          <cell r="E9877">
            <v>0.05</v>
          </cell>
        </row>
        <row r="9878">
          <cell r="A9878">
            <v>39572</v>
          </cell>
          <cell r="B9878" t="str">
            <v>PERFIL TIPO CANTONEIRA EM L, EM ACO GALVANIZADO, BRANCO, PARA FORRO REMOVIVEL, *23* X 3000 MM (L X C)</v>
          </cell>
          <cell r="C9878" t="str">
            <v xml:space="preserve">M     </v>
          </cell>
          <cell r="D9878">
            <v>2.82</v>
          </cell>
          <cell r="E9878">
            <v>0.05</v>
          </cell>
        </row>
        <row r="9879">
          <cell r="A9879">
            <v>39570</v>
          </cell>
          <cell r="B9879" t="str">
            <v>PERFIL TRAVESSA (SECUNDARIO), T CLICADO, EM ACO GALVANIZADO , BRANCO, PARA FORRO REMOVIVEL, 24 X 1250 MM (L X C)</v>
          </cell>
          <cell r="C9879" t="str">
            <v xml:space="preserve">M     </v>
          </cell>
          <cell r="D9879">
            <v>3</v>
          </cell>
          <cell r="E9879">
            <v>0.05</v>
          </cell>
        </row>
        <row r="9880">
          <cell r="A9880">
            <v>39569</v>
          </cell>
          <cell r="B9880" t="str">
            <v>PERFIL TRAVESSA (SECUNDARIO), T CLICADO, EM ACO GALVANIZADO, BRANCO, PARA FORRO REMOVIVEL, 24 X 625 MM (L X C)</v>
          </cell>
          <cell r="C9880" t="str">
            <v xml:space="preserve">M     </v>
          </cell>
          <cell r="D9880">
            <v>2.96</v>
          </cell>
          <cell r="E9880">
            <v>0.05</v>
          </cell>
        </row>
        <row r="9881">
          <cell r="A9881">
            <v>11552</v>
          </cell>
          <cell r="B9881" t="str">
            <v>PERFIL U / CANALETA DE ALUMINIO, DE ABAS IGUAIS, 1/2" (1,27 X 1,27 CM), PARA PORTA OU JANELA DE CORRER</v>
          </cell>
          <cell r="C9881" t="str">
            <v xml:space="preserve">M     </v>
          </cell>
          <cell r="D9881">
            <v>7.72</v>
          </cell>
          <cell r="E9881">
            <v>0.05</v>
          </cell>
        </row>
        <row r="9882">
          <cell r="A9882">
            <v>40598</v>
          </cell>
          <cell r="B9882" t="str">
            <v>PERFIL UDC ("U" DOBRADO DE CHAPA) SIMPLES DE ACO LAMINADO, GALVANIZADO, ASTM A36, 127 X 50 MM, E= 3 MM</v>
          </cell>
          <cell r="C9882" t="str">
            <v xml:space="preserve">KG    </v>
          </cell>
          <cell r="D9882">
            <v>4.7</v>
          </cell>
          <cell r="E9882">
            <v>0.05</v>
          </cell>
        </row>
        <row r="9883">
          <cell r="A9883">
            <v>39029</v>
          </cell>
          <cell r="B9883" t="str">
            <v>PERFILADO PERFURADO DUPLO 38 X 76 MM, CHAPA 22</v>
          </cell>
          <cell r="C9883" t="str">
            <v xml:space="preserve">M     </v>
          </cell>
          <cell r="D9883">
            <v>9.56</v>
          </cell>
          <cell r="E9883">
            <v>0.05</v>
          </cell>
        </row>
        <row r="9884">
          <cell r="A9884">
            <v>39028</v>
          </cell>
          <cell r="B9884" t="str">
            <v>PERFILADO PERFURADO SIMPLES 38 X 38 MM, CHAPA 22</v>
          </cell>
          <cell r="C9884" t="str">
            <v xml:space="preserve">M     </v>
          </cell>
          <cell r="D9884">
            <v>5.56</v>
          </cell>
          <cell r="E9884">
            <v>0.05</v>
          </cell>
        </row>
        <row r="9885">
          <cell r="A9885">
            <v>39328</v>
          </cell>
          <cell r="B9885" t="str">
            <v>PERFILADO PERFURADO 19 X 38 MM, CHAPA 22</v>
          </cell>
          <cell r="C9885" t="str">
            <v xml:space="preserve">M     </v>
          </cell>
          <cell r="D9885">
            <v>3.06</v>
          </cell>
          <cell r="E9885">
            <v>0.05</v>
          </cell>
        </row>
        <row r="9886">
          <cell r="A9886">
            <v>38541</v>
          </cell>
          <cell r="B9886" t="str">
            <v>PERFURATRIZ COM TORRE METALICA PARA EXECUCAO DE ESTACA HELICE CONTINUA, PROFUNDIDADE MAXIMA DE 30 M, DIAMETRO MAXIMO DE 800 MM, POTENCIA INSTALADA DE 268 HP, MESA ROTATIVA COM TORQUE MAXIMO DE 170 KNM</v>
          </cell>
          <cell r="C9886" t="str">
            <v xml:space="preserve">UN    </v>
          </cell>
          <cell r="D9886">
            <v>2134934.19</v>
          </cell>
          <cell r="E9886">
            <v>0.05</v>
          </cell>
        </row>
        <row r="9887">
          <cell r="A9887">
            <v>38542</v>
          </cell>
          <cell r="B9887" t="str">
            <v>PERFURATRIZ COM TORRE METALICA PARA EXECUCAO DE ESTACA HELICE CONTINUA, PROFUNDIDADE MAXIMA DE 32 M, DIAMETRO MAXIMO DE 1000 MM, POTENCIA INSTALADA DE 350 HP, MESA ROTATIVA COM TORQUE MAXIMO DE 263 KNM</v>
          </cell>
          <cell r="C9887" t="str">
            <v xml:space="preserve">UN    </v>
          </cell>
          <cell r="D9887">
            <v>3319736.82</v>
          </cell>
          <cell r="E9887">
            <v>0.05</v>
          </cell>
        </row>
        <row r="9888">
          <cell r="A9888">
            <v>38543</v>
          </cell>
          <cell r="B9888" t="str">
            <v>PERFURATRIZ HIDRAULICA COM TRADO CURTO ACOPLADO, PROFUNDIDADE MAXIMA DE 20 M, DIAMETRO MAXIMO DE 1500 MM, POTENCIA INSTALADA DE 137 HP, MESA ROTATIVA COM TORQUE MAXIMO DE 30 KNM (INCLUI MONTAGEM, NAO INCLUI CAMINHAO)</v>
          </cell>
          <cell r="C9888" t="str">
            <v xml:space="preserve">UN    </v>
          </cell>
          <cell r="D9888">
            <v>812763.17</v>
          </cell>
          <cell r="E9888">
            <v>0.05</v>
          </cell>
        </row>
        <row r="9889">
          <cell r="A9889">
            <v>40406</v>
          </cell>
          <cell r="B9889" t="str">
            <v>PERFURATRIZ MANUAL, TORQUE MAXIMO 55 KGF.M, POTENCIA 5 CV, COM DIAMETRO MAXIMO 8 1/2" (INCLUI SUPORTE/CHASSI TIPO MESA)</v>
          </cell>
          <cell r="C9889" t="str">
            <v xml:space="preserve">UN    </v>
          </cell>
          <cell r="D9889">
            <v>64379.27</v>
          </cell>
          <cell r="E9889">
            <v>0.05</v>
          </cell>
        </row>
        <row r="9890">
          <cell r="A9890">
            <v>40789</v>
          </cell>
          <cell r="B9890" t="str">
            <v>PERFURATRIZ MANUAL, TORQUE MAXIMO 83 N.M, POTENCIA 5 CV, COM DIAMETRO MAXIMO 4" (NAO INCLUI SUPORTE / CHASSI)</v>
          </cell>
          <cell r="C9890" t="str">
            <v xml:space="preserve">UN    </v>
          </cell>
          <cell r="D9890">
            <v>9277.7099999999991</v>
          </cell>
          <cell r="E9890">
            <v>0.05</v>
          </cell>
        </row>
        <row r="9891">
          <cell r="A9891">
            <v>40791</v>
          </cell>
          <cell r="B9891" t="str">
            <v>PERFURATRIZ MANUAL, TORQUE MAXIMO 83 N.M, POTENCIA 5 CV, COM DIAMETRO MAXIMO 4", PARA SOLO GRAMPEADO (INCLUI SUPORTE OU CHASSI TIPO MESA)</v>
          </cell>
          <cell r="C9891" t="str">
            <v xml:space="preserve">UN    </v>
          </cell>
          <cell r="D9891">
            <v>29043.279999999999</v>
          </cell>
          <cell r="E9891">
            <v>0.05</v>
          </cell>
        </row>
        <row r="9892">
          <cell r="A9892">
            <v>11651</v>
          </cell>
          <cell r="B9892" t="str">
            <v>PERFURATRIZ PNEUMATICA MANUAL DE PESO MEDIO, 18KG, COMPRIMENTO DE CURSO DE 6 M, DIAMETRO DO PISTAO DE 5,5 CM</v>
          </cell>
          <cell r="C9892" t="str">
            <v xml:space="preserve">UN    </v>
          </cell>
          <cell r="D9892">
            <v>15884.18</v>
          </cell>
          <cell r="E9892">
            <v>0.05</v>
          </cell>
        </row>
        <row r="9893">
          <cell r="A9893">
            <v>42002</v>
          </cell>
          <cell r="B9893" t="str">
            <v>PERFURATRIZ ROTATIVA SOBRE ESTEIRA, TORQUE MAXIMO 2500 KGM, POTENCIA 110 HP, MOTOR DIESEL  (COLETADO CAIXA)</v>
          </cell>
          <cell r="C9893" t="str">
            <v xml:space="preserve">UN    </v>
          </cell>
          <cell r="D9893">
            <v>696111.62</v>
          </cell>
          <cell r="E9893">
            <v>0.05</v>
          </cell>
        </row>
        <row r="9894">
          <cell r="A9894">
            <v>40435</v>
          </cell>
          <cell r="B9894" t="str">
            <v>PERFURATRIZ SOBRE ESTEIRA, TORQUE MAXIMO DE 600 KGF, POTENCIA ENTRE 50 E 60 HP, DIAMETRO MAXIMO DE 10"</v>
          </cell>
          <cell r="C9894" t="str">
            <v xml:space="preserve">UN    </v>
          </cell>
          <cell r="D9894">
            <v>445875</v>
          </cell>
          <cell r="E9894">
            <v>0.05</v>
          </cell>
        </row>
        <row r="9895">
          <cell r="A9895">
            <v>39012</v>
          </cell>
          <cell r="B9895" t="str">
            <v>PERFURATRIZ SOBRE ESTEIRA, TORQUE MAXIMO 600 KGF, PESO MEDIO 1000 KG, POTENCIA 20 HP, DIAMETRO MAXIMO 10"</v>
          </cell>
          <cell r="C9895" t="str">
            <v xml:space="preserve">UN    </v>
          </cell>
          <cell r="D9895">
            <v>465208.92</v>
          </cell>
          <cell r="E9895">
            <v>0.05</v>
          </cell>
        </row>
        <row r="9896">
          <cell r="A9896">
            <v>5327</v>
          </cell>
          <cell r="B9896" t="str">
            <v>PIGMENTO EM PO PARA ARGAMASSAS, CIMENTOS E OUTROS</v>
          </cell>
          <cell r="C9896" t="str">
            <v xml:space="preserve">KG    </v>
          </cell>
          <cell r="D9896">
            <v>33.51</v>
          </cell>
          <cell r="E9896">
            <v>0.05</v>
          </cell>
        </row>
        <row r="9897">
          <cell r="A9897">
            <v>35274</v>
          </cell>
          <cell r="B9897" t="str">
            <v>PILAR DE MADEIRA NAO APARELHADA *10 X 10* CM, MACARANDUBA, ANGELIM OU EQUIVALENTE DA REGIAO</v>
          </cell>
          <cell r="C9897" t="str">
            <v xml:space="preserve">M     </v>
          </cell>
          <cell r="D9897">
            <v>22.96</v>
          </cell>
          <cell r="E9897">
            <v>0.05</v>
          </cell>
        </row>
        <row r="9898">
          <cell r="A9898">
            <v>35275</v>
          </cell>
          <cell r="B9898" t="str">
            <v>PILAR DE MADEIRA NAO APARELHADA *15 X 15* CM, MACARANDUBA, ANGELIM OU EQUIVALENTE DA REGIAO</v>
          </cell>
          <cell r="C9898" t="str">
            <v xml:space="preserve">M     </v>
          </cell>
          <cell r="D9898">
            <v>49.03</v>
          </cell>
          <cell r="E9898">
            <v>0.05</v>
          </cell>
        </row>
        <row r="9899">
          <cell r="A9899">
            <v>35276</v>
          </cell>
          <cell r="B9899" t="str">
            <v>PILAR DE MADEIRA NAO APARELHADA *20 X 20* CM, MACARANDUBA, ANGELIM OU EQUIVALENTE DA REGIAO</v>
          </cell>
          <cell r="C9899" t="str">
            <v xml:space="preserve">M     </v>
          </cell>
          <cell r="D9899">
            <v>80.17</v>
          </cell>
          <cell r="E9899">
            <v>0.05</v>
          </cell>
        </row>
        <row r="9900">
          <cell r="A9900">
            <v>38386</v>
          </cell>
          <cell r="B9900" t="str">
            <v>PINCEL CHATO (TRINCHA) CERDAS GRIS 1.1/2 " (38 MM)</v>
          </cell>
          <cell r="C9900" t="str">
            <v xml:space="preserve">UN    </v>
          </cell>
          <cell r="D9900">
            <v>3.31</v>
          </cell>
          <cell r="E9900">
            <v>0.05</v>
          </cell>
        </row>
        <row r="9901">
          <cell r="A9901">
            <v>11091</v>
          </cell>
          <cell r="B9901" t="str">
            <v>PINGADEIRA PLASTICA PARA TELHA DE FIBROCIMENTO CANALETE 49/KALHETA OU CANALETE 90/KALHETAO</v>
          </cell>
          <cell r="C9901" t="str">
            <v xml:space="preserve">UN    </v>
          </cell>
          <cell r="D9901">
            <v>0.76</v>
          </cell>
          <cell r="E9901">
            <v>0.05</v>
          </cell>
        </row>
        <row r="9902">
          <cell r="A9902">
            <v>37586</v>
          </cell>
          <cell r="B9902" t="str">
            <v>PINO DE ACO COM ARRUELA CONICA, DIAMETRO ARRUELA = *23* MM E COMP HASTE = *27* MM (ACAO INDIRETA)</v>
          </cell>
          <cell r="C9902" t="str">
            <v xml:space="preserve">CENTO </v>
          </cell>
          <cell r="D9902">
            <v>50.34</v>
          </cell>
          <cell r="E9902">
            <v>0.05</v>
          </cell>
        </row>
        <row r="9903">
          <cell r="A9903">
            <v>37395</v>
          </cell>
          <cell r="B9903" t="str">
            <v>PINO DE ACO COM FURO, HASTE = 27 MM (ACAO DIRETA)</v>
          </cell>
          <cell r="C9903" t="str">
            <v xml:space="preserve">CENTO </v>
          </cell>
          <cell r="D9903">
            <v>43.29</v>
          </cell>
          <cell r="E9903">
            <v>0.05</v>
          </cell>
        </row>
        <row r="9904">
          <cell r="A9904">
            <v>14147</v>
          </cell>
          <cell r="B9904" t="str">
            <v>PINO DE ACO COM ROSCA 1/4 ", COMPRIMENTO DA HASTE = 30 MM E ROSCA = 20 MM (ACAO DIRETA)</v>
          </cell>
          <cell r="C9904" t="str">
            <v xml:space="preserve">CENTO </v>
          </cell>
          <cell r="D9904">
            <v>57.42</v>
          </cell>
          <cell r="E9904">
            <v>0.05</v>
          </cell>
        </row>
        <row r="9905">
          <cell r="A9905">
            <v>37396</v>
          </cell>
          <cell r="B9905" t="str">
            <v>PINO DE ACO LISO 1/4 ", HASTE = *36,5* MM (ACAO DIRETA)</v>
          </cell>
          <cell r="C9905" t="str">
            <v xml:space="preserve">CENTO </v>
          </cell>
          <cell r="D9905">
            <v>35.42</v>
          </cell>
          <cell r="E9905">
            <v>0.05</v>
          </cell>
        </row>
        <row r="9906">
          <cell r="A9906">
            <v>37397</v>
          </cell>
          <cell r="B9906" t="str">
            <v>PINO DE ACO LISO 1/4 ", HASTE = *53* MM (ACAO DIRETA)</v>
          </cell>
          <cell r="C9906" t="str">
            <v xml:space="preserve">CENTO </v>
          </cell>
          <cell r="D9906">
            <v>37.1</v>
          </cell>
          <cell r="E9906">
            <v>0.05</v>
          </cell>
        </row>
        <row r="9907">
          <cell r="A9907">
            <v>11559</v>
          </cell>
          <cell r="B9907" t="str">
            <v>PINO GUIA, RETO, COM CHAPA DE LATAO CROMADO, 3/4", PARA PORTA / JANELA DE CORRER</v>
          </cell>
          <cell r="C9907" t="str">
            <v xml:space="preserve">UN    </v>
          </cell>
          <cell r="D9907">
            <v>3.55</v>
          </cell>
          <cell r="E9907">
            <v>0.05</v>
          </cell>
        </row>
        <row r="9908">
          <cell r="A9908">
            <v>444</v>
          </cell>
          <cell r="B9908" t="str">
            <v>PINO ROSCA EXTERNA, EM ACO GALVANIZADO, PARA ISOLADOR DE 15KV, DIAMETRO 25 MM, COMPRIMENTO *290* MM</v>
          </cell>
          <cell r="C9908" t="str">
            <v xml:space="preserve">UN    </v>
          </cell>
          <cell r="D9908">
            <v>16.88</v>
          </cell>
          <cell r="E9908">
            <v>0.05</v>
          </cell>
        </row>
        <row r="9909">
          <cell r="A9909">
            <v>445</v>
          </cell>
          <cell r="B9909" t="str">
            <v>PINO ROSCA EXTERNA, EM ACO GALVANIZADO, PARA ISOLADOR DE 25KV, DIAMETRO 35MM, COMPRIMENTO *320* MM</v>
          </cell>
          <cell r="C9909" t="str">
            <v xml:space="preserve">UN    </v>
          </cell>
          <cell r="D9909">
            <v>23.1</v>
          </cell>
          <cell r="E9909">
            <v>0.05</v>
          </cell>
        </row>
        <row r="9910">
          <cell r="A9910">
            <v>4783</v>
          </cell>
          <cell r="B9910" t="str">
            <v>PINTOR</v>
          </cell>
          <cell r="C9910" t="str">
            <v xml:space="preserve">H     </v>
          </cell>
          <cell r="D9910">
            <v>14.74</v>
          </cell>
          <cell r="E9910">
            <v>0.05</v>
          </cell>
        </row>
        <row r="9911">
          <cell r="A9911">
            <v>41079</v>
          </cell>
          <cell r="B9911" t="str">
            <v>PINTOR (MENSALISTA)</v>
          </cell>
          <cell r="C9911" t="str">
            <v xml:space="preserve">MES   </v>
          </cell>
          <cell r="D9911">
            <v>2600.86</v>
          </cell>
          <cell r="E9911">
            <v>0.05</v>
          </cell>
        </row>
        <row r="9912">
          <cell r="A9912">
            <v>12874</v>
          </cell>
          <cell r="B9912" t="str">
            <v>PINTOR DE LETREIROS</v>
          </cell>
          <cell r="C9912" t="str">
            <v xml:space="preserve">H     </v>
          </cell>
          <cell r="D9912">
            <v>15.58</v>
          </cell>
          <cell r="E9912">
            <v>0.05</v>
          </cell>
        </row>
        <row r="9913">
          <cell r="A9913">
            <v>41082</v>
          </cell>
          <cell r="B9913" t="str">
            <v>PINTOR DE LETREIROS (MENSALISTA)</v>
          </cell>
          <cell r="C9913" t="str">
            <v xml:space="preserve">MES   </v>
          </cell>
          <cell r="D9913">
            <v>2749.08</v>
          </cell>
          <cell r="E9913">
            <v>0.05</v>
          </cell>
        </row>
        <row r="9914">
          <cell r="A9914">
            <v>4785</v>
          </cell>
          <cell r="B9914" t="str">
            <v>PINTOR PARA TINTA EPOXI</v>
          </cell>
          <cell r="C9914" t="str">
            <v xml:space="preserve">H     </v>
          </cell>
          <cell r="D9914">
            <v>17.559999999999999</v>
          </cell>
          <cell r="E9914">
            <v>0.05</v>
          </cell>
        </row>
        <row r="9915">
          <cell r="A9915">
            <v>41081</v>
          </cell>
          <cell r="B9915" t="str">
            <v>PINTOR PARA TINTA EPOXI (MENSALISTA)</v>
          </cell>
          <cell r="C9915" t="str">
            <v xml:space="preserve">MES   </v>
          </cell>
          <cell r="D9915">
            <v>3097.2</v>
          </cell>
          <cell r="E9915">
            <v>0.05</v>
          </cell>
        </row>
        <row r="9916">
          <cell r="A9916">
            <v>4801</v>
          </cell>
          <cell r="B9916" t="str">
            <v>PISO DE BORRACHA CANELADO EM PLACAS 50 X 50 CM, E = *3,5* MM, PARA COLA</v>
          </cell>
          <cell r="C9916" t="str">
            <v xml:space="preserve">M2    </v>
          </cell>
          <cell r="D9916">
            <v>40.450000000000003</v>
          </cell>
          <cell r="E9916">
            <v>0.05</v>
          </cell>
        </row>
        <row r="9917">
          <cell r="A9917">
            <v>4794</v>
          </cell>
          <cell r="B9917" t="str">
            <v>PISO DE BORRACHA ESPORTIVO EM PLACAS 50 X 50 CM, E = 15 MM, PARA ARGAMASSA, PRETO</v>
          </cell>
          <cell r="C9917" t="str">
            <v xml:space="preserve">M2    </v>
          </cell>
          <cell r="D9917">
            <v>184.23</v>
          </cell>
          <cell r="E9917">
            <v>0.05</v>
          </cell>
        </row>
        <row r="9918">
          <cell r="A9918">
            <v>4796</v>
          </cell>
          <cell r="B9918" t="str">
            <v>PISO DE BORRACHA FRISADO OU PASTILHADO, PRETO, EM PLACAS 50 X 50 CM, E = 7 MM, PARA ARGAMASSA</v>
          </cell>
          <cell r="C9918" t="str">
            <v xml:space="preserve">M2    </v>
          </cell>
          <cell r="D9918">
            <v>111.9</v>
          </cell>
          <cell r="E9918">
            <v>0.05</v>
          </cell>
        </row>
        <row r="9919">
          <cell r="A9919">
            <v>4800</v>
          </cell>
          <cell r="B9919" t="str">
            <v>PISO DE BORRACHA PASTILHADO EM PLACAS 50 X 50 CM, E = *3,5* MM, PARA COLA, PRETO</v>
          </cell>
          <cell r="C9919" t="str">
            <v xml:space="preserve">M2    </v>
          </cell>
          <cell r="D9919">
            <v>30.77</v>
          </cell>
          <cell r="E9919">
            <v>0.05</v>
          </cell>
        </row>
        <row r="9920">
          <cell r="A9920">
            <v>4795</v>
          </cell>
          <cell r="B9920" t="str">
            <v>PISO DE BORRACHA PASTILHADO EM PLACAS 50 X 50 CM, E = 15 MM, PARA ARGAMASSA, PRETO</v>
          </cell>
          <cell r="C9920" t="str">
            <v xml:space="preserve">M2    </v>
          </cell>
          <cell r="D9920">
            <v>179.34</v>
          </cell>
          <cell r="E9920">
            <v>0.05</v>
          </cell>
        </row>
        <row r="9921">
          <cell r="A9921">
            <v>39694</v>
          </cell>
          <cell r="B9921" t="str">
            <v>PISO ELEVADO COM 2 PLACAS DE ACO COM ENCHIMENTO DE CONCRETO CELULAR, INCLUSO BASE/HASTE/CRUZETAS, 60 X 60 CM, H = *28* CM, RESISTENCIA CARGA CONCENTRADA 496 KG (COM COLOCACAO)</v>
          </cell>
          <cell r="C9921" t="str">
            <v xml:space="preserve">M2    </v>
          </cell>
          <cell r="D9921">
            <v>234.81</v>
          </cell>
          <cell r="E9921">
            <v>0.05</v>
          </cell>
        </row>
        <row r="9922">
          <cell r="A9922">
            <v>1292</v>
          </cell>
          <cell r="B9922" t="str">
            <v>PISO EM CERAMICA ESMALTADA EXTRA, PEI MAIOR OU IGUAL A 4, FORMATO MAIOR QUE 2025 CM2</v>
          </cell>
          <cell r="C9922" t="str">
            <v xml:space="preserve">M2    </v>
          </cell>
          <cell r="D9922">
            <v>35.36</v>
          </cell>
          <cell r="E9922">
            <v>0.05</v>
          </cell>
        </row>
        <row r="9923">
          <cell r="A9923">
            <v>1287</v>
          </cell>
          <cell r="B9923" t="str">
            <v>PISO EM CERAMICA ESMALTADA EXTRA, PEI MAIOR OU IGUAL A 4, FORMATO MENOR OU IGUAL A 2025 CM2</v>
          </cell>
          <cell r="C9923" t="str">
            <v xml:space="preserve">M2    </v>
          </cell>
          <cell r="D9923">
            <v>17.350000000000001</v>
          </cell>
          <cell r="E9923">
            <v>0.05</v>
          </cell>
        </row>
        <row r="9924">
          <cell r="A9924">
            <v>1297</v>
          </cell>
          <cell r="B9924" t="str">
            <v>PISO EM CERAMICA ESMALTADA, COMERCIAL (PADRAO POPULAR), PEI MAIOR OU IGUAL A 3, FORMATO MENOR OU IGUAL A  2025 CM2</v>
          </cell>
          <cell r="C9924" t="str">
            <v xml:space="preserve">M2    </v>
          </cell>
          <cell r="D9924">
            <v>14.39</v>
          </cell>
          <cell r="E9924">
            <v>0.05</v>
          </cell>
        </row>
        <row r="9925">
          <cell r="A9925">
            <v>4786</v>
          </cell>
          <cell r="B9925" t="str">
            <v>PISO EM GRANILITE, MARMORITE OU GRANITINA, AGREGADO COR PRETO, CINZA, PALHA OU BRANCO, E=  *8* MM (INCLUSO EXECUCAO)</v>
          </cell>
          <cell r="C9925" t="str">
            <v xml:space="preserve">M2    </v>
          </cell>
          <cell r="D9925">
            <v>81</v>
          </cell>
          <cell r="E9925">
            <v>0.05</v>
          </cell>
        </row>
        <row r="9926">
          <cell r="A9926">
            <v>10840</v>
          </cell>
          <cell r="B9926" t="str">
            <v>PISO EM GRANITO, POLIDO, TIPO AMENDOA/ AMARELO CAPRI/ AMARELO DOURADO CARIOCA OU OUTROS EQUIVALENTES DA REGIAO, FORMATO MENOR OU IGUAL A 3025 CM2, E=  *2* CM</v>
          </cell>
          <cell r="C9926" t="str">
            <v xml:space="preserve">M2    </v>
          </cell>
          <cell r="D9926">
            <v>330</v>
          </cell>
          <cell r="E9926">
            <v>0.05</v>
          </cell>
        </row>
        <row r="9927">
          <cell r="A9927">
            <v>10841</v>
          </cell>
          <cell r="B9927" t="str">
            <v>PISO EM GRANITO, POLIDO, TIPO ANDORINHA/ QUARTZ/ CASTELO/ CORUMBA OU OUTROS EQUIVALENTES DA REGIAO, FORMATO MENOR OU IGUAL A 3025 CM2, E=  *2* CM</v>
          </cell>
          <cell r="C9927" t="str">
            <v xml:space="preserve">M2    </v>
          </cell>
          <cell r="D9927">
            <v>249.05</v>
          </cell>
          <cell r="E9927">
            <v>0.05</v>
          </cell>
        </row>
        <row r="9928">
          <cell r="A9928">
            <v>25980</v>
          </cell>
          <cell r="B9928" t="str">
            <v>PISO EM GRANITO, POLIDO, TIPO MARFIM, DALLAS, CARAVELAS OU OUTROS EQUIVALENTES DA REGIAO, FORMATO MENOR OU IGUAL A 3025 CM2, E=  *2* CM</v>
          </cell>
          <cell r="C9928" t="str">
            <v xml:space="preserve">M2    </v>
          </cell>
          <cell r="D9928">
            <v>318.23</v>
          </cell>
          <cell r="E9928">
            <v>0.05</v>
          </cell>
        </row>
        <row r="9929">
          <cell r="A9929">
            <v>10842</v>
          </cell>
          <cell r="B9929" t="str">
            <v>PISO EM GRANITO, POLIDO, TIPO PRETO SAO GABRIEL/ TIJUCA OU OUTROS EQUIVALENTES DA REGIAO, FORMATO MENOR OU IGUAL A 3025 CM2, E=  *2* CM</v>
          </cell>
          <cell r="C9929" t="str">
            <v xml:space="preserve">M2    </v>
          </cell>
          <cell r="D9929">
            <v>359.74</v>
          </cell>
          <cell r="E9929">
            <v>0.05</v>
          </cell>
        </row>
        <row r="9930">
          <cell r="A9930">
            <v>21108</v>
          </cell>
          <cell r="B9930" t="str">
            <v>PISO EM PORCELANATO RETIFICADO EXTRA, FORMATO MENOR OU IGUAL A 2025 CM2</v>
          </cell>
          <cell r="C9930" t="str">
            <v xml:space="preserve">M2    </v>
          </cell>
          <cell r="D9930">
            <v>47.14</v>
          </cell>
          <cell r="E9930">
            <v>0.05</v>
          </cell>
        </row>
        <row r="9931">
          <cell r="A9931">
            <v>38180</v>
          </cell>
          <cell r="B9931" t="str">
            <v>PISO EM REGUA VINILICA SEMIFLEXIVEL, ENCAIXE CLICADO, E = 4 MM (SEM COLOCACAO)</v>
          </cell>
          <cell r="C9931" t="str">
            <v xml:space="preserve">M2    </v>
          </cell>
          <cell r="D9931">
            <v>90.09</v>
          </cell>
          <cell r="E9931">
            <v>0.05</v>
          </cell>
        </row>
        <row r="9932">
          <cell r="A9932">
            <v>40648</v>
          </cell>
          <cell r="B9932" t="str">
            <v>PISO EPOXI AUTONIVELANTE, ESPESSURA *4* MM (INCLUSO EXECUCAO)</v>
          </cell>
          <cell r="C9932" t="str">
            <v xml:space="preserve">M2    </v>
          </cell>
          <cell r="D9932">
            <v>155.52000000000001</v>
          </cell>
          <cell r="E9932">
            <v>0.05</v>
          </cell>
        </row>
        <row r="9933">
          <cell r="A9933">
            <v>40649</v>
          </cell>
          <cell r="B9933" t="str">
            <v>PISO EPOXI MULTILAYER, ESPESSURA *2* MM (INCLUSO EXECUCAO)</v>
          </cell>
          <cell r="C9933" t="str">
            <v xml:space="preserve">M2    </v>
          </cell>
          <cell r="D9933">
            <v>90.59</v>
          </cell>
          <cell r="E9933">
            <v>0.05</v>
          </cell>
        </row>
        <row r="9934">
          <cell r="A9934">
            <v>40650</v>
          </cell>
          <cell r="B9934" t="str">
            <v>PISO FULGET (GRANITO LAVADO) EM PLACAS DE *40 X 40* CM (SEM COLOCACAO)</v>
          </cell>
          <cell r="C9934" t="str">
            <v xml:space="preserve">M2    </v>
          </cell>
          <cell r="D9934">
            <v>116.64</v>
          </cell>
          <cell r="E9934">
            <v>0.05</v>
          </cell>
        </row>
        <row r="9935">
          <cell r="A9935">
            <v>40651</v>
          </cell>
          <cell r="B9935" t="str">
            <v>PISO FULGET (GRANITO LAVADO) EM PLACAS DE *75 X 75* CM (SEM COLOCACAO)</v>
          </cell>
          <cell r="C9935" t="str">
            <v xml:space="preserve">M2    </v>
          </cell>
          <cell r="D9935">
            <v>215.13</v>
          </cell>
          <cell r="E9935">
            <v>0.05</v>
          </cell>
        </row>
        <row r="9936">
          <cell r="A9936">
            <v>40652</v>
          </cell>
          <cell r="B9936" t="str">
            <v>PISO FULGET (GRANITO LAVADO) MOLDADO IN LOCO (INCLUSO EXECUCAO)</v>
          </cell>
          <cell r="C9936" t="str">
            <v xml:space="preserve">M2    </v>
          </cell>
          <cell r="D9936">
            <v>115.34</v>
          </cell>
          <cell r="E9936">
            <v>0.05</v>
          </cell>
        </row>
        <row r="9937">
          <cell r="A9937">
            <v>40647</v>
          </cell>
          <cell r="B9937" t="str">
            <v>PISO INDUSTRIAL EM CONCRETO ARMADO DE ACABAMENTO POLIDO, ESPESSURA 12 CM (CIMENTO QUEIMADO) (INCLUSO EXECUCAO)</v>
          </cell>
          <cell r="C9937" t="str">
            <v xml:space="preserve">M2    </v>
          </cell>
          <cell r="D9937">
            <v>127</v>
          </cell>
          <cell r="E9937">
            <v>0.05</v>
          </cell>
        </row>
        <row r="9938">
          <cell r="A9938">
            <v>40653</v>
          </cell>
          <cell r="B9938" t="str">
            <v>PISO KORODUR (INCLUSO EXECUCAO)</v>
          </cell>
          <cell r="C9938" t="str">
            <v xml:space="preserve">M2    </v>
          </cell>
          <cell r="D9938">
            <v>97.2</v>
          </cell>
          <cell r="E9938">
            <v>0.05</v>
          </cell>
        </row>
        <row r="9939">
          <cell r="A9939">
            <v>36178</v>
          </cell>
          <cell r="B9939" t="str">
            <v>PISO PODOTATIL DE CONCRETO - DIRECIONAL E ALERTA, *40 X 40 X 2,5* CM</v>
          </cell>
          <cell r="C9939" t="str">
            <v xml:space="preserve">UN    </v>
          </cell>
          <cell r="D9939">
            <v>6.14</v>
          </cell>
          <cell r="E9939">
            <v>0.05</v>
          </cell>
        </row>
        <row r="9940">
          <cell r="A9940">
            <v>38195</v>
          </cell>
          <cell r="B9940" t="str">
            <v>PISO PORCELANATO, BORDA RETA, EXTRA, FORMATO MAIOR QUE 2025 CM2</v>
          </cell>
          <cell r="C9940" t="str">
            <v xml:space="preserve">M2    </v>
          </cell>
          <cell r="D9940">
            <v>55.67</v>
          </cell>
          <cell r="E9940">
            <v>0.05</v>
          </cell>
        </row>
        <row r="9941">
          <cell r="A9941">
            <v>38181</v>
          </cell>
          <cell r="B9941" t="str">
            <v>PISO TATIL ALERTA OU DIRECIONAL, DE BORRACHA, COLORIDO, 25 X 25 CM, E = 5 MM, PARA COLA</v>
          </cell>
          <cell r="C9941" t="str">
            <v xml:space="preserve">M2    </v>
          </cell>
          <cell r="D9941">
            <v>122.99</v>
          </cell>
          <cell r="E9941">
            <v>0.05</v>
          </cell>
        </row>
        <row r="9942">
          <cell r="A9942">
            <v>38182</v>
          </cell>
          <cell r="B9942" t="str">
            <v>PISO TATIL DE ALERTA OU DIRECIONAL DE BORRACHA, PRETO, 25 X 25 CM, E = 5 MM, PARA COLA</v>
          </cell>
          <cell r="C9942" t="str">
            <v xml:space="preserve">M2    </v>
          </cell>
          <cell r="D9942">
            <v>117.15</v>
          </cell>
          <cell r="E9942">
            <v>0.05</v>
          </cell>
        </row>
        <row r="9943">
          <cell r="A9943">
            <v>38186</v>
          </cell>
          <cell r="B9943" t="str">
            <v>PISO TATIL DE ALERTA OU DIRECIONAL, DE BORRACHA, COLORIDO, 25 X 25 CM, E = 12 MM, PARA ARGAMASSA</v>
          </cell>
          <cell r="C9943" t="str">
            <v xml:space="preserve">M2    </v>
          </cell>
          <cell r="D9943">
            <v>304.52999999999997</v>
          </cell>
          <cell r="E9943">
            <v>0.05</v>
          </cell>
        </row>
        <row r="9944">
          <cell r="A9944">
            <v>38185</v>
          </cell>
          <cell r="B9944" t="str">
            <v>PISO TATIL DE ALERTA OU DIRECIONAL, DE BORRACHA, PRETO, 25 X 25 CM, E = 12 MM, PARA ARGAMASSA</v>
          </cell>
          <cell r="C9944" t="str">
            <v xml:space="preserve">M2    </v>
          </cell>
          <cell r="D9944">
            <v>271.14</v>
          </cell>
          <cell r="E9944">
            <v>0.05</v>
          </cell>
        </row>
        <row r="9945">
          <cell r="A9945">
            <v>40654</v>
          </cell>
          <cell r="B9945" t="str">
            <v>PISO URETANO, VERSAO REVESTIMENTO AUTONIVELANTE, ESPESSURA VARIÁVEL DE 3 A 4 MM (INCLUSO EXECUCAO)</v>
          </cell>
          <cell r="C9945" t="str">
            <v xml:space="preserve">M2    </v>
          </cell>
          <cell r="D9945">
            <v>150.97999999999999</v>
          </cell>
          <cell r="E9945">
            <v>0.05</v>
          </cell>
        </row>
        <row r="9946">
          <cell r="A9946">
            <v>25981</v>
          </cell>
          <cell r="B9946" t="str">
            <v>PISO/ REVESTIMENTO EM GRANITO, POLIDO, TIPO ANDORINHA/ QUARTZ/ CASTELO/ CORUMBA OU OUTROS EQUIVALENTES DA REGIAO, FORMATO MAIOR OU IGUAL A 3025 CM2, E = *2* CM</v>
          </cell>
          <cell r="C9946" t="str">
            <v xml:space="preserve">M2    </v>
          </cell>
          <cell r="D9946">
            <v>262.89</v>
          </cell>
          <cell r="E9946">
            <v>0.05</v>
          </cell>
        </row>
        <row r="9947">
          <cell r="A9947">
            <v>4822</v>
          </cell>
          <cell r="B9947" t="str">
            <v>PISO/ REVESTIMENTO EM MARMORE, POLIDO, BRANCO COMUM, FORMATO MAIOR OU IGUAL A 3025 CM2, E = *2* CM</v>
          </cell>
          <cell r="C9947" t="str">
            <v xml:space="preserve">M2    </v>
          </cell>
          <cell r="D9947">
            <v>243.22</v>
          </cell>
          <cell r="E9947">
            <v>0.05</v>
          </cell>
        </row>
        <row r="9948">
          <cell r="A9948">
            <v>4818</v>
          </cell>
          <cell r="B9948" t="str">
            <v>PISO/ REVESTIMENTO EM MARMORE, POLIDO, BRANCO COMUM, FORMATO MENOR OU IGUAL A 3025 CM2, E = *2* CM</v>
          </cell>
          <cell r="C9948" t="str">
            <v xml:space="preserve">M2    </v>
          </cell>
          <cell r="D9948">
            <v>250</v>
          </cell>
          <cell r="E9948">
            <v>0.05</v>
          </cell>
        </row>
        <row r="9949">
          <cell r="A9949">
            <v>39567</v>
          </cell>
          <cell r="B9949" t="str">
            <v>PLACA / CHAPA DE GESSO ACARTONADO, ACABAMENTO VINILICO LISO EM UMA DAS FACES, COR BRANCA, BORDA QUADRADA, E = 9,5 MM, 625 X 1250 MM (L X C), PARA FORRO REMOVIVEL</v>
          </cell>
          <cell r="C9949" t="str">
            <v xml:space="preserve">M2    </v>
          </cell>
          <cell r="D9949">
            <v>48.5</v>
          </cell>
          <cell r="E9949">
            <v>0.05</v>
          </cell>
        </row>
        <row r="9950">
          <cell r="A9950">
            <v>39566</v>
          </cell>
          <cell r="B9950" t="str">
            <v>PLACA / CHAPA DE GESSO ACARTONADO, ACABAMENTO VINILICO LISO EM UMA DAS FACES, COR BRANCA, BORDA QUADRADA, E = 9,5 MM, 625 X 625 MM (L X C), PARA FORRO REMOVIVEL</v>
          </cell>
          <cell r="C9950" t="str">
            <v xml:space="preserve">M2    </v>
          </cell>
          <cell r="D9950">
            <v>56.01</v>
          </cell>
          <cell r="E9950">
            <v>0.05</v>
          </cell>
        </row>
        <row r="9951">
          <cell r="A9951">
            <v>11062</v>
          </cell>
          <cell r="B9951" t="str">
            <v>PLACA CIMENTICIA LISA E = 10 MM, DE 1,20 X 3,00 M (SEM AMIANTO)</v>
          </cell>
          <cell r="C9951" t="str">
            <v xml:space="preserve">M2    </v>
          </cell>
          <cell r="D9951">
            <v>47.03</v>
          </cell>
          <cell r="E9951">
            <v>0.05</v>
          </cell>
        </row>
        <row r="9952">
          <cell r="A9952">
            <v>11063</v>
          </cell>
          <cell r="B9952" t="str">
            <v>PLACA CIMENTICIA LISA E = 6 MM, DE 1,20 X 3,00 M (SEM AMIANTO)</v>
          </cell>
          <cell r="C9952" t="str">
            <v xml:space="preserve">M2    </v>
          </cell>
          <cell r="D9952">
            <v>45.53</v>
          </cell>
          <cell r="E9952">
            <v>0.05</v>
          </cell>
        </row>
        <row r="9953">
          <cell r="A9953">
            <v>13521</v>
          </cell>
          <cell r="B9953" t="str">
            <v>PLACA DE ACO ESMALTADA PARA  IDENTIFICACAO DE RUA, *45 CM X 20* CM</v>
          </cell>
          <cell r="C9953" t="str">
            <v xml:space="preserve">UN    </v>
          </cell>
          <cell r="D9953">
            <v>81.67</v>
          </cell>
          <cell r="E9953">
            <v>0.05</v>
          </cell>
        </row>
        <row r="9954">
          <cell r="A9954">
            <v>10851</v>
          </cell>
          <cell r="B9954" t="str">
            <v>PLACA DE ACRILICO TRANSPARENTE ADESIVADA PARA SINALIZACAO DE PORTAS, BORDA POLIDA, DE *25 X 8*, E = 6 MM (NAO INCLUI ACESSORIOS PARA FIXACAO)</v>
          </cell>
          <cell r="C9954" t="str">
            <v xml:space="preserve">UN    </v>
          </cell>
          <cell r="D9954">
            <v>36.619999999999997</v>
          </cell>
          <cell r="E9954">
            <v>0.05</v>
          </cell>
        </row>
        <row r="9955">
          <cell r="A9955">
            <v>39515</v>
          </cell>
          <cell r="B9955" t="str">
            <v>PLACA DE FIBRA MINERAL PARA FORRO, DE 1250 X 625 MM, E = 15 MM, BORDA RETA, COM PINTURA ANTIMOFO (NAO INCLUI PERFIS)</v>
          </cell>
          <cell r="C9955" t="str">
            <v xml:space="preserve">UN    </v>
          </cell>
          <cell r="D9955">
            <v>31.61</v>
          </cell>
          <cell r="E9955">
            <v>0.05</v>
          </cell>
        </row>
        <row r="9956">
          <cell r="A9956">
            <v>39516</v>
          </cell>
          <cell r="B9956" t="str">
            <v>PLACA DE FIBRA MINERAL PARA FORRO, DE 625 X 625 MM, E = 15 MM, BORDA REBAIXADA PARA PERFIL 24 MM, COM PINTURA ANTIMOFO (NAO INCLUI PERFIS)</v>
          </cell>
          <cell r="C9956" t="str">
            <v xml:space="preserve">UN    </v>
          </cell>
          <cell r="D9956">
            <v>26.65</v>
          </cell>
          <cell r="E9956">
            <v>0.05</v>
          </cell>
        </row>
        <row r="9957">
          <cell r="A9957">
            <v>39514</v>
          </cell>
          <cell r="B9957" t="str">
            <v>PLACA DE FIBRA MINERAL PARA FORRO, DE 625 X 625 MM, E = 15 MM, BORDA RETA, COM PINTURA ANTIMOFO (NAO INCLUI PERFIS)</v>
          </cell>
          <cell r="C9957" t="str">
            <v xml:space="preserve">UN    </v>
          </cell>
          <cell r="D9957">
            <v>16.579999999999998</v>
          </cell>
          <cell r="E9957">
            <v>0.05</v>
          </cell>
        </row>
        <row r="9958">
          <cell r="A9958">
            <v>4812</v>
          </cell>
          <cell r="B9958" t="str">
            <v>PLACA DE GESSO PARA FORRO, DE  *60 X 60* CM E ESPESSURA DE 12 MM (30 MM NAS BORDAS) SEM COLOCACAO</v>
          </cell>
          <cell r="C9958" t="str">
            <v xml:space="preserve">M2    </v>
          </cell>
          <cell r="D9958">
            <v>13.4</v>
          </cell>
          <cell r="E9958">
            <v>0.05</v>
          </cell>
        </row>
        <row r="9959">
          <cell r="A9959">
            <v>10849</v>
          </cell>
          <cell r="B9959" t="str">
            <v>PLACA DE INAUGURACAO EM BRONZE *35X 50*CM</v>
          </cell>
          <cell r="C9959" t="str">
            <v xml:space="preserve">UN    </v>
          </cell>
          <cell r="D9959">
            <v>1188.01</v>
          </cell>
          <cell r="E9959">
            <v>0.05</v>
          </cell>
        </row>
        <row r="9960">
          <cell r="A9960">
            <v>10848</v>
          </cell>
          <cell r="B9960" t="str">
            <v>PLACA DE INAUGURACAO METALICA, *40* CM X *60* CM</v>
          </cell>
          <cell r="C9960" t="str">
            <v xml:space="preserve">UN    </v>
          </cell>
          <cell r="D9960">
            <v>746.21</v>
          </cell>
          <cell r="E9960">
            <v>0.05</v>
          </cell>
        </row>
        <row r="9961">
          <cell r="A9961">
            <v>4813</v>
          </cell>
          <cell r="B9961" t="str">
            <v>PLACA DE OBRA (PARA CONSTRUCAO CIVIL) EM CHAPA GALVANIZADA *N. 22*, DE *2,0 X 1,125* M</v>
          </cell>
          <cell r="C9961" t="str">
            <v xml:space="preserve">M2    </v>
          </cell>
          <cell r="D9961">
            <v>247.5</v>
          </cell>
          <cell r="E9961">
            <v>0.05</v>
          </cell>
        </row>
        <row r="9962">
          <cell r="A9962">
            <v>37560</v>
          </cell>
          <cell r="B9962" t="str">
            <v>PLACA DE SINALIZACAO DE SEGURANCA CONTRA INCENDIO - ALERTA, TRIANGULAR, BASE DE *30* CM, EM PVC *2* MM ANTI-CHAMAS (SIMBOLOS, CORES E PICTOGRAMAS CONFORME NBR 13434)</v>
          </cell>
          <cell r="C9962" t="str">
            <v xml:space="preserve">UN    </v>
          </cell>
          <cell r="D9962">
            <v>34.61</v>
          </cell>
          <cell r="E9962">
            <v>0.05</v>
          </cell>
        </row>
        <row r="9963">
          <cell r="A9963">
            <v>37557</v>
          </cell>
          <cell r="B9963" t="str">
            <v>PLACA DE SINALIZACAO DE SEGURANCA CONTRA INCENDIO, FOTOLUMINESCENTE, QUADRADA, *14 X 14* CM, EM PVC *2* MM ANTI-CHAMAS (SIMBOLOS, CORES E PICTOGRAMAS CONFORME NBR 13434)</v>
          </cell>
          <cell r="C9963" t="str">
            <v xml:space="preserve">UN    </v>
          </cell>
          <cell r="D9963">
            <v>10.51</v>
          </cell>
          <cell r="E9963">
            <v>0.05</v>
          </cell>
        </row>
        <row r="9964">
          <cell r="A9964">
            <v>37556</v>
          </cell>
          <cell r="B9964" t="str">
            <v>PLACA DE SINALIZACAO DE SEGURANCA CONTRA INCENDIO, FOTOLUMINESCENTE, QUADRADA, *20 X 20* CM, EM PVC *2* MM ANTI-CHAMAS (SIMBOLOS, CORES E PICTOGRAMAS CONFORME NBR 13434)</v>
          </cell>
          <cell r="C9964" t="str">
            <v xml:space="preserve">UN    </v>
          </cell>
          <cell r="D9964">
            <v>20.329999999999998</v>
          </cell>
          <cell r="E9964">
            <v>0.05</v>
          </cell>
        </row>
        <row r="9965">
          <cell r="A9965">
            <v>37559</v>
          </cell>
          <cell r="B9965" t="str">
            <v>PLACA DE SINALIZACAO DE SEGURANCA CONTRA INCENDIO, FOTOLUMINESCENTE, RETANGULAR, *12 X 40* CM, EM PVC *2* MM ANTI-CHAMAS (SIMBOLOS, CORES E PICTOGRAMAS CONFORME NBR 13434)</v>
          </cell>
          <cell r="C9965" t="str">
            <v xml:space="preserve">UN    </v>
          </cell>
          <cell r="D9965">
            <v>24.94</v>
          </cell>
          <cell r="E9965">
            <v>0.05</v>
          </cell>
        </row>
        <row r="9966">
          <cell r="A9966">
            <v>37539</v>
          </cell>
          <cell r="B9966" t="str">
            <v>PLACA DE SINALIZACAO DE SEGURANCA CONTRA INCENDIO, FOTOLUMINESCENTE, RETANGULAR, *13 X 26* CM, EM PVC *2* MM ANTI-CHAMAS (SIMBOLOS, CORES E PICTOGRAMAS CONFORME NBR 13434)</v>
          </cell>
          <cell r="C9966" t="str">
            <v xml:space="preserve">UN    </v>
          </cell>
          <cell r="D9966">
            <v>17.579999999999998</v>
          </cell>
          <cell r="E9966">
            <v>0.05</v>
          </cell>
        </row>
        <row r="9967">
          <cell r="A9967">
            <v>37558</v>
          </cell>
          <cell r="B9967" t="str">
            <v>PLACA DE SINALIZACAO DE SEGURANCA CONTRA INCENDIO, FOTOLUMINESCENTE, RETANGULAR, *20 X 40* CM, EM PVC *2* MM ANTI-CHAMAS (SIMBOLOS, CORES E PICTOGRAMAS CONFORME NBR 13434)</v>
          </cell>
          <cell r="C9967" t="str">
            <v xml:space="preserve">UN    </v>
          </cell>
          <cell r="D9967">
            <v>32.770000000000003</v>
          </cell>
          <cell r="E9967">
            <v>0.05</v>
          </cell>
        </row>
        <row r="9968">
          <cell r="A9968">
            <v>34723</v>
          </cell>
          <cell r="B9968" t="str">
            <v>PLACA DE SINALIZACAO EM CHAPA DE ACO NUM 16 COM PINTURA REFLETIVA</v>
          </cell>
          <cell r="C9968" t="str">
            <v xml:space="preserve">M2    </v>
          </cell>
          <cell r="D9968">
            <v>571.73</v>
          </cell>
          <cell r="E9968">
            <v>0.05</v>
          </cell>
        </row>
        <row r="9969">
          <cell r="A9969">
            <v>34721</v>
          </cell>
          <cell r="B9969" t="str">
            <v>PLACA DE SINALIZACAO EM CHAPA DE ALUMINIO COM PINTURA REFLETIVA, E = 2 MM</v>
          </cell>
          <cell r="C9969" t="str">
            <v xml:space="preserve">M2    </v>
          </cell>
          <cell r="D9969">
            <v>712.8</v>
          </cell>
          <cell r="E9969">
            <v>0.05</v>
          </cell>
        </row>
        <row r="9970">
          <cell r="A9970">
            <v>4309</v>
          </cell>
          <cell r="B9970" t="str">
            <v>PLACA DE VENTILACAO PARA TELHA DE FIBROCIMENTO CANALETE 49 KALHETA</v>
          </cell>
          <cell r="C9970" t="str">
            <v xml:space="preserve">UN    </v>
          </cell>
          <cell r="D9970">
            <v>3.45</v>
          </cell>
          <cell r="E9970">
            <v>0.05</v>
          </cell>
        </row>
        <row r="9971">
          <cell r="A9971">
            <v>4307</v>
          </cell>
          <cell r="B9971" t="str">
            <v>PLACA DE VENTILACAO PARA TELHA DE FIBROCIMENTO, CANALETE 90 OU KALHETAO</v>
          </cell>
          <cell r="C9971" t="str">
            <v xml:space="preserve">UN    </v>
          </cell>
          <cell r="D9971">
            <v>5.9</v>
          </cell>
          <cell r="E9971">
            <v>0.05</v>
          </cell>
        </row>
        <row r="9972">
          <cell r="A9972">
            <v>10850</v>
          </cell>
          <cell r="B9972" t="str">
            <v>PLACA NUMERACAO RESIDENCIAL EM CHAPA GALVANIZADA ESMALTADA 12 X 18 CM</v>
          </cell>
          <cell r="C9972" t="str">
            <v xml:space="preserve">UN    </v>
          </cell>
          <cell r="D9972">
            <v>37.119999999999997</v>
          </cell>
          <cell r="E9972">
            <v>0.05</v>
          </cell>
        </row>
        <row r="9973">
          <cell r="A9973">
            <v>4792</v>
          </cell>
          <cell r="B9973" t="str">
            <v>PLACA VINILICA SEMIFLEXIVEL PARA PISOS, E = 3,2 MM, 30 X 30 CM (SEM COLOCACAO)</v>
          </cell>
          <cell r="C9973" t="str">
            <v xml:space="preserve">M2    </v>
          </cell>
          <cell r="D9973">
            <v>86.48</v>
          </cell>
          <cell r="E9973">
            <v>0.05</v>
          </cell>
        </row>
        <row r="9974">
          <cell r="A9974">
            <v>4790</v>
          </cell>
          <cell r="B9974" t="str">
            <v>PLACA VINILICA SEMIFLEXIVEL PARA REVESTIMENTO DE PISOS E PAREDES, E = 2 MM (SEM COLOCACAO)</v>
          </cell>
          <cell r="C9974" t="str">
            <v xml:space="preserve">M2    </v>
          </cell>
          <cell r="D9974">
            <v>52</v>
          </cell>
          <cell r="E9974">
            <v>0.05</v>
          </cell>
        </row>
        <row r="9975">
          <cell r="A9975">
            <v>40671</v>
          </cell>
          <cell r="B9975" t="str">
            <v>PLACA/PISO DE CONCRETO POROSO/ PAVIMENTO PERMEAVEL/BLOCO DRENANTE DE CONCRETO, 40 CM X 40 CM, E = 6 CM, COR NATURAL</v>
          </cell>
          <cell r="C9975" t="str">
            <v xml:space="preserve">M2    </v>
          </cell>
          <cell r="D9975">
            <v>35.04</v>
          </cell>
          <cell r="E9975">
            <v>0.05</v>
          </cell>
        </row>
        <row r="9976">
          <cell r="A9976">
            <v>7552</v>
          </cell>
          <cell r="B9976" t="str">
            <v>PLACA/TAMPA CEGA EM LATAO ESCOVADO PARA CONDULETE EM LIGA DE ALUMINIO 4 X 4"</v>
          </cell>
          <cell r="C9976" t="str">
            <v xml:space="preserve">UN    </v>
          </cell>
          <cell r="D9976">
            <v>20.85</v>
          </cell>
          <cell r="E9976">
            <v>0.05</v>
          </cell>
        </row>
        <row r="9977">
          <cell r="A9977">
            <v>4893</v>
          </cell>
          <cell r="B9977" t="str">
            <v>PLUG OU BUJAO DE FERRO GALVANIZADO, DE 1 1/2"</v>
          </cell>
          <cell r="C9977" t="str">
            <v xml:space="preserve">UN    </v>
          </cell>
          <cell r="D9977">
            <v>7.18</v>
          </cell>
          <cell r="E9977">
            <v>0.05</v>
          </cell>
        </row>
        <row r="9978">
          <cell r="A9978">
            <v>4894</v>
          </cell>
          <cell r="B9978" t="str">
            <v>PLUG OU BUJAO DE FERRO GALVANIZADO, DE 1 1/4"</v>
          </cell>
          <cell r="C9978" t="str">
            <v xml:space="preserve">UN    </v>
          </cell>
          <cell r="D9978">
            <v>6.16</v>
          </cell>
          <cell r="E9978">
            <v>0.05</v>
          </cell>
        </row>
        <row r="9979">
          <cell r="A9979">
            <v>4888</v>
          </cell>
          <cell r="B9979" t="str">
            <v>PLUG OU BUJAO DE FERRO GALVANIZADO, DE 1/2"</v>
          </cell>
          <cell r="C9979" t="str">
            <v xml:space="preserve">UN    </v>
          </cell>
          <cell r="D9979">
            <v>2.1</v>
          </cell>
          <cell r="E9979">
            <v>0.05</v>
          </cell>
        </row>
        <row r="9980">
          <cell r="A9980">
            <v>4890</v>
          </cell>
          <cell r="B9980" t="str">
            <v>PLUG OU BUJAO DE FERRO GALVANIZADO, DE 1"</v>
          </cell>
          <cell r="C9980" t="str">
            <v xml:space="preserve">UN    </v>
          </cell>
          <cell r="D9980">
            <v>3.94</v>
          </cell>
          <cell r="E9980">
            <v>0.05</v>
          </cell>
        </row>
        <row r="9981">
          <cell r="A9981">
            <v>12411</v>
          </cell>
          <cell r="B9981" t="str">
            <v>PLUG OU BUJAO DE FERRO GALVANIZADO, DE 2 1/2"</v>
          </cell>
          <cell r="C9981" t="str">
            <v xml:space="preserve">UN    </v>
          </cell>
          <cell r="D9981">
            <v>21.25</v>
          </cell>
          <cell r="E9981">
            <v>0.05</v>
          </cell>
        </row>
        <row r="9982">
          <cell r="A9982">
            <v>4891</v>
          </cell>
          <cell r="B9982" t="str">
            <v>PLUG OU BUJAO DE FERRO GALVANIZADO, DE 2"</v>
          </cell>
          <cell r="C9982" t="str">
            <v xml:space="preserve">UN    </v>
          </cell>
          <cell r="D9982">
            <v>10.62</v>
          </cell>
          <cell r="E9982">
            <v>0.05</v>
          </cell>
        </row>
        <row r="9983">
          <cell r="A9983">
            <v>4889</v>
          </cell>
          <cell r="B9983" t="str">
            <v>PLUG OU BUJAO DE FERRO GALVANIZADO, DE 3/4"</v>
          </cell>
          <cell r="C9983" t="str">
            <v xml:space="preserve">UN    </v>
          </cell>
          <cell r="D9983">
            <v>2.84</v>
          </cell>
          <cell r="E9983">
            <v>0.05</v>
          </cell>
        </row>
        <row r="9984">
          <cell r="A9984">
            <v>4892</v>
          </cell>
          <cell r="B9984" t="str">
            <v>PLUG OU BUJAO DE FERRO GALVANIZADO, DE 3"</v>
          </cell>
          <cell r="C9984" t="str">
            <v xml:space="preserve">UN    </v>
          </cell>
          <cell r="D9984">
            <v>29.75</v>
          </cell>
          <cell r="E9984">
            <v>0.05</v>
          </cell>
        </row>
        <row r="9985">
          <cell r="A9985">
            <v>12412</v>
          </cell>
          <cell r="B9985" t="str">
            <v>PLUG OU BUJAO DE FERRO GALVANIZADO, DE 4"</v>
          </cell>
          <cell r="C9985" t="str">
            <v xml:space="preserve">UN    </v>
          </cell>
          <cell r="D9985">
            <v>55.3</v>
          </cell>
          <cell r="E9985">
            <v>0.05</v>
          </cell>
        </row>
        <row r="9986">
          <cell r="A9986">
            <v>11073</v>
          </cell>
          <cell r="B9986" t="str">
            <v>PLUG PVC P/ ESG PREDIAL  75MM</v>
          </cell>
          <cell r="C9986" t="str">
            <v xml:space="preserve">UN    </v>
          </cell>
          <cell r="D9986">
            <v>5.91</v>
          </cell>
          <cell r="E9986">
            <v>0.05</v>
          </cell>
        </row>
        <row r="9987">
          <cell r="A9987">
            <v>11071</v>
          </cell>
          <cell r="B9987" t="str">
            <v>PLUG PVC P/ ESG PREDIAL 100MM</v>
          </cell>
          <cell r="C9987" t="str">
            <v xml:space="preserve">UN    </v>
          </cell>
          <cell r="D9987">
            <v>7.05</v>
          </cell>
          <cell r="E9987">
            <v>0.05</v>
          </cell>
        </row>
        <row r="9988">
          <cell r="A9988">
            <v>11072</v>
          </cell>
          <cell r="B9988" t="str">
            <v>PLUG PVC P/ ESG PREDIAL 50MM</v>
          </cell>
          <cell r="C9988" t="str">
            <v xml:space="preserve">UN    </v>
          </cell>
          <cell r="D9988">
            <v>2.58</v>
          </cell>
          <cell r="E9988">
            <v>0.05</v>
          </cell>
        </row>
        <row r="9989">
          <cell r="A9989">
            <v>4895</v>
          </cell>
          <cell r="B9989" t="str">
            <v>PLUG PVC ROSCAVEL,  1/2",  AGUA FRIA PREDIAL (NBR 5648)</v>
          </cell>
          <cell r="C9989" t="str">
            <v xml:space="preserve">UN    </v>
          </cell>
          <cell r="D9989">
            <v>0.43</v>
          </cell>
          <cell r="E9989">
            <v>0.05</v>
          </cell>
        </row>
        <row r="9990">
          <cell r="A9990">
            <v>4907</v>
          </cell>
          <cell r="B9990" t="str">
            <v>PLUG PVC,  JE, DN 100 MM, PARA REDE COLETORA ESGOTO (NBR 10569)</v>
          </cell>
          <cell r="C9990" t="str">
            <v xml:space="preserve">UN    </v>
          </cell>
          <cell r="D9990">
            <v>11.03</v>
          </cell>
          <cell r="E9990">
            <v>0.05</v>
          </cell>
        </row>
        <row r="9991">
          <cell r="A9991">
            <v>4904</v>
          </cell>
          <cell r="B9991" t="str">
            <v>PLUG PVC,  JE, DN 300 MM, PARA REDE COLETORA ESGOTO (NBR 10569)</v>
          </cell>
          <cell r="C9991" t="str">
            <v xml:space="preserve">UN    </v>
          </cell>
          <cell r="D9991">
            <v>89.06</v>
          </cell>
          <cell r="E9991">
            <v>0.05</v>
          </cell>
        </row>
        <row r="9992">
          <cell r="A9992">
            <v>4905</v>
          </cell>
          <cell r="B9992" t="str">
            <v>PLUG PVC,  JE, DN 400 MM, PARA REDE COLETORA ESGOTO ( NBR 10569)</v>
          </cell>
          <cell r="C9992" t="str">
            <v xml:space="preserve">UN    </v>
          </cell>
          <cell r="D9992">
            <v>145.26</v>
          </cell>
          <cell r="E9992">
            <v>0.05</v>
          </cell>
        </row>
        <row r="9993">
          <cell r="A9993">
            <v>4902</v>
          </cell>
          <cell r="B9993" t="str">
            <v>PLUG PVC, JE, DN 150 MM, PARA REDE COLETORA ESGOTO (NBR 10569)</v>
          </cell>
          <cell r="C9993" t="str">
            <v xml:space="preserve">UN    </v>
          </cell>
          <cell r="D9993">
            <v>24.98</v>
          </cell>
          <cell r="E9993">
            <v>0.05</v>
          </cell>
        </row>
        <row r="9994">
          <cell r="A9994">
            <v>4908</v>
          </cell>
          <cell r="B9994" t="str">
            <v>PLUG PVC, JE, DN 200 MM, PARA REDE COLETORA ESGOTO (NBR 10569)</v>
          </cell>
          <cell r="C9994" t="str">
            <v xml:space="preserve">UN    </v>
          </cell>
          <cell r="D9994">
            <v>35.950000000000003</v>
          </cell>
          <cell r="E9994">
            <v>0.05</v>
          </cell>
        </row>
        <row r="9995">
          <cell r="A9995">
            <v>4909</v>
          </cell>
          <cell r="B9995" t="str">
            <v>PLUG PVC, JE, DN 250 MM, PARA REDE COLETORA ESGOTO (NBR 10569)</v>
          </cell>
          <cell r="C9995" t="str">
            <v xml:space="preserve">UN    </v>
          </cell>
          <cell r="D9995">
            <v>65.900000000000006</v>
          </cell>
          <cell r="E9995">
            <v>0.05</v>
          </cell>
        </row>
        <row r="9996">
          <cell r="A9996">
            <v>4903</v>
          </cell>
          <cell r="B9996" t="str">
            <v>PLUG PVC, JE, DN 350 MM, PARA REDE COLETORA ESGOTO (NBR 10569)</v>
          </cell>
          <cell r="C9996" t="str">
            <v xml:space="preserve">UN    </v>
          </cell>
          <cell r="D9996">
            <v>129.62</v>
          </cell>
          <cell r="E9996">
            <v>0.05</v>
          </cell>
        </row>
        <row r="9997">
          <cell r="A9997">
            <v>4897</v>
          </cell>
          <cell r="B9997" t="str">
            <v>PLUG PVC, ROSCAVEL 1", PARA AGUA FRIA PREDIAL</v>
          </cell>
          <cell r="C9997" t="str">
            <v xml:space="preserve">UN    </v>
          </cell>
          <cell r="D9997">
            <v>1.34</v>
          </cell>
          <cell r="E9997">
            <v>0.05</v>
          </cell>
        </row>
        <row r="9998">
          <cell r="A9998">
            <v>4896</v>
          </cell>
          <cell r="B9998" t="str">
            <v>PLUG PVC, ROSCAVEL 3/4", PARA  AGUA FRIA PREDIAL</v>
          </cell>
          <cell r="C9998" t="str">
            <v xml:space="preserve">UN    </v>
          </cell>
          <cell r="D9998">
            <v>0.56000000000000005</v>
          </cell>
          <cell r="E9998">
            <v>0.05</v>
          </cell>
        </row>
        <row r="9999">
          <cell r="A9999">
            <v>4900</v>
          </cell>
          <cell r="B9999" t="str">
            <v>PLUG PVC, ROSCAVEL, 1 1/2",  AGUA FRIA PREDIAL</v>
          </cell>
          <cell r="C9999" t="str">
            <v xml:space="preserve">UN    </v>
          </cell>
          <cell r="D9999">
            <v>3.87</v>
          </cell>
          <cell r="E9999">
            <v>0.05</v>
          </cell>
        </row>
        <row r="10000">
          <cell r="A10000">
            <v>4898</v>
          </cell>
          <cell r="B10000" t="str">
            <v>PLUG PVC, ROSCAVEL, 1 1/4",  AGUA FRIA PREDIAL</v>
          </cell>
          <cell r="C10000" t="str">
            <v xml:space="preserve">UN    </v>
          </cell>
          <cell r="D10000">
            <v>1.69</v>
          </cell>
          <cell r="E10000">
            <v>0.05</v>
          </cell>
        </row>
        <row r="10001">
          <cell r="A10001">
            <v>4899</v>
          </cell>
          <cell r="B10001" t="str">
            <v>PLUG PVC, ROSCAVEL, 2",  AGUA FRIA PREDIAL</v>
          </cell>
          <cell r="C10001" t="str">
            <v xml:space="preserve">UN    </v>
          </cell>
          <cell r="D10001">
            <v>5.28</v>
          </cell>
          <cell r="E10001">
            <v>0.05</v>
          </cell>
        </row>
        <row r="10002">
          <cell r="A10002">
            <v>11096</v>
          </cell>
          <cell r="B10002" t="str">
            <v>PO DE MARMORE (POSTO PEDREIRA/FORNECEDOR, SEM FRETE)</v>
          </cell>
          <cell r="C10002" t="str">
            <v xml:space="preserve">KG    </v>
          </cell>
          <cell r="D10002">
            <v>0.24</v>
          </cell>
          <cell r="E10002">
            <v>0.05</v>
          </cell>
        </row>
        <row r="10003">
          <cell r="A10003">
            <v>4741</v>
          </cell>
          <cell r="B10003" t="str">
            <v>PO DE PEDRA (POSTO PEDREIRA/FORNECEDOR, SEM FRETE)</v>
          </cell>
          <cell r="C10003" t="str">
            <v xml:space="preserve">M3    </v>
          </cell>
          <cell r="D10003">
            <v>44.52</v>
          </cell>
          <cell r="E10003">
            <v>0.05</v>
          </cell>
        </row>
        <row r="10004">
          <cell r="A10004">
            <v>4752</v>
          </cell>
          <cell r="B10004" t="str">
            <v>POCEIRO / ESCAVADOR DE VALAS E TUBULOES</v>
          </cell>
          <cell r="C10004" t="str">
            <v xml:space="preserve">H     </v>
          </cell>
          <cell r="D10004">
            <v>15.7</v>
          </cell>
          <cell r="E10004">
            <v>0.05</v>
          </cell>
        </row>
        <row r="10005">
          <cell r="A10005">
            <v>41091</v>
          </cell>
          <cell r="B10005" t="str">
            <v>POCEIRO / ESCAVADOR DE VALAS E TUBULOES (MENSALISTA)</v>
          </cell>
          <cell r="C10005" t="str">
            <v xml:space="preserve">MES   </v>
          </cell>
          <cell r="D10005">
            <v>2771.04</v>
          </cell>
          <cell r="E10005">
            <v>0.05</v>
          </cell>
        </row>
        <row r="10006">
          <cell r="A10006">
            <v>13954</v>
          </cell>
          <cell r="B10006" t="str">
            <v>POLIDORA DE PISO (POLITRIZ) ELETRICA, MOTOR MONOFASICO DE 4 HP, PESO DE 100 KG, DIAMETRO DO TRABALHO DE 450 MM</v>
          </cell>
          <cell r="C10006" t="str">
            <v xml:space="preserve">UN    </v>
          </cell>
          <cell r="D10006">
            <v>8213.75</v>
          </cell>
          <cell r="E10006">
            <v>0.05</v>
          </cell>
        </row>
        <row r="10007">
          <cell r="A10007">
            <v>3411</v>
          </cell>
          <cell r="B10007" t="str">
            <v>POLIESTIRENO EXPANDIDO/EPS (ISOPOR), PEROLAS, PARA CONCRETO LEVE</v>
          </cell>
          <cell r="C10007" t="str">
            <v xml:space="preserve">KG    </v>
          </cell>
          <cell r="D10007">
            <v>31.16</v>
          </cell>
          <cell r="E10007">
            <v>0.05</v>
          </cell>
        </row>
        <row r="10008">
          <cell r="A10008">
            <v>39995</v>
          </cell>
          <cell r="B10008" t="str">
            <v>POLIESTIRENO EXPANDIDO/EPS (ISOPOR), TIPO 2F, BLOCO</v>
          </cell>
          <cell r="C10008" t="str">
            <v xml:space="preserve">M3    </v>
          </cell>
          <cell r="D10008">
            <v>239.71</v>
          </cell>
          <cell r="E10008">
            <v>0.05</v>
          </cell>
        </row>
        <row r="10009">
          <cell r="A10009">
            <v>11615</v>
          </cell>
          <cell r="B10009" t="str">
            <v>POLIESTIRENO EXPANDIDO/EPS (ISOPOR), TIPO 2F, PLACA, ISOLAMENTO TERMOACUSTICO, E = 10 MM, 1000 X 500 MM</v>
          </cell>
          <cell r="C10009" t="str">
            <v xml:space="preserve">M2    </v>
          </cell>
          <cell r="D10009">
            <v>2.0299999999999998</v>
          </cell>
          <cell r="E10009">
            <v>0.05</v>
          </cell>
        </row>
        <row r="10010">
          <cell r="A10010">
            <v>3408</v>
          </cell>
          <cell r="B10010" t="str">
            <v>POLIESTIRENO EXPANDIDO/EPS (ISOPOR), TIPO 2F, PLACA, ISOLAMENTO TERMOACUSTICO, E = 20 MM, 1000 X 500 MM</v>
          </cell>
          <cell r="C10010" t="str">
            <v xml:space="preserve">M2    </v>
          </cell>
          <cell r="D10010">
            <v>5.4</v>
          </cell>
          <cell r="E10010">
            <v>0.05</v>
          </cell>
        </row>
        <row r="10011">
          <cell r="A10011">
            <v>3409</v>
          </cell>
          <cell r="B10011" t="str">
            <v>POLIESTIRENO EXPANDIDO/EPS (ISOPOR), TIPO 2F, PLACA, ISOLAMENTO TERMOACUSTICO, E = 50 MM, 1000 X 500 MM</v>
          </cell>
          <cell r="C10011" t="str">
            <v xml:space="preserve">M2    </v>
          </cell>
          <cell r="D10011">
            <v>13.5</v>
          </cell>
          <cell r="E10011">
            <v>0.05</v>
          </cell>
        </row>
        <row r="10012">
          <cell r="A10012">
            <v>11427</v>
          </cell>
          <cell r="B10012" t="str">
            <v>POLVORA NEGRA</v>
          </cell>
          <cell r="C10012" t="str">
            <v xml:space="preserve">KG    </v>
          </cell>
          <cell r="D10012">
            <v>55.33</v>
          </cell>
          <cell r="E10012">
            <v>0.05</v>
          </cell>
        </row>
        <row r="10013">
          <cell r="A10013">
            <v>26022</v>
          </cell>
          <cell r="B10013" t="str">
            <v>PONTEIRO PARA MARTELO ROMPEDOR, DIAMETRO = *28* MM, COMPRIMENTO = *520* MM, ENCAIXE SEXTAVADO</v>
          </cell>
          <cell r="C10013" t="str">
            <v xml:space="preserve">UN    </v>
          </cell>
          <cell r="D10013">
            <v>138.06</v>
          </cell>
          <cell r="E10013">
            <v>0.05</v>
          </cell>
        </row>
        <row r="10014">
          <cell r="A10014">
            <v>421</v>
          </cell>
          <cell r="B10014" t="str">
            <v>PORCA OLHAL EM ACO GALVANIZADO, DIAMETRO NOMINAL DE 16 MM</v>
          </cell>
          <cell r="C10014" t="str">
            <v xml:space="preserve">UN    </v>
          </cell>
          <cell r="D10014">
            <v>7.78</v>
          </cell>
          <cell r="E10014">
            <v>0.05</v>
          </cell>
        </row>
        <row r="10015">
          <cell r="A10015">
            <v>12362</v>
          </cell>
          <cell r="B10015" t="str">
            <v>PORCA OLHAL EM ACO GALVANIZADO, ESPESSURA 16MM, ABERTURA 21MM</v>
          </cell>
          <cell r="C10015" t="str">
            <v xml:space="preserve">UN    </v>
          </cell>
          <cell r="D10015">
            <v>9.17</v>
          </cell>
          <cell r="E10015">
            <v>0.05</v>
          </cell>
        </row>
        <row r="10016">
          <cell r="A10016">
            <v>14148</v>
          </cell>
          <cell r="B10016" t="str">
            <v>PORCA UNIAO/JUNCAO ZINCADA SEXTAVADA 1/4 ", CHAVE 7/16 ", COMPRIMENTO = 25 MM</v>
          </cell>
          <cell r="C10016" t="str">
            <v xml:space="preserve">UN    </v>
          </cell>
          <cell r="D10016">
            <v>0.97</v>
          </cell>
          <cell r="E10016">
            <v>0.05</v>
          </cell>
        </row>
        <row r="10017">
          <cell r="A10017">
            <v>4341</v>
          </cell>
          <cell r="B10017" t="str">
            <v>PORCA ZINCADA, QUADRADA, DIAMETRO 3/8"</v>
          </cell>
          <cell r="C10017" t="str">
            <v xml:space="preserve">UN    </v>
          </cell>
          <cell r="D10017">
            <v>0.36</v>
          </cell>
          <cell r="E10017">
            <v>0.05</v>
          </cell>
        </row>
        <row r="10018">
          <cell r="A10018">
            <v>4337</v>
          </cell>
          <cell r="B10018" t="str">
            <v>PORCA ZINCADA, QUADRADA, DIAMETRO 5/8"</v>
          </cell>
          <cell r="C10018" t="str">
            <v xml:space="preserve">UN    </v>
          </cell>
          <cell r="D10018">
            <v>0.92</v>
          </cell>
          <cell r="E10018">
            <v>0.05</v>
          </cell>
        </row>
        <row r="10019">
          <cell r="A10019">
            <v>4339</v>
          </cell>
          <cell r="B10019" t="str">
            <v>PORCA ZINCADA, SEXTAVADA, DIAMETRO 1/2"</v>
          </cell>
          <cell r="C10019" t="str">
            <v xml:space="preserve">UN    </v>
          </cell>
          <cell r="D10019">
            <v>0.19</v>
          </cell>
          <cell r="E10019">
            <v>0.05</v>
          </cell>
        </row>
        <row r="10020">
          <cell r="A10020">
            <v>39997</v>
          </cell>
          <cell r="B10020" t="str">
            <v>PORCA ZINCADA, SEXTAVADA, DIAMETRO 1/4"</v>
          </cell>
          <cell r="C10020" t="str">
            <v xml:space="preserve">UN    </v>
          </cell>
          <cell r="D10020">
            <v>0.11</v>
          </cell>
          <cell r="E10020">
            <v>0.05</v>
          </cell>
        </row>
        <row r="10021">
          <cell r="A10021">
            <v>11971</v>
          </cell>
          <cell r="B10021" t="str">
            <v>PORCA ZINCADA, SEXTAVADA, DIAMETRO 1"</v>
          </cell>
          <cell r="C10021" t="str">
            <v xml:space="preserve">UN    </v>
          </cell>
          <cell r="D10021">
            <v>1.52</v>
          </cell>
          <cell r="E10021">
            <v>0.05</v>
          </cell>
        </row>
        <row r="10022">
          <cell r="A10022">
            <v>4342</v>
          </cell>
          <cell r="B10022" t="str">
            <v>PORCA ZINCADA, SEXTAVADA, DIAMETRO 3/8"</v>
          </cell>
          <cell r="C10022" t="str">
            <v xml:space="preserve">UN    </v>
          </cell>
          <cell r="D10022">
            <v>0.08</v>
          </cell>
          <cell r="E10022">
            <v>0.05</v>
          </cell>
        </row>
        <row r="10023">
          <cell r="A10023">
            <v>4330</v>
          </cell>
          <cell r="B10023" t="str">
            <v>PORCA ZINCADA, SEXTAVADA, DIAMETRO 5/16"</v>
          </cell>
          <cell r="C10023" t="str">
            <v xml:space="preserve">UN    </v>
          </cell>
          <cell r="D10023">
            <v>0.05</v>
          </cell>
          <cell r="E10023">
            <v>0.05</v>
          </cell>
        </row>
        <row r="10024">
          <cell r="A10024">
            <v>4340</v>
          </cell>
          <cell r="B10024" t="str">
            <v>PORCA ZINCADA, SEXTAVADA, DIAMETRO 5/8"</v>
          </cell>
          <cell r="C10024" t="str">
            <v xml:space="preserve">UN    </v>
          </cell>
          <cell r="D10024">
            <v>0.42</v>
          </cell>
          <cell r="E10024">
            <v>0.05</v>
          </cell>
        </row>
        <row r="10025">
          <cell r="A10025">
            <v>5088</v>
          </cell>
          <cell r="B10025" t="str">
            <v>PORTA CADEADO,  3 1/2", EM ACO ZINCADO, PRETO, PARA PORTAO E JANELA</v>
          </cell>
          <cell r="C10025" t="str">
            <v xml:space="preserve">UN    </v>
          </cell>
          <cell r="D10025">
            <v>2.27</v>
          </cell>
          <cell r="E10025">
            <v>0.05</v>
          </cell>
        </row>
        <row r="10026">
          <cell r="A10026">
            <v>11154</v>
          </cell>
          <cell r="B10026" t="str">
            <v>PORTA CORTA-FOGO PARA SAIDA DE EMERGENCIA, COM FECHADURA, VAO LUZ DE 90 X 210 CM, CLASSE P-90 (NBR 11742)</v>
          </cell>
          <cell r="C10026" t="str">
            <v xml:space="preserve">UN    </v>
          </cell>
          <cell r="D10026">
            <v>934.79</v>
          </cell>
          <cell r="E10026">
            <v>0.05</v>
          </cell>
        </row>
        <row r="10027">
          <cell r="A10027">
            <v>39021</v>
          </cell>
          <cell r="B10027" t="str">
            <v>PORTA DE ABRIR EM ACO COM DIVISAO HORIZONTAL  PARA VIDROS, COM FUNDO ANTICORROSIVO/PRIMER DE PROTECAO, SEM GUARNICAO/ALIZAR/VISTA, VIDROS NAO INCLUSOS, 87 X 210 CM</v>
          </cell>
          <cell r="C10027" t="str">
            <v xml:space="preserve">UN    </v>
          </cell>
          <cell r="D10027">
            <v>420.46</v>
          </cell>
          <cell r="E10027">
            <v>0.05</v>
          </cell>
        </row>
        <row r="10028">
          <cell r="A10028">
            <v>39022</v>
          </cell>
          <cell r="B10028" t="str">
            <v>PORTA DE ABRIR EM ACO TIPO VENEZIANA, COM FUNDO ANTICORROSIVO / PRIMER DE PROTECAO, SEM GUARNICAO/ALIZAR/VISTA, 87 X 210 CM</v>
          </cell>
          <cell r="C10028" t="str">
            <v xml:space="preserve">UN    </v>
          </cell>
          <cell r="D10028">
            <v>519.99</v>
          </cell>
          <cell r="E10028">
            <v>0.05</v>
          </cell>
        </row>
        <row r="10029">
          <cell r="A10029">
            <v>39024</v>
          </cell>
          <cell r="B10029" t="str">
            <v>PORTA DE ABRIR EM ALUMINIO COM DIVISAO HORIZONTAL  PARA VIDROS,  ACABAMENTO ANODIZADO NATURAL, VIDROS INCLUSOS, SEM GUARNICAO/ALIZAR/VISTA , 87 X 210 CM</v>
          </cell>
          <cell r="C10029" t="str">
            <v xml:space="preserve">UN    </v>
          </cell>
          <cell r="D10029">
            <v>1093.47</v>
          </cell>
          <cell r="E10029">
            <v>0.05</v>
          </cell>
        </row>
        <row r="10030">
          <cell r="A10030">
            <v>4914</v>
          </cell>
          <cell r="B10030" t="str">
            <v>PORTA DE ABRIR EM ALUMINIO COM LAMBRI HORIZONTAL/LAMINADA, ACABAMENTO ANODIZADO NATURAL, SEM GUARNICAO/ALIZAR/VISTA</v>
          </cell>
          <cell r="C10030" t="str">
            <v xml:space="preserve">M2    </v>
          </cell>
          <cell r="D10030">
            <v>886.61</v>
          </cell>
          <cell r="E10030">
            <v>0.05</v>
          </cell>
        </row>
        <row r="10031">
          <cell r="A10031">
            <v>4917</v>
          </cell>
          <cell r="B10031" t="str">
            <v>PORTA DE ABRIR EM ALUMINIO TIPO VENEZIANA, ACABAMENTO ANODIZADO NATURAL, SEM GUARNICAO/ALIZAR/VISTA</v>
          </cell>
          <cell r="C10031" t="str">
            <v xml:space="preserve">M2    </v>
          </cell>
          <cell r="D10031">
            <v>612.29999999999995</v>
          </cell>
          <cell r="E10031">
            <v>0.05</v>
          </cell>
        </row>
        <row r="10032">
          <cell r="A10032">
            <v>39025</v>
          </cell>
          <cell r="B10032" t="str">
            <v>PORTA DE ABRIR EM ALUMINIO TIPO VENEZIANA, ACABAMENTO ANODIZADO NATURAL, SEM GUARNICAO/ALIZAR/VISTA, 87 X 210 CM</v>
          </cell>
          <cell r="C10032" t="str">
            <v xml:space="preserve">UN    </v>
          </cell>
          <cell r="D10032">
            <v>1121.24</v>
          </cell>
          <cell r="E10032">
            <v>0.05</v>
          </cell>
        </row>
        <row r="10033">
          <cell r="A10033">
            <v>4930</v>
          </cell>
          <cell r="B10033" t="str">
            <v>PORTA DE ABRIR EM GRADIL COM BARRA CHATA 3 CM X 1/4", COM REQUADRO E GUARNICAO - COMPLETO - ACABAMENTO NATURAL</v>
          </cell>
          <cell r="C10033" t="str">
            <v xml:space="preserve">M2    </v>
          </cell>
          <cell r="D10033">
            <v>451.88</v>
          </cell>
          <cell r="E10033">
            <v>0.05</v>
          </cell>
        </row>
        <row r="10034">
          <cell r="A10034">
            <v>4922</v>
          </cell>
          <cell r="B10034" t="str">
            <v>PORTA DE CORRER EM ALUMINIO, DUAS FOLHAS MOVEIS COM VIDRO, FECHADURA E PUXADOR EMBUTIDO, ACABAMENTO ANODIZADO NATURAL, SEM GUARNICAO/ALIZAR/VISTA</v>
          </cell>
          <cell r="C10034" t="str">
            <v xml:space="preserve">M2    </v>
          </cell>
          <cell r="D10034">
            <v>567.96</v>
          </cell>
          <cell r="E10034">
            <v>0.05</v>
          </cell>
        </row>
        <row r="10035">
          <cell r="A10035">
            <v>4911</v>
          </cell>
          <cell r="B10035" t="str">
            <v>PORTA DE ENROLAR MANUAL COMPLETA, ARTICULADA RAIADA LARGA, EM ACO GALVANIZADO NATURAL, CHAPA NUMERO 24 (SEM INSTALACAO)</v>
          </cell>
          <cell r="C10035" t="str">
            <v xml:space="preserve">M2    </v>
          </cell>
          <cell r="D10035">
            <v>365</v>
          </cell>
          <cell r="E10035">
            <v>0.05</v>
          </cell>
        </row>
        <row r="10036">
          <cell r="A10036">
            <v>37518</v>
          </cell>
          <cell r="B10036" t="str">
            <v>PORTA DE ENROLAR MANUAL COMPLETA, PERFIL MEIA CANA CEGA, EM ACO GALVANIZADO COM PINTURA ELETROSTATICA, CHAPA NUMERO 24 " (SEM INSTALACAO)</v>
          </cell>
          <cell r="C10036" t="str">
            <v xml:space="preserve">M2    </v>
          </cell>
          <cell r="D10036">
            <v>465.95</v>
          </cell>
          <cell r="E10036">
            <v>0.05</v>
          </cell>
        </row>
        <row r="10037">
          <cell r="A10037">
            <v>4910</v>
          </cell>
          <cell r="B10037" t="str">
            <v>PORTA DE ENROLAR MANUAL COMPLETA, PERFIL MEIA CANA CEGA, EM ACO GALVANIZADO NATURAL, CHAPA NUMERO 24 (SEM INSTALACAO)</v>
          </cell>
          <cell r="C10037" t="str">
            <v xml:space="preserve">M2    </v>
          </cell>
          <cell r="D10037">
            <v>365</v>
          </cell>
          <cell r="E10037">
            <v>0.05</v>
          </cell>
        </row>
        <row r="10038">
          <cell r="A10038">
            <v>4943</v>
          </cell>
          <cell r="B10038" t="str">
            <v>PORTA DE ENROLAR MANUAL COMPLETA, PERFIL MEIA CANA VAZADA TIJOLINHO, EM ACO GALVANIZADO NATURAL, CHAPA NUMERO 24 (SEM INSTALACAO)</v>
          </cell>
          <cell r="C10038" t="str">
            <v xml:space="preserve">M2    </v>
          </cell>
          <cell r="D10038">
            <v>579.34</v>
          </cell>
          <cell r="E10038">
            <v>0.05</v>
          </cell>
        </row>
        <row r="10039">
          <cell r="A10039">
            <v>5002</v>
          </cell>
          <cell r="B10039" t="str">
            <v>PORTA DE MADEIRA QUADRICULADA PARA VIDRO, DE CORRER (EUCALIPTO OU EQUIVALENTE REGIONAL), E = *3,5* CM</v>
          </cell>
          <cell r="C10039" t="str">
            <v xml:space="preserve">M2    </v>
          </cell>
          <cell r="D10039">
            <v>351.3</v>
          </cell>
          <cell r="E10039">
            <v>0.05</v>
          </cell>
        </row>
        <row r="10040">
          <cell r="A10040">
            <v>4977</v>
          </cell>
          <cell r="B10040" t="str">
            <v>PORTA DE MADEIRA TIPO VENEZIANA (EUCALIPTO OU EQUIVALENTE REGIONAL), E = *3,5* CM</v>
          </cell>
          <cell r="C10040" t="str">
            <v xml:space="preserve">M2    </v>
          </cell>
          <cell r="D10040">
            <v>237.14</v>
          </cell>
          <cell r="E10040">
            <v>0.05</v>
          </cell>
        </row>
        <row r="10041">
          <cell r="A10041">
            <v>5028</v>
          </cell>
          <cell r="B10041" t="str">
            <v>PORTA DE MADEIRA-DE-LEI QUADRICULADA PARA VIDRO, DE CORRER (ANGELIM OU EQUIVALENTE REGIONAL), E = *3,5* CM</v>
          </cell>
          <cell r="C10041" t="str">
            <v xml:space="preserve">M2    </v>
          </cell>
          <cell r="D10041">
            <v>580.25</v>
          </cell>
          <cell r="E10041">
            <v>0.05</v>
          </cell>
        </row>
        <row r="10042">
          <cell r="A10042">
            <v>4998</v>
          </cell>
          <cell r="B10042" t="str">
            <v>PORTA DE MADEIRA-DE-LEI TIPO MEXICANA SEM EMENDA (ANGELIM OU EQUIVALENTE REGIONAL), E = *3,5* CM</v>
          </cell>
          <cell r="C10042" t="str">
            <v xml:space="preserve">M2    </v>
          </cell>
          <cell r="D10042">
            <v>481.91</v>
          </cell>
          <cell r="E10042">
            <v>0.05</v>
          </cell>
        </row>
        <row r="10043">
          <cell r="A10043">
            <v>4969</v>
          </cell>
          <cell r="B10043" t="str">
            <v>PORTA DE MADEIRA-DE-LEI TIPO VENEZIANA (ANGELIM OU EQUIVALENTE REGIONAL), E = *3,5* CM</v>
          </cell>
          <cell r="C10043" t="str">
            <v xml:space="preserve">M2    </v>
          </cell>
          <cell r="D10043">
            <v>335.39</v>
          </cell>
          <cell r="E10043">
            <v>0.05</v>
          </cell>
        </row>
        <row r="10044">
          <cell r="A10044">
            <v>11364</v>
          </cell>
          <cell r="B10044" t="str">
            <v>PORTA DE MADEIRA, FOLHA LEVE (NBR 15930) DE 60 X 210 CM, E = *35* MM, NUCLEO COLMEIA, CAPA LISA EM HDF, ACABAMENTO EM PRIMER PARA PINTURA</v>
          </cell>
          <cell r="C10044" t="str">
            <v xml:space="preserve">UN    </v>
          </cell>
          <cell r="D10044">
            <v>109.6</v>
          </cell>
          <cell r="E10044">
            <v>0.05</v>
          </cell>
        </row>
        <row r="10045">
          <cell r="A10045">
            <v>11365</v>
          </cell>
          <cell r="B10045" t="str">
            <v>PORTA DE MADEIRA, FOLHA LEVE (NBR 15930) DE 70 X 210 CM, E = *35* MM, NUCLEO COLMEIA, CAPA LISA EM HDF, ACABAMENTO EM PRIMER PARA PINTURA</v>
          </cell>
          <cell r="C10045" t="str">
            <v xml:space="preserve">UN    </v>
          </cell>
          <cell r="D10045">
            <v>118.04</v>
          </cell>
          <cell r="E10045">
            <v>0.05</v>
          </cell>
        </row>
        <row r="10046">
          <cell r="A10046">
            <v>11366</v>
          </cell>
          <cell r="B10046" t="str">
            <v>PORTA DE MADEIRA, FOLHA LEVE (NBR 15930) DE 80 X 210 CM, E = *35* MM, NUCLEO COLMEIA, CAPA LISA EM HDF, ACABAMENTO EM PRIMER PARA PINTURA</v>
          </cell>
          <cell r="C10046" t="str">
            <v xml:space="preserve">UN    </v>
          </cell>
          <cell r="D10046">
            <v>124.92</v>
          </cell>
          <cell r="E10046">
            <v>0.05</v>
          </cell>
        </row>
        <row r="10047">
          <cell r="A10047">
            <v>11367</v>
          </cell>
          <cell r="B10047" t="str">
            <v>PORTA DE MADEIRA, FOLHA LEVE (NBR 15930), E = *35* MM, NUCLEO COLMEIA, CAPA LISA EM HDF, ACABAMENTO MELAMINICO EM PADRAO MADEIRA</v>
          </cell>
          <cell r="C10047" t="str">
            <v xml:space="preserve">M2    </v>
          </cell>
          <cell r="D10047">
            <v>96.23</v>
          </cell>
          <cell r="E10047">
            <v>0.05</v>
          </cell>
        </row>
        <row r="10048">
          <cell r="A10048">
            <v>4989</v>
          </cell>
          <cell r="B10048" t="str">
            <v>PORTA DE MADEIRA, FOLHA MEDIA (NBR 15930) DE 100 X 210 CM, E = 35 MM, NUCLEO SARRAFEADO, CAPA LISA EM HDF, ACABAMENTO EM LAMINADO NATURAL PARA VERNIZ</v>
          </cell>
          <cell r="C10048" t="str">
            <v xml:space="preserve">UN    </v>
          </cell>
          <cell r="D10048">
            <v>249.7</v>
          </cell>
          <cell r="E10048">
            <v>0.05</v>
          </cell>
        </row>
        <row r="10049">
          <cell r="A10049">
            <v>4982</v>
          </cell>
          <cell r="B10049" t="str">
            <v>PORTA DE MADEIRA, FOLHA MEDIA (NBR 15930) DE 100 X 210 CM, E = 35 MM, NUCLEO SARRAFEADO, CAPA LISA EM HDF, ACABAMENTO EM PRIMER PARA PINTURA</v>
          </cell>
          <cell r="C10049" t="str">
            <v xml:space="preserve">UN    </v>
          </cell>
          <cell r="D10049">
            <v>216.78</v>
          </cell>
          <cell r="E10049">
            <v>0.05</v>
          </cell>
        </row>
        <row r="10050">
          <cell r="A10050">
            <v>20322</v>
          </cell>
          <cell r="B10050" t="str">
            <v>PORTA DE MADEIRA, FOLHA MEDIA (NBR 15930) DE 60 X 210 CM, E = 35 MM, NUCLEO SARRAFEADO, CAPA FRISADA EM HDF, ACABAMENTO MELAMINICO EM PADRAO MADEIRA</v>
          </cell>
          <cell r="C10050" t="str">
            <v xml:space="preserve">UN    </v>
          </cell>
          <cell r="D10050">
            <v>191.06</v>
          </cell>
          <cell r="E10050">
            <v>0.05</v>
          </cell>
        </row>
        <row r="10051">
          <cell r="A10051">
            <v>10553</v>
          </cell>
          <cell r="B10051" t="str">
            <v>PORTA DE MADEIRA, FOLHA MEDIA (NBR 15930) DE 60 X 210 CM, E = 35 MM, NUCLEO SARRAFEADO, CAPA LISA EM HDF, ACABAMENTO EM PRIMER PARA PINTURA</v>
          </cell>
          <cell r="C10051" t="str">
            <v xml:space="preserve">UN    </v>
          </cell>
          <cell r="D10051">
            <v>203.7</v>
          </cell>
          <cell r="E10051">
            <v>0.05</v>
          </cell>
        </row>
        <row r="10052">
          <cell r="A10052">
            <v>5020</v>
          </cell>
          <cell r="B10052" t="str">
            <v>PORTA DE MADEIRA, FOLHA MEDIA (NBR 15930) DE 60 X 210 CM, E = 35 MM, NUCLEO SARRAFEADO, CAPA LISA EM HDF, ACABAMENTO LAMINADO NATURAL PARA VERNIZ</v>
          </cell>
          <cell r="C10052" t="str">
            <v xml:space="preserve">UN    </v>
          </cell>
          <cell r="D10052">
            <v>211.19</v>
          </cell>
          <cell r="E10052">
            <v>0.05</v>
          </cell>
        </row>
        <row r="10053">
          <cell r="A10053">
            <v>4962</v>
          </cell>
          <cell r="B10053" t="str">
            <v>PORTA DE MADEIRA, FOLHA MEDIA (NBR 15930) DE 70 X 210 CM, E = 35 MM, NUCLEO SARRAFEADO, CAPA FRISADA EM HDF, ACABAMENTO MELAMINICO EM PADRAO MADEIRA</v>
          </cell>
          <cell r="C10053" t="str">
            <v xml:space="preserve">UN    </v>
          </cell>
          <cell r="D10053">
            <v>205.75</v>
          </cell>
          <cell r="E10053">
            <v>0.05</v>
          </cell>
        </row>
        <row r="10054">
          <cell r="A10054">
            <v>4981</v>
          </cell>
          <cell r="B10054" t="str">
            <v>PORTA DE MADEIRA, FOLHA MEDIA (NBR 15930) DE 70 X 210 CM, E = 35 MM, NUCLEO SARRAFEADO, CAPA LISA EM HDF, ACABAMENTO EM LAMINADO NATURAL PARA VERNIZ</v>
          </cell>
          <cell r="C10054" t="str">
            <v xml:space="preserve">UN    </v>
          </cell>
          <cell r="D10054">
            <v>145.5</v>
          </cell>
          <cell r="E10054">
            <v>0.05</v>
          </cell>
        </row>
        <row r="10055">
          <cell r="A10055">
            <v>10554</v>
          </cell>
          <cell r="B10055" t="str">
            <v>PORTA DE MADEIRA, FOLHA MEDIA (NBR 15930) DE 70 X 210 CM, E = 35 MM, NUCLEO SARRAFEADO, CAPA LISA EM HDF, ACABAMENTO EM PRIMER PARA PINTURA</v>
          </cell>
          <cell r="C10055" t="str">
            <v xml:space="preserve">UN    </v>
          </cell>
          <cell r="D10055">
            <v>227.65</v>
          </cell>
          <cell r="E10055">
            <v>0.05</v>
          </cell>
        </row>
        <row r="10056">
          <cell r="A10056">
            <v>4964</v>
          </cell>
          <cell r="B10056" t="str">
            <v>PORTA DE MADEIRA, FOLHA MEDIA (NBR 15930) DE 80 X 210 CM, E = 35 MM, NUCLEO SARRAFEADO, CAPA FRISADA EM HDF, ACABAMENTO MELAMINICO EM PADRAO MADEIRA</v>
          </cell>
          <cell r="C10056" t="str">
            <v xml:space="preserve">UN    </v>
          </cell>
          <cell r="D10056">
            <v>249.84</v>
          </cell>
          <cell r="E10056">
            <v>0.05</v>
          </cell>
        </row>
        <row r="10057">
          <cell r="A10057">
            <v>4992</v>
          </cell>
          <cell r="B10057" t="str">
            <v>PORTA DE MADEIRA, FOLHA MEDIA (NBR 15930) DE 80 X 210 CM, E = 35 MM, NUCLEO SARRAFEADO, CAPA LISA EM HDF, ACABAMENTO EM LAMINADO NATURAL PARA VERNIZ</v>
          </cell>
          <cell r="C10057" t="str">
            <v xml:space="preserve">UN    </v>
          </cell>
          <cell r="D10057">
            <v>247.79</v>
          </cell>
          <cell r="E10057">
            <v>0.05</v>
          </cell>
        </row>
        <row r="10058">
          <cell r="A10058">
            <v>10555</v>
          </cell>
          <cell r="B10058" t="str">
            <v>PORTA DE MADEIRA, FOLHA MEDIA (NBR 15930) DE 80 X 210 CM, E = 35 MM, NUCLEO SARRAFEADO, CAPA LISA EM HDF, ACABAMENTO EM PRIMER PARA PINTURA</v>
          </cell>
          <cell r="C10058" t="str">
            <v xml:space="preserve">UN    </v>
          </cell>
          <cell r="D10058">
            <v>219.71</v>
          </cell>
          <cell r="E10058">
            <v>0.05</v>
          </cell>
        </row>
        <row r="10059">
          <cell r="A10059">
            <v>4987</v>
          </cell>
          <cell r="B10059" t="str">
            <v>PORTA DE MADEIRA, FOLHA MEDIA (NBR 15930) DE 90 X 210 CM, E = 35 MM, NUCLEO SARRAFEADO, CAPA LISA EM HDF, ACABAMENTO EM LAMINADO NATURAL PARA VERNIZ</v>
          </cell>
          <cell r="C10059" t="str">
            <v xml:space="preserve">UN    </v>
          </cell>
          <cell r="D10059">
            <v>227.65</v>
          </cell>
          <cell r="E10059">
            <v>0.05</v>
          </cell>
        </row>
        <row r="10060">
          <cell r="A10060">
            <v>10556</v>
          </cell>
          <cell r="B10060" t="str">
            <v>PORTA DE MADEIRA, FOLHA MEDIA (NBR 15930) DE 90 X 210 CM, E = 35 MM, NUCLEO SARRAFEADO, CAPA LISA EM HDF, ACABAMENTO EM PRIMER PARA PINTURA</v>
          </cell>
          <cell r="C10060" t="str">
            <v xml:space="preserve">UN    </v>
          </cell>
          <cell r="D10060">
            <v>233.42</v>
          </cell>
          <cell r="E10060">
            <v>0.05</v>
          </cell>
        </row>
        <row r="10061">
          <cell r="A10061">
            <v>4958</v>
          </cell>
          <cell r="B10061" t="str">
            <v>PORTA DE MADEIRA, FOLHA MEDIA (NBR 15930), E = 35 MM, NUCLEO SARRAFEADO, CAPA FRISADA EM HDF, ACABAMENTO MELAMINICO EM PADRAO MADEIRA</v>
          </cell>
          <cell r="C10061" t="str">
            <v xml:space="preserve">M2    </v>
          </cell>
          <cell r="D10061">
            <v>133.41</v>
          </cell>
          <cell r="E10061">
            <v>0.05</v>
          </cell>
        </row>
        <row r="10062">
          <cell r="A10062">
            <v>39502</v>
          </cell>
          <cell r="B10062" t="str">
            <v>PORTA DE MADEIRA, FOLHA PESADA (NBR 15930) DE 80 X 210 CM, E = 35 MM, NUCLEO SOLIDO, CAPA LISA EM HDF, ACABAMENTO EM LAMINADO NATURAL PARA VERNIZ</v>
          </cell>
          <cell r="C10062" t="str">
            <v xml:space="preserve">UN    </v>
          </cell>
          <cell r="D10062">
            <v>323.33</v>
          </cell>
          <cell r="E10062">
            <v>0.05</v>
          </cell>
        </row>
        <row r="10063">
          <cell r="A10063">
            <v>39504</v>
          </cell>
          <cell r="B10063" t="str">
            <v>PORTA DE MADEIRA, FOLHA PESADA (NBR 15930) DE 80 X 210 CM, E = 35 MM, NUCLEO SOLIDO, CAPA LISA EM HDF, ACABAMENTO EM PRIMER PARA PINTURA</v>
          </cell>
          <cell r="C10063" t="str">
            <v xml:space="preserve">UN    </v>
          </cell>
          <cell r="D10063">
            <v>229.27</v>
          </cell>
          <cell r="E10063">
            <v>0.05</v>
          </cell>
        </row>
        <row r="10064">
          <cell r="A10064">
            <v>39503</v>
          </cell>
          <cell r="B10064" t="str">
            <v>PORTA DE MADEIRA, FOLHA PESADA (NBR 15930) DE 90 X 210 CM, E = 35 MM, NUCLEO SOLIDO, CAPA LISA EM HDF, ACABAMENTO EM LAMINADO NATURAL PARA VERNIZ</v>
          </cell>
          <cell r="C10064" t="str">
            <v xml:space="preserve">UN    </v>
          </cell>
          <cell r="D10064">
            <v>351.25</v>
          </cell>
          <cell r="E10064">
            <v>0.05</v>
          </cell>
        </row>
        <row r="10065">
          <cell r="A10065">
            <v>39505</v>
          </cell>
          <cell r="B10065" t="str">
            <v>PORTA DE MADEIRA, FOLHA PESADA (NBR 15930) DE 90 X 210 CM, E = 35 MM, NUCLEO SOLIDO, CAPA LISA EM HDF, ACABAMENTO EM PRIMER PARA PINTURA</v>
          </cell>
          <cell r="C10065" t="str">
            <v xml:space="preserve">UN    </v>
          </cell>
          <cell r="D10065">
            <v>249.84</v>
          </cell>
          <cell r="E10065">
            <v>0.05</v>
          </cell>
        </row>
        <row r="10066">
          <cell r="A10066">
            <v>25969</v>
          </cell>
          <cell r="B10066" t="str">
            <v>PORTA DENTE PARA FRESADORA</v>
          </cell>
          <cell r="C10066" t="str">
            <v xml:space="preserve">UN    </v>
          </cell>
          <cell r="D10066">
            <v>249.8</v>
          </cell>
          <cell r="E10066">
            <v>0.05</v>
          </cell>
        </row>
        <row r="10067">
          <cell r="A10067">
            <v>4944</v>
          </cell>
          <cell r="B10067" t="str">
            <v>PORTA GRADE DE ENROLAR MANUAL COMPLETA, PERFIL TUBULAR TIJOLINHO 3/4 ", EM ACO GALVANIZADO NATURAL (SEM INSTALACAO)</v>
          </cell>
          <cell r="C10067" t="str">
            <v xml:space="preserve">M2    </v>
          </cell>
          <cell r="D10067">
            <v>710.48</v>
          </cell>
          <cell r="E10067">
            <v>0.05</v>
          </cell>
        </row>
        <row r="10068">
          <cell r="A10068">
            <v>21102</v>
          </cell>
          <cell r="B10068" t="str">
            <v>PORTA TOALHA BANHO EM METAL CROMADO, TIPO BARRA</v>
          </cell>
          <cell r="C10068" t="str">
            <v xml:space="preserve">UN    </v>
          </cell>
          <cell r="D10068">
            <v>47.73</v>
          </cell>
          <cell r="E10068">
            <v>0.05</v>
          </cell>
        </row>
        <row r="10069">
          <cell r="A10069">
            <v>21101</v>
          </cell>
          <cell r="B10069" t="str">
            <v>PORTA TOALHA ROSTO EM METAL CROMADO, TIPO ARGOLA</v>
          </cell>
          <cell r="C10069" t="str">
            <v xml:space="preserve">UN    </v>
          </cell>
          <cell r="D10069">
            <v>30.65</v>
          </cell>
          <cell r="E10069">
            <v>0.05</v>
          </cell>
        </row>
        <row r="10070">
          <cell r="A10070">
            <v>34713</v>
          </cell>
          <cell r="B10070" t="str">
            <v>PORTA VIDRO TEMPERADO INCOLOR, 2 FOLHAS DE CORRER, E = 10 MM (SEM FERRAGENS E SEM COLOCACAO)</v>
          </cell>
          <cell r="C10070" t="str">
            <v xml:space="preserve">M2    </v>
          </cell>
          <cell r="D10070">
            <v>151.66999999999999</v>
          </cell>
          <cell r="E10070">
            <v>0.05</v>
          </cell>
        </row>
        <row r="10071">
          <cell r="A10071">
            <v>4947</v>
          </cell>
          <cell r="B10071" t="str">
            <v>PORTAO BASCULANTE MANUAL EM ACO GALVANIZADO NATURAL, TIPO LAMBRIL COM REQUADRO/BATENTE, CHAPA NUMERO 26, INCLUI FECHADURA (SEM INSTALACAO)</v>
          </cell>
          <cell r="C10071" t="str">
            <v xml:space="preserve">M2    </v>
          </cell>
          <cell r="D10071">
            <v>580.70000000000005</v>
          </cell>
          <cell r="E10071">
            <v>0.05</v>
          </cell>
        </row>
        <row r="10072">
          <cell r="A10072">
            <v>37563</v>
          </cell>
          <cell r="B10072" t="str">
            <v>PORTAO BASCULANTE, MANUAL, EM CHAPA TIPO LAMBRIL QUADRADO, COM REQUADRO, ACABAMENTO NATURAL</v>
          </cell>
          <cell r="C10072" t="str">
            <v xml:space="preserve">M2    </v>
          </cell>
          <cell r="D10072">
            <v>445.88</v>
          </cell>
          <cell r="E10072">
            <v>0.05</v>
          </cell>
        </row>
        <row r="10073">
          <cell r="A10073">
            <v>4948</v>
          </cell>
          <cell r="B10073" t="str">
            <v>PORTAO DE ABRIR EM GRADIL DE METALON REDONDO DE 3/4"  VERTICAL, COM REQUADRO, ACABAMENTO NATURAL - COMPLETO</v>
          </cell>
          <cell r="C10073" t="str">
            <v xml:space="preserve">M2    </v>
          </cell>
          <cell r="D10073">
            <v>404.66</v>
          </cell>
          <cell r="E10073">
            <v>0.05</v>
          </cell>
        </row>
        <row r="10074">
          <cell r="A10074">
            <v>37561</v>
          </cell>
          <cell r="B10074" t="str">
            <v>PORTAO DE CORRER EM CHAPA TIPO PAINEL LAMBRIL QUADRADO, COM PORTA SOCIAL COMPLETA INCLUIDA, COM REQUADRO, ACABAMENTO NATURAL, COM TRILHOS E ROLDANAS</v>
          </cell>
          <cell r="C10074" t="str">
            <v xml:space="preserve">M2    </v>
          </cell>
          <cell r="D10074">
            <v>832.35</v>
          </cell>
          <cell r="E10074">
            <v>0.05</v>
          </cell>
        </row>
        <row r="10075">
          <cell r="A10075">
            <v>37562</v>
          </cell>
          <cell r="B10075" t="str">
            <v>PORTAO DE CORRER EM GRADIL FIXO DE BARRA DE FERRO CHATA DE 3 X 1/4" NA VERTICAL, SEM REQUADRO, ACABAMENTO NATURAL, COM TRILHOS E ROLDANAS</v>
          </cell>
          <cell r="C10075" t="str">
            <v xml:space="preserve">M2    </v>
          </cell>
          <cell r="D10075">
            <v>533.87</v>
          </cell>
          <cell r="E10075">
            <v>0.05</v>
          </cell>
        </row>
        <row r="10076">
          <cell r="A10076">
            <v>37585</v>
          </cell>
          <cell r="B10076" t="str">
            <v>PORTINHOLA DE ABRIR EM ALUMINIO DE 60 X 80 CM, VENEZIANA VENTILADA 1 FOLHA, ACABAMENTO ANODIZADO NATURAL</v>
          </cell>
          <cell r="C10076" t="str">
            <v xml:space="preserve">UN    </v>
          </cell>
          <cell r="D10076">
            <v>305.29000000000002</v>
          </cell>
          <cell r="E10076">
            <v>0.05</v>
          </cell>
        </row>
        <row r="10077">
          <cell r="A10077">
            <v>14164</v>
          </cell>
          <cell r="B10077" t="str">
            <v>POSTE CONICO CONTINUO EM ACO GALVANIZADO, CURVO, BRACO DUPLO, ENGASTADO,  H = 9 M, DIAMETRO INFERIOR = *135* MM</v>
          </cell>
          <cell r="C10077" t="str">
            <v xml:space="preserve">UN    </v>
          </cell>
          <cell r="D10077">
            <v>1319.08</v>
          </cell>
          <cell r="E10077">
            <v>0.05</v>
          </cell>
        </row>
        <row r="10078">
          <cell r="A10078">
            <v>14163</v>
          </cell>
          <cell r="B10078" t="str">
            <v>POSTE CONICO CONTINUO EM ACO GALVANIZADO, CURVO, BRACO DUPLO, FLANGEADO,  H = 9 M, DIAMETRO INFERIOR = *135* MM</v>
          </cell>
          <cell r="C10078" t="str">
            <v xml:space="preserve">UN    </v>
          </cell>
          <cell r="D10078">
            <v>1499.22</v>
          </cell>
          <cell r="E10078">
            <v>0.05</v>
          </cell>
        </row>
        <row r="10079">
          <cell r="A10079">
            <v>5051</v>
          </cell>
          <cell r="B10079" t="str">
            <v>POSTE CONICO CONTINUO EM ACO GALVANIZADO, CURVO, BRACO SIMPLES, ENGASTADO,  H = 9 M, DIAMETRO INFERIOR = *135* MM</v>
          </cell>
          <cell r="C10079" t="str">
            <v xml:space="preserve">UN    </v>
          </cell>
          <cell r="D10079">
            <v>1275.07</v>
          </cell>
          <cell r="E10079">
            <v>0.05</v>
          </cell>
        </row>
        <row r="10080">
          <cell r="A10080">
            <v>14162</v>
          </cell>
          <cell r="B10080" t="str">
            <v>POSTE CONICO CONTINUO EM ACO GALVANIZADO, CURVO, BRACO SIMPLES, FLANGEADO,  H = 9 M, DIAMETRO INFERIOR = *135* MM</v>
          </cell>
          <cell r="C10080" t="str">
            <v xml:space="preserve">UN    </v>
          </cell>
          <cell r="D10080">
            <v>1273.22</v>
          </cell>
          <cell r="E10080">
            <v>0.05</v>
          </cell>
        </row>
        <row r="10081">
          <cell r="A10081">
            <v>5052</v>
          </cell>
          <cell r="B10081" t="str">
            <v>POSTE CONICO CONTINUO EM ACO GALVANIZADO, CURVO, BRACO SIMPLES, FLANGEADO, H = 7 M, DIAMETRO INFERIOR = *125* MM</v>
          </cell>
          <cell r="C10081" t="str">
            <v xml:space="preserve">UN    </v>
          </cell>
          <cell r="D10081">
            <v>950</v>
          </cell>
          <cell r="E10081">
            <v>0.05</v>
          </cell>
        </row>
        <row r="10082">
          <cell r="A10082">
            <v>14166</v>
          </cell>
          <cell r="B10082" t="str">
            <v>POSTE CONICO CONTINUO EM ACO GALVANIZADO, RETO, ENGASTADO,  H = 7 M, DIAMETRO INFERIOR = *125* MM</v>
          </cell>
          <cell r="C10082" t="str">
            <v xml:space="preserve">UN    </v>
          </cell>
          <cell r="D10082">
            <v>962.06</v>
          </cell>
          <cell r="E10082">
            <v>0.05</v>
          </cell>
        </row>
        <row r="10083">
          <cell r="A10083">
            <v>14165</v>
          </cell>
          <cell r="B10083" t="str">
            <v>POSTE CONICO CONTINUO EM ACO GALVANIZADO, RETO, ENGASTADO,  H = 9 M, DIAMETRO INFERIOR = *145* MM</v>
          </cell>
          <cell r="C10083" t="str">
            <v xml:space="preserve">UN    </v>
          </cell>
          <cell r="D10083">
            <v>1332.8</v>
          </cell>
          <cell r="E10083">
            <v>0.05</v>
          </cell>
        </row>
        <row r="10084">
          <cell r="A10084">
            <v>5050</v>
          </cell>
          <cell r="B10084" t="str">
            <v>POSTE CONICO CONTINUO EM ACO GALVANIZADO, RETO, FLANGEADO,  H = 3 M, DIAMETRO INFERIOR = *95* MM</v>
          </cell>
          <cell r="C10084" t="str">
            <v xml:space="preserve">UN    </v>
          </cell>
          <cell r="D10084">
            <v>328.03</v>
          </cell>
          <cell r="E10084">
            <v>0.05</v>
          </cell>
        </row>
        <row r="10085">
          <cell r="A10085">
            <v>12378</v>
          </cell>
          <cell r="B10085" t="str">
            <v>POSTE CONICO CONTINUO EM ACO GALVANIZADO, RETO, FLANGEADO, H = 6 M, DIAMETRO INFERIOR = *90* CM</v>
          </cell>
          <cell r="C10085" t="str">
            <v xml:space="preserve">UN    </v>
          </cell>
          <cell r="D10085">
            <v>779.72</v>
          </cell>
          <cell r="E10085">
            <v>0.05</v>
          </cell>
        </row>
        <row r="10086">
          <cell r="A10086">
            <v>5040</v>
          </cell>
          <cell r="B10086" t="str">
            <v>POSTE DE CONCRETO CIRCULAR, 100 KG, H = 5 M (NBR 8451)</v>
          </cell>
          <cell r="C10086" t="str">
            <v xml:space="preserve">UN    </v>
          </cell>
          <cell r="D10086">
            <v>241.53</v>
          </cell>
          <cell r="E10086">
            <v>0.05</v>
          </cell>
        </row>
        <row r="10087">
          <cell r="A10087">
            <v>5054</v>
          </cell>
          <cell r="B10087" t="str">
            <v>POSTE DE CONCRETO CIRCULAR, 100 KG, H = 7 M (NBR 8451)</v>
          </cell>
          <cell r="C10087" t="str">
            <v xml:space="preserve">UN    </v>
          </cell>
          <cell r="D10087">
            <v>352.33</v>
          </cell>
          <cell r="E10087">
            <v>0.05</v>
          </cell>
        </row>
        <row r="10088">
          <cell r="A10088">
            <v>12366</v>
          </cell>
          <cell r="B10088" t="str">
            <v>POSTE DE CONCRETO CIRCULAR, 150 KG, H = 10 M (NBR 8451)</v>
          </cell>
          <cell r="C10088" t="str">
            <v xml:space="preserve">UN    </v>
          </cell>
          <cell r="D10088">
            <v>627.28</v>
          </cell>
          <cell r="E10088">
            <v>0.05</v>
          </cell>
        </row>
        <row r="10089">
          <cell r="A10089">
            <v>5045</v>
          </cell>
          <cell r="B10089" t="str">
            <v>POSTE DE CONCRETO CIRCULAR, 200 KG, H = 11 M (NBR 8451)</v>
          </cell>
          <cell r="C10089" t="str">
            <v xml:space="preserve">UN    </v>
          </cell>
          <cell r="D10089">
            <v>873.51</v>
          </cell>
          <cell r="E10089">
            <v>0.05</v>
          </cell>
        </row>
        <row r="10090">
          <cell r="A10090">
            <v>12367</v>
          </cell>
          <cell r="B10090" t="str">
            <v>POSTE DE CONCRETO CIRCULAR, 200 KG, H = 17 M (NBR 8451)</v>
          </cell>
          <cell r="C10090" t="str">
            <v xml:space="preserve">UN    </v>
          </cell>
          <cell r="D10090">
            <v>2674.26</v>
          </cell>
          <cell r="E10090">
            <v>0.05</v>
          </cell>
        </row>
        <row r="10091">
          <cell r="A10091">
            <v>12368</v>
          </cell>
          <cell r="B10091" t="str">
            <v>POSTE DE CONCRETO CIRCULAR, 200 KG, H = 22,5 M (NBR 8451)</v>
          </cell>
          <cell r="C10091" t="str">
            <v xml:space="preserve">UN    </v>
          </cell>
          <cell r="D10091">
            <v>5291.25</v>
          </cell>
          <cell r="E10091">
            <v>0.05</v>
          </cell>
        </row>
        <row r="10092">
          <cell r="A10092">
            <v>5042</v>
          </cell>
          <cell r="B10092" t="str">
            <v>POSTE DE CONCRETO CIRCULAR, 200 KG, H = 7 M (NBR 8451)</v>
          </cell>
          <cell r="C10092" t="str">
            <v xml:space="preserve">UN    </v>
          </cell>
          <cell r="D10092">
            <v>455.67</v>
          </cell>
          <cell r="E10092">
            <v>0.05</v>
          </cell>
        </row>
        <row r="10093">
          <cell r="A10093">
            <v>5044</v>
          </cell>
          <cell r="B10093" t="str">
            <v>POSTE DE CONCRETO CIRCULAR, 200 KG, H = 9 M (NBR 8451)</v>
          </cell>
          <cell r="C10093" t="str">
            <v xml:space="preserve">UN    </v>
          </cell>
          <cell r="D10093">
            <v>616.27</v>
          </cell>
          <cell r="E10093">
            <v>0.05</v>
          </cell>
        </row>
        <row r="10094">
          <cell r="A10094">
            <v>5055</v>
          </cell>
          <cell r="B10094" t="str">
            <v>POSTE DE CONCRETO CIRCULAR, 300 KG, H = 11 M (NBR 8451)</v>
          </cell>
          <cell r="C10094" t="str">
            <v xml:space="preserve">UN    </v>
          </cell>
          <cell r="D10094">
            <v>876.18</v>
          </cell>
          <cell r="E10094">
            <v>0.05</v>
          </cell>
        </row>
        <row r="10095">
          <cell r="A10095">
            <v>5041</v>
          </cell>
          <cell r="B10095" t="str">
            <v>POSTE DE CONCRETO CIRCULAR, 300 KG, H = 5 M (NBR 8451)</v>
          </cell>
          <cell r="C10095" t="str">
            <v xml:space="preserve">UN    </v>
          </cell>
          <cell r="D10095">
            <v>323.7</v>
          </cell>
          <cell r="E10095">
            <v>0.05</v>
          </cell>
        </row>
        <row r="10096">
          <cell r="A10096">
            <v>5043</v>
          </cell>
          <cell r="B10096" t="str">
            <v>POSTE DE CONCRETO CIRCULAR, 300 KG, H = 7 M (NBR 8451)</v>
          </cell>
          <cell r="C10096" t="str">
            <v xml:space="preserve">UN    </v>
          </cell>
          <cell r="D10096">
            <v>559</v>
          </cell>
          <cell r="E10096">
            <v>0.05</v>
          </cell>
        </row>
        <row r="10097">
          <cell r="A10097">
            <v>5053</v>
          </cell>
          <cell r="B10097" t="str">
            <v>POSTE DE CONCRETO CIRCULAR, 300 KG, H = 9 M (NBR 8451)</v>
          </cell>
          <cell r="C10097" t="str">
            <v xml:space="preserve">UN    </v>
          </cell>
          <cell r="D10097">
            <v>681.96</v>
          </cell>
          <cell r="E10097">
            <v>0.05</v>
          </cell>
        </row>
        <row r="10098">
          <cell r="A10098">
            <v>5035</v>
          </cell>
          <cell r="B10098" t="str">
            <v>POSTE DE CONCRETO CIRCULAR, 400 KG, H = 11 M (NBR 8451)</v>
          </cell>
          <cell r="C10098" t="str">
            <v xml:space="preserve">UN    </v>
          </cell>
          <cell r="D10098">
            <v>1114.98</v>
          </cell>
          <cell r="E10098">
            <v>0.05</v>
          </cell>
        </row>
        <row r="10099">
          <cell r="A10099">
            <v>5036</v>
          </cell>
          <cell r="B10099" t="str">
            <v>POSTE DE CONCRETO CIRCULAR, 400 KG, H = 14 M (NBR 8451)</v>
          </cell>
          <cell r="C10099" t="str">
            <v xml:space="preserve">UN    </v>
          </cell>
          <cell r="D10099">
            <v>1861.27</v>
          </cell>
          <cell r="E10099">
            <v>0.05</v>
          </cell>
        </row>
        <row r="10100">
          <cell r="A10100">
            <v>5059</v>
          </cell>
          <cell r="B10100" t="str">
            <v>POSTE DE CONCRETO CIRCULAR, 400 KG, H = 9 M (NBR 8451)</v>
          </cell>
          <cell r="C10100" t="str">
            <v xml:space="preserve">UN    </v>
          </cell>
          <cell r="D10100">
            <v>872.02</v>
          </cell>
          <cell r="E10100">
            <v>0.05</v>
          </cell>
        </row>
        <row r="10101">
          <cell r="A10101">
            <v>5034</v>
          </cell>
          <cell r="B10101" t="str">
            <v>POSTE DE CONCRETO CIRCULAR, 600 KG, H = 10 M (NBR 8451)</v>
          </cell>
          <cell r="C10101" t="str">
            <v xml:space="preserve">UN    </v>
          </cell>
          <cell r="D10101">
            <v>1203.31</v>
          </cell>
          <cell r="E10101">
            <v>0.05</v>
          </cell>
        </row>
        <row r="10102">
          <cell r="A10102">
            <v>5056</v>
          </cell>
          <cell r="B10102" t="str">
            <v>POSTE DE CONCRETO DUPLO T ,TIPO B, 500 KG, H = 9 M (NBR 8451)</v>
          </cell>
          <cell r="C10102" t="str">
            <v xml:space="preserve">UN    </v>
          </cell>
          <cell r="D10102">
            <v>934.99</v>
          </cell>
          <cell r="E10102">
            <v>0.05</v>
          </cell>
        </row>
        <row r="10103">
          <cell r="A10103">
            <v>5057</v>
          </cell>
          <cell r="B10103" t="str">
            <v>POSTE DE CONCRETO DUPLO T, TIPO B, 300 KG, H = 10 M (NBR 8451)</v>
          </cell>
          <cell r="C10103" t="str">
            <v xml:space="preserve">UN    </v>
          </cell>
          <cell r="D10103">
            <v>749.86</v>
          </cell>
          <cell r="E10103">
            <v>0.05</v>
          </cell>
        </row>
        <row r="10104">
          <cell r="A10104">
            <v>5033</v>
          </cell>
          <cell r="B10104" t="str">
            <v>POSTE DE CONCRETO DUPLO T, TIPO B, 300 KG, H = 9 M (NBR 8451)</v>
          </cell>
          <cell r="C10104" t="str">
            <v xml:space="preserve">UN    </v>
          </cell>
          <cell r="D10104">
            <v>622.5</v>
          </cell>
          <cell r="E10104">
            <v>0.05</v>
          </cell>
        </row>
        <row r="10105">
          <cell r="A10105">
            <v>5037</v>
          </cell>
          <cell r="B10105" t="str">
            <v>POSTE DE CONCRETO DUPLO T, TIPO D, 100 KG, H = 7 M (NBR 8451)</v>
          </cell>
          <cell r="C10105" t="str">
            <v xml:space="preserve">UN    </v>
          </cell>
          <cell r="D10105">
            <v>315.82</v>
          </cell>
          <cell r="E10105">
            <v>0.05</v>
          </cell>
        </row>
        <row r="10106">
          <cell r="A10106">
            <v>5038</v>
          </cell>
          <cell r="B10106" t="str">
            <v>POSTE DE CONCRETO DUPLO T, TIPO D, 200 KG, H = 9 M (NBR 8451)</v>
          </cell>
          <cell r="C10106" t="str">
            <v xml:space="preserve">UN    </v>
          </cell>
          <cell r="D10106">
            <v>507.33</v>
          </cell>
          <cell r="E10106">
            <v>0.05</v>
          </cell>
        </row>
        <row r="10107">
          <cell r="A10107">
            <v>12374</v>
          </cell>
          <cell r="B10107" t="str">
            <v>POSTE DE CONCRETO DUPLO T, 100 KG, H = 6 M, (NBR 8451)</v>
          </cell>
          <cell r="C10107" t="str">
            <v xml:space="preserve">UN    </v>
          </cell>
          <cell r="D10107">
            <v>311.25</v>
          </cell>
          <cell r="E10107">
            <v>0.05</v>
          </cell>
        </row>
        <row r="10108">
          <cell r="A10108">
            <v>12372</v>
          </cell>
          <cell r="B10108" t="str">
            <v>POSTE DE CONCRETO DUPLO T, 200 KG, H = 11 M (NBR 8451)</v>
          </cell>
          <cell r="C10108" t="str">
            <v xml:space="preserve">UN    </v>
          </cell>
          <cell r="D10108">
            <v>668.56</v>
          </cell>
          <cell r="E10108">
            <v>0.05</v>
          </cell>
        </row>
        <row r="10109">
          <cell r="A10109">
            <v>13335</v>
          </cell>
          <cell r="B10109" t="str">
            <v>POSTE DE CONCRETO DUPLO T, 200 KG, H = 8 M (NBR 8451)</v>
          </cell>
          <cell r="C10109" t="str">
            <v xml:space="preserve">UN    </v>
          </cell>
          <cell r="D10109">
            <v>402.62</v>
          </cell>
          <cell r="E10109">
            <v>0.05</v>
          </cell>
        </row>
        <row r="10110">
          <cell r="A10110">
            <v>13339</v>
          </cell>
          <cell r="B10110" t="str">
            <v>POSTE DE CONCRETO DUPLO T, 300 KG, H = 12 M (NBR 8451)</v>
          </cell>
          <cell r="C10110" t="str">
            <v xml:space="preserve">UN    </v>
          </cell>
          <cell r="D10110">
            <v>993.89</v>
          </cell>
          <cell r="E10110">
            <v>0.05</v>
          </cell>
        </row>
        <row r="10111">
          <cell r="A10111">
            <v>12373</v>
          </cell>
          <cell r="B10111" t="str">
            <v>POSTE DE CONCRETO DUPLO T, 400 KG,H = 12 M (NBR 8451)</v>
          </cell>
          <cell r="C10111" t="str">
            <v xml:space="preserve">UN    </v>
          </cell>
          <cell r="D10111">
            <v>1040.82</v>
          </cell>
          <cell r="E10111">
            <v>0.05</v>
          </cell>
        </row>
        <row r="10112">
          <cell r="A10112">
            <v>34712</v>
          </cell>
          <cell r="B10112" t="str">
            <v>POSTE DE CONCRETO PADRAO, 1 CAIXA, H = 7,5 M</v>
          </cell>
          <cell r="C10112" t="str">
            <v xml:space="preserve">UN    </v>
          </cell>
          <cell r="D10112">
            <v>759.45</v>
          </cell>
          <cell r="E10112">
            <v>0.05</v>
          </cell>
        </row>
        <row r="10113">
          <cell r="A10113">
            <v>34711</v>
          </cell>
          <cell r="B10113" t="str">
            <v>POSTE DE CONCRETO PADRAO, 2 CAIXAS, H = 7,5 M</v>
          </cell>
          <cell r="C10113" t="str">
            <v xml:space="preserve">UN    </v>
          </cell>
          <cell r="D10113">
            <v>996</v>
          </cell>
          <cell r="E10113">
            <v>0.05</v>
          </cell>
        </row>
        <row r="10114">
          <cell r="A10114">
            <v>34706</v>
          </cell>
          <cell r="B10114" t="str">
            <v>POSTE DE CONCRETO PADRAO, 3 CAIXAS , H = 7,5 M</v>
          </cell>
          <cell r="C10114" t="str">
            <v xml:space="preserve">UN    </v>
          </cell>
          <cell r="D10114">
            <v>1706.89</v>
          </cell>
          <cell r="E10114">
            <v>0.05</v>
          </cell>
        </row>
        <row r="10115">
          <cell r="A10115">
            <v>34703</v>
          </cell>
          <cell r="B10115" t="str">
            <v>POSTE DE CONCRETO PADRAO, 4 CAIXAS , H = 7,5 M</v>
          </cell>
          <cell r="C10115" t="str">
            <v xml:space="preserve">UN    </v>
          </cell>
          <cell r="D10115">
            <v>2863.5</v>
          </cell>
          <cell r="E10115">
            <v>0.05</v>
          </cell>
        </row>
        <row r="10116">
          <cell r="A10116">
            <v>12388</v>
          </cell>
          <cell r="B10116" t="str">
            <v>POSTE DECORATIVO PARA JARDIM EM ACO TUBULAR, SEM LUMINARIA, H = *2,5* M</v>
          </cell>
          <cell r="C10116" t="str">
            <v xml:space="preserve">UN    </v>
          </cell>
          <cell r="D10116">
            <v>194.17</v>
          </cell>
          <cell r="E10116">
            <v>0.05</v>
          </cell>
        </row>
        <row r="10117">
          <cell r="A10117">
            <v>34695</v>
          </cell>
          <cell r="B10117" t="str">
            <v>POSTE PADRAO SUBTERRANEO 100 A, H = 2,5 M</v>
          </cell>
          <cell r="C10117" t="str">
            <v xml:space="preserve">UN    </v>
          </cell>
          <cell r="D10117">
            <v>715.87</v>
          </cell>
          <cell r="E10117">
            <v>0.05</v>
          </cell>
        </row>
        <row r="10118">
          <cell r="A10118">
            <v>34692</v>
          </cell>
          <cell r="B10118" t="str">
            <v>POSTE PADRAO SUBTERRANEO 200 A, H = 2,5 M</v>
          </cell>
          <cell r="C10118" t="str">
            <v xml:space="preserve">UN    </v>
          </cell>
          <cell r="D10118">
            <v>1718.1</v>
          </cell>
          <cell r="E10118">
            <v>0.05</v>
          </cell>
        </row>
        <row r="10119">
          <cell r="A10119">
            <v>26028</v>
          </cell>
          <cell r="B10119" t="str">
            <v>POZOLANA DE CLASSE C</v>
          </cell>
          <cell r="C10119" t="str">
            <v xml:space="preserve">T     </v>
          </cell>
          <cell r="D10119">
            <v>249.63</v>
          </cell>
          <cell r="E10119">
            <v>0.05</v>
          </cell>
        </row>
        <row r="10120">
          <cell r="A10120">
            <v>11844</v>
          </cell>
          <cell r="B10120" t="str">
            <v>PRANCHA DE MADEIRA APARELHADA *4 X 30* CM, MACARANDUBA, ANGELIM OU EQUIVALENTE DA REGIAO</v>
          </cell>
          <cell r="C10120" t="str">
            <v xml:space="preserve">M     </v>
          </cell>
          <cell r="D10120">
            <v>28.33</v>
          </cell>
          <cell r="E10120">
            <v>0.05</v>
          </cell>
        </row>
        <row r="10121">
          <cell r="A10121">
            <v>4465</v>
          </cell>
          <cell r="B10121" t="str">
            <v>PRANCHA DE MADEIRA NAO APARELHADA *6 X 25* CM, MACARANDUBA, ANGELIM OU EQUIVALENTE DA REGIAO</v>
          </cell>
          <cell r="C10121" t="str">
            <v xml:space="preserve">M     </v>
          </cell>
          <cell r="D10121">
            <v>29.87</v>
          </cell>
          <cell r="E10121">
            <v>0.05</v>
          </cell>
        </row>
        <row r="10122">
          <cell r="A10122">
            <v>35273</v>
          </cell>
          <cell r="B10122" t="str">
            <v>PRANCHA DE MADEIRA NAO APARELHADA *6 X 30* CM, MACARANDUBA, ANGELIM OU EQUIVALENTE DA REGIAO</v>
          </cell>
          <cell r="C10122" t="str">
            <v xml:space="preserve">M     </v>
          </cell>
          <cell r="D10122">
            <v>33.01</v>
          </cell>
          <cell r="E10122">
            <v>0.05</v>
          </cell>
        </row>
        <row r="10123">
          <cell r="A10123">
            <v>4470</v>
          </cell>
          <cell r="B10123" t="str">
            <v>PRANCHA DE MADEIRA NAO APARELHADA *6 X 40* CM, MACARANDUBA, ANGELIM OU EQUIVALENTE DA REGIAO</v>
          </cell>
          <cell r="C10123" t="str">
            <v xml:space="preserve">M     </v>
          </cell>
          <cell r="D10123">
            <v>49.32</v>
          </cell>
          <cell r="E10123">
            <v>0.05</v>
          </cell>
        </row>
        <row r="10124">
          <cell r="A10124">
            <v>20204</v>
          </cell>
          <cell r="B10124" t="str">
            <v>PRANCHAO DE MADEIRA APARELHADA *7,5 X 23* CM (3 X 9 ") MACARANDUBA, ANGELIM OU EQUIVALENTE DA REGIAO</v>
          </cell>
          <cell r="C10124" t="str">
            <v xml:space="preserve">M     </v>
          </cell>
          <cell r="D10124">
            <v>40.01</v>
          </cell>
          <cell r="E10124">
            <v>0.05</v>
          </cell>
        </row>
        <row r="10125">
          <cell r="A10125">
            <v>20208</v>
          </cell>
          <cell r="B10125" t="str">
            <v>PRANCHAO DE MADEIRA APARELHADA *8 X 30* CM, MACARANDUBA, ANGELIM OU EQUIVALENTE DA REGIAO</v>
          </cell>
          <cell r="C10125" t="str">
            <v xml:space="preserve">M     </v>
          </cell>
          <cell r="D10125">
            <v>46.97</v>
          </cell>
          <cell r="E10125">
            <v>0.05</v>
          </cell>
        </row>
        <row r="10126">
          <cell r="A10126">
            <v>4437</v>
          </cell>
          <cell r="B10126" t="str">
            <v>PRANCHAO DE MADEIRA NAO APARELHADA *7,5 X 23* CM (3 x 9 ") MACARANDUBA, ANGELIM OU EQUIVALENTE DA REGIAO</v>
          </cell>
          <cell r="C10126" t="str">
            <v xml:space="preserve">M     </v>
          </cell>
          <cell r="D10126">
            <v>35.72</v>
          </cell>
          <cell r="E10126">
            <v>0.05</v>
          </cell>
        </row>
        <row r="10127">
          <cell r="A10127">
            <v>14580</v>
          </cell>
          <cell r="B10127" t="str">
            <v>PRANCHAO DE MADEIRA NAO APARELHADA *8 X 30* CM, MACARANDUBA, ANGELIM OU EQUIVALENTE DA REGIAO</v>
          </cell>
          <cell r="C10127" t="str">
            <v xml:space="preserve">M     </v>
          </cell>
          <cell r="D10127">
            <v>38.9</v>
          </cell>
          <cell r="E10127">
            <v>0.05</v>
          </cell>
        </row>
        <row r="10128">
          <cell r="A10128">
            <v>40304</v>
          </cell>
          <cell r="B10128" t="str">
            <v>PREGO DE ACO POLIDO COM CABECA DUPLA 17 X 27 (2 1/2 X 11)</v>
          </cell>
          <cell r="C10128" t="str">
            <v xml:space="preserve">KG    </v>
          </cell>
          <cell r="D10128">
            <v>11.37</v>
          </cell>
          <cell r="E10128">
            <v>0.05</v>
          </cell>
        </row>
        <row r="10129">
          <cell r="A10129">
            <v>5065</v>
          </cell>
          <cell r="B10129" t="str">
            <v>PREGO DE ACO POLIDO COM CABECA 10 X 10 (7/8 X 17)</v>
          </cell>
          <cell r="C10129" t="str">
            <v xml:space="preserve">KG    </v>
          </cell>
          <cell r="D10129">
            <v>17.53</v>
          </cell>
          <cell r="E10129">
            <v>0.05</v>
          </cell>
        </row>
        <row r="10130">
          <cell r="A10130">
            <v>5072</v>
          </cell>
          <cell r="B10130" t="str">
            <v>PREGO DE ACO POLIDO COM CABECA 10 X 11 (1 X 17)</v>
          </cell>
          <cell r="C10130" t="str">
            <v xml:space="preserve">KG    </v>
          </cell>
          <cell r="D10130">
            <v>16.21</v>
          </cell>
          <cell r="E10130">
            <v>0.05</v>
          </cell>
        </row>
        <row r="10131">
          <cell r="A10131">
            <v>5066</v>
          </cell>
          <cell r="B10131" t="str">
            <v>PREGO DE ACO POLIDO COM CABECA 12 X 12</v>
          </cell>
          <cell r="C10131" t="str">
            <v xml:space="preserve">KG    </v>
          </cell>
          <cell r="D10131">
            <v>12.14</v>
          </cell>
          <cell r="E10131">
            <v>0.05</v>
          </cell>
        </row>
        <row r="10132">
          <cell r="A10132">
            <v>5063</v>
          </cell>
          <cell r="B10132" t="str">
            <v>PREGO DE ACO POLIDO COM CABECA 14 X 18 (1 1/2 X 14)</v>
          </cell>
          <cell r="C10132" t="str">
            <v xml:space="preserve">KG    </v>
          </cell>
          <cell r="D10132">
            <v>10.99</v>
          </cell>
          <cell r="E10132">
            <v>0.05</v>
          </cell>
        </row>
        <row r="10133">
          <cell r="A10133">
            <v>20247</v>
          </cell>
          <cell r="B10133" t="str">
            <v>PREGO DE ACO POLIDO COM CABECA 15 X 15 (1 1/4 X 13)</v>
          </cell>
          <cell r="C10133" t="str">
            <v xml:space="preserve">KG    </v>
          </cell>
          <cell r="D10133">
            <v>10.199999999999999</v>
          </cell>
          <cell r="E10133">
            <v>0.05</v>
          </cell>
        </row>
        <row r="10134">
          <cell r="A10134">
            <v>5074</v>
          </cell>
          <cell r="B10134" t="str">
            <v>PREGO DE ACO POLIDO COM CABECA 15 X 18 (1 1/2 X 13)</v>
          </cell>
          <cell r="C10134" t="str">
            <v xml:space="preserve">KG    </v>
          </cell>
          <cell r="D10134">
            <v>10.32</v>
          </cell>
          <cell r="E10134">
            <v>0.05</v>
          </cell>
        </row>
        <row r="10135">
          <cell r="A10135">
            <v>5067</v>
          </cell>
          <cell r="B10135" t="str">
            <v>PREGO DE ACO POLIDO COM CABECA 16 X 24 (2 1/4 X 12)</v>
          </cell>
          <cell r="C10135" t="str">
            <v xml:space="preserve">KG    </v>
          </cell>
          <cell r="D10135">
            <v>9.82</v>
          </cell>
          <cell r="E10135">
            <v>0.05</v>
          </cell>
        </row>
        <row r="10136">
          <cell r="A10136">
            <v>5078</v>
          </cell>
          <cell r="B10136" t="str">
            <v>PREGO DE ACO POLIDO COM CABECA 16 X 27 (2 1/2 X 12)</v>
          </cell>
          <cell r="C10136" t="str">
            <v xml:space="preserve">KG    </v>
          </cell>
          <cell r="D10136">
            <v>9.7100000000000009</v>
          </cell>
          <cell r="E10136">
            <v>0.05</v>
          </cell>
        </row>
        <row r="10137">
          <cell r="A10137">
            <v>5068</v>
          </cell>
          <cell r="B10137" t="str">
            <v>PREGO DE ACO POLIDO COM CABECA 17 X 21 (2 X 11)</v>
          </cell>
          <cell r="C10137" t="str">
            <v xml:space="preserve">KG    </v>
          </cell>
          <cell r="D10137">
            <v>9.2100000000000009</v>
          </cell>
          <cell r="E10137">
            <v>0.05</v>
          </cell>
        </row>
        <row r="10138">
          <cell r="A10138">
            <v>5073</v>
          </cell>
          <cell r="B10138" t="str">
            <v>PREGO DE ACO POLIDO COM CABECA 17 X 24 (2 1/4 X 11)</v>
          </cell>
          <cell r="C10138" t="str">
            <v xml:space="preserve">KG    </v>
          </cell>
          <cell r="D10138">
            <v>9.39</v>
          </cell>
          <cell r="E10138">
            <v>0.05</v>
          </cell>
        </row>
        <row r="10139">
          <cell r="A10139">
            <v>5069</v>
          </cell>
          <cell r="B10139" t="str">
            <v>PREGO DE ACO POLIDO COM CABECA 17 X 27 (2 1/2 X 11)</v>
          </cell>
          <cell r="C10139" t="str">
            <v xml:space="preserve">KG    </v>
          </cell>
          <cell r="D10139">
            <v>9.39</v>
          </cell>
          <cell r="E10139">
            <v>0.05</v>
          </cell>
        </row>
        <row r="10140">
          <cell r="A10140">
            <v>5070</v>
          </cell>
          <cell r="B10140" t="str">
            <v>PREGO DE ACO POLIDO COM CABECA 17 X 30 (2 3/4 X 11)</v>
          </cell>
          <cell r="C10140" t="str">
            <v xml:space="preserve">KG    </v>
          </cell>
          <cell r="D10140">
            <v>9.49</v>
          </cell>
          <cell r="E10140">
            <v>0.05</v>
          </cell>
        </row>
        <row r="10141">
          <cell r="A10141">
            <v>5071</v>
          </cell>
          <cell r="B10141" t="str">
            <v>PREGO DE ACO POLIDO COM CABECA 18 X 24 (2 1/4 X 10)</v>
          </cell>
          <cell r="C10141" t="str">
            <v xml:space="preserve">KG    </v>
          </cell>
          <cell r="D10141">
            <v>9.2100000000000009</v>
          </cell>
          <cell r="E10141">
            <v>0.05</v>
          </cell>
        </row>
        <row r="10142">
          <cell r="A10142">
            <v>5061</v>
          </cell>
          <cell r="B10142" t="str">
            <v>PREGO DE ACO POLIDO COM CABECA 18 X 27 (2 1/2 X 10)</v>
          </cell>
          <cell r="C10142" t="str">
            <v xml:space="preserve">KG    </v>
          </cell>
          <cell r="D10142">
            <v>9.06</v>
          </cell>
          <cell r="E10142">
            <v>0.05</v>
          </cell>
        </row>
        <row r="10143">
          <cell r="A10143">
            <v>5075</v>
          </cell>
          <cell r="B10143" t="str">
            <v>PREGO DE ACO POLIDO COM CABECA 18 X 30 (2 3/4 X 10)</v>
          </cell>
          <cell r="C10143" t="str">
            <v xml:space="preserve">KG    </v>
          </cell>
          <cell r="D10143">
            <v>9.2100000000000009</v>
          </cell>
          <cell r="E10143">
            <v>0.05</v>
          </cell>
        </row>
        <row r="10144">
          <cell r="A10144">
            <v>39027</v>
          </cell>
          <cell r="B10144" t="str">
            <v>PREGO DE ACO POLIDO COM CABECA 19  X 36 (3 1/4  X  9)</v>
          </cell>
          <cell r="C10144" t="str">
            <v xml:space="preserve">KG    </v>
          </cell>
          <cell r="D10144">
            <v>9.1999999999999993</v>
          </cell>
          <cell r="E10144">
            <v>0.05</v>
          </cell>
        </row>
        <row r="10145">
          <cell r="A10145">
            <v>5062</v>
          </cell>
          <cell r="B10145" t="str">
            <v>PREGO DE ACO POLIDO COM CABECA 19 X 33 (3 X 9)</v>
          </cell>
          <cell r="C10145" t="str">
            <v xml:space="preserve">KG    </v>
          </cell>
          <cell r="D10145">
            <v>9.33</v>
          </cell>
          <cell r="E10145">
            <v>0.05</v>
          </cell>
        </row>
        <row r="10146">
          <cell r="A10146">
            <v>40568</v>
          </cell>
          <cell r="B10146" t="str">
            <v>PREGO DE ACO POLIDO COM CABECA 22 X 48 (4 1/4 X 5)</v>
          </cell>
          <cell r="C10146" t="str">
            <v xml:space="preserve">KG    </v>
          </cell>
          <cell r="D10146">
            <v>9.2799999999999994</v>
          </cell>
          <cell r="E10146">
            <v>0.05</v>
          </cell>
        </row>
        <row r="10147">
          <cell r="A10147">
            <v>39026</v>
          </cell>
          <cell r="B10147" t="str">
            <v>PREGO DE ACO POLIDO SEM CABECA 15 X 15 (1 1/4 X 13)</v>
          </cell>
          <cell r="C10147" t="str">
            <v xml:space="preserve">KG    </v>
          </cell>
          <cell r="D10147">
            <v>10.36</v>
          </cell>
          <cell r="E10147">
            <v>0.05</v>
          </cell>
        </row>
        <row r="10148">
          <cell r="A10148">
            <v>11572</v>
          </cell>
          <cell r="B10148" t="str">
            <v>PRENDEDOR / TRAVA DE PORTA, MONTAGEM PISO / PORTA, EM LATAO / ZAMAC, CROMADO</v>
          </cell>
          <cell r="C10148" t="str">
            <v xml:space="preserve">UN    </v>
          </cell>
          <cell r="D10148">
            <v>14.23</v>
          </cell>
          <cell r="E10148">
            <v>0.05</v>
          </cell>
        </row>
        <row r="10149">
          <cell r="A10149">
            <v>11149</v>
          </cell>
          <cell r="B10149" t="str">
            <v>PRIMER EPOXI</v>
          </cell>
          <cell r="C10149" t="str">
            <v xml:space="preserve">GL    </v>
          </cell>
          <cell r="D10149">
            <v>196.64</v>
          </cell>
          <cell r="E10149">
            <v>0.05</v>
          </cell>
        </row>
        <row r="10150">
          <cell r="A10150">
            <v>511</v>
          </cell>
          <cell r="B10150" t="str">
            <v>PRIMER PARA MANTA ASFALTICA A BASE DE ASFALTO MODIFICADO DILUIDO EM SOLVENTE, APLICACAO A FRIO</v>
          </cell>
          <cell r="C10150" t="str">
            <v xml:space="preserve">L     </v>
          </cell>
          <cell r="D10150">
            <v>13.2</v>
          </cell>
          <cell r="E10150">
            <v>0.05</v>
          </cell>
        </row>
        <row r="10151">
          <cell r="A10151">
            <v>11174</v>
          </cell>
          <cell r="B10151" t="str">
            <v>PRIMER UNIVERSAL, FUNDO ANTICORROSIVO TIPO ZARCAO</v>
          </cell>
          <cell r="C10151" t="str">
            <v xml:space="preserve">18L   </v>
          </cell>
          <cell r="D10151">
            <v>558.32000000000005</v>
          </cell>
          <cell r="E10151">
            <v>0.05</v>
          </cell>
        </row>
        <row r="10152">
          <cell r="A10152">
            <v>37540</v>
          </cell>
          <cell r="B10152" t="str">
            <v>PROJETOR DE ARGAMASSA, CAPACIDADE DE PROJECAO 1,5 M3/H, ALCANCE DA PROJECAO 30 ATE 60 M, MOTOR ELETRICO TRIFASICO</v>
          </cell>
          <cell r="C10152" t="str">
            <v xml:space="preserve">UN    </v>
          </cell>
          <cell r="D10152">
            <v>51834.67</v>
          </cell>
          <cell r="E10152">
            <v>0.05</v>
          </cell>
        </row>
        <row r="10153">
          <cell r="A10153">
            <v>37548</v>
          </cell>
          <cell r="B10153" t="str">
            <v>PROJETOR DE ARGAMASSA, CAPACIDADE DE PROJECAO 2,0 M3/H, ALCANCE DA PROJECAO ATE 50 M, MOTOR ELETRICO TRIFASICO</v>
          </cell>
          <cell r="C10153" t="str">
            <v xml:space="preserve">UN    </v>
          </cell>
          <cell r="D10153">
            <v>68706.600000000006</v>
          </cell>
          <cell r="E10153">
            <v>0.05</v>
          </cell>
        </row>
        <row r="10154">
          <cell r="A10154">
            <v>39828</v>
          </cell>
          <cell r="B10154" t="str">
            <v>PROJETOR PNEUMATICO DE ARGAMASSA PARA CHAPISCO E REBOCO COM RECIPIENTE ACOPLADO, TIPO CANEQUNHA, COM VOLUME DE 1,50 L, SEM COMPRESSOR</v>
          </cell>
          <cell r="C10154" t="str">
            <v xml:space="preserve">UN    </v>
          </cell>
          <cell r="D10154">
            <v>412.17</v>
          </cell>
          <cell r="E10154">
            <v>0.05</v>
          </cell>
        </row>
        <row r="10155">
          <cell r="A10155">
            <v>12273</v>
          </cell>
          <cell r="B10155" t="str">
            <v>PROJETOR RETANGULAR FECHADO PARA LAMPADA VAPOR DE MERCURIO/SODIO 250 W A 500 W, CABECEIRAS EM ALUMINIO FUNDIDO, CORPO EM ALUMINIO ANODIZADO, PARA LAMPADA E40 FECHAMENTO EM VIDRO TEMPERADO.</v>
          </cell>
          <cell r="C10155" t="str">
            <v xml:space="preserve">UN    </v>
          </cell>
          <cell r="D10155">
            <v>45.67</v>
          </cell>
          <cell r="E10155">
            <v>0.05</v>
          </cell>
        </row>
        <row r="10156">
          <cell r="A10156">
            <v>38392</v>
          </cell>
          <cell r="B10156" t="str">
            <v>PROLONGADOR/EXTENSOR PARA ROLO DE PINTURA 3 M</v>
          </cell>
          <cell r="C10156" t="str">
            <v xml:space="preserve">UN    </v>
          </cell>
          <cell r="D10156">
            <v>36.590000000000003</v>
          </cell>
          <cell r="E10156">
            <v>0.05</v>
          </cell>
        </row>
        <row r="10157">
          <cell r="A10157">
            <v>11735</v>
          </cell>
          <cell r="B10157" t="str">
            <v>PROLONGAMENTO PVC PARA CAIXA SIFONADA  100 MM X 200 MM (NBR 5688)</v>
          </cell>
          <cell r="C10157" t="str">
            <v xml:space="preserve">UN    </v>
          </cell>
          <cell r="D10157">
            <v>3.72</v>
          </cell>
          <cell r="E10157">
            <v>0.05</v>
          </cell>
        </row>
        <row r="10158">
          <cell r="A10158">
            <v>11733</v>
          </cell>
          <cell r="B10158" t="str">
            <v>PROLONGAMENTO PVC PARA CAIXA SIFONADA 100 MM X 100 MM (NBR 5688)</v>
          </cell>
          <cell r="C10158" t="str">
            <v xml:space="preserve">UN    </v>
          </cell>
          <cell r="D10158">
            <v>1.82</v>
          </cell>
          <cell r="E10158">
            <v>0.05</v>
          </cell>
        </row>
        <row r="10159">
          <cell r="A10159">
            <v>11734</v>
          </cell>
          <cell r="B10159" t="str">
            <v>PROLONGAMENTO PVC PARA CAIXA SIFONADA, 100 MM X 150 MM (NBR 5688)</v>
          </cell>
          <cell r="C10159" t="str">
            <v xml:space="preserve">UN    </v>
          </cell>
          <cell r="D10159">
            <v>2.8</v>
          </cell>
          <cell r="E10159">
            <v>0.05</v>
          </cell>
        </row>
        <row r="10160">
          <cell r="A10160">
            <v>11737</v>
          </cell>
          <cell r="B10160" t="str">
            <v>PROLONGAMENTO PVC PARA CAIXA SIFONADA, 150 MM X 150 MM (NBR 5688)</v>
          </cell>
          <cell r="C10160" t="str">
            <v xml:space="preserve">UN    </v>
          </cell>
          <cell r="D10160">
            <v>4.96</v>
          </cell>
          <cell r="E10160">
            <v>0.05</v>
          </cell>
        </row>
        <row r="10161">
          <cell r="A10161">
            <v>11738</v>
          </cell>
          <cell r="B10161" t="str">
            <v>PROLONGAMENTO PVC PARA CAIXA SIFONADA, 150 MM X 200 MM (NBR 5688)</v>
          </cell>
          <cell r="C10161" t="str">
            <v xml:space="preserve">UN    </v>
          </cell>
          <cell r="D10161">
            <v>8.07</v>
          </cell>
          <cell r="E10161">
            <v>0.05</v>
          </cell>
        </row>
        <row r="10162">
          <cell r="A10162">
            <v>36143</v>
          </cell>
          <cell r="B10162" t="str">
            <v>PROTETOR AUDITIVO TIPO CONCHA COM ABAFADOR DE RUIDOS, ATENUACAO ACIMA DE 22 DB</v>
          </cell>
          <cell r="C10162" t="str">
            <v xml:space="preserve">UN    </v>
          </cell>
          <cell r="D10162">
            <v>21.42</v>
          </cell>
          <cell r="E10162">
            <v>0.05</v>
          </cell>
        </row>
        <row r="10163">
          <cell r="A10163">
            <v>36142</v>
          </cell>
          <cell r="B10163" t="str">
            <v>PROTETOR AUDITIVO TIPO PLUG DE INSERCAO COM CORDAO, ATENUACAO SUPERIOR A 15 DB</v>
          </cell>
          <cell r="C10163" t="str">
            <v xml:space="preserve">UN    </v>
          </cell>
          <cell r="D10163">
            <v>1.56</v>
          </cell>
          <cell r="E10163">
            <v>0.05</v>
          </cell>
        </row>
        <row r="10164">
          <cell r="A10164">
            <v>36146</v>
          </cell>
          <cell r="B10164" t="str">
            <v>PROTETOR SOLAR FPS 30, EMBALAGEM 2 LITROS</v>
          </cell>
          <cell r="C10164" t="str">
            <v xml:space="preserve">UN    </v>
          </cell>
          <cell r="D10164">
            <v>177.65</v>
          </cell>
          <cell r="E10164">
            <v>0.05</v>
          </cell>
        </row>
        <row r="10165">
          <cell r="A10165">
            <v>39015</v>
          </cell>
          <cell r="B10165" t="str">
            <v>PROTETOR/PONTEIRA PLASTICA PARA PONTA DE VERGALHAO DE ATE 1", TIPO PROTETOR DE ESPERA</v>
          </cell>
          <cell r="C10165" t="str">
            <v xml:space="preserve">UN    </v>
          </cell>
          <cell r="D10165">
            <v>0.43</v>
          </cell>
          <cell r="E10165">
            <v>0.05</v>
          </cell>
        </row>
        <row r="10166">
          <cell r="A10166">
            <v>38377</v>
          </cell>
          <cell r="B10166" t="str">
            <v>PRUMO DE CENTRO EM ACO *400* G</v>
          </cell>
          <cell r="C10166" t="str">
            <v xml:space="preserve">UN    </v>
          </cell>
          <cell r="D10166">
            <v>21.69</v>
          </cell>
          <cell r="E10166">
            <v>0.05</v>
          </cell>
        </row>
        <row r="10167">
          <cell r="A10167">
            <v>38376</v>
          </cell>
          <cell r="B10167" t="str">
            <v>PRUMO DE PAREDE EM ACO 700 A 750 G</v>
          </cell>
          <cell r="C10167" t="str">
            <v xml:space="preserve">UN    </v>
          </cell>
          <cell r="D10167">
            <v>24.73</v>
          </cell>
          <cell r="E10167">
            <v>0.05</v>
          </cell>
        </row>
        <row r="10168">
          <cell r="A10168">
            <v>38116</v>
          </cell>
          <cell r="B10168" t="str">
            <v>PULSADOR CAMPAINHA 10A, 250V (APENAS MODULO)</v>
          </cell>
          <cell r="C10168" t="str">
            <v xml:space="preserve">UN    </v>
          </cell>
          <cell r="D10168">
            <v>4.9000000000000004</v>
          </cell>
          <cell r="E10168">
            <v>0.05</v>
          </cell>
        </row>
        <row r="10169">
          <cell r="A10169">
            <v>38066</v>
          </cell>
          <cell r="B10169" t="str">
            <v>PULSADOR CAMPAINHA 10A, 250V, CONJUNTO MONTADO PARA EMBUTIR 4" X 2" (PLACA + SUPORTE + MODULO)</v>
          </cell>
          <cell r="C10169" t="str">
            <v xml:space="preserve">UN    </v>
          </cell>
          <cell r="D10169">
            <v>8.09</v>
          </cell>
          <cell r="E10169">
            <v>0.05</v>
          </cell>
        </row>
        <row r="10170">
          <cell r="A10170">
            <v>38117</v>
          </cell>
          <cell r="B10170" t="str">
            <v>PULSADOR MINUTERIA 10A, 250V (APENAS MODULO)</v>
          </cell>
          <cell r="C10170" t="str">
            <v xml:space="preserve">UN    </v>
          </cell>
          <cell r="D10170">
            <v>8.34</v>
          </cell>
          <cell r="E10170">
            <v>0.05</v>
          </cell>
        </row>
        <row r="10171">
          <cell r="A10171">
            <v>38067</v>
          </cell>
          <cell r="B10171" t="str">
            <v>PULSADOR MINUTERIA 10A, 250V, CONJUNTO MONTADO PARA EMBUTIR 4" X 2" (PLACA + SUPORTE + MODULO)</v>
          </cell>
          <cell r="C10171" t="str">
            <v xml:space="preserve">UN    </v>
          </cell>
          <cell r="D10171">
            <v>11.38</v>
          </cell>
          <cell r="E10171">
            <v>0.05</v>
          </cell>
        </row>
        <row r="10172">
          <cell r="A10172">
            <v>41757</v>
          </cell>
          <cell r="B10172" t="str">
            <v>PULVERIZADOR DE TINTA ELETRICO / MAQUINA DE PINTURA AIRLESS, VAZAO *2* L/MIN (COLETADO CAIXA)</v>
          </cell>
          <cell r="C10172" t="str">
            <v xml:space="preserve">UN    </v>
          </cell>
          <cell r="D10172">
            <v>9060.27</v>
          </cell>
          <cell r="E10172">
            <v>0.05</v>
          </cell>
        </row>
        <row r="10173">
          <cell r="A10173">
            <v>5080</v>
          </cell>
          <cell r="B10173" t="str">
            <v>PUXADOR CENTRAL, TIPO ALCA, EM ZAMAC CROMADO, COM ROSETAS, COMPRIMENTO *100* MM, PARA PORTA / JANELA EM MADEIRA OU METALICA - INCLUI PARAFUSOS</v>
          </cell>
          <cell r="C10173" t="str">
            <v xml:space="preserve">UN    </v>
          </cell>
          <cell r="D10173">
            <v>10.09</v>
          </cell>
          <cell r="E10173">
            <v>0.05</v>
          </cell>
        </row>
        <row r="10174">
          <cell r="A10174">
            <v>11522</v>
          </cell>
          <cell r="B10174" t="str">
            <v>PUXADOR CONCHA DE EMBUTIR PARA JANELA / PORTA DE CORRER, EM LATAO CROMADO, COM FURO CENTRAL PARA CHAVE E FUROS PARA PARAFUSOS, *40 X 100* MM  (LARGURA X ALTURA) - SEM FECHADURA</v>
          </cell>
          <cell r="C10174" t="str">
            <v xml:space="preserve">UN    </v>
          </cell>
          <cell r="D10174">
            <v>12.61</v>
          </cell>
          <cell r="E10174">
            <v>0.05</v>
          </cell>
        </row>
        <row r="10175">
          <cell r="A10175">
            <v>11523</v>
          </cell>
          <cell r="B10175" t="str">
            <v>PUXADOR CONCHA DE EMBUTIR, EM LATAO CROMADO, PARA PORTA / JANELA DE CORRER, LISO, SEM FURO PARA CHAVE, COM FUROS PARA FIXAR PARAFUSOS, *30 X 90* MM (LARGURA X ALTURA)</v>
          </cell>
          <cell r="C10175" t="str">
            <v xml:space="preserve">UN    </v>
          </cell>
          <cell r="D10175">
            <v>11.8</v>
          </cell>
          <cell r="E10175">
            <v>0.05</v>
          </cell>
        </row>
        <row r="10176">
          <cell r="A10176">
            <v>11524</v>
          </cell>
          <cell r="B10176" t="str">
            <v>PUXADOR TIPO PUNHO REDONDO, CENTRAL, EM LATAO CROMADO, COMPRIMENTO DE *110* MM, PARA JANELAS / PORTAS DE CORRER - INCLUI PARAFUSOS</v>
          </cell>
          <cell r="C10176" t="str">
            <v xml:space="preserve">UN    </v>
          </cell>
          <cell r="D10176">
            <v>24.3</v>
          </cell>
          <cell r="E10176">
            <v>0.05</v>
          </cell>
        </row>
        <row r="10177">
          <cell r="A10177">
            <v>38168</v>
          </cell>
          <cell r="B10177" t="str">
            <v>PUXADOR TUBULAR RETO, DUPLO, EM ALUMINIO POLIDO, DIAMETRO APROX.DE 1", COMPRIMENTO APROX. DE 400 MM, PARA PORTAS DE MADEIRA OU VIDRO</v>
          </cell>
          <cell r="C10177" t="str">
            <v xml:space="preserve">UN    </v>
          </cell>
          <cell r="D10177">
            <v>117.3</v>
          </cell>
          <cell r="E10177">
            <v>0.05</v>
          </cell>
        </row>
        <row r="10178">
          <cell r="A10178">
            <v>13393</v>
          </cell>
          <cell r="B10178" t="str">
            <v>QUADRO DE DISTRIBUICAO COM BARRAMENTO TRIFASICO, DE EMBUTIR, EM CHAPA DE ACO GALVANIZADO, PARA 12 DISJUNTORES DIN, 100 A</v>
          </cell>
          <cell r="C10178" t="str">
            <v xml:space="preserve">UN    </v>
          </cell>
          <cell r="D10178">
            <v>286.75</v>
          </cell>
          <cell r="E10178">
            <v>0.05</v>
          </cell>
        </row>
        <row r="10179">
          <cell r="A10179">
            <v>13395</v>
          </cell>
          <cell r="B10179" t="str">
            <v>QUADRO DE DISTRIBUICAO COM BARRAMENTO TRIFASICO, DE EMBUTIR, EM CHAPA DE ACO GALVANIZADO, PARA 18 DISJUNTORES DIN, 100 A</v>
          </cell>
          <cell r="C10179" t="str">
            <v xml:space="preserve">UN    </v>
          </cell>
          <cell r="D10179">
            <v>343.85</v>
          </cell>
          <cell r="E10179">
            <v>0.05</v>
          </cell>
        </row>
        <row r="10180">
          <cell r="A10180">
            <v>12039</v>
          </cell>
          <cell r="B10180" t="str">
            <v>QUADRO DE DISTRIBUICAO COM BARRAMENTO TRIFASICO, DE EMBUTIR, EM CHAPA DE ACO GALVANIZADO, PARA 24 DISJUNTORES DIN, 100 A</v>
          </cell>
          <cell r="C10180" t="str">
            <v xml:space="preserve">UN    </v>
          </cell>
          <cell r="D10180">
            <v>460.1</v>
          </cell>
          <cell r="E10180">
            <v>0.05</v>
          </cell>
        </row>
        <row r="10181">
          <cell r="A10181">
            <v>13396</v>
          </cell>
          <cell r="B10181" t="str">
            <v>QUADRO DE DISTRIBUICAO COM BARRAMENTO TRIFASICO, DE EMBUTIR, EM CHAPA DE ACO GALVANIZADO, PARA 28 DISJUNTORES DIN, 100 A</v>
          </cell>
          <cell r="C10181" t="str">
            <v xml:space="preserve">UN    </v>
          </cell>
          <cell r="D10181">
            <v>735.91</v>
          </cell>
          <cell r="E10181">
            <v>0.05</v>
          </cell>
        </row>
        <row r="10182">
          <cell r="A10182">
            <v>13397</v>
          </cell>
          <cell r="B10182" t="str">
            <v>QUADRO DE DISTRIBUICAO COM BARRAMENTO TRIFASICO, DE EMBUTIR, EM CHAPA DE ACO GALVANIZADO, PARA 30 DISJUNTORES DIN, 100 A</v>
          </cell>
          <cell r="C10182" t="str">
            <v xml:space="preserve">UN    </v>
          </cell>
          <cell r="D10182">
            <v>743.8</v>
          </cell>
          <cell r="E10182">
            <v>0.05</v>
          </cell>
        </row>
        <row r="10183">
          <cell r="A10183">
            <v>12041</v>
          </cell>
          <cell r="B10183" t="str">
            <v>QUADRO DE DISTRIBUICAO COM BARRAMENTO TRIFASICO, DE EMBUTIR, EM CHAPA DE ACO GALVANIZADO, PARA 30 DISJUNTORES DIN, 150 A</v>
          </cell>
          <cell r="C10183" t="str">
            <v xml:space="preserve">UN    </v>
          </cell>
          <cell r="D10183">
            <v>1006.59</v>
          </cell>
          <cell r="E10183">
            <v>0.05</v>
          </cell>
        </row>
        <row r="10184">
          <cell r="A10184">
            <v>12043</v>
          </cell>
          <cell r="B10184" t="str">
            <v>QUADRO DE DISTRIBUICAO COM BARRAMENTO TRIFASICO, DE EMBUTIR, EM CHAPA DE ACO GALVANIZADO, PARA 30 DISJUNTORES DIN, 225 A</v>
          </cell>
          <cell r="C10184" t="str">
            <v xml:space="preserve">UN    </v>
          </cell>
          <cell r="D10184">
            <v>1160.69</v>
          </cell>
          <cell r="E10184">
            <v>0.05</v>
          </cell>
        </row>
        <row r="10185">
          <cell r="A10185">
            <v>39762</v>
          </cell>
          <cell r="B10185" t="str">
            <v>QUADRO DE DISTRIBUICAO COM BARRAMENTO TRIFASICO, DE EMBUTIR, EM CHAPA DE ACO GALVANIZADO, PARA 36 DISJUNTORES DIN, 100 A</v>
          </cell>
          <cell r="C10185" t="str">
            <v xml:space="preserve">UN    </v>
          </cell>
          <cell r="D10185">
            <v>784.17</v>
          </cell>
          <cell r="E10185">
            <v>0.05</v>
          </cell>
        </row>
        <row r="10186">
          <cell r="A10186">
            <v>12042</v>
          </cell>
          <cell r="B10186" t="str">
            <v>QUADRO DE DISTRIBUICAO COM BARRAMENTO TRIFASICO, DE EMBUTIR, EM CHAPA DE ACO GALVANIZADO, PARA 40 DISJUNTORES DIN, 100 A</v>
          </cell>
          <cell r="C10186" t="str">
            <v xml:space="preserve">UN    </v>
          </cell>
          <cell r="D10186">
            <v>784.37</v>
          </cell>
          <cell r="E10186">
            <v>0.05</v>
          </cell>
        </row>
        <row r="10187">
          <cell r="A10187">
            <v>39763</v>
          </cell>
          <cell r="B10187" t="str">
            <v>QUADRO DE DISTRIBUICAO COM BARRAMENTO TRIFASICO, DE EMBUTIR, EM CHAPA DE ACO GALVANIZADO, PARA 48 DISJUNTORES DIN, 100 A</v>
          </cell>
          <cell r="C10187" t="str">
            <v xml:space="preserve">UN    </v>
          </cell>
          <cell r="D10187">
            <v>1183.48</v>
          </cell>
          <cell r="E10187">
            <v>0.05</v>
          </cell>
        </row>
        <row r="10188">
          <cell r="A10188">
            <v>39756</v>
          </cell>
          <cell r="B10188" t="str">
            <v>QUADRO DE DISTRIBUICAO COM BARRAMENTO TRIFASICO, DE SOBREPOR, EM CHAPA DE ACO GALVANIZADO, PARA 12 DISJUNTORES DIN, 100 A</v>
          </cell>
          <cell r="C10188" t="str">
            <v xml:space="preserve">UN    </v>
          </cell>
          <cell r="D10188">
            <v>358.81</v>
          </cell>
          <cell r="E10188">
            <v>0.05</v>
          </cell>
        </row>
        <row r="10189">
          <cell r="A10189">
            <v>12038</v>
          </cell>
          <cell r="B10189" t="str">
            <v>QUADRO DE DISTRIBUICAO COM BARRAMENTO TRIFASICO, DE SOBREPOR, EM CHAPA DE ACO GALVANIZADO, PARA 18 DISJUNTORES DIN, 100 A</v>
          </cell>
          <cell r="C10189" t="str">
            <v xml:space="preserve">UN    </v>
          </cell>
          <cell r="D10189">
            <v>400.57</v>
          </cell>
          <cell r="E10189">
            <v>0.05</v>
          </cell>
        </row>
        <row r="10190">
          <cell r="A10190">
            <v>12040</v>
          </cell>
          <cell r="B10190" t="str">
            <v>QUADRO DE DISTRIBUICAO COM BARRAMENTO TRIFASICO, DE SOBREPOR, EM CHAPA DE ACO GALVANIZADO, PARA 24 DISJUNTORES DIN, 100 A</v>
          </cell>
          <cell r="C10190" t="str">
            <v xml:space="preserve">UN    </v>
          </cell>
          <cell r="D10190">
            <v>511.82</v>
          </cell>
          <cell r="E10190">
            <v>0.05</v>
          </cell>
        </row>
        <row r="10191">
          <cell r="A10191">
            <v>39757</v>
          </cell>
          <cell r="B10191" t="str">
            <v>QUADRO DE DISTRIBUICAO COM BARRAMENTO TRIFASICO, DE SOBREPOR, EM CHAPA DE ACO GALVANIZADO, PARA 28 DISJUNTORES DIN, 100 A</v>
          </cell>
          <cell r="C10191" t="str">
            <v xml:space="preserve">UN    </v>
          </cell>
          <cell r="D10191">
            <v>547.29</v>
          </cell>
          <cell r="E10191">
            <v>0.05</v>
          </cell>
        </row>
        <row r="10192">
          <cell r="A10192">
            <v>39758</v>
          </cell>
          <cell r="B10192" t="str">
            <v>QUADRO DE DISTRIBUICAO COM BARRAMENTO TRIFASICO, DE SOBREPOR, EM CHAPA DE ACO GALVANIZADO, PARA 30 DISJUNTORES DIN, 100 A</v>
          </cell>
          <cell r="C10192" t="str">
            <v xml:space="preserve">UN    </v>
          </cell>
          <cell r="D10192">
            <v>710.41</v>
          </cell>
          <cell r="E10192">
            <v>0.05</v>
          </cell>
        </row>
        <row r="10193">
          <cell r="A10193">
            <v>39759</v>
          </cell>
          <cell r="B10193" t="str">
            <v>QUADRO DE DISTRIBUICAO COM BARRAMENTO TRIFASICO, DE SOBREPOR, EM CHAPA DE ACO GALVANIZADO, PARA 36 DISJUNTORES DIN, 100 A</v>
          </cell>
          <cell r="C10193" t="str">
            <v xml:space="preserve">UN    </v>
          </cell>
          <cell r="D10193">
            <v>970.63</v>
          </cell>
          <cell r="E10193">
            <v>0.05</v>
          </cell>
        </row>
        <row r="10194">
          <cell r="A10194">
            <v>39760</v>
          </cell>
          <cell r="B10194" t="str">
            <v>QUADRO DE DISTRIBUICAO COM BARRAMENTO TRIFASICO, DE SOBREPOR, EM CHAPA DE ACO GALVANIZADO, PARA 40 DISJUNTORES DIN, 100 A</v>
          </cell>
          <cell r="C10194" t="str">
            <v xml:space="preserve">UN    </v>
          </cell>
          <cell r="D10194">
            <v>975.08</v>
          </cell>
          <cell r="E10194">
            <v>0.05</v>
          </cell>
        </row>
        <row r="10195">
          <cell r="A10195">
            <v>39761</v>
          </cell>
          <cell r="B10195" t="str">
            <v>QUADRO DE DISTRIBUICAO COM BARRAMENTO TRIFASICO, DE SOBREPOR, EM CHAPA DE ACO GALVANIZADO, PARA 48 DISJUNTORES DIN, 100 A</v>
          </cell>
          <cell r="C10195" t="str">
            <v xml:space="preserve">UN    </v>
          </cell>
          <cell r="D10195">
            <v>1247.95</v>
          </cell>
          <cell r="E10195">
            <v>0.05</v>
          </cell>
        </row>
        <row r="10196">
          <cell r="A10196">
            <v>39765</v>
          </cell>
          <cell r="B10196" t="str">
            <v>QUADRO DE DISTRIBUICAO SEM BARRAMENTO, COM PORTA, DE EMBUTIR, EM CHAPA DE ACO GALVANIZADO, PARA 12 DISJUNTORES NEMA</v>
          </cell>
          <cell r="C10196" t="str">
            <v xml:space="preserve">UN    </v>
          </cell>
          <cell r="D10196">
            <v>55.41</v>
          </cell>
          <cell r="E10196">
            <v>0.05</v>
          </cell>
        </row>
        <row r="10197">
          <cell r="A10197">
            <v>13399</v>
          </cell>
          <cell r="B10197" t="str">
            <v>QUADRO DE DISTRIBUICAO SEM BARRAMENTO, COM PORTA, DE EMBUTIR, EM CHAPA DE ACO GALVANIZADO, PARA 3 DISJUNTORES NEMA</v>
          </cell>
          <cell r="C10197" t="str">
            <v xml:space="preserve">UN    </v>
          </cell>
          <cell r="D10197">
            <v>31.51</v>
          </cell>
          <cell r="E10197">
            <v>0.05</v>
          </cell>
        </row>
        <row r="10198">
          <cell r="A10198">
            <v>39764</v>
          </cell>
          <cell r="B10198" t="str">
            <v>QUADRO DE DISTRIBUICAO SEM BARRAMENTO, COM PORTA, DE EMBUTIR, EM CHAPA DE ACO GALVANIZADO, PARA 6 DISJUNTORES NEMA</v>
          </cell>
          <cell r="C10198" t="str">
            <v xml:space="preserve">UN    </v>
          </cell>
          <cell r="D10198">
            <v>43.34</v>
          </cell>
          <cell r="E10198">
            <v>0.05</v>
          </cell>
        </row>
        <row r="10199">
          <cell r="A10199">
            <v>39805</v>
          </cell>
          <cell r="B10199" t="str">
            <v>QUADRO DE DISTRIBUICAO, COM BARRAMENTO TERRA / NEUTRO, DE EMBUTIR, PARA 16 DISJUNTORES DIN</v>
          </cell>
          <cell r="C10199" t="str">
            <v xml:space="preserve">UN    </v>
          </cell>
          <cell r="D10199">
            <v>96.84</v>
          </cell>
          <cell r="E10199">
            <v>0.05</v>
          </cell>
        </row>
        <row r="10200">
          <cell r="A10200">
            <v>39806</v>
          </cell>
          <cell r="B10200" t="str">
            <v>QUADRO DE DISTRIBUICAO, COM BARRAMENTO TERRA / NEUTRO, DE EMBUTIR, PARA 24 DISJUNTORES DIN</v>
          </cell>
          <cell r="C10200" t="str">
            <v xml:space="preserve">UN    </v>
          </cell>
          <cell r="D10200">
            <v>182.87</v>
          </cell>
          <cell r="E10200">
            <v>0.05</v>
          </cell>
        </row>
        <row r="10201">
          <cell r="A10201">
            <v>39807</v>
          </cell>
          <cell r="B10201" t="str">
            <v>QUADRO DE DISTRIBUICAO, COM BARRAMENTO TERRA / NEUTRO, DE EMBUTIR, PARA 36 DISJUNTORES DIN</v>
          </cell>
          <cell r="C10201" t="str">
            <v xml:space="preserve">UN    </v>
          </cell>
          <cell r="D10201">
            <v>257.81</v>
          </cell>
          <cell r="E10201">
            <v>0.05</v>
          </cell>
        </row>
        <row r="10202">
          <cell r="A10202">
            <v>39804</v>
          </cell>
          <cell r="B10202" t="str">
            <v>QUADRO DE DISTRIBUICAO, COM BARRAMENTO TERRA / NEUTRO, DE EMBUTIR, PARA 8 DISJUNTORES DIN</v>
          </cell>
          <cell r="C10202" t="str">
            <v xml:space="preserve">UN    </v>
          </cell>
          <cell r="D10202">
            <v>54.37</v>
          </cell>
          <cell r="E10202">
            <v>0.05</v>
          </cell>
        </row>
        <row r="10203">
          <cell r="A10203">
            <v>39796</v>
          </cell>
          <cell r="B10203" t="str">
            <v>QUADRO DE DISTRIBUICAO, SEM BARRAMENTO, EM PVC, DE EMBUTIR, PARA 16 DISJUNTORES DIN</v>
          </cell>
          <cell r="C10203" t="str">
            <v xml:space="preserve">UN    </v>
          </cell>
          <cell r="D10203">
            <v>55.41</v>
          </cell>
          <cell r="E10203">
            <v>0.05</v>
          </cell>
        </row>
        <row r="10204">
          <cell r="A10204">
            <v>39797</v>
          </cell>
          <cell r="B10204" t="str">
            <v>QUADRO DE DISTRIBUICAO, SEM BARRAMENTO, EM PVC, DE EMBUTIR, PARA 24 DISJUNTORES DIN</v>
          </cell>
          <cell r="C10204" t="str">
            <v xml:space="preserve">UN    </v>
          </cell>
          <cell r="D10204">
            <v>73.58</v>
          </cell>
          <cell r="E10204">
            <v>0.05</v>
          </cell>
        </row>
        <row r="10205">
          <cell r="A10205">
            <v>39798</v>
          </cell>
          <cell r="B10205" t="str">
            <v>QUADRO DE DISTRIBUICAO, SEM BARRAMENTO, EM PVC, DE EMBUTIR, PARA 36 DISJUNTORES DIN</v>
          </cell>
          <cell r="C10205" t="str">
            <v xml:space="preserve">UN    </v>
          </cell>
          <cell r="D10205">
            <v>122.66</v>
          </cell>
          <cell r="E10205">
            <v>0.05</v>
          </cell>
        </row>
        <row r="10206">
          <cell r="A10206">
            <v>39794</v>
          </cell>
          <cell r="B10206" t="str">
            <v>QUADRO DE DISTRIBUICAO, SEM BARRAMENTO, EM PVC, DE EMBUTIR, PARA 4 DISJUNTORES DIN</v>
          </cell>
          <cell r="C10206" t="str">
            <v xml:space="preserve">UN    </v>
          </cell>
          <cell r="D10206">
            <v>17.43</v>
          </cell>
          <cell r="E10206">
            <v>0.05</v>
          </cell>
        </row>
        <row r="10207">
          <cell r="A10207">
            <v>39795</v>
          </cell>
          <cell r="B10207" t="str">
            <v>QUADRO DE DISTRIBUICAO, SEM BARRAMENTO, EM PVC, DE EMBUTIR, PARA 8 DISJUNTORES DIN</v>
          </cell>
          <cell r="C10207" t="str">
            <v xml:space="preserve">UN    </v>
          </cell>
          <cell r="D10207">
            <v>24.41</v>
          </cell>
          <cell r="E10207">
            <v>0.05</v>
          </cell>
        </row>
        <row r="10208">
          <cell r="A10208">
            <v>39801</v>
          </cell>
          <cell r="B10208" t="str">
            <v>QUADRO DE DISTRIBUICAO, SEM BARRAMENTO, EM PVC, DE SOBREPOR, PARA 16 DISJUNTORES DIN</v>
          </cell>
          <cell r="C10208" t="str">
            <v xml:space="preserve">UN    </v>
          </cell>
          <cell r="D10208">
            <v>62.47</v>
          </cell>
          <cell r="E10208">
            <v>0.05</v>
          </cell>
        </row>
        <row r="10209">
          <cell r="A10209">
            <v>39802</v>
          </cell>
          <cell r="B10209" t="str">
            <v>QUADRO DE DISTRIBUICAO, SEM BARRAMENTO, EM PVC, DE SOBREPOR, PARA 24 DISJUNTORES DIN</v>
          </cell>
          <cell r="C10209" t="str">
            <v xml:space="preserve">UN    </v>
          </cell>
          <cell r="D10209">
            <v>103.74</v>
          </cell>
          <cell r="E10209">
            <v>0.05</v>
          </cell>
        </row>
        <row r="10210">
          <cell r="A10210">
            <v>39803</v>
          </cell>
          <cell r="B10210" t="str">
            <v>QUADRO DE DISTRIBUICAO, SEM BARRAMENTO, EM PVC, DE SOBREPOR, PARA 36 DISJUNTORES DIN</v>
          </cell>
          <cell r="C10210" t="str">
            <v xml:space="preserve">UN    </v>
          </cell>
          <cell r="D10210">
            <v>143.75</v>
          </cell>
          <cell r="E10210">
            <v>0.05</v>
          </cell>
        </row>
        <row r="10211">
          <cell r="A10211">
            <v>39799</v>
          </cell>
          <cell r="B10211" t="str">
            <v>QUADRO DE DISTRIBUICAO, SEM BARRAMENTO, EM PVC, DE SOBREPOR, PARA 4 DISJUNTORES DIN</v>
          </cell>
          <cell r="C10211" t="str">
            <v xml:space="preserve">UN    </v>
          </cell>
          <cell r="D10211">
            <v>23.62</v>
          </cell>
          <cell r="E10211">
            <v>0.05</v>
          </cell>
        </row>
        <row r="10212">
          <cell r="A10212">
            <v>39800</v>
          </cell>
          <cell r="B10212" t="str">
            <v>QUADRO DE DISTRIBUICAO, SEM BARRAMENTO, EM PVC, DE SOBREPOR, PARA 8 DISJUNTORES DIN</v>
          </cell>
          <cell r="C10212" t="str">
            <v xml:space="preserve">UN    </v>
          </cell>
          <cell r="D10212">
            <v>39.74</v>
          </cell>
          <cell r="E10212">
            <v>0.05</v>
          </cell>
        </row>
        <row r="10213">
          <cell r="A10213">
            <v>4224</v>
          </cell>
          <cell r="B10213" t="str">
            <v>QUEROSENE</v>
          </cell>
          <cell r="C10213" t="str">
            <v xml:space="preserve">L     </v>
          </cell>
          <cell r="D10213">
            <v>14.62</v>
          </cell>
          <cell r="E10213">
            <v>0.05</v>
          </cell>
        </row>
        <row r="10214">
          <cell r="A10214">
            <v>21059</v>
          </cell>
          <cell r="B10214" t="str">
            <v>RALO FOFO COM REQUADRO, QUADRADO 150 X 150 MM</v>
          </cell>
          <cell r="C10214" t="str">
            <v xml:space="preserve">UN    </v>
          </cell>
          <cell r="D10214">
            <v>34.71</v>
          </cell>
          <cell r="E10214">
            <v>0.05</v>
          </cell>
        </row>
        <row r="10215">
          <cell r="A10215">
            <v>11234</v>
          </cell>
          <cell r="B10215" t="str">
            <v>RALO FOFO COM REQUADRO, QUADRADO 200 X 200 MM</v>
          </cell>
          <cell r="C10215" t="str">
            <v xml:space="preserve">UN    </v>
          </cell>
          <cell r="D10215">
            <v>52.32</v>
          </cell>
          <cell r="E10215">
            <v>0.05</v>
          </cell>
        </row>
        <row r="10216">
          <cell r="A10216">
            <v>21060</v>
          </cell>
          <cell r="B10216" t="str">
            <v>RALO FOFO COM REQUADRO, QUADRADO 250 X 250 MM</v>
          </cell>
          <cell r="C10216" t="str">
            <v xml:space="preserve">UN    </v>
          </cell>
          <cell r="D10216">
            <v>64.39</v>
          </cell>
          <cell r="E10216">
            <v>0.05</v>
          </cell>
        </row>
        <row r="10217">
          <cell r="A10217">
            <v>21061</v>
          </cell>
          <cell r="B10217" t="str">
            <v>RALO FOFO COM REQUADRO, QUADRADO 300 X 300 MM</v>
          </cell>
          <cell r="C10217" t="str">
            <v xml:space="preserve">UN    </v>
          </cell>
          <cell r="D10217">
            <v>80.489999999999995</v>
          </cell>
          <cell r="E10217">
            <v>0.05</v>
          </cell>
        </row>
        <row r="10218">
          <cell r="A10218">
            <v>21062</v>
          </cell>
          <cell r="B10218" t="str">
            <v>RALO FOFO COM REQUADRO, QUADRADO 400 X 400 MM</v>
          </cell>
          <cell r="C10218" t="str">
            <v xml:space="preserve">UN    </v>
          </cell>
          <cell r="D10218">
            <v>126.78</v>
          </cell>
          <cell r="E10218">
            <v>0.05</v>
          </cell>
        </row>
        <row r="10219">
          <cell r="A10219">
            <v>11708</v>
          </cell>
          <cell r="B10219" t="str">
            <v>RALO FOFO SEMIESFERICO, 100 MM, PARA LAJES/ CALHAS</v>
          </cell>
          <cell r="C10219" t="str">
            <v xml:space="preserve">UN    </v>
          </cell>
          <cell r="D10219">
            <v>13.83</v>
          </cell>
          <cell r="E10219">
            <v>0.05</v>
          </cell>
        </row>
        <row r="10220">
          <cell r="A10220">
            <v>11709</v>
          </cell>
          <cell r="B10220" t="str">
            <v>RALO FOFO SEMIESFERICO, 150 MM, PARA LAJES/ CALHAS</v>
          </cell>
          <cell r="C10220" t="str">
            <v xml:space="preserve">UN    </v>
          </cell>
          <cell r="D10220">
            <v>32.5</v>
          </cell>
          <cell r="E10220">
            <v>0.05</v>
          </cell>
        </row>
        <row r="10221">
          <cell r="A10221">
            <v>11710</v>
          </cell>
          <cell r="B10221" t="str">
            <v>RALO FOFO SEMIESFERICO, 200 MM, PARA LAJES/ CALHAS</v>
          </cell>
          <cell r="C10221" t="str">
            <v xml:space="preserve">UN    </v>
          </cell>
          <cell r="D10221">
            <v>74.709999999999994</v>
          </cell>
          <cell r="E10221">
            <v>0.05</v>
          </cell>
        </row>
        <row r="10222">
          <cell r="A10222">
            <v>11707</v>
          </cell>
          <cell r="B10222" t="str">
            <v>RALO FOFO SEMIESFERICO, 75 MM, PARA LAJES/ CALHAS</v>
          </cell>
          <cell r="C10222" t="str">
            <v xml:space="preserve">UN    </v>
          </cell>
          <cell r="D10222">
            <v>10.36</v>
          </cell>
          <cell r="E10222">
            <v>0.05</v>
          </cell>
        </row>
        <row r="10223">
          <cell r="A10223">
            <v>11739</v>
          </cell>
          <cell r="B10223" t="str">
            <v>RALO SECO PVC CONICO, 100 X 40 MM,  COM GRELHA REDONDA BRANCA</v>
          </cell>
          <cell r="C10223" t="str">
            <v xml:space="preserve">UN    </v>
          </cell>
          <cell r="D10223">
            <v>5.41</v>
          </cell>
          <cell r="E10223">
            <v>0.05</v>
          </cell>
        </row>
        <row r="10224">
          <cell r="A10224">
            <v>11711</v>
          </cell>
          <cell r="B10224" t="str">
            <v>RALO SECO PVC CONICO, 100 X 40 MM, COM GRELHA QUADRADA</v>
          </cell>
          <cell r="C10224" t="str">
            <v xml:space="preserve">UN    </v>
          </cell>
          <cell r="D10224">
            <v>7.92</v>
          </cell>
          <cell r="E10224">
            <v>0.05</v>
          </cell>
        </row>
        <row r="10225">
          <cell r="A10225">
            <v>5102</v>
          </cell>
          <cell r="B10225" t="str">
            <v>RALO SECO PVC QUADRADO, 100 X 100 X 53 MM, SAIDA 40 MM, COM GRELHA BRANCA</v>
          </cell>
          <cell r="C10225" t="str">
            <v xml:space="preserve">UN    </v>
          </cell>
          <cell r="D10225">
            <v>7.66</v>
          </cell>
          <cell r="E10225">
            <v>0.05</v>
          </cell>
        </row>
        <row r="10226">
          <cell r="A10226">
            <v>11741</v>
          </cell>
          <cell r="B10226" t="str">
            <v>RALO SIFONADO PVC CILINDRICO, 100 X 40 MM,  COM GRELHA REDONDA BRANCA</v>
          </cell>
          <cell r="C10226" t="str">
            <v xml:space="preserve">UN    </v>
          </cell>
          <cell r="D10226">
            <v>5.58</v>
          </cell>
          <cell r="E10226">
            <v>0.05</v>
          </cell>
        </row>
        <row r="10227">
          <cell r="A10227">
            <v>11743</v>
          </cell>
          <cell r="B10227" t="str">
            <v>RALO SIFONADO PVC REDONDO CONICO, 100 X 40 MM, COM GRELHA  BRANCA REDONDA</v>
          </cell>
          <cell r="C10227" t="str">
            <v xml:space="preserve">UN    </v>
          </cell>
          <cell r="D10227">
            <v>5.0599999999999996</v>
          </cell>
          <cell r="E10227">
            <v>0.05</v>
          </cell>
        </row>
        <row r="10228">
          <cell r="A10228">
            <v>11745</v>
          </cell>
          <cell r="B10228" t="str">
            <v>RALO SIFONADO PVC, QUADRADO, 100 X 100 X 53 MM, SAIDA 40 MM, COM GRELHA BRANCA</v>
          </cell>
          <cell r="C10228" t="str">
            <v xml:space="preserve">UN    </v>
          </cell>
          <cell r="D10228">
            <v>7.2</v>
          </cell>
          <cell r="E10228">
            <v>0.05</v>
          </cell>
        </row>
        <row r="10229">
          <cell r="A10229">
            <v>25961</v>
          </cell>
          <cell r="B10229" t="str">
            <v>RASTELEIRO</v>
          </cell>
          <cell r="C10229" t="str">
            <v xml:space="preserve">H     </v>
          </cell>
          <cell r="D10229">
            <v>6.67</v>
          </cell>
          <cell r="E10229">
            <v>0.05</v>
          </cell>
        </row>
        <row r="10230">
          <cell r="A10230">
            <v>40985</v>
          </cell>
          <cell r="B10230" t="str">
            <v>RASTELEIRO (MENSALISTA)</v>
          </cell>
          <cell r="C10230" t="str">
            <v xml:space="preserve">MES   </v>
          </cell>
          <cell r="D10230">
            <v>1179.3499999999999</v>
          </cell>
          <cell r="E10230">
            <v>0.05</v>
          </cell>
        </row>
        <row r="10231">
          <cell r="A10231">
            <v>1088</v>
          </cell>
          <cell r="B10231" t="str">
            <v>REATOR ELETRONICO BIVOLT PARA 1 LAMPADA FLUORESCENTE DE 18/20 W</v>
          </cell>
          <cell r="C10231" t="str">
            <v xml:space="preserve">UN    </v>
          </cell>
          <cell r="D10231">
            <v>12.13</v>
          </cell>
          <cell r="E10231">
            <v>0.05</v>
          </cell>
        </row>
        <row r="10232">
          <cell r="A10232">
            <v>1087</v>
          </cell>
          <cell r="B10232" t="str">
            <v>REATOR ELETRONICO BIVOLT PARA 1 LAMPADA FLUORESCENTE DE 36/40 W</v>
          </cell>
          <cell r="C10232" t="str">
            <v xml:space="preserve">UN    </v>
          </cell>
          <cell r="D10232">
            <v>15.15</v>
          </cell>
          <cell r="E10232">
            <v>0.05</v>
          </cell>
        </row>
        <row r="10233">
          <cell r="A10233">
            <v>38777</v>
          </cell>
          <cell r="B10233" t="str">
            <v>REATOR ELETRONICO BIVOLT PARA 2 LAMPADAS FLUORESCENTES DE 14 W</v>
          </cell>
          <cell r="C10233" t="str">
            <v xml:space="preserve">UN    </v>
          </cell>
          <cell r="D10233">
            <v>30.19</v>
          </cell>
          <cell r="E10233">
            <v>0.05</v>
          </cell>
        </row>
        <row r="10234">
          <cell r="A10234">
            <v>1086</v>
          </cell>
          <cell r="B10234" t="str">
            <v>REATOR ELETRONICO BIVOLT PARA 2 LAMPADAS FLUORESCENTES DE 18/20 W</v>
          </cell>
          <cell r="C10234" t="str">
            <v xml:space="preserve">UN    </v>
          </cell>
          <cell r="D10234">
            <v>15.93</v>
          </cell>
          <cell r="E10234">
            <v>0.05</v>
          </cell>
        </row>
        <row r="10235">
          <cell r="A10235">
            <v>1079</v>
          </cell>
          <cell r="B10235" t="str">
            <v>REATOR ELETRONICO BIVOLT PARA 2 LAMPADAS FLUORESCENTES DE 36/40 W</v>
          </cell>
          <cell r="C10235" t="str">
            <v xml:space="preserve">UN    </v>
          </cell>
          <cell r="D10235">
            <v>16.47</v>
          </cell>
          <cell r="E10235">
            <v>0.05</v>
          </cell>
        </row>
        <row r="10236">
          <cell r="A10236">
            <v>39374</v>
          </cell>
          <cell r="B10236" t="str">
            <v>REATOR INTERNO/INTEGRADO PARA LAMPADA VAPOR METALICO 400 W, ALTO FATOR DE POTENCIA</v>
          </cell>
          <cell r="C10236" t="str">
            <v xml:space="preserve">UN    </v>
          </cell>
          <cell r="D10236">
            <v>114.22</v>
          </cell>
          <cell r="E10236">
            <v>0.05</v>
          </cell>
        </row>
        <row r="10237">
          <cell r="A10237">
            <v>1082</v>
          </cell>
          <cell r="B10237" t="str">
            <v>REATOR P/ LAMPADA VAPOR DE SODIO 250W USO EXT</v>
          </cell>
          <cell r="C10237" t="str">
            <v xml:space="preserve">UN    </v>
          </cell>
          <cell r="D10237">
            <v>103.53</v>
          </cell>
          <cell r="E10237">
            <v>0.05</v>
          </cell>
        </row>
        <row r="10238">
          <cell r="A10238">
            <v>12316</v>
          </cell>
          <cell r="B10238" t="str">
            <v>REATOR P/ 1 LAMPADA VAPOR DE MERCURIO 125W USO EXT</v>
          </cell>
          <cell r="C10238" t="str">
            <v xml:space="preserve">UN    </v>
          </cell>
          <cell r="D10238">
            <v>47.45</v>
          </cell>
          <cell r="E10238">
            <v>0.05</v>
          </cell>
        </row>
        <row r="10239">
          <cell r="A10239">
            <v>12317</v>
          </cell>
          <cell r="B10239" t="str">
            <v>REATOR P/ 1 LAMPADA VAPOR DE MERCURIO 250W USO EXT</v>
          </cell>
          <cell r="C10239" t="str">
            <v xml:space="preserve">UN    </v>
          </cell>
          <cell r="D10239">
            <v>56.58</v>
          </cell>
          <cell r="E10239">
            <v>0.05</v>
          </cell>
        </row>
        <row r="10240">
          <cell r="A10240">
            <v>12318</v>
          </cell>
          <cell r="B10240" t="str">
            <v>REATOR P/ 1 LAMPADA VAPOR DE MERCURIO 400W USO EXT</v>
          </cell>
          <cell r="C10240" t="str">
            <v xml:space="preserve">UN    </v>
          </cell>
          <cell r="D10240">
            <v>65.19</v>
          </cell>
          <cell r="E10240">
            <v>0.05</v>
          </cell>
        </row>
        <row r="10241">
          <cell r="A10241">
            <v>5104</v>
          </cell>
          <cell r="B10241" t="str">
            <v>REBITE DE ALUMINIO VAZADO DE REPUXO, 3,2 X 8 MM (1KG = 1025 UNIDADES)</v>
          </cell>
          <cell r="C10241" t="str">
            <v xml:space="preserve">KG    </v>
          </cell>
          <cell r="D10241">
            <v>46.1</v>
          </cell>
          <cell r="E10241">
            <v>0.05</v>
          </cell>
        </row>
        <row r="10242">
          <cell r="A10242">
            <v>26023</v>
          </cell>
          <cell r="B10242" t="str">
            <v>REBOLO ABRASIVO RETO DE USO GERAL GRAO 36, DE 6 X 1 " (DIAMETRO X ALTURA)</v>
          </cell>
          <cell r="C10242" t="str">
            <v xml:space="preserve">UN    </v>
          </cell>
          <cell r="D10242">
            <v>49.04</v>
          </cell>
          <cell r="E10242">
            <v>0.05</v>
          </cell>
        </row>
        <row r="10243">
          <cell r="A10243">
            <v>2710</v>
          </cell>
          <cell r="B10243" t="str">
            <v>REBOLO ABRASIVO RETO DE USO GERAL GRAO 36, DE 6 X 3/4 " (DIAMETRO X ALTURA)</v>
          </cell>
          <cell r="C10243" t="str">
            <v xml:space="preserve">UN    </v>
          </cell>
          <cell r="D10243">
            <v>39.17</v>
          </cell>
          <cell r="E10243">
            <v>0.05</v>
          </cell>
        </row>
        <row r="10244">
          <cell r="A10244">
            <v>14575</v>
          </cell>
          <cell r="B10244" t="str">
            <v>RECICLADORA DE ASFALTO A FRIO SOBRE RODAS, LARG. FRESAGEM 2,00 M, POT. 315 KW/422 HP</v>
          </cell>
          <cell r="C10244" t="str">
            <v xml:space="preserve">UN    </v>
          </cell>
          <cell r="D10244">
            <v>2523155.29</v>
          </cell>
          <cell r="E10244">
            <v>0.05</v>
          </cell>
        </row>
        <row r="10245">
          <cell r="A10245">
            <v>20033</v>
          </cell>
          <cell r="B10245" t="str">
            <v>REDUCAO EXCENTRICA PVC NBR 10569 P/REDE COLET ESG PB JE 125 X 100MM</v>
          </cell>
          <cell r="C10245" t="str">
            <v xml:space="preserve">UN    </v>
          </cell>
          <cell r="D10245">
            <v>29.54</v>
          </cell>
          <cell r="E10245">
            <v>0.05</v>
          </cell>
        </row>
        <row r="10246">
          <cell r="A10246">
            <v>20034</v>
          </cell>
          <cell r="B10246" t="str">
            <v>REDUCAO EXCENTRICA PVC NBR 10569 P/REDE COLET ESG PB JE 150 X 100MM</v>
          </cell>
          <cell r="C10246" t="str">
            <v xml:space="preserve">UN    </v>
          </cell>
          <cell r="D10246">
            <v>48.41</v>
          </cell>
          <cell r="E10246">
            <v>0.05</v>
          </cell>
        </row>
        <row r="10247">
          <cell r="A10247">
            <v>20035</v>
          </cell>
          <cell r="B10247" t="str">
            <v>REDUCAO EXCENTRICA PVC NBR 10569 P/REDE COLET ESG PB JE 150 X 125MM</v>
          </cell>
          <cell r="C10247" t="str">
            <v xml:space="preserve">UN    </v>
          </cell>
          <cell r="D10247">
            <v>53.88</v>
          </cell>
          <cell r="E10247">
            <v>0.05</v>
          </cell>
        </row>
        <row r="10248">
          <cell r="A10248">
            <v>20036</v>
          </cell>
          <cell r="B10248" t="str">
            <v>REDUCAO EXCENTRICA PVC NBR 10569 P/REDE COLET ESG PB JE 200 X 150MM</v>
          </cell>
          <cell r="C10248" t="str">
            <v xml:space="preserve">UN    </v>
          </cell>
          <cell r="D10248">
            <v>77.92</v>
          </cell>
          <cell r="E10248">
            <v>0.05</v>
          </cell>
        </row>
        <row r="10249">
          <cell r="A10249">
            <v>20037</v>
          </cell>
          <cell r="B10249" t="str">
            <v>REDUCAO EXCENTRICA PVC NBR 10569 P/REDE COLET ESG PB JE 250 X 200MM</v>
          </cell>
          <cell r="C10249" t="str">
            <v xml:space="preserve">UN    </v>
          </cell>
          <cell r="D10249">
            <v>158.97</v>
          </cell>
          <cell r="E10249">
            <v>0.05</v>
          </cell>
        </row>
        <row r="10250">
          <cell r="A10250">
            <v>20038</v>
          </cell>
          <cell r="B10250" t="str">
            <v>REDUCAO EXCENTRICA PVC NBR 10569 P/REDE COLET ESG PB JE 300 X 250MM</v>
          </cell>
          <cell r="C10250" t="str">
            <v xml:space="preserve">UN    </v>
          </cell>
          <cell r="D10250">
            <v>293.33</v>
          </cell>
          <cell r="E10250">
            <v>0.05</v>
          </cell>
        </row>
        <row r="10251">
          <cell r="A10251">
            <v>20039</v>
          </cell>
          <cell r="B10251" t="str">
            <v>REDUCAO EXCENTRICA PVC NBR 10569 P/REDE COLET ESG PB JE 350 X 300MM</v>
          </cell>
          <cell r="C10251" t="str">
            <v xml:space="preserve">UN    </v>
          </cell>
          <cell r="D10251">
            <v>414.33</v>
          </cell>
          <cell r="E10251">
            <v>0.05</v>
          </cell>
        </row>
        <row r="10252">
          <cell r="A10252">
            <v>20040</v>
          </cell>
          <cell r="B10252" t="str">
            <v>REDUCAO EXCENTRICA PVC NBR 10569 P/REDE COLET ESG PB JE 400 X 300MM</v>
          </cell>
          <cell r="C10252" t="str">
            <v xml:space="preserve">UN    </v>
          </cell>
          <cell r="D10252">
            <v>528.42999999999995</v>
          </cell>
          <cell r="E10252">
            <v>0.05</v>
          </cell>
        </row>
        <row r="10253">
          <cell r="A10253">
            <v>20041</v>
          </cell>
          <cell r="B10253" t="str">
            <v>REDUCAO EXCENTRICA PVC NBR 10569 P/REDE COLET ESG PB JE 400 X 350MM</v>
          </cell>
          <cell r="C10253" t="str">
            <v xml:space="preserve">UN    </v>
          </cell>
          <cell r="D10253">
            <v>533.35</v>
          </cell>
          <cell r="E10253">
            <v>0.05</v>
          </cell>
        </row>
        <row r="10254">
          <cell r="A10254">
            <v>20043</v>
          </cell>
          <cell r="B10254" t="str">
            <v>REDUCAO EXCENTRICA PVC P/ ESG PREDIAL DN 100 X 50MM</v>
          </cell>
          <cell r="C10254" t="str">
            <v xml:space="preserve">UN    </v>
          </cell>
          <cell r="D10254">
            <v>2.92</v>
          </cell>
          <cell r="E10254">
            <v>0.05</v>
          </cell>
        </row>
        <row r="10255">
          <cell r="A10255">
            <v>20044</v>
          </cell>
          <cell r="B10255" t="str">
            <v>REDUCAO EXCENTRICA PVC P/ ESG PREDIAL DN 100 X 75MM</v>
          </cell>
          <cell r="C10255" t="str">
            <v xml:space="preserve">UN    </v>
          </cell>
          <cell r="D10255">
            <v>3.56</v>
          </cell>
          <cell r="E10255">
            <v>0.05</v>
          </cell>
        </row>
        <row r="10256">
          <cell r="A10256">
            <v>20042</v>
          </cell>
          <cell r="B10256" t="str">
            <v>REDUCAO EXCENTRICA PVC P/ ESG PREDIAL DN 75 X 50MM</v>
          </cell>
          <cell r="C10256" t="str">
            <v xml:space="preserve">UN    </v>
          </cell>
          <cell r="D10256">
            <v>2.68</v>
          </cell>
          <cell r="E10256">
            <v>0.05</v>
          </cell>
        </row>
        <row r="10257">
          <cell r="A10257">
            <v>20046</v>
          </cell>
          <cell r="B10257" t="str">
            <v>REDUCAO EXCENTRICA PVC, SERIE R, DN 100 X 75 MM, PARA ESGOTO PREDIAL</v>
          </cell>
          <cell r="C10257" t="str">
            <v xml:space="preserve">UN    </v>
          </cell>
          <cell r="D10257">
            <v>10.53</v>
          </cell>
          <cell r="E10257">
            <v>0.05</v>
          </cell>
        </row>
        <row r="10258">
          <cell r="A10258">
            <v>20047</v>
          </cell>
          <cell r="B10258" t="str">
            <v>REDUCAO EXCENTRICA PVC, SERIE R, DN 150 X 100 MM, PARA ESGOTO PREDIAL</v>
          </cell>
          <cell r="C10258" t="str">
            <v xml:space="preserve">UN    </v>
          </cell>
          <cell r="D10258">
            <v>30.48</v>
          </cell>
          <cell r="E10258">
            <v>0.05</v>
          </cell>
        </row>
        <row r="10259">
          <cell r="A10259">
            <v>20045</v>
          </cell>
          <cell r="B10259" t="str">
            <v>REDUCAO EXCENTRICA PVC, SERIE R, DN 75 X 50 MM, PARA ESGOTO PREDIAL</v>
          </cell>
          <cell r="C10259" t="str">
            <v xml:space="preserve">UN    </v>
          </cell>
          <cell r="D10259">
            <v>4.99</v>
          </cell>
          <cell r="E10259">
            <v>0.05</v>
          </cell>
        </row>
        <row r="10260">
          <cell r="A10260">
            <v>20972</v>
          </cell>
          <cell r="B10260" t="str">
            <v>REDUCAO FIXA TIPO STORZ, ENGATE RAPIDO 2.1/2" X 1.1/2", EM LATAO, PARA INSTALACAO PREDIAL COMBATE A INCENDIO PREDIAL</v>
          </cell>
          <cell r="C10260" t="str">
            <v xml:space="preserve">UN    </v>
          </cell>
          <cell r="D10260">
            <v>88.33</v>
          </cell>
          <cell r="E10260">
            <v>0.05</v>
          </cell>
        </row>
        <row r="10261">
          <cell r="A10261">
            <v>20032</v>
          </cell>
          <cell r="B10261" t="str">
            <v>REDUCAO PVC PBA, JE, BB, DN 75 X 50 / DE 85 X 60 MM, PARA REDE DE AGUA</v>
          </cell>
          <cell r="C10261" t="str">
            <v xml:space="preserve">UN    </v>
          </cell>
          <cell r="D10261">
            <v>33.08</v>
          </cell>
          <cell r="E10261">
            <v>0.05</v>
          </cell>
        </row>
        <row r="10262">
          <cell r="A10262">
            <v>11321</v>
          </cell>
          <cell r="B10262" t="str">
            <v>REDUCAO PVC PBA, JE, PB, DN 100 X 50 / DE 110 X 60 MM, PARA REDE DE AGUA</v>
          </cell>
          <cell r="C10262" t="str">
            <v xml:space="preserve">UN    </v>
          </cell>
          <cell r="D10262">
            <v>18.309999999999999</v>
          </cell>
          <cell r="E10262">
            <v>0.05</v>
          </cell>
        </row>
        <row r="10263">
          <cell r="A10263">
            <v>11323</v>
          </cell>
          <cell r="B10263" t="str">
            <v>REDUCAO PVC PBA, JE, PB, DN 100 X 75 / DE 110 X 85 MM, PARA REDE DE AGUA</v>
          </cell>
          <cell r="C10263" t="str">
            <v xml:space="preserve">UN    </v>
          </cell>
          <cell r="D10263">
            <v>21.88</v>
          </cell>
          <cell r="E10263">
            <v>0.05</v>
          </cell>
        </row>
        <row r="10264">
          <cell r="A10264">
            <v>20327</v>
          </cell>
          <cell r="B10264" t="str">
            <v>REDUCAO PVC PBA, JE, PB, DN 75 X 50 / DE 85 X 60 MM, PARA REDE DE AGUA</v>
          </cell>
          <cell r="C10264" t="str">
            <v xml:space="preserve">UN    </v>
          </cell>
          <cell r="D10264">
            <v>12.94</v>
          </cell>
          <cell r="E10264">
            <v>0.05</v>
          </cell>
        </row>
        <row r="10265">
          <cell r="A10265">
            <v>25966</v>
          </cell>
          <cell r="B10265" t="str">
            <v>REDUTOR TIPO THINNER PARA ACABAMENTO</v>
          </cell>
          <cell r="C10265" t="str">
            <v xml:space="preserve">L     </v>
          </cell>
          <cell r="D10265">
            <v>18.68</v>
          </cell>
          <cell r="E10265">
            <v>0.05</v>
          </cell>
        </row>
        <row r="10266">
          <cell r="A10266">
            <v>13390</v>
          </cell>
          <cell r="B10266" t="str">
            <v>REFLETOR REDONDO EM ALUMINIO ANODIZADO PARA LAMPADA VAPOR DE MERCURIO/SODIO, CORPO EM ALUMINIO COM PINTURA EPOXI, PARA LAMPADA E-27 DE 300 W, COM SUPORTE REDONDO E ALCA REGULAVEL PARA FIXACAO.</v>
          </cell>
          <cell r="C10266" t="str">
            <v xml:space="preserve">UN    </v>
          </cell>
          <cell r="D10266">
            <v>59.88</v>
          </cell>
          <cell r="E10266">
            <v>0.05</v>
          </cell>
        </row>
        <row r="10267">
          <cell r="A10267">
            <v>6034</v>
          </cell>
          <cell r="B10267" t="str">
            <v>REGISTRO DE ESFERA DE PASSEIO, PVC PARA POLIETILENO, 20 MM</v>
          </cell>
          <cell r="C10267" t="str">
            <v xml:space="preserve">UN    </v>
          </cell>
          <cell r="D10267">
            <v>9.94</v>
          </cell>
          <cell r="E10267">
            <v>0.05</v>
          </cell>
        </row>
        <row r="10268">
          <cell r="A10268">
            <v>6036</v>
          </cell>
          <cell r="B10268" t="str">
            <v>REGISTRO DE ESFERA PVC, COM BORBOLETA, COM ROSCA EXTERNA, DE 1/2"</v>
          </cell>
          <cell r="C10268" t="str">
            <v xml:space="preserve">UN    </v>
          </cell>
          <cell r="D10268">
            <v>13.54</v>
          </cell>
          <cell r="E10268">
            <v>0.05</v>
          </cell>
        </row>
        <row r="10269">
          <cell r="A10269">
            <v>6031</v>
          </cell>
          <cell r="B10269" t="str">
            <v>REGISTRO DE ESFERA PVC, COM BORBOLETA, COM ROSCA EXTERNA, DE 3/4"</v>
          </cell>
          <cell r="C10269" t="str">
            <v xml:space="preserve">UN    </v>
          </cell>
          <cell r="D10269">
            <v>15.9</v>
          </cell>
          <cell r="E10269">
            <v>0.05</v>
          </cell>
        </row>
        <row r="10270">
          <cell r="A10270">
            <v>6029</v>
          </cell>
          <cell r="B10270" t="str">
            <v>REGISTRO DE ESFERA PVC, COM CABECA QUADRADA, COM ROSCA EXTERNA, 1/2"</v>
          </cell>
          <cell r="C10270" t="str">
            <v xml:space="preserve">UN    </v>
          </cell>
          <cell r="D10270">
            <v>16.079999999999998</v>
          </cell>
          <cell r="E10270">
            <v>0.05</v>
          </cell>
        </row>
        <row r="10271">
          <cell r="A10271">
            <v>6033</v>
          </cell>
          <cell r="B10271" t="str">
            <v>REGISTRO DE ESFERA PVC, COM CABECA QUADRADA, COM ROSCA EXTERNA, 3/4"</v>
          </cell>
          <cell r="C10271" t="str">
            <v xml:space="preserve">UN    </v>
          </cell>
          <cell r="D10271">
            <v>21.19</v>
          </cell>
          <cell r="E10271">
            <v>0.05</v>
          </cell>
        </row>
        <row r="10272">
          <cell r="A10272">
            <v>11672</v>
          </cell>
          <cell r="B10272" t="str">
            <v>REGISTRO DE ESFERA, PVC, COM VOLANTE, VS, ROSCAVEL, DN 1 1/2", COM CORPO DIVIDIDO</v>
          </cell>
          <cell r="C10272" t="str">
            <v xml:space="preserve">UN    </v>
          </cell>
          <cell r="D10272">
            <v>46.09</v>
          </cell>
          <cell r="E10272">
            <v>0.05</v>
          </cell>
        </row>
        <row r="10273">
          <cell r="A10273">
            <v>11669</v>
          </cell>
          <cell r="B10273" t="str">
            <v>REGISTRO DE ESFERA, PVC, COM VOLANTE, VS, ROSCAVEL, DN 1 1/4", COM CORPO DIVIDIDO</v>
          </cell>
          <cell r="C10273" t="str">
            <v xml:space="preserve">UN    </v>
          </cell>
          <cell r="D10273">
            <v>43.9</v>
          </cell>
          <cell r="E10273">
            <v>0.05</v>
          </cell>
        </row>
        <row r="10274">
          <cell r="A10274">
            <v>11670</v>
          </cell>
          <cell r="B10274" t="str">
            <v>REGISTRO DE ESFERA, PVC, COM VOLANTE, VS, ROSCAVEL, DN 1/2", COM CORPO DIVIDIDO</v>
          </cell>
          <cell r="C10274" t="str">
            <v xml:space="preserve">UN    </v>
          </cell>
          <cell r="D10274">
            <v>16.809999999999999</v>
          </cell>
          <cell r="E10274">
            <v>0.05</v>
          </cell>
        </row>
        <row r="10275">
          <cell r="A10275">
            <v>20055</v>
          </cell>
          <cell r="B10275" t="str">
            <v>REGISTRO DE ESFERA, PVC, COM VOLANTE, VS, ROSCAVEL, DN 1", COM CORPO DIVIDIDO</v>
          </cell>
          <cell r="C10275" t="str">
            <v xml:space="preserve">UN    </v>
          </cell>
          <cell r="D10275">
            <v>32.869999999999997</v>
          </cell>
          <cell r="E10275">
            <v>0.05</v>
          </cell>
        </row>
        <row r="10276">
          <cell r="A10276">
            <v>11671</v>
          </cell>
          <cell r="B10276" t="str">
            <v>REGISTRO DE ESFERA, PVC, COM VOLANTE, VS, ROSCAVEL, DN 2", COM CORPO DIVIDIDO</v>
          </cell>
          <cell r="C10276" t="str">
            <v xml:space="preserve">UN    </v>
          </cell>
          <cell r="D10276">
            <v>70.55</v>
          </cell>
          <cell r="E10276">
            <v>0.05</v>
          </cell>
        </row>
        <row r="10277">
          <cell r="A10277">
            <v>6032</v>
          </cell>
          <cell r="B10277" t="str">
            <v>REGISTRO DE ESFERA, PVC, COM VOLANTE, VS, ROSCAVEL, DN 3/4", COM CORPO DIVIDIDO</v>
          </cell>
          <cell r="C10277" t="str">
            <v xml:space="preserve">UN    </v>
          </cell>
          <cell r="D10277">
            <v>20.149999999999999</v>
          </cell>
          <cell r="E10277">
            <v>0.05</v>
          </cell>
        </row>
        <row r="10278">
          <cell r="A10278">
            <v>11673</v>
          </cell>
          <cell r="B10278" t="str">
            <v>REGISTRO DE ESFERA, PVC, COM VOLANTE, VS, SOLDAVEL, DN 20 MM, COM CORPO DIVIDIDO</v>
          </cell>
          <cell r="C10278" t="str">
            <v xml:space="preserve">UN    </v>
          </cell>
          <cell r="D10278">
            <v>15.87</v>
          </cell>
          <cell r="E10278">
            <v>0.05</v>
          </cell>
        </row>
        <row r="10279">
          <cell r="A10279">
            <v>11674</v>
          </cell>
          <cell r="B10279" t="str">
            <v>REGISTRO DE ESFERA, PVC, COM VOLANTE, VS, SOLDAVEL, DN 25 MM, COM CORPO DIVIDIDO</v>
          </cell>
          <cell r="C10279" t="str">
            <v xml:space="preserve">UN    </v>
          </cell>
          <cell r="D10279">
            <v>20.43</v>
          </cell>
          <cell r="E10279">
            <v>0.05</v>
          </cell>
        </row>
        <row r="10280">
          <cell r="A10280">
            <v>11675</v>
          </cell>
          <cell r="B10280" t="str">
            <v>REGISTRO DE ESFERA, PVC, COM VOLANTE, VS, SOLDAVEL, DN 32 MM, COM CORPO DIVIDIDO</v>
          </cell>
          <cell r="C10280" t="str">
            <v xml:space="preserve">UN    </v>
          </cell>
          <cell r="D10280">
            <v>32.44</v>
          </cell>
          <cell r="E10280">
            <v>0.05</v>
          </cell>
        </row>
        <row r="10281">
          <cell r="A10281">
            <v>11676</v>
          </cell>
          <cell r="B10281" t="str">
            <v>REGISTRO DE ESFERA, PVC, COM VOLANTE, VS, SOLDAVEL, DN 40 MM, COM CORPO DIVIDIDO</v>
          </cell>
          <cell r="C10281" t="str">
            <v xml:space="preserve">UN    </v>
          </cell>
          <cell r="D10281">
            <v>43.39</v>
          </cell>
          <cell r="E10281">
            <v>0.05</v>
          </cell>
        </row>
        <row r="10282">
          <cell r="A10282">
            <v>11677</v>
          </cell>
          <cell r="B10282" t="str">
            <v>REGISTRO DE ESFERA, PVC, COM VOLANTE, VS, SOLDAVEL, DN 50 MM, COM CORPO DIVIDIDO</v>
          </cell>
          <cell r="C10282" t="str">
            <v xml:space="preserve">UN    </v>
          </cell>
          <cell r="D10282">
            <v>44.81</v>
          </cell>
          <cell r="E10282">
            <v>0.05</v>
          </cell>
        </row>
        <row r="10283">
          <cell r="A10283">
            <v>11678</v>
          </cell>
          <cell r="B10283" t="str">
            <v>REGISTRO DE ESFERA, PVC, COM VOLANTE, VS, SOLDAVEL, DN 60 MM, COM CORPO DIVIDIDO</v>
          </cell>
          <cell r="C10283" t="str">
            <v xml:space="preserve">UN    </v>
          </cell>
          <cell r="D10283">
            <v>82.06</v>
          </cell>
          <cell r="E10283">
            <v>0.05</v>
          </cell>
        </row>
        <row r="10284">
          <cell r="A10284">
            <v>6038</v>
          </cell>
          <cell r="B10284" t="str">
            <v>REGISTRO DE PRESSAO PVC, ROSCAVEL, VOLANTE SIMPLES, DE 1/2"</v>
          </cell>
          <cell r="C10284" t="str">
            <v xml:space="preserve">UN    </v>
          </cell>
          <cell r="D10284">
            <v>5.2</v>
          </cell>
          <cell r="E10284">
            <v>0.05</v>
          </cell>
        </row>
        <row r="10285">
          <cell r="A10285">
            <v>11718</v>
          </cell>
          <cell r="B10285" t="str">
            <v>REGISTRO DE PRESSAO PVC, ROSCAVEL, VOLANTE SIMPLES, DE 3/4"</v>
          </cell>
          <cell r="C10285" t="str">
            <v xml:space="preserve">UN    </v>
          </cell>
          <cell r="D10285">
            <v>14.84</v>
          </cell>
          <cell r="E10285">
            <v>0.05</v>
          </cell>
        </row>
        <row r="10286">
          <cell r="A10286">
            <v>6037</v>
          </cell>
          <cell r="B10286" t="str">
            <v>REGISTRO DE PRESSAO PVC, SOLDAVEL, VOLANTE SIMPLES, DE 20 MM</v>
          </cell>
          <cell r="C10286" t="str">
            <v xml:space="preserve">UN    </v>
          </cell>
          <cell r="D10286">
            <v>10.83</v>
          </cell>
          <cell r="E10286">
            <v>0.05</v>
          </cell>
        </row>
        <row r="10287">
          <cell r="A10287">
            <v>11719</v>
          </cell>
          <cell r="B10287" t="str">
            <v>REGISTRO DE PRESSAO PVC, SOLDAVEL, VOLANTE SIMPLES, DE 25 MM</v>
          </cell>
          <cell r="C10287" t="str">
            <v xml:space="preserve">UN    </v>
          </cell>
          <cell r="D10287">
            <v>12.04</v>
          </cell>
          <cell r="E10287">
            <v>0.05</v>
          </cell>
        </row>
        <row r="10288">
          <cell r="A10288">
            <v>6019</v>
          </cell>
          <cell r="B10288" t="str">
            <v>REGISTRO GAVETA BRUTO EM LATAO FORJADO, BITOLA 1 " (REF 1509)</v>
          </cell>
          <cell r="C10288" t="str">
            <v xml:space="preserve">UN    </v>
          </cell>
          <cell r="D10288">
            <v>58.88</v>
          </cell>
          <cell r="E10288">
            <v>0.05</v>
          </cell>
        </row>
        <row r="10289">
          <cell r="A10289">
            <v>6010</v>
          </cell>
          <cell r="B10289" t="str">
            <v>REGISTRO GAVETA BRUTO EM LATAO FORJADO, BITOLA 1 1/2 " (REF 1509)</v>
          </cell>
          <cell r="C10289" t="str">
            <v xml:space="preserve">UN    </v>
          </cell>
          <cell r="D10289">
            <v>101.31</v>
          </cell>
          <cell r="E10289">
            <v>0.05</v>
          </cell>
        </row>
        <row r="10290">
          <cell r="A10290">
            <v>6017</v>
          </cell>
          <cell r="B10290" t="str">
            <v>REGISTRO GAVETA BRUTO EM LATAO FORJADO, BITOLA 1 1/4 " (REF 1509)</v>
          </cell>
          <cell r="C10290" t="str">
            <v xml:space="preserve">UN    </v>
          </cell>
          <cell r="D10290">
            <v>80.239999999999995</v>
          </cell>
          <cell r="E10290">
            <v>0.05</v>
          </cell>
        </row>
        <row r="10291">
          <cell r="A10291">
            <v>6020</v>
          </cell>
          <cell r="B10291" t="str">
            <v>REGISTRO GAVETA BRUTO EM LATAO FORJADO, BITOLA 1/2 " (REF 1509)</v>
          </cell>
          <cell r="C10291" t="str">
            <v xml:space="preserve">UN    </v>
          </cell>
          <cell r="D10291">
            <v>35.36</v>
          </cell>
          <cell r="E10291">
            <v>0.05</v>
          </cell>
        </row>
        <row r="10292">
          <cell r="A10292">
            <v>6028</v>
          </cell>
          <cell r="B10292" t="str">
            <v>REGISTRO GAVETA BRUTO EM LATAO FORJADO, BITOLA 2 " (REF 1509)</v>
          </cell>
          <cell r="C10292" t="str">
            <v xml:space="preserve">UN    </v>
          </cell>
          <cell r="D10292">
            <v>141.11000000000001</v>
          </cell>
          <cell r="E10292">
            <v>0.05</v>
          </cell>
        </row>
        <row r="10293">
          <cell r="A10293">
            <v>6011</v>
          </cell>
          <cell r="B10293" t="str">
            <v>REGISTRO GAVETA BRUTO EM LATAO FORJADO, BITOLA 2 1/2 " (REF 1509)</v>
          </cell>
          <cell r="C10293" t="str">
            <v xml:space="preserve">UN    </v>
          </cell>
          <cell r="D10293">
            <v>292.64</v>
          </cell>
          <cell r="E10293">
            <v>0.05</v>
          </cell>
        </row>
        <row r="10294">
          <cell r="A10294">
            <v>6012</v>
          </cell>
          <cell r="B10294" t="str">
            <v>REGISTRO GAVETA BRUTO EM LATAO FORJADO, BITOLA 3 " (REF 1509)</v>
          </cell>
          <cell r="C10294" t="str">
            <v xml:space="preserve">UN    </v>
          </cell>
          <cell r="D10294">
            <v>354.29</v>
          </cell>
          <cell r="E10294">
            <v>0.05</v>
          </cell>
        </row>
        <row r="10295">
          <cell r="A10295">
            <v>6016</v>
          </cell>
          <cell r="B10295" t="str">
            <v>REGISTRO GAVETA BRUTO EM LATAO FORJADO, BITOLA 3/4 " (REF 1509)</v>
          </cell>
          <cell r="C10295" t="str">
            <v xml:space="preserve">UN    </v>
          </cell>
          <cell r="D10295">
            <v>37.299999999999997</v>
          </cell>
          <cell r="E10295">
            <v>0.05</v>
          </cell>
        </row>
        <row r="10296">
          <cell r="A10296">
            <v>6027</v>
          </cell>
          <cell r="B10296" t="str">
            <v>REGISTRO GAVETA BRUTO EM LATAO FORJADO, BITOLA 4 " (REF 1509)</v>
          </cell>
          <cell r="C10296" t="str">
            <v xml:space="preserve">UN    </v>
          </cell>
          <cell r="D10296">
            <v>738.23</v>
          </cell>
          <cell r="E10296">
            <v>0.05</v>
          </cell>
        </row>
        <row r="10297">
          <cell r="A10297">
            <v>6013</v>
          </cell>
          <cell r="B10297" t="str">
            <v>REGISTRO GAVETA COM ACABAMENTO E CANOPLA CROMADOS, SIMPLES, BITOLA 1 " (REF 1509)</v>
          </cell>
          <cell r="C10297" t="str">
            <v xml:space="preserve">UN    </v>
          </cell>
          <cell r="D10297">
            <v>111.4</v>
          </cell>
          <cell r="E10297">
            <v>0.05</v>
          </cell>
        </row>
        <row r="10298">
          <cell r="A10298">
            <v>6015</v>
          </cell>
          <cell r="B10298" t="str">
            <v>REGISTRO GAVETA COM ACABAMENTO E CANOPLA CROMADOS, SIMPLES, BITOLA 1 1/2 " (REF 1509)</v>
          </cell>
          <cell r="C10298" t="str">
            <v xml:space="preserve">UN    </v>
          </cell>
          <cell r="D10298">
            <v>161.99</v>
          </cell>
          <cell r="E10298">
            <v>0.05</v>
          </cell>
        </row>
        <row r="10299">
          <cell r="A10299">
            <v>6014</v>
          </cell>
          <cell r="B10299" t="str">
            <v>REGISTRO GAVETA COM ACABAMENTO E CANOPLA CROMADOS, SIMPLES, BITOLA 1 1/4 " (REF 1509)</v>
          </cell>
          <cell r="C10299" t="str">
            <v xml:space="preserve">UN    </v>
          </cell>
          <cell r="D10299">
            <v>154.88</v>
          </cell>
          <cell r="E10299">
            <v>0.05</v>
          </cell>
        </row>
        <row r="10300">
          <cell r="A10300">
            <v>6006</v>
          </cell>
          <cell r="B10300" t="str">
            <v>REGISTRO GAVETA COM ACABAMENTO E CANOPLA CROMADOS, SIMPLES, BITOLA 1/2 " (REF 1509)</v>
          </cell>
          <cell r="C10300" t="str">
            <v xml:space="preserve">UN    </v>
          </cell>
          <cell r="D10300">
            <v>80.67</v>
          </cell>
          <cell r="E10300">
            <v>0.05</v>
          </cell>
        </row>
        <row r="10301">
          <cell r="A10301">
            <v>6005</v>
          </cell>
          <cell r="B10301" t="str">
            <v>REGISTRO GAVETA COM ACABAMENTO E CANOPLA CROMADOS, SIMPLES, BITOLA 3/4 " (REF 1509)</v>
          </cell>
          <cell r="C10301" t="str">
            <v xml:space="preserve">UN    </v>
          </cell>
          <cell r="D10301">
            <v>91</v>
          </cell>
          <cell r="E10301">
            <v>0.05</v>
          </cell>
        </row>
        <row r="10302">
          <cell r="A10302">
            <v>11756</v>
          </cell>
          <cell r="B10302" t="str">
            <v>REGISTRO OU REGULADOR DE GAS COZINHA, VAZAO DE 2 KG/H, 2,8 KPA</v>
          </cell>
          <cell r="C10302" t="str">
            <v xml:space="preserve">UN    </v>
          </cell>
          <cell r="D10302">
            <v>43.46</v>
          </cell>
          <cell r="E10302">
            <v>0.05</v>
          </cell>
        </row>
        <row r="10303">
          <cell r="A10303">
            <v>10904</v>
          </cell>
          <cell r="B10303" t="str">
            <v>REGISTRO OU VALVULA GLOBO ANGULAR EM LATAO, PARA HIDRANTES EM INSTALACAO PREDIAL DE INCENDIO, 45 GRAUS, DIAMETRO DE 2 1/2", COM VOLANTE, CLASSE DE PRESSAO DE ATE 200 PSI</v>
          </cell>
          <cell r="C10303" t="str">
            <v xml:space="preserve">UN    </v>
          </cell>
          <cell r="D10303">
            <v>123.67</v>
          </cell>
          <cell r="E10303">
            <v>0.05</v>
          </cell>
        </row>
        <row r="10304">
          <cell r="A10304">
            <v>11752</v>
          </cell>
          <cell r="B10304" t="str">
            <v>REGISTRO PRESSAO BRUTO EM LATAO FORJADO, BITOLA 1/2 " (REF 1400)</v>
          </cell>
          <cell r="C10304" t="str">
            <v xml:space="preserve">UN    </v>
          </cell>
          <cell r="D10304">
            <v>25.06</v>
          </cell>
          <cell r="E10304">
            <v>0.05</v>
          </cell>
        </row>
        <row r="10305">
          <cell r="A10305">
            <v>11753</v>
          </cell>
          <cell r="B10305" t="str">
            <v>REGISTRO PRESSAO BRUTO EM LATAO FORJADO, BITOLA 3/4 " (REF 1400)</v>
          </cell>
          <cell r="C10305" t="str">
            <v xml:space="preserve">UN    </v>
          </cell>
          <cell r="D10305">
            <v>29.92</v>
          </cell>
          <cell r="E10305">
            <v>0.05</v>
          </cell>
        </row>
        <row r="10306">
          <cell r="A10306">
            <v>6021</v>
          </cell>
          <cell r="B10306" t="str">
            <v>REGISTRO PRESSAO COM ACABAMENTO E CANOPLA CROMADA, SIMPLES, BITOLA 1/2 " (REF 1416)</v>
          </cell>
          <cell r="C10306" t="str">
            <v xml:space="preserve">UN    </v>
          </cell>
          <cell r="D10306">
            <v>83.03</v>
          </cell>
          <cell r="E10306">
            <v>0.05</v>
          </cell>
        </row>
        <row r="10307">
          <cell r="A10307">
            <v>6024</v>
          </cell>
          <cell r="B10307" t="str">
            <v>REGISTRO PRESSAO COM ACABAMENTO E CANOPLA CROMADA, SIMPLES, BITOLA 3/4 " (REF 1416)</v>
          </cell>
          <cell r="C10307" t="str">
            <v xml:space="preserve">UN    </v>
          </cell>
          <cell r="D10307">
            <v>85.83</v>
          </cell>
          <cell r="E10307">
            <v>0.05</v>
          </cell>
        </row>
        <row r="10308">
          <cell r="A10308">
            <v>38379</v>
          </cell>
          <cell r="B10308" t="str">
            <v>REGUA DE ALUMINIO PARA PEDREIRO 2 X 1 "</v>
          </cell>
          <cell r="C10308" t="str">
            <v xml:space="preserve">M     </v>
          </cell>
          <cell r="D10308">
            <v>29.02</v>
          </cell>
          <cell r="E10308">
            <v>0.05</v>
          </cell>
        </row>
        <row r="10309">
          <cell r="A10309">
            <v>13897</v>
          </cell>
          <cell r="B10309" t="str">
            <v>REGUA VIBRADORA DUPLA PARA CONCRETO A GASOLINA 5,5 HP, PESO DE 60 KG, COMPRIMENTO 4 M</v>
          </cell>
          <cell r="C10309" t="str">
            <v xml:space="preserve">UN    </v>
          </cell>
          <cell r="D10309">
            <v>7490.94</v>
          </cell>
          <cell r="E10309">
            <v>0.05</v>
          </cell>
        </row>
        <row r="10310">
          <cell r="A10310">
            <v>10640</v>
          </cell>
          <cell r="B10310" t="str">
            <v>REGUA VIBRATORIA DE CONCRETO TRELICADA, EQUIPADA COM MOTOR A GASOLINA DE 9 HP</v>
          </cell>
          <cell r="C10310" t="str">
            <v xml:space="preserve">UN    </v>
          </cell>
          <cell r="D10310">
            <v>16223.81</v>
          </cell>
          <cell r="E10310">
            <v>0.05</v>
          </cell>
        </row>
        <row r="10311">
          <cell r="A10311">
            <v>11086</v>
          </cell>
          <cell r="B10311" t="str">
            <v>REJEITO DE MINERIO DE FERRO PARA PAVIMENTACAO (POSTO PEDREIRA/FORNECEDOR, SEM FRETE)</v>
          </cell>
          <cell r="C10311" t="str">
            <v xml:space="preserve">M3    </v>
          </cell>
          <cell r="D10311">
            <v>41.93</v>
          </cell>
          <cell r="E10311">
            <v>0.05</v>
          </cell>
        </row>
        <row r="10312">
          <cell r="A10312">
            <v>34356</v>
          </cell>
          <cell r="B10312" t="str">
            <v>REJUNTE BRANCO, CIMENTICIO</v>
          </cell>
          <cell r="C10312" t="str">
            <v xml:space="preserve">KG    </v>
          </cell>
          <cell r="D10312">
            <v>2.29</v>
          </cell>
          <cell r="E10312">
            <v>0.05</v>
          </cell>
        </row>
        <row r="10313">
          <cell r="A10313">
            <v>34357</v>
          </cell>
          <cell r="B10313" t="str">
            <v>REJUNTE COLORIDO, CIMENTICIO</v>
          </cell>
          <cell r="C10313" t="str">
            <v xml:space="preserve">KG    </v>
          </cell>
          <cell r="D10313">
            <v>2.54</v>
          </cell>
          <cell r="E10313">
            <v>0.05</v>
          </cell>
        </row>
        <row r="10314">
          <cell r="A10314">
            <v>37329</v>
          </cell>
          <cell r="B10314" t="str">
            <v>REJUNTE EPOXI BRANCO</v>
          </cell>
          <cell r="C10314" t="str">
            <v xml:space="preserve">KG    </v>
          </cell>
          <cell r="D10314">
            <v>35.44</v>
          </cell>
          <cell r="E10314">
            <v>0.05</v>
          </cell>
        </row>
        <row r="10315">
          <cell r="A10315">
            <v>37398</v>
          </cell>
          <cell r="B10315" t="str">
            <v>REJUNTE EPOXI COR</v>
          </cell>
          <cell r="C10315" t="str">
            <v xml:space="preserve">KG    </v>
          </cell>
          <cell r="D10315">
            <v>45.36</v>
          </cell>
          <cell r="E10315">
            <v>0.05</v>
          </cell>
        </row>
        <row r="10316">
          <cell r="A10316">
            <v>2510</v>
          </cell>
          <cell r="B10316" t="str">
            <v>RELE FOTOELETRICO INTERNO E EXTERNO BIVOLT 1000 W, DE CONECTOR, SEM BASE</v>
          </cell>
          <cell r="C10316" t="str">
            <v xml:space="preserve">UN    </v>
          </cell>
          <cell r="D10316">
            <v>14.99</v>
          </cell>
          <cell r="E10316">
            <v>0.05</v>
          </cell>
        </row>
        <row r="10317">
          <cell r="A10317">
            <v>12359</v>
          </cell>
          <cell r="B10317" t="str">
            <v>RELE TERMICO BIMETAL PARA USO EM MOTORES TRIFASICOS, TENSAO 380 V, POTENCIA ATE 15 CV, CORRENTE NOMINAL MAXIMA 22 A</v>
          </cell>
          <cell r="C10317" t="str">
            <v xml:space="preserve">UN    </v>
          </cell>
          <cell r="D10317">
            <v>140.12</v>
          </cell>
          <cell r="E10317">
            <v>0.05</v>
          </cell>
        </row>
        <row r="10318">
          <cell r="A10318">
            <v>5320</v>
          </cell>
          <cell r="B10318" t="str">
            <v>REMOVEDOR DE TINTA OLEO/ESMALTE VERNIZ</v>
          </cell>
          <cell r="C10318" t="str">
            <v xml:space="preserve">L     </v>
          </cell>
          <cell r="D10318">
            <v>37.369999999999997</v>
          </cell>
          <cell r="E10318">
            <v>0.05</v>
          </cell>
        </row>
        <row r="10319">
          <cell r="A10319">
            <v>7353</v>
          </cell>
          <cell r="B10319" t="str">
            <v>RESINA ACRILICA BASE AGUA - COR BRANCA</v>
          </cell>
          <cell r="C10319" t="str">
            <v xml:space="preserve">L     </v>
          </cell>
          <cell r="D10319">
            <v>21.59</v>
          </cell>
          <cell r="E10319">
            <v>0.05</v>
          </cell>
        </row>
        <row r="10320">
          <cell r="A10320">
            <v>36144</v>
          </cell>
          <cell r="B10320" t="str">
            <v>RESPIRADOR DESCARTAVEL SEM VALVULA DE EXALACAO, PFF 1</v>
          </cell>
          <cell r="C10320" t="str">
            <v xml:space="preserve">UN    </v>
          </cell>
          <cell r="D10320">
            <v>1.17</v>
          </cell>
          <cell r="E10320">
            <v>0.05</v>
          </cell>
        </row>
        <row r="10321">
          <cell r="A10321">
            <v>10518</v>
          </cell>
          <cell r="B10321" t="str">
            <v>RETARDO PARA CORDEL DETONANTE</v>
          </cell>
          <cell r="C10321" t="str">
            <v xml:space="preserve">UN    </v>
          </cell>
          <cell r="D10321">
            <v>53.52</v>
          </cell>
          <cell r="E10321">
            <v>0.05</v>
          </cell>
        </row>
        <row r="10322">
          <cell r="A10322">
            <v>36530</v>
          </cell>
          <cell r="B10322" t="str">
            <v>RETROESCAVADEIRA SOBRE RODAS COM CARREGADEIRA, TRACAO 4 X 2, POTENCIA LIQUIDA 79 HP, PESO OPERACIONAL MINIMO DE 6570 KG, CAPACIDADE DA CARREGADEIRA DE 1,00 M3 E DA  RETROESCAVADEIRA MINIMA DE 0,20 M3, PROFUNDIDADE DE ESCAVACAO MAXIMA DE 4,37 M</v>
          </cell>
          <cell r="C10322" t="str">
            <v xml:space="preserve">UN    </v>
          </cell>
          <cell r="D10322">
            <v>216658.53</v>
          </cell>
          <cell r="E10322">
            <v>0.05</v>
          </cell>
        </row>
        <row r="10323">
          <cell r="A10323">
            <v>6046</v>
          </cell>
          <cell r="B10323" t="str">
            <v>RETROESCAVADEIRA SOBRE RODAS COM CARREGADEIRA, TRACAO 4 X 4, POTENCIA LIQUIDA 72 HP, PESO OPERACIONAL MINIMO DE 7140 KG, CAPACIDADE MINIMA DA CARREGADEIRA DE 0,79 M3 E DA RETROESCAVADEIRA MINIMA DE 0,18 M3, PROFUNDIDADE DE ESCAVACAO MAXIMA DE 4,50 M</v>
          </cell>
          <cell r="C10323" t="str">
            <v xml:space="preserve">UN    </v>
          </cell>
          <cell r="D10323">
            <v>235000</v>
          </cell>
          <cell r="E10323">
            <v>0.05</v>
          </cell>
        </row>
        <row r="10324">
          <cell r="A10324">
            <v>36531</v>
          </cell>
          <cell r="B10324" t="str">
            <v>RETROESCAVADEIRA SOBRE RODAS COM CARREGADEIRA, TRACAO 4 X 4, POTENCIA LIQUIDA 88 HP, PESO OPERACIONAL MINIMO DE 6674 KG, CAPACIDADE DA CARREGADEIRA DE 1,00 M3 E DA  RETROESCAVADEIRA MINIMA DE 0,26 M3, PROFUNDIDADE DE ESCAVACAO MAXIMA DE 4,37 M</v>
          </cell>
          <cell r="C10324" t="str">
            <v xml:space="preserve">UN    </v>
          </cell>
          <cell r="D10324">
            <v>243597.54</v>
          </cell>
          <cell r="E10324">
            <v>0.05</v>
          </cell>
        </row>
        <row r="10325">
          <cell r="A10325">
            <v>34684</v>
          </cell>
          <cell r="B10325" t="str">
            <v>REVESTIMENTO DE PAREDE EM GRANILITE, MARMORITE OU GRANITINA - ESP = 5 MM (INCLUSO EXECUCAO)</v>
          </cell>
          <cell r="C10325" t="str">
            <v xml:space="preserve">M2    </v>
          </cell>
          <cell r="D10325">
            <v>191.58</v>
          </cell>
          <cell r="E10325">
            <v>0.05</v>
          </cell>
        </row>
        <row r="10326">
          <cell r="A10326">
            <v>34683</v>
          </cell>
          <cell r="B10326" t="str">
            <v>REVESTIMENTO DE PAREDE EM GRANILITE, MARMORITE OU GRANITINA COLORIDO - ESP = 5 MM (INCLUSO EXECUCAO)</v>
          </cell>
          <cell r="C10326" t="str">
            <v xml:space="preserve">M2    </v>
          </cell>
          <cell r="D10326">
            <v>119.73</v>
          </cell>
          <cell r="E10326">
            <v>0.05</v>
          </cell>
        </row>
        <row r="10327">
          <cell r="A10327">
            <v>533</v>
          </cell>
          <cell r="B10327" t="str">
            <v>REVESTIMENTO EM CERAMICA ESMALTADA COMERCIAL, PEI MENOR OU IGUAL A 3, FORMATO MENOR OU IGUAL A 2025 CM2</v>
          </cell>
          <cell r="C10327" t="str">
            <v xml:space="preserve">M2    </v>
          </cell>
          <cell r="D10327">
            <v>15.28</v>
          </cell>
          <cell r="E10327">
            <v>0.05</v>
          </cell>
        </row>
        <row r="10328">
          <cell r="A10328">
            <v>10515</v>
          </cell>
          <cell r="B10328" t="str">
            <v>REVESTIMENTO EM CERAMICA ESMALTADA EXTRA, PEI MAIOR OU IGUAL 4, FORMATO MAIOR A 2025 CM2</v>
          </cell>
          <cell r="C10328" t="str">
            <v xml:space="preserve">M2    </v>
          </cell>
          <cell r="D10328">
            <v>39.409999999999997</v>
          </cell>
          <cell r="E10328">
            <v>0.05</v>
          </cell>
        </row>
        <row r="10329">
          <cell r="A10329">
            <v>536</v>
          </cell>
          <cell r="B10329" t="str">
            <v>REVESTIMENTO EM CERAMICA ESMALTADA EXTRA, PEI MENOR OU IGUAL A 3, FORMATO MENOR OU IGUAL A 2025 CM2</v>
          </cell>
          <cell r="C10329" t="str">
            <v xml:space="preserve">M2    </v>
          </cell>
          <cell r="D10329">
            <v>25.9</v>
          </cell>
          <cell r="E10329">
            <v>0.05</v>
          </cell>
        </row>
        <row r="10330">
          <cell r="A10330">
            <v>153</v>
          </cell>
          <cell r="B10330" t="str">
            <v>REVESTIMENTO EPOXI DE ALTA RESISTENCIA QUIMICA, ISENTO DE SOLVENTES, BICOMPONENTE</v>
          </cell>
          <cell r="C10330" t="str">
            <v xml:space="preserve">L     </v>
          </cell>
          <cell r="D10330">
            <v>84.67</v>
          </cell>
          <cell r="E10330">
            <v>0.05</v>
          </cell>
        </row>
        <row r="10331">
          <cell r="A10331">
            <v>34682</v>
          </cell>
          <cell r="B10331" t="str">
            <v>REVESTIMENTO PARA ESCADA EM GRANILITE, MARMORITE OU GRANITINA ESP = 8 MM (INCLUSO EXECUCAO)</v>
          </cell>
          <cell r="C10331" t="str">
            <v xml:space="preserve">M2    </v>
          </cell>
          <cell r="D10331">
            <v>91.56</v>
          </cell>
          <cell r="E10331">
            <v>0.05</v>
          </cell>
        </row>
        <row r="10332">
          <cell r="A10332">
            <v>20205</v>
          </cell>
          <cell r="B10332" t="str">
            <v>RIPA DE MADEIRA APARELHADA *1,5 X 5* CM, MACARANDUBA, ANGELIM OU EQUIVALENTE DA REGIAO</v>
          </cell>
          <cell r="C10332" t="str">
            <v xml:space="preserve">M     </v>
          </cell>
          <cell r="D10332">
            <v>1.44</v>
          </cell>
          <cell r="E10332">
            <v>0.05</v>
          </cell>
        </row>
        <row r="10333">
          <cell r="A10333">
            <v>4408</v>
          </cell>
          <cell r="B10333" t="str">
            <v>RIPA DE MADEIRA NAO APARELHADA *1,5 X 5* CM, MACARANDUBA, ANGELIM OU EQUIVALENTE DA REGIAO</v>
          </cell>
          <cell r="C10333" t="str">
            <v xml:space="preserve">M     </v>
          </cell>
          <cell r="D10333">
            <v>1.36</v>
          </cell>
          <cell r="E10333">
            <v>0.05</v>
          </cell>
        </row>
        <row r="10334">
          <cell r="A10334">
            <v>4412</v>
          </cell>
          <cell r="B10334" t="str">
            <v>RIPA DE MADEIRA NAO APARELHADA 1 X 3* CM, MACARANDUBA, ANGELIM OU EQUIVALENTE DA REGIAO</v>
          </cell>
          <cell r="C10334" t="str">
            <v xml:space="preserve">M     </v>
          </cell>
          <cell r="D10334">
            <v>1</v>
          </cell>
          <cell r="E10334">
            <v>0.05</v>
          </cell>
        </row>
        <row r="10335">
          <cell r="A10335">
            <v>10559</v>
          </cell>
          <cell r="B10335" t="str">
            <v>ROCADEIRA COSTAL COM MOTOR A GASOLINA DE *32* CC</v>
          </cell>
          <cell r="C10335" t="str">
            <v xml:space="preserve">UN    </v>
          </cell>
          <cell r="D10335">
            <v>2359</v>
          </cell>
          <cell r="E10335">
            <v>0.05</v>
          </cell>
        </row>
        <row r="10336">
          <cell r="A10336">
            <v>10664</v>
          </cell>
          <cell r="B10336" t="str">
            <v>ROCADEIRA DESLOCAVEL, LARGURA DE TRABALHO DE 1,3 M</v>
          </cell>
          <cell r="C10336" t="str">
            <v xml:space="preserve">UN    </v>
          </cell>
          <cell r="D10336">
            <v>6411.25</v>
          </cell>
          <cell r="E10336">
            <v>0.05</v>
          </cell>
        </row>
        <row r="10337">
          <cell r="A10337">
            <v>36250</v>
          </cell>
          <cell r="B10337" t="str">
            <v>RODAFORRO EM PVC, PARA FORRO DE PVC, COMPRIMENTO 6 M</v>
          </cell>
          <cell r="C10337" t="str">
            <v xml:space="preserve">M     </v>
          </cell>
          <cell r="D10337">
            <v>2.78</v>
          </cell>
          <cell r="E10337">
            <v>0.05</v>
          </cell>
        </row>
        <row r="10338">
          <cell r="A10338">
            <v>10857</v>
          </cell>
          <cell r="B10338" t="str">
            <v>RODAPE ARDOSIA, CINZA, 10 CM, E= *1CM</v>
          </cell>
          <cell r="C10338" t="str">
            <v xml:space="preserve">M     </v>
          </cell>
          <cell r="D10338">
            <v>14.02</v>
          </cell>
          <cell r="E10338">
            <v>0.05</v>
          </cell>
        </row>
        <row r="10339">
          <cell r="A10339">
            <v>4803</v>
          </cell>
          <cell r="B10339" t="str">
            <v>RODAPE DE BORRACHA LISO, H = 70 MM, E = *2* MM, PARA ARGAMASSA, PRETO</v>
          </cell>
          <cell r="C10339" t="str">
            <v xml:space="preserve">M     </v>
          </cell>
          <cell r="D10339">
            <v>16.440000000000001</v>
          </cell>
          <cell r="E10339">
            <v>0.05</v>
          </cell>
        </row>
        <row r="10340">
          <cell r="A10340">
            <v>6186</v>
          </cell>
          <cell r="B10340" t="str">
            <v>RODAPE DE MADEIRA MACICA CUMARU/IPE CHAMPANHE OU EQUIVALENTE DA REGIAO, *1,5 X 7 CM</v>
          </cell>
          <cell r="C10340" t="str">
            <v xml:space="preserve">M     </v>
          </cell>
          <cell r="D10340">
            <v>6.66</v>
          </cell>
          <cell r="E10340">
            <v>0.05</v>
          </cell>
        </row>
        <row r="10341">
          <cell r="A10341">
            <v>4829</v>
          </cell>
          <cell r="B10341" t="str">
            <v>RODAPE EM MARMORE, POLIDO, BRANCO COMUM, L= *7* CM, E=  *2* CM, CORTE RETO</v>
          </cell>
          <cell r="C10341" t="str">
            <v xml:space="preserve">M     </v>
          </cell>
          <cell r="D10341">
            <v>29.76</v>
          </cell>
          <cell r="E10341">
            <v>0.05</v>
          </cell>
        </row>
        <row r="10342">
          <cell r="A10342">
            <v>39829</v>
          </cell>
          <cell r="B10342" t="str">
            <v>RODAPE EM POLIESTIRENO, BRANCO, H = *5* CM, E = *1,5* CM</v>
          </cell>
          <cell r="C10342" t="str">
            <v xml:space="preserve">M     </v>
          </cell>
          <cell r="D10342">
            <v>16</v>
          </cell>
          <cell r="E10342">
            <v>0.05</v>
          </cell>
        </row>
        <row r="10343">
          <cell r="A10343">
            <v>20231</v>
          </cell>
          <cell r="B10343" t="str">
            <v>RODAPE OU RODABANCADA EM GRANITO, POLIDO, TIPO ANDORINHA/ QUARTZ/ CASTELO/ CORUMBA OU OUTROS EQUIVALENTES DA REGIAO, H= 10 CM, E=  *2,0* CM</v>
          </cell>
          <cell r="C10343" t="str">
            <v xml:space="preserve">M     </v>
          </cell>
          <cell r="D10343">
            <v>49.11</v>
          </cell>
          <cell r="E10343">
            <v>0.05</v>
          </cell>
        </row>
        <row r="10344">
          <cell r="A10344">
            <v>4804</v>
          </cell>
          <cell r="B10344" t="str">
            <v>RODAPE PLANO PARA PISO VINILICO, H = 5 CM</v>
          </cell>
          <cell r="C10344" t="str">
            <v xml:space="preserve">M     </v>
          </cell>
          <cell r="D10344">
            <v>12.62</v>
          </cell>
          <cell r="E10344">
            <v>0.05</v>
          </cell>
        </row>
        <row r="10345">
          <cell r="A10345">
            <v>34680</v>
          </cell>
          <cell r="B10345" t="str">
            <v>RODAPE PRE-MOLDADO DE GRANILITE, MARMORITE OU GRANITINA L = 10 CM</v>
          </cell>
          <cell r="C10345" t="str">
            <v xml:space="preserve">M     </v>
          </cell>
          <cell r="D10345">
            <v>28.17</v>
          </cell>
          <cell r="E10345">
            <v>0.05</v>
          </cell>
        </row>
        <row r="10346">
          <cell r="A10346">
            <v>11573</v>
          </cell>
          <cell r="B10346" t="str">
            <v>RODIZIO PARA TRILHO (TIPO NAPOLEAO),  EM LATAO, COM ROLAMENTO EM ACO, 6 MM, PARA JANELA DE CORRER</v>
          </cell>
          <cell r="C10346" t="str">
            <v xml:space="preserve">UN    </v>
          </cell>
          <cell r="D10346">
            <v>5.7</v>
          </cell>
          <cell r="E10346">
            <v>0.05</v>
          </cell>
        </row>
        <row r="10347">
          <cell r="A10347">
            <v>38401</v>
          </cell>
          <cell r="B10347" t="str">
            <v>RODO PARA CHAO 40 CM COM CABO</v>
          </cell>
          <cell r="C10347" t="str">
            <v xml:space="preserve">UN    </v>
          </cell>
          <cell r="D10347">
            <v>7.89</v>
          </cell>
          <cell r="E10347">
            <v>0.05</v>
          </cell>
        </row>
        <row r="10348">
          <cell r="A10348">
            <v>38179</v>
          </cell>
          <cell r="B10348" t="str">
            <v>ROLDANA CONCOVA DUPLA, EM CHAPA DE ACO, ROLAMENTO INTERNO BLINDADO DE ACO REVESTIDO EM NYLON, PARA PORTA DE CORRER</v>
          </cell>
          <cell r="C10348" t="str">
            <v xml:space="preserve">UN    </v>
          </cell>
          <cell r="D10348">
            <v>25.02</v>
          </cell>
          <cell r="E10348">
            <v>0.05</v>
          </cell>
        </row>
        <row r="10349">
          <cell r="A10349">
            <v>11575</v>
          </cell>
          <cell r="B10349" t="str">
            <v>ROLDANA DUPLA, EM ZAMAC COM CHAPA DE LATAO, ROLAMENTOS EM ACO, PARA PORTA E JANELA DE CORRER</v>
          </cell>
          <cell r="C10349" t="str">
            <v xml:space="preserve">UN    </v>
          </cell>
          <cell r="D10349">
            <v>26.99</v>
          </cell>
          <cell r="E10349">
            <v>0.05</v>
          </cell>
        </row>
        <row r="10350">
          <cell r="A10350">
            <v>20256</v>
          </cell>
          <cell r="B10350" t="str">
            <v>ROLDANA PLASTICA COM PREGO, TAMANHO 30 X 30 MM, PARA INSTALACAO ELETRICA APARENTE</v>
          </cell>
          <cell r="C10350" t="str">
            <v xml:space="preserve">UN    </v>
          </cell>
          <cell r="D10350">
            <v>0.28999999999999998</v>
          </cell>
          <cell r="E10350">
            <v>0.05</v>
          </cell>
        </row>
        <row r="10351">
          <cell r="A10351">
            <v>14511</v>
          </cell>
          <cell r="B10351" t="str">
            <v>ROLO COMPACTADOR DE PNEUS, ESTATICO, PRESSAO VARIAVEL, POTENCIA 110 HP, PESO SEM/COM LASTRO 10,8/27 T, LARGURA DE ROLAGEM 2,30 M</v>
          </cell>
          <cell r="C10351" t="str">
            <v xml:space="preserve">UN    </v>
          </cell>
          <cell r="D10351">
            <v>469190.24</v>
          </cell>
          <cell r="E10351">
            <v>0.05</v>
          </cell>
        </row>
        <row r="10352">
          <cell r="A10352">
            <v>10642</v>
          </cell>
          <cell r="B10352" t="str">
            <v>ROLO COMPACTADOR DE PNEUS, ESTATICO, PRESSAO VARIAVEL, POTENCIA 111 HP, PESO SEM/COM LASTRO 9,5/26,0 T, LARGURA DE ROLAGEM 1,90 M</v>
          </cell>
          <cell r="C10352" t="str">
            <v xml:space="preserve">UN    </v>
          </cell>
          <cell r="D10352">
            <v>442000</v>
          </cell>
          <cell r="E10352">
            <v>0.05</v>
          </cell>
        </row>
        <row r="10353">
          <cell r="A10353">
            <v>14489</v>
          </cell>
          <cell r="B10353" t="str">
            <v>ROLO COMPACTADOR PE DE CARNEIRO VIBRATORIO, POTENCIA 125 HP, PESO OPERACIONAL SEM/COM LASTRO 11,95/13,30 T, IMPACTO DINAMICO 38,5/22,5 T, LARGURA DE TRABALHO 2,15 M</v>
          </cell>
          <cell r="C10353" t="str">
            <v xml:space="preserve">UN    </v>
          </cell>
          <cell r="D10353">
            <v>392045.77</v>
          </cell>
          <cell r="E10353">
            <v>0.05</v>
          </cell>
        </row>
        <row r="10354">
          <cell r="A10354">
            <v>14513</v>
          </cell>
          <cell r="B10354" t="str">
            <v>ROLO COMPACTADOR PE DE CARNEIRO VIBRATORIO, POTENCIA 80 HP, PESO OPERACIONAL SEM/COM LASTRO 7,4/8,8 T, LARGURA DE TRABALHO 1,68 M</v>
          </cell>
          <cell r="C10354" t="str">
            <v xml:space="preserve">UN    </v>
          </cell>
          <cell r="D10354">
            <v>294043.63</v>
          </cell>
          <cell r="E10354">
            <v>0.05</v>
          </cell>
        </row>
        <row r="10355">
          <cell r="A10355">
            <v>13600</v>
          </cell>
          <cell r="B10355" t="str">
            <v>ROLO COMPACTADOR VIBRATORIO DE UM CILINDRO LISO DE ACO, POTENCIA 125 HP, PESO SEM/COM LASTRO 10,75/12,92 T, IMPACTO DINAMICO 31,5/18,5 T, LARGURA TRABALHO 2,15 M</v>
          </cell>
          <cell r="C10355" t="str">
            <v xml:space="preserve">UN    </v>
          </cell>
          <cell r="D10355">
            <v>379399.09</v>
          </cell>
          <cell r="E10355">
            <v>0.05</v>
          </cell>
        </row>
        <row r="10356">
          <cell r="A10356">
            <v>10646</v>
          </cell>
          <cell r="B10356" t="str">
            <v>ROLO COMPACTADOR VIBRATORIO DE UM CILINDRO, ACO LISO, POTENCIA 80 HP, PESO OPERACIONAL MAXIMO 8,1 T, IMPACTO DINAMICO 16,15/9,5 T, LARGURA TRABALHO 1,68 M</v>
          </cell>
          <cell r="C10356" t="str">
            <v xml:space="preserve">UN    </v>
          </cell>
          <cell r="D10356">
            <v>282816.74</v>
          </cell>
          <cell r="E10356">
            <v>0.05</v>
          </cell>
        </row>
        <row r="10357">
          <cell r="A10357">
            <v>6070</v>
          </cell>
          <cell r="B10357" t="str">
            <v>ROLO COMPACTADOR VIBRATORIO PE DE CARNEIRO, COM CONTROLE REMOTO POR RADIO, POTENCIA  12,5 KW, PESO OPERACIONAL DE 1,675 T, LARGURA DE TRABALHO 0,85 M</v>
          </cell>
          <cell r="C10357" t="str">
            <v xml:space="preserve">UN    </v>
          </cell>
          <cell r="D10357">
            <v>386434.27</v>
          </cell>
          <cell r="E10357">
            <v>0.05</v>
          </cell>
        </row>
        <row r="10358">
          <cell r="A10358">
            <v>6069</v>
          </cell>
          <cell r="B10358" t="str">
            <v>ROLO COMPACTADOR VIBRATORIO REBOCAVEL, CILINDRO DE ACO LISO, POTENCIA DE TRACAO DE 65 CV, PESO DE 4,7 T, IMPACTO DINAMICO TOTAL DE 18,3 T, LARGURA DO ROLO 1,67 M</v>
          </cell>
          <cell r="C10358" t="str">
            <v xml:space="preserve">UN    </v>
          </cell>
          <cell r="D10358">
            <v>85369.16</v>
          </cell>
          <cell r="E10358">
            <v>0.05</v>
          </cell>
        </row>
        <row r="10359">
          <cell r="A10359">
            <v>14626</v>
          </cell>
          <cell r="B10359" t="str">
            <v>ROLO COMPACTADOR VIBRATORIO TANDEM, ACO LISO, POTENCIA 125 HP, PESO SEM/COM LASTRO 10,20/11,65 T, LARGURA DE TRABALHO 1,73 M</v>
          </cell>
          <cell r="C10359" t="str">
            <v xml:space="preserve">UN    </v>
          </cell>
          <cell r="D10359">
            <v>423057.16</v>
          </cell>
          <cell r="E10359">
            <v>0.05</v>
          </cell>
        </row>
        <row r="10360">
          <cell r="A10360">
            <v>6067</v>
          </cell>
          <cell r="B10360" t="str">
            <v>ROLO COMPACTADOR VIBRATORIO TANDEM, ACO LISO, POTENCIA 58 CV, PESO SEM/COM LASTRO 6,5/9,4 T, LARGURA DE TRABALHO 1,20 M</v>
          </cell>
          <cell r="C10360" t="str">
            <v xml:space="preserve">UN    </v>
          </cell>
          <cell r="D10360">
            <v>347285.72</v>
          </cell>
          <cell r="E10360">
            <v>0.05</v>
          </cell>
        </row>
        <row r="10361">
          <cell r="A10361">
            <v>38393</v>
          </cell>
          <cell r="B10361" t="str">
            <v>ROLO DE ESPUMA POLIESTER 23 CM (SEM CABO)</v>
          </cell>
          <cell r="C10361" t="str">
            <v xml:space="preserve">UN    </v>
          </cell>
          <cell r="D10361">
            <v>10.25</v>
          </cell>
          <cell r="E10361">
            <v>0.05</v>
          </cell>
        </row>
        <row r="10362">
          <cell r="A10362">
            <v>38390</v>
          </cell>
          <cell r="B10362" t="str">
            <v>ROLO DE LA DE CARNEIRO 23 CM (SEM CABO)</v>
          </cell>
          <cell r="C10362" t="str">
            <v xml:space="preserve">UN    </v>
          </cell>
          <cell r="D10362">
            <v>22.73</v>
          </cell>
          <cell r="E10362">
            <v>0.05</v>
          </cell>
        </row>
        <row r="10363">
          <cell r="A10363">
            <v>36532</v>
          </cell>
          <cell r="B10363" t="str">
            <v>ROMPEDOR ELETRICO PESO 26 KG, POTENCIA OPERACIONAL DE 2,5 KW</v>
          </cell>
          <cell r="C10363" t="str">
            <v xml:space="preserve">UN    </v>
          </cell>
          <cell r="D10363">
            <v>24840.37</v>
          </cell>
          <cell r="E10363">
            <v>0.05</v>
          </cell>
        </row>
        <row r="10364">
          <cell r="A10364">
            <v>11578</v>
          </cell>
          <cell r="B10364" t="str">
            <v>ROSETA QUADRADA, SEM FUROS, EM ACO INOX POLIDO, LARGURA APROXIMADA DE 50 MM, PARA FECHADURA DE PORTA - PARAFUSOS INCLUIDOS</v>
          </cell>
          <cell r="C10364" t="str">
            <v xml:space="preserve">UN    </v>
          </cell>
          <cell r="D10364">
            <v>8.67</v>
          </cell>
          <cell r="E10364">
            <v>0.05</v>
          </cell>
        </row>
        <row r="10365">
          <cell r="A10365">
            <v>11577</v>
          </cell>
          <cell r="B10365" t="str">
            <v>ROSETA REDONDA DE SOBREPOR, SEM FUROS, EM ACO INOX POLIDO, DIAMETRO APROXIMADO DE 50 MM, PARA FECHADURA DE PORTA - PARAFUSOS INCLUIDOS</v>
          </cell>
          <cell r="C10365" t="str">
            <v xml:space="preserve">UN    </v>
          </cell>
          <cell r="D10365">
            <v>8.27</v>
          </cell>
          <cell r="E10365">
            <v>0.05</v>
          </cell>
        </row>
        <row r="10366">
          <cell r="A10366">
            <v>1116</v>
          </cell>
          <cell r="B10366" t="str">
            <v>RUFO EXTERNO DE CHAPA DE ACO GALVANIZADA NUM 26, CORTE 25 CM</v>
          </cell>
          <cell r="C10366" t="str">
            <v xml:space="preserve">M     </v>
          </cell>
          <cell r="D10366">
            <v>14.41</v>
          </cell>
          <cell r="E10366">
            <v>0.05</v>
          </cell>
        </row>
        <row r="10367">
          <cell r="A10367">
            <v>1115</v>
          </cell>
          <cell r="B10367" t="str">
            <v>RUFO EXTERNO DE CHAPA DE ACO GALVANIZADA NUM 26, CORTE 28 CM</v>
          </cell>
          <cell r="C10367" t="str">
            <v xml:space="preserve">M     </v>
          </cell>
          <cell r="D10367">
            <v>17.52</v>
          </cell>
          <cell r="E10367">
            <v>0.05</v>
          </cell>
        </row>
        <row r="10368">
          <cell r="A10368">
            <v>1113</v>
          </cell>
          <cell r="B10368" t="str">
            <v>RUFO EXTERNO/INTERNO DE CHAPA DE ACO GALVANIZADA NUM 26, CORTE 33 CM</v>
          </cell>
          <cell r="C10368" t="str">
            <v xml:space="preserve">M     </v>
          </cell>
          <cell r="D10368">
            <v>19.22</v>
          </cell>
          <cell r="E10368">
            <v>0.05</v>
          </cell>
        </row>
        <row r="10369">
          <cell r="A10369">
            <v>1114</v>
          </cell>
          <cell r="B10369" t="str">
            <v>RUFO INTERNO DE CHAPA DE ACO GALVANIZADA NUM 26, CORTE 50 CM</v>
          </cell>
          <cell r="C10369" t="str">
            <v xml:space="preserve">M     </v>
          </cell>
          <cell r="D10369">
            <v>28.83</v>
          </cell>
          <cell r="E10369">
            <v>0.05</v>
          </cell>
        </row>
        <row r="10370">
          <cell r="A10370">
            <v>40872</v>
          </cell>
          <cell r="B10370" t="str">
            <v>RUFO INTERNO/EXTERNO DE CHAPA DE ACO GALVANIZADA NUM 24, CORTE 25 CM (COLETADO CAIXA)</v>
          </cell>
          <cell r="C10370" t="str">
            <v xml:space="preserve">M     </v>
          </cell>
          <cell r="D10370">
            <v>17.239999999999998</v>
          </cell>
          <cell r="E10370">
            <v>0.05</v>
          </cell>
        </row>
        <row r="10371">
          <cell r="A10371">
            <v>20214</v>
          </cell>
          <cell r="B10371" t="str">
            <v>RUFO PARA TELHA ESTRUTURAL DE FIBROCIMENTO 1 ABA (SEM AMIANTO)</v>
          </cell>
          <cell r="C10371" t="str">
            <v xml:space="preserve">UN    </v>
          </cell>
          <cell r="D10371">
            <v>30.91</v>
          </cell>
          <cell r="E10371">
            <v>0.05</v>
          </cell>
        </row>
        <row r="10372">
          <cell r="A10372">
            <v>11064</v>
          </cell>
          <cell r="B10372" t="str">
            <v>RUFO PARA TELHA ESTRUTURAL DE FIBROCIMENTO 2 ABAS, COMPRIMENTO DE 1031 MM (SEM AMIANTO)</v>
          </cell>
          <cell r="C10372" t="str">
            <v xml:space="preserve">UN    </v>
          </cell>
          <cell r="D10372">
            <v>13.1</v>
          </cell>
          <cell r="E10372">
            <v>0.05</v>
          </cell>
        </row>
        <row r="10373">
          <cell r="A10373">
            <v>7237</v>
          </cell>
          <cell r="B10373" t="str">
            <v>RUFO PARA TELHA ONDULADA DE FIBROCIMENTO, E = 6 MM, ABA *260* MM, COMPRIMENTO 1100 MM (SEM AMIANTO)</v>
          </cell>
          <cell r="C10373" t="str">
            <v xml:space="preserve">UN    </v>
          </cell>
          <cell r="D10373">
            <v>17.88</v>
          </cell>
          <cell r="E10373">
            <v>0.05</v>
          </cell>
        </row>
        <row r="10374">
          <cell r="A10374">
            <v>16</v>
          </cell>
          <cell r="B10374" t="str">
            <v>SABAO EM PO</v>
          </cell>
          <cell r="C10374" t="str">
            <v xml:space="preserve">KG    </v>
          </cell>
          <cell r="D10374">
            <v>4.4800000000000004</v>
          </cell>
          <cell r="E10374">
            <v>0.05</v>
          </cell>
        </row>
        <row r="10375">
          <cell r="A10375">
            <v>11757</v>
          </cell>
          <cell r="B10375" t="str">
            <v>SABONETEIRA DE PAREDE EM METAL CROMADO</v>
          </cell>
          <cell r="C10375" t="str">
            <v xml:space="preserve">UN    </v>
          </cell>
          <cell r="D10375">
            <v>39.11</v>
          </cell>
          <cell r="E10375">
            <v>0.05</v>
          </cell>
        </row>
        <row r="10376">
          <cell r="A10376">
            <v>11758</v>
          </cell>
          <cell r="B10376" t="str">
            <v>SABONETEIRA PLASTICA TIPO DISPENSER PARA SABONETE LIQUIDO COM RESERVATORIO 800 A 1500 ML</v>
          </cell>
          <cell r="C10376" t="str">
            <v xml:space="preserve">UN    </v>
          </cell>
          <cell r="D10376">
            <v>41.69</v>
          </cell>
          <cell r="E10376">
            <v>0.05</v>
          </cell>
        </row>
        <row r="10377">
          <cell r="A10377">
            <v>37526</v>
          </cell>
          <cell r="B10377" t="str">
            <v>SACO DE RAFIA PARA ENTULHO, NOVO, LISO (SEM CLICHE), *60 x 90* CM</v>
          </cell>
          <cell r="C10377" t="str">
            <v xml:space="preserve">UN    </v>
          </cell>
          <cell r="D10377">
            <v>2.44</v>
          </cell>
          <cell r="E10377">
            <v>0.05</v>
          </cell>
        </row>
        <row r="10378">
          <cell r="A10378">
            <v>6076</v>
          </cell>
          <cell r="B10378" t="str">
            <v>SAIBRO PARA ARGAMASSA (COLETADO NO COMERCIO)</v>
          </cell>
          <cell r="C10378" t="str">
            <v xml:space="preserve">M3    </v>
          </cell>
          <cell r="D10378">
            <v>52.88</v>
          </cell>
          <cell r="E10378">
            <v>0.05</v>
          </cell>
        </row>
        <row r="10379">
          <cell r="A10379">
            <v>13109</v>
          </cell>
          <cell r="B10379" t="str">
            <v>SAPATA DE PVC ADITIVADO NERVURADO D = 6"</v>
          </cell>
          <cell r="C10379" t="str">
            <v xml:space="preserve">UN    </v>
          </cell>
          <cell r="D10379">
            <v>177.3</v>
          </cell>
          <cell r="E10379">
            <v>0.05</v>
          </cell>
        </row>
        <row r="10380">
          <cell r="A10380">
            <v>13110</v>
          </cell>
          <cell r="B10380" t="str">
            <v>SAPATA DE PVC ADITIVADO NERVURADO D = 8"</v>
          </cell>
          <cell r="C10380" t="str">
            <v xml:space="preserve">UN    </v>
          </cell>
          <cell r="D10380">
            <v>233.34</v>
          </cell>
          <cell r="E10380">
            <v>0.05</v>
          </cell>
        </row>
        <row r="10381">
          <cell r="A10381">
            <v>7581</v>
          </cell>
          <cell r="B10381" t="str">
            <v>SAPATILHA EM ACO GALVANIZADO PARA CABOS COM DIAMETRO NOMINAL ATE 5/8"</v>
          </cell>
          <cell r="C10381" t="str">
            <v xml:space="preserve">UN    </v>
          </cell>
          <cell r="D10381">
            <v>2.42</v>
          </cell>
          <cell r="E10381">
            <v>0.05</v>
          </cell>
        </row>
        <row r="10382">
          <cell r="A10382">
            <v>20206</v>
          </cell>
          <cell r="B10382" t="str">
            <v>SARRAFO DE MADEIRA APARELHADA *2 X 10* CM, MACARANDUBA, ANGELIM OU EQUIVALENTE DA REGIAO</v>
          </cell>
          <cell r="C10382" t="str">
            <v xml:space="preserve">M     </v>
          </cell>
          <cell r="D10382">
            <v>4.2699999999999996</v>
          </cell>
          <cell r="E10382">
            <v>0.05</v>
          </cell>
        </row>
        <row r="10383">
          <cell r="A10383">
            <v>4460</v>
          </cell>
          <cell r="B10383" t="str">
            <v>SARRAFO DE MADEIRA NAO APARELHADA *2,5 X 10 CM, MACARANDUBA, ANGELIM OU EQUIVALENTE DA REGIAO</v>
          </cell>
          <cell r="C10383" t="str">
            <v xml:space="preserve">M     </v>
          </cell>
          <cell r="D10383">
            <v>5.65</v>
          </cell>
          <cell r="E10383">
            <v>0.05</v>
          </cell>
        </row>
        <row r="10384">
          <cell r="A10384">
            <v>6204</v>
          </cell>
          <cell r="B10384" t="str">
            <v>SARRAFO DE MADEIRA NAO APARELHADA *2,5 X 15* CM, MACARANDUBA, ANGELIM OU EQUIVALENTE DA REGIAO</v>
          </cell>
          <cell r="C10384" t="str">
            <v xml:space="preserve">M     </v>
          </cell>
          <cell r="D10384">
            <v>9.33</v>
          </cell>
          <cell r="E10384">
            <v>0.05</v>
          </cell>
        </row>
        <row r="10385">
          <cell r="A10385">
            <v>4417</v>
          </cell>
          <cell r="B10385" t="str">
            <v>SARRAFO DE MADEIRA NAO APARELHADA *2,5 X 7* CM, MACARANDUBA, ANGELIM OU EQUIVALENTE DA REGIAO</v>
          </cell>
          <cell r="C10385" t="str">
            <v xml:space="preserve">M     </v>
          </cell>
          <cell r="D10385">
            <v>3.24</v>
          </cell>
          <cell r="E10385">
            <v>0.05</v>
          </cell>
        </row>
        <row r="10386">
          <cell r="A10386">
            <v>4415</v>
          </cell>
          <cell r="B10386" t="str">
            <v>SARRAFO DE MADEIRA NAO APARELHADA 2,5 X 5 CM, MACARANDUBA, ANGELIM OU EQUIVALENTE DA REGIAO</v>
          </cell>
          <cell r="C10386" t="str">
            <v xml:space="preserve">M     </v>
          </cell>
          <cell r="D10386">
            <v>2.72</v>
          </cell>
          <cell r="E10386">
            <v>0.05</v>
          </cell>
        </row>
        <row r="10387">
          <cell r="A10387">
            <v>37373</v>
          </cell>
          <cell r="B10387" t="str">
            <v>SEGURO - HORISTA (ENCARGOS COMPLEMENTARES) (COLETADO CAIXA)</v>
          </cell>
          <cell r="C10387" t="str">
            <v xml:space="preserve">H     </v>
          </cell>
          <cell r="D10387">
            <v>0.02</v>
          </cell>
          <cell r="E10387">
            <v>0.05</v>
          </cell>
        </row>
        <row r="10388">
          <cell r="A10388">
            <v>40864</v>
          </cell>
          <cell r="B10388" t="str">
            <v>SEGURO - MENSALISTA (ENCARGOS COMPLEMENTARES) (COLETADO CAIXA)</v>
          </cell>
          <cell r="C10388" t="str">
            <v xml:space="preserve">MES   </v>
          </cell>
          <cell r="D10388">
            <v>3.94</v>
          </cell>
          <cell r="E10388">
            <v>0.05</v>
          </cell>
        </row>
        <row r="10389">
          <cell r="A10389">
            <v>4734</v>
          </cell>
          <cell r="B10389" t="str">
            <v>SEIXO ROLADO PARA APLICACAO EM CONCRETO (POSTO PEDREIRA/FORNECEDOR, SEM FRETE)</v>
          </cell>
          <cell r="C10389" t="str">
            <v xml:space="preserve">M3    </v>
          </cell>
          <cell r="D10389">
            <v>59.67</v>
          </cell>
          <cell r="E10389">
            <v>0.05</v>
          </cell>
        </row>
        <row r="10390">
          <cell r="A10390">
            <v>6085</v>
          </cell>
          <cell r="B10390" t="str">
            <v>SELADOR ACRILICO PAREDES INTERNAS/EXTERNAS</v>
          </cell>
          <cell r="C10390" t="str">
            <v xml:space="preserve">L     </v>
          </cell>
          <cell r="D10390">
            <v>5.55</v>
          </cell>
          <cell r="E10390">
            <v>0.05</v>
          </cell>
        </row>
        <row r="10391">
          <cell r="A10391">
            <v>38396</v>
          </cell>
          <cell r="B10391" t="str">
            <v>SELADOR HORIZONTAL PARA FITA DE ACO 1 "</v>
          </cell>
          <cell r="C10391" t="str">
            <v xml:space="preserve">UN    </v>
          </cell>
          <cell r="D10391">
            <v>527.29999999999995</v>
          </cell>
          <cell r="E10391">
            <v>0.05</v>
          </cell>
        </row>
        <row r="10392">
          <cell r="A10392">
            <v>6090</v>
          </cell>
          <cell r="B10392" t="str">
            <v>SELADOR PVA PAREDES INTERNAS</v>
          </cell>
          <cell r="C10392" t="str">
            <v xml:space="preserve">L     </v>
          </cell>
          <cell r="D10392">
            <v>10.54</v>
          </cell>
          <cell r="E10392">
            <v>0.05</v>
          </cell>
        </row>
        <row r="10393">
          <cell r="A10393">
            <v>11622</v>
          </cell>
          <cell r="B10393" t="str">
            <v>SELANTE A BASE DE ALCATRAO E POLIURETANO PARA JUNTAS HORIZONTAIS</v>
          </cell>
          <cell r="C10393" t="str">
            <v xml:space="preserve">KG    </v>
          </cell>
          <cell r="D10393">
            <v>54.76</v>
          </cell>
          <cell r="E10393">
            <v>0.05</v>
          </cell>
        </row>
        <row r="10394">
          <cell r="A10394">
            <v>6094</v>
          </cell>
          <cell r="B10394" t="str">
            <v>SELANTE A BASE DE RESINAS ACRILICAS PARA TRINCAS</v>
          </cell>
          <cell r="C10394" t="str">
            <v xml:space="preserve">KG    </v>
          </cell>
          <cell r="D10394">
            <v>17.829999999999998</v>
          </cell>
          <cell r="E10394">
            <v>0.05</v>
          </cell>
        </row>
        <row r="10395">
          <cell r="A10395">
            <v>7317</v>
          </cell>
          <cell r="B10395" t="str">
            <v>SELANTE DE BASE ASFALTICA PARA VEDACAO</v>
          </cell>
          <cell r="C10395" t="str">
            <v xml:space="preserve">KG    </v>
          </cell>
          <cell r="D10395">
            <v>19.809999999999999</v>
          </cell>
          <cell r="E10395">
            <v>0.05</v>
          </cell>
        </row>
        <row r="10396">
          <cell r="A10396">
            <v>142</v>
          </cell>
          <cell r="B10396" t="str">
            <v>SELANTE ELASTICO MONOCOMPONENTE A BASE DE POLIURETANO PARA JUNTAS DIVERSAS</v>
          </cell>
          <cell r="C10396" t="str">
            <v xml:space="preserve">310ML </v>
          </cell>
          <cell r="D10396">
            <v>28.75</v>
          </cell>
          <cell r="E10396">
            <v>0.05</v>
          </cell>
        </row>
        <row r="10397">
          <cell r="A10397">
            <v>38123</v>
          </cell>
          <cell r="B10397" t="str">
            <v>SELANTE TIPO VEDA CALHA PARA METAL E FIBROCIMENTO</v>
          </cell>
          <cell r="C10397" t="str">
            <v xml:space="preserve">KG    </v>
          </cell>
          <cell r="D10397">
            <v>53.82</v>
          </cell>
          <cell r="E10397">
            <v>0.05</v>
          </cell>
        </row>
        <row r="10398">
          <cell r="A10398">
            <v>37953</v>
          </cell>
          <cell r="B10398" t="str">
            <v>SELIM COMPACTO EM PVC, SEM TRAVAS,  DN 150 X 100 MM, PARA REDE COLETORA ESGOTO (NBR 10569)</v>
          </cell>
          <cell r="C10398" t="str">
            <v xml:space="preserve">UN    </v>
          </cell>
          <cell r="D10398">
            <v>3.53</v>
          </cell>
          <cell r="E10398">
            <v>0.05</v>
          </cell>
        </row>
        <row r="10399">
          <cell r="A10399">
            <v>37954</v>
          </cell>
          <cell r="B10399" t="str">
            <v>SELIM COMPACTO EM PVC, SEM TRAVAS,  DN 200 X 100 MM, PARA REDE COLETORA ESGOTO (NBR 10569)</v>
          </cell>
          <cell r="C10399" t="str">
            <v xml:space="preserve">UN    </v>
          </cell>
          <cell r="D10399">
            <v>6.28</v>
          </cell>
          <cell r="E10399">
            <v>0.05</v>
          </cell>
        </row>
        <row r="10400">
          <cell r="A10400">
            <v>37955</v>
          </cell>
          <cell r="B10400" t="str">
            <v>SELIM COMPACTO EM PVC, SEM TRAVAS,  DN 300 X 100 MM, PARA REDE COLETORA ESGOTO (NBR 10569)</v>
          </cell>
          <cell r="C10400" t="str">
            <v xml:space="preserve">UN    </v>
          </cell>
          <cell r="D10400">
            <v>8.14</v>
          </cell>
          <cell r="E10400">
            <v>0.05</v>
          </cell>
        </row>
        <row r="10401">
          <cell r="A10401">
            <v>6106</v>
          </cell>
          <cell r="B10401" t="str">
            <v>SELIM PVC, COM TRAVAS, JE, 90 GRAUS,  DN 125 X 100 MM OU 150 X 100 MM, PARA REDE COLETORA ESGOTO (NBR 10569)</v>
          </cell>
          <cell r="C10401" t="str">
            <v xml:space="preserve">UN    </v>
          </cell>
          <cell r="D10401">
            <v>2.66</v>
          </cell>
          <cell r="E10401">
            <v>0.05</v>
          </cell>
        </row>
        <row r="10402">
          <cell r="A10402">
            <v>6107</v>
          </cell>
          <cell r="B10402" t="str">
            <v>SELIM PVC, SOLDAVEL, SEM TRAVAS, JE, 90 GRAUS,  DN 200 X 100 MM, PARA REDE COLETORA ESGOTO (NBR 10569)</v>
          </cell>
          <cell r="C10402" t="str">
            <v xml:space="preserve">UN    </v>
          </cell>
          <cell r="D10402">
            <v>7.71</v>
          </cell>
          <cell r="E10402">
            <v>0.05</v>
          </cell>
        </row>
        <row r="10403">
          <cell r="A10403">
            <v>6108</v>
          </cell>
          <cell r="B10403" t="str">
            <v>SELIM PVC, SOLDAVEL, SEM TRAVAS, JE, 90 GRAUS,  DN 250 X 100 MM, PARA REDE COLETORA ESGOTO (NBR 10569)</v>
          </cell>
          <cell r="C10403" t="str">
            <v xml:space="preserve">UN    </v>
          </cell>
          <cell r="D10403">
            <v>9.84</v>
          </cell>
          <cell r="E10403">
            <v>0.05</v>
          </cell>
        </row>
        <row r="10404">
          <cell r="A10404">
            <v>6109</v>
          </cell>
          <cell r="B10404" t="str">
            <v>SELIM PVC, SOLDAVEL, SEM TRAVAS, JE, 90 GRAUS,  DN 300 X 100 MM, PARA REDE COLETORA ESGOTO (NBR 10569)</v>
          </cell>
          <cell r="C10404" t="str">
            <v xml:space="preserve">UN    </v>
          </cell>
          <cell r="D10404">
            <v>13.98</v>
          </cell>
          <cell r="E10404">
            <v>0.05</v>
          </cell>
        </row>
        <row r="10405">
          <cell r="A10405">
            <v>37743</v>
          </cell>
          <cell r="B10405" t="str">
            <v>SEMIRREBOQUE COM DOIS EIXOS EM TANDEM TIPO BASCULANTE COM CACAMBA METALICA 14 M3  (INCLUI MONTAGEM, NAO INCLUI CAVALO MECANICO)</v>
          </cell>
          <cell r="C10405" t="str">
            <v xml:space="preserve">UN    </v>
          </cell>
          <cell r="D10405">
            <v>113560.87</v>
          </cell>
          <cell r="E10405">
            <v>0.05</v>
          </cell>
        </row>
        <row r="10406">
          <cell r="A10406">
            <v>37744</v>
          </cell>
          <cell r="B10406" t="str">
            <v>SEMIRREBOQUE COM TRES EIXOS EM TANDEM TIPO BASCULANTE COM CACAMBA METALICA 18 M3 (INCLUI MONTAGEM, NAO INCLUI CAVALO MECANICO)</v>
          </cell>
          <cell r="C10406" t="str">
            <v xml:space="preserve">UN    </v>
          </cell>
          <cell r="D10406">
            <v>133526.22</v>
          </cell>
          <cell r="E10406">
            <v>0.05</v>
          </cell>
        </row>
        <row r="10407">
          <cell r="A10407">
            <v>37741</v>
          </cell>
          <cell r="B10407" t="str">
            <v>SEMIRREBOQUE COM TRES EIXOS, PARA TRANSPORTE DE CARGA SECA, DIMENSOES APROXIMADAS 2,60 X 12,50 X 0,50 M (NAO INCLUI CAVALO MECANICO)</v>
          </cell>
          <cell r="C10407" t="str">
            <v xml:space="preserve">UN    </v>
          </cell>
          <cell r="D10407">
            <v>103260.28</v>
          </cell>
          <cell r="E10407">
            <v>0.05</v>
          </cell>
        </row>
        <row r="10408">
          <cell r="A10408">
            <v>39396</v>
          </cell>
          <cell r="B10408" t="str">
            <v>SENSOR DE PRESENCA BIVOLT COM FOTOCELULA PARA QUALQUER TIPO DE LAMPADA, POTENCIA MAXIMA *1000* W, USO EXTERNO</v>
          </cell>
          <cell r="C10408" t="str">
            <v xml:space="preserve">UN    </v>
          </cell>
          <cell r="D10408">
            <v>29.37</v>
          </cell>
          <cell r="E10408">
            <v>0.05</v>
          </cell>
        </row>
        <row r="10409">
          <cell r="A10409">
            <v>39392</v>
          </cell>
          <cell r="B10409" t="str">
            <v>SENSOR DE PRESENCA BIVOLT DE PAREDE COM FOTOCELULA PARA QUALQUER TIPO DE LAMPADA POTENCIA MAXIMA *1000* W, USO INTERNO</v>
          </cell>
          <cell r="C10409" t="str">
            <v xml:space="preserve">UN    </v>
          </cell>
          <cell r="D10409">
            <v>33.130000000000003</v>
          </cell>
          <cell r="E10409">
            <v>0.05</v>
          </cell>
        </row>
        <row r="10410">
          <cell r="A10410">
            <v>39393</v>
          </cell>
          <cell r="B10410" t="str">
            <v>SENSOR DE PRESENCA BIVOLT DE PAREDE SEM FOTOCELULA PARA QUALQUER TIPO DE LAMPADA POTENCIA MAXIMA *1000* W, USO INTERNO</v>
          </cell>
          <cell r="C10410" t="str">
            <v xml:space="preserve">UN    </v>
          </cell>
          <cell r="D10410">
            <v>20.48</v>
          </cell>
          <cell r="E10410">
            <v>0.05</v>
          </cell>
        </row>
        <row r="10411">
          <cell r="A10411">
            <v>39394</v>
          </cell>
          <cell r="B10411" t="str">
            <v>SENSOR DE PRESENCA BIVOLT DE TETO COM FOTOCELULA PARA QUALQUER TIPO DE LAMPADA POTENCIA MAXIMA *1000* W, USO INTERNO</v>
          </cell>
          <cell r="C10411" t="str">
            <v xml:space="preserve">UN    </v>
          </cell>
          <cell r="D10411">
            <v>23.06</v>
          </cell>
          <cell r="E10411">
            <v>0.05</v>
          </cell>
        </row>
        <row r="10412">
          <cell r="A10412">
            <v>39395</v>
          </cell>
          <cell r="B10412" t="str">
            <v>SENSOR DE PRESENCA BIVOLT DE TETO SEM FOTOCELULA PARA QUALQUER TIPO DE LAMPADA POTENCIA MAXIMA *900* W, USO INTERNO</v>
          </cell>
          <cell r="C10412" t="str">
            <v xml:space="preserve">UN    </v>
          </cell>
          <cell r="D10412">
            <v>21.44</v>
          </cell>
          <cell r="E10412">
            <v>0.05</v>
          </cell>
        </row>
        <row r="10413">
          <cell r="A10413">
            <v>14618</v>
          </cell>
          <cell r="B10413" t="str">
            <v>SERRA CIRCULAR DE BANCADA COM MOTOR ELETRICO, POTENCIA DE *1600* W, PARA DISCO DE DIAMETRO DE 10" (250 MM)</v>
          </cell>
          <cell r="C10413" t="str">
            <v xml:space="preserve">UN    </v>
          </cell>
          <cell r="D10413">
            <v>915.74</v>
          </cell>
          <cell r="E10413">
            <v>0.05</v>
          </cell>
        </row>
        <row r="10414">
          <cell r="A10414">
            <v>40269</v>
          </cell>
          <cell r="B10414" t="str">
            <v>SERRA CIRCULAR DE BANCADA, MODELO PICA-PAU, DIAMETRO DE 350 MM. CARACTERISTICAS DO MOTOR: TRIFASICO, POTENCIA DE 5 HP, FREQUENCIA DE 60 HZ</v>
          </cell>
          <cell r="C10414" t="str">
            <v xml:space="preserve">UN    </v>
          </cell>
          <cell r="D10414">
            <v>3689.47</v>
          </cell>
          <cell r="E10414">
            <v>0.05</v>
          </cell>
        </row>
        <row r="10415">
          <cell r="A10415">
            <v>6110</v>
          </cell>
          <cell r="B10415" t="str">
            <v>SERRALHEIRO</v>
          </cell>
          <cell r="C10415" t="str">
            <v xml:space="preserve">H     </v>
          </cell>
          <cell r="D10415">
            <v>13.91</v>
          </cell>
          <cell r="E10415">
            <v>0.05</v>
          </cell>
        </row>
        <row r="10416">
          <cell r="A10416">
            <v>40910</v>
          </cell>
          <cell r="B10416" t="str">
            <v>SERRALHEIRO (MENSALISTA)</v>
          </cell>
          <cell r="C10416" t="str">
            <v xml:space="preserve">MES   </v>
          </cell>
          <cell r="D10416">
            <v>2457.56</v>
          </cell>
          <cell r="E10416">
            <v>0.05</v>
          </cell>
        </row>
        <row r="10417">
          <cell r="A10417">
            <v>6111</v>
          </cell>
          <cell r="B10417" t="str">
            <v>SERVENTE</v>
          </cell>
          <cell r="C10417" t="str">
            <v xml:space="preserve">H     </v>
          </cell>
          <cell r="D10417">
            <v>11.53</v>
          </cell>
          <cell r="E10417">
            <v>0.05</v>
          </cell>
        </row>
        <row r="10418">
          <cell r="A10418">
            <v>41084</v>
          </cell>
          <cell r="B10418" t="str">
            <v>SERVENTE DE OBRAS (MENSALISTA)</v>
          </cell>
          <cell r="C10418" t="str">
            <v xml:space="preserve">MES   </v>
          </cell>
          <cell r="D10418">
            <v>2033.33</v>
          </cell>
          <cell r="E10418">
            <v>0.05</v>
          </cell>
        </row>
        <row r="10419">
          <cell r="A10419">
            <v>25950</v>
          </cell>
          <cell r="B10419" t="str">
            <v>SERVICO DE BOMBEAMENTO DE CONCRETO COM CONSUMO MINIMO DE 40 M3</v>
          </cell>
          <cell r="C10419" t="str">
            <v xml:space="preserve">M3    </v>
          </cell>
          <cell r="D10419">
            <v>32.630000000000003</v>
          </cell>
          <cell r="E10419">
            <v>0.05</v>
          </cell>
        </row>
        <row r="10420">
          <cell r="A10420">
            <v>38637</v>
          </cell>
          <cell r="B10420" t="str">
            <v>SIFAO EM METAL CROMADO PARA PIA AMERICANA, 1.1/2 X 1.1/2 "</v>
          </cell>
          <cell r="C10420" t="str">
            <v xml:space="preserve">UN    </v>
          </cell>
          <cell r="D10420">
            <v>207.21</v>
          </cell>
          <cell r="E10420">
            <v>0.05</v>
          </cell>
        </row>
        <row r="10421">
          <cell r="A10421">
            <v>6150</v>
          </cell>
          <cell r="B10421" t="str">
            <v>SIFAO EM METAL CROMADO PARA PIA AMERICANA, 1.1/2 X 2 "</v>
          </cell>
          <cell r="C10421" t="str">
            <v xml:space="preserve">UN    </v>
          </cell>
          <cell r="D10421">
            <v>209.74</v>
          </cell>
          <cell r="E10421">
            <v>0.05</v>
          </cell>
        </row>
        <row r="10422">
          <cell r="A10422">
            <v>6136</v>
          </cell>
          <cell r="B10422" t="str">
            <v>SIFAO EM METAL CROMADO PARA PIA OU LAVATORIO, 1 X 1.1/2 "</v>
          </cell>
          <cell r="C10422" t="str">
            <v xml:space="preserve">UN    </v>
          </cell>
          <cell r="D10422">
            <v>164.87</v>
          </cell>
          <cell r="E10422">
            <v>0.05</v>
          </cell>
        </row>
        <row r="10423">
          <cell r="A10423">
            <v>38638</v>
          </cell>
          <cell r="B10423" t="str">
            <v>SIFAO EM METAL CROMADO PARA TANQUE, 1.1/4 X 1.1/2 "</v>
          </cell>
          <cell r="C10423" t="str">
            <v xml:space="preserve">UN    </v>
          </cell>
          <cell r="D10423">
            <v>174.61</v>
          </cell>
          <cell r="E10423">
            <v>0.05</v>
          </cell>
        </row>
        <row r="10424">
          <cell r="A10424">
            <v>20262</v>
          </cell>
          <cell r="B10424" t="str">
            <v>SIFAO PLASTICO EXTENSIVEL UNIVERSAL, TIPO COPO</v>
          </cell>
          <cell r="C10424" t="str">
            <v xml:space="preserve">UN    </v>
          </cell>
          <cell r="D10424">
            <v>13.23</v>
          </cell>
          <cell r="E10424">
            <v>0.05</v>
          </cell>
        </row>
        <row r="10425">
          <cell r="A10425">
            <v>6148</v>
          </cell>
          <cell r="B10425" t="str">
            <v>SIFAO PLASTICO FLEXIVEL SAIDA VERTICAL PARA COLUNA LAVATORIO, 1 X 1.1/2 "</v>
          </cell>
          <cell r="C10425" t="str">
            <v xml:space="preserve">UN    </v>
          </cell>
          <cell r="D10425">
            <v>8</v>
          </cell>
          <cell r="E10425">
            <v>0.05</v>
          </cell>
        </row>
        <row r="10426">
          <cell r="A10426">
            <v>6145</v>
          </cell>
          <cell r="B10426" t="str">
            <v>SIFAO PLASTICO TIPO COPO PARA PIA AMERICANA 1.1/2 X 1.1/2 "</v>
          </cell>
          <cell r="C10426" t="str">
            <v xml:space="preserve">UN    </v>
          </cell>
          <cell r="D10426">
            <v>14.34</v>
          </cell>
          <cell r="E10426">
            <v>0.05</v>
          </cell>
        </row>
        <row r="10427">
          <cell r="A10427">
            <v>6149</v>
          </cell>
          <cell r="B10427" t="str">
            <v>SIFAO PLASTICO TIPO COPO PARA PIA OU LAVATORIO, 1 X 1.1/2 "</v>
          </cell>
          <cell r="C10427" t="str">
            <v xml:space="preserve">UN    </v>
          </cell>
          <cell r="D10427">
            <v>13.53</v>
          </cell>
          <cell r="E10427">
            <v>0.05</v>
          </cell>
        </row>
        <row r="10428">
          <cell r="A10428">
            <v>6146</v>
          </cell>
          <cell r="B10428" t="str">
            <v>SIFAO PLASTICO TIPO COPO PARA TANQUE, 1.1/4 X 1.1/2 "</v>
          </cell>
          <cell r="C10428" t="str">
            <v xml:space="preserve">UN    </v>
          </cell>
          <cell r="D10428">
            <v>14.37</v>
          </cell>
          <cell r="E10428">
            <v>0.05</v>
          </cell>
        </row>
        <row r="10429">
          <cell r="A10429">
            <v>26026</v>
          </cell>
          <cell r="B10429" t="str">
            <v>SILICA ATIVA PARA ADICAO EM CONCRETO E ARGAMASSA</v>
          </cell>
          <cell r="C10429" t="str">
            <v xml:space="preserve">KG    </v>
          </cell>
          <cell r="D10429">
            <v>2.35</v>
          </cell>
          <cell r="E10429">
            <v>0.05</v>
          </cell>
        </row>
        <row r="10430">
          <cell r="A10430">
            <v>39961</v>
          </cell>
          <cell r="B10430" t="str">
            <v>SILICONE ACETICO USO GERAL INCOLOR 280 G</v>
          </cell>
          <cell r="C10430" t="str">
            <v xml:space="preserve">UN    </v>
          </cell>
          <cell r="D10430">
            <v>10.29</v>
          </cell>
          <cell r="E10430">
            <v>0.05</v>
          </cell>
        </row>
        <row r="10431">
          <cell r="A10431">
            <v>38061</v>
          </cell>
          <cell r="B10431" t="str">
            <v>SINALIZADOR NOTURNO SIMPLES PARA PARA-RAIOS, SEM RELE FOTOELETRICO</v>
          </cell>
          <cell r="C10431" t="str">
            <v xml:space="preserve">UN    </v>
          </cell>
          <cell r="D10431">
            <v>44.96</v>
          </cell>
          <cell r="E10431">
            <v>0.05</v>
          </cell>
        </row>
        <row r="10432">
          <cell r="A10432">
            <v>20250</v>
          </cell>
          <cell r="B10432" t="str">
            <v>SISAL EM FIBRA</v>
          </cell>
          <cell r="C10432" t="str">
            <v xml:space="preserve">KG    </v>
          </cell>
          <cell r="D10432">
            <v>11</v>
          </cell>
          <cell r="E10432">
            <v>0.05</v>
          </cell>
        </row>
        <row r="10433">
          <cell r="A10433">
            <v>39965</v>
          </cell>
          <cell r="B10433" t="str">
            <v>SISTEMA DE FORMAS MANUSEAVEIS DE ALUMINIO, PARA BLOCO RESID. COM PAREDES DE CONCRETO MOLDADAS IN LOCO, EM CONFORMIDADE COM O ORCAMENTO REF. 9672: BLOCO COM 4 PAV. E 4 UNIDADES POR PAV., UNIDADE HABITACIONALCOM 48 M2 E 2 QUARTOS; TELHA DE FIBROCIMENTO (COLETADO CAIXA)</v>
          </cell>
          <cell r="C10433" t="str">
            <v xml:space="preserve">M2    </v>
          </cell>
          <cell r="D10433">
            <v>1201.92</v>
          </cell>
          <cell r="E10433">
            <v>0.05</v>
          </cell>
        </row>
        <row r="10434">
          <cell r="A10434">
            <v>39964</v>
          </cell>
          <cell r="B10434" t="str">
            <v>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v>
          </cell>
          <cell r="C10434" t="str">
            <v xml:space="preserve">M2    </v>
          </cell>
          <cell r="D10434">
            <v>988.95</v>
          </cell>
          <cell r="E10434">
            <v>0.05</v>
          </cell>
        </row>
        <row r="10435">
          <cell r="A10435">
            <v>7</v>
          </cell>
          <cell r="B10435" t="str">
            <v>SODA CAUSTICA EM ESCAMAS</v>
          </cell>
          <cell r="C10435" t="str">
            <v xml:space="preserve">KG    </v>
          </cell>
          <cell r="D10435">
            <v>7.44</v>
          </cell>
          <cell r="E10435">
            <v>0.05</v>
          </cell>
        </row>
        <row r="10436">
          <cell r="A10436">
            <v>13388</v>
          </cell>
          <cell r="B10436" t="str">
            <v>SOLDA EM BARRA DE ESTANHO-CHUMBO 50/50</v>
          </cell>
          <cell r="C10436" t="str">
            <v xml:space="preserve">KG    </v>
          </cell>
          <cell r="D10436">
            <v>136.74</v>
          </cell>
          <cell r="E10436">
            <v>0.05</v>
          </cell>
        </row>
        <row r="10437">
          <cell r="A10437">
            <v>39914</v>
          </cell>
          <cell r="B10437" t="str">
            <v>SOLDA EM VARETA FOSCOPER, D = *2,5* MM  X COMPRIMENTO 500 MM</v>
          </cell>
          <cell r="C10437" t="str">
            <v xml:space="preserve">KG    </v>
          </cell>
          <cell r="D10437">
            <v>100.37</v>
          </cell>
          <cell r="E10437">
            <v>0.05</v>
          </cell>
        </row>
        <row r="10438">
          <cell r="A10438">
            <v>12732</v>
          </cell>
          <cell r="B10438" t="str">
            <v>SOLDA ESTANHO/COBRE PARA CONEXOES DE COBRE, FIO 2,5 MM, CARRETEL 500 GR (SEM CHUMBO)</v>
          </cell>
          <cell r="C10438" t="str">
            <v xml:space="preserve">UN    </v>
          </cell>
          <cell r="D10438">
            <v>115.82</v>
          </cell>
          <cell r="E10438">
            <v>0.05</v>
          </cell>
        </row>
        <row r="10439">
          <cell r="A10439">
            <v>6160</v>
          </cell>
          <cell r="B10439" t="str">
            <v>SOLDADOR</v>
          </cell>
          <cell r="C10439" t="str">
            <v xml:space="preserve">H     </v>
          </cell>
          <cell r="D10439">
            <v>17.32</v>
          </cell>
          <cell r="E10439">
            <v>0.05</v>
          </cell>
        </row>
        <row r="10440">
          <cell r="A10440">
            <v>41087</v>
          </cell>
          <cell r="B10440" t="str">
            <v>SOLDADOR (MENSALISTA)</v>
          </cell>
          <cell r="C10440" t="str">
            <v xml:space="preserve">MES   </v>
          </cell>
          <cell r="D10440">
            <v>3055.64</v>
          </cell>
          <cell r="E10440">
            <v>0.05</v>
          </cell>
        </row>
        <row r="10441">
          <cell r="A10441">
            <v>6166</v>
          </cell>
          <cell r="B10441" t="str">
            <v>SOLDADOR A (PARA SOLDA A SER TESTADA COM RAIOS "X")</v>
          </cell>
          <cell r="C10441" t="str">
            <v xml:space="preserve">H     </v>
          </cell>
          <cell r="D10441">
            <v>18.899999999999999</v>
          </cell>
          <cell r="E10441">
            <v>0.05</v>
          </cell>
        </row>
        <row r="10442">
          <cell r="A10442">
            <v>41088</v>
          </cell>
          <cell r="B10442" t="str">
            <v>SOLDADOR ELETRICO (PARA SOLDA A SER TESTADA COM RAIOS "X") (MENSALISTA)</v>
          </cell>
          <cell r="C10442" t="str">
            <v xml:space="preserve">MES   </v>
          </cell>
          <cell r="D10442">
            <v>3337.17</v>
          </cell>
          <cell r="E10442">
            <v>0.05</v>
          </cell>
        </row>
        <row r="10443">
          <cell r="A10443">
            <v>20232</v>
          </cell>
          <cell r="B10443" t="str">
            <v>SOLEIRA EM GRANITO, POLIDO, TIPO ANDORINHA/ QUARTZ/ CASTELO/ CORUMBA OU OUTROS EQUIVALENTES DA REGIAO, L= *15* CM, E=  *2,0* CM</v>
          </cell>
          <cell r="C10443" t="str">
            <v xml:space="preserve">M     </v>
          </cell>
          <cell r="D10443">
            <v>69.52</v>
          </cell>
          <cell r="E10443">
            <v>0.05</v>
          </cell>
        </row>
        <row r="10444">
          <cell r="A10444">
            <v>10856</v>
          </cell>
          <cell r="B10444" t="str">
            <v>SOLEIRA PRE-MOLDADA EM GRANILITE, MARMORITE OU GRANITINA, L = *15 CM</v>
          </cell>
          <cell r="C10444" t="str">
            <v xml:space="preserve">M     </v>
          </cell>
          <cell r="D10444">
            <v>77.47</v>
          </cell>
          <cell r="E10444">
            <v>0.05</v>
          </cell>
        </row>
        <row r="10445">
          <cell r="A10445">
            <v>4828</v>
          </cell>
          <cell r="B10445" t="str">
            <v>SOLEIRA/ PEITORIL EM MARMORE, POLIDO, BRANCO COMUM, L= *15* CM, E=  *2* CM,  CORTE RETO</v>
          </cell>
          <cell r="C10445" t="str">
            <v xml:space="preserve">M     </v>
          </cell>
          <cell r="D10445">
            <v>44.42</v>
          </cell>
          <cell r="E10445">
            <v>0.05</v>
          </cell>
        </row>
        <row r="10446">
          <cell r="A10446">
            <v>20249</v>
          </cell>
          <cell r="B10446" t="str">
            <v>SOLEIRA/ TABEIRA EM MARMORE, POLIDO, BRANCO COMUM, L= 5 CM, E=  *2,0* CM</v>
          </cell>
          <cell r="C10446" t="str">
            <v xml:space="preserve">M     </v>
          </cell>
          <cell r="D10446">
            <v>24.32</v>
          </cell>
          <cell r="E10446">
            <v>0.05</v>
          </cell>
        </row>
        <row r="10447">
          <cell r="A10447">
            <v>11609</v>
          </cell>
          <cell r="B10447" t="str">
            <v>SOLUCAO ASFALTICA ELASTOMERICA PARA IMPRIMACAO, APLICACAO A FRIO</v>
          </cell>
          <cell r="C10447" t="str">
            <v xml:space="preserve">L     </v>
          </cell>
          <cell r="D10447">
            <v>9.49</v>
          </cell>
          <cell r="E10447">
            <v>0.05</v>
          </cell>
        </row>
        <row r="10448">
          <cell r="A10448">
            <v>20083</v>
          </cell>
          <cell r="B10448" t="str">
            <v>SOLUCAO LIMPADORA PARA PVC, FRASCO COM 1000 CM3</v>
          </cell>
          <cell r="C10448" t="str">
            <v xml:space="preserve">UN    </v>
          </cell>
          <cell r="D10448">
            <v>38.44</v>
          </cell>
          <cell r="E10448">
            <v>0.05</v>
          </cell>
        </row>
        <row r="10449">
          <cell r="A10449">
            <v>20082</v>
          </cell>
          <cell r="B10449" t="str">
            <v>SOLUCAO LIMPADORA PARA PVC, FRASCO COM 200 CM3</v>
          </cell>
          <cell r="C10449" t="str">
            <v xml:space="preserve">UN    </v>
          </cell>
          <cell r="D10449">
            <v>14.97</v>
          </cell>
          <cell r="E10449">
            <v>0.05</v>
          </cell>
        </row>
        <row r="10450">
          <cell r="A10450">
            <v>5318</v>
          </cell>
          <cell r="B10450" t="str">
            <v>SOLVENTE DILUENTE A BASE DE AGUARRAS</v>
          </cell>
          <cell r="C10450" t="str">
            <v xml:space="preserve">L     </v>
          </cell>
          <cell r="D10450">
            <v>13.9</v>
          </cell>
          <cell r="E10450">
            <v>0.05</v>
          </cell>
        </row>
        <row r="10451">
          <cell r="A10451">
            <v>10691</v>
          </cell>
          <cell r="B10451" t="str">
            <v>SOLVENTE PARA COLA (PARA LAMINADO MELAMINICO) A BASE DE RESINA SINTETICA</v>
          </cell>
          <cell r="C10451" t="str">
            <v xml:space="preserve">L     </v>
          </cell>
          <cell r="D10451">
            <v>29.1</v>
          </cell>
          <cell r="E10451">
            <v>0.05</v>
          </cell>
        </row>
        <row r="10452">
          <cell r="A10452">
            <v>12295</v>
          </cell>
          <cell r="B10452" t="str">
            <v>SOQUETE DE BAQUELITE BASE E27, PARA LAMPADAS</v>
          </cell>
          <cell r="C10452" t="str">
            <v xml:space="preserve">UN    </v>
          </cell>
          <cell r="D10452">
            <v>2.46</v>
          </cell>
          <cell r="E10452">
            <v>0.05</v>
          </cell>
        </row>
        <row r="10453">
          <cell r="A10453">
            <v>12296</v>
          </cell>
          <cell r="B10453" t="str">
            <v>SOQUETE DE PORCELANA BASE E27, FIXO DE TETO, PARA LAMPADAS</v>
          </cell>
          <cell r="C10453" t="str">
            <v xml:space="preserve">UN    </v>
          </cell>
          <cell r="D10453">
            <v>3.18</v>
          </cell>
          <cell r="E10453">
            <v>0.05</v>
          </cell>
        </row>
        <row r="10454">
          <cell r="A10454">
            <v>12294</v>
          </cell>
          <cell r="B10454" t="str">
            <v>SOQUETE DE PORCELANA BASE E27, PARA USO AO TEMPO, PARA LAMPADAS</v>
          </cell>
          <cell r="C10454" t="str">
            <v xml:space="preserve">UN    </v>
          </cell>
          <cell r="D10454">
            <v>7.63</v>
          </cell>
          <cell r="E10454">
            <v>0.05</v>
          </cell>
        </row>
        <row r="10455">
          <cell r="A10455">
            <v>14543</v>
          </cell>
          <cell r="B10455" t="str">
            <v>SOQUETE DE PVC / TERMOPLASTICO BASE E27, COM CHAVE, PARA LAMPADAS</v>
          </cell>
          <cell r="C10455" t="str">
            <v xml:space="preserve">UN    </v>
          </cell>
          <cell r="D10455">
            <v>5.45</v>
          </cell>
          <cell r="E10455">
            <v>0.05</v>
          </cell>
        </row>
        <row r="10456">
          <cell r="A10456">
            <v>13329</v>
          </cell>
          <cell r="B10456" t="str">
            <v>SOQUETE DE PVC / TERMOPLASTICO BASE E27, COM RABICHO, PARA LAMPADAS</v>
          </cell>
          <cell r="C10456" t="str">
            <v xml:space="preserve">UN    </v>
          </cell>
          <cell r="D10456">
            <v>3.2</v>
          </cell>
          <cell r="E10456">
            <v>0.05</v>
          </cell>
        </row>
        <row r="10457">
          <cell r="A10457">
            <v>21044</v>
          </cell>
          <cell r="B10457" t="str">
            <v>SPRINKLER TIPO PENDENTE, 68 GRAUS CELSIUS (BULBO VERMELHO), ACABAMENTO CROMADO, 1/2" - 15 MM</v>
          </cell>
          <cell r="C10457" t="str">
            <v xml:space="preserve">UN    </v>
          </cell>
          <cell r="D10457">
            <v>14.2</v>
          </cell>
          <cell r="E10457">
            <v>0.05</v>
          </cell>
        </row>
        <row r="10458">
          <cell r="A10458">
            <v>21045</v>
          </cell>
          <cell r="B10458" t="str">
            <v>SPRINKLER TIPO PENDENTE, 68 GRAUS CELSIUS (BULBO VERMELHO), ACABAMENTO CROMADO, 3/4" - 20 MM</v>
          </cell>
          <cell r="C10458" t="str">
            <v xml:space="preserve">UN    </v>
          </cell>
          <cell r="D10458">
            <v>19.45</v>
          </cell>
          <cell r="E10458">
            <v>0.05</v>
          </cell>
        </row>
        <row r="10459">
          <cell r="A10459">
            <v>21040</v>
          </cell>
          <cell r="B10459" t="str">
            <v>SPRINKLER TIPO PENDENTE, 68 GRAUS CELSIUS (BULBO VERMELHO), ACABAMENTO NATURAL, 1/2" - 15 MM</v>
          </cell>
          <cell r="C10459" t="str">
            <v xml:space="preserve">UN    </v>
          </cell>
          <cell r="D10459">
            <v>13.9</v>
          </cell>
          <cell r="E10459">
            <v>0.05</v>
          </cell>
        </row>
        <row r="10460">
          <cell r="A10460">
            <v>21041</v>
          </cell>
          <cell r="B10460" t="str">
            <v>SPRINKLER TIPO PENDENTE, 68 GRAUS CELSIUS (BULBO VERMELHO), ACABAMENTO NATURAL, 3/4" - 20 MM</v>
          </cell>
          <cell r="C10460" t="str">
            <v xml:space="preserve">UN    </v>
          </cell>
          <cell r="D10460">
            <v>16.78</v>
          </cell>
          <cell r="E10460">
            <v>0.05</v>
          </cell>
        </row>
        <row r="10461">
          <cell r="A10461">
            <v>21047</v>
          </cell>
          <cell r="B10461" t="str">
            <v>SPRINKLER TIPO PENDENTE, 79 GRAUS CELSIUS (BULBO AMARELO), ACABAMENTO CROMADO, 3/4" - 20 MM</v>
          </cell>
          <cell r="C10461" t="str">
            <v xml:space="preserve">UN    </v>
          </cell>
          <cell r="D10461">
            <v>20.94</v>
          </cell>
          <cell r="E10461">
            <v>0.05</v>
          </cell>
        </row>
        <row r="10462">
          <cell r="A10462">
            <v>21043</v>
          </cell>
          <cell r="B10462" t="str">
            <v>SPRINKLER TIPO PENDENTE, 79 GRAUS CELSIUS (BULBO AMARELO), ACABAMENTO NATURAL, 3/4" - 20 MM</v>
          </cell>
          <cell r="C10462" t="str">
            <v xml:space="preserve">UN    </v>
          </cell>
          <cell r="D10462">
            <v>20.39</v>
          </cell>
          <cell r="E10462">
            <v>0.05</v>
          </cell>
        </row>
        <row r="10463">
          <cell r="A10463">
            <v>21042</v>
          </cell>
          <cell r="B10463" t="str">
            <v>SPRINKLER TIPO PENDENTE, 79 GRAUS CELSIUS (BULBO AMARELO,) ACABAMENTO NATURAL OU CROMADO, 1/2" - 15 MM</v>
          </cell>
          <cell r="C10463" t="str">
            <v xml:space="preserve">UN    </v>
          </cell>
          <cell r="D10463">
            <v>16.14</v>
          </cell>
          <cell r="E10463">
            <v>0.05</v>
          </cell>
        </row>
        <row r="10464">
          <cell r="A10464">
            <v>11895</v>
          </cell>
          <cell r="B10464" t="str">
            <v>SUMIDOURO CONCRETO PRE MOLDADO, COMPLETO, PARA 10 CONTRIBUINTES</v>
          </cell>
          <cell r="C10464" t="str">
            <v xml:space="preserve">UN    </v>
          </cell>
          <cell r="D10464">
            <v>941.83</v>
          </cell>
          <cell r="E10464">
            <v>0.05</v>
          </cell>
        </row>
        <row r="10465">
          <cell r="A10465">
            <v>11896</v>
          </cell>
          <cell r="B10465" t="str">
            <v>SUMIDOURO CONCRETO PRE MOLDADO, COMPLETO, PARA 100 CONTRIBUINTES</v>
          </cell>
          <cell r="C10465" t="str">
            <v xml:space="preserve">UN    </v>
          </cell>
          <cell r="D10465">
            <v>4936.51</v>
          </cell>
          <cell r="E10465">
            <v>0.05</v>
          </cell>
        </row>
        <row r="10466">
          <cell r="A10466">
            <v>11897</v>
          </cell>
          <cell r="B10466" t="str">
            <v>SUMIDOURO CONCRETO PRE MOLDADO, COMPLETO, PARA 150 CONTRIBUINTES</v>
          </cell>
          <cell r="C10466" t="str">
            <v xml:space="preserve">UN    </v>
          </cell>
          <cell r="D10466">
            <v>6441.28</v>
          </cell>
          <cell r="E10466">
            <v>0.05</v>
          </cell>
        </row>
        <row r="10467">
          <cell r="A10467">
            <v>11898</v>
          </cell>
          <cell r="B10467" t="str">
            <v>SUMIDOURO CONCRETO PRE MOLDADO, COMPLETO, PARA 200 CONTRIBUINTES</v>
          </cell>
          <cell r="C10467" t="str">
            <v xml:space="preserve">UN    </v>
          </cell>
          <cell r="D10467">
            <v>6766.05</v>
          </cell>
          <cell r="E10467">
            <v>0.05</v>
          </cell>
        </row>
        <row r="10468">
          <cell r="A10468">
            <v>3282</v>
          </cell>
          <cell r="B10468" t="str">
            <v>SUMIDOURO CONCRETO PRE MOLDADO, COMPLETO, PARA 5 CONTRIBUINTES</v>
          </cell>
          <cell r="C10468" t="str">
            <v xml:space="preserve">UN    </v>
          </cell>
          <cell r="D10468">
            <v>684.72</v>
          </cell>
          <cell r="E10468">
            <v>0.05</v>
          </cell>
        </row>
        <row r="10469">
          <cell r="A10469">
            <v>11899</v>
          </cell>
          <cell r="B10469" t="str">
            <v>SUMIDOURO CONCRETO PRE MOLDADO, COMPLETO, PARA 50 CONTRIBUINTES</v>
          </cell>
          <cell r="C10469" t="str">
            <v xml:space="preserve">UN    </v>
          </cell>
          <cell r="D10469">
            <v>3339.72</v>
          </cell>
          <cell r="E10469">
            <v>0.05</v>
          </cell>
        </row>
        <row r="10470">
          <cell r="A10470">
            <v>11900</v>
          </cell>
          <cell r="B10470" t="str">
            <v>SUMIDOURO CONCRETO PRE MOLDADO, COMPLETO, PARA 75 CONTRIBUINTES</v>
          </cell>
          <cell r="C10470" t="str">
            <v xml:space="preserve">UN    </v>
          </cell>
          <cell r="D10470">
            <v>4579.26</v>
          </cell>
          <cell r="E10470">
            <v>0.05</v>
          </cell>
        </row>
        <row r="10471">
          <cell r="A10471">
            <v>14149</v>
          </cell>
          <cell r="B10471" t="str">
            <v>SUPORTE "Y" PARA FITA PERFURADA</v>
          </cell>
          <cell r="C10471" t="str">
            <v xml:space="preserve">CENTO </v>
          </cell>
          <cell r="D10471">
            <v>204.34</v>
          </cell>
          <cell r="E10471">
            <v>0.05</v>
          </cell>
        </row>
        <row r="10472">
          <cell r="A10472">
            <v>38099</v>
          </cell>
          <cell r="B10472" t="str">
            <v>SUPORTE DE FIXACAO PARA ESPELHO / PLACA 4" X 2", PARA 3 MODULOS, PARA INSTALACAO DE TOMADAS E INTERRUPTORES (SOMENTE SUPORTE)</v>
          </cell>
          <cell r="C10472" t="str">
            <v xml:space="preserve">UN    </v>
          </cell>
          <cell r="D10472">
            <v>1.28</v>
          </cell>
          <cell r="E10472">
            <v>0.05</v>
          </cell>
        </row>
        <row r="10473">
          <cell r="A10473">
            <v>38100</v>
          </cell>
          <cell r="B10473" t="str">
            <v>SUPORTE DE FIXACAO PARA ESPELHO / PLACA 4" X 4", PARA 6 MODULOS, PARA INSTALACAO DE TOMADAS E INTERRUPTORES (SOMENTE SUPORTE)</v>
          </cell>
          <cell r="C10473" t="str">
            <v xml:space="preserve">UN    </v>
          </cell>
          <cell r="D10473">
            <v>2.1</v>
          </cell>
          <cell r="E10473">
            <v>0.05</v>
          </cell>
        </row>
        <row r="10474">
          <cell r="A10474">
            <v>20061</v>
          </cell>
          <cell r="B10474" t="str">
            <v>SUPORTE DE PVC PARA CALHA PLUVIAL, DIAMETRO ENTRE 119 E 170 MM, PARA DRENAGEM PREDIAL</v>
          </cell>
          <cell r="C10474" t="str">
            <v xml:space="preserve">UN    </v>
          </cell>
          <cell r="D10474">
            <v>2.16</v>
          </cell>
          <cell r="E10474">
            <v>0.05</v>
          </cell>
        </row>
        <row r="10475">
          <cell r="A10475">
            <v>7576</v>
          </cell>
          <cell r="B10475" t="str">
            <v>SUPORTE EM ACO GALVANIZADO PARA TRANSFORMADOR PARA POSTE DUPLO T 185 X 95 MM, CHAPA DE 5/16"</v>
          </cell>
          <cell r="C10475" t="str">
            <v xml:space="preserve">UN    </v>
          </cell>
          <cell r="D10475">
            <v>99.38</v>
          </cell>
          <cell r="E10475">
            <v>0.05</v>
          </cell>
        </row>
        <row r="10476">
          <cell r="A10476">
            <v>3384</v>
          </cell>
          <cell r="B10476" t="str">
            <v>SUPORTE GUIA SIMPLES COM ROLDANA EM POLIPROPILENO PARA CHUMBAR, H = 20 CM</v>
          </cell>
          <cell r="C10476" t="str">
            <v xml:space="preserve">UN    </v>
          </cell>
          <cell r="D10476">
            <v>4.17</v>
          </cell>
          <cell r="E10476">
            <v>0.05</v>
          </cell>
        </row>
        <row r="10477">
          <cell r="A10477">
            <v>7572</v>
          </cell>
          <cell r="B10477" t="str">
            <v>SUPORTE ISOLADOR REFORCADO DIAMETRO NOMINAL 5/16", COM ROSCA SOBERBA E BUCHA</v>
          </cell>
          <cell r="C10477" t="str">
            <v xml:space="preserve">UN    </v>
          </cell>
          <cell r="D10477">
            <v>7.19</v>
          </cell>
          <cell r="E10477">
            <v>0.05</v>
          </cell>
        </row>
        <row r="10478">
          <cell r="A10478">
            <v>3396</v>
          </cell>
          <cell r="B10478" t="str">
            <v>SUPORTE ISOLADOR SIMPLES DIAMETRO NOMINAL 5/16", COM ROSCA SOBERBA E BUCHA</v>
          </cell>
          <cell r="C10478" t="str">
            <v xml:space="preserve">UN    </v>
          </cell>
          <cell r="D10478">
            <v>5.09</v>
          </cell>
          <cell r="E10478">
            <v>0.05</v>
          </cell>
        </row>
        <row r="10479">
          <cell r="A10479">
            <v>37590</v>
          </cell>
          <cell r="B10479" t="str">
            <v>SUPORTE MAO-FRANCESA EM ACO, ABAS IGUAIS 30 CM, CAPACIDADE MINIMA 60 KG, BRANCO</v>
          </cell>
          <cell r="C10479" t="str">
            <v xml:space="preserve">UN    </v>
          </cell>
          <cell r="D10479">
            <v>20.22</v>
          </cell>
          <cell r="E10479">
            <v>0.05</v>
          </cell>
        </row>
        <row r="10480">
          <cell r="A10480">
            <v>37591</v>
          </cell>
          <cell r="B10480" t="str">
            <v>SUPORTE MAO-FRANCESA EM ACO, ABAS IGUAIS 40 CM, CAPACIDADE MINIMA 70 KG, BRANCO</v>
          </cell>
          <cell r="C10480" t="str">
            <v xml:space="preserve">UN    </v>
          </cell>
          <cell r="D10480">
            <v>28.13</v>
          </cell>
          <cell r="E10480">
            <v>0.05</v>
          </cell>
        </row>
        <row r="10481">
          <cell r="A10481">
            <v>12626</v>
          </cell>
          <cell r="B10481" t="str">
            <v>SUPORTE METALICO PARA CALHA PLUVIAL,  ZINCADO, DOBRADO, DIAMETRO ENTRE 119 E 170 MM, PARA DRENAGEM PREDIAL</v>
          </cell>
          <cell r="C10481" t="str">
            <v xml:space="preserve">UN    </v>
          </cell>
          <cell r="D10481">
            <v>10.39</v>
          </cell>
          <cell r="E10481">
            <v>0.05</v>
          </cell>
        </row>
        <row r="10482">
          <cell r="A10482">
            <v>11033</v>
          </cell>
          <cell r="B10482" t="str">
            <v>SUPORTE PARA CALHA DE 150 MM EM FERRO GALVANIZADO</v>
          </cell>
          <cell r="C10482" t="str">
            <v xml:space="preserve">UN    </v>
          </cell>
          <cell r="D10482">
            <v>3.29</v>
          </cell>
          <cell r="E10482">
            <v>0.05</v>
          </cell>
        </row>
        <row r="10483">
          <cell r="A10483">
            <v>390</v>
          </cell>
          <cell r="B10483" t="str">
            <v>SUPORTE PARA TUBO DIAMETRO NOMINAL 2", COM ROSCA MECANICA</v>
          </cell>
          <cell r="C10483" t="str">
            <v xml:space="preserve">UN    </v>
          </cell>
          <cell r="D10483">
            <v>10.23</v>
          </cell>
          <cell r="E10483">
            <v>0.05</v>
          </cell>
        </row>
        <row r="10484">
          <cell r="A10484">
            <v>6178</v>
          </cell>
          <cell r="B10484" t="str">
            <v>TABUA DE  MADEIRA PARA PISO, CUMARU/IPE CHAMPANHE OU EQUIVALENTE DA REGIAO, ENCAIXE MACHO/FEMEA, *10 X 2* CM</v>
          </cell>
          <cell r="C10484" t="str">
            <v xml:space="preserve">M2    </v>
          </cell>
          <cell r="D10484">
            <v>111.18</v>
          </cell>
          <cell r="E10484">
            <v>0.05</v>
          </cell>
        </row>
        <row r="10485">
          <cell r="A10485">
            <v>6180</v>
          </cell>
          <cell r="B10485" t="str">
            <v>TABUA DE  MADEIRA PARA PISO, CUMARU/IPE CHAMPANHE OU EQUIVALENTE DA REGIAO, ENCAIXE MACHO/FEMEA, *15 X 2* CM</v>
          </cell>
          <cell r="C10485" t="str">
            <v xml:space="preserve">M2    </v>
          </cell>
          <cell r="D10485">
            <v>120</v>
          </cell>
          <cell r="E10485">
            <v>0.05</v>
          </cell>
        </row>
        <row r="10486">
          <cell r="A10486">
            <v>6182</v>
          </cell>
          <cell r="B10486" t="str">
            <v>TABUA DE  MADEIRA PARA PISO, IPE (CERNE) OU EQUIVALENTE DA REGIAO, ENCAIXE MACHO/FEMEA, *20 X 2* CM</v>
          </cell>
          <cell r="C10486" t="str">
            <v xml:space="preserve">M2    </v>
          </cell>
          <cell r="D10486">
            <v>148.94999999999999</v>
          </cell>
          <cell r="E10486">
            <v>0.05</v>
          </cell>
        </row>
        <row r="10487">
          <cell r="A10487">
            <v>3993</v>
          </cell>
          <cell r="B10487" t="str">
            <v>TABUA DE MADEIRA APARELHADA *2,5 X 15* CM, MACARANDUBA, ANGELIM OU EQUIVALENTE DA REGIAO</v>
          </cell>
          <cell r="C10487" t="str">
            <v xml:space="preserve">M2    </v>
          </cell>
          <cell r="D10487">
            <v>55.47</v>
          </cell>
          <cell r="E10487">
            <v>0.05</v>
          </cell>
        </row>
        <row r="10488">
          <cell r="A10488">
            <v>3990</v>
          </cell>
          <cell r="B10488" t="str">
            <v>TABUA DE MADEIRA APARELHADA *2,5 X 25* CM, MACARANDUBA, ANGELIM OU EQUIVALENTE DA REGIAO</v>
          </cell>
          <cell r="C10488" t="str">
            <v xml:space="preserve">M     </v>
          </cell>
          <cell r="D10488">
            <v>12.26</v>
          </cell>
          <cell r="E10488">
            <v>0.05</v>
          </cell>
        </row>
        <row r="10489">
          <cell r="A10489">
            <v>3992</v>
          </cell>
          <cell r="B10489" t="str">
            <v>TABUA DE MADEIRA APARELHADA *2,5 X 30* CM, MACARANDUBA, ANGELIM OU EQUIVALENTE DA REGIAO</v>
          </cell>
          <cell r="C10489" t="str">
            <v xml:space="preserve">M     </v>
          </cell>
          <cell r="D10489">
            <v>15.05</v>
          </cell>
          <cell r="E10489">
            <v>0.05</v>
          </cell>
        </row>
        <row r="10490">
          <cell r="A10490">
            <v>6193</v>
          </cell>
          <cell r="B10490" t="str">
            <v>TABUA MADEIRA 2A QUALIDADE 2,5 X 20,0CM (1 X 8") NAO APARELHADA</v>
          </cell>
          <cell r="C10490" t="str">
            <v xml:space="preserve">M     </v>
          </cell>
          <cell r="D10490">
            <v>8.36</v>
          </cell>
          <cell r="E10490">
            <v>0.05</v>
          </cell>
        </row>
        <row r="10491">
          <cell r="A10491">
            <v>6189</v>
          </cell>
          <cell r="B10491" t="str">
            <v>TABUA MADEIRA 2A QUALIDADE 2,5 X 30,0CM (1 X 12") NAO APARELHADA</v>
          </cell>
          <cell r="C10491" t="str">
            <v xml:space="preserve">M     </v>
          </cell>
          <cell r="D10491">
            <v>12.54</v>
          </cell>
          <cell r="E10491">
            <v>0.05</v>
          </cell>
        </row>
        <row r="10492">
          <cell r="A10492">
            <v>10567</v>
          </cell>
          <cell r="B10492" t="str">
            <v>TABUA MADEIRA 3A QUALIDADE 2,5 X 23,0CM (1 X 9") NAO APARELHADA</v>
          </cell>
          <cell r="C10492" t="str">
            <v xml:space="preserve">M     </v>
          </cell>
          <cell r="D10492">
            <v>8.51</v>
          </cell>
          <cell r="E10492">
            <v>0.05</v>
          </cell>
        </row>
        <row r="10493">
          <cell r="A10493">
            <v>6212</v>
          </cell>
          <cell r="B10493" t="str">
            <v>TABUA MADEIRA 3A QUALIDADE 2,5 X 30,0CM (1 X 12 ) NAO APARELHADA</v>
          </cell>
          <cell r="C10493" t="str">
            <v xml:space="preserve">M     </v>
          </cell>
          <cell r="D10493">
            <v>11.91</v>
          </cell>
          <cell r="E10493">
            <v>0.05</v>
          </cell>
        </row>
        <row r="10494">
          <cell r="A10494">
            <v>6188</v>
          </cell>
          <cell r="B10494" t="str">
            <v>TABUA MADEIRA 3A QUALIDADE 2,5 X 30CM (1 X 12 ) NAO APARELHADA</v>
          </cell>
          <cell r="C10494" t="str">
            <v xml:space="preserve">M2    </v>
          </cell>
          <cell r="D10494">
            <v>39.72</v>
          </cell>
          <cell r="E10494">
            <v>0.05</v>
          </cell>
        </row>
        <row r="10495">
          <cell r="A10495">
            <v>6214</v>
          </cell>
          <cell r="B10495" t="str">
            <v>TACO DE MADEIRA PARA PISO, IPE (CERNE) OU EQUIVALENTE DA REGIAO, 7 X 42 CM, E = 2 CM</v>
          </cell>
          <cell r="C10495" t="str">
            <v xml:space="preserve">M2    </v>
          </cell>
          <cell r="D10495">
            <v>69.650000000000006</v>
          </cell>
          <cell r="E10495">
            <v>0.05</v>
          </cell>
        </row>
        <row r="10496">
          <cell r="A10496">
            <v>36153</v>
          </cell>
          <cell r="B10496" t="str">
            <v>TALABARTE DE SEGURANCA, 2 MOSQUETOES TRAVA DUPLA *53* MM DE ABERTURA, COM ABSORVEDOR DE ENERGIA</v>
          </cell>
          <cell r="C10496" t="str">
            <v xml:space="preserve">UN    </v>
          </cell>
          <cell r="D10496">
            <v>139.76</v>
          </cell>
          <cell r="E10496">
            <v>0.05</v>
          </cell>
        </row>
        <row r="10497">
          <cell r="A10497">
            <v>10740</v>
          </cell>
          <cell r="B10497" t="str">
            <v>TALHA ELETRICA 3 T, VELOCIDADE  2,1 M / MIN, POTENCIA 1,3 KW</v>
          </cell>
          <cell r="C10497" t="str">
            <v xml:space="preserve">UN    </v>
          </cell>
          <cell r="D10497">
            <v>9106.2199999999993</v>
          </cell>
          <cell r="E10497">
            <v>0.05</v>
          </cell>
        </row>
        <row r="10498">
          <cell r="A10498">
            <v>13914</v>
          </cell>
          <cell r="B10498" t="str">
            <v>TALHA MANUAL DE CORRENTE, CAPACIDADE DE 1 T COM ELEVACAO DE 3 M</v>
          </cell>
          <cell r="C10498" t="str">
            <v xml:space="preserve">UN    </v>
          </cell>
          <cell r="D10498">
            <v>658.87</v>
          </cell>
          <cell r="E10498">
            <v>0.05</v>
          </cell>
        </row>
        <row r="10499">
          <cell r="A10499">
            <v>10742</v>
          </cell>
          <cell r="B10499" t="str">
            <v>TALHA MANUAL DE CORRENTE, CAPACIDADE DE 2 T COM ELEVACAO DE 3 M</v>
          </cell>
          <cell r="C10499" t="str">
            <v xml:space="preserve">UN    </v>
          </cell>
          <cell r="D10499">
            <v>960.97</v>
          </cell>
          <cell r="E10499">
            <v>0.05</v>
          </cell>
        </row>
        <row r="10500">
          <cell r="A10500">
            <v>38465</v>
          </cell>
          <cell r="B10500" t="str">
            <v>TALHADEIRA COM PUNHO DE PROTECAO *20 X 250* MM</v>
          </cell>
          <cell r="C10500" t="str">
            <v xml:space="preserve">UN    </v>
          </cell>
          <cell r="D10500">
            <v>31.84</v>
          </cell>
          <cell r="E10500">
            <v>0.05</v>
          </cell>
        </row>
        <row r="10501">
          <cell r="A10501">
            <v>7543</v>
          </cell>
          <cell r="B10501" t="str">
            <v>TAMPA CEGA EM PVC PARA CONDULETE 4 X 2"</v>
          </cell>
          <cell r="C10501" t="str">
            <v xml:space="preserve">UN    </v>
          </cell>
          <cell r="D10501">
            <v>3.44</v>
          </cell>
          <cell r="E10501">
            <v>0.05</v>
          </cell>
        </row>
        <row r="10502">
          <cell r="A10502">
            <v>13255</v>
          </cell>
          <cell r="B10502" t="str">
            <v>TAMPA DE CONCRETO PARA PV OU CAIXA DE INSPECAO, DIMENSOES 600 X 600 X 50 MM</v>
          </cell>
          <cell r="C10502" t="str">
            <v xml:space="preserve">UN    </v>
          </cell>
          <cell r="D10502">
            <v>39.340000000000003</v>
          </cell>
          <cell r="E10502">
            <v>0.05</v>
          </cell>
        </row>
        <row r="10503">
          <cell r="A10503">
            <v>39352</v>
          </cell>
          <cell r="B10503" t="str">
            <v>TAMPA PARA CONDULETE, EM PVC, COM TOMADA HEXAGONAL</v>
          </cell>
          <cell r="C10503" t="str">
            <v xml:space="preserve">UN    </v>
          </cell>
          <cell r="D10503">
            <v>2.13</v>
          </cell>
          <cell r="E10503">
            <v>0.05</v>
          </cell>
        </row>
        <row r="10504">
          <cell r="A10504">
            <v>39350</v>
          </cell>
          <cell r="B10504" t="str">
            <v>TAMPA PARA CONDULETE, EM PVC, COM 1 MODULO RJ</v>
          </cell>
          <cell r="C10504" t="str">
            <v xml:space="preserve">UN    </v>
          </cell>
          <cell r="D10504">
            <v>2.29</v>
          </cell>
          <cell r="E10504">
            <v>0.05</v>
          </cell>
        </row>
        <row r="10505">
          <cell r="A10505">
            <v>39346</v>
          </cell>
          <cell r="B10505" t="str">
            <v>TAMPA PARA CONDULETE, EM PVC, COM 1 OU 2 OU 3 POSTOS PARA INTERRUPTOR</v>
          </cell>
          <cell r="C10505" t="str">
            <v xml:space="preserve">UN    </v>
          </cell>
          <cell r="D10505">
            <v>2.13</v>
          </cell>
          <cell r="E10505">
            <v>0.05</v>
          </cell>
        </row>
        <row r="10506">
          <cell r="A10506">
            <v>39351</v>
          </cell>
          <cell r="B10506" t="str">
            <v>TAMPA PARA CONDULETE, EM PVC, COM 2 MODULOS RJ</v>
          </cell>
          <cell r="C10506" t="str">
            <v xml:space="preserve">UN    </v>
          </cell>
          <cell r="D10506">
            <v>2.65</v>
          </cell>
          <cell r="E10506">
            <v>0.05</v>
          </cell>
        </row>
        <row r="10507">
          <cell r="A10507">
            <v>38952</v>
          </cell>
          <cell r="B10507" t="str">
            <v>TAMPAO / CAP, ROSCA FEMEA, METALICO, PARA TUBO PEX, DN 1/2"</v>
          </cell>
          <cell r="C10507" t="str">
            <v xml:space="preserve">UN    </v>
          </cell>
          <cell r="D10507">
            <v>3.11</v>
          </cell>
          <cell r="E10507">
            <v>0.05</v>
          </cell>
        </row>
        <row r="10508">
          <cell r="A10508">
            <v>38953</v>
          </cell>
          <cell r="B10508" t="str">
            <v>TAMPAO / CAP, ROSCA FEMEA, METALICO, PARA TUBO PEX, DN 3/4"</v>
          </cell>
          <cell r="C10508" t="str">
            <v xml:space="preserve">UN    </v>
          </cell>
          <cell r="D10508">
            <v>4.91</v>
          </cell>
          <cell r="E10508">
            <v>0.05</v>
          </cell>
        </row>
        <row r="10509">
          <cell r="A10509">
            <v>38835</v>
          </cell>
          <cell r="B10509" t="str">
            <v>TAMPAO / CAP, ROSCA MACHO, PARA TUBO PEX, DN 1/2"</v>
          </cell>
          <cell r="C10509" t="str">
            <v xml:space="preserve">UN    </v>
          </cell>
          <cell r="D10509">
            <v>4.4000000000000004</v>
          </cell>
          <cell r="E10509">
            <v>0.05</v>
          </cell>
        </row>
        <row r="10510">
          <cell r="A10510">
            <v>38837</v>
          </cell>
          <cell r="B10510" t="str">
            <v>TAMPAO / CAP, ROSCA MACHO, PARA TUBO PEX, DN 1"</v>
          </cell>
          <cell r="C10510" t="str">
            <v xml:space="preserve">UN    </v>
          </cell>
          <cell r="D10510">
            <v>11.47</v>
          </cell>
          <cell r="E10510">
            <v>0.05</v>
          </cell>
        </row>
        <row r="10511">
          <cell r="A10511">
            <v>38836</v>
          </cell>
          <cell r="B10511" t="str">
            <v>TAMPAO / CAP, ROSCA MACHO, PARA TUBO PEX, DN 3/4"</v>
          </cell>
          <cell r="C10511" t="str">
            <v xml:space="preserve">UN    </v>
          </cell>
          <cell r="D10511">
            <v>6.35</v>
          </cell>
          <cell r="E10511">
            <v>0.05</v>
          </cell>
        </row>
        <row r="10512">
          <cell r="A10512">
            <v>2666</v>
          </cell>
          <cell r="B10512" t="str">
            <v>TAMPAO / TERMINAL / PLUG, D = 1 1/4" , PARA DUTO CORRUGADO PEAD (CABEAMENTO SUBTERRANEO)</v>
          </cell>
          <cell r="C10512" t="str">
            <v xml:space="preserve">UN    </v>
          </cell>
          <cell r="D10512">
            <v>3.83</v>
          </cell>
          <cell r="E10512">
            <v>0.05</v>
          </cell>
        </row>
        <row r="10513">
          <cell r="A10513">
            <v>2668</v>
          </cell>
          <cell r="B10513" t="str">
            <v>TAMPAO / TERMINAL / PLUG, D = 2" , PARA DUTO CORRUGADO PEAD (CABEAMENTO SUBTERRANEO)</v>
          </cell>
          <cell r="C10513" t="str">
            <v xml:space="preserve">UN    </v>
          </cell>
          <cell r="D10513">
            <v>4.38</v>
          </cell>
          <cell r="E10513">
            <v>0.05</v>
          </cell>
        </row>
        <row r="10514">
          <cell r="A10514">
            <v>2664</v>
          </cell>
          <cell r="B10514" t="str">
            <v>TAMPAO / TERMINAL / PLUG, D = 3" , PARA DUTO CORRUGADO PEAD (CABEAMENTO SUBTERRANEO)</v>
          </cell>
          <cell r="C10514" t="str">
            <v xml:space="preserve">UN    </v>
          </cell>
          <cell r="D10514">
            <v>6.46</v>
          </cell>
          <cell r="E10514">
            <v>0.05</v>
          </cell>
        </row>
        <row r="10515">
          <cell r="A10515">
            <v>2662</v>
          </cell>
          <cell r="B10515" t="str">
            <v>TAMPAO / TERMINAL / PLUG, D = 4" , PARA DUTO CORRUGADO PEAD (CABEAMENTO SUBTERRANEO)</v>
          </cell>
          <cell r="C10515" t="str">
            <v xml:space="preserve">UN    </v>
          </cell>
          <cell r="D10515">
            <v>7.92</v>
          </cell>
          <cell r="E10515">
            <v>0.05</v>
          </cell>
        </row>
        <row r="10516">
          <cell r="A10516">
            <v>20964</v>
          </cell>
          <cell r="B10516" t="str">
            <v>TAMPAO COM CORRENTE, EM LATAO, ENGATE RAPIDO 1 1/2", PARA INSTALACAO PREDIAL DE COMBATE A INCENDIO</v>
          </cell>
          <cell r="C10516" t="str">
            <v xml:space="preserve">UN    </v>
          </cell>
          <cell r="D10516">
            <v>48.29</v>
          </cell>
          <cell r="E10516">
            <v>0.05</v>
          </cell>
        </row>
        <row r="10517">
          <cell r="A10517">
            <v>10905</v>
          </cell>
          <cell r="B10517" t="str">
            <v>TAMPAO COM CORRENTE, EM LATAO, ENGATE RAPIDO 2 1/2", PARA INSTALACAO PREDIAL DE COMBATE A INCENDIO</v>
          </cell>
          <cell r="C10517" t="str">
            <v xml:space="preserve">UN    </v>
          </cell>
          <cell r="D10517">
            <v>64.77</v>
          </cell>
          <cell r="E10517">
            <v>0.05</v>
          </cell>
        </row>
        <row r="10518">
          <cell r="A10518">
            <v>6249</v>
          </cell>
          <cell r="B10518" t="str">
            <v>TAMPAO COMPLETO PARA TIL, EM PVC,  DN 100 MM, PARA REDE COLETORA DE ESGOTO</v>
          </cell>
          <cell r="C10518" t="str">
            <v xml:space="preserve">UN    </v>
          </cell>
          <cell r="D10518">
            <v>21.17</v>
          </cell>
          <cell r="E10518">
            <v>0.05</v>
          </cell>
        </row>
        <row r="10519">
          <cell r="A10519">
            <v>6251</v>
          </cell>
          <cell r="B10519" t="str">
            <v>TAMPAO COMPLETO PARA TIL, EM PVC,  DN 150 MM, PARA REDE COLETORA DE ESGOTO</v>
          </cell>
          <cell r="C10519" t="str">
            <v xml:space="preserve">UN    </v>
          </cell>
          <cell r="D10519">
            <v>32.479999999999997</v>
          </cell>
          <cell r="E10519">
            <v>0.05</v>
          </cell>
        </row>
        <row r="10520">
          <cell r="A10520">
            <v>6252</v>
          </cell>
          <cell r="B10520" t="str">
            <v>TAMPAO COMPLETO PARA TIL, EM PVC,  DN 200 MM, PARA REDE COLETORA DE ESGOTO</v>
          </cell>
          <cell r="C10520" t="str">
            <v xml:space="preserve">UN    </v>
          </cell>
          <cell r="D10520">
            <v>41.45</v>
          </cell>
          <cell r="E10520">
            <v>0.05</v>
          </cell>
        </row>
        <row r="10521">
          <cell r="A10521">
            <v>6250</v>
          </cell>
          <cell r="B10521" t="str">
            <v>TAMPAO COMPLETO PARA TIL, EM PVC,  DN 250 MM, PARA REDE COLETORA DE ESGOTO</v>
          </cell>
          <cell r="C10521" t="str">
            <v xml:space="preserve">UN    </v>
          </cell>
          <cell r="D10521">
            <v>51.33</v>
          </cell>
          <cell r="E10521">
            <v>0.05</v>
          </cell>
        </row>
        <row r="10522">
          <cell r="A10522">
            <v>11289</v>
          </cell>
          <cell r="B10522" t="str">
            <v>TAMPAO FOFO ARTICULADO P/ REGISTRO, CLASSE A15 CARGA MAX 1,5 T, *200 X 200* MM</v>
          </cell>
          <cell r="C10522" t="str">
            <v xml:space="preserve">UN    </v>
          </cell>
          <cell r="D10522">
            <v>56.34</v>
          </cell>
          <cell r="E10522">
            <v>0.05</v>
          </cell>
        </row>
        <row r="10523">
          <cell r="A10523">
            <v>11241</v>
          </cell>
          <cell r="B10523" t="str">
            <v>TAMPAO FOFO ARTICULADO P/ REGISTRO, CLASSE A15 CARGA MAXIMA 1,5 T, *400 X 400* MM</v>
          </cell>
          <cell r="C10523" t="str">
            <v xml:space="preserve">UN    </v>
          </cell>
          <cell r="D10523">
            <v>140.86000000000001</v>
          </cell>
          <cell r="E10523">
            <v>0.05</v>
          </cell>
        </row>
        <row r="10524">
          <cell r="A10524">
            <v>11301</v>
          </cell>
          <cell r="B10524" t="str">
            <v>TAMPAO FOFO ARTICULADO, CLASSE B125 CARGA MAX 12,5 T, REDONDO TAMPA 600 MM, REDE PLUVIAL/ESGOTO</v>
          </cell>
          <cell r="C10524" t="str">
            <v xml:space="preserve">UN    </v>
          </cell>
          <cell r="D10524">
            <v>357.2</v>
          </cell>
          <cell r="E10524">
            <v>0.05</v>
          </cell>
        </row>
        <row r="10525">
          <cell r="A10525">
            <v>21090</v>
          </cell>
          <cell r="B10525" t="str">
            <v>TAMPAO FOFO ARTICULADO, CLASSE D400 CARGA MAX 40 T, REDONDO TAMPA *600 MM, REDE PLUVIAL/ESGOTO</v>
          </cell>
          <cell r="C10525" t="str">
            <v xml:space="preserve">UN    </v>
          </cell>
          <cell r="D10525">
            <v>437.69</v>
          </cell>
          <cell r="E10525">
            <v>0.05</v>
          </cell>
        </row>
        <row r="10526">
          <cell r="A10526">
            <v>14112</v>
          </cell>
          <cell r="B10526" t="str">
            <v>TAMPAO FOFO SIMPLES COM BASE, CLASSE A15 CARGA MAX 1,5 T, *400 X 600* MM, REDE TELEFONE</v>
          </cell>
          <cell r="C10526" t="str">
            <v xml:space="preserve">UN    </v>
          </cell>
          <cell r="D10526">
            <v>182.62</v>
          </cell>
          <cell r="E10526">
            <v>0.05</v>
          </cell>
        </row>
        <row r="10527">
          <cell r="A10527">
            <v>11315</v>
          </cell>
          <cell r="B10527" t="str">
            <v>TAMPAO FOFO SIMPLES COM BASE, CLASSE A15 CARGA MAX 1,5 T, 300 X 300 MM, REDE PLUVIAL/ESGOTO</v>
          </cell>
          <cell r="C10527" t="str">
            <v xml:space="preserve">UN    </v>
          </cell>
          <cell r="D10527">
            <v>85.52</v>
          </cell>
          <cell r="E10527">
            <v>0.05</v>
          </cell>
        </row>
        <row r="10528">
          <cell r="A10528">
            <v>11292</v>
          </cell>
          <cell r="B10528" t="str">
            <v>TAMPAO FOFO SIMPLES COM BASE, CLASSE A15 CARGA MAX 1,5 T, 300 X 400 MM</v>
          </cell>
          <cell r="C10528" t="str">
            <v xml:space="preserve">UN    </v>
          </cell>
          <cell r="D10528">
            <v>200.23</v>
          </cell>
          <cell r="E10528">
            <v>0.05</v>
          </cell>
        </row>
        <row r="10529">
          <cell r="A10529">
            <v>21071</v>
          </cell>
          <cell r="B10529" t="str">
            <v>TAMPAO FOFO SIMPLES COM BASE, CLASSE A15 CARGA MAX 1,5 T, 400 X 400 MM, REDE PLUVIAL/ESGOTO/ELETRICA</v>
          </cell>
          <cell r="C10529" t="str">
            <v xml:space="preserve">UN    </v>
          </cell>
          <cell r="D10529">
            <v>130.80000000000001</v>
          </cell>
          <cell r="E10529">
            <v>0.05</v>
          </cell>
        </row>
        <row r="10530">
          <cell r="A10530">
            <v>11293</v>
          </cell>
          <cell r="B10530" t="str">
            <v>TAMPAO FOFO SIMPLES COM BASE, CLASSE A15 CARGA MAX 1,5 T, 400 X 500 MM, COM INSCRICAO INCENDIO</v>
          </cell>
          <cell r="C10530" t="str">
            <v xml:space="preserve">UN    </v>
          </cell>
          <cell r="D10530">
            <v>221.36</v>
          </cell>
          <cell r="E10530">
            <v>0.05</v>
          </cell>
        </row>
        <row r="10531">
          <cell r="A10531">
            <v>11316</v>
          </cell>
          <cell r="B10531" t="str">
            <v>TAMPAO FOFO SIMPLES COM BASE, CLASSE B125 CARGA MAX 12,5 T, REDONDO TAMPA 500 MM, REDE PLUVIAL/ESGOTO</v>
          </cell>
          <cell r="C10531" t="str">
            <v xml:space="preserve">UN    </v>
          </cell>
          <cell r="D10531">
            <v>281.73</v>
          </cell>
          <cell r="E10531">
            <v>0.05</v>
          </cell>
        </row>
        <row r="10532">
          <cell r="A10532">
            <v>6243</v>
          </cell>
          <cell r="B10532" t="str">
            <v>TAMPAO FOFO SIMPLES COM BASE, CLASSE B125 CARGA MAX 12,5 T, REDONDO TAMPA 600 MM, REDE PLUVIAL/ESGOTO</v>
          </cell>
          <cell r="C10532" t="str">
            <v xml:space="preserve">UN    </v>
          </cell>
          <cell r="D10532">
            <v>324.5</v>
          </cell>
          <cell r="E10532">
            <v>0.05</v>
          </cell>
        </row>
        <row r="10533">
          <cell r="A10533">
            <v>21079</v>
          </cell>
          <cell r="B10533" t="str">
            <v>TAMPAO FOFO SIMPLES COM BASE, CLASSE D400 CARGA MAX 40 T, REDONDO TAMPA 500 MM, REDE PLUVIAL/ESGOTO</v>
          </cell>
          <cell r="C10533" t="str">
            <v xml:space="preserve">UN    </v>
          </cell>
          <cell r="D10533">
            <v>386.88</v>
          </cell>
          <cell r="E10533">
            <v>0.05</v>
          </cell>
        </row>
        <row r="10534">
          <cell r="A10534">
            <v>6240</v>
          </cell>
          <cell r="B10534" t="str">
            <v>TAMPAO FOFO SIMPLES COM BASE, CLASSE D400 CARGA MAX 40 T, REDONDO TAMPA 600 MM, REDE PLUVIAL/ESGOTO</v>
          </cell>
          <cell r="C10534" t="str">
            <v xml:space="preserve">UN    </v>
          </cell>
          <cell r="D10534">
            <v>429.64</v>
          </cell>
          <cell r="E10534">
            <v>0.05</v>
          </cell>
        </row>
        <row r="10535">
          <cell r="A10535">
            <v>11296</v>
          </cell>
          <cell r="B10535" t="str">
            <v>TAMPAO FOFO SIMPLES COM BASE, CLASSE D400 CARGA MAX 40 T, REDONDO TAMPA 900 MM, REDE PLUVIAL/ESGOTO</v>
          </cell>
          <cell r="C10535" t="str">
            <v xml:space="preserve">UN    </v>
          </cell>
          <cell r="D10535">
            <v>1368.93</v>
          </cell>
          <cell r="E10535">
            <v>0.05</v>
          </cell>
        </row>
        <row r="10536">
          <cell r="A10536">
            <v>11299</v>
          </cell>
          <cell r="B10536" t="str">
            <v>TAMPAO FOFO SIMPLES, CLASSE A15 CARGA MAX 1,5 T, *550 X 1100* MM, REDE TELEFONE</v>
          </cell>
          <cell r="C10536" t="str">
            <v xml:space="preserve">UN    </v>
          </cell>
          <cell r="D10536">
            <v>463.35</v>
          </cell>
          <cell r="E10536">
            <v>0.05</v>
          </cell>
        </row>
        <row r="10537">
          <cell r="A10537">
            <v>11066</v>
          </cell>
          <cell r="B10537" t="str">
            <v>TAMPAO PARA TELHA ESTRUTURAL DE FIBROCIMENTO 1 ABA, DE 370 X 155 X 76 MM (SEM AMIANTO)</v>
          </cell>
          <cell r="C10537" t="str">
            <v xml:space="preserve">UN    </v>
          </cell>
          <cell r="D10537">
            <v>10.87</v>
          </cell>
          <cell r="E10537">
            <v>0.05</v>
          </cell>
        </row>
        <row r="10538">
          <cell r="A10538">
            <v>11065</v>
          </cell>
          <cell r="B10538" t="str">
            <v>TAMPAO PARA TELHA ESTRUTURAL DE FIBROCIMENTO 2 ABAS, DE 787 X 215 X 60 MM (SEM AMIANTO)</v>
          </cell>
          <cell r="C10538" t="str">
            <v xml:space="preserve">UN    </v>
          </cell>
          <cell r="D10538">
            <v>12.47</v>
          </cell>
          <cell r="E10538">
            <v>0.05</v>
          </cell>
        </row>
        <row r="10539">
          <cell r="A10539">
            <v>11688</v>
          </cell>
          <cell r="B10539" t="str">
            <v>TANQUE ACO INOXIDAVEL (ACO 304) COM ESFREGADOR E VALVULA, DE *50 X 40 X 22* CM</v>
          </cell>
          <cell r="C10539" t="str">
            <v xml:space="preserve">UN    </v>
          </cell>
          <cell r="D10539">
            <v>337.22</v>
          </cell>
          <cell r="E10539">
            <v>0.05</v>
          </cell>
        </row>
        <row r="10540">
          <cell r="A10540">
            <v>37736</v>
          </cell>
          <cell r="B10540" t="str">
            <v>TANQUE DE ACO CARBONO NAO REVESTIDO, PARA TRANSPORTE DE AGUA COM CAPACIDADE DE 10 M3, COM BOMBA CENTRIFUGA POR TOMADA DE FORCA, VAZAO MAXIMA *75* M3/H (INCLUI MONTAGEM, NAO INCLUI CAMINHAO)</v>
          </cell>
          <cell r="C10540" t="str">
            <v xml:space="preserve">UN    </v>
          </cell>
          <cell r="D10540">
            <v>39000</v>
          </cell>
          <cell r="E10540">
            <v>0.05</v>
          </cell>
        </row>
        <row r="10541">
          <cell r="A10541">
            <v>37739</v>
          </cell>
          <cell r="B10541" t="str">
            <v>TANQUE DE ACO PARA TRANSPORTE DE AGUA COM CAPACIDADE DE 14 M3 (INCLUI MONTAGEM, NAO INCLUI CAMINHAO)</v>
          </cell>
          <cell r="C10541" t="str">
            <v xml:space="preserve">UN    </v>
          </cell>
          <cell r="D10541">
            <v>47999.99</v>
          </cell>
          <cell r="E10541">
            <v>0.05</v>
          </cell>
        </row>
        <row r="10542">
          <cell r="A10542">
            <v>37740</v>
          </cell>
          <cell r="B10542" t="str">
            <v>TANQUE DE ACO PARA TRANSPORTE DE AGUA COM CAPACIDADE DE 4 M3 (INCLUI MONTAGEM, NAO INCLUI CAMINHAO)</v>
          </cell>
          <cell r="C10542" t="str">
            <v xml:space="preserve">UN    </v>
          </cell>
          <cell r="D10542">
            <v>27391.3</v>
          </cell>
          <cell r="E10542">
            <v>0.05</v>
          </cell>
        </row>
        <row r="10543">
          <cell r="A10543">
            <v>37738</v>
          </cell>
          <cell r="B10543" t="str">
            <v>TANQUE DE ACO PARA TRANSPORTE DE AGUA COM CAPACIDADE DE 6 M3 (INCLUI MONTAGEM, NAO INCLUI CAMINHAO)</v>
          </cell>
          <cell r="C10543" t="str">
            <v xml:space="preserve">UN    </v>
          </cell>
          <cell r="D10543">
            <v>32543.47</v>
          </cell>
          <cell r="E10543">
            <v>0.05</v>
          </cell>
        </row>
        <row r="10544">
          <cell r="A10544">
            <v>37737</v>
          </cell>
          <cell r="B10544" t="str">
            <v>TANQUE DE ACO PARA TRANSPORTE DE AGUA COM CAPACIDADE DE 8 M3 (INCLUI MONTAGEM, NAO INCLUI CAMINHAO)</v>
          </cell>
          <cell r="C10544" t="str">
            <v xml:space="preserve">UN    </v>
          </cell>
          <cell r="D10544">
            <v>25891.3</v>
          </cell>
          <cell r="E10544">
            <v>0.05</v>
          </cell>
        </row>
        <row r="10545">
          <cell r="A10545">
            <v>25014</v>
          </cell>
          <cell r="B10545" t="str">
            <v>TANQUE DE ASFALTO ESTACIONARIO COM MACARICO, CAPACIDADE 20.000 L</v>
          </cell>
          <cell r="C10545" t="str">
            <v xml:space="preserve">UN    </v>
          </cell>
          <cell r="D10545">
            <v>54228.25</v>
          </cell>
          <cell r="E10545">
            <v>0.05</v>
          </cell>
        </row>
        <row r="10546">
          <cell r="A10546">
            <v>25013</v>
          </cell>
          <cell r="B10546" t="str">
            <v>TANQUE DE ASFALTO ESTACIONARIO COM SERPENTINA, CAPACIDADE 20.000 L</v>
          </cell>
          <cell r="C10546" t="str">
            <v xml:space="preserve">UN    </v>
          </cell>
          <cell r="D10546">
            <v>56836.95</v>
          </cell>
          <cell r="E10546">
            <v>0.05</v>
          </cell>
        </row>
        <row r="10547">
          <cell r="A10547">
            <v>14405</v>
          </cell>
          <cell r="B10547" t="str">
            <v>TANQUE DE ASFALTO ESTACIONARIO COM SERPENTINA, CAPACIDADE 30.000 L</v>
          </cell>
          <cell r="C10547" t="str">
            <v xml:space="preserve">UN    </v>
          </cell>
          <cell r="D10547">
            <v>66717.38</v>
          </cell>
          <cell r="E10547">
            <v>0.05</v>
          </cell>
        </row>
        <row r="10548">
          <cell r="A10548">
            <v>6253</v>
          </cell>
          <cell r="B10548" t="str">
            <v>TANQUE DE LAVAR ROUPAS EM CONCRETO PRE-MOLDADO, 1 BOCA, COM APOIO/PES, DE *60 X 65 X 80* CM (L X P X A)</v>
          </cell>
          <cell r="C10548" t="str">
            <v xml:space="preserve">UN    </v>
          </cell>
          <cell r="D10548">
            <v>66.599999999999994</v>
          </cell>
          <cell r="E10548">
            <v>0.05</v>
          </cell>
        </row>
        <row r="10549">
          <cell r="A10549">
            <v>36790</v>
          </cell>
          <cell r="B10549" t="str">
            <v>TANQUE DUPLO EM MARMORE SINTETICO COM CUBA LISA E ESFREGADOR, *110 X 60* CM</v>
          </cell>
          <cell r="C10549" t="str">
            <v xml:space="preserve">UN    </v>
          </cell>
          <cell r="D10549">
            <v>215.9</v>
          </cell>
          <cell r="E10549">
            <v>0.05</v>
          </cell>
        </row>
        <row r="10550">
          <cell r="A10550">
            <v>20271</v>
          </cell>
          <cell r="B10550" t="str">
            <v>TANQUE LOUCA BRANCA COM COLUNA *30* L</v>
          </cell>
          <cell r="C10550" t="str">
            <v xml:space="preserve">UN    </v>
          </cell>
          <cell r="D10550">
            <v>540.97</v>
          </cell>
          <cell r="E10550">
            <v>0.05</v>
          </cell>
        </row>
        <row r="10551">
          <cell r="A10551">
            <v>10423</v>
          </cell>
          <cell r="B10551" t="str">
            <v>TANQUE LOUCA BRANCA SUSPENSO *20* L</v>
          </cell>
          <cell r="C10551" t="str">
            <v xml:space="preserve">UN    </v>
          </cell>
          <cell r="D10551">
            <v>335.52</v>
          </cell>
          <cell r="E10551">
            <v>0.05</v>
          </cell>
        </row>
        <row r="10552">
          <cell r="A10552">
            <v>37589</v>
          </cell>
          <cell r="B10552" t="str">
            <v>TANQUE SIMPLES EM MARMORE SINTETICO COM COLUNA, CAPACIDADE *22* L, *60 X 46* CM</v>
          </cell>
          <cell r="C10552" t="str">
            <v xml:space="preserve">UN    </v>
          </cell>
          <cell r="D10552">
            <v>264.54000000000002</v>
          </cell>
          <cell r="E10552">
            <v>0.05</v>
          </cell>
        </row>
        <row r="10553">
          <cell r="A10553">
            <v>11690</v>
          </cell>
          <cell r="B10553" t="str">
            <v>TANQUE SIMPLES EM MARMORE SINTETICO DE FIXAR NA PAREDE, CAPACIDADE *22* L, *60 X 46* CM</v>
          </cell>
          <cell r="C10553" t="str">
            <v xml:space="preserve">UN    </v>
          </cell>
          <cell r="D10553">
            <v>140.53</v>
          </cell>
          <cell r="E10553">
            <v>0.05</v>
          </cell>
        </row>
        <row r="10554">
          <cell r="A10554">
            <v>20234</v>
          </cell>
          <cell r="B10554" t="str">
            <v>TANQUE SIMPLES EM MARMORE SINTETICO SUSPENSO, CAPACIDADE *38* L, *60 X 60* CM</v>
          </cell>
          <cell r="C10554" t="str">
            <v xml:space="preserve">UN    </v>
          </cell>
          <cell r="D10554">
            <v>177.84</v>
          </cell>
          <cell r="E10554">
            <v>0.05</v>
          </cell>
        </row>
        <row r="10555">
          <cell r="A10555">
            <v>4763</v>
          </cell>
          <cell r="B10555" t="str">
            <v>TAQUEADOR OU TAQUEIRO</v>
          </cell>
          <cell r="C10555" t="str">
            <v xml:space="preserve">H     </v>
          </cell>
          <cell r="D10555">
            <v>12.1</v>
          </cell>
          <cell r="E10555">
            <v>0.05</v>
          </cell>
        </row>
        <row r="10556">
          <cell r="A10556">
            <v>41070</v>
          </cell>
          <cell r="B10556" t="str">
            <v>TAQUEADOR OU TAQUEIRO (MENSALISTA)</v>
          </cell>
          <cell r="C10556" t="str">
            <v xml:space="preserve">MES   </v>
          </cell>
          <cell r="D10556">
            <v>2135.2600000000002</v>
          </cell>
          <cell r="E10556">
            <v>0.05</v>
          </cell>
        </row>
        <row r="10557">
          <cell r="A10557">
            <v>14583</v>
          </cell>
          <cell r="B10557" t="str">
            <v>TARIFA "A" ENTRE  0 E 20M3 FORNECIMENTO D'AGUA</v>
          </cell>
          <cell r="C10557" t="str">
            <v xml:space="preserve">M3    </v>
          </cell>
          <cell r="D10557">
            <v>13.81</v>
          </cell>
          <cell r="E10557">
            <v>0.05</v>
          </cell>
        </row>
        <row r="10558">
          <cell r="A10558">
            <v>11457</v>
          </cell>
          <cell r="B10558" t="str">
            <v>TARJETA TIPO LIVRE / OCUPADO, CROMADA, PARA PORTA DE BANHEIRO</v>
          </cell>
          <cell r="C10558" t="str">
            <v xml:space="preserve">UN    </v>
          </cell>
          <cell r="D10558">
            <v>23.07</v>
          </cell>
          <cell r="E10558">
            <v>0.05</v>
          </cell>
        </row>
        <row r="10559">
          <cell r="A10559">
            <v>21121</v>
          </cell>
          <cell r="B10559" t="str">
            <v>TE CPVC, SOLDAVEL, 90 GRAUS, 15 MM, PARA AGUA QUENTE PREDIAL</v>
          </cell>
          <cell r="C10559" t="str">
            <v xml:space="preserve">UN    </v>
          </cell>
          <cell r="D10559">
            <v>2.19</v>
          </cell>
          <cell r="E10559">
            <v>0.05</v>
          </cell>
        </row>
        <row r="10560">
          <cell r="A10560">
            <v>38010</v>
          </cell>
          <cell r="B10560" t="str">
            <v>TE CPVC, SOLDAVEL, 90 GRAUS, 22 MM, PARA AGUA QUENTE PREDIAL</v>
          </cell>
          <cell r="C10560" t="str">
            <v xml:space="preserve">UN    </v>
          </cell>
          <cell r="D10560">
            <v>3.58</v>
          </cell>
          <cell r="E10560">
            <v>0.05</v>
          </cell>
        </row>
        <row r="10561">
          <cell r="A10561">
            <v>38011</v>
          </cell>
          <cell r="B10561" t="str">
            <v>TE CPVC, SOLDAVEL, 90 GRAUS, 28 MM, PARA AGUA QUENTE PREDIAL</v>
          </cell>
          <cell r="C10561" t="str">
            <v xml:space="preserve">UN    </v>
          </cell>
          <cell r="D10561">
            <v>6.6</v>
          </cell>
          <cell r="E10561">
            <v>0.05</v>
          </cell>
        </row>
        <row r="10562">
          <cell r="A10562">
            <v>38012</v>
          </cell>
          <cell r="B10562" t="str">
            <v>TE CPVC, SOLDAVEL, 90 GRAUS, 35 MM, PARA AGUA QUENTE PREDIAL</v>
          </cell>
          <cell r="C10562" t="str">
            <v xml:space="preserve">UN    </v>
          </cell>
          <cell r="D10562">
            <v>22.56</v>
          </cell>
          <cell r="E10562">
            <v>0.05</v>
          </cell>
        </row>
        <row r="10563">
          <cell r="A10563">
            <v>38013</v>
          </cell>
          <cell r="B10563" t="str">
            <v>TE CPVC, SOLDAVEL, 90 GRAUS, 42 MM, PARA AGUA QUENTE PREDIAL</v>
          </cell>
          <cell r="C10563" t="str">
            <v xml:space="preserve">UN    </v>
          </cell>
          <cell r="D10563">
            <v>29.29</v>
          </cell>
          <cell r="E10563">
            <v>0.05</v>
          </cell>
        </row>
        <row r="10564">
          <cell r="A10564">
            <v>38014</v>
          </cell>
          <cell r="B10564" t="str">
            <v>TE CPVC, SOLDAVEL, 90 GRAUS, 54 MM, PARA AGUA QUENTE PREDIAL</v>
          </cell>
          <cell r="C10564" t="str">
            <v xml:space="preserve">UN    </v>
          </cell>
          <cell r="D10564">
            <v>47.67</v>
          </cell>
          <cell r="E10564">
            <v>0.05</v>
          </cell>
        </row>
        <row r="10565">
          <cell r="A10565">
            <v>38015</v>
          </cell>
          <cell r="B10565" t="str">
            <v>TE CPVC, SOLDAVEL, 90 GRAUS, 73 MM, PARA AGUA QUENTE PREDIAL</v>
          </cell>
          <cell r="C10565" t="str">
            <v xml:space="preserve">UN    </v>
          </cell>
          <cell r="D10565">
            <v>115.12</v>
          </cell>
          <cell r="E10565">
            <v>0.05</v>
          </cell>
        </row>
        <row r="10566">
          <cell r="A10566">
            <v>38016</v>
          </cell>
          <cell r="B10566" t="str">
            <v>TE CPVC, SOLDAVEL, 90 GRAUS, 89 MM, PARA AGUA QUENTE PREDIAL</v>
          </cell>
          <cell r="C10566" t="str">
            <v xml:space="preserve">UN    </v>
          </cell>
          <cell r="D10566">
            <v>140.07</v>
          </cell>
          <cell r="E10566">
            <v>0.05</v>
          </cell>
        </row>
        <row r="10567">
          <cell r="A10567">
            <v>12741</v>
          </cell>
          <cell r="B10567" t="str">
            <v>TE DE COBRE (REF 611) SEM ANEL DE SOLDA, BOLSA X BOLSA X BOLSA, 104 MM</v>
          </cell>
          <cell r="C10567" t="str">
            <v xml:space="preserve">UN    </v>
          </cell>
          <cell r="D10567">
            <v>556.13</v>
          </cell>
          <cell r="E10567">
            <v>0.05</v>
          </cell>
        </row>
        <row r="10568">
          <cell r="A10568">
            <v>12733</v>
          </cell>
          <cell r="B10568" t="str">
            <v>TE DE COBRE (REF 611) SEM ANEL DE SOLDA, BOLSA X BOLSA X BOLSA, 15 MM</v>
          </cell>
          <cell r="C10568" t="str">
            <v xml:space="preserve">UN    </v>
          </cell>
          <cell r="D10568">
            <v>2.79</v>
          </cell>
          <cell r="E10568">
            <v>0.05</v>
          </cell>
        </row>
        <row r="10569">
          <cell r="A10569">
            <v>12734</v>
          </cell>
          <cell r="B10569" t="str">
            <v>TE DE COBRE (REF 611) SEM ANEL DE SOLDA, BOLSA X BOLSA X BOLSA, 22 MM</v>
          </cell>
          <cell r="C10569" t="str">
            <v xml:space="preserve">UN    </v>
          </cell>
          <cell r="D10569">
            <v>5.96</v>
          </cell>
          <cell r="E10569">
            <v>0.05</v>
          </cell>
        </row>
        <row r="10570">
          <cell r="A10570">
            <v>12735</v>
          </cell>
          <cell r="B10570" t="str">
            <v>TE DE COBRE (REF 611) SEM ANEL DE SOLDA, BOLSA X BOLSA X BOLSA, 28 MM</v>
          </cell>
          <cell r="C10570" t="str">
            <v xml:space="preserve">UN    </v>
          </cell>
          <cell r="D10570">
            <v>9.81</v>
          </cell>
          <cell r="E10570">
            <v>0.05</v>
          </cell>
        </row>
        <row r="10571">
          <cell r="A10571">
            <v>12736</v>
          </cell>
          <cell r="B10571" t="str">
            <v>TE DE COBRE (REF 611) SEM ANEL DE SOLDA, BOLSA X BOLSA X BOLSA, 35 MM</v>
          </cell>
          <cell r="C10571" t="str">
            <v xml:space="preserve">UN    </v>
          </cell>
          <cell r="D10571">
            <v>22.43</v>
          </cell>
          <cell r="E10571">
            <v>0.05</v>
          </cell>
        </row>
        <row r="10572">
          <cell r="A10572">
            <v>12737</v>
          </cell>
          <cell r="B10572" t="str">
            <v>TE DE COBRE (REF 611) SEM ANEL DE SOLDA, BOLSA X BOLSA X BOLSA, 42 MM</v>
          </cell>
          <cell r="C10572" t="str">
            <v xml:space="preserve">UN    </v>
          </cell>
          <cell r="D10572">
            <v>28.89</v>
          </cell>
          <cell r="E10572">
            <v>0.05</v>
          </cell>
        </row>
        <row r="10573">
          <cell r="A10573">
            <v>12738</v>
          </cell>
          <cell r="B10573" t="str">
            <v>TE DE COBRE (REF 611) SEM ANEL DE SOLDA, BOLSA X BOLSA X BOLSA, 54 MM</v>
          </cell>
          <cell r="C10573" t="str">
            <v xml:space="preserve">UN    </v>
          </cell>
          <cell r="D10573">
            <v>57.11</v>
          </cell>
          <cell r="E10573">
            <v>0.05</v>
          </cell>
        </row>
        <row r="10574">
          <cell r="A10574">
            <v>12739</v>
          </cell>
          <cell r="B10574" t="str">
            <v>TE DE COBRE (REF 611) SEM ANEL DE SOLDA, BOLSA X BOLSA X BOLSA, 66 MM</v>
          </cell>
          <cell r="C10574" t="str">
            <v xml:space="preserve">UN    </v>
          </cell>
          <cell r="D10574">
            <v>162.57</v>
          </cell>
          <cell r="E10574">
            <v>0.05</v>
          </cell>
        </row>
        <row r="10575">
          <cell r="A10575">
            <v>12740</v>
          </cell>
          <cell r="B10575" t="str">
            <v>TE DE COBRE (REF 611) SEM ANEL DE SOLDA, BOLSA X BOLSA X BOLSA, 79 MM</v>
          </cell>
          <cell r="C10575" t="str">
            <v xml:space="preserve">UN    </v>
          </cell>
          <cell r="D10575">
            <v>254.35</v>
          </cell>
          <cell r="E10575">
            <v>0.05</v>
          </cell>
        </row>
        <row r="10576">
          <cell r="A10576">
            <v>6297</v>
          </cell>
          <cell r="B10576" t="str">
            <v>TE DE FERRO GALVANIZADO, DE 1 1/2"</v>
          </cell>
          <cell r="C10576" t="str">
            <v xml:space="preserve">UN    </v>
          </cell>
          <cell r="D10576">
            <v>21.34</v>
          </cell>
          <cell r="E10576">
            <v>0.05</v>
          </cell>
        </row>
        <row r="10577">
          <cell r="A10577">
            <v>6296</v>
          </cell>
          <cell r="B10577" t="str">
            <v>TE DE FERRO GALVANIZADO, DE 1 1/4"</v>
          </cell>
          <cell r="C10577" t="str">
            <v xml:space="preserve">UN    </v>
          </cell>
          <cell r="D10577">
            <v>16.850000000000001</v>
          </cell>
          <cell r="E10577">
            <v>0.05</v>
          </cell>
        </row>
        <row r="10578">
          <cell r="A10578">
            <v>6294</v>
          </cell>
          <cell r="B10578" t="str">
            <v>TE DE FERRO GALVANIZADO, DE 1/2"</v>
          </cell>
          <cell r="C10578" t="str">
            <v xml:space="preserve">UN    </v>
          </cell>
          <cell r="D10578">
            <v>4.8</v>
          </cell>
          <cell r="E10578">
            <v>0.05</v>
          </cell>
        </row>
        <row r="10579">
          <cell r="A10579">
            <v>6323</v>
          </cell>
          <cell r="B10579" t="str">
            <v>TE DE FERRO GALVANIZADO, DE 1"</v>
          </cell>
          <cell r="C10579" t="str">
            <v xml:space="preserve">UN    </v>
          </cell>
          <cell r="D10579">
            <v>11.01</v>
          </cell>
          <cell r="E10579">
            <v>0.05</v>
          </cell>
        </row>
        <row r="10580">
          <cell r="A10580">
            <v>6299</v>
          </cell>
          <cell r="B10580" t="str">
            <v>TE DE FERRO GALVANIZADO, DE 2 1/2"</v>
          </cell>
          <cell r="C10580" t="str">
            <v xml:space="preserve">UN    </v>
          </cell>
          <cell r="D10580">
            <v>64.2</v>
          </cell>
          <cell r="E10580">
            <v>0.05</v>
          </cell>
        </row>
        <row r="10581">
          <cell r="A10581">
            <v>6298</v>
          </cell>
          <cell r="B10581" t="str">
            <v>TE DE FERRO GALVANIZADO, DE 2"</v>
          </cell>
          <cell r="C10581" t="str">
            <v xml:space="preserve">UN    </v>
          </cell>
          <cell r="D10581">
            <v>33.81</v>
          </cell>
          <cell r="E10581">
            <v>0.05</v>
          </cell>
        </row>
        <row r="10582">
          <cell r="A10582">
            <v>6295</v>
          </cell>
          <cell r="B10582" t="str">
            <v>TE DE FERRO GALVANIZADO, DE 3/4"</v>
          </cell>
          <cell r="C10582" t="str">
            <v xml:space="preserve">UN    </v>
          </cell>
          <cell r="D10582">
            <v>6.84</v>
          </cell>
          <cell r="E10582">
            <v>0.05</v>
          </cell>
        </row>
        <row r="10583">
          <cell r="A10583">
            <v>6322</v>
          </cell>
          <cell r="B10583" t="str">
            <v>TE DE FERRO GALVANIZADO, DE 3"</v>
          </cell>
          <cell r="C10583" t="str">
            <v xml:space="preserve">UN    </v>
          </cell>
          <cell r="D10583">
            <v>85.99</v>
          </cell>
          <cell r="E10583">
            <v>0.05</v>
          </cell>
        </row>
        <row r="10584">
          <cell r="A10584">
            <v>6300</v>
          </cell>
          <cell r="B10584" t="str">
            <v>TE DE FERRO GALVANIZADO, DE 4"</v>
          </cell>
          <cell r="C10584" t="str">
            <v xml:space="preserve">UN    </v>
          </cell>
          <cell r="D10584">
            <v>158.53</v>
          </cell>
          <cell r="E10584">
            <v>0.05</v>
          </cell>
        </row>
        <row r="10585">
          <cell r="A10585">
            <v>6321</v>
          </cell>
          <cell r="B10585" t="str">
            <v>TE DE FERRO GALVANIZADO, DE 5"</v>
          </cell>
          <cell r="C10585" t="str">
            <v xml:space="preserve">UN    </v>
          </cell>
          <cell r="D10585">
            <v>226.46</v>
          </cell>
          <cell r="E10585">
            <v>0.05</v>
          </cell>
        </row>
        <row r="10586">
          <cell r="A10586">
            <v>6301</v>
          </cell>
          <cell r="B10586" t="str">
            <v>TE DE FERRO GALVANIZADO, DE 6"</v>
          </cell>
          <cell r="C10586" t="str">
            <v xml:space="preserve">UN    </v>
          </cell>
          <cell r="D10586">
            <v>530.79</v>
          </cell>
          <cell r="E10586">
            <v>0.05</v>
          </cell>
        </row>
        <row r="10587">
          <cell r="A10587">
            <v>7105</v>
          </cell>
          <cell r="B10587" t="str">
            <v>TE DE INSPECAO, PVC,  100 X 75 MM, SERIE NORMAL PARA ESGOTO PREDIAL</v>
          </cell>
          <cell r="C10587" t="str">
            <v xml:space="preserve">UN    </v>
          </cell>
          <cell r="D10587">
            <v>23.7</v>
          </cell>
          <cell r="E10587">
            <v>0.05</v>
          </cell>
        </row>
        <row r="10588">
          <cell r="A10588">
            <v>20183</v>
          </cell>
          <cell r="B10588" t="str">
            <v>TE DE INSPECAO, PVC, SERIE R, 100 X 75 MM, PARA ESGOTO PREDIAL</v>
          </cell>
          <cell r="C10588" t="str">
            <v xml:space="preserve">UN    </v>
          </cell>
          <cell r="D10588">
            <v>28.71</v>
          </cell>
          <cell r="E10588">
            <v>0.05</v>
          </cell>
        </row>
        <row r="10589">
          <cell r="A10589">
            <v>38448</v>
          </cell>
          <cell r="B10589" t="str">
            <v>TE DE INSPECAO, PVC, SERIE R, 150 X 100 MM, PARA ESGOTO PREDIAL</v>
          </cell>
          <cell r="C10589" t="str">
            <v xml:space="preserve">UN    </v>
          </cell>
          <cell r="D10589">
            <v>152.37</v>
          </cell>
          <cell r="E10589">
            <v>0.05</v>
          </cell>
        </row>
        <row r="10590">
          <cell r="A10590">
            <v>20182</v>
          </cell>
          <cell r="B10590" t="str">
            <v>TE DE INSPECAO, PVC, SERIE R, 75 X 75 MM, PARA ESGOTO PREDIAL</v>
          </cell>
          <cell r="C10590" t="str">
            <v xml:space="preserve">UN    </v>
          </cell>
          <cell r="D10590">
            <v>21.17</v>
          </cell>
          <cell r="E10590">
            <v>0.05</v>
          </cell>
        </row>
        <row r="10591">
          <cell r="A10591">
            <v>7119</v>
          </cell>
          <cell r="B10591" t="str">
            <v>TE DE REDUCAO COM ROSCA, PVC, 90 GRAUS, 1 X 3/4", PARA AGUA FRIA PREDIAL</v>
          </cell>
          <cell r="C10591" t="str">
            <v xml:space="preserve">UN    </v>
          </cell>
          <cell r="D10591">
            <v>5.23</v>
          </cell>
          <cell r="E10591">
            <v>0.05</v>
          </cell>
        </row>
        <row r="10592">
          <cell r="A10592">
            <v>7120</v>
          </cell>
          <cell r="B10592" t="str">
            <v>TE DE REDUCAO COM ROSCA, PVC, 90 GRAUS, 3/4 X 1/2", PARA AGUA FRIA PREDIAL</v>
          </cell>
          <cell r="C10592" t="str">
            <v xml:space="preserve">UN    </v>
          </cell>
          <cell r="D10592">
            <v>3.09</v>
          </cell>
          <cell r="E10592">
            <v>0.05</v>
          </cell>
        </row>
        <row r="10593">
          <cell r="A10593">
            <v>6319</v>
          </cell>
          <cell r="B10593" t="str">
            <v>TE DE REDUCAO DE FERRO GALVANIZADO, COM ROSCA BSP, DE 1 1/2" X 1"</v>
          </cell>
          <cell r="C10593" t="str">
            <v xml:space="preserve">UN    </v>
          </cell>
          <cell r="D10593">
            <v>25.08</v>
          </cell>
          <cell r="E10593">
            <v>0.05</v>
          </cell>
        </row>
        <row r="10594">
          <cell r="A10594">
            <v>6304</v>
          </cell>
          <cell r="B10594" t="str">
            <v>TE DE REDUCAO DE FERRO GALVANIZADO, COM ROSCA BSP, DE 1 1/2" X 3/4"</v>
          </cell>
          <cell r="C10594" t="str">
            <v xml:space="preserve">UN    </v>
          </cell>
          <cell r="D10594">
            <v>25.08</v>
          </cell>
          <cell r="E10594">
            <v>0.05</v>
          </cell>
        </row>
        <row r="10595">
          <cell r="A10595">
            <v>21116</v>
          </cell>
          <cell r="B10595" t="str">
            <v>TE DE REDUCAO DE FERRO GALVANIZADO, COM ROSCA BSP, DE 1 1/4" X 3/4"</v>
          </cell>
          <cell r="C10595" t="str">
            <v xml:space="preserve">UN    </v>
          </cell>
          <cell r="D10595">
            <v>18.989999999999998</v>
          </cell>
          <cell r="E10595">
            <v>0.05</v>
          </cell>
        </row>
        <row r="10596">
          <cell r="A10596">
            <v>6320</v>
          </cell>
          <cell r="B10596" t="str">
            <v>TE DE REDUCAO DE FERRO GALVANIZADO, COM ROSCA BSP, DE 1" X 1/2"</v>
          </cell>
          <cell r="C10596" t="str">
            <v xml:space="preserve">UN    </v>
          </cell>
          <cell r="D10596">
            <v>12.91</v>
          </cell>
          <cell r="E10596">
            <v>0.05</v>
          </cell>
        </row>
        <row r="10597">
          <cell r="A10597">
            <v>6303</v>
          </cell>
          <cell r="B10597" t="str">
            <v>TE DE REDUCAO DE FERRO GALVANIZADO, COM ROSCA BSP, DE 1" X 3/4"</v>
          </cell>
          <cell r="C10597" t="str">
            <v xml:space="preserve">UN    </v>
          </cell>
          <cell r="D10597">
            <v>12.91</v>
          </cell>
          <cell r="E10597">
            <v>0.05</v>
          </cell>
        </row>
        <row r="10598">
          <cell r="A10598">
            <v>6308</v>
          </cell>
          <cell r="B10598" t="str">
            <v>TE DE REDUCAO DE FERRO GALVANIZADO, COM ROSCA BSP, DE 2 1/2" X 1 1/2"</v>
          </cell>
          <cell r="C10598" t="str">
            <v xml:space="preserve">UN    </v>
          </cell>
          <cell r="D10598">
            <v>69.39</v>
          </cell>
          <cell r="E10598">
            <v>0.05</v>
          </cell>
        </row>
        <row r="10599">
          <cell r="A10599">
            <v>6317</v>
          </cell>
          <cell r="B10599" t="str">
            <v>TE DE REDUCAO DE FERRO GALVANIZADO, COM ROSCA BSP, DE 2 1/2" X 1 1/4"</v>
          </cell>
          <cell r="C10599" t="str">
            <v xml:space="preserve">UN    </v>
          </cell>
          <cell r="D10599">
            <v>69.39</v>
          </cell>
          <cell r="E10599">
            <v>0.05</v>
          </cell>
        </row>
        <row r="10600">
          <cell r="A10600">
            <v>6307</v>
          </cell>
          <cell r="B10600" t="str">
            <v>TE DE REDUCAO DE FERRO GALVANIZADO, COM ROSCA BSP, DE 2 1/2" X 1"</v>
          </cell>
          <cell r="C10600" t="str">
            <v xml:space="preserve">UN    </v>
          </cell>
          <cell r="D10600">
            <v>69.39</v>
          </cell>
          <cell r="E10600">
            <v>0.05</v>
          </cell>
        </row>
        <row r="10601">
          <cell r="A10601">
            <v>6309</v>
          </cell>
          <cell r="B10601" t="str">
            <v>TE DE REDUCAO DE FERRO GALVANIZADO, COM ROSCA BSP, DE 2 1/2" X 2"</v>
          </cell>
          <cell r="C10601" t="str">
            <v xml:space="preserve">UN    </v>
          </cell>
          <cell r="D10601">
            <v>71.41</v>
          </cell>
          <cell r="E10601">
            <v>0.05</v>
          </cell>
        </row>
        <row r="10602">
          <cell r="A10602">
            <v>6318</v>
          </cell>
          <cell r="B10602" t="str">
            <v>TE DE REDUCAO DE FERRO GALVANIZADO, COM ROSCA BSP, DE 2" X 1 1/2"</v>
          </cell>
          <cell r="C10602" t="str">
            <v xml:space="preserve">UN    </v>
          </cell>
          <cell r="D10602">
            <v>37.43</v>
          </cell>
          <cell r="E10602">
            <v>0.05</v>
          </cell>
        </row>
        <row r="10603">
          <cell r="A10603">
            <v>6306</v>
          </cell>
          <cell r="B10603" t="str">
            <v>TE DE REDUCAO DE FERRO GALVANIZADO, COM ROSCA BSP, DE 2" X 1 1/4"</v>
          </cell>
          <cell r="C10603" t="str">
            <v xml:space="preserve">UN    </v>
          </cell>
          <cell r="D10603">
            <v>37.43</v>
          </cell>
          <cell r="E10603">
            <v>0.05</v>
          </cell>
        </row>
        <row r="10604">
          <cell r="A10604">
            <v>6305</v>
          </cell>
          <cell r="B10604" t="str">
            <v>TE DE REDUCAO DE FERRO GALVANIZADO, COM ROSCA BSP, DE 2" X 1"</v>
          </cell>
          <cell r="C10604" t="str">
            <v xml:space="preserve">UN    </v>
          </cell>
          <cell r="D10604">
            <v>37.43</v>
          </cell>
          <cell r="E10604">
            <v>0.05</v>
          </cell>
        </row>
        <row r="10605">
          <cell r="A10605">
            <v>6302</v>
          </cell>
          <cell r="B10605" t="str">
            <v>TE DE REDUCAO DE FERRO GALVANIZADO, COM ROSCA BSP, DE 3/4" X 1/2"</v>
          </cell>
          <cell r="C10605" t="str">
            <v xml:space="preserve">UN    </v>
          </cell>
          <cell r="D10605">
            <v>7.94</v>
          </cell>
          <cell r="E10605">
            <v>0.05</v>
          </cell>
        </row>
        <row r="10606">
          <cell r="A10606">
            <v>6312</v>
          </cell>
          <cell r="B10606" t="str">
            <v>TE DE REDUCAO DE FERRO GALVANIZADO, COM ROSCA BSP, DE 3" X 1 1/2"</v>
          </cell>
          <cell r="C10606" t="str">
            <v xml:space="preserve">UN    </v>
          </cell>
          <cell r="D10606">
            <v>99.81</v>
          </cell>
          <cell r="E10606">
            <v>0.05</v>
          </cell>
        </row>
        <row r="10607">
          <cell r="A10607">
            <v>6311</v>
          </cell>
          <cell r="B10607" t="str">
            <v>TE DE REDUCAO DE FERRO GALVANIZADO, COM ROSCA BSP, DE 3" X 1 1/4"</v>
          </cell>
          <cell r="C10607" t="str">
            <v xml:space="preserve">UN    </v>
          </cell>
          <cell r="D10607">
            <v>99.81</v>
          </cell>
          <cell r="E10607">
            <v>0.05</v>
          </cell>
        </row>
        <row r="10608">
          <cell r="A10608">
            <v>6310</v>
          </cell>
          <cell r="B10608" t="str">
            <v>TE DE REDUCAO DE FERRO GALVANIZADO, COM ROSCA BSP, DE 3" X 1"</v>
          </cell>
          <cell r="C10608" t="str">
            <v xml:space="preserve">UN    </v>
          </cell>
          <cell r="D10608">
            <v>99.81</v>
          </cell>
          <cell r="E10608">
            <v>0.05</v>
          </cell>
        </row>
        <row r="10609">
          <cell r="A10609">
            <v>6314</v>
          </cell>
          <cell r="B10609" t="str">
            <v>TE DE REDUCAO DE FERRO GALVANIZADO, COM ROSCA BSP, DE 3" X 2 1/2"</v>
          </cell>
          <cell r="C10609" t="str">
            <v xml:space="preserve">UN    </v>
          </cell>
          <cell r="D10609">
            <v>99.81</v>
          </cell>
          <cell r="E10609">
            <v>0.05</v>
          </cell>
        </row>
        <row r="10610">
          <cell r="A10610">
            <v>6313</v>
          </cell>
          <cell r="B10610" t="str">
            <v>TE DE REDUCAO DE FERRO GALVANIZADO, COM ROSCA BSP, DE 3" X 2"</v>
          </cell>
          <cell r="C10610" t="str">
            <v xml:space="preserve">UN    </v>
          </cell>
          <cell r="D10610">
            <v>99.81</v>
          </cell>
          <cell r="E10610">
            <v>0.05</v>
          </cell>
        </row>
        <row r="10611">
          <cell r="A10611">
            <v>6315</v>
          </cell>
          <cell r="B10611" t="str">
            <v>TE DE REDUCAO DE FERRO GALVANIZADO, COM ROSCA BSP, DE 4" X 2"</v>
          </cell>
          <cell r="C10611" t="str">
            <v xml:space="preserve">UN    </v>
          </cell>
          <cell r="D10611">
            <v>189</v>
          </cell>
          <cell r="E10611">
            <v>0.05</v>
          </cell>
        </row>
        <row r="10612">
          <cell r="A10612">
            <v>6316</v>
          </cell>
          <cell r="B10612" t="str">
            <v>TE DE REDUCAO DE FERRO GALVANIZADO, COM ROSCA BSP, DE 4" X 3"</v>
          </cell>
          <cell r="C10612" t="str">
            <v xml:space="preserve">UN    </v>
          </cell>
          <cell r="D10612">
            <v>189</v>
          </cell>
          <cell r="E10612">
            <v>0.05</v>
          </cell>
        </row>
        <row r="10613">
          <cell r="A10613">
            <v>38878</v>
          </cell>
          <cell r="B10613" t="str">
            <v>TE DE REDUCAO METALICO, PARA CONEXAO COM ANEL DESLIZANTE EM TUBO PEX, DN 16 X 20 X 16 MM</v>
          </cell>
          <cell r="C10613" t="str">
            <v xml:space="preserve">UN    </v>
          </cell>
          <cell r="D10613">
            <v>16.13</v>
          </cell>
          <cell r="E10613">
            <v>0.05</v>
          </cell>
        </row>
        <row r="10614">
          <cell r="A10614">
            <v>38879</v>
          </cell>
          <cell r="B10614" t="str">
            <v>TE DE REDUCAO METALICO, PARA CONEXAO COM ANEL DESLIZANTE EM TUBO PEX, DN 16 X 25 X 16 MM</v>
          </cell>
          <cell r="C10614" t="str">
            <v xml:space="preserve">UN    </v>
          </cell>
          <cell r="D10614">
            <v>30.24</v>
          </cell>
          <cell r="E10614">
            <v>0.05</v>
          </cell>
        </row>
        <row r="10615">
          <cell r="A10615">
            <v>38881</v>
          </cell>
          <cell r="B10615" t="str">
            <v>TE DE REDUCAO METALICO, PARA CONEXAO COM ANEL DESLIZANTE EM TUBO PEX, DN 20 X 16 X 16 MM</v>
          </cell>
          <cell r="C10615" t="str">
            <v xml:space="preserve">UN    </v>
          </cell>
          <cell r="D10615">
            <v>15.82</v>
          </cell>
          <cell r="E10615">
            <v>0.05</v>
          </cell>
        </row>
        <row r="10616">
          <cell r="A10616">
            <v>38880</v>
          </cell>
          <cell r="B10616" t="str">
            <v>TE DE REDUCAO METALICO, PARA CONEXAO COM ANEL DESLIZANTE EM TUBO PEX, DN 20 X 16 X 20 MM</v>
          </cell>
          <cell r="C10616" t="str">
            <v xml:space="preserve">UN    </v>
          </cell>
          <cell r="D10616">
            <v>16.579999999999998</v>
          </cell>
          <cell r="E10616">
            <v>0.05</v>
          </cell>
        </row>
        <row r="10617">
          <cell r="A10617">
            <v>38882</v>
          </cell>
          <cell r="B10617" t="str">
            <v>TE DE REDUCAO METALICO, PARA CONEXAO COM ANEL DESLIZANTE EM TUBO PEX, DN 20 X 20 X 16 MM</v>
          </cell>
          <cell r="C10617" t="str">
            <v xml:space="preserve">UN    </v>
          </cell>
          <cell r="D10617">
            <v>17.170000000000002</v>
          </cell>
          <cell r="E10617">
            <v>0.05</v>
          </cell>
        </row>
        <row r="10618">
          <cell r="A10618">
            <v>38883</v>
          </cell>
          <cell r="B10618" t="str">
            <v>TE DE REDUCAO METALICO, PARA CONEXAO COM ANEL DESLIZANTE EM TUBO PEX, DN 20 X 25 X 20 MM</v>
          </cell>
          <cell r="C10618" t="str">
            <v xml:space="preserve">UN    </v>
          </cell>
          <cell r="D10618">
            <v>25.4</v>
          </cell>
          <cell r="E10618">
            <v>0.05</v>
          </cell>
        </row>
        <row r="10619">
          <cell r="A10619">
            <v>38884</v>
          </cell>
          <cell r="B10619" t="str">
            <v>TE DE REDUCAO METALICO, PARA CONEXAO COM ANEL DESLIZANTE EM TUBO PEX, DN 25 X 16 X 16 MM</v>
          </cell>
          <cell r="C10619" t="str">
            <v xml:space="preserve">UN    </v>
          </cell>
          <cell r="D10619">
            <v>27.57</v>
          </cell>
          <cell r="E10619">
            <v>0.05</v>
          </cell>
        </row>
        <row r="10620">
          <cell r="A10620">
            <v>38885</v>
          </cell>
          <cell r="B10620" t="str">
            <v>TE DE REDUCAO METALICO, PARA CONEXAO COM ANEL DESLIZANTE EM TUBO PEX, DN 25 X 16 X 20 MM</v>
          </cell>
          <cell r="C10620" t="str">
            <v xml:space="preserve">UN    </v>
          </cell>
          <cell r="D10620">
            <v>26.67</v>
          </cell>
          <cell r="E10620">
            <v>0.05</v>
          </cell>
        </row>
        <row r="10621">
          <cell r="A10621">
            <v>38886</v>
          </cell>
          <cell r="B10621" t="str">
            <v>TE DE REDUCAO METALICO, PARA CONEXAO COM ANEL DESLIZANTE EM TUBO PEX, DN 25 X 16 X 25 MM</v>
          </cell>
          <cell r="C10621" t="str">
            <v xml:space="preserve">UN    </v>
          </cell>
          <cell r="D10621">
            <v>28.79</v>
          </cell>
          <cell r="E10621">
            <v>0.05</v>
          </cell>
        </row>
        <row r="10622">
          <cell r="A10622">
            <v>38887</v>
          </cell>
          <cell r="B10622" t="str">
            <v>TE DE REDUCAO METALICO, PARA CONEXAO COM ANEL DESLIZANTE EM TUBO PEX, DN 25 X 20 X 20 MM</v>
          </cell>
          <cell r="C10622" t="str">
            <v xml:space="preserve">UN    </v>
          </cell>
          <cell r="D10622">
            <v>25.85</v>
          </cell>
          <cell r="E10622">
            <v>0.05</v>
          </cell>
        </row>
        <row r="10623">
          <cell r="A10623">
            <v>38888</v>
          </cell>
          <cell r="B10623" t="str">
            <v>TE DE REDUCAO METALICO, PARA CONEXAO COM ANEL DESLIZANTE EM TUBO PEX, DN 25 X 20 X 25 MM</v>
          </cell>
          <cell r="C10623" t="str">
            <v xml:space="preserve">UN    </v>
          </cell>
          <cell r="D10623">
            <v>30.74</v>
          </cell>
          <cell r="E10623">
            <v>0.05</v>
          </cell>
        </row>
        <row r="10624">
          <cell r="A10624">
            <v>38890</v>
          </cell>
          <cell r="B10624" t="str">
            <v>TE DE REDUCAO METALICO, PARA CONEXAO COM ANEL DESLIZANTE EM TUBO PEX, DN 25 X 32 X 25 MM</v>
          </cell>
          <cell r="C10624" t="str">
            <v xml:space="preserve">UN    </v>
          </cell>
          <cell r="D10624">
            <v>45.69</v>
          </cell>
          <cell r="E10624">
            <v>0.05</v>
          </cell>
        </row>
        <row r="10625">
          <cell r="A10625">
            <v>38893</v>
          </cell>
          <cell r="B10625" t="str">
            <v>TE DE REDUCAO METALICO, PARA CONEXAO COM ANEL DESLIZANTE EM TUBO PEX, DN 32 X 20 X 32 MM</v>
          </cell>
          <cell r="C10625" t="str">
            <v xml:space="preserve">UN    </v>
          </cell>
          <cell r="D10625">
            <v>36.74</v>
          </cell>
          <cell r="E10625">
            <v>0.05</v>
          </cell>
        </row>
        <row r="10626">
          <cell r="A10626">
            <v>38894</v>
          </cell>
          <cell r="B10626" t="str">
            <v>TE DE REDUCAO METALICO, PARA CONEXAO COM ANEL DESLIZANTE EM TUBO PEX, DN 32 X 25 X 25 MM</v>
          </cell>
          <cell r="C10626" t="str">
            <v xml:space="preserve">UN    </v>
          </cell>
          <cell r="D10626">
            <v>46.66</v>
          </cell>
          <cell r="E10626">
            <v>0.05</v>
          </cell>
        </row>
        <row r="10627">
          <cell r="A10627">
            <v>38896</v>
          </cell>
          <cell r="B10627" t="str">
            <v>TE DE REDUCAO METALICO, PARA CONEXAO COM ANEL DESLIZANTE EM TUBO PEX, DN 32 X 25 X 32 MM</v>
          </cell>
          <cell r="C10627" t="str">
            <v xml:space="preserve">UN    </v>
          </cell>
          <cell r="D10627">
            <v>47.58</v>
          </cell>
          <cell r="E10627">
            <v>0.05</v>
          </cell>
        </row>
        <row r="10628">
          <cell r="A10628">
            <v>39324</v>
          </cell>
          <cell r="B10628" t="str">
            <v>TE DE REDUCAO, CPVC, 22 X 15 MM, PARA AGUA QUENTE PREDIAL</v>
          </cell>
          <cell r="C10628" t="str">
            <v xml:space="preserve">UN    </v>
          </cell>
          <cell r="D10628">
            <v>4.8499999999999996</v>
          </cell>
          <cell r="E10628">
            <v>0.05</v>
          </cell>
        </row>
        <row r="10629">
          <cell r="A10629">
            <v>39325</v>
          </cell>
          <cell r="B10629" t="str">
            <v>TE DE REDUCAO, CPVC, 28 X 22 MM, PARA AGUA QUENTE PREDIAL</v>
          </cell>
          <cell r="C10629" t="str">
            <v xml:space="preserve">UN    </v>
          </cell>
          <cell r="D10629">
            <v>7.34</v>
          </cell>
          <cell r="E10629">
            <v>0.05</v>
          </cell>
        </row>
        <row r="10630">
          <cell r="A10630">
            <v>39326</v>
          </cell>
          <cell r="B10630" t="str">
            <v>TE DE REDUCAO, CPVC, 35 X 28 MM, PARA AGUA QUENTE PREDIAL</v>
          </cell>
          <cell r="C10630" t="str">
            <v xml:space="preserve">UN    </v>
          </cell>
          <cell r="D10630">
            <v>18.91</v>
          </cell>
          <cell r="E10630">
            <v>0.05</v>
          </cell>
        </row>
        <row r="10631">
          <cell r="A10631">
            <v>39327</v>
          </cell>
          <cell r="B10631" t="str">
            <v>TE DE REDUCAO, CPVC, 42 X 35 MM, PARA AGUA QUENTE PREDIAL</v>
          </cell>
          <cell r="C10631" t="str">
            <v xml:space="preserve">UN    </v>
          </cell>
          <cell r="D10631">
            <v>28.64</v>
          </cell>
          <cell r="E10631">
            <v>0.05</v>
          </cell>
        </row>
        <row r="10632">
          <cell r="A10632">
            <v>20176</v>
          </cell>
          <cell r="B10632" t="str">
            <v>TE DE REDUCAO, PVC LEVE, CURTO, 90 GRAUS, COM BOLSA PARA ANEL, 150 X 100 MM, PARA ESGOTO</v>
          </cell>
          <cell r="C10632" t="str">
            <v xml:space="preserve">UN    </v>
          </cell>
          <cell r="D10632">
            <v>48.05</v>
          </cell>
          <cell r="E10632">
            <v>0.05</v>
          </cell>
        </row>
        <row r="10633">
          <cell r="A10633">
            <v>11378</v>
          </cell>
          <cell r="B10633" t="str">
            <v>TE DE REDUCAO, PVC PBA, BBB, JE, DN 100 X 50 / DE 110 X 60 MM, PARA REDE AGUA (NBR 10351)</v>
          </cell>
          <cell r="C10633" t="str">
            <v xml:space="preserve">UN    </v>
          </cell>
          <cell r="D10633">
            <v>69.760000000000005</v>
          </cell>
          <cell r="E10633">
            <v>0.05</v>
          </cell>
        </row>
        <row r="10634">
          <cell r="A10634">
            <v>11379</v>
          </cell>
          <cell r="B10634" t="str">
            <v>TE DE REDUCAO, PVC PBA, BBB, JE, DN 100 X 75 / DE 110 X 85 MM, PARA REDE AGUA (NBR 10351)</v>
          </cell>
          <cell r="C10634" t="str">
            <v xml:space="preserve">UN    </v>
          </cell>
          <cell r="D10634">
            <v>76.19</v>
          </cell>
          <cell r="E10634">
            <v>0.05</v>
          </cell>
        </row>
        <row r="10635">
          <cell r="A10635">
            <v>11493</v>
          </cell>
          <cell r="B10635" t="str">
            <v>TE DE REDUCAO, PVC PBA, BBB, JE, DN 75 X 50 / DE 85 X 60 MM, PARA REDE AGUA (NBR 10351)</v>
          </cell>
          <cell r="C10635" t="str">
            <v xml:space="preserve">UN    </v>
          </cell>
          <cell r="D10635">
            <v>38.56</v>
          </cell>
          <cell r="E10635">
            <v>0.05</v>
          </cell>
        </row>
        <row r="10636">
          <cell r="A10636">
            <v>41896</v>
          </cell>
          <cell r="B10636" t="str">
            <v>TE DE REDUCAO, PVC, BBB, JE, 90 GRAUS, DN 200 X 150 MM, PARA REDE COLETORA ESGOTO  (NBR 10569)</v>
          </cell>
          <cell r="C10636" t="str">
            <v xml:space="preserve">UN    </v>
          </cell>
          <cell r="D10636">
            <v>211.73</v>
          </cell>
          <cell r="E10636">
            <v>0.05</v>
          </cell>
        </row>
        <row r="10637">
          <cell r="A10637">
            <v>7068</v>
          </cell>
          <cell r="B10637" t="str">
            <v>TE DE REDUCAO, PVC, BBB, JE, 90 GRAUS, DN 250 X 150 MM, PARA REDE COLETORA ESGOTO (NBR 10569)</v>
          </cell>
          <cell r="C10637" t="str">
            <v xml:space="preserve">UN    </v>
          </cell>
          <cell r="D10637">
            <v>374.27</v>
          </cell>
          <cell r="E10637">
            <v>0.05</v>
          </cell>
        </row>
        <row r="10638">
          <cell r="A10638">
            <v>7106</v>
          </cell>
          <cell r="B10638" t="str">
            <v>TE DE REDUCAO, PVC, SOLDAVEL, 90 GRAUS, 110 MM X 60 MM, PARA AGUA FRIA PREDIAL</v>
          </cell>
          <cell r="C10638" t="str">
            <v xml:space="preserve">UN    </v>
          </cell>
          <cell r="D10638">
            <v>70.77</v>
          </cell>
          <cell r="E10638">
            <v>0.05</v>
          </cell>
        </row>
        <row r="10639">
          <cell r="A10639">
            <v>7104</v>
          </cell>
          <cell r="B10639" t="str">
            <v>TE DE REDUCAO, PVC, SOLDAVEL, 90 GRAUS, 25 MM X 20 MM, PARA AGUA FRIA PREDIAL</v>
          </cell>
          <cell r="C10639" t="str">
            <v xml:space="preserve">UN    </v>
          </cell>
          <cell r="D10639">
            <v>1.94</v>
          </cell>
          <cell r="E10639">
            <v>0.05</v>
          </cell>
        </row>
        <row r="10640">
          <cell r="A10640">
            <v>7136</v>
          </cell>
          <cell r="B10640" t="str">
            <v>TE DE REDUCAO, PVC, SOLDAVEL, 90 GRAUS, 32 MM X 25 MM, PARA AGUA FRIA PREDIAL</v>
          </cell>
          <cell r="C10640" t="str">
            <v xml:space="preserve">UN    </v>
          </cell>
          <cell r="D10640">
            <v>3.78</v>
          </cell>
          <cell r="E10640">
            <v>0.05</v>
          </cell>
        </row>
        <row r="10641">
          <cell r="A10641">
            <v>7128</v>
          </cell>
          <cell r="B10641" t="str">
            <v>TE DE REDUCAO, PVC, SOLDAVEL, 90 GRAUS, 40 MM X 32 MM, PARA AGUA FRIA PREDIAL</v>
          </cell>
          <cell r="C10641" t="str">
            <v xml:space="preserve">UN    </v>
          </cell>
          <cell r="D10641">
            <v>5.16</v>
          </cell>
          <cell r="E10641">
            <v>0.05</v>
          </cell>
        </row>
        <row r="10642">
          <cell r="A10642">
            <v>7108</v>
          </cell>
          <cell r="B10642" t="str">
            <v>TE DE REDUCAO, PVC, SOLDAVEL, 90 GRAUS, 50 MM X 20 MM, PARA AGUA FRIA PREDIAL</v>
          </cell>
          <cell r="C10642" t="str">
            <v xml:space="preserve">UN    </v>
          </cell>
          <cell r="D10642">
            <v>5.72</v>
          </cell>
          <cell r="E10642">
            <v>0.05</v>
          </cell>
        </row>
        <row r="10643">
          <cell r="A10643">
            <v>7129</v>
          </cell>
          <cell r="B10643" t="str">
            <v>TE DE REDUCAO, PVC, SOLDAVEL, 90 GRAUS, 50 MM X 25 MM, PARA AGUA FRIA PREDIAL</v>
          </cell>
          <cell r="C10643" t="str">
            <v xml:space="preserve">UN    </v>
          </cell>
          <cell r="D10643">
            <v>5.74</v>
          </cell>
          <cell r="E10643">
            <v>0.05</v>
          </cell>
        </row>
        <row r="10644">
          <cell r="A10644">
            <v>7130</v>
          </cell>
          <cell r="B10644" t="str">
            <v>TE DE REDUCAO, PVC, SOLDAVEL, 90 GRAUS, 50 MM X 32 MM, PARA AGUA FRIA PREDIAL</v>
          </cell>
          <cell r="C10644" t="str">
            <v xml:space="preserve">UN    </v>
          </cell>
          <cell r="D10644">
            <v>7.78</v>
          </cell>
          <cell r="E10644">
            <v>0.05</v>
          </cell>
        </row>
        <row r="10645">
          <cell r="A10645">
            <v>7131</v>
          </cell>
          <cell r="B10645" t="str">
            <v>TE DE REDUCAO, PVC, SOLDAVEL, 90 GRAUS, 50 MM X 40 MM, PARA AGUA FRIA PREDIAL</v>
          </cell>
          <cell r="C10645" t="str">
            <v xml:space="preserve">UN    </v>
          </cell>
          <cell r="D10645">
            <v>8.9499999999999993</v>
          </cell>
          <cell r="E10645">
            <v>0.05</v>
          </cell>
        </row>
        <row r="10646">
          <cell r="A10646">
            <v>7132</v>
          </cell>
          <cell r="B10646" t="str">
            <v>TE DE REDUCAO, PVC, SOLDAVEL, 90 GRAUS, 75 MM X 50 MM, PARA AGUA FRIA PREDIAL</v>
          </cell>
          <cell r="C10646" t="str">
            <v xml:space="preserve">UN    </v>
          </cell>
          <cell r="D10646">
            <v>26.67</v>
          </cell>
          <cell r="E10646">
            <v>0.05</v>
          </cell>
        </row>
        <row r="10647">
          <cell r="A10647">
            <v>7133</v>
          </cell>
          <cell r="B10647" t="str">
            <v>TE DE REDUCAO, PVC, SOLDAVEL, 90 GRAUS, 85 MM X 60 MM, PARA AGUA FRIA PREDIAL</v>
          </cell>
          <cell r="C10647" t="str">
            <v xml:space="preserve">UN    </v>
          </cell>
          <cell r="D10647">
            <v>42.32</v>
          </cell>
          <cell r="E10647">
            <v>0.05</v>
          </cell>
        </row>
        <row r="10648">
          <cell r="A10648">
            <v>37420</v>
          </cell>
          <cell r="B10648" t="str">
            <v>TE DE SERVICO INTEGRADO, EM POLIPROPILENO (PP), PARA TUBOS EM PEAD/PVC, 60 X 20 MM - LIGACAO PREDIAL DE AGUA</v>
          </cell>
          <cell r="C10648" t="str">
            <v xml:space="preserve">UN    </v>
          </cell>
          <cell r="D10648">
            <v>26.02</v>
          </cell>
          <cell r="E10648">
            <v>0.05</v>
          </cell>
        </row>
        <row r="10649">
          <cell r="A10649">
            <v>37421</v>
          </cell>
          <cell r="B10649" t="str">
            <v>TE DE SERVICO INTEGRADO, EM POLIPROPILENO (PP), PARA TUBOS EM PEAD/PVC, 60 X 32 MM - LIGACAO PREDIAL DE AGUA</v>
          </cell>
          <cell r="C10649" t="str">
            <v xml:space="preserve">UN    </v>
          </cell>
          <cell r="D10649">
            <v>35.56</v>
          </cell>
          <cell r="E10649">
            <v>0.05</v>
          </cell>
        </row>
        <row r="10650">
          <cell r="A10650">
            <v>37422</v>
          </cell>
          <cell r="B10650" t="str">
            <v>TE DE SERVICO INTEGRADO, EM POLIPROPILENO (PP), PARA TUBOS EM PEAD, 63 X 20 MM - LIGACAO PREDIAL DE AGUA</v>
          </cell>
          <cell r="C10650" t="str">
            <v xml:space="preserve">UN    </v>
          </cell>
          <cell r="D10650">
            <v>33.29</v>
          </cell>
          <cell r="E10650">
            <v>0.05</v>
          </cell>
        </row>
        <row r="10651">
          <cell r="A10651">
            <v>37443</v>
          </cell>
          <cell r="B10651" t="str">
            <v>TE DE SERVICO, PEAD PE 100, DE 125 X 20 MM, PARA ELETROFUSAO</v>
          </cell>
          <cell r="C10651" t="str">
            <v xml:space="preserve">UN    </v>
          </cell>
          <cell r="D10651">
            <v>119.63</v>
          </cell>
          <cell r="E10651">
            <v>0.05</v>
          </cell>
        </row>
        <row r="10652">
          <cell r="A10652">
            <v>37444</v>
          </cell>
          <cell r="B10652" t="str">
            <v>TE DE SERVICO, PEAD PE 100, DE 125 X 32 MM, PARA ELETROFUSAO</v>
          </cell>
          <cell r="C10652" t="str">
            <v xml:space="preserve">UN    </v>
          </cell>
          <cell r="D10652">
            <v>121.66</v>
          </cell>
          <cell r="E10652">
            <v>0.05</v>
          </cell>
        </row>
        <row r="10653">
          <cell r="A10653">
            <v>37445</v>
          </cell>
          <cell r="B10653" t="str">
            <v>TE DE SERVICO, PEAD PE 100, DE 125 X 63 MM, PARA ELETROFUSAO</v>
          </cell>
          <cell r="C10653" t="str">
            <v xml:space="preserve">UN    </v>
          </cell>
          <cell r="D10653">
            <v>184.4</v>
          </cell>
          <cell r="E10653">
            <v>0.05</v>
          </cell>
        </row>
        <row r="10654">
          <cell r="A10654">
            <v>37446</v>
          </cell>
          <cell r="B10654" t="str">
            <v>TE DE SERVICO, PEAD PE 100, DE 200 X 20 MM, PARA ELETROFUSAO</v>
          </cell>
          <cell r="C10654" t="str">
            <v xml:space="preserve">UN    </v>
          </cell>
          <cell r="D10654">
            <v>201.02</v>
          </cell>
          <cell r="E10654">
            <v>0.05</v>
          </cell>
        </row>
        <row r="10655">
          <cell r="A10655">
            <v>37447</v>
          </cell>
          <cell r="B10655" t="str">
            <v>TE DE SERVICO, PEAD PE 100, DE 200 X 32 MM, PARA ELETROFUSAO</v>
          </cell>
          <cell r="C10655" t="str">
            <v xml:space="preserve">UN    </v>
          </cell>
          <cell r="D10655">
            <v>204.17</v>
          </cell>
          <cell r="E10655">
            <v>0.05</v>
          </cell>
        </row>
        <row r="10656">
          <cell r="A10656">
            <v>37448</v>
          </cell>
          <cell r="B10656" t="str">
            <v>TE DE SERVICO, PEAD PE 100, DE 200 X 63 MM, PARA ELETROFUSAO</v>
          </cell>
          <cell r="C10656" t="str">
            <v xml:space="preserve">UN    </v>
          </cell>
          <cell r="D10656">
            <v>280.05</v>
          </cell>
          <cell r="E10656">
            <v>0.05</v>
          </cell>
        </row>
        <row r="10657">
          <cell r="A10657">
            <v>37440</v>
          </cell>
          <cell r="B10657" t="str">
            <v>TE DE SERVICO, PEAD PE 100, DE 63 X 20 MM, PARA ELETROFUSAO</v>
          </cell>
          <cell r="C10657" t="str">
            <v xml:space="preserve">UN    </v>
          </cell>
          <cell r="D10657">
            <v>94.95</v>
          </cell>
          <cell r="E10657">
            <v>0.05</v>
          </cell>
        </row>
        <row r="10658">
          <cell r="A10658">
            <v>37441</v>
          </cell>
          <cell r="B10658" t="str">
            <v>TE DE SERVICO, PEAD PE 100, DE 63 X 32 MM, PARA ELETROFUSAO</v>
          </cell>
          <cell r="C10658" t="str">
            <v xml:space="preserve">UN    </v>
          </cell>
          <cell r="D10658">
            <v>94.95</v>
          </cell>
          <cell r="E10658">
            <v>0.05</v>
          </cell>
        </row>
        <row r="10659">
          <cell r="A10659">
            <v>37442</v>
          </cell>
          <cell r="B10659" t="str">
            <v>TE DE SERVICO, PEAD PE 100, DE 63 X 63 MM, PARA ELETROFUSAO</v>
          </cell>
          <cell r="C10659" t="str">
            <v xml:space="preserve">UN    </v>
          </cell>
          <cell r="D10659">
            <v>114.36</v>
          </cell>
          <cell r="E10659">
            <v>0.05</v>
          </cell>
        </row>
        <row r="10660">
          <cell r="A10660">
            <v>38017</v>
          </cell>
          <cell r="B10660" t="str">
            <v>TE DE TRANSICAO, CPVC, SOLDAVEL, 15 MM X 1/2", PARA AGUA QUENTE</v>
          </cell>
          <cell r="C10660" t="str">
            <v xml:space="preserve">UN    </v>
          </cell>
          <cell r="D10660">
            <v>6.9</v>
          </cell>
          <cell r="E10660">
            <v>0.05</v>
          </cell>
        </row>
        <row r="10661">
          <cell r="A10661">
            <v>38018</v>
          </cell>
          <cell r="B10661" t="str">
            <v>TE DE TRANSICAO, CPVC, SOLDAVEL, 22 MM X 1/2", PARA AGUA QUENTE</v>
          </cell>
          <cell r="C10661" t="str">
            <v xml:space="preserve">UN    </v>
          </cell>
          <cell r="D10661">
            <v>7.61</v>
          </cell>
          <cell r="E10661">
            <v>0.05</v>
          </cell>
        </row>
        <row r="10662">
          <cell r="A10662">
            <v>39895</v>
          </cell>
          <cell r="B10662" t="str">
            <v>TE DUPLA CURVA BRONZE/LATAO (REF 764) SEM ANEL DE SOLDA, ROSCA F X BOLSA X ROSCA F, 1/2" X 15 X 1/2"</v>
          </cell>
          <cell r="C10662" t="str">
            <v xml:space="preserve">UN    </v>
          </cell>
          <cell r="D10662">
            <v>20.2</v>
          </cell>
          <cell r="E10662">
            <v>0.05</v>
          </cell>
        </row>
        <row r="10663">
          <cell r="A10663">
            <v>39896</v>
          </cell>
          <cell r="B10663" t="str">
            <v>TE DUPLA CURVA BRONZE/LATAO (REF 764) SEM ANEL DE SOLDA, ROSCA F X BOLSA X ROSCA F, 3/4" X 22 X 3/4"</v>
          </cell>
          <cell r="C10663" t="str">
            <v xml:space="preserve">UN    </v>
          </cell>
          <cell r="D10663">
            <v>29.61</v>
          </cell>
          <cell r="E10663">
            <v>0.05</v>
          </cell>
        </row>
        <row r="10664">
          <cell r="A10664">
            <v>38873</v>
          </cell>
          <cell r="B10664" t="str">
            <v>TE METALICO, PARA CONEXAO COM ANEL DESLIZANTE EM TUBO PEX, DN 16 MM</v>
          </cell>
          <cell r="C10664" t="str">
            <v xml:space="preserve">UN    </v>
          </cell>
          <cell r="D10664">
            <v>14.31</v>
          </cell>
          <cell r="E10664">
            <v>0.05</v>
          </cell>
        </row>
        <row r="10665">
          <cell r="A10665">
            <v>38874</v>
          </cell>
          <cell r="B10665" t="str">
            <v>TE METALICO, PARA CONEXAO COM ANEL DESLIZANTE EM TUBO PEX, DN 20 MM</v>
          </cell>
          <cell r="C10665" t="str">
            <v xml:space="preserve">UN    </v>
          </cell>
          <cell r="D10665">
            <v>17.399999999999999</v>
          </cell>
          <cell r="E10665">
            <v>0.05</v>
          </cell>
        </row>
        <row r="10666">
          <cell r="A10666">
            <v>38875</v>
          </cell>
          <cell r="B10666" t="str">
            <v>TE METALICO, PARA CONEXAO COM ANEL DESLIZANTE EM TUBO PEX, DN 25 MM</v>
          </cell>
          <cell r="C10666" t="str">
            <v xml:space="preserve">UN    </v>
          </cell>
          <cell r="D10666">
            <v>30.75</v>
          </cell>
          <cell r="E10666">
            <v>0.05</v>
          </cell>
        </row>
        <row r="10667">
          <cell r="A10667">
            <v>38876</v>
          </cell>
          <cell r="B10667" t="str">
            <v>TE METALICO, PARA CONEXAO COM ANEL DESLIZANTE EM TUBO PEX, DN 32 MM</v>
          </cell>
          <cell r="C10667" t="str">
            <v xml:space="preserve">UN    </v>
          </cell>
          <cell r="D10667">
            <v>41.38</v>
          </cell>
          <cell r="E10667">
            <v>0.05</v>
          </cell>
        </row>
        <row r="10668">
          <cell r="A10668">
            <v>39000</v>
          </cell>
          <cell r="B10668" t="str">
            <v>TE MISTURADOR COM INSERTO METALICO, FEMEA, PPR, DN 25 MM X 3/4", PARA AGUA QUENTE E FRIA PREDIAL</v>
          </cell>
          <cell r="C10668" t="str">
            <v xml:space="preserve">UN    </v>
          </cell>
          <cell r="D10668">
            <v>18.850000000000001</v>
          </cell>
          <cell r="E10668">
            <v>0.05</v>
          </cell>
        </row>
        <row r="10669">
          <cell r="A10669">
            <v>38674</v>
          </cell>
          <cell r="B10669" t="str">
            <v>TE MISTURADOR DE TRANSICAO, CPVC, COM ROSCA, 22 MM X 3/4", PARA AGUA QUENTE</v>
          </cell>
          <cell r="C10669" t="str">
            <v xml:space="preserve">UN    </v>
          </cell>
          <cell r="D10669">
            <v>23.99</v>
          </cell>
          <cell r="E10669">
            <v>0.05</v>
          </cell>
        </row>
        <row r="10670">
          <cell r="A10670">
            <v>38911</v>
          </cell>
          <cell r="B10670" t="str">
            <v>TE MISTURADOR METALICO, PARA CONEXAO COM ANEL DESLIZANTE EM TUBO PEX, DN 16 MM X 1/2"</v>
          </cell>
          <cell r="C10670" t="str">
            <v xml:space="preserve">UN    </v>
          </cell>
          <cell r="D10670">
            <v>51.31</v>
          </cell>
          <cell r="E10670">
            <v>0.05</v>
          </cell>
        </row>
        <row r="10671">
          <cell r="A10671">
            <v>38912</v>
          </cell>
          <cell r="B10671" t="str">
            <v>TE MISTURADOR METALICO, PARA CONEXAO COM ANEL DESLIZANTE EM TUBO PEX, DN 20 MM X 3/4"</v>
          </cell>
          <cell r="C10671" t="str">
            <v xml:space="preserve">UN    </v>
          </cell>
          <cell r="D10671">
            <v>65.209999999999994</v>
          </cell>
          <cell r="E10671">
            <v>0.05</v>
          </cell>
        </row>
        <row r="10672">
          <cell r="A10672">
            <v>38019</v>
          </cell>
          <cell r="B10672" t="str">
            <v>TE MISTURADOR, CPVC, SOLDAVEL, 15 MM, PARA AGUA QUENTE</v>
          </cell>
          <cell r="C10672" t="str">
            <v xml:space="preserve">UN    </v>
          </cell>
          <cell r="D10672">
            <v>6.01</v>
          </cell>
          <cell r="E10672">
            <v>0.05</v>
          </cell>
        </row>
        <row r="10673">
          <cell r="A10673">
            <v>38020</v>
          </cell>
          <cell r="B10673" t="str">
            <v>TE MISTURADOR, CPVC, SOLDAVEL, 22 MM, PARA AGUA QUENTE</v>
          </cell>
          <cell r="C10673" t="str">
            <v xml:space="preserve">UN    </v>
          </cell>
          <cell r="D10673">
            <v>7.61</v>
          </cell>
          <cell r="E10673">
            <v>0.05</v>
          </cell>
        </row>
        <row r="10674">
          <cell r="A10674">
            <v>38454</v>
          </cell>
          <cell r="B10674" t="str">
            <v>TE MISTURADOR, PPR, F M M, DN 20 X 20 MM, PARA AGUA QUENTE PREDIAL</v>
          </cell>
          <cell r="C10674" t="str">
            <v xml:space="preserve">UN    </v>
          </cell>
          <cell r="D10674">
            <v>3.44</v>
          </cell>
          <cell r="E10674">
            <v>0.05</v>
          </cell>
        </row>
        <row r="10675">
          <cell r="A10675">
            <v>38455</v>
          </cell>
          <cell r="B10675" t="str">
            <v>TE MISTURADOR, PPR, F M M, DN 25 X 25 MM, PARA AGUA QUENTE PREDIAL</v>
          </cell>
          <cell r="C10675" t="str">
            <v xml:space="preserve">UN    </v>
          </cell>
          <cell r="D10675">
            <v>3.15</v>
          </cell>
          <cell r="E10675">
            <v>0.05</v>
          </cell>
        </row>
        <row r="10676">
          <cell r="A10676">
            <v>38462</v>
          </cell>
          <cell r="B10676" t="str">
            <v>TE NORMAL, PPR, SOLDAVEL, 90 GRAUS, DN 110 X 110 X 110 MM, PARA AGUA QUENTE PREDIAL</v>
          </cell>
          <cell r="C10676" t="str">
            <v xml:space="preserve">UN    </v>
          </cell>
          <cell r="D10676">
            <v>88.92</v>
          </cell>
          <cell r="E10676">
            <v>0.05</v>
          </cell>
        </row>
        <row r="10677">
          <cell r="A10677">
            <v>36362</v>
          </cell>
          <cell r="B10677" t="str">
            <v>TE NORMAL, PPR, SOLDAVEL, 90 GRAUS, DN 20 X 20 X 20 MM, PARA AGUA QUENTE PREDIAL</v>
          </cell>
          <cell r="C10677" t="str">
            <v xml:space="preserve">UN    </v>
          </cell>
          <cell r="D10677">
            <v>1.35</v>
          </cell>
          <cell r="E10677">
            <v>0.05</v>
          </cell>
        </row>
        <row r="10678">
          <cell r="A10678">
            <v>36298</v>
          </cell>
          <cell r="B10678" t="str">
            <v>TE NORMAL, PPR, SOLDAVEL, 90 GRAUS, DN 25 X 25 X 25 MM, PARA AGUA QUENTE PREDIAL</v>
          </cell>
          <cell r="C10678" t="str">
            <v xml:space="preserve">UN    </v>
          </cell>
          <cell r="D10678">
            <v>2</v>
          </cell>
          <cell r="E10678">
            <v>0.05</v>
          </cell>
        </row>
        <row r="10679">
          <cell r="A10679">
            <v>38456</v>
          </cell>
          <cell r="B10679" t="str">
            <v>TE NORMAL, PPR, SOLDAVEL, 90 GRAUS, DN 32 X 32 X 32 MM, PARA AGUA QUENTE PREDIAL</v>
          </cell>
          <cell r="C10679" t="str">
            <v xml:space="preserve">UN    </v>
          </cell>
          <cell r="D10679">
            <v>3.27</v>
          </cell>
          <cell r="E10679">
            <v>0.05</v>
          </cell>
        </row>
        <row r="10680">
          <cell r="A10680">
            <v>38457</v>
          </cell>
          <cell r="B10680" t="str">
            <v>TE NORMAL, PPR, SOLDAVEL, 90 GRAUS, DN 40 X 40 X 40 MM, PARA AGUA QUENTE PREDIAL</v>
          </cell>
          <cell r="C10680" t="str">
            <v xml:space="preserve">UN    </v>
          </cell>
          <cell r="D10680">
            <v>7.37</v>
          </cell>
          <cell r="E10680">
            <v>0.05</v>
          </cell>
        </row>
        <row r="10681">
          <cell r="A10681">
            <v>38458</v>
          </cell>
          <cell r="B10681" t="str">
            <v>TE NORMAL, PPR, SOLDAVEL, 90 GRAUS, DN 50 X 50 X 50 MM, PARA AGUA QUENTE PREDIAL</v>
          </cell>
          <cell r="C10681" t="str">
            <v xml:space="preserve">UN    </v>
          </cell>
          <cell r="D10681">
            <v>9.8800000000000008</v>
          </cell>
          <cell r="E10681">
            <v>0.05</v>
          </cell>
        </row>
        <row r="10682">
          <cell r="A10682">
            <v>38459</v>
          </cell>
          <cell r="B10682" t="str">
            <v>TE NORMAL, PPR, SOLDAVEL, 90 GRAUS, DN 63 X 63 X 63 MM, PARA AGUA QUENTE PREDIAL</v>
          </cell>
          <cell r="C10682" t="str">
            <v xml:space="preserve">UN    </v>
          </cell>
          <cell r="D10682">
            <v>17.440000000000001</v>
          </cell>
          <cell r="E10682">
            <v>0.05</v>
          </cell>
        </row>
        <row r="10683">
          <cell r="A10683">
            <v>38460</v>
          </cell>
          <cell r="B10683" t="str">
            <v>TE NORMAL, PPR, SOLDAVEL, 90 GRAUS, DN 75 X 75 X 75 MM, PARA AGUA QUENTE PREDIAL</v>
          </cell>
          <cell r="C10683" t="str">
            <v xml:space="preserve">UN    </v>
          </cell>
          <cell r="D10683">
            <v>36.43</v>
          </cell>
          <cell r="E10683">
            <v>0.05</v>
          </cell>
        </row>
        <row r="10684">
          <cell r="A10684">
            <v>38461</v>
          </cell>
          <cell r="B10684" t="str">
            <v>TE NORMAL, PPR, SOLDAVEL, 90 GRAUS, DN 90 X 90 X 90 MM, PARA AGUA QUENTE PREDIAL</v>
          </cell>
          <cell r="C10684" t="str">
            <v xml:space="preserve">UN    </v>
          </cell>
          <cell r="D10684">
            <v>55.57</v>
          </cell>
          <cell r="E10684">
            <v>0.05</v>
          </cell>
        </row>
        <row r="10685">
          <cell r="A10685">
            <v>7094</v>
          </cell>
          <cell r="B10685" t="str">
            <v>TE PVC ROSCAVEL 90 GRAUS, 1", PARA  AGUA FRIA PREDIAL</v>
          </cell>
          <cell r="C10685" t="str">
            <v xml:space="preserve">UN    </v>
          </cell>
          <cell r="D10685">
            <v>5.4</v>
          </cell>
          <cell r="E10685">
            <v>0.05</v>
          </cell>
        </row>
        <row r="10686">
          <cell r="A10686">
            <v>7116</v>
          </cell>
          <cell r="B10686" t="str">
            <v>TE PVC SOLDAVEL, BBB, 90 GRAUS, DN 40 MM, PARA ESGOTO SECUNDARIO PREDIAL</v>
          </cell>
          <cell r="C10686" t="str">
            <v xml:space="preserve">UN    </v>
          </cell>
          <cell r="D10686">
            <v>1.76</v>
          </cell>
          <cell r="E10686">
            <v>0.05</v>
          </cell>
        </row>
        <row r="10687">
          <cell r="A10687">
            <v>7118</v>
          </cell>
          <cell r="B10687" t="str">
            <v>TE PVC, ROSCAVEL, 90 GRAUS, 1 1/2", AGUA FRIA PREDIAL</v>
          </cell>
          <cell r="C10687" t="str">
            <v xml:space="preserve">UN    </v>
          </cell>
          <cell r="D10687">
            <v>14.95</v>
          </cell>
          <cell r="E10687">
            <v>0.05</v>
          </cell>
        </row>
        <row r="10688">
          <cell r="A10688">
            <v>7117</v>
          </cell>
          <cell r="B10688" t="str">
            <v>TE PVC, ROSCAVEL, 90 GRAUS, 1 1/4", AGUA FRIA PREDIAL</v>
          </cell>
          <cell r="C10688" t="str">
            <v xml:space="preserve">UN    </v>
          </cell>
          <cell r="D10688">
            <v>11.37</v>
          </cell>
          <cell r="E10688">
            <v>0.05</v>
          </cell>
        </row>
        <row r="10689">
          <cell r="A10689">
            <v>7098</v>
          </cell>
          <cell r="B10689" t="str">
            <v>TE PVC, ROSCAVEL, 90 GRAUS, 1/2",  AGUA FRIA PREDIAL</v>
          </cell>
          <cell r="C10689" t="str">
            <v xml:space="preserve">UN    </v>
          </cell>
          <cell r="D10689">
            <v>1.88</v>
          </cell>
          <cell r="E10689">
            <v>0.05</v>
          </cell>
        </row>
        <row r="10690">
          <cell r="A10690">
            <v>7110</v>
          </cell>
          <cell r="B10690" t="str">
            <v>TE PVC, ROSCAVEL, 90 GRAUS, 2",  AGUA FRIA PREDIAL</v>
          </cell>
          <cell r="C10690" t="str">
            <v xml:space="preserve">UN    </v>
          </cell>
          <cell r="D10690">
            <v>27.01</v>
          </cell>
          <cell r="E10690">
            <v>0.05</v>
          </cell>
        </row>
        <row r="10691">
          <cell r="A10691">
            <v>7123</v>
          </cell>
          <cell r="B10691" t="str">
            <v>TE PVC, ROSCAVEL, 90 GRAUS, 3/4", AGUA FRIA PREDIAL</v>
          </cell>
          <cell r="C10691" t="str">
            <v xml:space="preserve">UN    </v>
          </cell>
          <cell r="D10691">
            <v>2.4900000000000002</v>
          </cell>
          <cell r="E10691">
            <v>0.05</v>
          </cell>
        </row>
        <row r="10692">
          <cell r="A10692">
            <v>7121</v>
          </cell>
          <cell r="B10692" t="str">
            <v>TE PVC, SOLDAVEL, COM BUCHA DE LATAO NA BOLSA CENTRAL, 90 GRAUS, 20 MM X 1/2", PARA AGUA FRIA PREDIAL</v>
          </cell>
          <cell r="C10692" t="str">
            <v xml:space="preserve">UN    </v>
          </cell>
          <cell r="D10692">
            <v>5.64</v>
          </cell>
          <cell r="E10692">
            <v>0.05</v>
          </cell>
        </row>
        <row r="10693">
          <cell r="A10693">
            <v>7137</v>
          </cell>
          <cell r="B10693" t="str">
            <v>TE PVC, SOLDAVEL, COM BUCHA DE LATAO NA BOLSA CENTRAL, 90 GRAUS, 25 MM X 1/2", PARA AGUA FRIA PREDIAL</v>
          </cell>
          <cell r="C10693" t="str">
            <v xml:space="preserve">UN    </v>
          </cell>
          <cell r="D10693">
            <v>6.17</v>
          </cell>
          <cell r="E10693">
            <v>0.05</v>
          </cell>
        </row>
        <row r="10694">
          <cell r="A10694">
            <v>7122</v>
          </cell>
          <cell r="B10694" t="str">
            <v>TE PVC, SOLDAVEL, COM BUCHA DE LATAO NA BOLSA CENTRAL, 90 GRAUS, 25 MM X 3/4", PARA AGUA FRIA PREDIAL</v>
          </cell>
          <cell r="C10694" t="str">
            <v xml:space="preserve">UN    </v>
          </cell>
          <cell r="D10694">
            <v>6.35</v>
          </cell>
          <cell r="E10694">
            <v>0.05</v>
          </cell>
        </row>
        <row r="10695">
          <cell r="A10695">
            <v>7114</v>
          </cell>
          <cell r="B10695" t="str">
            <v>TE PVC, SOLDAVEL, COM BUCHA DE LATAO NA BOLSA CENTRAL, 90 GRAUS, 32 MM X 3/4", PARA AGUA FRIA PREDIAL</v>
          </cell>
          <cell r="C10695" t="str">
            <v xml:space="preserve">UN    </v>
          </cell>
          <cell r="D10695">
            <v>10.6</v>
          </cell>
          <cell r="E10695">
            <v>0.05</v>
          </cell>
        </row>
        <row r="10696">
          <cell r="A10696">
            <v>7109</v>
          </cell>
          <cell r="B10696" t="str">
            <v>TE PVC, SOLDAVEL, COM ROSCA NA BOLSA CENTRAL, 90 GRAUS, 20 MM X 1/2", PARA AGUA FRIA PREDIAL</v>
          </cell>
          <cell r="C10696" t="str">
            <v xml:space="preserve">UN    </v>
          </cell>
          <cell r="D10696">
            <v>1.5</v>
          </cell>
          <cell r="E10696">
            <v>0.05</v>
          </cell>
        </row>
        <row r="10697">
          <cell r="A10697">
            <v>7135</v>
          </cell>
          <cell r="B10697" t="str">
            <v>TE PVC, SOLDAVEL, COM ROSCA NA BOLSA CENTRAL, 90 GRAUS, 25 MM X 1/2", PARA AGUA FRIA PREDIAL</v>
          </cell>
          <cell r="C10697" t="str">
            <v xml:space="preserve">UN    </v>
          </cell>
          <cell r="D10697">
            <v>2.39</v>
          </cell>
          <cell r="E10697">
            <v>0.05</v>
          </cell>
        </row>
        <row r="10698">
          <cell r="A10698">
            <v>37947</v>
          </cell>
          <cell r="B10698" t="str">
            <v>TE PVC, SOLDAVEL, COM ROSCA NA BOLSA CENTRAL, 90 GRAUS, 25 MM X 3/4", PARA AGUA FRIA PREDIAL</v>
          </cell>
          <cell r="C10698" t="str">
            <v xml:space="preserve">UN    </v>
          </cell>
          <cell r="D10698">
            <v>2.33</v>
          </cell>
          <cell r="E10698">
            <v>0.05</v>
          </cell>
        </row>
        <row r="10699">
          <cell r="A10699">
            <v>7103</v>
          </cell>
          <cell r="B10699" t="str">
            <v>TE PVC, SOLDAVEL, COM ROSCA NA BOLSA CENTRAL, 90 GRAUS, 32 MM X 3/4", PARA AGUA FRIA PREDIAL</v>
          </cell>
          <cell r="C10699" t="str">
            <v xml:space="preserve">UN    </v>
          </cell>
          <cell r="D10699">
            <v>10.6</v>
          </cell>
          <cell r="E10699">
            <v>0.05</v>
          </cell>
        </row>
        <row r="10700">
          <cell r="A10700">
            <v>40419</v>
          </cell>
          <cell r="B10700" t="str">
            <v>TE RANHURADO EM FERRO FUNDIDO, DN 50 (2")</v>
          </cell>
          <cell r="C10700" t="str">
            <v xml:space="preserve">UN    </v>
          </cell>
          <cell r="D10700">
            <v>25.19</v>
          </cell>
          <cell r="E10700">
            <v>0.05</v>
          </cell>
        </row>
        <row r="10701">
          <cell r="A10701">
            <v>40420</v>
          </cell>
          <cell r="B10701" t="str">
            <v>TE RANHURADO EM FERRO FUNDIDO, DN 65 (2 1/2")</v>
          </cell>
          <cell r="C10701" t="str">
            <v xml:space="preserve">UN    </v>
          </cell>
          <cell r="D10701">
            <v>36.75</v>
          </cell>
          <cell r="E10701">
            <v>0.05</v>
          </cell>
        </row>
        <row r="10702">
          <cell r="A10702">
            <v>40421</v>
          </cell>
          <cell r="B10702" t="str">
            <v>TE RANHURADO EM FERRO FUNDIDO, DN 80 (3")</v>
          </cell>
          <cell r="C10702" t="str">
            <v xml:space="preserve">UN    </v>
          </cell>
          <cell r="D10702">
            <v>39.119999999999997</v>
          </cell>
          <cell r="E10702">
            <v>0.05</v>
          </cell>
        </row>
        <row r="10703">
          <cell r="A10703">
            <v>7126</v>
          </cell>
          <cell r="B10703" t="str">
            <v>TE REDUCAO PVC, ROSCAVEL, 90 GRAUS,  1.1/2" X 3/4",  AGUA FRIA PREDIAL</v>
          </cell>
          <cell r="C10703" t="str">
            <v xml:space="preserve">UN    </v>
          </cell>
          <cell r="D10703">
            <v>11.96</v>
          </cell>
          <cell r="E10703">
            <v>0.05</v>
          </cell>
        </row>
        <row r="10704">
          <cell r="A10704">
            <v>38905</v>
          </cell>
          <cell r="B10704" t="str">
            <v>TE ROSCA FEMEA, METALICO, PARA CONEXAO COM ANEL DESLIZANTE EM TUBO PEX, DN 16 MM X 1/2"</v>
          </cell>
          <cell r="C10704" t="str">
            <v xml:space="preserve">UN    </v>
          </cell>
          <cell r="D10704">
            <v>16.079999999999998</v>
          </cell>
          <cell r="E10704">
            <v>0.05</v>
          </cell>
        </row>
        <row r="10705">
          <cell r="A10705">
            <v>38907</v>
          </cell>
          <cell r="B10705" t="str">
            <v>TE ROSCA FEMEA, METALICO, PARA CONEXAO COM ANEL DESLIZANTE EM TUBO PEX, DN 20 MM X 1/2"</v>
          </cell>
          <cell r="C10705" t="str">
            <v xml:space="preserve">UN    </v>
          </cell>
          <cell r="D10705">
            <v>17.11</v>
          </cell>
          <cell r="E10705">
            <v>0.05</v>
          </cell>
        </row>
        <row r="10706">
          <cell r="A10706">
            <v>38908</v>
          </cell>
          <cell r="B10706" t="str">
            <v>TE ROSCA FEMEA, METALICO, PARA CONEXAO COM ANEL DESLIZANTE EM TUBO PEX, DN 20 MM X 3/4"</v>
          </cell>
          <cell r="C10706" t="str">
            <v xml:space="preserve">UN    </v>
          </cell>
          <cell r="D10706">
            <v>19.25</v>
          </cell>
          <cell r="E10706">
            <v>0.05</v>
          </cell>
        </row>
        <row r="10707">
          <cell r="A10707">
            <v>38909</v>
          </cell>
          <cell r="B10707" t="str">
            <v>TE ROSCA FEMEA, METALICO, PARA CONEXAO COM ANEL DESLIZANTE EM TUBO PEX, DN 25 MM X 1/2"</v>
          </cell>
          <cell r="C10707" t="str">
            <v xml:space="preserve">UN    </v>
          </cell>
          <cell r="D10707">
            <v>27.68</v>
          </cell>
          <cell r="E10707">
            <v>0.05</v>
          </cell>
        </row>
        <row r="10708">
          <cell r="A10708">
            <v>38910</v>
          </cell>
          <cell r="B10708" t="str">
            <v>TE ROSCA FEMEA, METALICO, PARA CONEXAO COM ANEL DESLIZANTE EM TUBO PEX, DN 25 MM X 3/4"</v>
          </cell>
          <cell r="C10708" t="str">
            <v xml:space="preserve">UN    </v>
          </cell>
          <cell r="D10708">
            <v>29.89</v>
          </cell>
          <cell r="E10708">
            <v>0.05</v>
          </cell>
        </row>
        <row r="10709">
          <cell r="A10709">
            <v>38897</v>
          </cell>
          <cell r="B10709" t="str">
            <v>TE ROSCA MACHO, METALICO, PARA CONEXAO COM ANEL DESLIZANTE EM TUBO PEX, DN 16 MM X 1/2"</v>
          </cell>
          <cell r="C10709" t="str">
            <v xml:space="preserve">UN    </v>
          </cell>
          <cell r="D10709">
            <v>16.149999999999999</v>
          </cell>
          <cell r="E10709">
            <v>0.05</v>
          </cell>
        </row>
        <row r="10710">
          <cell r="A10710">
            <v>38899</v>
          </cell>
          <cell r="B10710" t="str">
            <v>TE ROSCA MACHO, METALICO, PARA CONEXAO COM ANEL DESLIZANTE EM TUBO PEX, DN 20 MM X 1/2"</v>
          </cell>
          <cell r="C10710" t="str">
            <v xml:space="preserve">UN    </v>
          </cell>
          <cell r="D10710">
            <v>18.16</v>
          </cell>
          <cell r="E10710">
            <v>0.05</v>
          </cell>
        </row>
        <row r="10711">
          <cell r="A10711">
            <v>38900</v>
          </cell>
          <cell r="B10711" t="str">
            <v>TE ROSCA MACHO, METALICO, PARA CONEXAO COM ANEL DESLIZANTE EM TUBO PEX, DN 20 MM X 3/4"</v>
          </cell>
          <cell r="C10711" t="str">
            <v xml:space="preserve">UN    </v>
          </cell>
          <cell r="D10711">
            <v>18.93</v>
          </cell>
          <cell r="E10711">
            <v>0.05</v>
          </cell>
        </row>
        <row r="10712">
          <cell r="A10712">
            <v>38901</v>
          </cell>
          <cell r="B10712" t="str">
            <v>TE ROSCA MACHO, METALICO, PARA CONEXAO COM ANEL DESLIZANTE EM TUBO PEX, DN 25 MM X 3/4"</v>
          </cell>
          <cell r="C10712" t="str">
            <v xml:space="preserve">UN    </v>
          </cell>
          <cell r="D10712">
            <v>30.98</v>
          </cell>
          <cell r="E10712">
            <v>0.05</v>
          </cell>
        </row>
        <row r="10713">
          <cell r="A10713">
            <v>38904</v>
          </cell>
          <cell r="B10713" t="str">
            <v>TE ROSCA MACHO, METALICO, PARA CONEXAO COM ANEL DESLIZANTE EM TUBO PEX, DN 32 MM X 1"</v>
          </cell>
          <cell r="C10713" t="str">
            <v xml:space="preserve">UN    </v>
          </cell>
          <cell r="D10713">
            <v>50.32</v>
          </cell>
          <cell r="E10713">
            <v>0.05</v>
          </cell>
        </row>
        <row r="10714">
          <cell r="A10714">
            <v>38903</v>
          </cell>
          <cell r="B10714" t="str">
            <v>TE ROSCA MACHO, METALICO, PARA CONEXAO COM ANEL DESLIZANTE EM TUBO PEX, DN 32 MM X 3/4"</v>
          </cell>
          <cell r="C10714" t="str">
            <v xml:space="preserve">UN    </v>
          </cell>
          <cell r="D10714">
            <v>50.01</v>
          </cell>
          <cell r="E10714">
            <v>0.05</v>
          </cell>
        </row>
        <row r="10715">
          <cell r="A10715">
            <v>7091</v>
          </cell>
          <cell r="B10715" t="str">
            <v>TE SANITARIO, PVC, DN 100 X 100 MM, SERIE NORMAL, PARA ESGOTO PREDIAL</v>
          </cell>
          <cell r="C10715" t="str">
            <v xml:space="preserve">UN    </v>
          </cell>
          <cell r="D10715">
            <v>9.56</v>
          </cell>
          <cell r="E10715">
            <v>0.05</v>
          </cell>
        </row>
        <row r="10716">
          <cell r="A10716">
            <v>11655</v>
          </cell>
          <cell r="B10716" t="str">
            <v>TE SANITARIO, PVC, DN 100 X 50 MM, SERIE NORMAL, PARA ESGOTO PREDIAL</v>
          </cell>
          <cell r="C10716" t="str">
            <v xml:space="preserve">UN    </v>
          </cell>
          <cell r="D10716">
            <v>8.5500000000000007</v>
          </cell>
          <cell r="E10716">
            <v>0.05</v>
          </cell>
        </row>
        <row r="10717">
          <cell r="A10717">
            <v>11656</v>
          </cell>
          <cell r="B10717" t="str">
            <v>TE SANITARIO, PVC, DN 100 X 75 MM, SERIE NORMAL PARA ESGOTO PREDIAL</v>
          </cell>
          <cell r="C10717" t="str">
            <v xml:space="preserve">UN    </v>
          </cell>
          <cell r="D10717">
            <v>8.8000000000000007</v>
          </cell>
          <cell r="E10717">
            <v>0.05</v>
          </cell>
        </row>
        <row r="10718">
          <cell r="A10718">
            <v>37948</v>
          </cell>
          <cell r="B10718" t="str">
            <v>TE SANITARIO, PVC, DN 40 X 40 MM, SERIE NORMAL, PARA ESGOTO PREDIAL</v>
          </cell>
          <cell r="C10718" t="str">
            <v xml:space="preserve">UN    </v>
          </cell>
          <cell r="D10718">
            <v>1.9</v>
          </cell>
          <cell r="E10718">
            <v>0.05</v>
          </cell>
        </row>
        <row r="10719">
          <cell r="A10719">
            <v>7097</v>
          </cell>
          <cell r="B10719" t="str">
            <v>TE SANITARIO, PVC, DN 50 X 50 MM, SERIE NORMAL, PARA ESGOTO PREDIAL</v>
          </cell>
          <cell r="C10719" t="str">
            <v xml:space="preserve">UN    </v>
          </cell>
          <cell r="D10719">
            <v>4.25</v>
          </cell>
          <cell r="E10719">
            <v>0.05</v>
          </cell>
        </row>
        <row r="10720">
          <cell r="A10720">
            <v>11657</v>
          </cell>
          <cell r="B10720" t="str">
            <v>TE SANITARIO, PVC, DN 75 X 50 MM, SERIE NORMAL PARA ESGOTO PREDIAL</v>
          </cell>
          <cell r="C10720" t="str">
            <v xml:space="preserve">UN    </v>
          </cell>
          <cell r="D10720">
            <v>7.42</v>
          </cell>
          <cell r="E10720">
            <v>0.05</v>
          </cell>
        </row>
        <row r="10721">
          <cell r="A10721">
            <v>11658</v>
          </cell>
          <cell r="B10721" t="str">
            <v>TE SANITARIO, PVC, DN 75 X 75 MM, SERIE NORMAL PARA ESGOTO PREDIAL</v>
          </cell>
          <cell r="C10721" t="str">
            <v xml:space="preserve">UN    </v>
          </cell>
          <cell r="D10721">
            <v>8.39</v>
          </cell>
          <cell r="E10721">
            <v>0.05</v>
          </cell>
        </row>
        <row r="10722">
          <cell r="A10722">
            <v>7146</v>
          </cell>
          <cell r="B10722" t="str">
            <v>TE SOLDAVEL, PVC, 90 GRAUS, 110 MM, PARA AGUA FRIA PREDIAL (NBR 5648)</v>
          </cell>
          <cell r="C10722" t="str">
            <v xml:space="preserve">UN    </v>
          </cell>
          <cell r="D10722">
            <v>95.84</v>
          </cell>
          <cell r="E10722">
            <v>0.05</v>
          </cell>
        </row>
        <row r="10723">
          <cell r="A10723">
            <v>7138</v>
          </cell>
          <cell r="B10723" t="str">
            <v>TE SOLDAVEL, PVC, 90 GRAUS, 20 MM, PARA AGUA FRIA PREDIAL (NBR 5648)</v>
          </cell>
          <cell r="C10723" t="str">
            <v xml:space="preserve">UN    </v>
          </cell>
          <cell r="D10723">
            <v>0.59</v>
          </cell>
          <cell r="E10723">
            <v>0.05</v>
          </cell>
        </row>
        <row r="10724">
          <cell r="A10724">
            <v>7139</v>
          </cell>
          <cell r="B10724" t="str">
            <v>TE SOLDAVEL, PVC, 90 GRAUS, 25 MM, PARA AGUA FRIA PREDIAL (NBR 5648)</v>
          </cell>
          <cell r="C10724" t="str">
            <v xml:space="preserve">UN    </v>
          </cell>
          <cell r="D10724">
            <v>0.82</v>
          </cell>
          <cell r="E10724">
            <v>0.05</v>
          </cell>
        </row>
        <row r="10725">
          <cell r="A10725">
            <v>7140</v>
          </cell>
          <cell r="B10725" t="str">
            <v>TE SOLDAVEL, PVC, 90 GRAUS, 32 MM, PARA AGUA FRIA PREDIAL (NBR 5648)</v>
          </cell>
          <cell r="C10725" t="str">
            <v xml:space="preserve">UN    </v>
          </cell>
          <cell r="D10725">
            <v>2.0299999999999998</v>
          </cell>
          <cell r="E10725">
            <v>0.05</v>
          </cell>
        </row>
        <row r="10726">
          <cell r="A10726">
            <v>7141</v>
          </cell>
          <cell r="B10726" t="str">
            <v>TE SOLDAVEL, PVC, 90 GRAUS, 40 MM, PARA AGUA FRIA PREDIAL (NBR 5648)</v>
          </cell>
          <cell r="C10726" t="str">
            <v xml:space="preserve">UN    </v>
          </cell>
          <cell r="D10726">
            <v>5.25</v>
          </cell>
          <cell r="E10726">
            <v>0.05</v>
          </cell>
        </row>
        <row r="10727">
          <cell r="A10727">
            <v>7143</v>
          </cell>
          <cell r="B10727" t="str">
            <v>TE SOLDAVEL, PVC, 90 GRAUS, 60 MM, PARA AGUA FRIA PREDIAL (NBR 5648)</v>
          </cell>
          <cell r="C10727" t="str">
            <v xml:space="preserve">UN    </v>
          </cell>
          <cell r="D10727">
            <v>17.04</v>
          </cell>
          <cell r="E10727">
            <v>0.05</v>
          </cell>
        </row>
        <row r="10728">
          <cell r="A10728">
            <v>7144</v>
          </cell>
          <cell r="B10728" t="str">
            <v>TE SOLDAVEL, PVC, 90 GRAUS, 75 MM, PARA AGUA FRIA PREDIAL (NBR 5648)</v>
          </cell>
          <cell r="C10728" t="str">
            <v xml:space="preserve">UN    </v>
          </cell>
          <cell r="D10728">
            <v>32.67</v>
          </cell>
          <cell r="E10728">
            <v>0.05</v>
          </cell>
        </row>
        <row r="10729">
          <cell r="A10729">
            <v>7145</v>
          </cell>
          <cell r="B10729" t="str">
            <v>TE SOLDAVEL, PVC, 90 GRAUS, 85 MM, PARA AGUA FRIA PREDIAL (NBR 5648)</v>
          </cell>
          <cell r="C10729" t="str">
            <v xml:space="preserve">UN    </v>
          </cell>
          <cell r="D10729">
            <v>51.23</v>
          </cell>
          <cell r="E10729">
            <v>0.05</v>
          </cell>
        </row>
        <row r="10730">
          <cell r="A10730">
            <v>7142</v>
          </cell>
          <cell r="B10730" t="str">
            <v>TE SOLDAVEL, PVC, 90 GRAUS,50 MM, PARA AGUA FRIA PREDIAL (NBR 5648)</v>
          </cell>
          <cell r="C10730" t="str">
            <v xml:space="preserve">UN    </v>
          </cell>
          <cell r="D10730">
            <v>5.94</v>
          </cell>
          <cell r="E10730">
            <v>0.05</v>
          </cell>
        </row>
        <row r="10731">
          <cell r="A10731">
            <v>3593</v>
          </cell>
          <cell r="B10731" t="str">
            <v>TE 45 GRAUS DE FERRO GALVANIZADO, COM ROSCA BSP, DE 1 1/2"</v>
          </cell>
          <cell r="C10731" t="str">
            <v xml:space="preserve">UN    </v>
          </cell>
          <cell r="D10731">
            <v>46.33</v>
          </cell>
          <cell r="E10731">
            <v>0.05</v>
          </cell>
        </row>
        <row r="10732">
          <cell r="A10732">
            <v>3588</v>
          </cell>
          <cell r="B10732" t="str">
            <v>TE 45 GRAUS DE FERRO GALVANIZADO, COM ROSCA BSP, DE 1 1/4"</v>
          </cell>
          <cell r="C10732" t="str">
            <v xml:space="preserve">UN    </v>
          </cell>
          <cell r="D10732">
            <v>35.71</v>
          </cell>
          <cell r="E10732">
            <v>0.05</v>
          </cell>
        </row>
        <row r="10733">
          <cell r="A10733">
            <v>3585</v>
          </cell>
          <cell r="B10733" t="str">
            <v>TE 45 GRAUS DE FERRO GALVANIZADO, COM ROSCA BSP, DE 1/2"</v>
          </cell>
          <cell r="C10733" t="str">
            <v xml:space="preserve">UN    </v>
          </cell>
          <cell r="D10733">
            <v>11.03</v>
          </cell>
          <cell r="E10733">
            <v>0.05</v>
          </cell>
        </row>
        <row r="10734">
          <cell r="A10734">
            <v>3587</v>
          </cell>
          <cell r="B10734" t="str">
            <v>TE 45 GRAUS DE FERRO GALVANIZADO, COM ROSCA BSP, DE 1"</v>
          </cell>
          <cell r="C10734" t="str">
            <v xml:space="preserve">UN    </v>
          </cell>
          <cell r="D10734">
            <v>22.16</v>
          </cell>
          <cell r="E10734">
            <v>0.05</v>
          </cell>
        </row>
        <row r="10735">
          <cell r="A10735">
            <v>3590</v>
          </cell>
          <cell r="B10735" t="str">
            <v>TE 45 GRAUS DE FERRO GALVANIZADO, COM ROSCA BSP, DE 2 1/2"</v>
          </cell>
          <cell r="C10735" t="str">
            <v xml:space="preserve">UN    </v>
          </cell>
          <cell r="D10735">
            <v>131.54</v>
          </cell>
          <cell r="E10735">
            <v>0.05</v>
          </cell>
        </row>
        <row r="10736">
          <cell r="A10736">
            <v>3589</v>
          </cell>
          <cell r="B10736" t="str">
            <v>TE 45 GRAUS DE FERRO GALVANIZADO, COM ROSCA BSP, DE 2"</v>
          </cell>
          <cell r="C10736" t="str">
            <v xml:space="preserve">UN    </v>
          </cell>
          <cell r="D10736">
            <v>70.599999999999994</v>
          </cell>
          <cell r="E10736">
            <v>0.05</v>
          </cell>
        </row>
        <row r="10737">
          <cell r="A10737">
            <v>3586</v>
          </cell>
          <cell r="B10737" t="str">
            <v>TE 45 GRAUS DE FERRO GALVANIZADO, COM ROSCA BSP, DE 3/4"</v>
          </cell>
          <cell r="C10737" t="str">
            <v xml:space="preserve">UN    </v>
          </cell>
          <cell r="D10737">
            <v>14.44</v>
          </cell>
          <cell r="E10737">
            <v>0.05</v>
          </cell>
        </row>
        <row r="10738">
          <cell r="A10738">
            <v>3592</v>
          </cell>
          <cell r="B10738" t="str">
            <v>TE 45 GRAUS DE FERRO GALVANIZADO, COM ROSCA BSP, DE 3"</v>
          </cell>
          <cell r="C10738" t="str">
            <v xml:space="preserve">UN    </v>
          </cell>
          <cell r="D10738">
            <v>207.93</v>
          </cell>
          <cell r="E10738">
            <v>0.05</v>
          </cell>
        </row>
        <row r="10739">
          <cell r="A10739">
            <v>3591</v>
          </cell>
          <cell r="B10739" t="str">
            <v>TE 45 GRAUS DE FERRO GALVANIZADO, COM ROSCA BSP, DE 4"</v>
          </cell>
          <cell r="C10739" t="str">
            <v xml:space="preserve">UN    </v>
          </cell>
          <cell r="D10739">
            <v>333.32</v>
          </cell>
          <cell r="E10739">
            <v>0.05</v>
          </cell>
        </row>
        <row r="10740">
          <cell r="A10740">
            <v>40392</v>
          </cell>
          <cell r="B10740" t="str">
            <v>TE 90 GRAUS EM ACO PRETO, SOLDAVEL, PRESSAO 3.000 LBS, DN 15 MM (1/2")</v>
          </cell>
          <cell r="C10740" t="str">
            <v xml:space="preserve">UN    </v>
          </cell>
          <cell r="D10740">
            <v>17.72</v>
          </cell>
          <cell r="E10740">
            <v>0.05</v>
          </cell>
        </row>
        <row r="10741">
          <cell r="A10741">
            <v>40393</v>
          </cell>
          <cell r="B10741" t="str">
            <v>TE 90 GRAUS EM ACO PRETO, SOLDAVEL, PRESSAO 3.000 LBS, DN 20 MM (3/4")</v>
          </cell>
          <cell r="C10741" t="str">
            <v xml:space="preserve">UN    </v>
          </cell>
          <cell r="D10741">
            <v>22.83</v>
          </cell>
          <cell r="E10741">
            <v>0.05</v>
          </cell>
        </row>
        <row r="10742">
          <cell r="A10742">
            <v>40394</v>
          </cell>
          <cell r="B10742" t="str">
            <v>TE 90 GRAUS EM ACO PRETO, SOLDAVEL, PRESSAO 3.000 LBS, DN 25 MM (1")</v>
          </cell>
          <cell r="C10742" t="str">
            <v xml:space="preserve">UN    </v>
          </cell>
          <cell r="D10742">
            <v>35.86</v>
          </cell>
          <cell r="E10742">
            <v>0.05</v>
          </cell>
        </row>
        <row r="10743">
          <cell r="A10743">
            <v>40395</v>
          </cell>
          <cell r="B10743" t="str">
            <v>TE 90 GRAUS EM ACO PRETO, SOLDAVEL, PRESSAO 3.000 LBS, DN 32 MM (1 1/4")</v>
          </cell>
          <cell r="C10743" t="str">
            <v xml:space="preserve">UN    </v>
          </cell>
          <cell r="D10743">
            <v>55.09</v>
          </cell>
          <cell r="E10743">
            <v>0.05</v>
          </cell>
        </row>
        <row r="10744">
          <cell r="A10744">
            <v>40396</v>
          </cell>
          <cell r="B10744" t="str">
            <v>TE 90 GRAUS EM ACO PRETO, SOLDAVEL, PRESSAO 3.000 LBS, DN 40 MM (1 1/2")</v>
          </cell>
          <cell r="C10744" t="str">
            <v xml:space="preserve">UN    </v>
          </cell>
          <cell r="D10744">
            <v>71.78</v>
          </cell>
          <cell r="E10744">
            <v>0.05</v>
          </cell>
        </row>
        <row r="10745">
          <cell r="A10745">
            <v>40397</v>
          </cell>
          <cell r="B10745" t="str">
            <v>TE 90 GRAUS EM ACO PRETO, SOLDAVEL, PRESSAO 3.000 LBS, DN 50 MM (2")</v>
          </cell>
          <cell r="C10745" t="str">
            <v xml:space="preserve">UN    </v>
          </cell>
          <cell r="D10745">
            <v>117.93</v>
          </cell>
          <cell r="E10745">
            <v>0.05</v>
          </cell>
        </row>
        <row r="10746">
          <cell r="A10746">
            <v>40398</v>
          </cell>
          <cell r="B10746" t="str">
            <v>TE 90 GRAUS EM ACO PRETO, SOLDAVEL, PRESSAO 3.000 LBS, DN 65 MM (2 1/2")</v>
          </cell>
          <cell r="C10746" t="str">
            <v xml:space="preserve">UN    </v>
          </cell>
          <cell r="D10746">
            <v>230.29</v>
          </cell>
          <cell r="E10746">
            <v>0.05</v>
          </cell>
        </row>
        <row r="10747">
          <cell r="A10747">
            <v>40399</v>
          </cell>
          <cell r="B10747" t="str">
            <v>TE 90 GRAUS EM ACO PRETO, SOLDAVEL, PRESSAO 3.000 LBS, DN 80 MM (3")</v>
          </cell>
          <cell r="C10747" t="str">
            <v xml:space="preserve">UN    </v>
          </cell>
          <cell r="D10747">
            <v>376.75</v>
          </cell>
          <cell r="E10747">
            <v>0.05</v>
          </cell>
        </row>
        <row r="10748">
          <cell r="A10748">
            <v>39322</v>
          </cell>
          <cell r="B10748" t="str">
            <v>TE, PLASTICO, DN 16 MM, PARA CONEXAO COM CRIMPAGEM EM TUBO PEX</v>
          </cell>
          <cell r="C10748" t="str">
            <v xml:space="preserve">UN    </v>
          </cell>
          <cell r="D10748">
            <v>19.5</v>
          </cell>
          <cell r="E10748">
            <v>0.05</v>
          </cell>
        </row>
        <row r="10749">
          <cell r="A10749">
            <v>39289</v>
          </cell>
          <cell r="B10749" t="str">
            <v>TE, PLASTICO, DN 20 MM, PARA CONEXAO COM CRIMPAGEM EM TUBO PEX</v>
          </cell>
          <cell r="C10749" t="str">
            <v xml:space="preserve">UN    </v>
          </cell>
          <cell r="D10749">
            <v>23.37</v>
          </cell>
          <cell r="E10749">
            <v>0.05</v>
          </cell>
        </row>
        <row r="10750">
          <cell r="A10750">
            <v>39290</v>
          </cell>
          <cell r="B10750" t="str">
            <v>TE, PLASTICO, DN 25 MM, PARA CONEXAO COM CRIMPAGEM EM TUBO PEX</v>
          </cell>
          <cell r="C10750" t="str">
            <v xml:space="preserve">UN    </v>
          </cell>
          <cell r="D10750">
            <v>39.659999999999997</v>
          </cell>
          <cell r="E10750">
            <v>0.05</v>
          </cell>
        </row>
        <row r="10751">
          <cell r="A10751">
            <v>39291</v>
          </cell>
          <cell r="B10751" t="str">
            <v>TE, PLASTICO, DN 32 MM, PARA CONEXAO COM CRIMPAGEM EM TUBO PEX</v>
          </cell>
          <cell r="C10751" t="str">
            <v xml:space="preserve">UN    </v>
          </cell>
          <cell r="D10751">
            <v>59.38</v>
          </cell>
          <cell r="E10751">
            <v>0.05</v>
          </cell>
        </row>
        <row r="10752">
          <cell r="A10752">
            <v>20174</v>
          </cell>
          <cell r="B10752" t="str">
            <v>TE, PVC LEVE, CURTO, 90 GRAUS, 150 MM, PARA ESGOTO</v>
          </cell>
          <cell r="C10752" t="str">
            <v xml:space="preserve">UN    </v>
          </cell>
          <cell r="D10752">
            <v>41.22</v>
          </cell>
          <cell r="E10752">
            <v>0.05</v>
          </cell>
        </row>
        <row r="10753">
          <cell r="A10753">
            <v>41892</v>
          </cell>
          <cell r="B10753" t="str">
            <v>TE, PVC PBA, BBB, 90 GRAUS, DN 100 / DE 110 MM, PARA REDE  AGUA (NBR 10351)</v>
          </cell>
          <cell r="C10753" t="str">
            <v xml:space="preserve">UN    </v>
          </cell>
          <cell r="D10753">
            <v>86.11</v>
          </cell>
          <cell r="E10753">
            <v>0.05</v>
          </cell>
        </row>
        <row r="10754">
          <cell r="A10754">
            <v>7048</v>
          </cell>
          <cell r="B10754" t="str">
            <v>TE, PVC PBA, BBB, 90 GRAUS, DN 50 / DE 60 MM, PARA REDE AGUA (NBR 10351)</v>
          </cell>
          <cell r="C10754" t="str">
            <v xml:space="preserve">UN    </v>
          </cell>
          <cell r="D10754">
            <v>18.5</v>
          </cell>
          <cell r="E10754">
            <v>0.05</v>
          </cell>
        </row>
        <row r="10755">
          <cell r="A10755">
            <v>7088</v>
          </cell>
          <cell r="B10755" t="str">
            <v>TE, PVC PBA, BBB, 90 GRAUS, DN 75 / DE 85 MM, PARA REDE AGUA (NBR 10351)</v>
          </cell>
          <cell r="C10755" t="str">
            <v xml:space="preserve">UN    </v>
          </cell>
          <cell r="D10755">
            <v>46.36</v>
          </cell>
          <cell r="E10755">
            <v>0.05</v>
          </cell>
        </row>
        <row r="10756">
          <cell r="A10756">
            <v>20179</v>
          </cell>
          <cell r="B10756" t="str">
            <v>TE, PVC, SERIE R, 100 X 100 MM, PARA ESGOTO PREDIAL</v>
          </cell>
          <cell r="C10756" t="str">
            <v xml:space="preserve">UN    </v>
          </cell>
          <cell r="D10756">
            <v>30.28</v>
          </cell>
          <cell r="E10756">
            <v>0.05</v>
          </cell>
        </row>
        <row r="10757">
          <cell r="A10757">
            <v>20178</v>
          </cell>
          <cell r="B10757" t="str">
            <v>TE, PVC, SERIE R, 100 X 75 MM, PARA ESGOTO PREDIAL</v>
          </cell>
          <cell r="C10757" t="str">
            <v xml:space="preserve">UN    </v>
          </cell>
          <cell r="D10757">
            <v>21.99</v>
          </cell>
          <cell r="E10757">
            <v>0.05</v>
          </cell>
        </row>
        <row r="10758">
          <cell r="A10758">
            <v>20180</v>
          </cell>
          <cell r="B10758" t="str">
            <v>TE, PVC, SERIE R, 150 X 100 MM, PARA ESGOTO PREDIAL</v>
          </cell>
          <cell r="C10758" t="str">
            <v xml:space="preserve">UN    </v>
          </cell>
          <cell r="D10758">
            <v>51.7</v>
          </cell>
          <cell r="E10758">
            <v>0.05</v>
          </cell>
        </row>
        <row r="10759">
          <cell r="A10759">
            <v>20181</v>
          </cell>
          <cell r="B10759" t="str">
            <v>TE, PVC, SERIE R, 150 X 150 MM, PARA ESGOTO PREDIAL</v>
          </cell>
          <cell r="C10759" t="str">
            <v xml:space="preserve">UN    </v>
          </cell>
          <cell r="D10759">
            <v>76.2</v>
          </cell>
          <cell r="E10759">
            <v>0.05</v>
          </cell>
        </row>
        <row r="10760">
          <cell r="A10760">
            <v>20177</v>
          </cell>
          <cell r="B10760" t="str">
            <v>TE, PVC, SERIE R, 75 X 75 MM, PARA ESGOTO PREDIAL</v>
          </cell>
          <cell r="C10760" t="str">
            <v xml:space="preserve">UN    </v>
          </cell>
          <cell r="D10760">
            <v>17.399999999999999</v>
          </cell>
          <cell r="E10760">
            <v>0.05</v>
          </cell>
        </row>
        <row r="10761">
          <cell r="A10761">
            <v>7082</v>
          </cell>
          <cell r="B10761" t="str">
            <v>TE, PVC, 90 GRAUS, BBB, JE, DN 100 MM, PARA REDE COLETORA ESGOTO (NBR 10569)</v>
          </cell>
          <cell r="C10761" t="str">
            <v xml:space="preserve">UN    </v>
          </cell>
          <cell r="D10761">
            <v>64.47</v>
          </cell>
          <cell r="E10761">
            <v>0.05</v>
          </cell>
        </row>
        <row r="10762">
          <cell r="A10762">
            <v>7069</v>
          </cell>
          <cell r="B10762" t="str">
            <v>TE, PVC, 90 GRAUS, BBB, JE, DN 150 MM, PARA REDE COLETORA ESGOTO (NBR 10569)</v>
          </cell>
          <cell r="C10762" t="str">
            <v xml:space="preserve">UN    </v>
          </cell>
          <cell r="D10762">
            <v>106.25</v>
          </cell>
          <cell r="E10762">
            <v>0.05</v>
          </cell>
        </row>
        <row r="10763">
          <cell r="A10763">
            <v>7070</v>
          </cell>
          <cell r="B10763" t="str">
            <v>TE, PVC, 90 GRAUS, BBB, JE, DN 200 MM, PARA REDE COLETORA ESGOTO (NBR 10569)</v>
          </cell>
          <cell r="C10763" t="str">
            <v xml:space="preserve">UN    </v>
          </cell>
          <cell r="D10763">
            <v>180.64</v>
          </cell>
          <cell r="E10763">
            <v>0.05</v>
          </cell>
        </row>
        <row r="10764">
          <cell r="A10764">
            <v>41893</v>
          </cell>
          <cell r="B10764" t="str">
            <v>TE, PVC, 90 GRAUS, BBB, JE, DN 250 MM, PARA REDE COLETORA ESGOTO  (NBR 10569)</v>
          </cell>
          <cell r="C10764" t="str">
            <v xml:space="preserve">UN    </v>
          </cell>
          <cell r="D10764">
            <v>689.32</v>
          </cell>
          <cell r="E10764">
            <v>0.05</v>
          </cell>
        </row>
        <row r="10765">
          <cell r="A10765">
            <v>41894</v>
          </cell>
          <cell r="B10765" t="str">
            <v>TE, PVC, 90 GRAUS, BBB, JE, DN 300 MM, PARA REDE COLETORA ESGOTO  (NBR 10569)</v>
          </cell>
          <cell r="C10765" t="str">
            <v xml:space="preserve">UN    </v>
          </cell>
          <cell r="D10765">
            <v>1057.79</v>
          </cell>
          <cell r="E10765">
            <v>0.05</v>
          </cell>
        </row>
        <row r="10766">
          <cell r="A10766">
            <v>41895</v>
          </cell>
          <cell r="B10766" t="str">
            <v>TE, PVC, 90 GRAUS, BBB, JE, DN 400 MM, PARA REDE COLETORA ESGOTO  (NBR 10569)</v>
          </cell>
          <cell r="C10766" t="str">
            <v xml:space="preserve">UN    </v>
          </cell>
          <cell r="D10766">
            <v>1169.6500000000001</v>
          </cell>
          <cell r="E10766">
            <v>0.05</v>
          </cell>
        </row>
        <row r="10767">
          <cell r="A10767">
            <v>20172</v>
          </cell>
          <cell r="B10767" t="str">
            <v>TE, PVC, 90 GRAUS, BBP, JE, DN 100 MM, PARA REDE COLETORA ESGOTO (NBR 10569)</v>
          </cell>
          <cell r="C10767" t="str">
            <v xml:space="preserve">UN    </v>
          </cell>
          <cell r="D10767">
            <v>25.79</v>
          </cell>
          <cell r="E10767">
            <v>0.05</v>
          </cell>
        </row>
        <row r="10768">
          <cell r="A10768">
            <v>7153</v>
          </cell>
          <cell r="B10768" t="str">
            <v>TECNICO EM LABORATORIO E CAMPO DE CONSTRUCAO CIVIL</v>
          </cell>
          <cell r="C10768" t="str">
            <v xml:space="preserve">H     </v>
          </cell>
          <cell r="D10768">
            <v>24.23</v>
          </cell>
          <cell r="E10768">
            <v>0.05</v>
          </cell>
        </row>
        <row r="10769">
          <cell r="A10769">
            <v>41089</v>
          </cell>
          <cell r="B10769" t="str">
            <v>TECNICO EM LABORATORIO E CAMPO DE CONSTRUCAO CIVIL (MENSALISTA)</v>
          </cell>
          <cell r="C10769" t="str">
            <v xml:space="preserve">MES   </v>
          </cell>
          <cell r="D10769">
            <v>4273.87</v>
          </cell>
          <cell r="E10769">
            <v>0.05</v>
          </cell>
        </row>
        <row r="10770">
          <cell r="A10770">
            <v>6175</v>
          </cell>
          <cell r="B10770" t="str">
            <v>TECNICO EM SONDAGEM</v>
          </cell>
          <cell r="C10770" t="str">
            <v xml:space="preserve">H     </v>
          </cell>
          <cell r="D10770">
            <v>29.09</v>
          </cell>
          <cell r="E10770">
            <v>0.05</v>
          </cell>
        </row>
        <row r="10771">
          <cell r="A10771">
            <v>41092</v>
          </cell>
          <cell r="B10771" t="str">
            <v>TECNICO EM SONDAGEM (MENSALISTA)</v>
          </cell>
          <cell r="C10771" t="str">
            <v xml:space="preserve">MES   </v>
          </cell>
          <cell r="D10771">
            <v>5134.01</v>
          </cell>
          <cell r="E10771">
            <v>0.05</v>
          </cell>
        </row>
        <row r="10772">
          <cell r="A10772">
            <v>37712</v>
          </cell>
          <cell r="B10772" t="str">
            <v>TELA ARAME GALVANIZADO REVESTIDO COM PVC, MALHA HEXAGONAL DUPLA TORCAO, 8 X 10 CM (ZN/AL + PVC), FIO *2,4* MM</v>
          </cell>
          <cell r="C10772" t="str">
            <v xml:space="preserve">M2    </v>
          </cell>
          <cell r="D10772">
            <v>50</v>
          </cell>
          <cell r="E10772">
            <v>0.05</v>
          </cell>
        </row>
        <row r="10773">
          <cell r="A10773">
            <v>34547</v>
          </cell>
          <cell r="B10773" t="str">
            <v>TELA DE ACO SOLDADA GALVANIZADA/ZINCADA PARA ALVENARIA, FIO  D = *1,20 A 1,70* MM, MALHA 15 X 15 MM, (C X L) *50 X 12* CM</v>
          </cell>
          <cell r="C10773" t="str">
            <v xml:space="preserve">M     </v>
          </cell>
          <cell r="D10773">
            <v>2.48</v>
          </cell>
          <cell r="E10773">
            <v>0.05</v>
          </cell>
        </row>
        <row r="10774">
          <cell r="A10774">
            <v>34548</v>
          </cell>
          <cell r="B10774" t="str">
            <v>TELA DE ACO SOLDADA GALVANIZADA/ZINCADA PARA ALVENARIA, FIO  D = *1,20 A 1,70* MM, MALHA 15 X 15 MM, (C X L) *50 X 17,5* CM</v>
          </cell>
          <cell r="C10774" t="str">
            <v xml:space="preserve">M     </v>
          </cell>
          <cell r="D10774">
            <v>2.42</v>
          </cell>
          <cell r="E10774">
            <v>0.05</v>
          </cell>
        </row>
        <row r="10775">
          <cell r="A10775">
            <v>37411</v>
          </cell>
          <cell r="B10775" t="str">
            <v>TELA DE ACO SOLDADA GALVANIZADA/ZINCADA PARA ALVENARIA, FIO  D = *1,24 MM, MALHA 25 X 25 MM</v>
          </cell>
          <cell r="C10775" t="str">
            <v xml:space="preserve">M2    </v>
          </cell>
          <cell r="D10775">
            <v>12.14</v>
          </cell>
          <cell r="E10775">
            <v>0.05</v>
          </cell>
        </row>
        <row r="10776">
          <cell r="A10776">
            <v>34558</v>
          </cell>
          <cell r="B10776" t="str">
            <v>TELA DE ACO SOLDADA GALVANIZADA/ZINCADA PARA ALVENARIA, FIO D = *1,20 A 1,70* MM, MALHA 15 X 15 MM, (C X L) *50 X 10,5* CM</v>
          </cell>
          <cell r="C10776" t="str">
            <v xml:space="preserve">M     </v>
          </cell>
          <cell r="D10776">
            <v>1.62</v>
          </cell>
          <cell r="E10776">
            <v>0.05</v>
          </cell>
        </row>
        <row r="10777">
          <cell r="A10777">
            <v>34550</v>
          </cell>
          <cell r="B10777" t="str">
            <v>TELA DE ACO SOLDADA GALVANIZADA/ZINCADA PARA ALVENARIA, FIO D = *1,20 A 1,70* MM, MALHA 15 X 15 MM, (C X L) *50 X 6* CM</v>
          </cell>
          <cell r="C10777" t="str">
            <v xml:space="preserve">M     </v>
          </cell>
          <cell r="D10777">
            <v>0.86</v>
          </cell>
          <cell r="E10777">
            <v>0.05</v>
          </cell>
        </row>
        <row r="10778">
          <cell r="A10778">
            <v>34557</v>
          </cell>
          <cell r="B10778" t="str">
            <v>TELA DE ACO SOLDADA GALVANIZADA/ZINCADA PARA ALVENARIA, FIO D = *1,20 A 1,70* MM, MALHA 15 X 15 MM, (C X L) *50 X 7,5* CM</v>
          </cell>
          <cell r="C10778" t="str">
            <v xml:space="preserve">M     </v>
          </cell>
          <cell r="D10778">
            <v>1.52</v>
          </cell>
          <cell r="E10778">
            <v>0.05</v>
          </cell>
        </row>
        <row r="10779">
          <cell r="A10779">
            <v>7155</v>
          </cell>
          <cell r="B10779" t="str">
            <v>TELA DE ACO SOLDADA NERVURADA CA-60, Q-138, (2,20 KG/M2), DIAMETRO DO FIO = 4,2 MM, LARGURA =  2,45 X 120 M DE COMPRIMENTO, ESPACAMENTO DA MALHA = 10  X 10 CM</v>
          </cell>
          <cell r="C10779" t="str">
            <v xml:space="preserve">M2    </v>
          </cell>
          <cell r="D10779">
            <v>13.99</v>
          </cell>
          <cell r="E10779">
            <v>0.05</v>
          </cell>
        </row>
        <row r="10780">
          <cell r="A10780">
            <v>7154</v>
          </cell>
          <cell r="B10780" t="str">
            <v>TELA DE ACO SOLDADA NERVURADA CA-60, Q-138, (2,20 KG/M2), DIAMETRO DO FIO = 4,2 MM, LARGURA =  2,45 X 120 M DE COMPRIMENTO, ESPACAMENTO DA MALHA = 10 X 10 CM</v>
          </cell>
          <cell r="C10780" t="str">
            <v xml:space="preserve">KG    </v>
          </cell>
          <cell r="D10780">
            <v>6.29</v>
          </cell>
          <cell r="E10780">
            <v>0.05</v>
          </cell>
        </row>
        <row r="10781">
          <cell r="A10781">
            <v>10915</v>
          </cell>
          <cell r="B10781" t="str">
            <v>TELA DE ACO SOLDADA NERVURADA CA-60, Q-61, (0,97 KG/M2), DIAMETRO DO FIO = 3,4 MM, LARGURA =  2,45 X 120 M DE COMPRIMENTO, ESPACAMENTO DA MALHA = 15  X 15 CM</v>
          </cell>
          <cell r="C10781" t="str">
            <v xml:space="preserve">KG    </v>
          </cell>
          <cell r="D10781">
            <v>6.54</v>
          </cell>
          <cell r="E10781">
            <v>0.05</v>
          </cell>
        </row>
        <row r="10782">
          <cell r="A10782">
            <v>10917</v>
          </cell>
          <cell r="B10782" t="str">
            <v>TELA DE ACO SOLDADA NERVURADA CA-60, Q-61, (0,97 KG/M2), DIAMETRO DO FIO = 3,4 MM, LARGURA =  2,45 X 120 M DE COMPRIMENTO, ESPACAMENTO DA MALHA = 15 X 15 CM</v>
          </cell>
          <cell r="C10782" t="str">
            <v xml:space="preserve">M2    </v>
          </cell>
          <cell r="D10782">
            <v>6.35</v>
          </cell>
          <cell r="E10782">
            <v>0.05</v>
          </cell>
        </row>
        <row r="10783">
          <cell r="A10783">
            <v>21141</v>
          </cell>
          <cell r="B10783" t="str">
            <v>TELA DE ACO SOLDADA NERVURADA CA-60, Q-92, (1,48 KG/M2), DIAMETRO DO FIO = 4,2 MM, LARGURA =  2,45 X 60 M DE COMPRIMENTO, ESPACAMENTO DA MALHA = 15  X 15 CM</v>
          </cell>
          <cell r="C10783" t="str">
            <v xml:space="preserve">M2    </v>
          </cell>
          <cell r="D10783">
            <v>9.4</v>
          </cell>
          <cell r="E10783">
            <v>0.05</v>
          </cell>
        </row>
        <row r="10784">
          <cell r="A10784">
            <v>10916</v>
          </cell>
          <cell r="B10784" t="str">
            <v>TELA DE ACO SOLDADA NERVURADA CA-60, Q-92, (1,48 KG/M2), DIAMETRO DO FIO = 4,2 MM, LARGURA =  2,45 X 60 M DE COMPRIMENTO, ESPACAMENTO DA MALHA = 15 X 15 CM</v>
          </cell>
          <cell r="C10784" t="str">
            <v xml:space="preserve">KG    </v>
          </cell>
          <cell r="D10784">
            <v>6.35</v>
          </cell>
          <cell r="E10784">
            <v>0.05</v>
          </cell>
        </row>
        <row r="10785">
          <cell r="A10785">
            <v>39508</v>
          </cell>
          <cell r="B10785" t="str">
            <v>TELA DE ACO SOLDADA NERVURADA, CA-60, L-159, (1,69 KG/M2), DIAMETRO DO FIO = 4,5 MM, LARGURA =  2,45 M, ESPACAMENTO DA MALHA = 30 X 10 CM</v>
          </cell>
          <cell r="C10785" t="str">
            <v xml:space="preserve">M2    </v>
          </cell>
          <cell r="D10785">
            <v>11.17</v>
          </cell>
          <cell r="E10785">
            <v>0.05</v>
          </cell>
        </row>
        <row r="10786">
          <cell r="A10786">
            <v>39507</v>
          </cell>
          <cell r="B10786" t="str">
            <v>TELA DE ACO SOLDADA NERVURADA, CA-60, Q-113, (1,8 KG/M2), DIAMETRO DO FIO = 3,8 MM, LARGURA =  2,45 M, ESPACAMENTO DA MALHA = 10 X 10 CM</v>
          </cell>
          <cell r="C10786" t="str">
            <v xml:space="preserve">M2    </v>
          </cell>
          <cell r="D10786">
            <v>10.94</v>
          </cell>
          <cell r="E10786">
            <v>0.05</v>
          </cell>
        </row>
        <row r="10787">
          <cell r="A10787">
            <v>7156</v>
          </cell>
          <cell r="B10787" t="str">
            <v>TELA DE ACO SOLDADA NERVURADA, CA-60, Q-196, (3,11 KG/M2), DIAMETRO DO FIO = 5,0 MM, LARGURA =  2,45 M, ESPACAMENTO DA MALHA = 10 X 10 CM</v>
          </cell>
          <cell r="C10787" t="str">
            <v xml:space="preserve">M2    </v>
          </cell>
          <cell r="D10787">
            <v>18.91</v>
          </cell>
          <cell r="E10787">
            <v>0.05</v>
          </cell>
        </row>
        <row r="10788">
          <cell r="A10788">
            <v>39509</v>
          </cell>
          <cell r="B10788" t="str">
            <v>TELA DE ACO SOLDADA NERVURADA, CA-60, T-196, (2,11 KG/M2), DIAMETRO DO FIO = 5,0 MM, LARGURA =  2,45 M, ESPACAMENTO DA MALHA = 30 X 10 CM</v>
          </cell>
          <cell r="C10788" t="str">
            <v xml:space="preserve">M2    </v>
          </cell>
          <cell r="D10788">
            <v>8.8000000000000007</v>
          </cell>
          <cell r="E10788">
            <v>0.05</v>
          </cell>
        </row>
        <row r="10789">
          <cell r="A10789">
            <v>25988</v>
          </cell>
          <cell r="B10789" t="str">
            <v>TELA DE ANIAGEM (JUTA)</v>
          </cell>
          <cell r="C10789" t="str">
            <v xml:space="preserve">M2    </v>
          </cell>
          <cell r="D10789">
            <v>9.8699999999999992</v>
          </cell>
          <cell r="E10789">
            <v>0.05</v>
          </cell>
        </row>
        <row r="10790">
          <cell r="A10790">
            <v>10928</v>
          </cell>
          <cell r="B10790" t="str">
            <v>TELA DE ARAME GALV QUADRANGULAR / LOSANGULAR,  FIO 2,11 MM (14  BWG), MALHA  8 X 8 CM, H = 2 M</v>
          </cell>
          <cell r="C10790" t="str">
            <v xml:space="preserve">M2    </v>
          </cell>
          <cell r="D10790">
            <v>7.68</v>
          </cell>
          <cell r="E10790">
            <v>0.05</v>
          </cell>
        </row>
        <row r="10791">
          <cell r="A10791">
            <v>7167</v>
          </cell>
          <cell r="B10791" t="str">
            <v>TELA DE ARAME GALV QUADRANGULAR / LOSANGULAR,  FIO 2,11 MM (14 BWG), MALHA  5 X 5 CM, H = 2 M</v>
          </cell>
          <cell r="C10791" t="str">
            <v xml:space="preserve">M2    </v>
          </cell>
          <cell r="D10791">
            <v>10.5</v>
          </cell>
          <cell r="E10791">
            <v>0.05</v>
          </cell>
        </row>
        <row r="10792">
          <cell r="A10792">
            <v>10933</v>
          </cell>
          <cell r="B10792" t="str">
            <v>TELA DE ARAME GALV QUADRANGULAR / LOSANGULAR,  FIO 2,77 MM (12  BWG), MALHA  10 X 10 CM, H = 2 M</v>
          </cell>
          <cell r="C10792" t="str">
            <v xml:space="preserve">M2    </v>
          </cell>
          <cell r="D10792">
            <v>9.39</v>
          </cell>
          <cell r="E10792">
            <v>0.05</v>
          </cell>
        </row>
        <row r="10793">
          <cell r="A10793">
            <v>10927</v>
          </cell>
          <cell r="B10793" t="str">
            <v>TELA DE ARAME GALV QUADRANGULAR / LOSANGULAR,  FIO 2,77 MM (12  BWG), MALHA  8 X 8 CM, H = 2 M</v>
          </cell>
          <cell r="C10793" t="str">
            <v xml:space="preserve">M2    </v>
          </cell>
          <cell r="D10793">
            <v>11.33</v>
          </cell>
          <cell r="E10793">
            <v>0.05</v>
          </cell>
        </row>
        <row r="10794">
          <cell r="A10794">
            <v>7158</v>
          </cell>
          <cell r="B10794" t="str">
            <v>TELA DE ARAME GALV QUADRANGULAR / LOSANGULAR,  FIO 2,77 MM (12 BWG), MALHA  5 X 5 CM, H = 2 M</v>
          </cell>
          <cell r="C10794" t="str">
            <v xml:space="preserve">M2    </v>
          </cell>
          <cell r="D10794">
            <v>15.82</v>
          </cell>
          <cell r="E10794">
            <v>0.05</v>
          </cell>
        </row>
        <row r="10795">
          <cell r="A10795">
            <v>7162</v>
          </cell>
          <cell r="B10795" t="str">
            <v>TELA DE ARAME GALV QUADRANGULAR / LOSANGULAR,  FIO 3,4 MM (10  BWG), MALHA  5 X 5 CM, H = 2 M</v>
          </cell>
          <cell r="C10795" t="str">
            <v xml:space="preserve">M2    </v>
          </cell>
          <cell r="D10795">
            <v>23.78</v>
          </cell>
          <cell r="E10795">
            <v>0.05</v>
          </cell>
        </row>
        <row r="10796">
          <cell r="A10796">
            <v>10932</v>
          </cell>
          <cell r="B10796" t="str">
            <v>TELA DE ARAME GALV QUADRANGULAR / LOSANGULAR,  FIO 4,19 MM (8 BWG), MALHA  5 X 5 CM, H = 2 M</v>
          </cell>
          <cell r="C10796" t="str">
            <v xml:space="preserve">M2    </v>
          </cell>
          <cell r="D10796">
            <v>42.12</v>
          </cell>
          <cell r="E10796">
            <v>0.05</v>
          </cell>
        </row>
        <row r="10797">
          <cell r="A10797">
            <v>40706</v>
          </cell>
          <cell r="B10797" t="str">
            <v>TELA DE ARAME GALV REVESTIDO EM PVC, QUADRANGULAR / LOSANGULAR,  FIO 1,24 MM (18 BWG), BITOLA = *1,9* MM, MALHA  1,9 X 1,9  CM, H = 2 M</v>
          </cell>
          <cell r="C10797" t="str">
            <v xml:space="preserve">M2    </v>
          </cell>
          <cell r="D10797">
            <v>25.25</v>
          </cell>
          <cell r="E10797">
            <v>0.05</v>
          </cell>
        </row>
        <row r="10798">
          <cell r="A10798">
            <v>10937</v>
          </cell>
          <cell r="B10798" t="str">
            <v>TELA DE ARAME GALV REVESTIDO EM PVC, QUADRANGULAR / LOSANGULAR,  FIO 2,11 MM (14 BWG), BITOLA FINAL = *2,8* MM, MALHA  *8 X 8* CM, H = 2 M</v>
          </cell>
          <cell r="C10798" t="str">
            <v xml:space="preserve">M2    </v>
          </cell>
          <cell r="D10798">
            <v>16.55</v>
          </cell>
          <cell r="E10798">
            <v>0.05</v>
          </cell>
        </row>
        <row r="10799">
          <cell r="A10799">
            <v>10935</v>
          </cell>
          <cell r="B10799" t="str">
            <v>TELA DE ARAME GALV REVESTIDO EM PVC, QUADRANGULAR / LOSANGULAR,  FIO 2,77 MM (12 BWG), BITOLA FINAL = *3,8* MM, MALHA  7,5 X 7,5 CM, H = 2 M</v>
          </cell>
          <cell r="C10799" t="str">
            <v xml:space="preserve">M2    </v>
          </cell>
          <cell r="D10799">
            <v>21.8</v>
          </cell>
          <cell r="E10799">
            <v>0.05</v>
          </cell>
        </row>
        <row r="10800">
          <cell r="A10800">
            <v>40707</v>
          </cell>
          <cell r="B10800" t="str">
            <v>TELA DE ARAME GALV REVESTIDO EM PVC, QUADRANGULAR/LOSANGULAR, FIO 2,77 MM (12 BWG), MALHA 3 X 3 CM, H = 2 M</v>
          </cell>
          <cell r="C10800" t="str">
            <v xml:space="preserve">M2    </v>
          </cell>
          <cell r="D10800">
            <v>50.19</v>
          </cell>
          <cell r="E10800">
            <v>0.05</v>
          </cell>
        </row>
        <row r="10801">
          <cell r="A10801">
            <v>10931</v>
          </cell>
          <cell r="B10801" t="str">
            <v>TELA DE ARAME GALV, HEXAGONAL,  FIO 0,56 MM (24  BWG), MALHA  1/2", H = 1 M</v>
          </cell>
          <cell r="C10801" t="str">
            <v xml:space="preserve">M2    </v>
          </cell>
          <cell r="D10801">
            <v>7.02</v>
          </cell>
          <cell r="E10801">
            <v>0.05</v>
          </cell>
        </row>
        <row r="10802">
          <cell r="A10802">
            <v>7164</v>
          </cell>
          <cell r="B10802" t="str">
            <v>TELA DE ARAME ONDULADA,  FIO *2,77* MM (10  BWG), MALHA  5 X 5 CM, H = 2 M</v>
          </cell>
          <cell r="C10802" t="str">
            <v xml:space="preserve">M2    </v>
          </cell>
          <cell r="D10802">
            <v>19.649999999999999</v>
          </cell>
          <cell r="E10802">
            <v>0.05</v>
          </cell>
        </row>
        <row r="10803">
          <cell r="A10803">
            <v>36887</v>
          </cell>
          <cell r="B10803" t="str">
            <v>TELA DE FIBRA DE VIDRO, ACABAMENTO ANTI-ALCALINO, MALHA 10 X 10 MM</v>
          </cell>
          <cell r="C10803" t="str">
            <v xml:space="preserve">M2    </v>
          </cell>
          <cell r="D10803">
            <v>11.04</v>
          </cell>
          <cell r="E10803">
            <v>0.05</v>
          </cell>
        </row>
        <row r="10804">
          <cell r="A10804">
            <v>34630</v>
          </cell>
          <cell r="B10804" t="str">
            <v>TELA EM MALHA HEXAGONAL DE DUPLA TORCAO 8 X 10 CM (ZN/ AL + PVC), FIO 2,7 MM, COM GEOMANTA OU BIOMANTA, DIMENSOES 4,0 X 2,0 X 0,6 M, COM INCLINACAO DE 70 GRAUS, PARA SOLO REFORCADO</v>
          </cell>
          <cell r="C10804" t="str">
            <v xml:space="preserve">UN    </v>
          </cell>
          <cell r="D10804">
            <v>812.72</v>
          </cell>
          <cell r="E10804">
            <v>0.05</v>
          </cell>
        </row>
        <row r="10805">
          <cell r="A10805">
            <v>7161</v>
          </cell>
          <cell r="B10805" t="str">
            <v>TELA EM METAL PARA ESTUQUE (DEPLOYE)</v>
          </cell>
          <cell r="C10805" t="str">
            <v xml:space="preserve">M2    </v>
          </cell>
          <cell r="D10805">
            <v>2.98</v>
          </cell>
          <cell r="E10805">
            <v>0.05</v>
          </cell>
        </row>
        <row r="10806">
          <cell r="A10806">
            <v>7170</v>
          </cell>
          <cell r="B10806" t="str">
            <v>TELA FACHADEIRA EM POLIETILENO, ROLO DE 3 X 100 M (L X C), COR BRANCA, SEM LOGOMARCA - PARA PROTECAO DE OBRAS</v>
          </cell>
          <cell r="C10806" t="str">
            <v xml:space="preserve">M2    </v>
          </cell>
          <cell r="D10806">
            <v>1.57</v>
          </cell>
          <cell r="E10806">
            <v>0.05</v>
          </cell>
        </row>
        <row r="10807">
          <cell r="A10807">
            <v>37524</v>
          </cell>
          <cell r="B10807" t="str">
            <v>TELA PLASTICA LARANJA, TIPO TAPUME PARA SINALIZACAO, MALHA RETANGULAR, ROLO 1.20 X 50 M (L X C)</v>
          </cell>
          <cell r="C10807" t="str">
            <v xml:space="preserve">M     </v>
          </cell>
          <cell r="D10807">
            <v>1.5</v>
          </cell>
          <cell r="E10807">
            <v>0.05</v>
          </cell>
        </row>
        <row r="10808">
          <cell r="A10808">
            <v>37525</v>
          </cell>
          <cell r="B10808" t="str">
            <v>TELA PLASTICA TECIDA LISTRADA BRANCA E LARANJA, TIPO GUARDA CORPO, EM POLIETILENO MONOFILADO, ROLO 1,20 X 50 M (L X C)</v>
          </cell>
          <cell r="C10808" t="str">
            <v xml:space="preserve">M     </v>
          </cell>
          <cell r="D10808">
            <v>1.79</v>
          </cell>
          <cell r="E10808">
            <v>0.05</v>
          </cell>
        </row>
        <row r="10809">
          <cell r="A10809">
            <v>10920</v>
          </cell>
          <cell r="B10809" t="str">
            <v>TELA SOLDADA ARAME GALVANIZADO 12 BWG (2,77MM), MALHA 15 X 5 CM</v>
          </cell>
          <cell r="C10809" t="str">
            <v xml:space="preserve">M2    </v>
          </cell>
          <cell r="D10809">
            <v>12.6</v>
          </cell>
          <cell r="E10809">
            <v>0.05</v>
          </cell>
        </row>
        <row r="10810">
          <cell r="A10810">
            <v>7238</v>
          </cell>
          <cell r="B10810" t="str">
            <v>TELHA ALUMINIO ONDULADA, ALTURA = *18* MM, E = 0,5 MM</v>
          </cell>
          <cell r="C10810" t="str">
            <v xml:space="preserve">M2    </v>
          </cell>
          <cell r="D10810">
            <v>24.35</v>
          </cell>
          <cell r="E10810">
            <v>0.05</v>
          </cell>
        </row>
        <row r="10811">
          <cell r="A10811">
            <v>7239</v>
          </cell>
          <cell r="B10811" t="str">
            <v>TELHA ALUMINIO ONDULADA, ALTURA = *18* MM, E = 0,6 MM</v>
          </cell>
          <cell r="C10811" t="str">
            <v xml:space="preserve">M2    </v>
          </cell>
          <cell r="D10811">
            <v>30.28</v>
          </cell>
          <cell r="E10811">
            <v>0.05</v>
          </cell>
        </row>
        <row r="10812">
          <cell r="A10812">
            <v>7240</v>
          </cell>
          <cell r="B10812" t="str">
            <v>TELHA ALUMINIO ONDULADA, ALTURA = *18* MM, E = 0,7 MM</v>
          </cell>
          <cell r="C10812" t="str">
            <v xml:space="preserve">M2    </v>
          </cell>
          <cell r="D10812">
            <v>34.770000000000003</v>
          </cell>
          <cell r="E10812">
            <v>0.05</v>
          </cell>
        </row>
        <row r="10813">
          <cell r="A10813">
            <v>36789</v>
          </cell>
          <cell r="B10813" t="str">
            <v>TELHA CERAMICA TIPO AMERICANA, COMPRIMENTO DE *45* CM, RENDIMENTO DE *12* TELHAS/M2</v>
          </cell>
          <cell r="C10813" t="str">
            <v xml:space="preserve">UN    </v>
          </cell>
          <cell r="D10813">
            <v>1.81</v>
          </cell>
          <cell r="E10813">
            <v>0.05</v>
          </cell>
        </row>
        <row r="10814">
          <cell r="A10814">
            <v>7173</v>
          </cell>
          <cell r="B10814" t="str">
            <v>TELHA CERAMICA TIPO COLONIAL, COMPRIMENTO DE *44* CM, RENDIMENTO DE *26* TELHAS/M2</v>
          </cell>
          <cell r="C10814" t="str">
            <v xml:space="preserve">MIL   </v>
          </cell>
          <cell r="D10814">
            <v>1169.23</v>
          </cell>
          <cell r="E10814">
            <v>0.05</v>
          </cell>
        </row>
        <row r="10815">
          <cell r="A10815">
            <v>7176</v>
          </cell>
          <cell r="B10815" t="str">
            <v>TELHA CERAMICA TIPO COLONIAL, COMPRIMENTO DE *44* CM, RENDIMENTO DE *26* TELHAS/M2</v>
          </cell>
          <cell r="C10815" t="str">
            <v xml:space="preserve">UN    </v>
          </cell>
          <cell r="D10815">
            <v>1.1599999999999999</v>
          </cell>
          <cell r="E10815">
            <v>0.05</v>
          </cell>
        </row>
        <row r="10816">
          <cell r="A10816">
            <v>7183</v>
          </cell>
          <cell r="B10816" t="str">
            <v>TELHA CERAMICA TIPO FRANCESA, COMPRIMENTO DE *40* CM, RENDIMENTO DE *16* TELHAS/M2</v>
          </cell>
          <cell r="C10816" t="str">
            <v xml:space="preserve">UN    </v>
          </cell>
          <cell r="D10816">
            <v>1.88</v>
          </cell>
          <cell r="E10816">
            <v>0.05</v>
          </cell>
        </row>
        <row r="10817">
          <cell r="A10817">
            <v>7180</v>
          </cell>
          <cell r="B10817" t="str">
            <v>TELHA CERAMICA TIPO PAULISTA, COMPRIMENTO DE *48* CM, RENDIMENTO DE *26* TELHAS/M2</v>
          </cell>
          <cell r="C10817" t="str">
            <v xml:space="preserve">UN    </v>
          </cell>
          <cell r="D10817">
            <v>1.1100000000000001</v>
          </cell>
          <cell r="E10817">
            <v>0.05</v>
          </cell>
        </row>
        <row r="10818">
          <cell r="A10818">
            <v>11088</v>
          </cell>
          <cell r="B10818" t="str">
            <v>TELHA CERAMICA TIPO PLAN, COMPRIMENTO DE *47* CM, RENDIMENTO DE *26* TELHAS/M2</v>
          </cell>
          <cell r="C10818" t="str">
            <v xml:space="preserve">UN    </v>
          </cell>
          <cell r="D10818">
            <v>1.05</v>
          </cell>
          <cell r="E10818">
            <v>0.05</v>
          </cell>
        </row>
        <row r="10819">
          <cell r="A10819">
            <v>36788</v>
          </cell>
          <cell r="B10819" t="str">
            <v>TELHA CERAMICA TIPO PORTUGUESA, COMPRIMENTO DE *40* CM, RENDIMENTO DE *16* TELHAS/M2</v>
          </cell>
          <cell r="C10819" t="str">
            <v xml:space="preserve">UN    </v>
          </cell>
          <cell r="D10819">
            <v>1.2</v>
          </cell>
          <cell r="E10819">
            <v>0.05</v>
          </cell>
        </row>
        <row r="10820">
          <cell r="A10820">
            <v>7175</v>
          </cell>
          <cell r="B10820" t="str">
            <v>TELHA CERAMICA TIPO ROMANA, COMPRIMENTO DE *41* CM,  RENDIMENTO DE *16* TELHAS/M2</v>
          </cell>
          <cell r="C10820" t="str">
            <v xml:space="preserve">UN    </v>
          </cell>
          <cell r="D10820">
            <v>1.32</v>
          </cell>
          <cell r="E10820">
            <v>0.05</v>
          </cell>
        </row>
        <row r="10821">
          <cell r="A10821">
            <v>25007</v>
          </cell>
          <cell r="B10821" t="str">
            <v>TELHA DE ACO ZINCADO ONDULADA, A = *17* MM, E = 0,5 MM, SEM PINTURA</v>
          </cell>
          <cell r="C10821" t="str">
            <v xml:space="preserve">M2    </v>
          </cell>
          <cell r="D10821">
            <v>25.5</v>
          </cell>
          <cell r="E10821">
            <v>0.05</v>
          </cell>
        </row>
        <row r="10822">
          <cell r="A10822">
            <v>14171</v>
          </cell>
          <cell r="B10822" t="str">
            <v>TELHA DE ACO ZINCADO TRAPEZOIDAL AUTOPORTANTE, A = 120 MM, E = 0,95 MM, COM PINTURA ELETROSTATICA BRANCA EM 1 FACE</v>
          </cell>
          <cell r="C10822" t="str">
            <v xml:space="preserve">M2    </v>
          </cell>
          <cell r="D10822">
            <v>68.180000000000007</v>
          </cell>
          <cell r="E10822">
            <v>0.05</v>
          </cell>
        </row>
        <row r="10823">
          <cell r="A10823">
            <v>14170</v>
          </cell>
          <cell r="B10823" t="str">
            <v>TELHA DE ACO ZINCADO TRAPEZOIDAL AUTOPORTANTE, A = 120 MM, E = 0,95 MM, SEM PINTURA</v>
          </cell>
          <cell r="C10823" t="str">
            <v xml:space="preserve">M2    </v>
          </cell>
          <cell r="D10823">
            <v>60.24</v>
          </cell>
          <cell r="E10823">
            <v>0.05</v>
          </cell>
        </row>
        <row r="10824">
          <cell r="A10824">
            <v>14173</v>
          </cell>
          <cell r="B10824" t="str">
            <v>TELHA DE ACO ZINCADO TRAPEZOIDAL AUTOPORTANTE, A = 259 MM, E = 0,95 MM, COM PINTURA ELETROSTATICA BRANCA EM 1 FACE</v>
          </cell>
          <cell r="C10824" t="str">
            <v xml:space="preserve">M2    </v>
          </cell>
          <cell r="D10824">
            <v>79.430000000000007</v>
          </cell>
          <cell r="E10824">
            <v>0.05</v>
          </cell>
        </row>
        <row r="10825">
          <cell r="A10825">
            <v>14172</v>
          </cell>
          <cell r="B10825" t="str">
            <v>TELHA DE ACO ZINCADO TRAPEZOIDAL AUTOPORTANTE, A = 259 MM, E = 0,95 MM, SEM PINTURA</v>
          </cell>
          <cell r="C10825" t="str">
            <v xml:space="preserve">M2    </v>
          </cell>
          <cell r="D10825">
            <v>64.290000000000006</v>
          </cell>
          <cell r="E10825">
            <v>0.05</v>
          </cell>
        </row>
        <row r="10826">
          <cell r="A10826">
            <v>7243</v>
          </cell>
          <cell r="B10826" t="str">
            <v>TELHA DE ACO ZINCADO TRAPEZOIDAL, A = *40* MM, E = 0,5 MM, SEM PINTURA</v>
          </cell>
          <cell r="C10826" t="str">
            <v xml:space="preserve">M2    </v>
          </cell>
          <cell r="D10826">
            <v>25.22</v>
          </cell>
          <cell r="E10826">
            <v>0.05</v>
          </cell>
        </row>
        <row r="10827">
          <cell r="A10827">
            <v>11067</v>
          </cell>
          <cell r="B10827" t="str">
            <v>TELHA DE ALUMINIO TRAPEZOIDAL, ALTURA = 38 MM, E = 0,5 MM (LARGURA = 1056 MM E COMPRIMENTO = 5000 MM)</v>
          </cell>
          <cell r="C10827" t="str">
            <v xml:space="preserve">UN    </v>
          </cell>
          <cell r="D10827">
            <v>121.14</v>
          </cell>
          <cell r="E10827">
            <v>0.05</v>
          </cell>
        </row>
        <row r="10828">
          <cell r="A10828">
            <v>11068</v>
          </cell>
          <cell r="B10828" t="str">
            <v>TELHA DE ALUMINIO TRAPEZOIDAL, ALTURA = 38 MM, E = 0,7 MM (LARGURA = 1056 MM E COMPRIMENTO = 5000 MM)</v>
          </cell>
          <cell r="C10828" t="str">
            <v xml:space="preserve">UN    </v>
          </cell>
          <cell r="D10828">
            <v>171.1</v>
          </cell>
          <cell r="E10828">
            <v>0.05</v>
          </cell>
        </row>
        <row r="10829">
          <cell r="A10829">
            <v>40865</v>
          </cell>
          <cell r="B10829" t="str">
            <v>TELHA DE CONCRETO TIPO CLASSICA, COR CINZA, COMPRIMENTO DE *42* CM, RENDIMENTO DE *10* TELHAS/M2 (COLETADO CAIXA)</v>
          </cell>
          <cell r="C10829" t="str">
            <v xml:space="preserve">UN    </v>
          </cell>
          <cell r="D10829">
            <v>2.08</v>
          </cell>
          <cell r="E10829">
            <v>0.05</v>
          </cell>
        </row>
        <row r="10830">
          <cell r="A10830">
            <v>7184</v>
          </cell>
          <cell r="B10830" t="str">
            <v>TELHA DE FIBRA DE VIDRO ONDULADA INCOLOR, E = 0,6 MM, DE *0,50 X 2,44* M</v>
          </cell>
          <cell r="C10830" t="str">
            <v xml:space="preserve">M2    </v>
          </cell>
          <cell r="D10830">
            <v>23.31</v>
          </cell>
          <cell r="E10830">
            <v>0.05</v>
          </cell>
        </row>
        <row r="10831">
          <cell r="A10831">
            <v>34458</v>
          </cell>
          <cell r="B10831" t="str">
            <v>TELHA DE FIBROCIMENTO E = 6 MM, DE 3,00 X 1,06 M (SEM AMIANTO)</v>
          </cell>
          <cell r="C10831" t="str">
            <v xml:space="preserve">UN    </v>
          </cell>
          <cell r="D10831">
            <v>105.01</v>
          </cell>
          <cell r="E10831">
            <v>0.05</v>
          </cell>
        </row>
        <row r="10832">
          <cell r="A10832">
            <v>34464</v>
          </cell>
          <cell r="B10832" t="str">
            <v>TELHA DE FIBROCIMENTO E = 6 MM, DE 4,10 X 1,06 M (SEM AMIANTO)</v>
          </cell>
          <cell r="C10832" t="str">
            <v xml:space="preserve">UN    </v>
          </cell>
          <cell r="D10832">
            <v>140.88</v>
          </cell>
          <cell r="E10832">
            <v>0.05</v>
          </cell>
        </row>
        <row r="10833">
          <cell r="A10833">
            <v>34468</v>
          </cell>
          <cell r="B10833" t="str">
            <v>TELHA DE FIBROCIMENTO E = 6 MM, DE 4,60 X 1,06 M (SEM AMIANTO)</v>
          </cell>
          <cell r="C10833" t="str">
            <v xml:space="preserve">UN    </v>
          </cell>
          <cell r="D10833">
            <v>162.59</v>
          </cell>
          <cell r="E10833">
            <v>0.05</v>
          </cell>
        </row>
        <row r="10834">
          <cell r="A10834">
            <v>34473</v>
          </cell>
          <cell r="B10834" t="str">
            <v>TELHA DE FIBROCIMENTO E = 8 MM, DE 3,00 X 1,06 M (SEM AMIANTO)</v>
          </cell>
          <cell r="C10834" t="str">
            <v xml:space="preserve">UN    </v>
          </cell>
          <cell r="D10834">
            <v>132.97</v>
          </cell>
          <cell r="E10834">
            <v>0.05</v>
          </cell>
        </row>
        <row r="10835">
          <cell r="A10835">
            <v>34480</v>
          </cell>
          <cell r="B10835" t="str">
            <v>TELHA DE FIBROCIMENTO E = 8 MM, DE 4,10 X 1,06 M (SEM AMIANTO)</v>
          </cell>
          <cell r="C10835" t="str">
            <v xml:space="preserve">UN    </v>
          </cell>
          <cell r="D10835">
            <v>181.33</v>
          </cell>
          <cell r="E10835">
            <v>0.05</v>
          </cell>
        </row>
        <row r="10836">
          <cell r="A10836">
            <v>34486</v>
          </cell>
          <cell r="B10836" t="str">
            <v>TELHA DE FIBROCIMENTO E = 8 MM, DE 4,60 X 1,06 M (SEM AMIANTO)</v>
          </cell>
          <cell r="C10836" t="str">
            <v xml:space="preserve">UN    </v>
          </cell>
          <cell r="D10836">
            <v>203.09</v>
          </cell>
          <cell r="E10836">
            <v>0.05</v>
          </cell>
        </row>
        <row r="10837">
          <cell r="A10837">
            <v>7202</v>
          </cell>
          <cell r="B10837" t="str">
            <v>TELHA DE FIBROCIMENTO E= 8 MM, DE *3,70 X 1,06* M (SEM AMIANTO)</v>
          </cell>
          <cell r="C10837" t="str">
            <v xml:space="preserve">M2    </v>
          </cell>
          <cell r="D10837">
            <v>41.62</v>
          </cell>
          <cell r="E10837">
            <v>0.05</v>
          </cell>
        </row>
        <row r="10838">
          <cell r="A10838">
            <v>7190</v>
          </cell>
          <cell r="B10838" t="str">
            <v>TELHA DE FIBROCIMENTO ONDULADA E = 4 MM, DE 1,22 X 0,50 M (SEM AMIANTO)</v>
          </cell>
          <cell r="C10838" t="str">
            <v xml:space="preserve">UN    </v>
          </cell>
          <cell r="D10838">
            <v>7.14</v>
          </cell>
          <cell r="E10838">
            <v>0.05</v>
          </cell>
        </row>
        <row r="10839">
          <cell r="A10839">
            <v>34417</v>
          </cell>
          <cell r="B10839" t="str">
            <v>TELHA DE FIBROCIMENTO ONDULADA E = 4 MM, DE 2,13 X 0,50 M (SEM AMIANTO)</v>
          </cell>
          <cell r="C10839" t="str">
            <v xml:space="preserve">UN    </v>
          </cell>
          <cell r="D10839">
            <v>12.41</v>
          </cell>
          <cell r="E10839">
            <v>0.05</v>
          </cell>
        </row>
        <row r="10840">
          <cell r="A10840">
            <v>7213</v>
          </cell>
          <cell r="B10840" t="str">
            <v>TELHA DE FIBROCIMENTO ONDULADA E = 4 MM, DE 2,44 X 0,50 M (SEM AMIANTO)</v>
          </cell>
          <cell r="C10840" t="str">
            <v xml:space="preserve">M2    </v>
          </cell>
          <cell r="D10840">
            <v>11.79</v>
          </cell>
          <cell r="E10840">
            <v>0.05</v>
          </cell>
        </row>
        <row r="10841">
          <cell r="A10841">
            <v>7191</v>
          </cell>
          <cell r="B10841" t="str">
            <v>TELHA DE FIBROCIMENTO ONDULADA E = 4 MM, DE 2,44 X 0,50 M (SEM AMIANTO)</v>
          </cell>
          <cell r="C10841" t="str">
            <v xml:space="preserve">UN    </v>
          </cell>
          <cell r="D10841">
            <v>14.38</v>
          </cell>
          <cell r="E10841">
            <v>0.05</v>
          </cell>
        </row>
        <row r="10842">
          <cell r="A10842">
            <v>7195</v>
          </cell>
          <cell r="B10842" t="str">
            <v>TELHA DE FIBROCIMENTO ONDULADA E = 6 MM, DE 1,53 X 1,10 M (SEM AMIANTO)</v>
          </cell>
          <cell r="C10842" t="str">
            <v xml:space="preserve">UN    </v>
          </cell>
          <cell r="D10842">
            <v>34.270000000000003</v>
          </cell>
          <cell r="E10842">
            <v>0.05</v>
          </cell>
        </row>
        <row r="10843">
          <cell r="A10843">
            <v>7186</v>
          </cell>
          <cell r="B10843" t="str">
            <v>TELHA DE FIBROCIMENTO ONDULADA E = 6 MM, DE 1,83 X 1,10 M (SEM AMIANTO)</v>
          </cell>
          <cell r="C10843" t="str">
            <v xml:space="preserve">UN    </v>
          </cell>
          <cell r="D10843">
            <v>41</v>
          </cell>
          <cell r="E10843">
            <v>0.05</v>
          </cell>
        </row>
        <row r="10844">
          <cell r="A10844">
            <v>7207</v>
          </cell>
          <cell r="B10844" t="str">
            <v>TELHA DE FIBROCIMENTO ONDULADA E = 6 MM, DE 2,44 X 1,10 M (SEM AMIANTO)</v>
          </cell>
          <cell r="C10844" t="str">
            <v xml:space="preserve">UN    </v>
          </cell>
          <cell r="D10844">
            <v>54.57</v>
          </cell>
          <cell r="E10844">
            <v>0.05</v>
          </cell>
        </row>
        <row r="10845">
          <cell r="A10845">
            <v>7194</v>
          </cell>
          <cell r="B10845" t="str">
            <v>TELHA DE FIBROCIMENTO ONDULADA E = 6 MM, DE 2,44 X 1,10 M (SEM AMIANTO)</v>
          </cell>
          <cell r="C10845" t="str">
            <v xml:space="preserve">M2    </v>
          </cell>
          <cell r="D10845">
            <v>20.329999999999998</v>
          </cell>
          <cell r="E10845">
            <v>0.05</v>
          </cell>
        </row>
        <row r="10846">
          <cell r="A10846">
            <v>7197</v>
          </cell>
          <cell r="B10846" t="str">
            <v>TELHA DE FIBROCIMENTO ONDULADA E = 6 MM, DE 3,66 X 1,10 M (SEM AMIANTO)</v>
          </cell>
          <cell r="C10846" t="str">
            <v xml:space="preserve">UN    </v>
          </cell>
          <cell r="D10846">
            <v>81.98</v>
          </cell>
          <cell r="E10846">
            <v>0.05</v>
          </cell>
        </row>
        <row r="10847">
          <cell r="A10847">
            <v>7192</v>
          </cell>
          <cell r="B10847" t="str">
            <v>TELHA DE FIBROCIMENTO ONDULADA E = 8 MM, DE 1,53 X 1,10 M (SEM AMIANTO)</v>
          </cell>
          <cell r="C10847" t="str">
            <v xml:space="preserve">UN    </v>
          </cell>
          <cell r="D10847">
            <v>45.09</v>
          </cell>
          <cell r="E10847">
            <v>0.05</v>
          </cell>
        </row>
        <row r="10848">
          <cell r="A10848">
            <v>7193</v>
          </cell>
          <cell r="B10848" t="str">
            <v>TELHA DE FIBROCIMENTO ONDULADA E = 8 MM, DE 1,83 X 1,10 M (SEM AMIANTO)</v>
          </cell>
          <cell r="C10848" t="str">
            <v xml:space="preserve">UN    </v>
          </cell>
          <cell r="D10848">
            <v>53.82</v>
          </cell>
          <cell r="E10848">
            <v>0.05</v>
          </cell>
        </row>
        <row r="10849">
          <cell r="A10849">
            <v>7189</v>
          </cell>
          <cell r="B10849" t="str">
            <v>TELHA DE FIBROCIMENTO ONDULADA E = 8 MM, DE 2,44 X 1,10 M (SEM AMIANTO)</v>
          </cell>
          <cell r="C10849" t="str">
            <v xml:space="preserve">UN    </v>
          </cell>
          <cell r="D10849">
            <v>75.599999999999994</v>
          </cell>
          <cell r="E10849">
            <v>0.05</v>
          </cell>
        </row>
        <row r="10850">
          <cell r="A10850">
            <v>7198</v>
          </cell>
          <cell r="B10850" t="str">
            <v>TELHA DE FIBROCIMENTO ONDULADA E = 8 MM, DE 3,66 X 1,10 M (SEM AMIANTO)</v>
          </cell>
          <cell r="C10850" t="str">
            <v xml:space="preserve">M2    </v>
          </cell>
          <cell r="D10850">
            <v>28.14</v>
          </cell>
          <cell r="E10850">
            <v>0.05</v>
          </cell>
        </row>
        <row r="10851">
          <cell r="A10851">
            <v>34402</v>
          </cell>
          <cell r="B10851" t="str">
            <v>TELHA DE FIBROCIMENTO ONDULADA E = 8 MM, DE 3,66 X 1,10 M (SEM AMIANTO)</v>
          </cell>
          <cell r="C10851" t="str">
            <v xml:space="preserve">UN    </v>
          </cell>
          <cell r="D10851">
            <v>113.32</v>
          </cell>
          <cell r="E10851">
            <v>0.05</v>
          </cell>
        </row>
        <row r="10852">
          <cell r="A10852">
            <v>7245</v>
          </cell>
          <cell r="B10852" t="str">
            <v>TELHA DE VIDRO TIPO FRANCESA, *39 X 23* CM</v>
          </cell>
          <cell r="C10852" t="str">
            <v xml:space="preserve">UN    </v>
          </cell>
          <cell r="D10852">
            <v>23.01</v>
          </cell>
          <cell r="E10852">
            <v>0.05</v>
          </cell>
        </row>
        <row r="10853">
          <cell r="A10853">
            <v>34425</v>
          </cell>
          <cell r="B10853" t="str">
            <v>TELHA ESTRUTURAL DE FIBROCIMENTO 1 ABA, DE 0,52 X 2,00 M (SEM AMIANTO)</v>
          </cell>
          <cell r="C10853" t="str">
            <v xml:space="preserve">UN    </v>
          </cell>
          <cell r="D10853">
            <v>70.069999999999993</v>
          </cell>
          <cell r="E10853">
            <v>0.05</v>
          </cell>
        </row>
        <row r="10854">
          <cell r="A10854">
            <v>7223</v>
          </cell>
          <cell r="B10854" t="str">
            <v>TELHA ESTRUTURAL DE FIBROCIMENTO 1 ABA, DE 0,52 X 2,50 M (SEM AMIANTO)</v>
          </cell>
          <cell r="C10854" t="str">
            <v xml:space="preserve">UN    </v>
          </cell>
          <cell r="D10854">
            <v>81.66</v>
          </cell>
          <cell r="E10854">
            <v>0.05</v>
          </cell>
        </row>
        <row r="10855">
          <cell r="A10855">
            <v>7234</v>
          </cell>
          <cell r="B10855" t="str">
            <v>TELHA ESTRUTURAL DE FIBROCIMENTO 1 ABA, DE 0,52 X 3,60 M (SEM AMIANTO)</v>
          </cell>
          <cell r="C10855" t="str">
            <v xml:space="preserve">UN    </v>
          </cell>
          <cell r="D10855">
            <v>117.79</v>
          </cell>
          <cell r="E10855">
            <v>0.05</v>
          </cell>
        </row>
        <row r="10856">
          <cell r="A10856">
            <v>7224</v>
          </cell>
          <cell r="B10856" t="str">
            <v>TELHA ESTRUTURAL DE FIBROCIMENTO 1 ABA, DE 0,52 X 4,00 M (SEM AMIANTO)</v>
          </cell>
          <cell r="C10856" t="str">
            <v xml:space="preserve">UN    </v>
          </cell>
          <cell r="D10856">
            <v>130.1</v>
          </cell>
          <cell r="E10856">
            <v>0.05</v>
          </cell>
        </row>
        <row r="10857">
          <cell r="A10857">
            <v>7221</v>
          </cell>
          <cell r="B10857" t="str">
            <v>TELHA ESTRUTURAL DE FIBROCIMENTO 1 ABA, DE 0,52 X 4,50 M (SEM AMIANTO)</v>
          </cell>
          <cell r="C10857" t="str">
            <v xml:space="preserve">M2    </v>
          </cell>
          <cell r="D10857">
            <v>63.26</v>
          </cell>
          <cell r="E10857">
            <v>0.05</v>
          </cell>
        </row>
        <row r="10858">
          <cell r="A10858">
            <v>7210</v>
          </cell>
          <cell r="B10858" t="str">
            <v>TELHA ESTRUTURAL DE FIBROCIMENTO 1 ABA, DE 0,52 X 4,50 M (SEM AMIANTO)</v>
          </cell>
          <cell r="C10858" t="str">
            <v xml:space="preserve">UN    </v>
          </cell>
          <cell r="D10858">
            <v>148.04</v>
          </cell>
          <cell r="E10858">
            <v>0.05</v>
          </cell>
        </row>
        <row r="10859">
          <cell r="A10859">
            <v>7225</v>
          </cell>
          <cell r="B10859" t="str">
            <v>TELHA ESTRUTURAL DE FIBROCIMENTO 1 ABA, DE 0,52 X 5,00 M (SEM AMIANTO)</v>
          </cell>
          <cell r="C10859" t="str">
            <v xml:space="preserve">UN    </v>
          </cell>
          <cell r="D10859">
            <v>164.49</v>
          </cell>
          <cell r="E10859">
            <v>0.05</v>
          </cell>
        </row>
        <row r="10860">
          <cell r="A10860">
            <v>7226</v>
          </cell>
          <cell r="B10860" t="str">
            <v>TELHA ESTRUTURAL DE FIBROCIMENTO 1 ABA, DE 0,52 X 5,50 M (SEM AMIANTO)</v>
          </cell>
          <cell r="C10860" t="str">
            <v xml:space="preserve">UN    </v>
          </cell>
          <cell r="D10860">
            <v>181.01</v>
          </cell>
          <cell r="E10860">
            <v>0.05</v>
          </cell>
        </row>
        <row r="10861">
          <cell r="A10861">
            <v>7236</v>
          </cell>
          <cell r="B10861" t="str">
            <v>TELHA ESTRUTURAL DE FIBROCIMENTO 1 ABA, DE 0,52 X 6,00 M (SEM AMIANTO)</v>
          </cell>
          <cell r="C10861" t="str">
            <v xml:space="preserve">UN    </v>
          </cell>
          <cell r="D10861">
            <v>197.42</v>
          </cell>
          <cell r="E10861">
            <v>0.05</v>
          </cell>
        </row>
        <row r="10862">
          <cell r="A10862">
            <v>7227</v>
          </cell>
          <cell r="B10862" t="str">
            <v>TELHA ESTRUTURAL DE FIBROCIMENTO 1 ABA, DE 0,52 X 6,50 M (SEM AMIANTO)</v>
          </cell>
          <cell r="C10862" t="str">
            <v xml:space="preserve">UN    </v>
          </cell>
          <cell r="D10862">
            <v>213.88</v>
          </cell>
          <cell r="E10862">
            <v>0.05</v>
          </cell>
        </row>
        <row r="10863">
          <cell r="A10863">
            <v>7212</v>
          </cell>
          <cell r="B10863" t="str">
            <v>TELHA ESTRUTURAL DE FIBROCIMENTO 1 ABA, DE 0,52 X 7,20 M (SEM AMIANTO)</v>
          </cell>
          <cell r="C10863" t="str">
            <v xml:space="preserve">UN    </v>
          </cell>
          <cell r="D10863">
            <v>236.81</v>
          </cell>
          <cell r="E10863">
            <v>0.05</v>
          </cell>
        </row>
        <row r="10864">
          <cell r="A10864">
            <v>7229</v>
          </cell>
          <cell r="B10864" t="str">
            <v>TELHA ESTRUTURAL DE FIBROCIMENTO 2 ABAS, DE 1,00 X 3,00 M (SEM AMIANTO)</v>
          </cell>
          <cell r="C10864" t="str">
            <v xml:space="preserve">UN    </v>
          </cell>
          <cell r="D10864">
            <v>156.6</v>
          </cell>
          <cell r="E10864">
            <v>0.05</v>
          </cell>
        </row>
        <row r="10865">
          <cell r="A10865">
            <v>7230</v>
          </cell>
          <cell r="B10865" t="str">
            <v>TELHA ESTRUTURAL DE FIBROCIMENTO 2 ABAS, DE 1,00 X 4,60 M (SEM AMIANTO)</v>
          </cell>
          <cell r="C10865" t="str">
            <v xml:space="preserve">UN    </v>
          </cell>
          <cell r="D10865">
            <v>249.56</v>
          </cell>
          <cell r="E10865">
            <v>0.05</v>
          </cell>
        </row>
        <row r="10866">
          <cell r="A10866">
            <v>7231</v>
          </cell>
          <cell r="B10866" t="str">
            <v>TELHA ESTRUTURAL DE FIBROCIMENTO 2 ABAS, DE 1,00 X 6,00 M (SEM AMIANTO)</v>
          </cell>
          <cell r="C10866" t="str">
            <v xml:space="preserve">UN    </v>
          </cell>
          <cell r="D10866">
            <v>327.75</v>
          </cell>
          <cell r="E10866">
            <v>0.05</v>
          </cell>
        </row>
        <row r="10867">
          <cell r="A10867">
            <v>7220</v>
          </cell>
          <cell r="B10867" t="str">
            <v>TELHA ESTRUTURAL DE FIBROCIMENTO 2 ABAS, DE 1,00 X 7,40 M (SEM AMIANTO)</v>
          </cell>
          <cell r="C10867" t="str">
            <v xml:space="preserve">UN    </v>
          </cell>
          <cell r="D10867">
            <v>402.94</v>
          </cell>
          <cell r="E10867">
            <v>0.05</v>
          </cell>
        </row>
        <row r="10868">
          <cell r="A10868">
            <v>34447</v>
          </cell>
          <cell r="B10868" t="str">
            <v>TELHA ESTRUTURAL DE FIBROCIMENTO 2 ABAS, DE 1,00 X 8,20 M (SEM AMIANTO)</v>
          </cell>
          <cell r="C10868" t="str">
            <v xml:space="preserve">UN    </v>
          </cell>
          <cell r="D10868">
            <v>448.48</v>
          </cell>
          <cell r="E10868">
            <v>0.05</v>
          </cell>
        </row>
        <row r="10869">
          <cell r="A10869">
            <v>7233</v>
          </cell>
          <cell r="B10869" t="str">
            <v>TELHA ESTRUTURAL DE FIBROCIMENTO 2 ABAS, DE 1,00 X 9,20 M (SEM AMIANTO)</v>
          </cell>
          <cell r="C10869" t="str">
            <v xml:space="preserve">UN    </v>
          </cell>
          <cell r="D10869">
            <v>502.09</v>
          </cell>
          <cell r="E10869">
            <v>0.05</v>
          </cell>
        </row>
        <row r="10870">
          <cell r="A10870">
            <v>42172</v>
          </cell>
          <cell r="B10870" t="str">
            <v>TELHA GALVALUME COM ISOLAMENTO TERMOACUSTICO EM ESPUMA RIGIDA DE POLIURETANO (PU) INJETADO, E = 30 MM, DENSIDADE 35 KG/M3, COM DUAS FACES TRAPEZOIDAIS (NAO INCLUI ACESSORIOS DE FIXACAO) (COLETADO CAIXA)</v>
          </cell>
          <cell r="C10870" t="str">
            <v xml:space="preserve">M2    </v>
          </cell>
          <cell r="D10870">
            <v>84.29</v>
          </cell>
          <cell r="E10870">
            <v>0.05</v>
          </cell>
        </row>
        <row r="10871">
          <cell r="A10871">
            <v>39520</v>
          </cell>
          <cell r="B10871" t="str">
            <v>TELHA ISOLANTE COM NUCLEO EM POLIESTIRENO (EPS), E = 30 MM, REVESTIDA EM ACO ZINCADO *0,5* MM COM PRE-PINTURA NAS DUAS FACES, FACE SUPERIOR EM TELHA TRAPEZOIDAL E FACE INFERIOR EM CHAPA PLANA (NAO INCLUI ACESSORIOS DE FIXACAO)</v>
          </cell>
          <cell r="C10871" t="str">
            <v xml:space="preserve">M2    </v>
          </cell>
          <cell r="D10871">
            <v>101.8</v>
          </cell>
          <cell r="E10871">
            <v>0.05</v>
          </cell>
        </row>
        <row r="10872">
          <cell r="A10872">
            <v>39521</v>
          </cell>
          <cell r="B10872" t="str">
            <v>TELHA ISOLANTE COM NUCLEO EM POLIESTIRENO (EPS), E = 50 MM, REVESTIDA EM ACO ZINCADO *0,5* MM COM PRE-PINTURA NAS DUAS FACES, FACE SUPERIOR EM TELHA TRAPEZOIDAL E FACE INFERIOR EM CHAPA PLANA (NAO INCLUI ACESSORIOS DE FIXACAO)</v>
          </cell>
          <cell r="C10872" t="str">
            <v xml:space="preserve">M2    </v>
          </cell>
          <cell r="D10872">
            <v>109.03</v>
          </cell>
          <cell r="E10872">
            <v>0.05</v>
          </cell>
        </row>
        <row r="10873">
          <cell r="A10873">
            <v>39522</v>
          </cell>
          <cell r="B10873" t="str">
            <v>TELHA ISOLANTE COM NUCLEO EM POLIESTIRENO (EPS), E = 50 MM, REVESTIDA EM TELHA TRAPEZOIDAL DE ACO ZINCADO *0,5* MM COM PRE-PINTURA NAS DUAS FACES (NAO INCLUI ACESSORIOS DE FIXACAO)</v>
          </cell>
          <cell r="C10873" t="str">
            <v xml:space="preserve">M2    </v>
          </cell>
          <cell r="D10873">
            <v>87.18</v>
          </cell>
          <cell r="E10873">
            <v>0.05</v>
          </cell>
        </row>
        <row r="10874">
          <cell r="A10874">
            <v>7246</v>
          </cell>
          <cell r="B10874" t="str">
            <v>TELHA VIDRO TIPO CANAL OU COLONIAL, C = 46 A 50 CM</v>
          </cell>
          <cell r="C10874" t="str">
            <v xml:space="preserve">UN    </v>
          </cell>
          <cell r="D10874">
            <v>21.41</v>
          </cell>
          <cell r="E10874">
            <v>0.05</v>
          </cell>
        </row>
        <row r="10875">
          <cell r="A10875">
            <v>12869</v>
          </cell>
          <cell r="B10875" t="str">
            <v>TELHADISTA</v>
          </cell>
          <cell r="C10875" t="str">
            <v xml:space="preserve">H     </v>
          </cell>
          <cell r="D10875">
            <v>12.74</v>
          </cell>
          <cell r="E10875">
            <v>0.05</v>
          </cell>
        </row>
        <row r="10876">
          <cell r="A10876">
            <v>41097</v>
          </cell>
          <cell r="B10876" t="str">
            <v>TELHADOR ( MENSALISTA )</v>
          </cell>
          <cell r="C10876" t="str">
            <v xml:space="preserve">MES   </v>
          </cell>
          <cell r="D10876">
            <v>2248.7600000000002</v>
          </cell>
          <cell r="E10876">
            <v>0.05</v>
          </cell>
        </row>
        <row r="10877">
          <cell r="A10877">
            <v>1574</v>
          </cell>
          <cell r="B10877" t="str">
            <v>TERMINAL A COMPRESSAO EM COBRE ESTANHADO PARA CABO 10 MM2, 1 FURO E 1 COMPRESSAO, PARA PARAFUSO DE FIXACAO M6</v>
          </cell>
          <cell r="C10877" t="str">
            <v xml:space="preserve">UN    </v>
          </cell>
          <cell r="D10877">
            <v>0.94</v>
          </cell>
          <cell r="E10877">
            <v>0.05</v>
          </cell>
        </row>
        <row r="10878">
          <cell r="A10878">
            <v>1581</v>
          </cell>
          <cell r="B10878" t="str">
            <v>TERMINAL A COMPRESSAO EM COBRE ESTANHADO PARA CABO 120 MM2, 1 FURO E 1 COMPRESSAO, PARA PARAFUSO DE FIXACAO M12</v>
          </cell>
          <cell r="C10878" t="str">
            <v xml:space="preserve">UN    </v>
          </cell>
          <cell r="D10878">
            <v>6.51</v>
          </cell>
          <cell r="E10878">
            <v>0.05</v>
          </cell>
        </row>
        <row r="10879">
          <cell r="A10879">
            <v>1575</v>
          </cell>
          <cell r="B10879" t="str">
            <v>TERMINAL A COMPRESSAO EM COBRE ESTANHADO PARA CABO 16 MM2, 1 FURO E 1 COMPRESSAO, PARA PARAFUSO DE FIXACAO M6</v>
          </cell>
          <cell r="C10879" t="str">
            <v xml:space="preserve">UN    </v>
          </cell>
          <cell r="D10879">
            <v>1.1100000000000001</v>
          </cell>
          <cell r="E10879">
            <v>0.05</v>
          </cell>
        </row>
        <row r="10880">
          <cell r="A10880">
            <v>1570</v>
          </cell>
          <cell r="B10880" t="str">
            <v>TERMINAL A COMPRESSAO EM COBRE ESTANHADO PARA CABO 2,5 MM2, 1 FURO E 1 COMPRESSAO, PARA PARAFUSO DE FIXACAO M5</v>
          </cell>
          <cell r="C10880" t="str">
            <v xml:space="preserve">UN    </v>
          </cell>
          <cell r="D10880">
            <v>0.56000000000000005</v>
          </cell>
          <cell r="E10880">
            <v>0.05</v>
          </cell>
        </row>
        <row r="10881">
          <cell r="A10881">
            <v>1576</v>
          </cell>
          <cell r="B10881" t="str">
            <v>TERMINAL A COMPRESSAO EM COBRE ESTANHADO PARA CABO 25 MM2, 1 FURO E 1 COMPRESSAO, PARA PARAFUSO DE FIXACAO M8</v>
          </cell>
          <cell r="C10881" t="str">
            <v xml:space="preserve">UN    </v>
          </cell>
          <cell r="D10881">
            <v>1.54</v>
          </cell>
          <cell r="E10881">
            <v>0.05</v>
          </cell>
        </row>
        <row r="10882">
          <cell r="A10882">
            <v>1577</v>
          </cell>
          <cell r="B10882" t="str">
            <v>TERMINAL A COMPRESSAO EM COBRE ESTANHADO PARA CABO 35 MM2, 1 FURO E 1 COMPRESSAO, PARA PARAFUSO DE FIXACAO M8</v>
          </cell>
          <cell r="C10882" t="str">
            <v xml:space="preserve">UN    </v>
          </cell>
          <cell r="D10882">
            <v>1.74</v>
          </cell>
          <cell r="E10882">
            <v>0.05</v>
          </cell>
        </row>
        <row r="10883">
          <cell r="A10883">
            <v>1571</v>
          </cell>
          <cell r="B10883" t="str">
            <v>TERMINAL A COMPRESSAO EM COBRE ESTANHADO PARA CABO 4 MM2, 1 FURO E 1 COMPRESSAO, PARA PARAFUSO DE FIXACAO M5</v>
          </cell>
          <cell r="C10883" t="str">
            <v xml:space="preserve">UN    </v>
          </cell>
          <cell r="D10883">
            <v>0.73</v>
          </cell>
          <cell r="E10883">
            <v>0.05</v>
          </cell>
        </row>
        <row r="10884">
          <cell r="A10884">
            <v>1578</v>
          </cell>
          <cell r="B10884" t="str">
            <v>TERMINAL A COMPRESSAO EM COBRE ESTANHADO PARA CABO 50 MM2, 1 FURO E 1 COMPRESSAO, PARA PARAFUSO DE FIXACAO M8</v>
          </cell>
          <cell r="C10884" t="str">
            <v xml:space="preserve">UN    </v>
          </cell>
          <cell r="D10884">
            <v>3.01</v>
          </cell>
          <cell r="E10884">
            <v>0.05</v>
          </cell>
        </row>
        <row r="10885">
          <cell r="A10885">
            <v>1573</v>
          </cell>
          <cell r="B10885" t="str">
            <v>TERMINAL A COMPRESSAO EM COBRE ESTANHADO PARA CABO 6 MM2, 1 FURO E 1 COMPRESSAO, PARA PARAFUSO DE FIXACAO M6</v>
          </cell>
          <cell r="C10885" t="str">
            <v xml:space="preserve">UN    </v>
          </cell>
          <cell r="D10885">
            <v>0.87</v>
          </cell>
          <cell r="E10885">
            <v>0.05</v>
          </cell>
        </row>
        <row r="10886">
          <cell r="A10886">
            <v>1579</v>
          </cell>
          <cell r="B10886" t="str">
            <v>TERMINAL A COMPRESSAO EM COBRE ESTANHADO PARA CABO 70 MM2, 1 FURO E 1 COMPRESSAO, PARA PARAFUSO DE FIXACAO M10</v>
          </cell>
          <cell r="C10886" t="str">
            <v xml:space="preserve">UN    </v>
          </cell>
          <cell r="D10886">
            <v>3.76</v>
          </cell>
          <cell r="E10886">
            <v>0.05</v>
          </cell>
        </row>
        <row r="10887">
          <cell r="A10887">
            <v>1580</v>
          </cell>
          <cell r="B10887" t="str">
            <v>TERMINAL A COMPRESSAO EM COBRE ESTANHADO PARA CABO 95 MM2, 1 FURO E 1 COMPRESSAO, PARA PARAFUSO DE FIXACAO M12</v>
          </cell>
          <cell r="C10887" t="str">
            <v xml:space="preserve">UN    </v>
          </cell>
          <cell r="D10887">
            <v>4.63</v>
          </cell>
          <cell r="E10887">
            <v>0.05</v>
          </cell>
        </row>
        <row r="10888">
          <cell r="A10888">
            <v>7571</v>
          </cell>
          <cell r="B10888" t="str">
            <v>TERMINAL AEREO EM ACO GALVANIZADO DN 5/16", COMPRIMENTO DE 350MM, COM BASE DE FIXACAO HORIZONTAL</v>
          </cell>
          <cell r="C10888" t="str">
            <v xml:space="preserve">UN    </v>
          </cell>
          <cell r="D10888">
            <v>8.76</v>
          </cell>
          <cell r="E10888">
            <v>0.05</v>
          </cell>
        </row>
        <row r="10889">
          <cell r="A10889">
            <v>39321</v>
          </cell>
          <cell r="B10889" t="str">
            <v>TERMINAL DE VENTILACAO, 100 MM, SERIE NORMAL, ESGOTO PREDIAL</v>
          </cell>
          <cell r="C10889" t="str">
            <v xml:space="preserve">UN    </v>
          </cell>
          <cell r="D10889">
            <v>5.8</v>
          </cell>
          <cell r="E10889">
            <v>0.05</v>
          </cell>
        </row>
        <row r="10890">
          <cell r="A10890">
            <v>39319</v>
          </cell>
          <cell r="B10890" t="str">
            <v>TERMINAL DE VENTILACAO, 50 MM, SERIE NORMAL, ESGOTO PREDIAL</v>
          </cell>
          <cell r="C10890" t="str">
            <v xml:space="preserve">UN    </v>
          </cell>
          <cell r="D10890">
            <v>3.54</v>
          </cell>
          <cell r="E10890">
            <v>0.05</v>
          </cell>
        </row>
        <row r="10891">
          <cell r="A10891">
            <v>39320</v>
          </cell>
          <cell r="B10891" t="str">
            <v>TERMINAL DE VENTILACAO, 75 MM, SERIE NORMAL, ESGOTO PREDIAL</v>
          </cell>
          <cell r="C10891" t="str">
            <v xml:space="preserve">UN    </v>
          </cell>
          <cell r="D10891">
            <v>4.2300000000000004</v>
          </cell>
          <cell r="E10891">
            <v>0.05</v>
          </cell>
        </row>
        <row r="10892">
          <cell r="A10892">
            <v>1591</v>
          </cell>
          <cell r="B10892" t="str">
            <v>TERMINAL METALICO A PRESSAO PARA 1 CABO DE 120 MM2, COM 1 FURO DE FIXACAO</v>
          </cell>
          <cell r="C10892" t="str">
            <v xml:space="preserve">UN    </v>
          </cell>
          <cell r="D10892">
            <v>14.36</v>
          </cell>
          <cell r="E10892">
            <v>0.05</v>
          </cell>
        </row>
        <row r="10893">
          <cell r="A10893">
            <v>1547</v>
          </cell>
          <cell r="B10893" t="str">
            <v>TERMINAL METALICO A PRESSAO PARA 1 CABO DE 150 A 185 MM2, COM 2 FUROS PARA FIXACAO</v>
          </cell>
          <cell r="C10893" t="str">
            <v xml:space="preserve">UN    </v>
          </cell>
          <cell r="D10893">
            <v>75.28</v>
          </cell>
          <cell r="E10893">
            <v>0.05</v>
          </cell>
        </row>
        <row r="10894">
          <cell r="A10894">
            <v>38196</v>
          </cell>
          <cell r="B10894" t="str">
            <v>TERMINAL METALICO A PRESSAO PARA 1 CABO DE 150 MM2, COM 1 FURO DE FIXACAO</v>
          </cell>
          <cell r="C10894" t="str">
            <v xml:space="preserve">UN    </v>
          </cell>
          <cell r="D10894">
            <v>14.66</v>
          </cell>
          <cell r="E10894">
            <v>0.05</v>
          </cell>
        </row>
        <row r="10895">
          <cell r="A10895">
            <v>1543</v>
          </cell>
          <cell r="B10895" t="str">
            <v>TERMINAL METALICO A PRESSAO PARA 1 CABO DE 16 A 25 MM2, COM 2 FUROS PARA FIXACAO</v>
          </cell>
          <cell r="C10895" t="str">
            <v xml:space="preserve">UN    </v>
          </cell>
          <cell r="D10895">
            <v>15.58</v>
          </cell>
          <cell r="E10895">
            <v>0.05</v>
          </cell>
        </row>
        <row r="10896">
          <cell r="A10896">
            <v>1585</v>
          </cell>
          <cell r="B10896" t="str">
            <v>TERMINAL METALICO A PRESSAO PARA 1 CABO DE 16 MM2, COM 1 FURO DE FIXACAO</v>
          </cell>
          <cell r="C10896" t="str">
            <v xml:space="preserve">UN    </v>
          </cell>
          <cell r="D10896">
            <v>3.01</v>
          </cell>
          <cell r="E10896">
            <v>0.05</v>
          </cell>
        </row>
        <row r="10897">
          <cell r="A10897">
            <v>1593</v>
          </cell>
          <cell r="B10897" t="str">
            <v>TERMINAL METALICO A PRESSAO PARA 1 CABO DE 185 MM2, COM 1 FURO DE FIXACAO</v>
          </cell>
          <cell r="C10897" t="str">
            <v xml:space="preserve">UN    </v>
          </cell>
          <cell r="D10897">
            <v>16.02</v>
          </cell>
          <cell r="E10897">
            <v>0.05</v>
          </cell>
        </row>
        <row r="10898">
          <cell r="A10898">
            <v>11838</v>
          </cell>
          <cell r="B10898" t="str">
            <v>TERMINAL METALICO A PRESSAO PARA 1 CABO DE 240 MM2, COM 1 FURO DE FIXACAO</v>
          </cell>
          <cell r="C10898" t="str">
            <v xml:space="preserve">UN    </v>
          </cell>
          <cell r="D10898">
            <v>21.14</v>
          </cell>
          <cell r="E10898">
            <v>0.05</v>
          </cell>
        </row>
        <row r="10899">
          <cell r="A10899">
            <v>1594</v>
          </cell>
          <cell r="B10899" t="str">
            <v>TERMINAL METALICO A PRESSAO PARA 1 CABO DE 25 A 35 MM2, COM 2 FUROS PARA FIXACAO</v>
          </cell>
          <cell r="C10899" t="str">
            <v xml:space="preserve">UN    </v>
          </cell>
          <cell r="D10899">
            <v>21.37</v>
          </cell>
          <cell r="E10899">
            <v>0.05</v>
          </cell>
        </row>
        <row r="10900">
          <cell r="A10900">
            <v>1586</v>
          </cell>
          <cell r="B10900" t="str">
            <v>TERMINAL METALICO A PRESSAO PARA 1 CABO DE 25 MM2, COM 1 FURO DE FIXACAO</v>
          </cell>
          <cell r="C10900" t="str">
            <v xml:space="preserve">UN    </v>
          </cell>
          <cell r="D10900">
            <v>3.82</v>
          </cell>
          <cell r="E10900">
            <v>0.05</v>
          </cell>
        </row>
        <row r="10901">
          <cell r="A10901">
            <v>11839</v>
          </cell>
          <cell r="B10901" t="str">
            <v>TERMINAL METALICO A PRESSAO PARA 1 CABO DE 300 MM2, COM 1 FURO DE FIXACAO</v>
          </cell>
          <cell r="C10901" t="str">
            <v xml:space="preserve">UN    </v>
          </cell>
          <cell r="D10901">
            <v>30.76</v>
          </cell>
          <cell r="E10901">
            <v>0.05</v>
          </cell>
        </row>
        <row r="10902">
          <cell r="A10902">
            <v>1587</v>
          </cell>
          <cell r="B10902" t="str">
            <v>TERMINAL METALICO A PRESSAO PARA 1 CABO DE 35 MM2, COM 1 FURO DE FIXACAO</v>
          </cell>
          <cell r="C10902" t="str">
            <v xml:space="preserve">UN    </v>
          </cell>
          <cell r="D10902">
            <v>3.89</v>
          </cell>
          <cell r="E10902">
            <v>0.05</v>
          </cell>
        </row>
        <row r="10903">
          <cell r="A10903">
            <v>1545</v>
          </cell>
          <cell r="B10903" t="str">
            <v>TERMINAL METALICO A PRESSAO PARA 1 CABO DE 50 A 70 MM2, COM 2 FUROS PARA FIXACAO</v>
          </cell>
          <cell r="C10903" t="str">
            <v xml:space="preserve">UN    </v>
          </cell>
          <cell r="D10903">
            <v>36.909999999999997</v>
          </cell>
          <cell r="E10903">
            <v>0.05</v>
          </cell>
        </row>
        <row r="10904">
          <cell r="A10904">
            <v>1588</v>
          </cell>
          <cell r="B10904" t="str">
            <v>TERMINAL METALICO A PRESSAO PARA 1 CABO DE 50 MM2, COM 1 FURO DE FIXACAO</v>
          </cell>
          <cell r="C10904" t="str">
            <v xml:space="preserve">UN    </v>
          </cell>
          <cell r="D10904">
            <v>5.33</v>
          </cell>
          <cell r="E10904">
            <v>0.05</v>
          </cell>
        </row>
        <row r="10905">
          <cell r="A10905">
            <v>1535</v>
          </cell>
          <cell r="B10905" t="str">
            <v>TERMINAL METALICO A PRESSAO PARA 1 CABO DE 6 A 10 MM2, COM 1 FURO DE FIXACAO</v>
          </cell>
          <cell r="C10905" t="str">
            <v xml:space="preserve">UN    </v>
          </cell>
          <cell r="D10905">
            <v>3.07</v>
          </cell>
          <cell r="E10905">
            <v>0.05</v>
          </cell>
        </row>
        <row r="10906">
          <cell r="A10906">
            <v>1589</v>
          </cell>
          <cell r="B10906" t="str">
            <v>TERMINAL METALICO A PRESSAO PARA 1 CABO DE 70 MM2, COM 1 FURO DE FIXACAO</v>
          </cell>
          <cell r="C10906" t="str">
            <v xml:space="preserve">UN    </v>
          </cell>
          <cell r="D10906">
            <v>5.5</v>
          </cell>
          <cell r="E10906">
            <v>0.05</v>
          </cell>
        </row>
        <row r="10907">
          <cell r="A10907">
            <v>1546</v>
          </cell>
          <cell r="B10907" t="str">
            <v>TERMINAL METALICO A PRESSAO PARA 1 CABO DE 95 A 120 MM2, COM 2 FUROS PARA FIXACAO</v>
          </cell>
          <cell r="C10907" t="str">
            <v xml:space="preserve">UN    </v>
          </cell>
          <cell r="D10907">
            <v>62.3</v>
          </cell>
          <cell r="E10907">
            <v>0.05</v>
          </cell>
        </row>
        <row r="10908">
          <cell r="A10908">
            <v>1590</v>
          </cell>
          <cell r="B10908" t="str">
            <v>TERMINAL METALICO A PRESSAO PARA 1 CABO DE 95 MM2, COM 1 FURO DE FIXACAO</v>
          </cell>
          <cell r="C10908" t="str">
            <v xml:space="preserve">UN    </v>
          </cell>
          <cell r="D10908">
            <v>9.69</v>
          </cell>
          <cell r="E10908">
            <v>0.05</v>
          </cell>
        </row>
        <row r="10909">
          <cell r="A10909">
            <v>1542</v>
          </cell>
          <cell r="B10909" t="str">
            <v>TERMINAL METALICO A PRESSAO 1 CABO, PARA CABOS DE 4 A 10 MM2, COM 2 FUROS PARA FIXACAO</v>
          </cell>
          <cell r="C10909" t="str">
            <v xml:space="preserve">UN    </v>
          </cell>
          <cell r="D10909">
            <v>12.83</v>
          </cell>
          <cell r="E10909">
            <v>0.05</v>
          </cell>
        </row>
        <row r="10910">
          <cell r="A10910">
            <v>38415</v>
          </cell>
          <cell r="B10910" t="str">
            <v>TERMOFUSORA PARA TUBOS E CONEXOES EM PPR COM DIAMETROS DE 20 A 63 MM, POTENCIA DE 800 W, TENSAO 220 V</v>
          </cell>
          <cell r="C10910" t="str">
            <v xml:space="preserve">UN    </v>
          </cell>
          <cell r="D10910">
            <v>679.06</v>
          </cell>
          <cell r="E10910">
            <v>0.05</v>
          </cell>
        </row>
        <row r="10911">
          <cell r="A10911">
            <v>38414</v>
          </cell>
          <cell r="B10911" t="str">
            <v>TERMOFUSORA PARA TUBOS E CONEXOES EM PPR COM DIAMETROS DE 75 A 110 MM, POTENCIA DE *1100* W, TENSAO 220 V</v>
          </cell>
          <cell r="C10911" t="str">
            <v xml:space="preserve">UN    </v>
          </cell>
          <cell r="D10911">
            <v>953.07</v>
          </cell>
          <cell r="E10911">
            <v>0.05</v>
          </cell>
        </row>
        <row r="10912">
          <cell r="A10912">
            <v>38128</v>
          </cell>
          <cell r="B10912" t="str">
            <v>TERRA VEGETAL (ENSACADA)</v>
          </cell>
          <cell r="C10912" t="str">
            <v xml:space="preserve">KG    </v>
          </cell>
          <cell r="D10912">
            <v>0.8</v>
          </cell>
          <cell r="E10912">
            <v>0.05</v>
          </cell>
        </row>
        <row r="10913">
          <cell r="A10913">
            <v>7253</v>
          </cell>
          <cell r="B10913" t="str">
            <v>TERRA VEGETAL (GRANEL)</v>
          </cell>
          <cell r="C10913" t="str">
            <v xml:space="preserve">M3    </v>
          </cell>
          <cell r="D10913">
            <v>171.42</v>
          </cell>
          <cell r="E10913">
            <v>0.05</v>
          </cell>
        </row>
        <row r="10914">
          <cell r="A10914">
            <v>4806</v>
          </cell>
          <cell r="B10914" t="str">
            <v>TESTEIRA ANTIDERRAPANTE PARA PISO VINILICO *5 X 2,5* CM, E = 2 MM</v>
          </cell>
          <cell r="C10914" t="str">
            <v xml:space="preserve">M     </v>
          </cell>
          <cell r="D10914">
            <v>9.5500000000000007</v>
          </cell>
          <cell r="E10914">
            <v>0.05</v>
          </cell>
        </row>
        <row r="10915">
          <cell r="A10915">
            <v>34401</v>
          </cell>
          <cell r="B10915" t="str">
            <v>TIJOLO CERAMICO LAMINADO 5,5 X 11 X 23 CM</v>
          </cell>
          <cell r="C10915" t="str">
            <v xml:space="preserve">UN    </v>
          </cell>
          <cell r="D10915">
            <v>0.99</v>
          </cell>
          <cell r="E10915">
            <v>0.05</v>
          </cell>
        </row>
        <row r="10916">
          <cell r="A10916">
            <v>7258</v>
          </cell>
          <cell r="B10916" t="str">
            <v>TIJOLO CERAMICO MACICO *5 X 10 X 20* CM</v>
          </cell>
          <cell r="C10916" t="str">
            <v xml:space="preserve">UN    </v>
          </cell>
          <cell r="D10916">
            <v>0.31</v>
          </cell>
          <cell r="E10916">
            <v>0.05</v>
          </cell>
        </row>
        <row r="10917">
          <cell r="A10917">
            <v>7260</v>
          </cell>
          <cell r="B10917" t="str">
            <v>TIJOLO CERAMICO MACICO APARENTE *6 X 12 X 24* CM</v>
          </cell>
          <cell r="C10917" t="str">
            <v xml:space="preserve">UN    </v>
          </cell>
          <cell r="D10917">
            <v>0.96</v>
          </cell>
          <cell r="E10917">
            <v>0.05</v>
          </cell>
        </row>
        <row r="10918">
          <cell r="A10918">
            <v>7256</v>
          </cell>
          <cell r="B10918" t="str">
            <v>TIJOLO CERAMICO MACICO APARENTE 2 FUROS, *6,5 X 10 X 20* CM</v>
          </cell>
          <cell r="C10918" t="str">
            <v xml:space="preserve">UN    </v>
          </cell>
          <cell r="D10918">
            <v>0.56000000000000005</v>
          </cell>
          <cell r="E10918">
            <v>0.05</v>
          </cell>
        </row>
        <row r="10919">
          <cell r="A10919">
            <v>34400</v>
          </cell>
          <cell r="B10919" t="str">
            <v>TIJOLO CERAMICO REFRATARIO 2,5 X 11,4 X 22,9 CM</v>
          </cell>
          <cell r="C10919" t="str">
            <v xml:space="preserve">UN    </v>
          </cell>
          <cell r="D10919">
            <v>2.42</v>
          </cell>
          <cell r="E10919">
            <v>0.05</v>
          </cell>
        </row>
        <row r="10920">
          <cell r="A10920">
            <v>10617</v>
          </cell>
          <cell r="B10920" t="str">
            <v>TIJOLO CERAMICO REFRATARIO 6,3 X 11,4 X 22,9 CM</v>
          </cell>
          <cell r="C10920" t="str">
            <v xml:space="preserve">UN    </v>
          </cell>
          <cell r="D10920">
            <v>3.39</v>
          </cell>
          <cell r="E10920">
            <v>0.05</v>
          </cell>
        </row>
        <row r="10921">
          <cell r="A10921">
            <v>7280</v>
          </cell>
          <cell r="B10921" t="str">
            <v>TIL DE PASSAGEM, EM PVC, JE, BBB, DN 100 X 100 MM, PARA REDE COLETORA DE ESGOTO NBR 10569</v>
          </cell>
          <cell r="C10921" t="str">
            <v xml:space="preserve">UN    </v>
          </cell>
          <cell r="D10921">
            <v>270.64</v>
          </cell>
          <cell r="E10921">
            <v>0.05</v>
          </cell>
        </row>
        <row r="10922">
          <cell r="A10922">
            <v>7282</v>
          </cell>
          <cell r="B10922" t="str">
            <v>TIL DE PASSAGEM, EM PVC, JE, BBB, DN 150 X 150 MM, PARA REDE COLETORA DE ESGOTO NBR 10569</v>
          </cell>
          <cell r="C10922" t="str">
            <v xml:space="preserve">UN    </v>
          </cell>
          <cell r="D10922">
            <v>509.45</v>
          </cell>
          <cell r="E10922">
            <v>0.05</v>
          </cell>
        </row>
        <row r="10923">
          <cell r="A10923">
            <v>7276</v>
          </cell>
          <cell r="B10923" t="str">
            <v>TIL DE PASSAGEM, EM PVC, JE, BBB, DN 200 X 150 MM, PARA REDE COLETORA DE ESGOTO NBR 10569</v>
          </cell>
          <cell r="C10923" t="str">
            <v xml:space="preserve">UN    </v>
          </cell>
          <cell r="D10923">
            <v>551.58000000000004</v>
          </cell>
          <cell r="E10923">
            <v>0.05</v>
          </cell>
        </row>
        <row r="10924">
          <cell r="A10924">
            <v>7277</v>
          </cell>
          <cell r="B10924" t="str">
            <v>TIL DE PASSAGEM, EM PVC, JE, BBB, DN 250 X 150 MM, PARA REDE COLETORA DE ESGOTO NBR 10569</v>
          </cell>
          <cell r="C10924" t="str">
            <v xml:space="preserve">UN    </v>
          </cell>
          <cell r="D10924">
            <v>712.11</v>
          </cell>
          <cell r="E10924">
            <v>0.05</v>
          </cell>
        </row>
        <row r="10925">
          <cell r="A10925">
            <v>7278</v>
          </cell>
          <cell r="B10925" t="str">
            <v>TIL DE PASSAGEM, EM PVC, JE, BBB, DN 300 X 150 MM, PARA REDE COLETORA DE ESGOTO NBR 10569</v>
          </cell>
          <cell r="C10925" t="str">
            <v xml:space="preserve">UN    </v>
          </cell>
          <cell r="D10925">
            <v>912.76</v>
          </cell>
          <cell r="E10925">
            <v>0.05</v>
          </cell>
        </row>
        <row r="10926">
          <cell r="A10926">
            <v>7274</v>
          </cell>
          <cell r="B10926" t="str">
            <v>TIL PARA LIGACAO PREDIAL, EM PVC, JE, BBB, DN 100 X 100 MM, PARA REDE COLETORA ESGOTO (NBR 10569)</v>
          </cell>
          <cell r="C10926" t="str">
            <v xml:space="preserve">UN    </v>
          </cell>
          <cell r="D10926">
            <v>18.97</v>
          </cell>
          <cell r="E10926">
            <v>0.05</v>
          </cell>
        </row>
        <row r="10927">
          <cell r="A10927">
            <v>7275</v>
          </cell>
          <cell r="B10927" t="str">
            <v>TIL RADIAL, PVC, JE, BBB, DN 150 X 200 MM, PARA REDE COLETORA DE ESGOTO (NBR 10569)</v>
          </cell>
          <cell r="C10927" t="str">
            <v xml:space="preserve">UN    </v>
          </cell>
          <cell r="D10927">
            <v>499.16</v>
          </cell>
          <cell r="E10927">
            <v>0.05</v>
          </cell>
        </row>
        <row r="10928">
          <cell r="A10928">
            <v>7284</v>
          </cell>
          <cell r="B10928" t="str">
            <v>TIL RADIAL, PVC, JE, BBB, DN 300 X 200 MM, PARA REDE COLETORA DE ESGOTO (NBR 10569)</v>
          </cell>
          <cell r="C10928" t="str">
            <v xml:space="preserve">UN    </v>
          </cell>
          <cell r="D10928">
            <v>1537.39</v>
          </cell>
          <cell r="E10928">
            <v>0.05</v>
          </cell>
        </row>
        <row r="10929">
          <cell r="A10929">
            <v>11663</v>
          </cell>
          <cell r="B10929" t="str">
            <v>TIL TUBO QUEDA, EM PVC, JE, BBB, DN 100 X 100 MM, PARA REDE COLETORA DE ESGOTO (NBR 10569)</v>
          </cell>
          <cell r="C10929" t="str">
            <v xml:space="preserve">UN    </v>
          </cell>
          <cell r="D10929">
            <v>185.78</v>
          </cell>
          <cell r="E10929">
            <v>0.05</v>
          </cell>
        </row>
        <row r="10930">
          <cell r="A10930">
            <v>11665</v>
          </cell>
          <cell r="B10930" t="str">
            <v>TIL TUBO QUEDA, EM PVC, JE, BBB, DN 150 X 150 MM, PARA REDE COLETORA DE ESGOTO (NBR 10569)</v>
          </cell>
          <cell r="C10930" t="str">
            <v xml:space="preserve">UN    </v>
          </cell>
          <cell r="D10930">
            <v>821.46</v>
          </cell>
          <cell r="E10930">
            <v>0.05</v>
          </cell>
        </row>
        <row r="10931">
          <cell r="A10931">
            <v>11666</v>
          </cell>
          <cell r="B10931" t="str">
            <v>TIL TUBO QUEDA, EM PVC, JE, BBB, DN 200 X 150 MM, PARA REDE COLETORA DE ESGOTO (NBR 10569)</v>
          </cell>
          <cell r="C10931" t="str">
            <v xml:space="preserve">UN    </v>
          </cell>
          <cell r="D10931">
            <v>827.99</v>
          </cell>
          <cell r="E10931">
            <v>0.05</v>
          </cell>
        </row>
        <row r="10932">
          <cell r="A10932">
            <v>11667</v>
          </cell>
          <cell r="B10932" t="str">
            <v>TIL TUBO QUEDA, EM PVC, JE, BBB, DN 250 X 150 MM, PARA REDE COLETORA DE ESGOTO (NBR 10569)</v>
          </cell>
          <cell r="C10932" t="str">
            <v xml:space="preserve">UN    </v>
          </cell>
          <cell r="D10932">
            <v>944.88</v>
          </cell>
          <cell r="E10932">
            <v>0.05</v>
          </cell>
        </row>
        <row r="10933">
          <cell r="A10933">
            <v>11668</v>
          </cell>
          <cell r="B10933" t="str">
            <v>TIL TUBO QUEDA, EM PVC, JE, BBB, DN 300 X 150 MM, PARA REDE COLETORA DE ESGOTO (NBR 10569)</v>
          </cell>
          <cell r="C10933" t="str">
            <v xml:space="preserve">UN    </v>
          </cell>
          <cell r="D10933">
            <v>1017.54</v>
          </cell>
          <cell r="E10933">
            <v>0.05</v>
          </cell>
        </row>
        <row r="10934">
          <cell r="A10934">
            <v>38121</v>
          </cell>
          <cell r="B10934" t="str">
            <v>TINTA A BASE DE RESINA ACRILICA EMULSIONADA EM AGUA, PARA SINALIZACAO HORIZONTAL VIARIA (NBR 13699)</v>
          </cell>
          <cell r="C10934" t="str">
            <v xml:space="preserve">L     </v>
          </cell>
          <cell r="D10934">
            <v>10.02</v>
          </cell>
          <cell r="E10934">
            <v>0.05</v>
          </cell>
        </row>
        <row r="10935">
          <cell r="A10935">
            <v>7343</v>
          </cell>
          <cell r="B10935" t="str">
            <v>TINTA A BASE DE RESINA ACRILICA, PARA SINALIZACAO HORIZONTAL VIARIA (NBR 11862)</v>
          </cell>
          <cell r="C10935" t="str">
            <v xml:space="preserve">L     </v>
          </cell>
          <cell r="D10935">
            <v>10.15</v>
          </cell>
          <cell r="E10935">
            <v>0.05</v>
          </cell>
        </row>
        <row r="10936">
          <cell r="A10936">
            <v>7287</v>
          </cell>
          <cell r="B10936" t="str">
            <v>TINTA A OLEO BRILHANTE PARA MADEIRA E METAIS</v>
          </cell>
          <cell r="C10936" t="str">
            <v xml:space="preserve">GL    </v>
          </cell>
          <cell r="D10936">
            <v>69.86</v>
          </cell>
          <cell r="E10936">
            <v>0.05</v>
          </cell>
        </row>
        <row r="10937">
          <cell r="A10937">
            <v>7350</v>
          </cell>
          <cell r="B10937" t="str">
            <v>TINTA ACRILICA PARA CERAMICA</v>
          </cell>
          <cell r="C10937" t="str">
            <v xml:space="preserve">L     </v>
          </cell>
          <cell r="D10937">
            <v>22.17</v>
          </cell>
          <cell r="E10937">
            <v>0.05</v>
          </cell>
        </row>
        <row r="10938">
          <cell r="A10938">
            <v>7348</v>
          </cell>
          <cell r="B10938" t="str">
            <v>TINTA ACRILICA PREMIUM PARA PISO</v>
          </cell>
          <cell r="C10938" t="str">
            <v xml:space="preserve">L     </v>
          </cell>
          <cell r="D10938">
            <v>12.43</v>
          </cell>
          <cell r="E10938">
            <v>0.05</v>
          </cell>
        </row>
        <row r="10939">
          <cell r="A10939">
            <v>7347</v>
          </cell>
          <cell r="B10939" t="str">
            <v>TINTA ACRILICA PREMIUM PARA PISO</v>
          </cell>
          <cell r="C10939" t="str">
            <v xml:space="preserve">GL    </v>
          </cell>
          <cell r="D10939">
            <v>44.77</v>
          </cell>
          <cell r="E10939">
            <v>0.05</v>
          </cell>
        </row>
        <row r="10940">
          <cell r="A10940">
            <v>7355</v>
          </cell>
          <cell r="B10940" t="str">
            <v>TINTA ACRILICA PREMIUM, COR BRANCO  FOSCO</v>
          </cell>
          <cell r="C10940" t="str">
            <v xml:space="preserve">GL    </v>
          </cell>
          <cell r="D10940">
            <v>67.099999999999994</v>
          </cell>
          <cell r="E10940">
            <v>0.05</v>
          </cell>
        </row>
        <row r="10941">
          <cell r="A10941">
            <v>7356</v>
          </cell>
          <cell r="B10941" t="str">
            <v>TINTA ACRILICA PREMIUM, COR BRANCO FOSCO</v>
          </cell>
          <cell r="C10941" t="str">
            <v xml:space="preserve">L     </v>
          </cell>
          <cell r="D10941">
            <v>18.64</v>
          </cell>
          <cell r="E10941">
            <v>0.05</v>
          </cell>
        </row>
        <row r="10942">
          <cell r="A10942">
            <v>7313</v>
          </cell>
          <cell r="B10942" t="str">
            <v>TINTA ASFALTICA IMPERMEABILIZANTE DILUIDA EM SOLVENTE, PARA MATERIAIS CIMENTICIOS, METAL E MADEIRA</v>
          </cell>
          <cell r="C10942" t="str">
            <v xml:space="preserve">L     </v>
          </cell>
          <cell r="D10942">
            <v>10.46</v>
          </cell>
          <cell r="E10942">
            <v>0.05</v>
          </cell>
        </row>
        <row r="10943">
          <cell r="A10943">
            <v>7319</v>
          </cell>
          <cell r="B10943" t="str">
            <v>TINTA ASFALTICA IMPERMEABILIZANTE DISPERSA EM AGUA, PARA MATERIAIS CIMENTICIOS</v>
          </cell>
          <cell r="C10943" t="str">
            <v xml:space="preserve">L     </v>
          </cell>
          <cell r="D10943">
            <v>5.98</v>
          </cell>
          <cell r="E10943">
            <v>0.05</v>
          </cell>
        </row>
        <row r="10944">
          <cell r="A10944">
            <v>38119</v>
          </cell>
          <cell r="B10944" t="str">
            <v>TINTA BORRACHA CLORADA, ACABAMENTO SEMIBRILHO, BRANCA</v>
          </cell>
          <cell r="C10944" t="str">
            <v xml:space="preserve">L     </v>
          </cell>
          <cell r="D10944">
            <v>78.11</v>
          </cell>
          <cell r="E10944">
            <v>0.05</v>
          </cell>
        </row>
        <row r="10945">
          <cell r="A10945">
            <v>7314</v>
          </cell>
          <cell r="B10945" t="str">
            <v>TINTA BORRACHA CLORADA, ACABAMENTO SEMIBRILHO, CORES VIVAS</v>
          </cell>
          <cell r="C10945" t="str">
            <v xml:space="preserve">L     </v>
          </cell>
          <cell r="D10945">
            <v>84.18</v>
          </cell>
          <cell r="E10945">
            <v>0.05</v>
          </cell>
        </row>
        <row r="10946">
          <cell r="A10946">
            <v>38131</v>
          </cell>
          <cell r="B10946" t="str">
            <v>TINTA BORRACHA, CLORADA, ACABAMENTO SEMIBRILHO, PRETA</v>
          </cell>
          <cell r="C10946" t="str">
            <v xml:space="preserve">L     </v>
          </cell>
          <cell r="D10946">
            <v>78.81</v>
          </cell>
          <cell r="E10946">
            <v>0.05</v>
          </cell>
        </row>
        <row r="10947">
          <cell r="A10947">
            <v>7304</v>
          </cell>
          <cell r="B10947" t="str">
            <v>TINTA EPOXI PREMIUM, BRANCA</v>
          </cell>
          <cell r="C10947" t="str">
            <v xml:space="preserve">L     </v>
          </cell>
          <cell r="D10947">
            <v>52.12</v>
          </cell>
          <cell r="E10947">
            <v>0.05</v>
          </cell>
        </row>
        <row r="10948">
          <cell r="A10948">
            <v>7293</v>
          </cell>
          <cell r="B10948" t="str">
            <v>TINTA ESMALTE SINTETICO GRAFITE COM PROTECAO PARA METAIS FERROSOS</v>
          </cell>
          <cell r="C10948" t="str">
            <v xml:space="preserve">L     </v>
          </cell>
          <cell r="D10948">
            <v>23.37</v>
          </cell>
          <cell r="E10948">
            <v>0.05</v>
          </cell>
        </row>
        <row r="10949">
          <cell r="A10949">
            <v>7311</v>
          </cell>
          <cell r="B10949" t="str">
            <v>TINTA ESMALTE SINTETICO PREMIUM ACETINADO</v>
          </cell>
          <cell r="C10949" t="str">
            <v xml:space="preserve">L     </v>
          </cell>
          <cell r="D10949">
            <v>22.61</v>
          </cell>
          <cell r="E10949">
            <v>0.05</v>
          </cell>
        </row>
        <row r="10950">
          <cell r="A10950">
            <v>7292</v>
          </cell>
          <cell r="B10950" t="str">
            <v>TINTA ESMALTE SINTETICO PREMIUM BRILHANTE</v>
          </cell>
          <cell r="C10950" t="str">
            <v xml:space="preserve">L     </v>
          </cell>
          <cell r="D10950">
            <v>21.95</v>
          </cell>
          <cell r="E10950">
            <v>0.05</v>
          </cell>
        </row>
        <row r="10951">
          <cell r="A10951">
            <v>7288</v>
          </cell>
          <cell r="B10951" t="str">
            <v>TINTA ESMALTE SINTETICO PREMIUM FOSCO</v>
          </cell>
          <cell r="C10951" t="str">
            <v xml:space="preserve">L     </v>
          </cell>
          <cell r="D10951">
            <v>24.87</v>
          </cell>
          <cell r="E10951">
            <v>0.05</v>
          </cell>
        </row>
        <row r="10952">
          <cell r="A10952">
            <v>35693</v>
          </cell>
          <cell r="B10952" t="str">
            <v>TINTA LATEX ACRILICA ECONOMICA, COR BRANCA</v>
          </cell>
          <cell r="C10952" t="str">
            <v xml:space="preserve">L     </v>
          </cell>
          <cell r="D10952">
            <v>8.5500000000000007</v>
          </cell>
          <cell r="E10952">
            <v>0.05</v>
          </cell>
        </row>
        <row r="10953">
          <cell r="A10953">
            <v>35692</v>
          </cell>
          <cell r="B10953" t="str">
            <v>TINTA LATEX ACRILICA STANDARD, COR BRANCA</v>
          </cell>
          <cell r="C10953" t="str">
            <v xml:space="preserve">L     </v>
          </cell>
          <cell r="D10953">
            <v>45.83</v>
          </cell>
          <cell r="E10953">
            <v>0.05</v>
          </cell>
        </row>
        <row r="10954">
          <cell r="A10954">
            <v>7344</v>
          </cell>
          <cell r="B10954" t="str">
            <v>TINTA LATEX PVA PREMIUM,  COR BRANCA</v>
          </cell>
          <cell r="C10954" t="str">
            <v xml:space="preserve">GL    </v>
          </cell>
          <cell r="D10954">
            <v>58</v>
          </cell>
          <cell r="E10954">
            <v>0.05</v>
          </cell>
        </row>
        <row r="10955">
          <cell r="A10955">
            <v>7345</v>
          </cell>
          <cell r="B10955" t="str">
            <v>TINTA LATEX PVA PREMIUM, COR BRANCA</v>
          </cell>
          <cell r="C10955" t="str">
            <v xml:space="preserve">L     </v>
          </cell>
          <cell r="D10955">
            <v>16.11</v>
          </cell>
          <cell r="E10955">
            <v>0.05</v>
          </cell>
        </row>
        <row r="10956">
          <cell r="A10956">
            <v>35691</v>
          </cell>
          <cell r="B10956" t="str">
            <v>TINTA LATEX PVA STANDARD, COR BRANCA</v>
          </cell>
          <cell r="C10956" t="str">
            <v xml:space="preserve">L     </v>
          </cell>
          <cell r="D10956">
            <v>12.73</v>
          </cell>
          <cell r="E10956">
            <v>0.05</v>
          </cell>
        </row>
        <row r="10957">
          <cell r="A10957">
            <v>7342</v>
          </cell>
          <cell r="B10957" t="str">
            <v>TINTA MINERAL IMPERMEAVEL EM PO, BRANCA</v>
          </cell>
          <cell r="C10957" t="str">
            <v xml:space="preserve">KG    </v>
          </cell>
          <cell r="D10957">
            <v>1.1399999999999999</v>
          </cell>
          <cell r="E10957">
            <v>0.05</v>
          </cell>
        </row>
        <row r="10958">
          <cell r="A10958">
            <v>7306</v>
          </cell>
          <cell r="B10958" t="str">
            <v>TINTA PROTETORA SUPERFICIE METALICA ALUMINIO</v>
          </cell>
          <cell r="C10958" t="str">
            <v xml:space="preserve">L     </v>
          </cell>
          <cell r="D10958">
            <v>26.8</v>
          </cell>
          <cell r="E10958">
            <v>0.05</v>
          </cell>
        </row>
        <row r="10959">
          <cell r="A10959">
            <v>154</v>
          </cell>
          <cell r="B10959" t="str">
            <v>TINTA/REVESTIMENTO  A BASE DE RESINA EPOXI COM ALCATRAO, BICOMPONENTE</v>
          </cell>
          <cell r="C10959" t="str">
            <v xml:space="preserve">L     </v>
          </cell>
          <cell r="D10959">
            <v>38.729999999999997</v>
          </cell>
          <cell r="E10959">
            <v>0.05</v>
          </cell>
        </row>
        <row r="10960">
          <cell r="A10960">
            <v>7338</v>
          </cell>
          <cell r="B10960" t="str">
            <v>TINTA/REVESTIMENTO A BASE DE RESINA EPOXI COM ALCATRAO, BICOMPONENTE</v>
          </cell>
          <cell r="C10960" t="str">
            <v xml:space="preserve">KG    </v>
          </cell>
          <cell r="D10960">
            <v>25.82</v>
          </cell>
          <cell r="E10960">
            <v>0.05</v>
          </cell>
        </row>
        <row r="10961">
          <cell r="A10961">
            <v>39574</v>
          </cell>
          <cell r="B10961" t="str">
            <v>TIRANTE COM ELO, EM ARAME GALVANIZADO RIGIDO, NUMERO 10, COMPRIMENTO 2000 MM, PARA PENDURAL DE FORRO REMOVIVEL</v>
          </cell>
          <cell r="C10961" t="str">
            <v xml:space="preserve">UN    </v>
          </cell>
          <cell r="D10961">
            <v>2.84</v>
          </cell>
          <cell r="E10961">
            <v>0.05</v>
          </cell>
        </row>
        <row r="10962">
          <cell r="A10962">
            <v>11060</v>
          </cell>
          <cell r="B10962" t="str">
            <v>TIRANTE EM FERRO GALVANIZADO PARA CONTRAVENTAMENTO DE TELHA CANALETE 90, 1/4 " X 400 MM</v>
          </cell>
          <cell r="C10962" t="str">
            <v xml:space="preserve">UN    </v>
          </cell>
          <cell r="D10962">
            <v>19.54</v>
          </cell>
          <cell r="E10962">
            <v>0.05</v>
          </cell>
        </row>
        <row r="10963">
          <cell r="A10963">
            <v>37401</v>
          </cell>
          <cell r="B10963" t="str">
            <v>TOALHEIRO PLASTICO TIPO DISPENSER PARA PAPEL TOALHA INTERFOLHADO</v>
          </cell>
          <cell r="C10963" t="str">
            <v xml:space="preserve">UN    </v>
          </cell>
          <cell r="D10963">
            <v>43.4</v>
          </cell>
          <cell r="E10963">
            <v>0.05</v>
          </cell>
        </row>
        <row r="10964">
          <cell r="A10964">
            <v>7525</v>
          </cell>
          <cell r="B10964" t="str">
            <v>TOMADA INDUSTRIAL DE EMBUTIR 3P+T 30 A, 440 V, COM TRAVA, COM PLACA</v>
          </cell>
          <cell r="C10964" t="str">
            <v xml:space="preserve">UN    </v>
          </cell>
          <cell r="D10964">
            <v>38.5</v>
          </cell>
          <cell r="E10964">
            <v>0.05</v>
          </cell>
        </row>
        <row r="10965">
          <cell r="A10965">
            <v>7524</v>
          </cell>
          <cell r="B10965" t="str">
            <v>TOMADA INDUSTRIAL DE EMBUTIR 3P+T 30 A, 440 V, COM TRAVA, SEM PLACA</v>
          </cell>
          <cell r="C10965" t="str">
            <v xml:space="preserve">UN    </v>
          </cell>
          <cell r="D10965">
            <v>36.28</v>
          </cell>
          <cell r="E10965">
            <v>0.05</v>
          </cell>
        </row>
        <row r="10966">
          <cell r="A10966">
            <v>38105</v>
          </cell>
          <cell r="B10966" t="str">
            <v>TOMADA PARA ANTENA DE TV, CABO COAXIAL DE 9 MM (APENAS MODULO)</v>
          </cell>
          <cell r="C10966" t="str">
            <v xml:space="preserve">UN    </v>
          </cell>
          <cell r="D10966">
            <v>9.32</v>
          </cell>
          <cell r="E10966">
            <v>0.05</v>
          </cell>
        </row>
        <row r="10967">
          <cell r="A10967">
            <v>38084</v>
          </cell>
          <cell r="B10967" t="str">
            <v>TOMADA PARA ANTENA DE TV, CABO COAXIAL DE 9 MM, CONJUNTO MONTADO PARA EMBUTIR 4" X 2" (PLACA + SUPORTE + MODULO)</v>
          </cell>
          <cell r="C10967" t="str">
            <v xml:space="preserve">UN    </v>
          </cell>
          <cell r="D10967">
            <v>13.24</v>
          </cell>
          <cell r="E10967">
            <v>0.05</v>
          </cell>
        </row>
        <row r="10968">
          <cell r="A10968">
            <v>38103</v>
          </cell>
          <cell r="B10968" t="str">
            <v>TOMADA RJ11, 2 FIOS (APENAS MODULO)</v>
          </cell>
          <cell r="C10968" t="str">
            <v xml:space="preserve">UN    </v>
          </cell>
          <cell r="D10968">
            <v>13.99</v>
          </cell>
          <cell r="E10968">
            <v>0.05</v>
          </cell>
        </row>
        <row r="10969">
          <cell r="A10969">
            <v>38082</v>
          </cell>
          <cell r="B10969" t="str">
            <v>TOMADA RJ11, 2 FIOS, CONJUNTO MONTADO PARA EMBUTIR 4" X 2" (PLACA + SUPORTE + MODULO)</v>
          </cell>
          <cell r="C10969" t="str">
            <v xml:space="preserve">UN    </v>
          </cell>
          <cell r="D10969">
            <v>17.23</v>
          </cell>
          <cell r="E10969">
            <v>0.05</v>
          </cell>
        </row>
        <row r="10970">
          <cell r="A10970">
            <v>38104</v>
          </cell>
          <cell r="B10970" t="str">
            <v>TOMADA RJ45, 8 FIOS, CAT 5E (APENAS MODULO)</v>
          </cell>
          <cell r="C10970" t="str">
            <v xml:space="preserve">UN    </v>
          </cell>
          <cell r="D10970">
            <v>27.39</v>
          </cell>
          <cell r="E10970">
            <v>0.05</v>
          </cell>
        </row>
        <row r="10971">
          <cell r="A10971">
            <v>38083</v>
          </cell>
          <cell r="B10971" t="str">
            <v>TOMADA RJ45, 8 FIOS, CAT 5E, CONJUNTO MONTADO PARA EMBUTIR 4" X 2" (PLACA + SUPORTE + MODULO)</v>
          </cell>
          <cell r="C10971" t="str">
            <v xml:space="preserve">UN    </v>
          </cell>
          <cell r="D10971">
            <v>30.42</v>
          </cell>
          <cell r="E10971">
            <v>0.05</v>
          </cell>
        </row>
        <row r="10972">
          <cell r="A10972">
            <v>38101</v>
          </cell>
          <cell r="B10972" t="str">
            <v>TOMADA 2P+T 10A, 250V  (APENAS MODULO)</v>
          </cell>
          <cell r="C10972" t="str">
            <v xml:space="preserve">UN    </v>
          </cell>
          <cell r="D10972">
            <v>6.65</v>
          </cell>
          <cell r="E10972">
            <v>0.05</v>
          </cell>
        </row>
        <row r="10973">
          <cell r="A10973">
            <v>7528</v>
          </cell>
          <cell r="B10973" t="str">
            <v>TOMADA 2P+T 10A, 250V, CONJUNTO MONTADO PARA EMBUTIR 4" X 2" (PLACA + SUPORTE + MODULO)</v>
          </cell>
          <cell r="C10973" t="str">
            <v xml:space="preserve">UN    </v>
          </cell>
          <cell r="D10973">
            <v>7.82</v>
          </cell>
          <cell r="E10973">
            <v>0.05</v>
          </cell>
        </row>
        <row r="10974">
          <cell r="A10974">
            <v>12147</v>
          </cell>
          <cell r="B10974" t="str">
            <v>TOMADA 2P+T 10A, 250V, CONJUNTO MONTADO PARA SOBREPOR 4" X 2" (CAIXA + MODULO)</v>
          </cell>
          <cell r="C10974" t="str">
            <v xml:space="preserve">UN    </v>
          </cell>
          <cell r="D10974">
            <v>11.92</v>
          </cell>
          <cell r="E10974">
            <v>0.05</v>
          </cell>
        </row>
        <row r="10975">
          <cell r="A10975">
            <v>38075</v>
          </cell>
          <cell r="B10975" t="str">
            <v>TOMADA 2P+T 20A 250V, CONJUNTO MONTADO PARA EMBUTIR 4" X 2" (PLACA + SUPORTE + MODULO)</v>
          </cell>
          <cell r="C10975" t="str">
            <v xml:space="preserve">UN    </v>
          </cell>
          <cell r="D10975">
            <v>13.54</v>
          </cell>
          <cell r="E10975">
            <v>0.05</v>
          </cell>
        </row>
        <row r="10976">
          <cell r="A10976">
            <v>38102</v>
          </cell>
          <cell r="B10976" t="str">
            <v>TOMADA 2P+T 20A, 250V  (APENAS MODULO)</v>
          </cell>
          <cell r="C10976" t="str">
            <v xml:space="preserve">UN    </v>
          </cell>
          <cell r="D10976">
            <v>8.51</v>
          </cell>
          <cell r="E10976">
            <v>0.05</v>
          </cell>
        </row>
        <row r="10977">
          <cell r="A10977">
            <v>38076</v>
          </cell>
          <cell r="B10977" t="str">
            <v>TOMADAS (2 MODULOS) 2P+T 10A, 250V, CONJUNTO MONTADO PARA EMBUTIR 4" X 2" (PLACA + SUPORTE + MODULOS)</v>
          </cell>
          <cell r="C10977" t="str">
            <v xml:space="preserve">UN    </v>
          </cell>
          <cell r="D10977">
            <v>15.18</v>
          </cell>
          <cell r="E10977">
            <v>0.05</v>
          </cell>
        </row>
        <row r="10978">
          <cell r="A10978">
            <v>7592</v>
          </cell>
          <cell r="B10978" t="str">
            <v>TOPOGRAFO</v>
          </cell>
          <cell r="C10978" t="str">
            <v xml:space="preserve">H     </v>
          </cell>
          <cell r="D10978">
            <v>31.18</v>
          </cell>
          <cell r="E10978">
            <v>0.05</v>
          </cell>
        </row>
        <row r="10979">
          <cell r="A10979">
            <v>40820</v>
          </cell>
          <cell r="B10979" t="str">
            <v>TOPOGRAFO (MENSALISTA)</v>
          </cell>
          <cell r="C10979" t="str">
            <v xml:space="preserve">MES   </v>
          </cell>
          <cell r="D10979">
            <v>5498.65</v>
          </cell>
          <cell r="E10979">
            <v>0.05</v>
          </cell>
        </row>
        <row r="10980">
          <cell r="A10980">
            <v>11762</v>
          </cell>
          <cell r="B10980" t="str">
            <v>TORNEIRA CROMADA COM BICO PARA JARDIM/TANQUE 1/2 " OU 3/4 " (REF 1153)</v>
          </cell>
          <cell r="C10980" t="str">
            <v xml:space="preserve">UN    </v>
          </cell>
          <cell r="D10980">
            <v>73.8</v>
          </cell>
          <cell r="E10980">
            <v>0.05</v>
          </cell>
        </row>
        <row r="10981">
          <cell r="A10981">
            <v>13418</v>
          </cell>
          <cell r="B10981" t="str">
            <v>TORNEIRA CROMADA CURTA SEM BICO PARA TANQUE, PADRAO POPULAR, 1/2 " OU 3/4 " (REF 1140)</v>
          </cell>
          <cell r="C10981" t="str">
            <v xml:space="preserve">UN    </v>
          </cell>
          <cell r="D10981">
            <v>20.62</v>
          </cell>
          <cell r="E10981">
            <v>0.05</v>
          </cell>
        </row>
        <row r="10982">
          <cell r="A10982">
            <v>13984</v>
          </cell>
          <cell r="B10982" t="str">
            <v>TORNEIRA CROMADA CURTA SEM BICO PARA USO GERAL  1/2 " OU 3/4 " (REF 1152)</v>
          </cell>
          <cell r="C10982" t="str">
            <v xml:space="preserve">UN    </v>
          </cell>
          <cell r="D10982">
            <v>51.58</v>
          </cell>
          <cell r="E10982">
            <v>0.05</v>
          </cell>
        </row>
        <row r="10983">
          <cell r="A10983">
            <v>11772</v>
          </cell>
          <cell r="B10983" t="str">
            <v>TORNEIRA CROMADA DE MESA PARA COZINHA BICA MOVEL COM AREJADOR 1/2 " OU 3/4 " (REF 1167)</v>
          </cell>
          <cell r="C10983" t="str">
            <v xml:space="preserve">UN    </v>
          </cell>
          <cell r="D10983">
            <v>125.25</v>
          </cell>
          <cell r="E10983">
            <v>0.05</v>
          </cell>
        </row>
        <row r="10984">
          <cell r="A10984">
            <v>36795</v>
          </cell>
          <cell r="B10984" t="str">
            <v>TORNEIRA CROMADA DE MESA PARA LAVATORIO COM SENSOR DE PRESENCA</v>
          </cell>
          <cell r="C10984" t="str">
            <v xml:space="preserve">UN    </v>
          </cell>
          <cell r="D10984">
            <v>805.6</v>
          </cell>
          <cell r="E10984">
            <v>0.05</v>
          </cell>
        </row>
        <row r="10985">
          <cell r="A10985">
            <v>36796</v>
          </cell>
          <cell r="B10985" t="str">
            <v>TORNEIRA CROMADA DE MESA PARA LAVATORIO TEMPORIZADA PRESSAO BICA BAIXA</v>
          </cell>
          <cell r="C10985" t="str">
            <v xml:space="preserve">UN    </v>
          </cell>
          <cell r="D10985">
            <v>207.42</v>
          </cell>
          <cell r="E10985">
            <v>0.05</v>
          </cell>
        </row>
        <row r="10986">
          <cell r="A10986">
            <v>36791</v>
          </cell>
          <cell r="B10986" t="str">
            <v>TORNEIRA CROMADA DE MESA PARA LAVATORIO, BICA ALTA (REF 1195)</v>
          </cell>
          <cell r="C10986" t="str">
            <v xml:space="preserve">UN    </v>
          </cell>
          <cell r="D10986">
            <v>106.87</v>
          </cell>
          <cell r="E10986">
            <v>0.05</v>
          </cell>
        </row>
        <row r="10987">
          <cell r="A10987">
            <v>13415</v>
          </cell>
          <cell r="B10987" t="str">
            <v>TORNEIRA CROMADA DE MESA PARA LAVATORIO, PADRAO POPULAR, 1/2 " OU 3/4 " (REF 1193)</v>
          </cell>
          <cell r="C10987" t="str">
            <v xml:space="preserve">UN    </v>
          </cell>
          <cell r="D10987">
            <v>62.12</v>
          </cell>
          <cell r="E10987">
            <v>0.05</v>
          </cell>
        </row>
        <row r="10988">
          <cell r="A10988">
            <v>36792</v>
          </cell>
          <cell r="B10988" t="str">
            <v>TORNEIRA CROMADA DE PAREDE LONGA PARA LAVATORIO (REF 1178)</v>
          </cell>
          <cell r="C10988" t="str">
            <v xml:space="preserve">UN    </v>
          </cell>
          <cell r="D10988">
            <v>204.28</v>
          </cell>
          <cell r="E10988">
            <v>0.05</v>
          </cell>
        </row>
        <row r="10989">
          <cell r="A10989">
            <v>11773</v>
          </cell>
          <cell r="B10989" t="str">
            <v>TORNEIRA CROMADA DE PAREDE PARA COZINHA BICA MOVEL COM AREJADOR 1/2 " OU 3/4 " (REF 1168)</v>
          </cell>
          <cell r="C10989" t="str">
            <v xml:space="preserve">UN    </v>
          </cell>
          <cell r="D10989">
            <v>119.58</v>
          </cell>
          <cell r="E10989">
            <v>0.05</v>
          </cell>
        </row>
        <row r="10990">
          <cell r="A10990">
            <v>11775</v>
          </cell>
          <cell r="B10990" t="str">
            <v>TORNEIRA CROMADA DE PAREDE PARA COZINHA COM AREJADOR 1/2 " OU 3/4 " (REF 1157)</v>
          </cell>
          <cell r="C10990" t="str">
            <v xml:space="preserve">UN    </v>
          </cell>
          <cell r="D10990">
            <v>124.86</v>
          </cell>
          <cell r="E10990">
            <v>0.05</v>
          </cell>
        </row>
        <row r="10991">
          <cell r="A10991">
            <v>13983</v>
          </cell>
          <cell r="B10991" t="str">
            <v>TORNEIRA CROMADA DE PAREDE PARA COZINHA COM AREJADOR, PADRAO POPULAR, 1/2 " OU 3/4 " (REF 1159)</v>
          </cell>
          <cell r="C10991" t="str">
            <v xml:space="preserve">UN    </v>
          </cell>
          <cell r="D10991">
            <v>63.79</v>
          </cell>
          <cell r="E10991">
            <v>0.05</v>
          </cell>
        </row>
        <row r="10992">
          <cell r="A10992">
            <v>13416</v>
          </cell>
          <cell r="B10992" t="str">
            <v>TORNEIRA CROMADA DE PAREDE PARA COZINHA SEM AREJADOR, PADRAO POPULAR, 1/2 " OU 3/4 " (REF 1158)</v>
          </cell>
          <cell r="C10992" t="str">
            <v xml:space="preserve">UN    </v>
          </cell>
          <cell r="D10992">
            <v>51.45</v>
          </cell>
          <cell r="E10992">
            <v>0.05</v>
          </cell>
        </row>
        <row r="10993">
          <cell r="A10993">
            <v>13417</v>
          </cell>
          <cell r="B10993" t="str">
            <v>TORNEIRA CROMADA SEM BICO PARA TANQUE 1/2 " OU 3/4 " (REF 1143)</v>
          </cell>
          <cell r="C10993" t="str">
            <v xml:space="preserve">UN    </v>
          </cell>
          <cell r="D10993">
            <v>45.38</v>
          </cell>
          <cell r="E10993">
            <v>0.05</v>
          </cell>
        </row>
        <row r="10994">
          <cell r="A10994">
            <v>7604</v>
          </cell>
          <cell r="B10994" t="str">
            <v>TORNEIRA CROMADA SEM BICO PARA TANQUE, PADRAO POPULAR, 1/2 " OU 3/4 " (REF 1126)</v>
          </cell>
          <cell r="C10994" t="str">
            <v xml:space="preserve">UN    </v>
          </cell>
          <cell r="D10994">
            <v>19.649999999999999</v>
          </cell>
          <cell r="E10994">
            <v>0.05</v>
          </cell>
        </row>
        <row r="10995">
          <cell r="A10995">
            <v>11777</v>
          </cell>
          <cell r="B10995" t="str">
            <v>TORNEIRA ELETRICA DE PAREDE, BICA ALTA, PARA COZINHA, 5500 W (110/220 V)</v>
          </cell>
          <cell r="C10995" t="str">
            <v xml:space="preserve">UN    </v>
          </cell>
          <cell r="D10995">
            <v>96.92</v>
          </cell>
          <cell r="E10995">
            <v>0.05</v>
          </cell>
        </row>
        <row r="10996">
          <cell r="A10996">
            <v>7602</v>
          </cell>
          <cell r="B10996" t="str">
            <v>TORNEIRA METAL AMARELO COM BICO PARA JARDIM, PADRAO POPULAR, 1/2 " OU 3/4 " (REF 1128)</v>
          </cell>
          <cell r="C10996" t="str">
            <v xml:space="preserve">UN    </v>
          </cell>
          <cell r="D10996">
            <v>19.48</v>
          </cell>
          <cell r="E10996">
            <v>0.05</v>
          </cell>
        </row>
        <row r="10997">
          <cell r="A10997">
            <v>7603</v>
          </cell>
          <cell r="B10997" t="str">
            <v>TORNEIRA METAL AMARELO CURTA SEM BICO PARA TANQUE, PADRAO POPULAR, 1/2 " OU 3/4 " (REF 1120)</v>
          </cell>
          <cell r="C10997" t="str">
            <v xml:space="preserve">UN    </v>
          </cell>
          <cell r="D10997">
            <v>18.89</v>
          </cell>
          <cell r="E10997">
            <v>0.05</v>
          </cell>
        </row>
        <row r="10998">
          <cell r="A10998">
            <v>11763</v>
          </cell>
          <cell r="B10998" t="str">
            <v>TORNEIRA METALICA DE BOIA CONVENCIONAL PARA CAIXA D'AGUA, 1.1/2", COM HASTE METALICA E BALAO PLASTICO</v>
          </cell>
          <cell r="C10998" t="str">
            <v xml:space="preserve">UN    </v>
          </cell>
          <cell r="D10998">
            <v>93.07</v>
          </cell>
          <cell r="E10998">
            <v>0.05</v>
          </cell>
        </row>
        <row r="10999">
          <cell r="A10999">
            <v>11764</v>
          </cell>
          <cell r="B10999" t="str">
            <v>TORNEIRA METALICA DE BOIA CONVENCIONAL PARA CAIXA D'AGUA, 1.1/4", COM HASTE METALICA E BALAO PLASTICO</v>
          </cell>
          <cell r="C10999" t="str">
            <v xml:space="preserve">UN    </v>
          </cell>
          <cell r="D10999">
            <v>99.41</v>
          </cell>
          <cell r="E10999">
            <v>0.05</v>
          </cell>
        </row>
        <row r="11000">
          <cell r="A11000">
            <v>11826</v>
          </cell>
          <cell r="B11000" t="str">
            <v>TORNEIRA METALICA DE BOIA CONVENCIONAL PARA CAIXA D'AGUA, 1/2 ", COM HASTE METALICA E BALAO METALICO</v>
          </cell>
          <cell r="C11000" t="str">
            <v xml:space="preserve">UN    </v>
          </cell>
          <cell r="D11000">
            <v>39.64</v>
          </cell>
          <cell r="E11000">
            <v>0.05</v>
          </cell>
        </row>
        <row r="11001">
          <cell r="A11001">
            <v>11829</v>
          </cell>
          <cell r="B11001" t="str">
            <v>TORNEIRA METALICA DE BOIA CONVENCIONAL PARA CAIXA D'AGUA, 1/2", COM HASTE METALICA E BALAO PLASTICO</v>
          </cell>
          <cell r="C11001" t="str">
            <v xml:space="preserve">UN    </v>
          </cell>
          <cell r="D11001">
            <v>23.82</v>
          </cell>
          <cell r="E11001">
            <v>0.05</v>
          </cell>
        </row>
        <row r="11002">
          <cell r="A11002">
            <v>11825</v>
          </cell>
          <cell r="B11002" t="str">
            <v>TORNEIRA METALICA DE BOIA CONVENCIONAL PARA CAIXA D'AGUA, 1", COM HASTE METALICA E BALAO PLASTICO</v>
          </cell>
          <cell r="C11002" t="str">
            <v xml:space="preserve">UN    </v>
          </cell>
          <cell r="D11002">
            <v>40.85</v>
          </cell>
          <cell r="E11002">
            <v>0.05</v>
          </cell>
        </row>
        <row r="11003">
          <cell r="A11003">
            <v>11767</v>
          </cell>
          <cell r="B11003" t="str">
            <v>TORNEIRA METALICA DE BOIA CONVENCIONAL PARA CAIXA D'AGUA, 2", COM HASTE METALICA E BALAO PLASTICO</v>
          </cell>
          <cell r="C11003" t="str">
            <v xml:space="preserve">UN    </v>
          </cell>
          <cell r="D11003">
            <v>165.01</v>
          </cell>
          <cell r="E11003">
            <v>0.05</v>
          </cell>
        </row>
        <row r="11004">
          <cell r="A11004">
            <v>7606</v>
          </cell>
          <cell r="B11004" t="str">
            <v>TORNEIRA METALICA DE BOIA CONVENCIONAL PARA CAIXA D'AGUA, 3/4 ", COM HASTE METALICA E BALAO METALICO</v>
          </cell>
          <cell r="C11004" t="str">
            <v xml:space="preserve">UN    </v>
          </cell>
          <cell r="D11004">
            <v>41.31</v>
          </cell>
          <cell r="E11004">
            <v>0.05</v>
          </cell>
        </row>
        <row r="11005">
          <cell r="A11005">
            <v>11830</v>
          </cell>
          <cell r="B11005" t="str">
            <v>TORNEIRA METALICA DE BOIA CONVENCIONAL PARA CAIXA D'AGUA, 3/4", COM HASTE METALICA E BALAO PLASTICO</v>
          </cell>
          <cell r="C11005" t="str">
            <v xml:space="preserve">UN    </v>
          </cell>
          <cell r="D11005">
            <v>25.75</v>
          </cell>
          <cell r="E11005">
            <v>0.05</v>
          </cell>
        </row>
        <row r="11006">
          <cell r="A11006">
            <v>11766</v>
          </cell>
          <cell r="B11006" t="str">
            <v>TORNEIRA METALICA DE BOIA VAZAO TOTAL PARA CAIXA D'AGUA, 1/2", COM HASTE METALICA E BALAO PLASTICO</v>
          </cell>
          <cell r="C11006" t="str">
            <v xml:space="preserve">UN    </v>
          </cell>
          <cell r="D11006">
            <v>45.76</v>
          </cell>
          <cell r="E11006">
            <v>0.05</v>
          </cell>
        </row>
        <row r="11007">
          <cell r="A11007">
            <v>11765</v>
          </cell>
          <cell r="B11007" t="str">
            <v>TORNEIRA METALICA DE BOIA VAZAO TOTAL PARA CAIXA D'AGUA, 1", COM HASTE METALICA E BALAO PLASTICO</v>
          </cell>
          <cell r="C11007" t="str">
            <v xml:space="preserve">UN    </v>
          </cell>
          <cell r="D11007">
            <v>62.32</v>
          </cell>
          <cell r="E11007">
            <v>0.05</v>
          </cell>
        </row>
        <row r="11008">
          <cell r="A11008">
            <v>11824</v>
          </cell>
          <cell r="B11008" t="str">
            <v>TORNEIRA METALICA DE BOIA VAZAO TOTAL PARA CAIXA D'AGUA, 3/4", COM HASTE METALICA E BALAO PLASTICO</v>
          </cell>
          <cell r="C11008" t="str">
            <v xml:space="preserve">UN    </v>
          </cell>
          <cell r="D11008">
            <v>47.2</v>
          </cell>
          <cell r="E11008">
            <v>0.05</v>
          </cell>
        </row>
        <row r="11009">
          <cell r="A11009">
            <v>40329</v>
          </cell>
          <cell r="B11009" t="str">
            <v>TORNEIRA PLASTICA DE BOIA CONVENCIONAL PARA CAIXA DE AGUA, 3/4 ", COM HASTE METALICA E COM BALAO PLASTICO (PADRAO POPULAR)</v>
          </cell>
          <cell r="C11009" t="str">
            <v xml:space="preserve">UN    </v>
          </cell>
          <cell r="D11009">
            <v>19.98</v>
          </cell>
          <cell r="E11009">
            <v>0.05</v>
          </cell>
        </row>
        <row r="11010">
          <cell r="A11010">
            <v>11823</v>
          </cell>
          <cell r="B11010" t="str">
            <v>TORNEIRA PLASTICA DE BOIA PARA CAIXA DE DESCARGA,  1/2", COM HASTE  METALICA E BALAO PLASTICO</v>
          </cell>
          <cell r="C11010" t="str">
            <v xml:space="preserve">UN    </v>
          </cell>
          <cell r="D11010">
            <v>8.6300000000000008</v>
          </cell>
          <cell r="E11010">
            <v>0.05</v>
          </cell>
        </row>
        <row r="11011">
          <cell r="A11011">
            <v>11832</v>
          </cell>
          <cell r="B11011" t="str">
            <v>TORNEIRA PLASTICA DE MESA PARA LAVATORIO 1/2 "</v>
          </cell>
          <cell r="C11011" t="str">
            <v xml:space="preserve">UN    </v>
          </cell>
          <cell r="D11011">
            <v>13.17</v>
          </cell>
          <cell r="E11011">
            <v>0.05</v>
          </cell>
        </row>
        <row r="11012">
          <cell r="A11012">
            <v>11822</v>
          </cell>
          <cell r="B11012" t="str">
            <v>TORNEIRA PLASTICA DE MESA, BICA MOVEL, PARA COZINHA 1/2 "</v>
          </cell>
          <cell r="C11012" t="str">
            <v xml:space="preserve">UN    </v>
          </cell>
          <cell r="D11012">
            <v>35.9</v>
          </cell>
          <cell r="E11012">
            <v>0.05</v>
          </cell>
        </row>
        <row r="11013">
          <cell r="A11013">
            <v>11831</v>
          </cell>
          <cell r="B11013" t="str">
            <v>TORNEIRA PLASTICA PARA TANQUE 1/2 " OU 3/4 " COM BICO PARA MANGUEIRA</v>
          </cell>
          <cell r="C11013" t="str">
            <v xml:space="preserve">UN    </v>
          </cell>
          <cell r="D11013">
            <v>27.26</v>
          </cell>
          <cell r="E11013">
            <v>0.05</v>
          </cell>
        </row>
        <row r="11014">
          <cell r="A11014">
            <v>7613</v>
          </cell>
          <cell r="B11014" t="str">
            <v>TRANSFORMADOR TRIFASICO DE DISTRIBUICAO, POTENCIA DE 1000 KVA, TENSAO NOMINAL DE 15 KV, TENSAO SECUNDARIA DE 220/127V, EM OLEO ISOLANTE TIPO MINERAL</v>
          </cell>
          <cell r="C11014" t="str">
            <v xml:space="preserve">UN    </v>
          </cell>
          <cell r="D11014">
            <v>62205.58</v>
          </cell>
          <cell r="E11014">
            <v>0.05</v>
          </cell>
        </row>
        <row r="11015">
          <cell r="A11015">
            <v>7619</v>
          </cell>
          <cell r="B11015" t="str">
            <v>TRANSFORMADOR TRIFASICO DE DISTRIBUICAO, POTENCIA DE 112,5 KVA, TENSAO NOMINAL DE 15 KV, TENSAO SECUNDARIA DE 220/127V, EM OLEO ISOLANTE TIPO MINERAL</v>
          </cell>
          <cell r="C11015" t="str">
            <v xml:space="preserve">UN    </v>
          </cell>
          <cell r="D11015">
            <v>9615.65</v>
          </cell>
          <cell r="E11015">
            <v>0.05</v>
          </cell>
        </row>
        <row r="11016">
          <cell r="A11016">
            <v>12076</v>
          </cell>
          <cell r="B11016" t="str">
            <v>TRANSFORMADOR TRIFASICO DE DISTRIBUICAO, POTENCIA DE 15 KVA, TENSAO NOMINAL DE 15 KV, TENSAO SECUNDARIA DE 220/127V, EM OLEO ISOLANTE TIPO MINERAL</v>
          </cell>
          <cell r="C11016" t="str">
            <v xml:space="preserve">UN    </v>
          </cell>
          <cell r="D11016">
            <v>4410.8500000000004</v>
          </cell>
          <cell r="E11016">
            <v>0.05</v>
          </cell>
        </row>
        <row r="11017">
          <cell r="A11017">
            <v>7614</v>
          </cell>
          <cell r="B11017" t="str">
            <v>TRANSFORMADOR TRIFASICO DE DISTRIBUICAO, POTENCIA DE 150 KVA, TENSAO NOMINAL DE 15 KV, TENSAO SECUNDARIA DE 220/127V, EM OLEO ISOLANTE TIPO MINERAL</v>
          </cell>
          <cell r="C11017" t="str">
            <v xml:space="preserve">UN    </v>
          </cell>
          <cell r="D11017">
            <v>12127.63</v>
          </cell>
          <cell r="E11017">
            <v>0.05</v>
          </cell>
        </row>
        <row r="11018">
          <cell r="A11018">
            <v>7618</v>
          </cell>
          <cell r="B11018" t="str">
            <v>TRANSFORMADOR TRIFASICO DE DISTRIBUICAO, POTENCIA DE 1500 KVA, TENSAO NOMINAL DE 15 KV, TENSAO SECUNDARIA DE 220/127V, EM OLEO ISOLANTE TIPO MINERAL</v>
          </cell>
          <cell r="C11018" t="str">
            <v xml:space="preserve">UN    </v>
          </cell>
          <cell r="D11018">
            <v>78656.800000000003</v>
          </cell>
          <cell r="E11018">
            <v>0.05</v>
          </cell>
        </row>
        <row r="11019">
          <cell r="A11019">
            <v>7620</v>
          </cell>
          <cell r="B11019" t="str">
            <v>TRANSFORMADOR TRIFASICO DE DISTRIBUICAO, POTENCIA DE 225 KVA, TENSAO NOMINAL DE 15 KV, TENSAO SECUNDARIA DE 220/127V, EM OLEO ISOLANTE TIPO MINERAL</v>
          </cell>
          <cell r="C11019" t="str">
            <v xml:space="preserve">UN    </v>
          </cell>
          <cell r="D11019">
            <v>17013.27</v>
          </cell>
          <cell r="E11019">
            <v>0.05</v>
          </cell>
        </row>
        <row r="11020">
          <cell r="A11020">
            <v>7610</v>
          </cell>
          <cell r="B11020" t="str">
            <v>TRANSFORMADOR TRIFASICO DE DISTRIBUICAO, POTENCIA DE 30 KVA, TENSAO NOMINAL DE 15 KV, TENSAO SECUNDARIA DE 220/127V, EM OLEO ISOLANTE TIPO MINERAL</v>
          </cell>
          <cell r="C11020" t="str">
            <v xml:space="preserve">UN    </v>
          </cell>
          <cell r="D11020">
            <v>5387.53</v>
          </cell>
          <cell r="E11020">
            <v>0.05</v>
          </cell>
        </row>
        <row r="11021">
          <cell r="A11021">
            <v>7615</v>
          </cell>
          <cell r="B11021" t="str">
            <v>TRANSFORMADOR TRIFASICO DE DISTRIBUICAO, POTENCIA DE 300 KVA, TENSAO NOMINAL DE 15 KV, TENSAO SECUNDARIA DE 220/127V, EM OLEO ISOLANTE TIPO MINERAL</v>
          </cell>
          <cell r="C11021" t="str">
            <v xml:space="preserve">UN    </v>
          </cell>
          <cell r="D11021">
            <v>19848.82</v>
          </cell>
          <cell r="E11021">
            <v>0.05</v>
          </cell>
        </row>
        <row r="11022">
          <cell r="A11022">
            <v>7617</v>
          </cell>
          <cell r="B11022" t="str">
            <v>TRANSFORMADOR TRIFASICO DE DISTRIBUICAO, POTENCIA DE 45 KVA, TENSAO NOMINAL DE 15 KV, TENSAO SECUNDARIA DE 220/127V, EM OLEO ISOLANTE TIPO MINERAL</v>
          </cell>
          <cell r="C11022" t="str">
            <v xml:space="preserve">UN    </v>
          </cell>
          <cell r="D11022">
            <v>6017.65</v>
          </cell>
          <cell r="E11022">
            <v>0.05</v>
          </cell>
        </row>
        <row r="11023">
          <cell r="A11023">
            <v>7616</v>
          </cell>
          <cell r="B11023" t="str">
            <v>TRANSFORMADOR TRIFASICO DE DISTRIBUICAO, POTENCIA DE 500 KVA, TENSAO NOMINAL DE 15 KV, TENSAO SECUNDARIA DE 220/127V, EM OLEO ISOLANTE TIPO MINERAL</v>
          </cell>
          <cell r="C11023" t="str">
            <v xml:space="preserve">UN    </v>
          </cell>
          <cell r="D11023">
            <v>32390.13</v>
          </cell>
          <cell r="E11023">
            <v>0.05</v>
          </cell>
        </row>
        <row r="11024">
          <cell r="A11024">
            <v>7611</v>
          </cell>
          <cell r="B11024" t="str">
            <v>TRANSFORMADOR TRIFASICO DE DISTRIBUICAO, POTENCIA DE 75 KVA, TENSAO NOMINAL DE 15 KV, TENSAO SECUNDARIA DE 220/127V, EM OLEO ISOLANTE TIPO MINERAL</v>
          </cell>
          <cell r="C11024" t="str">
            <v xml:space="preserve">UN    </v>
          </cell>
          <cell r="D11024">
            <v>7782</v>
          </cell>
          <cell r="E11024">
            <v>0.05</v>
          </cell>
        </row>
        <row r="11025">
          <cell r="A11025">
            <v>7612</v>
          </cell>
          <cell r="B11025" t="str">
            <v>TRANSFORMADOR TRIFASICO DE DISTRIBUICAO, POTENCIA DE 750 KVA, TENSAO NOMINAL DE 15 KV, TENSAO SECUNDARIA DE 220/127V, EM OLEO ISOLANTE TIPO MINERAL</v>
          </cell>
          <cell r="C11025" t="str">
            <v xml:space="preserve">UN    </v>
          </cell>
          <cell r="D11025">
            <v>44428.6</v>
          </cell>
          <cell r="E11025">
            <v>0.05</v>
          </cell>
        </row>
        <row r="11026">
          <cell r="A11026">
            <v>37371</v>
          </cell>
          <cell r="B11026" t="str">
            <v>TRANSPORTE - HORISTA (ENCARGOS COMPLEMENTARES) (COLETADO CAIXA)</v>
          </cell>
          <cell r="C11026" t="str">
            <v xml:space="preserve">H     </v>
          </cell>
          <cell r="D11026">
            <v>1.01</v>
          </cell>
          <cell r="E11026">
            <v>0.05</v>
          </cell>
        </row>
        <row r="11027">
          <cell r="A11027">
            <v>40861</v>
          </cell>
          <cell r="B11027" t="str">
            <v>TRANSPORTE - MENSALISTA (ENCARGOS COMPLEMENTARES) (COLETADO CAIXA)</v>
          </cell>
          <cell r="C11027" t="str">
            <v xml:space="preserve">MES   </v>
          </cell>
          <cell r="D11027">
            <v>190.91</v>
          </cell>
          <cell r="E11027">
            <v>0.05</v>
          </cell>
        </row>
        <row r="11028">
          <cell r="A11028">
            <v>36510</v>
          </cell>
          <cell r="B11028" t="str">
            <v>TRATOR DE ESTEIRAS, POTENCIA BRUTA DE 133 HP, PESO OPERACIONAL DE 14 T, COM LAMINA COM CAPACIDADE DE 3,00 M3</v>
          </cell>
          <cell r="C11028" t="str">
            <v xml:space="preserve">UN    </v>
          </cell>
          <cell r="D11028">
            <v>538684.99</v>
          </cell>
          <cell r="E11028">
            <v>0.05</v>
          </cell>
        </row>
        <row r="11029">
          <cell r="A11029">
            <v>25020</v>
          </cell>
          <cell r="B11029" t="str">
            <v>TRATOR DE ESTEIRAS, POTENCIA BRUTA DE 347 HP, PESO OPERACIONAL DE 38,5 T, COM ESCARIFICADOR E LAMINA COM CAPACIDADE DE 4,70M3</v>
          </cell>
          <cell r="C11029" t="str">
            <v xml:space="preserve">UN    </v>
          </cell>
          <cell r="D11029">
            <v>2219192.64</v>
          </cell>
          <cell r="E11029">
            <v>0.05</v>
          </cell>
        </row>
        <row r="11030">
          <cell r="A11030">
            <v>7622</v>
          </cell>
          <cell r="B11030" t="str">
            <v>TRATOR DE ESTEIRAS, POTENCIA DE 100 HP, PESO OPERACIONAL DE 9,4 T, COM LAMINA COM CAPACIDADE DE 2,19 M3</v>
          </cell>
          <cell r="C11030" t="str">
            <v xml:space="preserve">UN    </v>
          </cell>
          <cell r="D11030">
            <v>522603.17</v>
          </cell>
          <cell r="E11030">
            <v>0.05</v>
          </cell>
        </row>
        <row r="11031">
          <cell r="A11031">
            <v>7624</v>
          </cell>
          <cell r="B11031" t="str">
            <v>TRATOR DE ESTEIRAS, POTENCIA DE 150 HP, PESO OPERACIONAL DE 16,7 T, COM RODA MOTRIZ ELEVADA E LAMINA COM CONTATO DE 3,18M3</v>
          </cell>
          <cell r="C11031" t="str">
            <v xml:space="preserve">UN    </v>
          </cell>
          <cell r="D11031">
            <v>677500</v>
          </cell>
          <cell r="E11031">
            <v>0.05</v>
          </cell>
        </row>
        <row r="11032">
          <cell r="A11032">
            <v>7625</v>
          </cell>
          <cell r="B11032" t="str">
            <v>TRATOR DE ESTEIRAS, POTENCIA DE 170 HP, PESO OPERACIONAL DE 19 T, COM LAMINA COM CAPACIDADE DE 5,2 M3</v>
          </cell>
          <cell r="C11032" t="str">
            <v xml:space="preserve">UN    </v>
          </cell>
          <cell r="D11032">
            <v>673356.2</v>
          </cell>
          <cell r="E11032">
            <v>0.05</v>
          </cell>
        </row>
        <row r="11033">
          <cell r="A11033">
            <v>7623</v>
          </cell>
          <cell r="B11033" t="str">
            <v>TRATOR DE ESTEIRAS, POTENCIA DE 347 HP, PESO OPERACIONAL DE 38,5 T, COM LAMINA COM CAPACIDADE DE 8,70M3</v>
          </cell>
          <cell r="C11033" t="str">
            <v xml:space="preserve">UN    </v>
          </cell>
          <cell r="D11033">
            <v>2219192.64</v>
          </cell>
          <cell r="E11033">
            <v>0.05</v>
          </cell>
        </row>
        <row r="11034">
          <cell r="A11034">
            <v>36508</v>
          </cell>
          <cell r="B11034" t="str">
            <v>TRATOR DE ESTEIRAS, POTENCIA NO VOLANTE DE 200 HP, PESO OPERACIONAL DE 20,1 T, COM RODA MOTRIZ ELEVADA E LAMINA COM CAPACIDADE DE 3,89 M3</v>
          </cell>
          <cell r="C11034" t="str">
            <v xml:space="preserve">UN    </v>
          </cell>
          <cell r="D11034">
            <v>998058.98</v>
          </cell>
          <cell r="E11034">
            <v>0.05</v>
          </cell>
        </row>
        <row r="11035">
          <cell r="A11035">
            <v>36509</v>
          </cell>
          <cell r="B11035" t="str">
            <v>TRATOR DE ESTEIRAS, POTENCIA 125 HP, PESO OPERACIONAL DE 12,9 T, COM LAMINA COM CAPACIDADE DE 2,7 M3</v>
          </cell>
          <cell r="C11035" t="str">
            <v xml:space="preserve">UN    </v>
          </cell>
          <cell r="D11035">
            <v>546972.43999999994</v>
          </cell>
          <cell r="E11035">
            <v>0.05</v>
          </cell>
        </row>
        <row r="11036">
          <cell r="A11036">
            <v>13238</v>
          </cell>
          <cell r="B11036" t="str">
            <v>TRATOR DE PNEUS COM POTENCIA DE 105 CV, TRACAO 4 X 4, PESO COM LASTRO DE 5775 KG</v>
          </cell>
          <cell r="C11036" t="str">
            <v xml:space="preserve">UN    </v>
          </cell>
          <cell r="D11036">
            <v>154261.67000000001</v>
          </cell>
          <cell r="E11036">
            <v>0.05</v>
          </cell>
        </row>
        <row r="11037">
          <cell r="A11037">
            <v>36511</v>
          </cell>
          <cell r="B11037" t="str">
            <v>TRATOR DE PNEUS COM POTENCIA DE 122 CV, TRACAO 4 X 4, PESO COM LASTRO DE 4510 KG</v>
          </cell>
          <cell r="C11037" t="str">
            <v xml:space="preserve">UN    </v>
          </cell>
          <cell r="D11037">
            <v>178747.65</v>
          </cell>
          <cell r="E11037">
            <v>0.05</v>
          </cell>
        </row>
        <row r="11038">
          <cell r="A11038">
            <v>36515</v>
          </cell>
          <cell r="B11038" t="str">
            <v>TRATOR DE PNEUS COM POTENCIA DE 15 CV, PESO COM LASTRO DE 1160 KG</v>
          </cell>
          <cell r="C11038" t="str">
            <v xml:space="preserve">UN    </v>
          </cell>
          <cell r="D11038">
            <v>52644.85</v>
          </cell>
          <cell r="E11038">
            <v>0.05</v>
          </cell>
        </row>
        <row r="11039">
          <cell r="A11039">
            <v>10598</v>
          </cell>
          <cell r="B11039" t="str">
            <v>TRATOR DE PNEUS COM POTENCIA DE 50 CV, TRACAO 4 X 2, PESO COM LASTRO DE 2714 KG</v>
          </cell>
          <cell r="C11039" t="str">
            <v xml:space="preserve">UN    </v>
          </cell>
          <cell r="D11039">
            <v>85371.58</v>
          </cell>
          <cell r="E11039">
            <v>0.05</v>
          </cell>
        </row>
        <row r="11040">
          <cell r="A11040">
            <v>7640</v>
          </cell>
          <cell r="B11040" t="str">
            <v>TRATOR DE PNEUS COM POTENCIA DE 85 CV, TRACAO 4 X 4, PESO COM LASTRO DE 4675 KG</v>
          </cell>
          <cell r="C11040" t="str">
            <v xml:space="preserve">UN    </v>
          </cell>
          <cell r="D11040">
            <v>131000</v>
          </cell>
          <cell r="E11040">
            <v>0.05</v>
          </cell>
        </row>
        <row r="11041">
          <cell r="A11041">
            <v>36513</v>
          </cell>
          <cell r="B11041" t="str">
            <v>TRATOR DE PNEUS COM POTENCIA DE 85 CV, TURBO,  PESO COM LASTRO DE 4900 KG</v>
          </cell>
          <cell r="C11041" t="str">
            <v xml:space="preserve">UN    </v>
          </cell>
          <cell r="D11041">
            <v>126194.61</v>
          </cell>
          <cell r="E11041">
            <v>0.05</v>
          </cell>
        </row>
        <row r="11042">
          <cell r="A11042">
            <v>36514</v>
          </cell>
          <cell r="B11042" t="str">
            <v>TRATOR DE PNEUS COM POTENCIA DE 95 CV, TRACAO 4 X 4, PESO MAXIMO DE 5225 KG</v>
          </cell>
          <cell r="C11042" t="str">
            <v xml:space="preserve">UN    </v>
          </cell>
          <cell r="D11042">
            <v>140794.38</v>
          </cell>
          <cell r="E11042">
            <v>0.05</v>
          </cell>
        </row>
        <row r="11043">
          <cell r="A11043">
            <v>36149</v>
          </cell>
          <cell r="B11043" t="str">
            <v>TRAVA-QUEDAS EM ACO PARA CORDA DE 12 MM, EXTENSOR DE 25 X 300 MM, COM MOSQUETAO TIPO GANCHO TRAVA DUPLA</v>
          </cell>
          <cell r="C11043" t="str">
            <v xml:space="preserve">UN    </v>
          </cell>
          <cell r="D11043">
            <v>122.78</v>
          </cell>
          <cell r="E11043">
            <v>0.05</v>
          </cell>
        </row>
        <row r="11044">
          <cell r="A11044">
            <v>11581</v>
          </cell>
          <cell r="B11044" t="str">
            <v>TRILHO EM ALUMINIO "U", COM ABAULADO PARA ROLDANA DE PORTA DE CORRER, *40 X 40* MM</v>
          </cell>
          <cell r="C11044" t="str">
            <v xml:space="preserve">M     </v>
          </cell>
          <cell r="D11044">
            <v>22.07</v>
          </cell>
          <cell r="E11044">
            <v>0.05</v>
          </cell>
        </row>
        <row r="11045">
          <cell r="A11045">
            <v>11580</v>
          </cell>
          <cell r="B11045" t="str">
            <v>TRILHO QUADRADO, EM ALUMINIO (VERGALHAO MACICO), 1/4", (*6 X 6* CM), PARA RODIZIOS</v>
          </cell>
          <cell r="C11045" t="str">
            <v xml:space="preserve">M     </v>
          </cell>
          <cell r="D11045">
            <v>10.050000000000001</v>
          </cell>
          <cell r="E11045">
            <v>0.05</v>
          </cell>
        </row>
        <row r="11046">
          <cell r="A11046">
            <v>38177</v>
          </cell>
          <cell r="B11046" t="str">
            <v>TRINCO / FECHO TIPO AVIAO, EM ZAMAC CROMADO, *60* MM, PARA JANELAS - INCLUI PARAFUSOS</v>
          </cell>
          <cell r="C11046" t="str">
            <v xml:space="preserve">UN    </v>
          </cell>
          <cell r="D11046">
            <v>6.82</v>
          </cell>
          <cell r="E11046">
            <v>0.05</v>
          </cell>
        </row>
        <row r="11047">
          <cell r="A11047">
            <v>10743</v>
          </cell>
          <cell r="B11047" t="str">
            <v>TROLEY MANUAL CAPACIDADE 1 T</v>
          </cell>
          <cell r="C11047" t="str">
            <v xml:space="preserve">UN    </v>
          </cell>
          <cell r="D11047">
            <v>532</v>
          </cell>
          <cell r="E11047">
            <v>0.05</v>
          </cell>
        </row>
        <row r="11048">
          <cell r="A11048">
            <v>39848</v>
          </cell>
          <cell r="B11048" t="str">
            <v>TUBO / MANGUEIRA PRETA EM POLIETILENO, LINHA PESADA OU REFORCADA, TIPO ESPAGUETE, PARA INJECAO DE CALDA DE CIMENTO, D = 1/2", ESPESSURA 1,5 MM</v>
          </cell>
          <cell r="C11048" t="str">
            <v xml:space="preserve">M     </v>
          </cell>
          <cell r="D11048">
            <v>1.1299999999999999</v>
          </cell>
          <cell r="E11048">
            <v>0.05</v>
          </cell>
        </row>
        <row r="11049">
          <cell r="A11049">
            <v>21016</v>
          </cell>
          <cell r="B11049" t="str">
            <v>TUBO ACO GALVANIZADO COM COSTURA, CLASSE LEVE, DN 100 MM ( 4"),  E = 3,75 MM,  *10,55* KG/M (NBR 5580)</v>
          </cell>
          <cell r="C11049" t="str">
            <v xml:space="preserve">M     </v>
          </cell>
          <cell r="D11049">
            <v>91.32</v>
          </cell>
          <cell r="E11049">
            <v>0.05</v>
          </cell>
        </row>
        <row r="11050">
          <cell r="A11050">
            <v>21008</v>
          </cell>
          <cell r="B11050" t="str">
            <v>TUBO ACO GALVANIZADO COM COSTURA, CLASSE LEVE, DN 15 MM ( 1/2"),  E = 2,25 MM,  *1,2* KG/M (NBR 5580)</v>
          </cell>
          <cell r="C11050" t="str">
            <v xml:space="preserve">M     </v>
          </cell>
          <cell r="D11050">
            <v>10.67</v>
          </cell>
          <cell r="E11050">
            <v>0.05</v>
          </cell>
        </row>
        <row r="11051">
          <cell r="A11051">
            <v>21009</v>
          </cell>
          <cell r="B11051" t="str">
            <v>TUBO ACO GALVANIZADO COM COSTURA, CLASSE LEVE, DN 20 MM ( 3/4"),  E = 2,25 MM,  *1,3* KG/M (NBR 5580)</v>
          </cell>
          <cell r="C11051" t="str">
            <v xml:space="preserve">M     </v>
          </cell>
          <cell r="D11051">
            <v>13.89</v>
          </cell>
          <cell r="E11051">
            <v>0.05</v>
          </cell>
        </row>
        <row r="11052">
          <cell r="A11052">
            <v>21010</v>
          </cell>
          <cell r="B11052" t="str">
            <v>TUBO ACO GALVANIZADO COM COSTURA, CLASSE LEVE, DN 25 MM ( 1"),  E = 2,65 MM,  *2,11* KG/M (NBR 5580)</v>
          </cell>
          <cell r="C11052" t="str">
            <v xml:space="preserve">M     </v>
          </cell>
          <cell r="D11052">
            <v>18.649999999999999</v>
          </cell>
          <cell r="E11052">
            <v>0.05</v>
          </cell>
        </row>
        <row r="11053">
          <cell r="A11053">
            <v>21011</v>
          </cell>
          <cell r="B11053" t="str">
            <v>TUBO ACO GALVANIZADO COM COSTURA, CLASSE LEVE, DN 32 MM ( 1 1/4"),  E = 2,65 MM,  *2,71* KG/M (NBR 5580)</v>
          </cell>
          <cell r="C11053" t="str">
            <v xml:space="preserve">M     </v>
          </cell>
          <cell r="D11053">
            <v>27.18</v>
          </cell>
          <cell r="E11053">
            <v>0.05</v>
          </cell>
        </row>
        <row r="11054">
          <cell r="A11054">
            <v>21012</v>
          </cell>
          <cell r="B11054" t="str">
            <v>TUBO ACO GALVANIZADO COM COSTURA, CLASSE LEVE, DN 40 MM ( 1 1/2"),  E = 3,00 MM,  *3,48* KG/M (NBR 5580)</v>
          </cell>
          <cell r="C11054" t="str">
            <v xml:space="preserve">M     </v>
          </cell>
          <cell r="D11054">
            <v>30.03</v>
          </cell>
          <cell r="E11054">
            <v>0.05</v>
          </cell>
        </row>
        <row r="11055">
          <cell r="A11055">
            <v>21013</v>
          </cell>
          <cell r="B11055" t="str">
            <v>TUBO ACO GALVANIZADO COM COSTURA, CLASSE LEVE, DN 50 MM ( 2"),  E = 3,00 MM,  *4,40* KG/M (NBR 5580)</v>
          </cell>
          <cell r="C11055" t="str">
            <v xml:space="preserve">M     </v>
          </cell>
          <cell r="D11055">
            <v>39.200000000000003</v>
          </cell>
          <cell r="E11055">
            <v>0.05</v>
          </cell>
        </row>
        <row r="11056">
          <cell r="A11056">
            <v>21014</v>
          </cell>
          <cell r="B11056" t="str">
            <v>TUBO ACO GALVANIZADO COM COSTURA, CLASSE LEVE, DN 65 MM ( 2 1/2"),  E = 3,35 MM, * 6,23* KG/M (NBR 5580)</v>
          </cell>
          <cell r="C11056" t="str">
            <v xml:space="preserve">M     </v>
          </cell>
          <cell r="D11056">
            <v>54.84</v>
          </cell>
          <cell r="E11056">
            <v>0.05</v>
          </cell>
        </row>
        <row r="11057">
          <cell r="A11057">
            <v>21015</v>
          </cell>
          <cell r="B11057" t="str">
            <v>TUBO ACO GALVANIZADO COM COSTURA, CLASSE LEVE, DN 80 MM ( 3"),  E = 3,35 MM, *7,32* KG/M (NBR 5580)</v>
          </cell>
          <cell r="C11057" t="str">
            <v xml:space="preserve">M     </v>
          </cell>
          <cell r="D11057">
            <v>63.01</v>
          </cell>
          <cell r="E11057">
            <v>0.05</v>
          </cell>
        </row>
        <row r="11058">
          <cell r="A11058">
            <v>7697</v>
          </cell>
          <cell r="B11058" t="str">
            <v>TUBO ACO GALVANIZADO COM COSTURA, CLASSE MEDIA, DN 1.1/2", E = *3,25* MM, PESO *3,61* KG/M (NBR 5580)</v>
          </cell>
          <cell r="C11058" t="str">
            <v xml:space="preserve">M     </v>
          </cell>
          <cell r="D11058">
            <v>30.06</v>
          </cell>
          <cell r="E11058">
            <v>0.05</v>
          </cell>
        </row>
        <row r="11059">
          <cell r="A11059">
            <v>7698</v>
          </cell>
          <cell r="B11059" t="str">
            <v>TUBO ACO GALVANIZADO COM COSTURA, CLASSE MEDIA, DN 1.1/4", E = *3,25* MM, PESO *3,14* KG/M (NBR 5580)</v>
          </cell>
          <cell r="C11059" t="str">
            <v xml:space="preserve">M     </v>
          </cell>
          <cell r="D11059">
            <v>25.88</v>
          </cell>
          <cell r="E11059">
            <v>0.05</v>
          </cell>
        </row>
        <row r="11060">
          <cell r="A11060">
            <v>7691</v>
          </cell>
          <cell r="B11060" t="str">
            <v>TUBO ACO GALVANIZADO COM COSTURA, CLASSE MEDIA, DN 1/2", E = *2,65* MM, PESO *1,22* KG/M (NBR 5580)</v>
          </cell>
          <cell r="C11060" t="str">
            <v xml:space="preserve">M     </v>
          </cell>
          <cell r="D11060">
            <v>10.93</v>
          </cell>
          <cell r="E11060">
            <v>0.05</v>
          </cell>
        </row>
        <row r="11061">
          <cell r="A11061">
            <v>40626</v>
          </cell>
          <cell r="B11061" t="str">
            <v>TUBO ACO GALVANIZADO COM COSTURA, CLASSE MEDIA, DN 1", E = 3,38 MM, PESO 2,50 KG/M (NBR 5580)</v>
          </cell>
          <cell r="C11061" t="str">
            <v xml:space="preserve">M     </v>
          </cell>
          <cell r="D11061">
            <v>20.52</v>
          </cell>
          <cell r="E11061">
            <v>0.05</v>
          </cell>
        </row>
        <row r="11062">
          <cell r="A11062">
            <v>7701</v>
          </cell>
          <cell r="B11062" t="str">
            <v>TUBO ACO GALVANIZADO COM COSTURA, CLASSE MEDIA, DN 2.1/2", E = *3,65* MM, PESO *6,51* KG/M (NBR 5580)</v>
          </cell>
          <cell r="C11062" t="str">
            <v xml:space="preserve">M     </v>
          </cell>
          <cell r="D11062">
            <v>53.81</v>
          </cell>
          <cell r="E11062">
            <v>0.05</v>
          </cell>
        </row>
        <row r="11063">
          <cell r="A11063">
            <v>7696</v>
          </cell>
          <cell r="B11063" t="str">
            <v>TUBO ACO GALVANIZADO COM COSTURA, CLASSE MEDIA, DN 2", E = *3,65* MM, PESO *5,10* KG/M (NBR 5580)</v>
          </cell>
          <cell r="C11063" t="str">
            <v xml:space="preserve">M     </v>
          </cell>
          <cell r="D11063">
            <v>43.36</v>
          </cell>
          <cell r="E11063">
            <v>0.05</v>
          </cell>
        </row>
        <row r="11064">
          <cell r="A11064">
            <v>7700</v>
          </cell>
          <cell r="B11064" t="str">
            <v>TUBO ACO GALVANIZADO COM COSTURA, CLASSE MEDIA, DN 3/4", E = *2,65* MM, PESO *1,58* KG/M (NBR 5580)</v>
          </cell>
          <cell r="C11064" t="str">
            <v xml:space="preserve">M     </v>
          </cell>
          <cell r="D11064">
            <v>13.83</v>
          </cell>
          <cell r="E11064">
            <v>0.05</v>
          </cell>
        </row>
        <row r="11065">
          <cell r="A11065">
            <v>7694</v>
          </cell>
          <cell r="B11065" t="str">
            <v>TUBO ACO GALVANIZADO COM COSTURA, CLASSE MEDIA, DN 3", E = *4,05* MM, PESO *8,47* KG/M (NBR 5580)</v>
          </cell>
          <cell r="C11065" t="str">
            <v xml:space="preserve">M     </v>
          </cell>
          <cell r="D11065">
            <v>72.41</v>
          </cell>
          <cell r="E11065">
            <v>0.05</v>
          </cell>
        </row>
        <row r="11066">
          <cell r="A11066">
            <v>7693</v>
          </cell>
          <cell r="B11066" t="str">
            <v>TUBO ACO GALVANIZADO COM COSTURA, CLASSE MEDIA, DN 4", E = 4,50* MM, PESO 12,10* KG/M (NBR 5580)</v>
          </cell>
          <cell r="C11066" t="str">
            <v xml:space="preserve">M     </v>
          </cell>
          <cell r="D11066">
            <v>99.72</v>
          </cell>
          <cell r="E11066">
            <v>0.05</v>
          </cell>
        </row>
        <row r="11067">
          <cell r="A11067">
            <v>7692</v>
          </cell>
          <cell r="B11067" t="str">
            <v>TUBO ACO GALVANIZADO COM COSTURA, CLASSE MEDIA, DN 5", E = *5,40* MM, PESO *17,80* KG/M (NBR 5580)</v>
          </cell>
          <cell r="C11067" t="str">
            <v xml:space="preserve">M     </v>
          </cell>
          <cell r="D11067">
            <v>149.30000000000001</v>
          </cell>
          <cell r="E11067">
            <v>0.05</v>
          </cell>
        </row>
        <row r="11068">
          <cell r="A11068">
            <v>7695</v>
          </cell>
          <cell r="B11068" t="str">
            <v>TUBO ACO GALVANIZADO COM COSTURA, CLASSE MEDIA, DN 6", E = 4,85* MM, PESO 19,68* KG/M (NBR 5580)</v>
          </cell>
          <cell r="C11068" t="str">
            <v xml:space="preserve">M     </v>
          </cell>
          <cell r="D11068">
            <v>161.91999999999999</v>
          </cell>
          <cell r="E11068">
            <v>0.05</v>
          </cell>
        </row>
        <row r="11069">
          <cell r="A11069">
            <v>13356</v>
          </cell>
          <cell r="B11069" t="str">
            <v>TUBO ACO INDUSTRIAL DN 2" (50,8 MM) E=1,50MM, PESO= 1,8237 KG/M</v>
          </cell>
          <cell r="C11069" t="str">
            <v xml:space="preserve">M     </v>
          </cell>
          <cell r="D11069">
            <v>11.74</v>
          </cell>
          <cell r="E11069">
            <v>0.05</v>
          </cell>
        </row>
        <row r="11070">
          <cell r="A11070">
            <v>20999</v>
          </cell>
          <cell r="B11070" t="str">
            <v>TUBO ACO PRETO COM COSTURA, NBR 5580, CLASSE L, DN = 15 MM, E = 2,25 MM, 1,06 KG/M</v>
          </cell>
          <cell r="C11070" t="str">
            <v xml:space="preserve">M     </v>
          </cell>
          <cell r="D11070">
            <v>5.86</v>
          </cell>
          <cell r="E11070">
            <v>0.05</v>
          </cell>
        </row>
        <row r="11071">
          <cell r="A11071">
            <v>21001</v>
          </cell>
          <cell r="B11071" t="str">
            <v>TUBO ACO PRETO COM COSTURA, NBR 5580, CLASSE L, DN = 25 MM, E = 2,65 MM, 2,02 KG/M</v>
          </cell>
          <cell r="C11071" t="str">
            <v xml:space="preserve">M     </v>
          </cell>
          <cell r="D11071">
            <v>10.95</v>
          </cell>
          <cell r="E11071">
            <v>0.05</v>
          </cell>
        </row>
        <row r="11072">
          <cell r="A11072">
            <v>21003</v>
          </cell>
          <cell r="B11072" t="str">
            <v>TUBO ACO PRETO COM COSTURA, NBR 5580, CLASSE L, DN = 40 MM, E = 3,0 MM, 3,34 KG/M</v>
          </cell>
          <cell r="C11072" t="str">
            <v xml:space="preserve">M     </v>
          </cell>
          <cell r="D11072">
            <v>17.989999999999998</v>
          </cell>
          <cell r="E11072">
            <v>0.05</v>
          </cell>
        </row>
        <row r="11073">
          <cell r="A11073">
            <v>21006</v>
          </cell>
          <cell r="B11073" t="str">
            <v>TUBO ACO PRETO COM COSTURA, NBR 5580, CLASSE L, DN = 80 MM, E = 3,35 MM, 7,07 KG/M</v>
          </cell>
          <cell r="C11073" t="str">
            <v xml:space="preserve">M     </v>
          </cell>
          <cell r="D11073">
            <v>38.18</v>
          </cell>
          <cell r="E11073">
            <v>0.05</v>
          </cell>
        </row>
        <row r="11074">
          <cell r="A11074">
            <v>21019</v>
          </cell>
          <cell r="B11074" t="str">
            <v>TUBO ACO PRETO COM COSTURA, NBR 5580, CLASSE M, DN = 25 MM, E = 3,35 MM, *2,50* KG//M</v>
          </cell>
          <cell r="C11074" t="str">
            <v xml:space="preserve">M     </v>
          </cell>
          <cell r="D11074">
            <v>13.27</v>
          </cell>
          <cell r="E11074">
            <v>0.05</v>
          </cell>
        </row>
        <row r="11075">
          <cell r="A11075">
            <v>21021</v>
          </cell>
          <cell r="B11075" t="str">
            <v>TUBO ACO PRETO COM COSTURA, NBR 5580, CLASSE M, DN = 40 MM, E = 3,35 MM, *3,71* KG//M</v>
          </cell>
          <cell r="C11075" t="str">
            <v xml:space="preserve">M     </v>
          </cell>
          <cell r="D11075">
            <v>20.98</v>
          </cell>
          <cell r="E11075">
            <v>0.05</v>
          </cell>
        </row>
        <row r="11076">
          <cell r="A11076">
            <v>21024</v>
          </cell>
          <cell r="B11076" t="str">
            <v>TUBO ACO PRETO COM COSTURA, NBR 5580, CLASSE M, DN = 80 MM, E = 4,05 MM, *8,47* KG/M</v>
          </cell>
          <cell r="C11076" t="str">
            <v xml:space="preserve">M     </v>
          </cell>
          <cell r="D11076">
            <v>44.96</v>
          </cell>
          <cell r="E11076">
            <v>0.05</v>
          </cell>
        </row>
        <row r="11077">
          <cell r="A11077">
            <v>40624</v>
          </cell>
          <cell r="B11077" t="str">
            <v>TUBO ACO PRETO SEM COSTURA 1 1/2", E= *3,68 MM, SCHEDULE 40, 4,05 KG/M</v>
          </cell>
          <cell r="C11077" t="str">
            <v xml:space="preserve">M     </v>
          </cell>
          <cell r="D11077">
            <v>34.82</v>
          </cell>
          <cell r="E11077">
            <v>0.05</v>
          </cell>
        </row>
        <row r="11078">
          <cell r="A11078">
            <v>13127</v>
          </cell>
          <cell r="B11078" t="str">
            <v>TUBO ACO PRETO SEM COSTURA 1/2", E= *2,77 MM, SCHEDULE 40, *1,27 KG/M</v>
          </cell>
          <cell r="C11078" t="str">
            <v xml:space="preserve">M     </v>
          </cell>
          <cell r="D11078">
            <v>15.53</v>
          </cell>
          <cell r="E11078">
            <v>0.05</v>
          </cell>
        </row>
        <row r="11079">
          <cell r="A11079">
            <v>13137</v>
          </cell>
          <cell r="B11079" t="str">
            <v>TUBO ACO PRETO SEM COSTURA 1/2", E= *3,73 MM, SCHEDULE 80, *1,62 KG/M</v>
          </cell>
          <cell r="C11079" t="str">
            <v xml:space="preserve">M     </v>
          </cell>
          <cell r="D11079">
            <v>20.61</v>
          </cell>
          <cell r="E11079">
            <v>0.05</v>
          </cell>
        </row>
        <row r="11080">
          <cell r="A11080">
            <v>20989</v>
          </cell>
          <cell r="B11080" t="str">
            <v>TUBO ACO PRETO SEM COSTURA 14", E= *11,13 MM, SCHEDULE 40, *94,55 KG/M</v>
          </cell>
          <cell r="C11080" t="str">
            <v xml:space="preserve">M     </v>
          </cell>
          <cell r="D11080">
            <v>738.38</v>
          </cell>
          <cell r="E11080">
            <v>0.05</v>
          </cell>
        </row>
        <row r="11081">
          <cell r="A11081">
            <v>21147</v>
          </cell>
          <cell r="B11081" t="str">
            <v>TUBO ACO PRETO SEM COSTURA 2 1/2", E = 5,16 MM, SCHEDULE 40 (8,62 KG/M)</v>
          </cell>
          <cell r="C11081" t="str">
            <v xml:space="preserve">M     </v>
          </cell>
          <cell r="D11081">
            <v>69.23</v>
          </cell>
          <cell r="E11081">
            <v>0.05</v>
          </cell>
        </row>
        <row r="11082">
          <cell r="A11082">
            <v>21148</v>
          </cell>
          <cell r="B11082" t="str">
            <v>TUBO ACO PRETO SEM COSTURA 2", E= *3,91* MM, SCHEDULE 40, *5,43* KG/M</v>
          </cell>
          <cell r="C11082" t="str">
            <v xml:space="preserve">M     </v>
          </cell>
          <cell r="D11082">
            <v>42.73</v>
          </cell>
          <cell r="E11082">
            <v>0.05</v>
          </cell>
        </row>
        <row r="11083">
          <cell r="A11083">
            <v>20984</v>
          </cell>
          <cell r="B11083" t="str">
            <v>TUBO ACO PRETO SEM COSTURA 20", E= *12,70 MM, SCHEDULE 30, *154,97 KG/M</v>
          </cell>
          <cell r="C11083" t="str">
            <v xml:space="preserve">M     </v>
          </cell>
          <cell r="D11083">
            <v>1416.81</v>
          </cell>
          <cell r="E11083">
            <v>0.05</v>
          </cell>
        </row>
        <row r="11084">
          <cell r="A11084">
            <v>13042</v>
          </cell>
          <cell r="B11084" t="str">
            <v>TUBO ACO PRETO SEM COSTURA 20", E= *6,35 MM,  SCHEDULE 10, *78,46 KG/M</v>
          </cell>
          <cell r="C11084" t="str">
            <v xml:space="preserve">M     </v>
          </cell>
          <cell r="D11084">
            <v>785.12</v>
          </cell>
          <cell r="E11084">
            <v>0.05</v>
          </cell>
        </row>
        <row r="11085">
          <cell r="A11085">
            <v>21150</v>
          </cell>
          <cell r="B11085" t="str">
            <v>TUBO ACO PRETO SEM COSTURA 3/4", E= *2,87 MM, SCHEDULE 40, *1,69 KG/M</v>
          </cell>
          <cell r="C11085" t="str">
            <v xml:space="preserve">M     </v>
          </cell>
          <cell r="D11085">
            <v>21.18</v>
          </cell>
          <cell r="E11085">
            <v>0.05</v>
          </cell>
        </row>
        <row r="11086">
          <cell r="A11086">
            <v>13141</v>
          </cell>
          <cell r="B11086" t="str">
            <v>TUBO ACO PRETO SEM COSTURA 3/4", E= *3,91 MM, SCHEDULE 80, *2,19 KG/M.</v>
          </cell>
          <cell r="C11086" t="str">
            <v xml:space="preserve">M     </v>
          </cell>
          <cell r="D11086">
            <v>26.69</v>
          </cell>
          <cell r="E11086">
            <v>0.05</v>
          </cell>
        </row>
        <row r="11087">
          <cell r="A11087">
            <v>21151</v>
          </cell>
          <cell r="B11087" t="str">
            <v>TUBO ACO PRETO SEM COSTURA 4", E= *6,02 MM, SCHEDULE 40, *16,06 KG/M</v>
          </cell>
          <cell r="C11087" t="str">
            <v xml:space="preserve">M     </v>
          </cell>
          <cell r="D11087">
            <v>126.82</v>
          </cell>
          <cell r="E11087">
            <v>0.05</v>
          </cell>
        </row>
        <row r="11088">
          <cell r="A11088">
            <v>13142</v>
          </cell>
          <cell r="B11088" t="str">
            <v>TUBO ACO PRETO SEM COSTURA 4", E= *8,56 MM, SCHEDULE 80, *22,31 KG/M</v>
          </cell>
          <cell r="C11088" t="str">
            <v xml:space="preserve">M     </v>
          </cell>
          <cell r="D11088">
            <v>181.3</v>
          </cell>
          <cell r="E11088">
            <v>0.05</v>
          </cell>
        </row>
        <row r="11089">
          <cell r="A11089">
            <v>20994</v>
          </cell>
          <cell r="B11089" t="str">
            <v>TUBO ACO PRETO SEM COSTURA 6", E= *10,97 MM, SCHEDULE 80, *42,56 KG/M</v>
          </cell>
          <cell r="C11089" t="str">
            <v xml:space="preserve">M     </v>
          </cell>
          <cell r="D11089">
            <v>341.83</v>
          </cell>
          <cell r="E11089">
            <v>0.05</v>
          </cell>
        </row>
        <row r="11090">
          <cell r="A11090">
            <v>7672</v>
          </cell>
          <cell r="B11090" t="str">
            <v>TUBO ACO PRETO SEM COSTURA 6", E= 7,11 MM,  SCHEDULE 40, *28,26 KG/M</v>
          </cell>
          <cell r="C11090" t="str">
            <v xml:space="preserve">M     </v>
          </cell>
          <cell r="D11090">
            <v>223.94</v>
          </cell>
          <cell r="E11090">
            <v>0.05</v>
          </cell>
        </row>
        <row r="11091">
          <cell r="A11091">
            <v>20995</v>
          </cell>
          <cell r="B11091" t="str">
            <v>TUBO ACO PRETO SEM COSTURA 8", E= *12,70 MM, SCHEDULE 80, *64,64 KG/M</v>
          </cell>
          <cell r="C11091" t="str">
            <v xml:space="preserve">M     </v>
          </cell>
          <cell r="D11091">
            <v>449.23</v>
          </cell>
          <cell r="E11091">
            <v>0.05</v>
          </cell>
        </row>
        <row r="11092">
          <cell r="A11092">
            <v>7690</v>
          </cell>
          <cell r="B11092" t="str">
            <v>TUBO ACO PRETO SEM COSTURA 8", E= *6,35 MM,  SCHEDULE 20, *33,27 KG/M</v>
          </cell>
          <cell r="C11092" t="str">
            <v xml:space="preserve">M     </v>
          </cell>
          <cell r="D11092">
            <v>259.82</v>
          </cell>
          <cell r="E11092">
            <v>0.05</v>
          </cell>
        </row>
        <row r="11093">
          <cell r="A11093">
            <v>20980</v>
          </cell>
          <cell r="B11093" t="str">
            <v>TUBO ACO PRETO SEM COSTURA 8", E= *7,04 MM, SCHEDULE 30, *36,75 KG/M</v>
          </cell>
          <cell r="C11093" t="str">
            <v xml:space="preserve">M     </v>
          </cell>
          <cell r="D11093">
            <v>283.44</v>
          </cell>
          <cell r="E11093">
            <v>0.05</v>
          </cell>
        </row>
        <row r="11094">
          <cell r="A11094">
            <v>7661</v>
          </cell>
          <cell r="B11094" t="str">
            <v>TUBO ACO PRETO SEM COSTURA 8", E= *8,18 MM, SCHEDULE 40, *42,55 KG/M</v>
          </cell>
          <cell r="C11094" t="str">
            <v xml:space="preserve">M     </v>
          </cell>
          <cell r="D11094">
            <v>337.17</v>
          </cell>
          <cell r="E11094">
            <v>0.05</v>
          </cell>
        </row>
        <row r="11095">
          <cell r="A11095">
            <v>36365</v>
          </cell>
          <cell r="B11095" t="str">
            <v>TUBO COLETOR DE ESGOTO PVC, JEI, DN 100 MM (NBR  7362)</v>
          </cell>
          <cell r="C11095" t="str">
            <v xml:space="preserve">M     </v>
          </cell>
          <cell r="D11095">
            <v>16.489999999999998</v>
          </cell>
          <cell r="E11095">
            <v>0.05</v>
          </cell>
        </row>
        <row r="11096">
          <cell r="A11096">
            <v>41930</v>
          </cell>
          <cell r="B11096" t="str">
            <v>TUBO COLETOR DE ESGOTO PVC, JEI, DN 200 MM (NBR 7362)</v>
          </cell>
          <cell r="C11096" t="str">
            <v xml:space="preserve">M     </v>
          </cell>
          <cell r="D11096">
            <v>55.38</v>
          </cell>
          <cell r="E11096">
            <v>0.05</v>
          </cell>
        </row>
        <row r="11097">
          <cell r="A11097">
            <v>41931</v>
          </cell>
          <cell r="B11097" t="str">
            <v>TUBO COLETOR DE ESGOTO PVC, JEI, DN 250 MM (NBR 7362)</v>
          </cell>
          <cell r="C11097" t="str">
            <v xml:space="preserve">M     </v>
          </cell>
          <cell r="D11097">
            <v>93.88</v>
          </cell>
          <cell r="E11097">
            <v>0.05</v>
          </cell>
        </row>
        <row r="11098">
          <cell r="A11098">
            <v>41932</v>
          </cell>
          <cell r="B11098" t="str">
            <v>TUBO COLETOR DE ESGOTO PVC, JEI, DN 300 MM (NBR 7362)</v>
          </cell>
          <cell r="C11098" t="str">
            <v xml:space="preserve">M     </v>
          </cell>
          <cell r="D11098">
            <v>152.13999999999999</v>
          </cell>
          <cell r="E11098">
            <v>0.05</v>
          </cell>
        </row>
        <row r="11099">
          <cell r="A11099">
            <v>41933</v>
          </cell>
          <cell r="B11099" t="str">
            <v>TUBO COLETOR DE ESGOTO PVC, JEI, DN 350 MM (NBR 7362)</v>
          </cell>
          <cell r="C11099" t="str">
            <v xml:space="preserve">M     </v>
          </cell>
          <cell r="D11099">
            <v>188.64</v>
          </cell>
          <cell r="E11099">
            <v>0.05</v>
          </cell>
        </row>
        <row r="11100">
          <cell r="A11100">
            <v>41934</v>
          </cell>
          <cell r="B11100" t="str">
            <v>TUBO COLETOR DE ESGOTO PVC, JEI, DN 400 MM (NBR 7362)</v>
          </cell>
          <cell r="C11100" t="str">
            <v xml:space="preserve">M     </v>
          </cell>
          <cell r="D11100">
            <v>245.51</v>
          </cell>
          <cell r="E11100">
            <v>0.05</v>
          </cell>
        </row>
        <row r="11101">
          <cell r="A11101">
            <v>41936</v>
          </cell>
          <cell r="B11101" t="str">
            <v>TUBO COLETOR DE ESGOTO, PVC, JEI, DN 150 MM  (NBR 7362)</v>
          </cell>
          <cell r="C11101" t="str">
            <v xml:space="preserve">M     </v>
          </cell>
          <cell r="D11101">
            <v>35.47</v>
          </cell>
          <cell r="E11101">
            <v>0.05</v>
          </cell>
        </row>
        <row r="11102">
          <cell r="A11102">
            <v>7720</v>
          </cell>
          <cell r="B11102" t="str">
            <v>TUBO CONCRETO ARMADO, CLASSE EA-2, PB JE, DN 1000 MM, PARA ESGOTO SANITARIO (NBR 8890)</v>
          </cell>
          <cell r="C11102" t="str">
            <v xml:space="preserve">M     </v>
          </cell>
          <cell r="D11102">
            <v>440.6</v>
          </cell>
          <cell r="E11102">
            <v>0.05</v>
          </cell>
        </row>
        <row r="11103">
          <cell r="A11103">
            <v>40335</v>
          </cell>
          <cell r="B11103" t="str">
            <v>TUBO CONCRETO ARMADO, CLASSE EA-2, PB JE, DN 300 MM, PARA ESGOTO SANITARIO (NBR 8890)</v>
          </cell>
          <cell r="C11103" t="str">
            <v xml:space="preserve">M     </v>
          </cell>
          <cell r="D11103">
            <v>89.74</v>
          </cell>
          <cell r="E11103">
            <v>0.05</v>
          </cell>
        </row>
        <row r="11104">
          <cell r="A11104">
            <v>7740</v>
          </cell>
          <cell r="B11104" t="str">
            <v>TUBO CONCRETO ARMADO, CLASSE EA-2, PB JE, DN 400 MM, PARA ESGOTO SANITARIO (NBR 8890)</v>
          </cell>
          <cell r="C11104" t="str">
            <v xml:space="preserve">M     </v>
          </cell>
          <cell r="D11104">
            <v>122.44</v>
          </cell>
          <cell r="E11104">
            <v>0.05</v>
          </cell>
        </row>
        <row r="11105">
          <cell r="A11105">
            <v>7741</v>
          </cell>
          <cell r="B11105" t="str">
            <v>TUBO CONCRETO ARMADO, CLASSE EA-2, PB JE, DN 500 MM, PARA ESGOTO SANITARIO (NBR 8890)</v>
          </cell>
          <cell r="C11105" t="str">
            <v xml:space="preserve">M     </v>
          </cell>
          <cell r="D11105">
            <v>154.52000000000001</v>
          </cell>
          <cell r="E11105">
            <v>0.05</v>
          </cell>
        </row>
        <row r="11106">
          <cell r="A11106">
            <v>7774</v>
          </cell>
          <cell r="B11106" t="str">
            <v>TUBO CONCRETO ARMADO, CLASSE EA-2, PB JE, DN 600 MM, PARA ESGOTO SANITARIO (NBR 8890)</v>
          </cell>
          <cell r="C11106" t="str">
            <v xml:space="preserve">M     </v>
          </cell>
          <cell r="D11106">
            <v>208.01</v>
          </cell>
          <cell r="E11106">
            <v>0.05</v>
          </cell>
        </row>
        <row r="11107">
          <cell r="A11107">
            <v>7744</v>
          </cell>
          <cell r="B11107" t="str">
            <v>TUBO CONCRETO ARMADO, CLASSE EA-2, PB JE, DN 700 MM, PARA ESGOTO SANITARIO (NBR 8890)</v>
          </cell>
          <cell r="C11107" t="str">
            <v xml:space="preserve">M     </v>
          </cell>
          <cell r="D11107">
            <v>239.78</v>
          </cell>
          <cell r="E11107">
            <v>0.05</v>
          </cell>
        </row>
        <row r="11108">
          <cell r="A11108">
            <v>7773</v>
          </cell>
          <cell r="B11108" t="str">
            <v>TUBO CONCRETO ARMADO, CLASSE EA-2, PB JE, DN 800 MM, PARA ESGOTO SANITARIO (NBR 8890)</v>
          </cell>
          <cell r="C11108" t="str">
            <v xml:space="preserve">M     </v>
          </cell>
          <cell r="D11108">
            <v>298.62</v>
          </cell>
          <cell r="E11108">
            <v>0.05</v>
          </cell>
        </row>
        <row r="11109">
          <cell r="A11109">
            <v>7754</v>
          </cell>
          <cell r="B11109" t="str">
            <v>TUBO CONCRETO ARMADO, CLASSE EA-2, PB JE, DN 900 MM, PARA ESGOTO SANITARIO (NBR 8890)</v>
          </cell>
          <cell r="C11109" t="str">
            <v xml:space="preserve">M     </v>
          </cell>
          <cell r="D11109">
            <v>405.81</v>
          </cell>
          <cell r="E11109">
            <v>0.05</v>
          </cell>
        </row>
        <row r="11110">
          <cell r="A11110">
            <v>7735</v>
          </cell>
          <cell r="B11110" t="str">
            <v>TUBO CONCRETO ARMADO, CLASSE EA-3, PB JE, DN 1000 MM, PARA ESGOTO SANITARIO (NBR 8890)</v>
          </cell>
          <cell r="C11110" t="str">
            <v xml:space="preserve">M     </v>
          </cell>
          <cell r="D11110">
            <v>556.21</v>
          </cell>
          <cell r="E11110">
            <v>0.05</v>
          </cell>
        </row>
        <row r="11111">
          <cell r="A11111">
            <v>7755</v>
          </cell>
          <cell r="B11111" t="str">
            <v>TUBO CONCRETO ARMADO, CLASSE EA-3, PB JE, DN 400 MM, PARA ESGOTO SANITARIO (NBR 8890)</v>
          </cell>
          <cell r="C11111" t="str">
            <v xml:space="preserve">M     </v>
          </cell>
          <cell r="D11111">
            <v>149.16</v>
          </cell>
          <cell r="E11111">
            <v>0.05</v>
          </cell>
        </row>
        <row r="11112">
          <cell r="A11112">
            <v>7776</v>
          </cell>
          <cell r="B11112" t="str">
            <v>TUBO CONCRETO ARMADO, CLASSE EA-3, PB JE, DN 500 MM, PARA ESGOTO SANITARIO (NBR 8890)</v>
          </cell>
          <cell r="C11112" t="str">
            <v xml:space="preserve">M     </v>
          </cell>
          <cell r="D11112">
            <v>194.14</v>
          </cell>
          <cell r="E11112">
            <v>0.05</v>
          </cell>
        </row>
        <row r="11113">
          <cell r="A11113">
            <v>7743</v>
          </cell>
          <cell r="B11113" t="str">
            <v>TUBO CONCRETO ARMADO, CLASSE EA-3, PB JE, DN 600 MM, PARA ESGOTO SANITARIO (NBR 8890)</v>
          </cell>
          <cell r="C11113" t="str">
            <v xml:space="preserve">M     </v>
          </cell>
          <cell r="D11113">
            <v>256.37</v>
          </cell>
          <cell r="E11113">
            <v>0.05</v>
          </cell>
        </row>
        <row r="11114">
          <cell r="A11114">
            <v>7733</v>
          </cell>
          <cell r="B11114" t="str">
            <v>TUBO CONCRETO ARMADO, CLASSE EA-3, PB JE, DN 700 MM, PARA ESGOTO SANITARIO (NBR 8890)</v>
          </cell>
          <cell r="C11114" t="str">
            <v xml:space="preserve">M     </v>
          </cell>
          <cell r="D11114">
            <v>285.88</v>
          </cell>
          <cell r="E11114">
            <v>0.05</v>
          </cell>
        </row>
        <row r="11115">
          <cell r="A11115">
            <v>7775</v>
          </cell>
          <cell r="B11115" t="str">
            <v>TUBO CONCRETO ARMADO, CLASSE EA-3, PB JE, DN 800 MM, PARA ESGOTO SANITARIO (NBR 8890)</v>
          </cell>
          <cell r="C11115" t="str">
            <v xml:space="preserve">M     </v>
          </cell>
          <cell r="D11115">
            <v>351.72</v>
          </cell>
          <cell r="E11115">
            <v>0.05</v>
          </cell>
        </row>
        <row r="11116">
          <cell r="A11116">
            <v>7734</v>
          </cell>
          <cell r="B11116" t="str">
            <v>TUBO CONCRETO ARMADO, CLASSE EA-3, PB JE, DN 900 MM, PARA ESGOTO SANITARIO (NBR 8890)</v>
          </cell>
          <cell r="C11116" t="str">
            <v xml:space="preserve">M     </v>
          </cell>
          <cell r="D11116">
            <v>508.48</v>
          </cell>
          <cell r="E11116">
            <v>0.05</v>
          </cell>
        </row>
        <row r="11117">
          <cell r="A11117">
            <v>7753</v>
          </cell>
          <cell r="B11117" t="str">
            <v>TUBO CONCRETO ARMADO, CLASSE PA-1, PB, DN 1000 MM, PARA AGUAS PLUVIAIS (NBR 8890)</v>
          </cell>
          <cell r="C11117" t="str">
            <v xml:space="preserve">M     </v>
          </cell>
          <cell r="D11117">
            <v>257.81</v>
          </cell>
          <cell r="E11117">
            <v>0.05</v>
          </cell>
        </row>
        <row r="11118">
          <cell r="A11118">
            <v>13256</v>
          </cell>
          <cell r="B11118" t="str">
            <v>TUBO CONCRETO ARMADO, CLASSE PA-1, PB, DN 1100 MM, PARA AGUAS PLUVIAIS (NBR 8890)</v>
          </cell>
          <cell r="C11118" t="str">
            <v xml:space="preserve">M     </v>
          </cell>
          <cell r="D11118">
            <v>300.95</v>
          </cell>
          <cell r="E11118">
            <v>0.05</v>
          </cell>
        </row>
        <row r="11119">
          <cell r="A11119">
            <v>7757</v>
          </cell>
          <cell r="B11119" t="str">
            <v>TUBO CONCRETO ARMADO, CLASSE PA-1, PB, DN 1200 MM, PARA AGUAS PLUVIAIS (NBR 8890)</v>
          </cell>
          <cell r="C11119" t="str">
            <v xml:space="preserve">M     </v>
          </cell>
          <cell r="D11119">
            <v>365.36</v>
          </cell>
          <cell r="E11119">
            <v>0.05</v>
          </cell>
        </row>
        <row r="11120">
          <cell r="A11120">
            <v>7758</v>
          </cell>
          <cell r="B11120" t="str">
            <v>TUBO CONCRETO ARMADO, CLASSE PA-1, PB, DN 1500 MM, PARA AGUAS PLUVIAIS (NBR 8890)</v>
          </cell>
          <cell r="C11120" t="str">
            <v xml:space="preserve">M     </v>
          </cell>
          <cell r="D11120">
            <v>543.44000000000005</v>
          </cell>
          <cell r="E11120">
            <v>0.05</v>
          </cell>
        </row>
        <row r="11121">
          <cell r="A11121">
            <v>7759</v>
          </cell>
          <cell r="B11121" t="str">
            <v>TUBO CONCRETO ARMADO, CLASSE PA-1, PB, DN 2000 MM, PARA AGUAS PLUVIAIS (NBR 8890)</v>
          </cell>
          <cell r="C11121" t="str">
            <v xml:space="preserve">M     </v>
          </cell>
          <cell r="D11121">
            <v>1183.97</v>
          </cell>
          <cell r="E11121">
            <v>0.05</v>
          </cell>
        </row>
        <row r="11122">
          <cell r="A11122">
            <v>40334</v>
          </cell>
          <cell r="B11122" t="str">
            <v>TUBO CONCRETO ARMADO, CLASSE PA-1, PB, DN 300 MM, PARA AGUAS PLUVIAIS (NBR 8890)</v>
          </cell>
          <cell r="C11122" t="str">
            <v xml:space="preserve">M     </v>
          </cell>
          <cell r="D11122">
            <v>63.92</v>
          </cell>
          <cell r="E11122">
            <v>0.05</v>
          </cell>
        </row>
        <row r="11123">
          <cell r="A11123">
            <v>7745</v>
          </cell>
          <cell r="B11123" t="str">
            <v>TUBO CONCRETO ARMADO, CLASSE PA-1, PB, DN 400 MM, PARA AGUAS PLUVIAIS (NBR 8890)</v>
          </cell>
          <cell r="C11123" t="str">
            <v xml:space="preserve">M     </v>
          </cell>
          <cell r="D11123">
            <v>67.55</v>
          </cell>
          <cell r="E11123">
            <v>0.05</v>
          </cell>
        </row>
        <row r="11124">
          <cell r="A11124">
            <v>7714</v>
          </cell>
          <cell r="B11124" t="str">
            <v>TUBO CONCRETO ARMADO, CLASSE PA-1, PB, DN 500 MM, PARA AGUAS PLUVIAIS (NBR 8890)</v>
          </cell>
          <cell r="C11124" t="str">
            <v xml:space="preserve">M     </v>
          </cell>
          <cell r="D11124">
            <v>89.2</v>
          </cell>
          <cell r="E11124">
            <v>0.05</v>
          </cell>
        </row>
        <row r="11125">
          <cell r="A11125">
            <v>7725</v>
          </cell>
          <cell r="B11125" t="str">
            <v>TUBO CONCRETO ARMADO, CLASSE PA-1, PB, DN 600 MM, PARA AGUAS PLUVIAIS (NBR 8890)</v>
          </cell>
          <cell r="C11125" t="str">
            <v xml:space="preserve">M     </v>
          </cell>
          <cell r="D11125">
            <v>118</v>
          </cell>
          <cell r="E11125">
            <v>0.05</v>
          </cell>
        </row>
        <row r="11126">
          <cell r="A11126">
            <v>7742</v>
          </cell>
          <cell r="B11126" t="str">
            <v>TUBO CONCRETO ARMADO, CLASSE PA-1, PB, DN 700 MM, PARA AGUAS PLUVIAIS (NBR 8890)</v>
          </cell>
          <cell r="C11126" t="str">
            <v xml:space="preserve">M     </v>
          </cell>
          <cell r="D11126">
            <v>165.63</v>
          </cell>
          <cell r="E11126">
            <v>0.05</v>
          </cell>
        </row>
        <row r="11127">
          <cell r="A11127">
            <v>7750</v>
          </cell>
          <cell r="B11127" t="str">
            <v>TUBO CONCRETO ARMADO, CLASSE PA-1, PB, DN 800 MM, PARA AGUAS PLUVIAIS (NBR 8890)</v>
          </cell>
          <cell r="C11127" t="str">
            <v xml:space="preserve">M     </v>
          </cell>
          <cell r="D11127">
            <v>187.82</v>
          </cell>
          <cell r="E11127">
            <v>0.05</v>
          </cell>
        </row>
        <row r="11128">
          <cell r="A11128">
            <v>7756</v>
          </cell>
          <cell r="B11128" t="str">
            <v>TUBO CONCRETO ARMADO, CLASSE PA-1, PB, DN 900 MM, PARA AGUAS PLUVIAIS (NBR 8890)</v>
          </cell>
          <cell r="C11128" t="str">
            <v xml:space="preserve">M     </v>
          </cell>
          <cell r="D11128">
            <v>231.88</v>
          </cell>
          <cell r="E11128">
            <v>0.05</v>
          </cell>
        </row>
        <row r="11129">
          <cell r="A11129">
            <v>7765</v>
          </cell>
          <cell r="B11129" t="str">
            <v>TUBO CONCRETO ARMADO, CLASSE PA-2, PB, DN 1000 MM, PARA AGUAS PLUVIAIS (NBR 8890)</v>
          </cell>
          <cell r="C11129" t="str">
            <v xml:space="preserve">M     </v>
          </cell>
          <cell r="D11129">
            <v>284.70999999999998</v>
          </cell>
          <cell r="E11129">
            <v>0.05</v>
          </cell>
        </row>
        <row r="11130">
          <cell r="A11130">
            <v>12569</v>
          </cell>
          <cell r="B11130" t="str">
            <v>TUBO CONCRETO ARMADO, CLASSE PA-2, PB, DN 1100 MM, PARA AGUAS PLUVIAIS (NBR 8890)</v>
          </cell>
          <cell r="C11130" t="str">
            <v xml:space="preserve">M     </v>
          </cell>
          <cell r="D11130">
            <v>306.36</v>
          </cell>
          <cell r="E11130">
            <v>0.05</v>
          </cell>
        </row>
        <row r="11131">
          <cell r="A11131">
            <v>7766</v>
          </cell>
          <cell r="B11131" t="str">
            <v>TUBO CONCRETO ARMADO, CLASSE PA-2, PB, DN 1200 MM, PARA AGUAS PLUVIAIS (NBR 8890)</v>
          </cell>
          <cell r="C11131" t="str">
            <v xml:space="preserve">M     </v>
          </cell>
          <cell r="D11131">
            <v>414.08</v>
          </cell>
          <cell r="E11131">
            <v>0.05</v>
          </cell>
        </row>
        <row r="11132">
          <cell r="A11132">
            <v>7767</v>
          </cell>
          <cell r="B11132" t="str">
            <v>TUBO CONCRETO ARMADO, CLASSE PA-2, PB, DN 1500 MM, PARA AGUAS PLUVIAIS (NBR 8890)</v>
          </cell>
          <cell r="C11132" t="str">
            <v xml:space="preserve">M     </v>
          </cell>
          <cell r="D11132">
            <v>638.07000000000005</v>
          </cell>
          <cell r="E11132">
            <v>0.05</v>
          </cell>
        </row>
        <row r="11133">
          <cell r="A11133">
            <v>7727</v>
          </cell>
          <cell r="B11133" t="str">
            <v>TUBO CONCRETO ARMADO, CLASSE PA-2, PB, DN 2000 MM, PARA AGUAS PLUVIAIS (NBR 8890)</v>
          </cell>
          <cell r="C11133" t="str">
            <v xml:space="preserve">M     </v>
          </cell>
          <cell r="D11133">
            <v>1385.68</v>
          </cell>
          <cell r="E11133">
            <v>0.05</v>
          </cell>
        </row>
        <row r="11134">
          <cell r="A11134">
            <v>7760</v>
          </cell>
          <cell r="B11134" t="str">
            <v>TUBO CONCRETO ARMADO, CLASSE PA-2, PB, DN 300 MM, PARA AGUAS PLUVIAIS (NBR 8890)</v>
          </cell>
          <cell r="C11134" t="str">
            <v xml:space="preserve">M     </v>
          </cell>
          <cell r="D11134">
            <v>67.22</v>
          </cell>
          <cell r="E11134">
            <v>0.05</v>
          </cell>
        </row>
        <row r="11135">
          <cell r="A11135">
            <v>7761</v>
          </cell>
          <cell r="B11135" t="str">
            <v>TUBO CONCRETO ARMADO, CLASSE PA-2, PB, DN 400 MM, PARA AGUAS PLUVIAIS (NBR 8890)</v>
          </cell>
          <cell r="C11135" t="str">
            <v xml:space="preserve">M     </v>
          </cell>
          <cell r="D11135">
            <v>71.44</v>
          </cell>
          <cell r="E11135">
            <v>0.05</v>
          </cell>
        </row>
        <row r="11136">
          <cell r="A11136">
            <v>7752</v>
          </cell>
          <cell r="B11136" t="str">
            <v>TUBO CONCRETO ARMADO, CLASSE PA-2, PB, DN 500 MM, PARA AGUAS PLUVIAIS (NBR 8890)</v>
          </cell>
          <cell r="C11136" t="str">
            <v xml:space="preserve">M     </v>
          </cell>
          <cell r="D11136">
            <v>86.55</v>
          </cell>
          <cell r="E11136">
            <v>0.05</v>
          </cell>
        </row>
        <row r="11137">
          <cell r="A11137">
            <v>7762</v>
          </cell>
          <cell r="B11137" t="str">
            <v>TUBO CONCRETO ARMADO, CLASSE PA-2, PB, DN 600 MM, PARA AGUAS PLUVIAIS (NBR 8890)</v>
          </cell>
          <cell r="C11137" t="str">
            <v xml:space="preserve">M     </v>
          </cell>
          <cell r="D11137">
            <v>113.23</v>
          </cell>
          <cell r="E11137">
            <v>0.05</v>
          </cell>
        </row>
        <row r="11138">
          <cell r="A11138">
            <v>7722</v>
          </cell>
          <cell r="B11138" t="str">
            <v>TUBO CONCRETO ARMADO, CLASSE PA-2, PB, DN 700 MM, PARA AGUAS PLUVIAIS (NBR 8890)</v>
          </cell>
          <cell r="C11138" t="str">
            <v xml:space="preserve">M     </v>
          </cell>
          <cell r="D11138">
            <v>174.61</v>
          </cell>
          <cell r="E11138">
            <v>0.05</v>
          </cell>
        </row>
        <row r="11139">
          <cell r="A11139">
            <v>7763</v>
          </cell>
          <cell r="B11139" t="str">
            <v>TUBO CONCRETO ARMADO, CLASSE PA-2, PB, DN 800 MM, PARA AGUAS PLUVIAIS (NBR 8890)</v>
          </cell>
          <cell r="C11139" t="str">
            <v xml:space="preserve">M     </v>
          </cell>
          <cell r="D11139">
            <v>194.59</v>
          </cell>
          <cell r="E11139">
            <v>0.05</v>
          </cell>
        </row>
        <row r="11140">
          <cell r="A11140">
            <v>7764</v>
          </cell>
          <cell r="B11140" t="str">
            <v>TUBO CONCRETO ARMADO, CLASSE PA-2, PB, DN 900 MM, PARA AGUAS PLUVIAIS (NBR 8890)</v>
          </cell>
          <cell r="C11140" t="str">
            <v xml:space="preserve">M     </v>
          </cell>
          <cell r="D11140">
            <v>292.29000000000002</v>
          </cell>
          <cell r="E11140">
            <v>0.05</v>
          </cell>
        </row>
        <row r="11141">
          <cell r="A11141">
            <v>12572</v>
          </cell>
          <cell r="B11141" t="str">
            <v>TUBO CONCRETO ARMADO, CLASSE PA-3, PB, DN 1000 MM, PARA AGUAS PLUVIAIS (NBR 8890)</v>
          </cell>
          <cell r="C11141" t="str">
            <v xml:space="preserve">M     </v>
          </cell>
          <cell r="D11141">
            <v>383.22</v>
          </cell>
          <cell r="E11141">
            <v>0.05</v>
          </cell>
        </row>
        <row r="11142">
          <cell r="A11142">
            <v>12573</v>
          </cell>
          <cell r="B11142" t="str">
            <v>TUBO CONCRETO ARMADO, CLASSE PA-3, PB, DN 1100 MM, PARA AGUAS PLUVIAIS (NBR 8890)</v>
          </cell>
          <cell r="C11142" t="str">
            <v xml:space="preserve">M     </v>
          </cell>
          <cell r="D11142">
            <v>402.71</v>
          </cell>
          <cell r="E11142">
            <v>0.05</v>
          </cell>
        </row>
        <row r="11143">
          <cell r="A11143">
            <v>12574</v>
          </cell>
          <cell r="B11143" t="str">
            <v>TUBO CONCRETO ARMADO, CLASSE PA-3, PB, DN 1200 MM, PARA AGUAS PLUVIAIS (NBR 8890)</v>
          </cell>
          <cell r="C11143" t="str">
            <v xml:space="preserve">M     </v>
          </cell>
          <cell r="D11143">
            <v>523.29</v>
          </cell>
          <cell r="E11143">
            <v>0.05</v>
          </cell>
        </row>
        <row r="11144">
          <cell r="A11144">
            <v>12575</v>
          </cell>
          <cell r="B11144" t="str">
            <v>TUBO CONCRETO ARMADO, CLASSE PA-3, PB, DN 1500 MM, PARA AGUAS PLUVIAIS (NBR 8890)</v>
          </cell>
          <cell r="C11144" t="str">
            <v xml:space="preserve">M     </v>
          </cell>
          <cell r="D11144">
            <v>768.08</v>
          </cell>
          <cell r="E11144">
            <v>0.05</v>
          </cell>
        </row>
        <row r="11145">
          <cell r="A11145">
            <v>12576</v>
          </cell>
          <cell r="B11145" t="str">
            <v>TUBO CONCRETO ARMADO, CLASSE PA-3, PB, DN 400 MM, PARA AGUAS PLUVIAIS (NBR 8890)</v>
          </cell>
          <cell r="C11145" t="str">
            <v xml:space="preserve">M     </v>
          </cell>
          <cell r="D11145">
            <v>81.19</v>
          </cell>
          <cell r="E11145">
            <v>0.05</v>
          </cell>
        </row>
        <row r="11146">
          <cell r="A11146">
            <v>12577</v>
          </cell>
          <cell r="B11146" t="str">
            <v>TUBO CONCRETO ARMADO, CLASSE PA-3, PB, DN 500 MM, PARA AGUAS PLUVIAIS (NBR 8890)</v>
          </cell>
          <cell r="C11146" t="str">
            <v xml:space="preserve">M     </v>
          </cell>
          <cell r="D11146">
            <v>105</v>
          </cell>
          <cell r="E11146">
            <v>0.05</v>
          </cell>
        </row>
        <row r="11147">
          <cell r="A11147">
            <v>12578</v>
          </cell>
          <cell r="B11147" t="str">
            <v>TUBO CONCRETO ARMADO, CLASSE PA-3, PB, DN 600 MM, PARA AGUAS PLUVIAIS (NBR 8890)</v>
          </cell>
          <cell r="C11147" t="str">
            <v xml:space="preserve">M     </v>
          </cell>
          <cell r="D11147">
            <v>140.84</v>
          </cell>
          <cell r="E11147">
            <v>0.05</v>
          </cell>
        </row>
        <row r="11148">
          <cell r="A11148">
            <v>12579</v>
          </cell>
          <cell r="B11148" t="str">
            <v>TUBO CONCRETO ARMADO, CLASSE PA-3, PB, DN 700 MM, PARA AGUAS PLUVIAIS (NBR 8890)</v>
          </cell>
          <cell r="C11148" t="str">
            <v xml:space="preserve">M     </v>
          </cell>
          <cell r="D11148">
            <v>206.23</v>
          </cell>
          <cell r="E11148">
            <v>0.05</v>
          </cell>
        </row>
        <row r="11149">
          <cell r="A11149">
            <v>12580</v>
          </cell>
          <cell r="B11149" t="str">
            <v>TUBO CONCRETO ARMADO, CLASSE PA-3, PB, DN 800 MM, PARA AGUAS PLUVIAIS (NBR 8890)</v>
          </cell>
          <cell r="C11149" t="str">
            <v xml:space="preserve">M     </v>
          </cell>
          <cell r="D11149">
            <v>266.23</v>
          </cell>
          <cell r="E11149">
            <v>0.05</v>
          </cell>
        </row>
        <row r="11150">
          <cell r="A11150">
            <v>12581</v>
          </cell>
          <cell r="B11150" t="str">
            <v>TUBO CONCRETO ARMADO, CLASSE PA-3, PB, DN 900 MM, PARA AGUAS PLUVIAIS (NBR 8890)</v>
          </cell>
          <cell r="C11150" t="str">
            <v xml:space="preserve">M     </v>
          </cell>
          <cell r="D11150">
            <v>364.28</v>
          </cell>
          <cell r="E11150">
            <v>0.05</v>
          </cell>
        </row>
        <row r="11151">
          <cell r="A11151">
            <v>41785</v>
          </cell>
          <cell r="B11151" t="str">
            <v>TUBO CORRUGADO PEAD, PAREDE DUPLA, INTERNA LISA, JEI, DN/DI *1000* MM, PARA SANEAMENTO</v>
          </cell>
          <cell r="C11151" t="str">
            <v xml:space="preserve">M     </v>
          </cell>
          <cell r="D11151">
            <v>913.58</v>
          </cell>
          <cell r="E11151">
            <v>0.05</v>
          </cell>
        </row>
        <row r="11152">
          <cell r="A11152">
            <v>41781</v>
          </cell>
          <cell r="B11152" t="str">
            <v>TUBO CORRUGADO PEAD, PAREDE DUPLA, INTERNA LISA, JEI, DN/DI *400* MM, PARA SANEAMENTO</v>
          </cell>
          <cell r="C11152" t="str">
            <v xml:space="preserve">M     </v>
          </cell>
          <cell r="D11152">
            <v>207.95</v>
          </cell>
          <cell r="E11152">
            <v>0.05</v>
          </cell>
        </row>
        <row r="11153">
          <cell r="A11153">
            <v>41783</v>
          </cell>
          <cell r="B11153" t="str">
            <v>TUBO CORRUGADO PEAD, PAREDE DUPLA, INTERNA LISA, JEI, DN/DI *800* MM, PARA SANEAMENTO</v>
          </cell>
          <cell r="C11153" t="str">
            <v xml:space="preserve">M     </v>
          </cell>
          <cell r="D11153">
            <v>602.89</v>
          </cell>
          <cell r="E11153">
            <v>0.05</v>
          </cell>
        </row>
        <row r="11154">
          <cell r="A11154">
            <v>41786</v>
          </cell>
          <cell r="B11154" t="str">
            <v>TUBO CORRUGADO PEAD, PAREDE DUPLA, INTERNA LISA, JEI, DN/DI 1200 MM, PARA SANEAMENTO</v>
          </cell>
          <cell r="C11154" t="str">
            <v xml:space="preserve">M     </v>
          </cell>
          <cell r="D11154">
            <v>1308.31</v>
          </cell>
          <cell r="E11154">
            <v>0.05</v>
          </cell>
        </row>
        <row r="11155">
          <cell r="A11155">
            <v>41779</v>
          </cell>
          <cell r="B11155" t="str">
            <v>TUBO CORRUGADO PEAD, PAREDE DUPLA, INTERNA LISA, JEI, DN/DI 250 MM, PARA SANEAMENTO</v>
          </cell>
          <cell r="C11155" t="str">
            <v xml:space="preserve">M     </v>
          </cell>
          <cell r="D11155">
            <v>70.569999999999993</v>
          </cell>
          <cell r="E11155">
            <v>0.05</v>
          </cell>
        </row>
        <row r="11156">
          <cell r="A11156">
            <v>41780</v>
          </cell>
          <cell r="B11156" t="str">
            <v>TUBO CORRUGADO PEAD, PAREDE DUPLA, INTERNA LISA, JEI, DN/DI 300 MM, PARA SANEAMENTO</v>
          </cell>
          <cell r="C11156" t="str">
            <v xml:space="preserve">M     </v>
          </cell>
          <cell r="D11156">
            <v>104.44</v>
          </cell>
          <cell r="E11156">
            <v>0.05</v>
          </cell>
        </row>
        <row r="11157">
          <cell r="A11157">
            <v>41782</v>
          </cell>
          <cell r="B11157" t="str">
            <v>TUBO CORRUGADO PEAD, PAREDE DUPLA, INTERNA LISA, JEI, DN/DI 600 MM, PARA SANEAMENTO</v>
          </cell>
          <cell r="C11157" t="str">
            <v xml:space="preserve">M     </v>
          </cell>
          <cell r="D11157">
            <v>406.5</v>
          </cell>
          <cell r="E11157">
            <v>0.05</v>
          </cell>
        </row>
        <row r="11158">
          <cell r="A11158">
            <v>38130</v>
          </cell>
          <cell r="B11158" t="str">
            <v>TUBO CPVC SOLDAVEL, 35 MM, AGUA QUENTE PREDIAL (NBR 15884)</v>
          </cell>
          <cell r="C11158" t="str">
            <v xml:space="preserve">M     </v>
          </cell>
          <cell r="D11158">
            <v>22.34</v>
          </cell>
          <cell r="E11158">
            <v>0.05</v>
          </cell>
        </row>
        <row r="11159">
          <cell r="A11159">
            <v>21123</v>
          </cell>
          <cell r="B11159" t="str">
            <v>TUBO CPVC, SOLDAVEL, 15 MM, AGUA QUENTE PREDIAL (NBR 15884)</v>
          </cell>
          <cell r="C11159" t="str">
            <v xml:space="preserve">M     </v>
          </cell>
          <cell r="D11159">
            <v>6.34</v>
          </cell>
          <cell r="E11159">
            <v>0.05</v>
          </cell>
        </row>
        <row r="11160">
          <cell r="A11160">
            <v>21124</v>
          </cell>
          <cell r="B11160" t="str">
            <v>TUBO CPVC, SOLDAVEL, 22 MM, AGUA QUENTE PREDIAL (NBR 15884)</v>
          </cell>
          <cell r="C11160" t="str">
            <v xml:space="preserve">M     </v>
          </cell>
          <cell r="D11160">
            <v>11.24</v>
          </cell>
          <cell r="E11160">
            <v>0.05</v>
          </cell>
        </row>
        <row r="11161">
          <cell r="A11161">
            <v>21125</v>
          </cell>
          <cell r="B11161" t="str">
            <v>TUBO CPVC, SOLDAVEL, 28 MM, AGUA QUENTE PREDIAL (NBR 15884)</v>
          </cell>
          <cell r="C11161" t="str">
            <v xml:space="preserve">M     </v>
          </cell>
          <cell r="D11161">
            <v>18.04</v>
          </cell>
          <cell r="E11161">
            <v>0.05</v>
          </cell>
        </row>
        <row r="11162">
          <cell r="A11162">
            <v>38028</v>
          </cell>
          <cell r="B11162" t="str">
            <v>TUBO CPVC, SOLDAVEL, 42 MM, AGUA QUENTE PREDIAL (NBR 15884)</v>
          </cell>
          <cell r="C11162" t="str">
            <v xml:space="preserve">M     </v>
          </cell>
          <cell r="D11162">
            <v>30.61</v>
          </cell>
          <cell r="E11162">
            <v>0.05</v>
          </cell>
        </row>
        <row r="11163">
          <cell r="A11163">
            <v>38029</v>
          </cell>
          <cell r="B11163" t="str">
            <v>TUBO CPVC, SOLDAVEL, 54 MM, AGUA QUENTE PREDIAL (NBR 15884)</v>
          </cell>
          <cell r="C11163" t="str">
            <v xml:space="preserve">M     </v>
          </cell>
          <cell r="D11163">
            <v>46.67</v>
          </cell>
          <cell r="E11163">
            <v>0.05</v>
          </cell>
        </row>
        <row r="11164">
          <cell r="A11164">
            <v>38030</v>
          </cell>
          <cell r="B11164" t="str">
            <v>TUBO CPVC, SOLDAVEL, 73 MM, AGUA QUENTE PREDIAL (NBR 15884)</v>
          </cell>
          <cell r="C11164" t="str">
            <v xml:space="preserve">M     </v>
          </cell>
          <cell r="D11164">
            <v>71.69</v>
          </cell>
          <cell r="E11164">
            <v>0.05</v>
          </cell>
        </row>
        <row r="11165">
          <cell r="A11165">
            <v>38031</v>
          </cell>
          <cell r="B11165" t="str">
            <v>TUBO CPVC, SOLDAVEL, 89 MM, AGUA QUENTE PREDIAL (NBR 15884)</v>
          </cell>
          <cell r="C11165" t="str">
            <v xml:space="preserve">M     </v>
          </cell>
          <cell r="D11165">
            <v>113.6</v>
          </cell>
          <cell r="E11165">
            <v>0.05</v>
          </cell>
        </row>
        <row r="11166">
          <cell r="A11166">
            <v>39749</v>
          </cell>
          <cell r="B11166" t="str">
            <v>TUBO DE COBRE CLASSE "A", DN = 1 " (28 MM), PARA INSTALACOES DE MEDIA PRESSAO PARA GASES COMBUSTIVEIS E MEDICINAIS</v>
          </cell>
          <cell r="C11166" t="str">
            <v xml:space="preserve">M     </v>
          </cell>
          <cell r="D11166">
            <v>39.04</v>
          </cell>
          <cell r="E11166">
            <v>0.05</v>
          </cell>
        </row>
        <row r="11167">
          <cell r="A11167">
            <v>39751</v>
          </cell>
          <cell r="B11167" t="str">
            <v>TUBO DE COBRE CLASSE "A", DN = 1 1/2 " (42 MM), PARA INSTALACOES DE MEDIA PRESSAO PARA GASES COMBUSTIVEIS E MEDICINAIS</v>
          </cell>
          <cell r="C11167" t="str">
            <v xml:space="preserve">M     </v>
          </cell>
          <cell r="D11167">
            <v>70.94</v>
          </cell>
          <cell r="E11167">
            <v>0.05</v>
          </cell>
        </row>
        <row r="11168">
          <cell r="A11168">
            <v>39750</v>
          </cell>
          <cell r="B11168" t="str">
            <v>TUBO DE COBRE CLASSE "A", DN = 1 1/4 " (35 MM), PARA INSTALACOES DE MEDIA PRESSAO PARA GASES COMBUSTIVEIS E MEDICINAIS</v>
          </cell>
          <cell r="C11168" t="str">
            <v xml:space="preserve">M     </v>
          </cell>
          <cell r="D11168">
            <v>58.96</v>
          </cell>
          <cell r="E11168">
            <v>0.05</v>
          </cell>
        </row>
        <row r="11169">
          <cell r="A11169">
            <v>39747</v>
          </cell>
          <cell r="B11169" t="str">
            <v>TUBO DE COBRE CLASSE "A", DN = 1/2 " (15 MM), PARA INSTALACOES DE MEDIA PRESSAO PARA GASES COMBUSTIVEIS E MEDICINAIS</v>
          </cell>
          <cell r="C11169" t="str">
            <v xml:space="preserve">M     </v>
          </cell>
          <cell r="D11169">
            <v>18.96</v>
          </cell>
          <cell r="E11169">
            <v>0.05</v>
          </cell>
        </row>
        <row r="11170">
          <cell r="A11170">
            <v>39753</v>
          </cell>
          <cell r="B11170" t="str">
            <v>TUBO DE COBRE CLASSE "A", DN = 2 1/2 " (66 MM), PARA INSTALACOES DE MEDIA PRESSAO PARA GASES COMBUSTIVEIS E MEDICINAIS</v>
          </cell>
          <cell r="C11170" t="str">
            <v xml:space="preserve">M     </v>
          </cell>
          <cell r="D11170">
            <v>130.58000000000001</v>
          </cell>
          <cell r="E11170">
            <v>0.05</v>
          </cell>
        </row>
        <row r="11171">
          <cell r="A11171">
            <v>39754</v>
          </cell>
          <cell r="B11171" t="str">
            <v>TUBO DE COBRE CLASSE "A", DN = 3 " (79 MM), PARA INSTALACOES DE MEDIA PRESSAO PARA GASES COMBUSTIVEIS E MEDICINAIS</v>
          </cell>
          <cell r="C11171" t="str">
            <v xml:space="preserve">M     </v>
          </cell>
          <cell r="D11171">
            <v>192.38</v>
          </cell>
          <cell r="E11171">
            <v>0.05</v>
          </cell>
        </row>
        <row r="11172">
          <cell r="A11172">
            <v>39748</v>
          </cell>
          <cell r="B11172" t="str">
            <v>TUBO DE COBRE CLASSE "A", DN = 3/4 " (22 MM), PARA INSTALACOES DE MEDIA PRESSAO PARA GASES COMBUSTIVEIS E MEDICINAIS</v>
          </cell>
          <cell r="C11172" t="str">
            <v xml:space="preserve">M     </v>
          </cell>
          <cell r="D11172">
            <v>30.68</v>
          </cell>
          <cell r="E11172">
            <v>0.05</v>
          </cell>
        </row>
        <row r="11173">
          <cell r="A11173">
            <v>39755</v>
          </cell>
          <cell r="B11173" t="str">
            <v>TUBO DE COBRE CLASSE "A", DN = 4 " (104 MM), PARA INSTALACOES DE MEDIA PRESSAO PARA GASES COMBUSTIVEIS E MEDICINAIS</v>
          </cell>
          <cell r="C11173" t="str">
            <v xml:space="preserve">M     </v>
          </cell>
          <cell r="D11173">
            <v>291.69</v>
          </cell>
          <cell r="E11173">
            <v>0.05</v>
          </cell>
        </row>
        <row r="11174">
          <cell r="A11174">
            <v>12742</v>
          </cell>
          <cell r="B11174" t="str">
            <v>TUBO DE COBRE CLASSE "E", DN = 104 MM, PARA INSTALACAO HIDRAULICA PREDIAL</v>
          </cell>
          <cell r="C11174" t="str">
            <v xml:space="preserve">M     </v>
          </cell>
          <cell r="D11174">
            <v>230.97</v>
          </cell>
          <cell r="E11174">
            <v>0.05</v>
          </cell>
        </row>
        <row r="11175">
          <cell r="A11175">
            <v>12713</v>
          </cell>
          <cell r="B11175" t="str">
            <v>TUBO DE COBRE CLASSE "E", DN = 15 MM, PARA INSTALACAO HIDRAULICA PREDIAL</v>
          </cell>
          <cell r="C11175" t="str">
            <v xml:space="preserve">M     </v>
          </cell>
          <cell r="D11175">
            <v>12.25</v>
          </cell>
          <cell r="E11175">
            <v>0.05</v>
          </cell>
        </row>
        <row r="11176">
          <cell r="A11176">
            <v>12743</v>
          </cell>
          <cell r="B11176" t="str">
            <v>TUBO DE COBRE CLASSE "E", DN = 22 MM, PARA INSTALACAO HIDRAULICA PREDIAL</v>
          </cell>
          <cell r="C11176" t="str">
            <v xml:space="preserve">M     </v>
          </cell>
          <cell r="D11176">
            <v>21.07</v>
          </cell>
          <cell r="E11176">
            <v>0.05</v>
          </cell>
        </row>
        <row r="11177">
          <cell r="A11177">
            <v>12744</v>
          </cell>
          <cell r="B11177" t="str">
            <v>TUBO DE COBRE CLASSE "E", DN = 28 MM, PARA INSTALACAO HIDRAULICA PREDIAL</v>
          </cell>
          <cell r="C11177" t="str">
            <v xml:space="preserve">M     </v>
          </cell>
          <cell r="D11177">
            <v>26.74</v>
          </cell>
          <cell r="E11177">
            <v>0.05</v>
          </cell>
        </row>
        <row r="11178">
          <cell r="A11178">
            <v>12745</v>
          </cell>
          <cell r="B11178" t="str">
            <v>TUBO DE COBRE CLASSE "E", DN = 35 MM, PARA INSTALACAO HIDRAULICA PREDIAL</v>
          </cell>
          <cell r="C11178" t="str">
            <v xml:space="preserve">M     </v>
          </cell>
          <cell r="D11178">
            <v>38.83</v>
          </cell>
          <cell r="E11178">
            <v>0.05</v>
          </cell>
        </row>
        <row r="11179">
          <cell r="A11179">
            <v>12746</v>
          </cell>
          <cell r="B11179" t="str">
            <v>TUBO DE COBRE CLASSE "E", DN = 42 MM, PARA INSTALACAO HIDRAULICA PREDIAL</v>
          </cell>
          <cell r="C11179" t="str">
            <v xml:space="preserve">M     </v>
          </cell>
          <cell r="D11179">
            <v>52.44</v>
          </cell>
          <cell r="E11179">
            <v>0.05</v>
          </cell>
        </row>
        <row r="11180">
          <cell r="A11180">
            <v>12747</v>
          </cell>
          <cell r="B11180" t="str">
            <v>TUBO DE COBRE CLASSE "E", DN = 54 MM, PARA INSTALACAO HIDRAULICA PREDIAL</v>
          </cell>
          <cell r="C11180" t="str">
            <v xml:space="preserve">M     </v>
          </cell>
          <cell r="D11180">
            <v>76.05</v>
          </cell>
          <cell r="E11180">
            <v>0.05</v>
          </cell>
        </row>
        <row r="11181">
          <cell r="A11181">
            <v>12748</v>
          </cell>
          <cell r="B11181" t="str">
            <v>TUBO DE COBRE CLASSE "E", DN = 66 MM, PARA INSTALACAO HIDRAULICA PREDIAL</v>
          </cell>
          <cell r="C11181" t="str">
            <v xml:space="preserve">M     </v>
          </cell>
          <cell r="D11181">
            <v>107.15</v>
          </cell>
          <cell r="E11181">
            <v>0.05</v>
          </cell>
        </row>
        <row r="11182">
          <cell r="A11182">
            <v>12749</v>
          </cell>
          <cell r="B11182" t="str">
            <v>TUBO DE COBRE CLASSE "E", DN = 79 MM, PARA INSTALACAO HIDRAULICA PREDIAL</v>
          </cell>
          <cell r="C11182" t="str">
            <v xml:space="preserve">M     </v>
          </cell>
          <cell r="D11182">
            <v>156.63999999999999</v>
          </cell>
          <cell r="E11182">
            <v>0.05</v>
          </cell>
        </row>
        <row r="11183">
          <cell r="A11183">
            <v>39726</v>
          </cell>
          <cell r="B11183" t="str">
            <v>TUBO DE COBRE CLASSE "I", DN = 1 " (28 MM), PARA INSTALACOES INDUSTRIAIS DE ALTA PRESSAO E VAPOR</v>
          </cell>
          <cell r="C11183" t="str">
            <v xml:space="preserve">M     </v>
          </cell>
          <cell r="D11183">
            <v>51.45</v>
          </cell>
          <cell r="E11183">
            <v>0.05</v>
          </cell>
        </row>
        <row r="11184">
          <cell r="A11184">
            <v>39728</v>
          </cell>
          <cell r="B11184" t="str">
            <v>TUBO DE COBRE CLASSE "I", DN = 1 1/2 " (42 MM), PARA INSTALACOES INDUSTRIAIS DE ALTA PRESSAO E VAPOR</v>
          </cell>
          <cell r="C11184" t="str">
            <v xml:space="preserve">M     </v>
          </cell>
          <cell r="D11184">
            <v>90.42</v>
          </cell>
          <cell r="E11184">
            <v>0.05</v>
          </cell>
        </row>
        <row r="11185">
          <cell r="A11185">
            <v>39727</v>
          </cell>
          <cell r="B11185" t="str">
            <v>TUBO DE COBRE CLASSE "I", DN = 1 1/4 " (35 MM), PARA INSTALACOES INDUSTRIAIS DE ALTA PRESSAO E VAPOR</v>
          </cell>
          <cell r="C11185" t="str">
            <v xml:space="preserve">M     </v>
          </cell>
          <cell r="D11185">
            <v>74.41</v>
          </cell>
          <cell r="E11185">
            <v>0.05</v>
          </cell>
        </row>
        <row r="11186">
          <cell r="A11186">
            <v>39724</v>
          </cell>
          <cell r="B11186" t="str">
            <v>TUBO DE COBRE CLASSE "I", DN = 1/2 " (15 MM), PARA INSTALACOES INDUSTRIAIS DE ALTA PRESSAO E VAPOR</v>
          </cell>
          <cell r="C11186" t="str">
            <v xml:space="preserve">M     </v>
          </cell>
          <cell r="D11186">
            <v>22.78</v>
          </cell>
          <cell r="E11186">
            <v>0.05</v>
          </cell>
        </row>
        <row r="11187">
          <cell r="A11187">
            <v>39729</v>
          </cell>
          <cell r="B11187" t="str">
            <v>TUBO DE COBRE CLASSE "I", DN = 2 " (54 MM), PARA INSTALACOES INDUSTRIAIS DE ALTA PRESSAO E VAPOR</v>
          </cell>
          <cell r="C11187" t="str">
            <v xml:space="preserve">M     </v>
          </cell>
          <cell r="D11187">
            <v>125.22</v>
          </cell>
          <cell r="E11187">
            <v>0.05</v>
          </cell>
        </row>
        <row r="11188">
          <cell r="A11188">
            <v>39730</v>
          </cell>
          <cell r="B11188" t="str">
            <v>TUBO DE COBRE CLASSE "I", DN = 2 1/2 " (66 MM), PARA INSTALACOES INDUSTRIAIS DE ALTA PRESSAO E VAPOR</v>
          </cell>
          <cell r="C11188" t="str">
            <v xml:space="preserve">M     </v>
          </cell>
          <cell r="D11188">
            <v>162.46</v>
          </cell>
          <cell r="E11188">
            <v>0.05</v>
          </cell>
        </row>
        <row r="11189">
          <cell r="A11189">
            <v>39731</v>
          </cell>
          <cell r="B11189" t="str">
            <v>TUBO DE COBRE CLASSE "I", DN = 3 " (79 MM), PARA INSTALACOES INDUSTRIAIS DE ALTA PRESSAO E VAPOR</v>
          </cell>
          <cell r="C11189" t="str">
            <v xml:space="preserve">M     </v>
          </cell>
          <cell r="D11189">
            <v>240.62</v>
          </cell>
          <cell r="E11189">
            <v>0.05</v>
          </cell>
        </row>
        <row r="11190">
          <cell r="A11190">
            <v>39725</v>
          </cell>
          <cell r="B11190" t="str">
            <v>TUBO DE COBRE CLASSE "I", DN = 3/4 " (22 MM), PARA INSTALACOES INDUSTRIAIS DE ALTA PRESSAO E VAPOR</v>
          </cell>
          <cell r="C11190" t="str">
            <v xml:space="preserve">M     </v>
          </cell>
          <cell r="D11190">
            <v>37.130000000000003</v>
          </cell>
          <cell r="E11190">
            <v>0.05</v>
          </cell>
        </row>
        <row r="11191">
          <cell r="A11191">
            <v>39732</v>
          </cell>
          <cell r="B11191" t="str">
            <v>TUBO DE COBRE CLASSE "I", DN = 4" (104 MM), PARA INSTALACOES INDUSTRIAIS DE ALTA PRESSAO E VAPOR</v>
          </cell>
          <cell r="C11191" t="str">
            <v xml:space="preserve">M     </v>
          </cell>
          <cell r="D11191">
            <v>354.19</v>
          </cell>
          <cell r="E11191">
            <v>0.05</v>
          </cell>
        </row>
        <row r="11192">
          <cell r="A11192">
            <v>39660</v>
          </cell>
          <cell r="B11192" t="str">
            <v>TUBO DE COBRE FLEXIVEL, D = 1/2 ", E = 0,79 MM, PARA AR-CONDICIONADO/ INSTALACOES GAS RESIDENCIAIS E COMERCIAIS</v>
          </cell>
          <cell r="C11192" t="str">
            <v xml:space="preserve">M     </v>
          </cell>
          <cell r="D11192">
            <v>16.14</v>
          </cell>
          <cell r="E11192">
            <v>0.05</v>
          </cell>
        </row>
        <row r="11193">
          <cell r="A11193">
            <v>39662</v>
          </cell>
          <cell r="B11193" t="str">
            <v>TUBO DE COBRE FLEXIVEL, D = 1/4 ", E = 0,79 MM, PARA AR-CONDICIONADO/ INSTALACOES GAS RESIDENCIAIS E COMERCIAIS</v>
          </cell>
          <cell r="C11193" t="str">
            <v xml:space="preserve">M     </v>
          </cell>
          <cell r="D11193">
            <v>7.73</v>
          </cell>
          <cell r="E11193">
            <v>0.05</v>
          </cell>
        </row>
        <row r="11194">
          <cell r="A11194">
            <v>39661</v>
          </cell>
          <cell r="B11194" t="str">
            <v>TUBO DE COBRE FLEXIVEL, D = 3/16 ", E = 0,79 MM, PARA AR-CONDICIONADO/ INSTALACOES GAS RESIDENCIAIS E COMERCIAIS</v>
          </cell>
          <cell r="C11194" t="str">
            <v xml:space="preserve">M     </v>
          </cell>
          <cell r="D11194">
            <v>5.27</v>
          </cell>
          <cell r="E11194">
            <v>0.05</v>
          </cell>
        </row>
        <row r="11195">
          <cell r="A11195">
            <v>39666</v>
          </cell>
          <cell r="B11195" t="str">
            <v>TUBO DE COBRE FLEXIVEL, D = 3/4 ", E = 0,79 MM, PARA AR-CONDICIONADO/ INSTALACOES GAS RESIDENCIAIS E COMERCIAIS</v>
          </cell>
          <cell r="C11195" t="str">
            <v xml:space="preserve">M     </v>
          </cell>
          <cell r="D11195">
            <v>24.28</v>
          </cell>
          <cell r="E11195">
            <v>0.05</v>
          </cell>
        </row>
        <row r="11196">
          <cell r="A11196">
            <v>39664</v>
          </cell>
          <cell r="B11196" t="str">
            <v>TUBO DE COBRE FLEXIVEL, D = 3/8 ", E = 0,79 MM, PARA AR-CONDICIONADO/ INSTALACOES GAS RESIDENCIAIS E COMERCIAIS</v>
          </cell>
          <cell r="C11196" t="str">
            <v xml:space="preserve">M     </v>
          </cell>
          <cell r="D11196">
            <v>11.9</v>
          </cell>
          <cell r="E11196">
            <v>0.05</v>
          </cell>
        </row>
        <row r="11197">
          <cell r="A11197">
            <v>39663</v>
          </cell>
          <cell r="B11197" t="str">
            <v>TUBO DE COBRE FLEXIVEL, D = 5/16 ", E = 0,79 MM, PARA AR-CONDICIONADO/ INSTALACOES GAS RESIDENCIAIS E COMERCIAIS</v>
          </cell>
          <cell r="C11197" t="str">
            <v xml:space="preserve">M     </v>
          </cell>
          <cell r="D11197">
            <v>9.51</v>
          </cell>
          <cell r="E11197">
            <v>0.05</v>
          </cell>
        </row>
        <row r="11198">
          <cell r="A11198">
            <v>39665</v>
          </cell>
          <cell r="B11198" t="str">
            <v>TUBO DE COBRE FLEXIVEL, D = 5/8 ", E = 0,79 MM, PARA AR-CONDICIONADO/ INSTALACOES GAS RESIDENCIAIS E COMERCIAIS</v>
          </cell>
          <cell r="C11198" t="str">
            <v xml:space="preserve">M     </v>
          </cell>
          <cell r="D11198">
            <v>20.07</v>
          </cell>
          <cell r="E11198">
            <v>0.05</v>
          </cell>
        </row>
        <row r="11199">
          <cell r="A11199">
            <v>39752</v>
          </cell>
          <cell r="B11199" t="str">
            <v>TUBO DE COBRE, CLASSE "A", DN = 2" (54 MM), PARA INSTALACOES DE MEDIA PRESSAO PARA GASES COMBUSTIVEIS E MEDICINAIS</v>
          </cell>
          <cell r="C11199" t="str">
            <v xml:space="preserve">M     </v>
          </cell>
          <cell r="D11199">
            <v>100.94</v>
          </cell>
          <cell r="E11199">
            <v>0.05</v>
          </cell>
        </row>
        <row r="11200">
          <cell r="A11200">
            <v>12583</v>
          </cell>
          <cell r="B11200" t="str">
            <v>TUBO DE CONCRETO SIMPLES POROSO, MACHO/FEMEA, DN 200 MM</v>
          </cell>
          <cell r="C11200" t="str">
            <v xml:space="preserve">M     </v>
          </cell>
          <cell r="D11200">
            <v>19.91</v>
          </cell>
          <cell r="E11200">
            <v>0.05</v>
          </cell>
        </row>
        <row r="11201">
          <cell r="A11201">
            <v>12584</v>
          </cell>
          <cell r="B11201" t="str">
            <v>TUBO DE CONCRETO SIMPLES POROSO, MACHO/FEMEA, DN 300 MM</v>
          </cell>
          <cell r="C11201" t="str">
            <v xml:space="preserve">M     </v>
          </cell>
          <cell r="D11201">
            <v>19.16</v>
          </cell>
          <cell r="E11201">
            <v>0.05</v>
          </cell>
        </row>
        <row r="11202">
          <cell r="A11202">
            <v>13159</v>
          </cell>
          <cell r="B11202" t="str">
            <v>TUBO DE CONCRETO SIMPLES, CLASSE ES, PB JE, DN 400 MM, PARA ESGOTO SANITARIO (NBR 8890)</v>
          </cell>
          <cell r="C11202" t="str">
            <v xml:space="preserve">M     </v>
          </cell>
          <cell r="D11202">
            <v>58.05</v>
          </cell>
          <cell r="E11202">
            <v>0.05</v>
          </cell>
        </row>
        <row r="11203">
          <cell r="A11203">
            <v>13168</v>
          </cell>
          <cell r="B11203" t="str">
            <v>TUBO DE CONCRETO SIMPLES, CLASSE ES, PB JE, DN 500 MM, PARA ESGOTO SANITARIO (NBR 8890)</v>
          </cell>
          <cell r="C11203" t="str">
            <v xml:space="preserve">M     </v>
          </cell>
          <cell r="D11203">
            <v>87.28</v>
          </cell>
          <cell r="E11203">
            <v>0.05</v>
          </cell>
        </row>
        <row r="11204">
          <cell r="A11204">
            <v>13173</v>
          </cell>
          <cell r="B11204" t="str">
            <v>TUBO DE CONCRETO SIMPLES, CLASSE ES, PB JE, DN 600 MM, PARA ESGOTO SANITARIO (NBR 8890)</v>
          </cell>
          <cell r="C11204" t="str">
            <v xml:space="preserve">M     </v>
          </cell>
          <cell r="D11204">
            <v>107.62</v>
          </cell>
          <cell r="E11204">
            <v>0.05</v>
          </cell>
        </row>
        <row r="11205">
          <cell r="A11205">
            <v>37449</v>
          </cell>
          <cell r="B11205" t="str">
            <v>TUBO DE CONCRETO SIMPLES, CLASSE- PS1, MACHO/FEMEA, DN 200 MM, PARA AGUAS PLUVIAIS (NBR 8890)</v>
          </cell>
          <cell r="C11205" t="str">
            <v xml:space="preserve">M     </v>
          </cell>
          <cell r="D11205">
            <v>17.79</v>
          </cell>
          <cell r="E11205">
            <v>0.05</v>
          </cell>
        </row>
        <row r="11206">
          <cell r="A11206">
            <v>37450</v>
          </cell>
          <cell r="B11206" t="str">
            <v>TUBO DE CONCRETO SIMPLES, CLASSE- PS1, MACHO/FEMEA, DN 300 MM, PARA AGUAS PLUVIAIS (NBR 8890)</v>
          </cell>
          <cell r="C11206" t="str">
            <v xml:space="preserve">M     </v>
          </cell>
          <cell r="D11206">
            <v>21.69</v>
          </cell>
          <cell r="E11206">
            <v>0.05</v>
          </cell>
        </row>
        <row r="11207">
          <cell r="A11207">
            <v>37451</v>
          </cell>
          <cell r="B11207" t="str">
            <v>TUBO DE CONCRETO SIMPLES, CLASSE- PS1, MACHO/FEMEA, DN 400 MM, PARA AGUAS PLUVIAIS (NBR 8890)</v>
          </cell>
          <cell r="C11207" t="str">
            <v xml:space="preserve">M     </v>
          </cell>
          <cell r="D11207">
            <v>33.22</v>
          </cell>
          <cell r="E11207">
            <v>0.05</v>
          </cell>
        </row>
        <row r="11208">
          <cell r="A11208">
            <v>37452</v>
          </cell>
          <cell r="B11208" t="str">
            <v>TUBO DE CONCRETO SIMPLES, CLASSE- PS1, MACHO/FEMEA, DN 500 MM, PARA AGUAS PLUVIAIS (NBR 8890)</v>
          </cell>
          <cell r="C11208" t="str">
            <v xml:space="preserve">M     </v>
          </cell>
          <cell r="D11208">
            <v>44.06</v>
          </cell>
          <cell r="E11208">
            <v>0.05</v>
          </cell>
        </row>
        <row r="11209">
          <cell r="A11209">
            <v>37453</v>
          </cell>
          <cell r="B11209" t="str">
            <v>TUBO DE CONCRETO SIMPLES, CLASSE- PS1, MACHO/FEMEA, DN 600 MM, PARA AGUAS PLUVIAIS (NBR 8890)</v>
          </cell>
          <cell r="C11209" t="str">
            <v xml:space="preserve">M     </v>
          </cell>
          <cell r="D11209">
            <v>55.29</v>
          </cell>
          <cell r="E11209">
            <v>0.05</v>
          </cell>
        </row>
        <row r="11210">
          <cell r="A11210">
            <v>7778</v>
          </cell>
          <cell r="B11210" t="str">
            <v>TUBO DE CONCRETO SIMPLES, CLASSE- PS1, PB, DN 200 MM, PARA AGUAS PLUVIAIS (NBR 8890)</v>
          </cell>
          <cell r="C11210" t="str">
            <v xml:space="preserve">M     </v>
          </cell>
          <cell r="D11210">
            <v>20.76</v>
          </cell>
          <cell r="E11210">
            <v>0.05</v>
          </cell>
        </row>
        <row r="11211">
          <cell r="A11211">
            <v>7796</v>
          </cell>
          <cell r="B11211" t="str">
            <v>TUBO DE CONCRETO SIMPLES, CLASSE- PS1, PB, DN 300 MM, PARA AGUAS PLUVIAIS (NBR 8890)</v>
          </cell>
          <cell r="C11211" t="str">
            <v xml:space="preserve">M     </v>
          </cell>
          <cell r="D11211">
            <v>25</v>
          </cell>
          <cell r="E11211">
            <v>0.05</v>
          </cell>
        </row>
        <row r="11212">
          <cell r="A11212">
            <v>7781</v>
          </cell>
          <cell r="B11212" t="str">
            <v>TUBO DE CONCRETO SIMPLES, CLASSE- PS1, PB, DN 400 MM, PARA AGUAS PLUVIAIS (NBR 8890)</v>
          </cell>
          <cell r="C11212" t="str">
            <v xml:space="preserve">M     </v>
          </cell>
          <cell r="D11212">
            <v>33.049999999999997</v>
          </cell>
          <cell r="E11212">
            <v>0.05</v>
          </cell>
        </row>
        <row r="11213">
          <cell r="A11213">
            <v>7795</v>
          </cell>
          <cell r="B11213" t="str">
            <v>TUBO DE CONCRETO SIMPLES, CLASSE- PS1, PB, DN 500 MM, PARA AGUAS PLUVIAIS (NBR 8890)</v>
          </cell>
          <cell r="C11213" t="str">
            <v xml:space="preserve">M     </v>
          </cell>
          <cell r="D11213">
            <v>47.88</v>
          </cell>
          <cell r="E11213">
            <v>0.05</v>
          </cell>
        </row>
        <row r="11214">
          <cell r="A11214">
            <v>7791</v>
          </cell>
          <cell r="B11214" t="str">
            <v>TUBO DE CONCRETO SIMPLES, CLASSE- PS1, PB, DN 600 MM, PARA AGUAS PLUVIAIS (NBR 8890)</v>
          </cell>
          <cell r="C11214" t="str">
            <v xml:space="preserve">M     </v>
          </cell>
          <cell r="D11214">
            <v>61.01</v>
          </cell>
          <cell r="E11214">
            <v>0.05</v>
          </cell>
        </row>
        <row r="11215">
          <cell r="A11215">
            <v>7783</v>
          </cell>
          <cell r="B11215" t="str">
            <v>TUBO DE CONCRETO SIMPLES, CLASSE- PS2, PB, DN 200 MM, PARA AGUAS PLUVIAIS (NBR 8890)</v>
          </cell>
          <cell r="C11215" t="str">
            <v xml:space="preserve">M     </v>
          </cell>
          <cell r="D11215">
            <v>23.3</v>
          </cell>
          <cell r="E11215">
            <v>0.05</v>
          </cell>
        </row>
        <row r="11216">
          <cell r="A11216">
            <v>7790</v>
          </cell>
          <cell r="B11216" t="str">
            <v>TUBO DE CONCRETO SIMPLES, CLASSE- PS2, PB, DN 300 MM, PARA AGUAS PLUVIAIS (NBR 8890)</v>
          </cell>
          <cell r="C11216" t="str">
            <v xml:space="preserve">M     </v>
          </cell>
          <cell r="D11216">
            <v>27.11</v>
          </cell>
          <cell r="E11216">
            <v>0.05</v>
          </cell>
        </row>
        <row r="11217">
          <cell r="A11217">
            <v>7785</v>
          </cell>
          <cell r="B11217" t="str">
            <v>TUBO DE CONCRETO SIMPLES, CLASSE- PS2, PB, DN 400 MM, PARA AGUAS PLUVIAIS (NBR 8890)</v>
          </cell>
          <cell r="C11217" t="str">
            <v xml:space="preserve">M     </v>
          </cell>
          <cell r="D11217">
            <v>35.590000000000003</v>
          </cell>
          <cell r="E11217">
            <v>0.05</v>
          </cell>
        </row>
        <row r="11218">
          <cell r="A11218">
            <v>7792</v>
          </cell>
          <cell r="B11218" t="str">
            <v>TUBO DE CONCRETO SIMPLES, CLASSE- PS2, PB, DN 500 MM, PARA AGUAS PLUVIAIS (NBR 8890)</v>
          </cell>
          <cell r="C11218" t="str">
            <v xml:space="preserve">M     </v>
          </cell>
          <cell r="D11218">
            <v>51.69</v>
          </cell>
          <cell r="E11218">
            <v>0.05</v>
          </cell>
        </row>
        <row r="11219">
          <cell r="A11219">
            <v>7793</v>
          </cell>
          <cell r="B11219" t="str">
            <v>TUBO DE CONCRETO SIMPLES, CLASSE- PS2, PB, DN 600 MM, PARA AGUAS PLUVIAIS (NBR 8890)</v>
          </cell>
          <cell r="C11219" t="str">
            <v xml:space="preserve">M     </v>
          </cell>
          <cell r="D11219">
            <v>66.709999999999994</v>
          </cell>
          <cell r="E11219">
            <v>0.05</v>
          </cell>
        </row>
        <row r="11220">
          <cell r="A11220">
            <v>12613</v>
          </cell>
          <cell r="B11220" t="str">
            <v>TUBO DE DESCARGA PVC, PARA LIGACAO CAIXA DE DESCARGA - EMBUTIR, 40 MM X 150 CM</v>
          </cell>
          <cell r="C11220" t="str">
            <v xml:space="preserve">UN    </v>
          </cell>
          <cell r="D11220">
            <v>13.76</v>
          </cell>
          <cell r="E11220">
            <v>0.05</v>
          </cell>
        </row>
        <row r="11221">
          <cell r="A11221">
            <v>1031</v>
          </cell>
          <cell r="B11221" t="str">
            <v>TUBO DE DESCIDA EXTERNO DE PVC PARA CAIXA DE DESCARGA EXTERNA ALTA - 40 MM X 1,60 M</v>
          </cell>
          <cell r="C11221" t="str">
            <v xml:space="preserve">UN    </v>
          </cell>
          <cell r="D11221">
            <v>8.33</v>
          </cell>
          <cell r="E11221">
            <v>0.05</v>
          </cell>
        </row>
        <row r="11222">
          <cell r="A11222">
            <v>9813</v>
          </cell>
          <cell r="B11222" t="str">
            <v>TUBO DE POLIETILENO DE ALTA DENSIDADE (PEAD), PE-80, DE = 20 MM X 2,3 MM DE PAREDE, PARA LIGACAO DE AGUA PREDIAL (NBR 15561)</v>
          </cell>
          <cell r="C11222" t="str">
            <v xml:space="preserve">M     </v>
          </cell>
          <cell r="D11222">
            <v>3.25</v>
          </cell>
          <cell r="E11222">
            <v>0.05</v>
          </cell>
        </row>
        <row r="11223">
          <cell r="A11223">
            <v>9815</v>
          </cell>
          <cell r="B11223" t="str">
            <v>TUBO DE POLIETILENO DE ALTA DENSIDADE (PEAD), PE-80, DE = 32 MM X 3,0 MM DE PAREDE, PARA LIGACAO DE AGUA PREDIAL (NBR 15561)</v>
          </cell>
          <cell r="C11223" t="str">
            <v xml:space="preserve">M     </v>
          </cell>
          <cell r="D11223">
            <v>6.41</v>
          </cell>
          <cell r="E11223">
            <v>0.05</v>
          </cell>
        </row>
        <row r="11224">
          <cell r="A11224">
            <v>25876</v>
          </cell>
          <cell r="B11224" t="str">
            <v>TUBO DE POLIETILENO DE ALTA DENSIDADE, PEAD, PE-80, DE = 1000 MM X 38,5 MM PAREDE, ( SDR 26 - PN 05 ) PARA REDE DE AGUA OU ESGOTO (NBR 15561)</v>
          </cell>
          <cell r="C11224" t="str">
            <v xml:space="preserve">M     </v>
          </cell>
          <cell r="D11224">
            <v>3193.66</v>
          </cell>
          <cell r="E11224">
            <v>0.05</v>
          </cell>
        </row>
        <row r="11225">
          <cell r="A11225">
            <v>25888</v>
          </cell>
          <cell r="B11225" t="str">
            <v>TUBO DE POLIETILENO DE ALTA DENSIDADE, PEAD, PE-80, DE = 110 MM X 10,0 MM PAREDE, ( SDR 11 - PN 12,5 ) PARA REDE DE AGUA OU ESGOTO (NBR 15561)</v>
          </cell>
          <cell r="C11225" t="str">
            <v xml:space="preserve">M     </v>
          </cell>
          <cell r="D11225">
            <v>78.27</v>
          </cell>
          <cell r="E11225">
            <v>0.05</v>
          </cell>
        </row>
        <row r="11226">
          <cell r="A11226">
            <v>25874</v>
          </cell>
          <cell r="B11226" t="str">
            <v>TUBO DE POLIETILENO DE ALTA DENSIDADE, PEAD, PE-80, DE = 1200 MM X 37,2 MM PAREDE ( SDR 32,25 - PN 04 ) PARA REDE DE AGUA OU ESGOTO (NBR 15561)</v>
          </cell>
          <cell r="C11226" t="str">
            <v xml:space="preserve">M     </v>
          </cell>
          <cell r="D11226">
            <v>5601.2</v>
          </cell>
          <cell r="E11226">
            <v>0.05</v>
          </cell>
        </row>
        <row r="11227">
          <cell r="A11227">
            <v>25877</v>
          </cell>
          <cell r="B11227" t="str">
            <v>TUBO DE POLIETILENO DE ALTA DENSIDADE, PEAD, PE-80, DE = 1400 MM X 42,9 MM PAREDE, (SDR 32,25 - PN 04 ) PARA REDE DE AGUA OU ESGOTO (NBR 15561)</v>
          </cell>
          <cell r="C11227" t="str">
            <v xml:space="preserve">M     </v>
          </cell>
          <cell r="D11227">
            <v>7643.06</v>
          </cell>
          <cell r="E11227">
            <v>0.05</v>
          </cell>
        </row>
        <row r="11228">
          <cell r="A11228">
            <v>25878</v>
          </cell>
          <cell r="B11228" t="str">
            <v>TUBO DE POLIETILENO DE ALTA DENSIDADE, PEAD, PE-80, DE = 160 MM X 14,6 MM PAREDE, (SDR 11 - PN 12,5 ) PARA REDE DE AGUA OU ESGOTO (NBR 15561)</v>
          </cell>
          <cell r="C11228" t="str">
            <v xml:space="preserve">M     </v>
          </cell>
          <cell r="D11228">
            <v>168.01</v>
          </cell>
          <cell r="E11228">
            <v>0.05</v>
          </cell>
        </row>
        <row r="11229">
          <cell r="A11229">
            <v>25879</v>
          </cell>
          <cell r="B11229" t="str">
            <v>TUBO DE POLIETILENO DE ALTA DENSIDADE, PEAD, PE-80, DE = 1600 MM X 49,0 MM PAREDE, ( SDR 32,25 - PN 04 ) PARA REDE DE AGUA OU ESGOTO (NBR 15561)</v>
          </cell>
          <cell r="C11229" t="str">
            <v xml:space="preserve">M     </v>
          </cell>
          <cell r="D11229">
            <v>7250.35</v>
          </cell>
          <cell r="E11229">
            <v>0.05</v>
          </cell>
        </row>
        <row r="11230">
          <cell r="A11230">
            <v>25887</v>
          </cell>
          <cell r="B11230" t="str">
            <v>TUBO DE POLIETILENO DE ALTA DENSIDADE, PEAD, PE-80, DE = 900 MM X 34,7 MM PAREDE, ( SDR 26 - PN 05 ) PARA REDE DE AGUA OU ESGOTO (NBR 15561)</v>
          </cell>
          <cell r="C11230" t="str">
            <v xml:space="preserve">M     </v>
          </cell>
          <cell r="D11230">
            <v>2896.63</v>
          </cell>
          <cell r="E11230">
            <v>0.05</v>
          </cell>
        </row>
        <row r="11231">
          <cell r="A11231">
            <v>25880</v>
          </cell>
          <cell r="B11231" t="str">
            <v>TUBO DE POLIETILENO DE ALTA DENSIDADE, PEAD, PE-80, DE= 200 MM X 18,2 MM PAREDE, ( SDR 11 - PN 12,5 ) PARA REDE DE AGUA OU ESGOTO (NBR 15561)</v>
          </cell>
          <cell r="C11231" t="str">
            <v xml:space="preserve">M     </v>
          </cell>
          <cell r="D11231">
            <v>261.91000000000003</v>
          </cell>
          <cell r="E11231">
            <v>0.05</v>
          </cell>
        </row>
        <row r="11232">
          <cell r="A11232">
            <v>25881</v>
          </cell>
          <cell r="B11232" t="str">
            <v>TUBO DE POLIETILENO DE ALTA DENSIDADE, PEAD, PE-80, DE= 315 MM X 28,7 MM PAREDE, ( SDR 11 - PN 12,5 ) PARA REDE DE AGUA OU ESGOTO (NBR 15561)</v>
          </cell>
          <cell r="C11232" t="str">
            <v xml:space="preserve">M     </v>
          </cell>
          <cell r="D11232">
            <v>641.75</v>
          </cell>
          <cell r="E11232">
            <v>0.05</v>
          </cell>
        </row>
        <row r="11233">
          <cell r="A11233">
            <v>25882</v>
          </cell>
          <cell r="B11233" t="str">
            <v>TUBO DE POLIETILENO DE ALTA DENSIDADE, PEAD, PE-80, DE= 400 MM X 36,4 MM PAREDE, ( SDR 11 - PN 12,5 ) PARA REDE DE AGUA OU ESGOTO (NBR 15561)</v>
          </cell>
          <cell r="C11233" t="str">
            <v xml:space="preserve">M     </v>
          </cell>
          <cell r="D11233">
            <v>1033.6199999999999</v>
          </cell>
          <cell r="E11233">
            <v>0.05</v>
          </cell>
        </row>
        <row r="11234">
          <cell r="A11234">
            <v>25883</v>
          </cell>
          <cell r="B11234" t="str">
            <v>TUBO DE POLIETILENO DE ALTA DENSIDADE, PEAD, PE-80, DE= 50 MM X 4,6 MM PAREDE, (SDR 11 - PN 12,5) PARA REDE DE AGUA OU ESGOTO (NBR 15561)</v>
          </cell>
          <cell r="C11234" t="str">
            <v xml:space="preserve">M     </v>
          </cell>
          <cell r="D11234">
            <v>16.670000000000002</v>
          </cell>
          <cell r="E11234">
            <v>0.05</v>
          </cell>
        </row>
        <row r="11235">
          <cell r="A11235">
            <v>25884</v>
          </cell>
          <cell r="B11235" t="str">
            <v>TUBO DE POLIETILENO DE ALTA DENSIDADE, PEAD, PE-80, DE= 500 MM X 45,5 MM PAREDE, ( SDR 11 - PN 12,5 ) PARA REDE DE AGUA OU ESGOTO (NBR 15561)</v>
          </cell>
          <cell r="C11235" t="str">
            <v xml:space="preserve">M     </v>
          </cell>
          <cell r="D11235">
            <v>1814.66</v>
          </cell>
          <cell r="E11235">
            <v>0.05</v>
          </cell>
        </row>
        <row r="11236">
          <cell r="A11236">
            <v>25885</v>
          </cell>
          <cell r="B11236" t="str">
            <v>TUBO DE POLIETILENO DE ALTA DENSIDADE, PEAD, PE-80, DE= 630 MM X 57,3 MM PAREDE (SDR 11 - PN 12,5 ) PARA REDE DE AGUA OU ESGOTO (NBR 15561)</v>
          </cell>
          <cell r="C11236" t="str">
            <v xml:space="preserve">M     </v>
          </cell>
          <cell r="D11236">
            <v>2698.91</v>
          </cell>
          <cell r="E11236">
            <v>0.05</v>
          </cell>
        </row>
        <row r="11237">
          <cell r="A11237">
            <v>25889</v>
          </cell>
          <cell r="B11237" t="str">
            <v>TUBO DE POLIETILENO DE ALTA DENSIDADE, PEAD, PE-80, DE= 730 MM X 34,1 MM PAREDE, ( SDR 21 - PN 06 ) PARA REDE DE AGUA OU ESGOTO (NBR 15561)</v>
          </cell>
          <cell r="C11237" t="str">
            <v xml:space="preserve">M     </v>
          </cell>
          <cell r="D11237">
            <v>1353.43</v>
          </cell>
          <cell r="E11237">
            <v>0.05</v>
          </cell>
        </row>
        <row r="11238">
          <cell r="A11238">
            <v>25886</v>
          </cell>
          <cell r="B11238" t="str">
            <v>TUBO DE POLIETILENO DE ALTA DENSIDADE, PEAD, PE-80, DE= 75 MM X 6,9 MM PAREDE, ( SRD 11 - PN 12,5 ) PARA REDE DE AGUA OU ESGOTO (NBR 15561)</v>
          </cell>
          <cell r="C11238" t="str">
            <v xml:space="preserve">M     </v>
          </cell>
          <cell r="D11238">
            <v>37.29</v>
          </cell>
          <cell r="E11238">
            <v>0.05</v>
          </cell>
        </row>
        <row r="11239">
          <cell r="A11239">
            <v>25875</v>
          </cell>
          <cell r="B11239" t="str">
            <v>TUBO DE POLIETILENO DE ALTA DENSIDADE, PEAD, PE-80, DE= 800 MM X 30,8 MM PAREDE, ( SDR 26 - PN 05 ) PARA REDE DE AGUA OU ESGOTO (NBR 15561)</v>
          </cell>
          <cell r="C11239" t="str">
            <v xml:space="preserve">M     </v>
          </cell>
          <cell r="D11239">
            <v>1765.78</v>
          </cell>
          <cell r="E11239">
            <v>0.05</v>
          </cell>
        </row>
        <row r="11240">
          <cell r="A11240">
            <v>9876</v>
          </cell>
          <cell r="B11240" t="str">
            <v>TUBO DE PVC, PBL, TIPO LEVE, DN = 125 MM,  PARA VENTILACAO</v>
          </cell>
          <cell r="C11240" t="str">
            <v xml:space="preserve">M     </v>
          </cell>
          <cell r="D11240">
            <v>10.49</v>
          </cell>
          <cell r="E11240">
            <v>0.05</v>
          </cell>
        </row>
        <row r="11241">
          <cell r="A11241">
            <v>9877</v>
          </cell>
          <cell r="B11241" t="str">
            <v>TUBO DE PVC, PBL, TIPO LEVE, DN = 250 MM,  PARA VENTILACAO</v>
          </cell>
          <cell r="C11241" t="str">
            <v xml:space="preserve">M     </v>
          </cell>
          <cell r="D11241">
            <v>37.92</v>
          </cell>
          <cell r="E11241">
            <v>0.05</v>
          </cell>
        </row>
        <row r="11242">
          <cell r="A11242">
            <v>9878</v>
          </cell>
          <cell r="B11242" t="str">
            <v>TUBO DE PVC, PBL, TIPO LEVE, DN = 300 MM,  PARA VENTILACAO</v>
          </cell>
          <cell r="C11242" t="str">
            <v xml:space="preserve">M     </v>
          </cell>
          <cell r="D11242">
            <v>52.63</v>
          </cell>
          <cell r="E11242">
            <v>0.05</v>
          </cell>
        </row>
        <row r="11243">
          <cell r="A11243">
            <v>9879</v>
          </cell>
          <cell r="B11243" t="str">
            <v>TUBO DE PVC, PBL, TIPO LEVE, DN = 400 MM,  PARA VENTILACAO</v>
          </cell>
          <cell r="C11243" t="str">
            <v xml:space="preserve">M     </v>
          </cell>
          <cell r="D11243">
            <v>124.22</v>
          </cell>
          <cell r="E11243">
            <v>0.05</v>
          </cell>
        </row>
        <row r="11244">
          <cell r="A11244">
            <v>42001</v>
          </cell>
          <cell r="B11244" t="str">
            <v>TUBO DE REVESTIMENTO, EM ACO, CORPO SCHEDULE 40, PONTEIRA SCHEDULE 80, ROSQUEAVEL E SEGMENTADO PARA PERFURACAO,  DIAMETRO 6'' (200 MM) (COLETADO CAIXA)</v>
          </cell>
          <cell r="C11244" t="str">
            <v xml:space="preserve">M     </v>
          </cell>
          <cell r="D11244">
            <v>649.49</v>
          </cell>
          <cell r="E11244">
            <v>0.05</v>
          </cell>
        </row>
        <row r="11245">
          <cell r="A11245">
            <v>41998</v>
          </cell>
          <cell r="B11245" t="str">
            <v>TUBO DE REVESTIMENTO, EM ACO, CORPO SCHEDULE 40, PONTEIRA SCHEDULE 80, ROSQUEAVEL E SEGMENTADO PARA PERFURACAO, DIAMETRO 10'' (310 MM)  (COLETADO CAIXA)</v>
          </cell>
          <cell r="C11245" t="str">
            <v xml:space="preserve">M     </v>
          </cell>
          <cell r="D11245">
            <v>1079.1099999999999</v>
          </cell>
          <cell r="E11245">
            <v>0.05</v>
          </cell>
        </row>
        <row r="11246">
          <cell r="A11246">
            <v>41999</v>
          </cell>
          <cell r="B11246" t="str">
            <v>TUBO DE REVESTIMENTO, EM ACO, CORPO SCHEDULE 40, PONTEIRA SCHEDULE 80, ROSQUEAVEL E SEGMENTADO PARA PERFURACAO, DIAMETRO 14'' (400 MM)  (COLETADO CAIXA)</v>
          </cell>
          <cell r="C11246" t="str">
            <v xml:space="preserve">M     </v>
          </cell>
          <cell r="D11246">
            <v>1551.08</v>
          </cell>
          <cell r="E11246">
            <v>0.05</v>
          </cell>
        </row>
        <row r="11247">
          <cell r="A11247">
            <v>42000</v>
          </cell>
          <cell r="B11247" t="str">
            <v>TUBO DE REVESTIMENTO, EM ACO, CORPO SCHEDULE 40, PONTEIRA SCHEDULE 80, ROSQUEAVEL E SEGMENTADO PARA PERFURACAO, DIAMETRO 16'' (450 MM)  (COLETADO CAIXA)</v>
          </cell>
          <cell r="C11247" t="str">
            <v xml:space="preserve">M     </v>
          </cell>
          <cell r="D11247">
            <v>1820.61</v>
          </cell>
          <cell r="E11247">
            <v>0.05</v>
          </cell>
        </row>
        <row r="11248">
          <cell r="A11248">
            <v>38053</v>
          </cell>
          <cell r="B11248" t="str">
            <v>TUBO DRENO, CORRUGADO, ESPIRALADO, FLEXIVEL, PERFURADO, EM POLIETILENO DE ALTA DENSIDADE (PEAD), DN *160* MM, (6") PARA DRENAGEM - EM BARRA (NORMA DNIT 093/2006 - EM)</v>
          </cell>
          <cell r="C11248" t="str">
            <v xml:space="preserve">M     </v>
          </cell>
          <cell r="D11248">
            <v>8.09</v>
          </cell>
          <cell r="E11248">
            <v>0.05</v>
          </cell>
        </row>
        <row r="11249">
          <cell r="A11249">
            <v>38054</v>
          </cell>
          <cell r="B11249" t="str">
            <v>TUBO DRENO, CORRUGADO, ESPIRALADO, FLEXIVEL, PERFURADO, EM POLIETILENO DE ALTA DENSIDADE (PEAD), DN *200* MM, (8") PARA DRENAGEM - EM BARRA (NORMA DNIT 093/2006 - EM)</v>
          </cell>
          <cell r="C11249" t="str">
            <v xml:space="preserve">M     </v>
          </cell>
          <cell r="D11249">
            <v>13.91</v>
          </cell>
          <cell r="E11249">
            <v>0.05</v>
          </cell>
        </row>
        <row r="11250">
          <cell r="A11250">
            <v>38052</v>
          </cell>
          <cell r="B11250" t="str">
            <v>TUBO DRENO, CORRUGADO, ESPIRALADO, FLEXIVEL, PERFURADO, EM POLIETILENO DE ALTA DENSIDADE (PEAD), DN 100 MM, (4") PARA DRENAGEM - EM ROLO (NORMA DNIT 093/2006 - E.M)</v>
          </cell>
          <cell r="C11250" t="str">
            <v xml:space="preserve">M     </v>
          </cell>
          <cell r="D11250">
            <v>3.92</v>
          </cell>
          <cell r="E11250">
            <v>0.05</v>
          </cell>
        </row>
        <row r="11251">
          <cell r="A11251">
            <v>38051</v>
          </cell>
          <cell r="B11251" t="str">
            <v>TUBO DRENO, CORRUGADO, ESPIRALADO, FLEXIVEL, PERFURADO, EM POLIETILENO DE ALTA DENSIDADE (PEAD), DN 65 MM, (2 1/2") PARA DRENAGEM - EM ROLO (NORMA DNIT 093/2006 - EM)</v>
          </cell>
          <cell r="C11251" t="str">
            <v xml:space="preserve">M     </v>
          </cell>
          <cell r="D11251">
            <v>2.44</v>
          </cell>
          <cell r="E11251">
            <v>0.05</v>
          </cell>
        </row>
        <row r="11252">
          <cell r="A11252">
            <v>38787</v>
          </cell>
          <cell r="B11252" t="str">
            <v>TUBO MONOCAMADA PEX, DN 16 MM</v>
          </cell>
          <cell r="C11252" t="str">
            <v xml:space="preserve">M     </v>
          </cell>
          <cell r="D11252">
            <v>3.8</v>
          </cell>
          <cell r="E11252">
            <v>0.05</v>
          </cell>
        </row>
        <row r="11253">
          <cell r="A11253">
            <v>38825</v>
          </cell>
          <cell r="B11253" t="str">
            <v>TUBO MONOCAMADA PEX, DN 20 MM</v>
          </cell>
          <cell r="C11253" t="str">
            <v xml:space="preserve">M     </v>
          </cell>
          <cell r="D11253">
            <v>4.9800000000000004</v>
          </cell>
          <cell r="E11253">
            <v>0.05</v>
          </cell>
        </row>
        <row r="11254">
          <cell r="A11254">
            <v>38826</v>
          </cell>
          <cell r="B11254" t="str">
            <v>TUBO MONOCAMADA PEX, DN 25 MM</v>
          </cell>
          <cell r="C11254" t="str">
            <v xml:space="preserve">M     </v>
          </cell>
          <cell r="D11254">
            <v>7.37</v>
          </cell>
          <cell r="E11254">
            <v>0.05</v>
          </cell>
        </row>
        <row r="11255">
          <cell r="A11255">
            <v>38827</v>
          </cell>
          <cell r="B11255" t="str">
            <v>TUBO MONOCAMADA PEX, DN 32 MM</v>
          </cell>
          <cell r="C11255" t="str">
            <v xml:space="preserve">M     </v>
          </cell>
          <cell r="D11255">
            <v>11.85</v>
          </cell>
          <cell r="E11255">
            <v>0.05</v>
          </cell>
        </row>
        <row r="11256">
          <cell r="A11256">
            <v>38830</v>
          </cell>
          <cell r="B11256" t="str">
            <v>TUBO MULTICAMADA PEX, DN *26* MM, PARA INSTALACOES A GAS (AMARELO)</v>
          </cell>
          <cell r="C11256" t="str">
            <v xml:space="preserve">M     </v>
          </cell>
          <cell r="D11256">
            <v>16.600000000000001</v>
          </cell>
          <cell r="E11256">
            <v>0.05</v>
          </cell>
        </row>
        <row r="11257">
          <cell r="A11257">
            <v>38828</v>
          </cell>
          <cell r="B11257" t="str">
            <v>TUBO MULTICAMADA PEX, DN 16 MM, PARA INSTALACOES A GAS (AMARELO)</v>
          </cell>
          <cell r="C11257" t="str">
            <v xml:space="preserve">M     </v>
          </cell>
          <cell r="D11257">
            <v>7.32</v>
          </cell>
          <cell r="E11257">
            <v>0.05</v>
          </cell>
        </row>
        <row r="11258">
          <cell r="A11258">
            <v>38829</v>
          </cell>
          <cell r="B11258" t="str">
            <v>TUBO MULTICAMADA PEX, DN 20 MM, PARA INSTALACOES A GAS (AMARELO)</v>
          </cell>
          <cell r="C11258" t="str">
            <v xml:space="preserve">M     </v>
          </cell>
          <cell r="D11258">
            <v>11.99</v>
          </cell>
          <cell r="E11258">
            <v>0.05</v>
          </cell>
        </row>
        <row r="11259">
          <cell r="A11259">
            <v>38831</v>
          </cell>
          <cell r="B11259" t="str">
            <v>TUBO MULTICAMADA PEX, DN 32 MM, PARA INSTALACOES A GAS (AMARELO)</v>
          </cell>
          <cell r="C11259" t="str">
            <v xml:space="preserve">M     </v>
          </cell>
          <cell r="D11259">
            <v>23.15</v>
          </cell>
          <cell r="E11259">
            <v>0.05</v>
          </cell>
        </row>
        <row r="11260">
          <cell r="A11260">
            <v>36274</v>
          </cell>
          <cell r="B11260" t="str">
            <v>TUBO PPR PN 20, DN 20 MM, PARA AGUA QUENTE PREDIAL</v>
          </cell>
          <cell r="C11260" t="str">
            <v xml:space="preserve">M     </v>
          </cell>
          <cell r="D11260">
            <v>4.2</v>
          </cell>
          <cell r="E11260">
            <v>0.05</v>
          </cell>
        </row>
        <row r="11261">
          <cell r="A11261">
            <v>36278</v>
          </cell>
          <cell r="B11261" t="str">
            <v>TUBO PPR PN 20, DN 25 MM, PARA AGUA QUENTE PREDIAL</v>
          </cell>
          <cell r="C11261" t="str">
            <v xml:space="preserve">M     </v>
          </cell>
          <cell r="D11261">
            <v>5.7</v>
          </cell>
          <cell r="E11261">
            <v>0.05</v>
          </cell>
        </row>
        <row r="11262">
          <cell r="A11262">
            <v>38977</v>
          </cell>
          <cell r="B11262" t="str">
            <v>TUBO PPR, CLASSE PN 12, DN 110 MM</v>
          </cell>
          <cell r="C11262" t="str">
            <v xml:space="preserve">M     </v>
          </cell>
          <cell r="D11262">
            <v>86.7</v>
          </cell>
          <cell r="E11262">
            <v>0.05</v>
          </cell>
        </row>
        <row r="11263">
          <cell r="A11263">
            <v>38971</v>
          </cell>
          <cell r="B11263" t="str">
            <v>TUBO PPR, CLASSE PN 12, DN 32 MM</v>
          </cell>
          <cell r="C11263" t="str">
            <v xml:space="preserve">M     </v>
          </cell>
          <cell r="D11263">
            <v>7.14</v>
          </cell>
          <cell r="E11263">
            <v>0.05</v>
          </cell>
        </row>
        <row r="11264">
          <cell r="A11264">
            <v>38972</v>
          </cell>
          <cell r="B11264" t="str">
            <v>TUBO PPR, CLASSE PN 12, DN 40 MM</v>
          </cell>
          <cell r="C11264" t="str">
            <v xml:space="preserve">M     </v>
          </cell>
          <cell r="D11264">
            <v>10.87</v>
          </cell>
          <cell r="E11264">
            <v>0.05</v>
          </cell>
        </row>
        <row r="11265">
          <cell r="A11265">
            <v>38973</v>
          </cell>
          <cell r="B11265" t="str">
            <v>TUBO PPR, CLASSE PN 12, DN 50 MM</v>
          </cell>
          <cell r="C11265" t="str">
            <v xml:space="preserve">M     </v>
          </cell>
          <cell r="D11265">
            <v>14.39</v>
          </cell>
          <cell r="E11265">
            <v>0.05</v>
          </cell>
        </row>
        <row r="11266">
          <cell r="A11266">
            <v>38974</v>
          </cell>
          <cell r="B11266" t="str">
            <v>TUBO PPR, CLASSE PN 12, DN 63 MM</v>
          </cell>
          <cell r="C11266" t="str">
            <v xml:space="preserve">M     </v>
          </cell>
          <cell r="D11266">
            <v>20.98</v>
          </cell>
          <cell r="E11266">
            <v>0.05</v>
          </cell>
        </row>
        <row r="11267">
          <cell r="A11267">
            <v>38975</v>
          </cell>
          <cell r="B11267" t="str">
            <v>TUBO PPR, CLASSE PN 12, DN 75 MM</v>
          </cell>
          <cell r="C11267" t="str">
            <v xml:space="preserve">M     </v>
          </cell>
          <cell r="D11267">
            <v>34.97</v>
          </cell>
          <cell r="E11267">
            <v>0.05</v>
          </cell>
        </row>
        <row r="11268">
          <cell r="A11268">
            <v>38976</v>
          </cell>
          <cell r="B11268" t="str">
            <v>TUBO PPR, CLASSE PN 12, DN 90 MM</v>
          </cell>
          <cell r="C11268" t="str">
            <v xml:space="preserve">M     </v>
          </cell>
          <cell r="D11268">
            <v>49.05</v>
          </cell>
          <cell r="E11268">
            <v>0.05</v>
          </cell>
        </row>
        <row r="11269">
          <cell r="A11269">
            <v>38986</v>
          </cell>
          <cell r="B11269" t="str">
            <v>TUBO PPR, CLASSE PN 25, DN 110 MM, PARA AGUA QUENTE E FRIA PREDIAL</v>
          </cell>
          <cell r="C11269" t="str">
            <v xml:space="preserve">M     </v>
          </cell>
          <cell r="D11269">
            <v>98.7</v>
          </cell>
          <cell r="E11269">
            <v>0.05</v>
          </cell>
        </row>
        <row r="11270">
          <cell r="A11270">
            <v>38978</v>
          </cell>
          <cell r="B11270" t="str">
            <v>TUBO PPR, CLASSE PN 25, DN 20 MM, PARA AGUA QUENTE E FRIA PREDIAL</v>
          </cell>
          <cell r="C11270" t="str">
            <v xml:space="preserve">M     </v>
          </cell>
          <cell r="D11270">
            <v>4.2</v>
          </cell>
          <cell r="E11270">
            <v>0.05</v>
          </cell>
        </row>
        <row r="11271">
          <cell r="A11271">
            <v>38979</v>
          </cell>
          <cell r="B11271" t="str">
            <v>TUBO PPR, CLASSE PN 25, DN 25 MM, PARA AGUA QUENTE E FRIA PREDIAL</v>
          </cell>
          <cell r="C11271" t="str">
            <v xml:space="preserve">M     </v>
          </cell>
          <cell r="D11271">
            <v>5.7</v>
          </cell>
          <cell r="E11271">
            <v>0.05</v>
          </cell>
        </row>
        <row r="11272">
          <cell r="A11272">
            <v>38980</v>
          </cell>
          <cell r="B11272" t="str">
            <v>TUBO PPR, CLASSE PN 25, DN 32 MM, PARA AGUA QUENTE E FRIA PREDIAL</v>
          </cell>
          <cell r="C11272" t="str">
            <v xml:space="preserve">M     </v>
          </cell>
          <cell r="D11272">
            <v>9.52</v>
          </cell>
          <cell r="E11272">
            <v>0.05</v>
          </cell>
        </row>
        <row r="11273">
          <cell r="A11273">
            <v>38981</v>
          </cell>
          <cell r="B11273" t="str">
            <v>TUBO PPR, CLASSE PN 25, DN 40 MM, PARA AGUA QUENTE E FRIA PREDIAL</v>
          </cell>
          <cell r="C11273" t="str">
            <v xml:space="preserve">M     </v>
          </cell>
          <cell r="D11273">
            <v>13.19</v>
          </cell>
          <cell r="E11273">
            <v>0.05</v>
          </cell>
        </row>
        <row r="11274">
          <cell r="A11274">
            <v>38982</v>
          </cell>
          <cell r="B11274" t="str">
            <v>TUBO PPR, CLASSE PN 25, DN 50 MM, PARA AGUA QUENTE E FRIA PREDIAL</v>
          </cell>
          <cell r="C11274" t="str">
            <v xml:space="preserve">M     </v>
          </cell>
          <cell r="D11274">
            <v>19.190000000000001</v>
          </cell>
          <cell r="E11274">
            <v>0.05</v>
          </cell>
        </row>
        <row r="11275">
          <cell r="A11275">
            <v>38983</v>
          </cell>
          <cell r="B11275" t="str">
            <v>TUBO PPR, CLASSE PN 25, DN 63 MM, PARA AGUA QUENTE E FRIA PREDIAL</v>
          </cell>
          <cell r="C11275" t="str">
            <v xml:space="preserve">M     </v>
          </cell>
          <cell r="D11275">
            <v>25.44</v>
          </cell>
          <cell r="E11275">
            <v>0.05</v>
          </cell>
        </row>
        <row r="11276">
          <cell r="A11276">
            <v>38984</v>
          </cell>
          <cell r="B11276" t="str">
            <v>TUBO PPR, CLASSE PN 25, DN 75 MM, PARA AGUA QUENTE E FRIA PREDIAL</v>
          </cell>
          <cell r="C11276" t="str">
            <v xml:space="preserve">M     </v>
          </cell>
          <cell r="D11276">
            <v>49.08</v>
          </cell>
          <cell r="E11276">
            <v>0.05</v>
          </cell>
        </row>
        <row r="11277">
          <cell r="A11277">
            <v>38985</v>
          </cell>
          <cell r="B11277" t="str">
            <v>TUBO PPR, CLASSE PN 25, DN 90 MM, PARA AGUA QUENTE E FRIA PREDIAL</v>
          </cell>
          <cell r="C11277" t="str">
            <v xml:space="preserve">M     </v>
          </cell>
          <cell r="D11277">
            <v>72.650000000000006</v>
          </cell>
          <cell r="E11277">
            <v>0.05</v>
          </cell>
        </row>
        <row r="11278">
          <cell r="A11278">
            <v>9836</v>
          </cell>
          <cell r="B11278" t="str">
            <v>TUBO PVC  SERIE NORMAL, DN 100 MM, PARA ESGOTO  PREDIAL (NBR 5688)</v>
          </cell>
          <cell r="C11278" t="str">
            <v xml:space="preserve">M     </v>
          </cell>
          <cell r="D11278">
            <v>8.32</v>
          </cell>
          <cell r="E11278">
            <v>0.05</v>
          </cell>
        </row>
        <row r="11279">
          <cell r="A11279">
            <v>20065</v>
          </cell>
          <cell r="B11279" t="str">
            <v>TUBO PVC  SERIE NORMAL, DN 150 MM, PARA ESGOTO  PREDIAL (NBR 5688)</v>
          </cell>
          <cell r="C11279" t="str">
            <v xml:space="preserve">M     </v>
          </cell>
          <cell r="D11279">
            <v>19.73</v>
          </cell>
          <cell r="E11279">
            <v>0.05</v>
          </cell>
        </row>
        <row r="11280">
          <cell r="A11280">
            <v>9835</v>
          </cell>
          <cell r="B11280" t="str">
            <v>TUBO PVC  SERIE NORMAL, DN 40 MM, PARA ESGOTO  PREDIAL (NBR 5688)</v>
          </cell>
          <cell r="C11280" t="str">
            <v xml:space="preserve">M     </v>
          </cell>
          <cell r="D11280">
            <v>3.15</v>
          </cell>
          <cell r="E11280">
            <v>0.05</v>
          </cell>
        </row>
        <row r="11281">
          <cell r="A11281">
            <v>38032</v>
          </cell>
          <cell r="B11281" t="str">
            <v>TUBO PVC CORRUGADO, PAREDE DUPLA, JE, DN 150 MM, REDE COLETORA ESGOTO</v>
          </cell>
          <cell r="C11281" t="str">
            <v xml:space="preserve">M     </v>
          </cell>
          <cell r="D11281">
            <v>32.19</v>
          </cell>
          <cell r="E11281">
            <v>0.05</v>
          </cell>
        </row>
        <row r="11282">
          <cell r="A11282">
            <v>38033</v>
          </cell>
          <cell r="B11282" t="str">
            <v>TUBO PVC CORRUGADO, PAREDE DUPLA, JE, DN 200 MM, REDE COLETORA ESGOTO</v>
          </cell>
          <cell r="C11282" t="str">
            <v xml:space="preserve">M     </v>
          </cell>
          <cell r="D11282">
            <v>50.68</v>
          </cell>
          <cell r="E11282">
            <v>0.05</v>
          </cell>
        </row>
        <row r="11283">
          <cell r="A11283">
            <v>38034</v>
          </cell>
          <cell r="B11283" t="str">
            <v>TUBO PVC CORRUGADO, PAREDE DUPLA, JE, DN 250 MM, REDE COLETORA ESGOTO</v>
          </cell>
          <cell r="C11283" t="str">
            <v xml:space="preserve">M     </v>
          </cell>
          <cell r="D11283">
            <v>85.63</v>
          </cell>
          <cell r="E11283">
            <v>0.05</v>
          </cell>
        </row>
        <row r="11284">
          <cell r="A11284">
            <v>38035</v>
          </cell>
          <cell r="B11284" t="str">
            <v>TUBO PVC CORRUGADO, PAREDE DUPLA, JE, DN 300 MM, REDE COLETORA ESGOTO</v>
          </cell>
          <cell r="C11284" t="str">
            <v xml:space="preserve">M     </v>
          </cell>
          <cell r="D11284">
            <v>137.01</v>
          </cell>
          <cell r="E11284">
            <v>0.05</v>
          </cell>
        </row>
        <row r="11285">
          <cell r="A11285">
            <v>38036</v>
          </cell>
          <cell r="B11285" t="str">
            <v>TUBO PVC CORRUGADO, PAREDE DUPLA, JE, DN 350 MM, REDE COLETORA ESGOTO</v>
          </cell>
          <cell r="C11285" t="str">
            <v xml:space="preserve">M     </v>
          </cell>
          <cell r="D11285">
            <v>202.68</v>
          </cell>
          <cell r="E11285">
            <v>0.05</v>
          </cell>
        </row>
        <row r="11286">
          <cell r="A11286">
            <v>38037</v>
          </cell>
          <cell r="B11286" t="str">
            <v>TUBO PVC CORRUGADO, PAREDE DUPLA, JE, DN 400 MM, REDE COLETORA ESGOTO</v>
          </cell>
          <cell r="C11286" t="str">
            <v xml:space="preserve">M     </v>
          </cell>
          <cell r="D11286">
            <v>239.62</v>
          </cell>
          <cell r="E11286">
            <v>0.05</v>
          </cell>
        </row>
        <row r="11287">
          <cell r="A11287">
            <v>9850</v>
          </cell>
          <cell r="B11287" t="str">
            <v>TUBO PVC DE REVESTIMENTO GEOMECANICO NERVURADO REFORCADO, DN = 150 MM, COMPRIMENTO = 2 M</v>
          </cell>
          <cell r="C11287" t="str">
            <v xml:space="preserve">M     </v>
          </cell>
          <cell r="D11287">
            <v>96.69</v>
          </cell>
          <cell r="E11287">
            <v>0.05</v>
          </cell>
        </row>
        <row r="11288">
          <cell r="A11288">
            <v>9853</v>
          </cell>
          <cell r="B11288" t="str">
            <v>TUBO PVC DE REVESTIMENTO GEOMECANICO NERVURADO REFORCADO, DN = 200 MM, COMPRIMENTO = 2 M</v>
          </cell>
          <cell r="C11288" t="str">
            <v xml:space="preserve">M     </v>
          </cell>
          <cell r="D11288">
            <v>171.94</v>
          </cell>
          <cell r="E11288">
            <v>0.05</v>
          </cell>
        </row>
        <row r="11289">
          <cell r="A11289">
            <v>9854</v>
          </cell>
          <cell r="B11289" t="str">
            <v>TUBO PVC DE REVESTIMENTO GEOMECANICO NERVURADO STANDARD, DN = 154 MM, COMPRIMENTO = 2 M</v>
          </cell>
          <cell r="C11289" t="str">
            <v xml:space="preserve">M     </v>
          </cell>
          <cell r="D11289">
            <v>75.33</v>
          </cell>
          <cell r="E11289">
            <v>0.05</v>
          </cell>
        </row>
        <row r="11290">
          <cell r="A11290">
            <v>9851</v>
          </cell>
          <cell r="B11290" t="str">
            <v>TUBO PVC DE REVESTIMENTO GEOMECANICO NERVURADO STANDARD, DN = 206 MM, COMPRIMENTO = 2 M</v>
          </cell>
          <cell r="C11290" t="str">
            <v xml:space="preserve">M     </v>
          </cell>
          <cell r="D11290">
            <v>130.63</v>
          </cell>
          <cell r="E11290">
            <v>0.05</v>
          </cell>
        </row>
        <row r="11291">
          <cell r="A11291">
            <v>9855</v>
          </cell>
          <cell r="B11291" t="str">
            <v>TUBO PVC DE REVESTIMENTO GEOMECANICO NERVURADO STANDARD, DN = 250 MM, COMPRIMENTO = 2 M</v>
          </cell>
          <cell r="C11291" t="str">
            <v xml:space="preserve">M     </v>
          </cell>
          <cell r="D11291">
            <v>218.5</v>
          </cell>
          <cell r="E11291">
            <v>0.05</v>
          </cell>
        </row>
        <row r="11292">
          <cell r="A11292">
            <v>9825</v>
          </cell>
          <cell r="B11292" t="str">
            <v>TUBO PVC DEFOFO, JEI, 1 MPA, DN 100 MM, PARA REDE DE AGUA (NBR 7665)</v>
          </cell>
          <cell r="C11292" t="str">
            <v xml:space="preserve">M     </v>
          </cell>
          <cell r="D11292">
            <v>33.89</v>
          </cell>
          <cell r="E11292">
            <v>0.05</v>
          </cell>
        </row>
        <row r="11293">
          <cell r="A11293">
            <v>9828</v>
          </cell>
          <cell r="B11293" t="str">
            <v>TUBO PVC DEFOFO, JEI, 1 MPA, DN 150 MM, PARA REDEDE  AGUA (NBR 7665)</v>
          </cell>
          <cell r="C11293" t="str">
            <v xml:space="preserve">M     </v>
          </cell>
          <cell r="D11293">
            <v>66.08</v>
          </cell>
          <cell r="E11293">
            <v>0.05</v>
          </cell>
        </row>
        <row r="11294">
          <cell r="A11294">
            <v>9829</v>
          </cell>
          <cell r="B11294" t="str">
            <v>TUBO PVC DEFOFO, JEI, 1 MPA, DN 200 MM, PARA REDE DE AGUA (NBR 7665)</v>
          </cell>
          <cell r="C11294" t="str">
            <v xml:space="preserve">M     </v>
          </cell>
          <cell r="D11294">
            <v>117.62</v>
          </cell>
          <cell r="E11294">
            <v>0.05</v>
          </cell>
        </row>
        <row r="11295">
          <cell r="A11295">
            <v>9826</v>
          </cell>
          <cell r="B11295" t="str">
            <v>TUBO PVC DEFOFO, JEI, 1 MPA, DN 250 MM, PARA REDE DE AGUA (NBR 7665)</v>
          </cell>
          <cell r="C11295" t="str">
            <v xml:space="preserve">M     </v>
          </cell>
          <cell r="D11295">
            <v>174.5</v>
          </cell>
          <cell r="E11295">
            <v>0.05</v>
          </cell>
        </row>
        <row r="11296">
          <cell r="A11296">
            <v>9827</v>
          </cell>
          <cell r="B11296" t="str">
            <v>TUBO PVC DEFOFO, JEI, 1 MPA, DN 300 MM, PARA REDE DE AGUA (NBR 7665)</v>
          </cell>
          <cell r="C11296" t="str">
            <v xml:space="preserve">M     </v>
          </cell>
          <cell r="D11296">
            <v>253.62</v>
          </cell>
          <cell r="E11296">
            <v>0.05</v>
          </cell>
        </row>
        <row r="11297">
          <cell r="A11297">
            <v>36374</v>
          </cell>
          <cell r="B11297" t="str">
            <v>TUBO PVC PBA JEI, CLASSE 12, DN 100 MM, PARA REDE DE AGUA (NBR 5647)</v>
          </cell>
          <cell r="C11297" t="str">
            <v xml:space="preserve">M     </v>
          </cell>
          <cell r="D11297">
            <v>38.35</v>
          </cell>
          <cell r="E11297">
            <v>0.05</v>
          </cell>
        </row>
        <row r="11298">
          <cell r="A11298">
            <v>36084</v>
          </cell>
          <cell r="B11298" t="str">
            <v>TUBO PVC PBA JEI, CLASSE 12, DN 50 MM, PARA REDE DE AGUA (NBR 5647)</v>
          </cell>
          <cell r="C11298" t="str">
            <v xml:space="preserve">M     </v>
          </cell>
          <cell r="D11298">
            <v>11.56</v>
          </cell>
          <cell r="E11298">
            <v>0.05</v>
          </cell>
        </row>
        <row r="11299">
          <cell r="A11299">
            <v>36373</v>
          </cell>
          <cell r="B11299" t="str">
            <v>TUBO PVC PBA JEI, CLASSE 12, DN 75 MM, PARA REDE DE AGUA (NBR 5647)</v>
          </cell>
          <cell r="C11299" t="str">
            <v xml:space="preserve">M     </v>
          </cell>
          <cell r="D11299">
            <v>23.47</v>
          </cell>
          <cell r="E11299">
            <v>0.05</v>
          </cell>
        </row>
        <row r="11300">
          <cell r="A11300">
            <v>36377</v>
          </cell>
          <cell r="B11300" t="str">
            <v>TUBO PVC PBA JEI, CLASSE 15, DN 100 MM, PARA REDE DE AGUA (NBR 5647)</v>
          </cell>
          <cell r="C11300" t="str">
            <v xml:space="preserve">M     </v>
          </cell>
          <cell r="D11300">
            <v>44.69</v>
          </cell>
          <cell r="E11300">
            <v>0.05</v>
          </cell>
        </row>
        <row r="11301">
          <cell r="A11301">
            <v>36375</v>
          </cell>
          <cell r="B11301" t="str">
            <v>TUBO PVC PBA JEI, CLASSE 15, DN 50 MM, PARA REDE DE AGUA (NBR 5647)</v>
          </cell>
          <cell r="C11301" t="str">
            <v xml:space="preserve">M     </v>
          </cell>
          <cell r="D11301">
            <v>13.27</v>
          </cell>
          <cell r="E11301">
            <v>0.05</v>
          </cell>
        </row>
        <row r="11302">
          <cell r="A11302">
            <v>36376</v>
          </cell>
          <cell r="B11302" t="str">
            <v>TUBO PVC PBA JEI, CLASSE 15, DN 75 MM, PARA REDE DE AGUA (NBR 5647)</v>
          </cell>
          <cell r="C11302" t="str">
            <v xml:space="preserve">M     </v>
          </cell>
          <cell r="D11302">
            <v>26.55</v>
          </cell>
          <cell r="E11302">
            <v>0.05</v>
          </cell>
        </row>
        <row r="11303">
          <cell r="A11303">
            <v>36380</v>
          </cell>
          <cell r="B11303" t="str">
            <v>TUBO PVC PBA JEI, CLASSE 20, DN 100 MM, PARA REDE DE AGUA (NBR 5647)</v>
          </cell>
          <cell r="C11303" t="str">
            <v xml:space="preserve">M     </v>
          </cell>
          <cell r="D11303">
            <v>58.39</v>
          </cell>
          <cell r="E11303">
            <v>0.05</v>
          </cell>
        </row>
        <row r="11304">
          <cell r="A11304">
            <v>36378</v>
          </cell>
          <cell r="B11304" t="str">
            <v>TUBO PVC PBA JEI, CLASSE 20, DN 50 MM, PARA REDE DE AGUA (NBR 5647)</v>
          </cell>
          <cell r="C11304" t="str">
            <v xml:space="preserve">M     </v>
          </cell>
          <cell r="D11304">
            <v>17.559999999999999</v>
          </cell>
          <cell r="E11304">
            <v>0.05</v>
          </cell>
        </row>
        <row r="11305">
          <cell r="A11305">
            <v>36379</v>
          </cell>
          <cell r="B11305" t="str">
            <v>TUBO PVC PBA JEI, CLASSE 20, DN 75 MM, PARA REDE DE AGUA (NBR 5647)</v>
          </cell>
          <cell r="C11305" t="str">
            <v xml:space="preserve">M     </v>
          </cell>
          <cell r="D11305">
            <v>35.35</v>
          </cell>
          <cell r="E11305">
            <v>0.05</v>
          </cell>
        </row>
        <row r="11306">
          <cell r="A11306">
            <v>9859</v>
          </cell>
          <cell r="B11306" t="str">
            <v>TUBO PVC ROSCAVEL, 3/4",  AGUA FRIA PREDIAL</v>
          </cell>
          <cell r="C11306" t="str">
            <v xml:space="preserve">M     </v>
          </cell>
          <cell r="D11306">
            <v>7.43</v>
          </cell>
          <cell r="E11306">
            <v>0.05</v>
          </cell>
        </row>
        <row r="11307">
          <cell r="A11307">
            <v>9838</v>
          </cell>
          <cell r="B11307" t="str">
            <v>TUBO PVC SERIE NORMAL, DN 50 MM, PARA ESGOTO PREDIAL (NBR 5688)</v>
          </cell>
          <cell r="C11307" t="str">
            <v xml:space="preserve">M     </v>
          </cell>
          <cell r="D11307">
            <v>5.41</v>
          </cell>
          <cell r="E11307">
            <v>0.05</v>
          </cell>
        </row>
        <row r="11308">
          <cell r="A11308">
            <v>9837</v>
          </cell>
          <cell r="B11308" t="str">
            <v>TUBO PVC SERIE NORMAL, DN 75 MM, PARA ESGOTO PREDIAL (NBR 5688)</v>
          </cell>
          <cell r="C11308" t="str">
            <v xml:space="preserve">M     </v>
          </cell>
          <cell r="D11308">
            <v>7.33</v>
          </cell>
          <cell r="E11308">
            <v>0.05</v>
          </cell>
        </row>
        <row r="11309">
          <cell r="A11309">
            <v>9833</v>
          </cell>
          <cell r="B11309" t="str">
            <v>TUBO PVC, FLEXIVEL, CORRUGADO, PERFURADO, DN 110 MM, PARA DRENAGEM, SISTEMA IRRIGACAO</v>
          </cell>
          <cell r="C11309" t="str">
            <v xml:space="preserve">M     </v>
          </cell>
          <cell r="D11309">
            <v>7.32</v>
          </cell>
          <cell r="E11309">
            <v>0.05</v>
          </cell>
        </row>
        <row r="11310">
          <cell r="A11310">
            <v>9830</v>
          </cell>
          <cell r="B11310" t="str">
            <v>TUBO PVC, FLEXIVEL, CORRUGADO, PERFURADO, DN 65 MM, PARA DRENAGEM, SISTEMA IRRIGACAO</v>
          </cell>
          <cell r="C11310" t="str">
            <v xml:space="preserve">M     </v>
          </cell>
          <cell r="D11310">
            <v>3.92</v>
          </cell>
          <cell r="E11310">
            <v>0.05</v>
          </cell>
        </row>
        <row r="11311">
          <cell r="A11311">
            <v>9841</v>
          </cell>
          <cell r="B11311" t="str">
            <v>TUBO PVC, PBV, SERIE R, DN 100 MM, PARA ESGOTO OU AGUAS PLUVIAIS PREDIAL (NBR 5688)</v>
          </cell>
          <cell r="C11311" t="str">
            <v xml:space="preserve">M     </v>
          </cell>
          <cell r="D11311">
            <v>15.97</v>
          </cell>
          <cell r="E11311">
            <v>0.05</v>
          </cell>
        </row>
        <row r="11312">
          <cell r="A11312">
            <v>9840</v>
          </cell>
          <cell r="B11312" t="str">
            <v>TUBO PVC, PBV, SERIE R, DN 150 MM, PARA ESGOTO OU AGUAS PLUVIAIS PREDIAL (NBR 5688)</v>
          </cell>
          <cell r="C11312" t="str">
            <v xml:space="preserve">M     </v>
          </cell>
          <cell r="D11312">
            <v>33.22</v>
          </cell>
          <cell r="E11312">
            <v>0.05</v>
          </cell>
        </row>
        <row r="11313">
          <cell r="A11313">
            <v>20067</v>
          </cell>
          <cell r="B11313" t="str">
            <v>TUBO PVC, PBV, SERIE R, DN 40 MM, PARA ESGOTO OU AGUAS PLUVIAIS PREDIAL (NBR 5688)</v>
          </cell>
          <cell r="C11313" t="str">
            <v xml:space="preserve">M     </v>
          </cell>
          <cell r="D11313">
            <v>5.73</v>
          </cell>
          <cell r="E11313">
            <v>0.05</v>
          </cell>
        </row>
        <row r="11314">
          <cell r="A11314">
            <v>20068</v>
          </cell>
          <cell r="B11314" t="str">
            <v>TUBO PVC, PBV, SERIE R, DN 50 MM, PARA ESGOTO OU AGUAS PLUVIAIS PREDIAL (NBR 5688)</v>
          </cell>
          <cell r="C11314" t="str">
            <v xml:space="preserve">M     </v>
          </cell>
          <cell r="D11314">
            <v>7.62</v>
          </cell>
          <cell r="E11314">
            <v>0.05</v>
          </cell>
        </row>
        <row r="11315">
          <cell r="A11315">
            <v>9839</v>
          </cell>
          <cell r="B11315" t="str">
            <v>TUBO PVC, PBV, SERIE R, DN 75 MM, PARA ESGOTO OU AGUAS PLUVIAIS PREDIAL (NBR 5688)</v>
          </cell>
          <cell r="C11315" t="str">
            <v xml:space="preserve">M     </v>
          </cell>
          <cell r="D11315">
            <v>9.6999999999999993</v>
          </cell>
          <cell r="E11315">
            <v>0.05</v>
          </cell>
        </row>
        <row r="11316">
          <cell r="A11316">
            <v>20072</v>
          </cell>
          <cell r="B11316" t="str">
            <v>TUBO PVC, PL, SERIE R, DN 100 MM, PARA ESGOTO OU AGUAS PLUVIAIS PREDIAL (NBR 5688)</v>
          </cell>
          <cell r="C11316" t="str">
            <v xml:space="preserve">M     </v>
          </cell>
          <cell r="D11316">
            <v>16.64</v>
          </cell>
          <cell r="E11316">
            <v>0.05</v>
          </cell>
        </row>
        <row r="11317">
          <cell r="A11317">
            <v>20073</v>
          </cell>
          <cell r="B11317" t="str">
            <v>TUBO PVC, PL, SERIE R, DN 150 MM, PARA ESGOTO OU AGUAS PLUVIAIS PREDIAL (NBR 5688)</v>
          </cell>
          <cell r="C11317" t="str">
            <v xml:space="preserve">M     </v>
          </cell>
          <cell r="D11317">
            <v>34.43</v>
          </cell>
          <cell r="E11317">
            <v>0.05</v>
          </cell>
        </row>
        <row r="11318">
          <cell r="A11318">
            <v>20069</v>
          </cell>
          <cell r="B11318" t="str">
            <v>TUBO PVC, PL, SERIE R, DN 40 MM, PARA ESGOTO OU AGUAS PLUVIAIS PREDIAL (NBR 5688)</v>
          </cell>
          <cell r="C11318" t="str">
            <v xml:space="preserve">M     </v>
          </cell>
          <cell r="D11318">
            <v>6.12</v>
          </cell>
          <cell r="E11318">
            <v>0.05</v>
          </cell>
        </row>
        <row r="11319">
          <cell r="A11319">
            <v>20070</v>
          </cell>
          <cell r="B11319" t="str">
            <v>TUBO PVC, PL, SERIE R, DN 50 MM, PARA ESGOTO OU AGUAS PLUVIAIS PREDIAL (NBR 5688)</v>
          </cell>
          <cell r="C11319" t="str">
            <v xml:space="preserve">M     </v>
          </cell>
          <cell r="D11319">
            <v>7.76</v>
          </cell>
          <cell r="E11319">
            <v>0.05</v>
          </cell>
        </row>
        <row r="11320">
          <cell r="A11320">
            <v>20071</v>
          </cell>
          <cell r="B11320" t="str">
            <v>TUBO PVC, PL, SERIE R, DN 75 MM, PARA ESGOTO OU AGUAS PLUVIAIS PREDIAL (NBR 5688)</v>
          </cell>
          <cell r="C11320" t="str">
            <v xml:space="preserve">M     </v>
          </cell>
          <cell r="D11320">
            <v>9.9</v>
          </cell>
          <cell r="E11320">
            <v>0.05</v>
          </cell>
        </row>
        <row r="11321">
          <cell r="A11321">
            <v>9834</v>
          </cell>
          <cell r="B11321" t="str">
            <v>TUBO PVC, RIGIDO, CORRUGADO, PERFURADO, DN 150 MM, PARA DRENAGEM, SISTEMA IRRIGACAO</v>
          </cell>
          <cell r="C11321" t="str">
            <v xml:space="preserve">M     </v>
          </cell>
          <cell r="D11321">
            <v>20.39</v>
          </cell>
          <cell r="E11321">
            <v>0.05</v>
          </cell>
        </row>
        <row r="11322">
          <cell r="A11322">
            <v>9863</v>
          </cell>
          <cell r="B11322" t="str">
            <v>TUBO PVC, ROSCAVEL,  2 1/2", AGUA FRIA PREDIAL</v>
          </cell>
          <cell r="C11322" t="str">
            <v xml:space="preserve">M     </v>
          </cell>
          <cell r="D11322">
            <v>57.19</v>
          </cell>
          <cell r="E11322">
            <v>0.05</v>
          </cell>
        </row>
        <row r="11323">
          <cell r="A11323">
            <v>9860</v>
          </cell>
          <cell r="B11323" t="str">
            <v>TUBO PVC, ROSCAVEL,  2", PARA AGUA FRIA PREDIAL</v>
          </cell>
          <cell r="C11323" t="str">
            <v xml:space="preserve">M     </v>
          </cell>
          <cell r="D11323">
            <v>34.39</v>
          </cell>
          <cell r="E11323">
            <v>0.05</v>
          </cell>
        </row>
        <row r="11324">
          <cell r="A11324">
            <v>9862</v>
          </cell>
          <cell r="B11324" t="str">
            <v>TUBO PVC, ROSCAVEL, 1 1/2",  AGUA FRIA PREDIAL</v>
          </cell>
          <cell r="C11324" t="str">
            <v xml:space="preserve">M     </v>
          </cell>
          <cell r="D11324">
            <v>24.04</v>
          </cell>
          <cell r="E11324">
            <v>0.05</v>
          </cell>
        </row>
        <row r="11325">
          <cell r="A11325">
            <v>9861</v>
          </cell>
          <cell r="B11325" t="str">
            <v>TUBO PVC, ROSCAVEL, 1 1/4", AGUA FRIA PREDIAL</v>
          </cell>
          <cell r="C11325" t="str">
            <v xml:space="preserve">M     </v>
          </cell>
          <cell r="D11325">
            <v>19.329999999999998</v>
          </cell>
          <cell r="E11325">
            <v>0.05</v>
          </cell>
        </row>
        <row r="11326">
          <cell r="A11326">
            <v>9856</v>
          </cell>
          <cell r="B11326" t="str">
            <v>TUBO PVC, ROSCAVEL, 1/2", AGUA FRIA PREDIAL</v>
          </cell>
          <cell r="C11326" t="str">
            <v xml:space="preserve">M     </v>
          </cell>
          <cell r="D11326">
            <v>5.49</v>
          </cell>
          <cell r="E11326">
            <v>0.05</v>
          </cell>
        </row>
        <row r="11327">
          <cell r="A11327">
            <v>9866</v>
          </cell>
          <cell r="B11327" t="str">
            <v>TUBO PVC, ROSCAVEL, 1", AGUA FRIA PREDIAL</v>
          </cell>
          <cell r="C11327" t="str">
            <v xml:space="preserve">M     </v>
          </cell>
          <cell r="D11327">
            <v>14.52</v>
          </cell>
          <cell r="E11327">
            <v>0.05</v>
          </cell>
        </row>
        <row r="11328">
          <cell r="A11328">
            <v>9857</v>
          </cell>
          <cell r="B11328" t="str">
            <v>TUBO PVC, ROSCAVEL, 3", AGUA FRIA PREDIAL</v>
          </cell>
          <cell r="C11328" t="str">
            <v xml:space="preserve">M     </v>
          </cell>
          <cell r="D11328">
            <v>74.13</v>
          </cell>
          <cell r="E11328">
            <v>0.05</v>
          </cell>
        </row>
        <row r="11329">
          <cell r="A11329">
            <v>9864</v>
          </cell>
          <cell r="B11329" t="str">
            <v>TUBO PVC, ROSCAVEL, 4",  AGUA FRIA PREDIAL</v>
          </cell>
          <cell r="C11329" t="str">
            <v xml:space="preserve">M     </v>
          </cell>
          <cell r="D11329">
            <v>87.54</v>
          </cell>
          <cell r="E11329">
            <v>0.05</v>
          </cell>
        </row>
        <row r="11330">
          <cell r="A11330">
            <v>9865</v>
          </cell>
          <cell r="B11330" t="str">
            <v>TUBO PVC, ROSCAVEL, 5",  AGUA FRIA PREDIAL</v>
          </cell>
          <cell r="C11330" t="str">
            <v xml:space="preserve">M     </v>
          </cell>
          <cell r="D11330">
            <v>124.73</v>
          </cell>
          <cell r="E11330">
            <v>0.05</v>
          </cell>
        </row>
        <row r="11331">
          <cell r="A11331">
            <v>9858</v>
          </cell>
          <cell r="B11331" t="str">
            <v>TUBO PVC, ROSCAVEL, 6",  AGUA FRIA PREDIAL</v>
          </cell>
          <cell r="C11331" t="str">
            <v xml:space="preserve">M     </v>
          </cell>
          <cell r="D11331">
            <v>144.21</v>
          </cell>
          <cell r="E11331">
            <v>0.05</v>
          </cell>
        </row>
        <row r="11332">
          <cell r="A11332">
            <v>9870</v>
          </cell>
          <cell r="B11332" t="str">
            <v>TUBO PVC, SOLDAVEL, DN 110 MM, AGUA FRIA (NBR-5648)</v>
          </cell>
          <cell r="C11332" t="str">
            <v xml:space="preserve">M     </v>
          </cell>
          <cell r="D11332">
            <v>50.98</v>
          </cell>
          <cell r="E11332">
            <v>0.05</v>
          </cell>
        </row>
        <row r="11333">
          <cell r="A11333">
            <v>9867</v>
          </cell>
          <cell r="B11333" t="str">
            <v>TUBO PVC, SOLDAVEL, DN 20 MM, AGUA FRIA (NBR-5648)</v>
          </cell>
          <cell r="C11333" t="str">
            <v xml:space="preserve">M     </v>
          </cell>
          <cell r="D11333">
            <v>2.13</v>
          </cell>
          <cell r="E11333">
            <v>0.05</v>
          </cell>
        </row>
        <row r="11334">
          <cell r="A11334">
            <v>9868</v>
          </cell>
          <cell r="B11334" t="str">
            <v>TUBO PVC, SOLDAVEL, DN 25 MM, AGUA FRIA (NBR-5648)</v>
          </cell>
          <cell r="C11334" t="str">
            <v xml:space="preserve">M     </v>
          </cell>
          <cell r="D11334">
            <v>2.83</v>
          </cell>
          <cell r="E11334">
            <v>0.05</v>
          </cell>
        </row>
        <row r="11335">
          <cell r="A11335">
            <v>9869</v>
          </cell>
          <cell r="B11335" t="str">
            <v>TUBO PVC, SOLDAVEL, DN 32 MM, AGUA FRIA (NBR-5648)</v>
          </cell>
          <cell r="C11335" t="str">
            <v xml:space="preserve">M     </v>
          </cell>
          <cell r="D11335">
            <v>6.06</v>
          </cell>
          <cell r="E11335">
            <v>0.05</v>
          </cell>
        </row>
        <row r="11336">
          <cell r="A11336">
            <v>9874</v>
          </cell>
          <cell r="B11336" t="str">
            <v>TUBO PVC, SOLDAVEL, DN 40 MM, AGUA FRIA (NBR-5648)</v>
          </cell>
          <cell r="C11336" t="str">
            <v xml:space="preserve">M     </v>
          </cell>
          <cell r="D11336">
            <v>8.85</v>
          </cell>
          <cell r="E11336">
            <v>0.05</v>
          </cell>
        </row>
        <row r="11337">
          <cell r="A11337">
            <v>9875</v>
          </cell>
          <cell r="B11337" t="str">
            <v>TUBO PVC, SOLDAVEL, DN 50 MM, PARA AGUA FRIA (NBR-5648)</v>
          </cell>
          <cell r="C11337" t="str">
            <v xml:space="preserve">M     </v>
          </cell>
          <cell r="D11337">
            <v>10.97</v>
          </cell>
          <cell r="E11337">
            <v>0.05</v>
          </cell>
        </row>
        <row r="11338">
          <cell r="A11338">
            <v>9873</v>
          </cell>
          <cell r="B11338" t="str">
            <v>TUBO PVC, SOLDAVEL, DN 60 MM, AGUA FRIA (NBR-5648)</v>
          </cell>
          <cell r="C11338" t="str">
            <v xml:space="preserve">M     </v>
          </cell>
          <cell r="D11338">
            <v>17.100000000000001</v>
          </cell>
          <cell r="E11338">
            <v>0.05</v>
          </cell>
        </row>
        <row r="11339">
          <cell r="A11339">
            <v>9871</v>
          </cell>
          <cell r="B11339" t="str">
            <v>TUBO PVC, SOLDAVEL, DN 75 MM, AGUA FRIA (NBR-5648)</v>
          </cell>
          <cell r="C11339" t="str">
            <v xml:space="preserve">M     </v>
          </cell>
          <cell r="D11339">
            <v>23.99</v>
          </cell>
          <cell r="E11339">
            <v>0.05</v>
          </cell>
        </row>
        <row r="11340">
          <cell r="A11340">
            <v>9872</v>
          </cell>
          <cell r="B11340" t="str">
            <v>TUBO PVC, SOLDAVEL, DN 85 MM, AGUA FRIA (NBR-5648)</v>
          </cell>
          <cell r="C11340" t="str">
            <v xml:space="preserve">M     </v>
          </cell>
          <cell r="D11340">
            <v>30.24</v>
          </cell>
          <cell r="E11340">
            <v>0.05</v>
          </cell>
        </row>
        <row r="11341">
          <cell r="A11341">
            <v>7667</v>
          </cell>
          <cell r="B11341" t="str">
            <v>TUBO 26" EM CHAPA PRETA, E= 3/16", 147 KG/6 M</v>
          </cell>
          <cell r="C11341" t="str">
            <v xml:space="preserve">M     </v>
          </cell>
          <cell r="D11341">
            <v>1261.27</v>
          </cell>
          <cell r="E11341">
            <v>0.05</v>
          </cell>
        </row>
        <row r="11342">
          <cell r="A11342">
            <v>7660</v>
          </cell>
          <cell r="B11342" t="str">
            <v>TUBO 30" EM CHAPA PRETA, E= 1/4", 175 KG/6 M</v>
          </cell>
          <cell r="C11342" t="str">
            <v xml:space="preserve">M     </v>
          </cell>
          <cell r="D11342">
            <v>1607.83</v>
          </cell>
          <cell r="E11342">
            <v>0.05</v>
          </cell>
        </row>
        <row r="11343">
          <cell r="A11343">
            <v>7676</v>
          </cell>
          <cell r="B11343" t="str">
            <v>TUBO 30" EM CHAPA PRETA, E= 3/8", 177 KG/6 M</v>
          </cell>
          <cell r="C11343" t="str">
            <v xml:space="preserve">M     </v>
          </cell>
          <cell r="D11343">
            <v>1626.2</v>
          </cell>
          <cell r="E11343">
            <v>0.05</v>
          </cell>
        </row>
        <row r="11344">
          <cell r="A11344">
            <v>12426</v>
          </cell>
          <cell r="B11344" t="str">
            <v>UNIAO COM ASSENTO CONICO DE BRONZE, DIAMETRO 1/2"</v>
          </cell>
          <cell r="C11344" t="str">
            <v xml:space="preserve">UN    </v>
          </cell>
          <cell r="D11344">
            <v>23.14</v>
          </cell>
          <cell r="E11344">
            <v>0.05</v>
          </cell>
        </row>
        <row r="11345">
          <cell r="A11345">
            <v>12425</v>
          </cell>
          <cell r="B11345" t="str">
            <v>UNIAO COM ASSENTO CONICO DE BRONZE, DIAMETRO 1"</v>
          </cell>
          <cell r="C11345" t="str">
            <v xml:space="preserve">UN    </v>
          </cell>
          <cell r="D11345">
            <v>31.8</v>
          </cell>
          <cell r="E11345">
            <v>0.05</v>
          </cell>
        </row>
        <row r="11346">
          <cell r="A11346">
            <v>12427</v>
          </cell>
          <cell r="B11346" t="str">
            <v>UNIAO COM ASSENTO CONICO DE BRONZE, DIAMETRO 2 1/2"</v>
          </cell>
          <cell r="C11346" t="str">
            <v xml:space="preserve">UN    </v>
          </cell>
          <cell r="D11346">
            <v>132</v>
          </cell>
          <cell r="E11346">
            <v>0.05</v>
          </cell>
        </row>
        <row r="11347">
          <cell r="A11347">
            <v>12428</v>
          </cell>
          <cell r="B11347" t="str">
            <v>UNIAO COM ASSENTO CONICO DE BRONZE, DIAMETRO 2'</v>
          </cell>
          <cell r="C11347" t="str">
            <v xml:space="preserve">UN    </v>
          </cell>
          <cell r="D11347">
            <v>84.72</v>
          </cell>
          <cell r="E11347">
            <v>0.05</v>
          </cell>
        </row>
        <row r="11348">
          <cell r="A11348">
            <v>12430</v>
          </cell>
          <cell r="B11348" t="str">
            <v>UNIAO COM ASSENTO CONICO DE BRONZE, DIAMETRO 3/4"</v>
          </cell>
          <cell r="C11348" t="str">
            <v xml:space="preserve">UN    </v>
          </cell>
          <cell r="D11348">
            <v>28.38</v>
          </cell>
          <cell r="E11348">
            <v>0.05</v>
          </cell>
        </row>
        <row r="11349">
          <cell r="A11349">
            <v>12429</v>
          </cell>
          <cell r="B11349" t="str">
            <v>UNIAO COM ASSENTO CONICO DE BRONZE, DIAMETRO 3"</v>
          </cell>
          <cell r="C11349" t="str">
            <v xml:space="preserve">UN    </v>
          </cell>
          <cell r="D11349">
            <v>213.45</v>
          </cell>
          <cell r="E11349">
            <v>0.05</v>
          </cell>
        </row>
        <row r="11350">
          <cell r="A11350">
            <v>12431</v>
          </cell>
          <cell r="B11350" t="str">
            <v>UNIAO COM ASSENTO CONICO DE BRONZE, DIAMETRO 4"</v>
          </cell>
          <cell r="C11350" t="str">
            <v xml:space="preserve">UN    </v>
          </cell>
          <cell r="D11350">
            <v>363.25</v>
          </cell>
          <cell r="E11350">
            <v>0.05</v>
          </cell>
        </row>
        <row r="11351">
          <cell r="A11351">
            <v>12432</v>
          </cell>
          <cell r="B11351" t="str">
            <v>UNIAO COM ASSENTO CONICO DE FERRO LONGO (MACHO-FEMEA), DIAMETRO 1 1/2"</v>
          </cell>
          <cell r="C11351" t="str">
            <v xml:space="preserve">UN    </v>
          </cell>
          <cell r="D11351">
            <v>74.709999999999994</v>
          </cell>
          <cell r="E11351">
            <v>0.05</v>
          </cell>
        </row>
        <row r="11352">
          <cell r="A11352">
            <v>12434</v>
          </cell>
          <cell r="B11352" t="str">
            <v>UNIAO COM ASSENTO CONICO DE FERRO LONGO (MACHO-FEMEA), DIAMETRO 1/2"</v>
          </cell>
          <cell r="C11352" t="str">
            <v xml:space="preserve">UN    </v>
          </cell>
          <cell r="D11352">
            <v>24.34</v>
          </cell>
          <cell r="E11352">
            <v>0.05</v>
          </cell>
        </row>
        <row r="11353">
          <cell r="A11353">
            <v>12433</v>
          </cell>
          <cell r="B11353" t="str">
            <v>UNIAO COM ASSENTO CONICO DE FERRO LONGO (MACHO-FEMEA), DIAMETRO 1"</v>
          </cell>
          <cell r="C11353" t="str">
            <v xml:space="preserve">UN    </v>
          </cell>
          <cell r="D11353">
            <v>47.56</v>
          </cell>
          <cell r="E11353">
            <v>0.05</v>
          </cell>
        </row>
        <row r="11354">
          <cell r="A11354">
            <v>12435</v>
          </cell>
          <cell r="B11354" t="str">
            <v>UNIAO COM ASSENTO CONICO DE FERRO LONGO (MACHO-FEMEA), DIAMETRO 2 1/2"</v>
          </cell>
          <cell r="C11354" t="str">
            <v xml:space="preserve">UN    </v>
          </cell>
          <cell r="D11354">
            <v>147.19</v>
          </cell>
          <cell r="E11354">
            <v>0.05</v>
          </cell>
        </row>
        <row r="11355">
          <cell r="A11355">
            <v>12437</v>
          </cell>
          <cell r="B11355" t="str">
            <v>UNIAO COM ASSENTO CONICO DE FERRO LONGO (MACHO-FEMEA), DIAMETRO 2"</v>
          </cell>
          <cell r="C11355" t="str">
            <v xml:space="preserve">UN    </v>
          </cell>
          <cell r="D11355">
            <v>118.87</v>
          </cell>
          <cell r="E11355">
            <v>0.05</v>
          </cell>
        </row>
        <row r="11356">
          <cell r="A11356">
            <v>12439</v>
          </cell>
          <cell r="B11356" t="str">
            <v>UNIAO COM ASSENTO CONICO DE FERRO LONGO (MACHO-FEMEA), DIAMETRO 3/4"</v>
          </cell>
          <cell r="C11356" t="str">
            <v xml:space="preserve">UN    </v>
          </cell>
          <cell r="D11356">
            <v>38.15</v>
          </cell>
          <cell r="E11356">
            <v>0.05</v>
          </cell>
        </row>
        <row r="11357">
          <cell r="A11357">
            <v>12438</v>
          </cell>
          <cell r="B11357" t="str">
            <v>UNIAO COM ASSENTO CONICO DE FERRO LONGO (MACHO-FEMEA), DIAMETRO 3'</v>
          </cell>
          <cell r="C11357" t="str">
            <v xml:space="preserve">UN    </v>
          </cell>
          <cell r="D11357">
            <v>215.12</v>
          </cell>
          <cell r="E11357">
            <v>0.05</v>
          </cell>
        </row>
        <row r="11358">
          <cell r="A11358">
            <v>12436</v>
          </cell>
          <cell r="B11358" t="str">
            <v>UNIAO COM ASSENTO CONICO DE FERRO LONGO (MACHO-FEMEA), DIAMETRO 4"</v>
          </cell>
          <cell r="C11358" t="str">
            <v xml:space="preserve">UN    </v>
          </cell>
          <cell r="D11358">
            <v>271.75</v>
          </cell>
          <cell r="E11358">
            <v>0.05</v>
          </cell>
        </row>
        <row r="11359">
          <cell r="A11359">
            <v>36357</v>
          </cell>
          <cell r="B11359" t="str">
            <v>UNIAO COM FLANGE PPR, DN 40 MM, PARA AGUA QUENTE PREDIAL</v>
          </cell>
          <cell r="C11359" t="str">
            <v xml:space="preserve">UN    </v>
          </cell>
          <cell r="D11359">
            <v>74.72</v>
          </cell>
          <cell r="E11359">
            <v>0.05</v>
          </cell>
        </row>
        <row r="11360">
          <cell r="A11360">
            <v>12424</v>
          </cell>
          <cell r="B11360" t="str">
            <v>UNIAO DE FERRO GALVANIZADO, COM ASSENTO CONICO DE BRONZE, DE 1 1/2"</v>
          </cell>
          <cell r="C11360" t="str">
            <v xml:space="preserve">UN    </v>
          </cell>
          <cell r="D11360">
            <v>48.97</v>
          </cell>
          <cell r="E11360">
            <v>0.05</v>
          </cell>
        </row>
        <row r="11361">
          <cell r="A11361">
            <v>12440</v>
          </cell>
          <cell r="B11361" t="str">
            <v>UNIAO DE FERRO GALVANIZADO, COM ASSENTO CONICO DE BRONZE, DE 1 1/4"</v>
          </cell>
          <cell r="C11361" t="str">
            <v xml:space="preserve">UN    </v>
          </cell>
          <cell r="D11361">
            <v>47.33</v>
          </cell>
          <cell r="E11361">
            <v>0.05</v>
          </cell>
        </row>
        <row r="11362">
          <cell r="A11362">
            <v>9884</v>
          </cell>
          <cell r="B11362" t="str">
            <v>UNIAO DE FERRO GALVANIZADO, COM ROSCA BSP, COM ASSENTO PLANO, DE 1 1/2"</v>
          </cell>
          <cell r="C11362" t="str">
            <v xml:space="preserve">UN    </v>
          </cell>
          <cell r="D11362">
            <v>35.299999999999997</v>
          </cell>
          <cell r="E11362">
            <v>0.05</v>
          </cell>
        </row>
        <row r="11363">
          <cell r="A11363">
            <v>9888</v>
          </cell>
          <cell r="B11363" t="str">
            <v>UNIAO DE FERRO GALVANIZADO, COM ROSCA BSP, COM ASSENTO PLANO, DE 1 1/4"</v>
          </cell>
          <cell r="C11363" t="str">
            <v xml:space="preserve">UN    </v>
          </cell>
          <cell r="D11363">
            <v>28.36</v>
          </cell>
          <cell r="E11363">
            <v>0.05</v>
          </cell>
        </row>
        <row r="11364">
          <cell r="A11364">
            <v>9883</v>
          </cell>
          <cell r="B11364" t="str">
            <v>UNIAO DE FERRO GALVANIZADO, COM ROSCA BSP, COM ASSENTO PLANO, DE 1/2"</v>
          </cell>
          <cell r="C11364" t="str">
            <v xml:space="preserve">UN    </v>
          </cell>
          <cell r="D11364">
            <v>12.38</v>
          </cell>
          <cell r="E11364">
            <v>0.05</v>
          </cell>
        </row>
        <row r="11365">
          <cell r="A11365">
            <v>9886</v>
          </cell>
          <cell r="B11365" t="str">
            <v>UNIAO DE FERRO GALVANIZADO, COM ROSCA BSP, COM ASSENTO PLANO, DE 1"</v>
          </cell>
          <cell r="C11365" t="str">
            <v xml:space="preserve">UN    </v>
          </cell>
          <cell r="D11365">
            <v>16.95</v>
          </cell>
          <cell r="E11365">
            <v>0.05</v>
          </cell>
        </row>
        <row r="11366">
          <cell r="A11366">
            <v>9889</v>
          </cell>
          <cell r="B11366" t="str">
            <v>UNIAO DE FERRO GALVANIZADO, COM ROSCA BSP, COM ASSENTO PLANO, DE 2 1/2"</v>
          </cell>
          <cell r="C11366" t="str">
            <v xml:space="preserve">UN    </v>
          </cell>
          <cell r="D11366">
            <v>85.89</v>
          </cell>
          <cell r="E11366">
            <v>0.05</v>
          </cell>
        </row>
        <row r="11367">
          <cell r="A11367">
            <v>9887</v>
          </cell>
          <cell r="B11367" t="str">
            <v>UNIAO DE FERRO GALVANIZADO, COM ROSCA BSP, COM ASSENTO PLANO, DE 2"</v>
          </cell>
          <cell r="C11367" t="str">
            <v xml:space="preserve">UN    </v>
          </cell>
          <cell r="D11367">
            <v>51.91</v>
          </cell>
          <cell r="E11367">
            <v>0.05</v>
          </cell>
        </row>
        <row r="11368">
          <cell r="A11368">
            <v>9885</v>
          </cell>
          <cell r="B11368" t="str">
            <v>UNIAO DE FERRO GALVANIZADO, COM ROSCA BSP, COM ASSENTO PLANO, DE 3/4"</v>
          </cell>
          <cell r="C11368" t="str">
            <v xml:space="preserve">UN    </v>
          </cell>
          <cell r="D11368">
            <v>16.39</v>
          </cell>
          <cell r="E11368">
            <v>0.05</v>
          </cell>
        </row>
        <row r="11369">
          <cell r="A11369">
            <v>9890</v>
          </cell>
          <cell r="B11369" t="str">
            <v>UNIAO DE FERRO GALVANIZADO, COM ROSCA BSP, COM ASSENTO PLANO, DE 3"</v>
          </cell>
          <cell r="C11369" t="str">
            <v xml:space="preserve">UN    </v>
          </cell>
          <cell r="D11369">
            <v>133.07</v>
          </cell>
          <cell r="E11369">
            <v>0.05</v>
          </cell>
        </row>
        <row r="11370">
          <cell r="A11370">
            <v>9891</v>
          </cell>
          <cell r="B11370" t="str">
            <v>UNIAO DE FERRO GALVANIZADO, COM ROSCA BSP, COM ASSENTO PLANO, DE 4"</v>
          </cell>
          <cell r="C11370" t="str">
            <v xml:space="preserve">UN    </v>
          </cell>
          <cell r="D11370">
            <v>186.8</v>
          </cell>
          <cell r="E11370">
            <v>0.05</v>
          </cell>
        </row>
        <row r="11371">
          <cell r="A11371">
            <v>39292</v>
          </cell>
          <cell r="B11371" t="str">
            <v>UNIAO DE REDUCAO METALICA, PARA CONEXAO COM ANEL DESLIZANTE EM TUBO PEX, DN 20 X 16 MM</v>
          </cell>
          <cell r="C11371" t="str">
            <v xml:space="preserve">UN    </v>
          </cell>
          <cell r="D11371">
            <v>9.0399999999999991</v>
          </cell>
          <cell r="E11371">
            <v>0.05</v>
          </cell>
        </row>
        <row r="11372">
          <cell r="A11372">
            <v>39293</v>
          </cell>
          <cell r="B11372" t="str">
            <v>UNIAO DE REDUCAO METALICA, PARA CONEXAO COM ANEL DESLIZANTE EM TUBO PEX, DN 25 X 16 MM</v>
          </cell>
          <cell r="C11372" t="str">
            <v xml:space="preserve">UN    </v>
          </cell>
          <cell r="D11372">
            <v>14.59</v>
          </cell>
          <cell r="E11372">
            <v>0.05</v>
          </cell>
        </row>
        <row r="11373">
          <cell r="A11373">
            <v>39294</v>
          </cell>
          <cell r="B11373" t="str">
            <v>UNIAO DE REDUCAO METALICA, PARA CONEXAO COM ANEL DESLIZANTE EM TUBO PEX, DN 25 X 20 MM</v>
          </cell>
          <cell r="C11373" t="str">
            <v xml:space="preserve">UN    </v>
          </cell>
          <cell r="D11373">
            <v>14.59</v>
          </cell>
          <cell r="E11373">
            <v>0.05</v>
          </cell>
        </row>
        <row r="11374">
          <cell r="A11374">
            <v>39295</v>
          </cell>
          <cell r="B11374" t="str">
            <v>UNIAO DE REDUCAO METALICA, PARA CONEXAO COM ANEL DESLIZANTE EM TUBO PEX, DN 32 X 25 MM</v>
          </cell>
          <cell r="C11374" t="str">
            <v xml:space="preserve">UN    </v>
          </cell>
          <cell r="D11374">
            <v>24.87</v>
          </cell>
          <cell r="E11374">
            <v>0.05</v>
          </cell>
        </row>
        <row r="11375">
          <cell r="A11375">
            <v>36313</v>
          </cell>
          <cell r="B11375" t="str">
            <v>UNIAO DUPLA PPR DN 20 MM, PARA AGUA QUENTE PREDIAL</v>
          </cell>
          <cell r="C11375" t="str">
            <v xml:space="preserve">UN    </v>
          </cell>
          <cell r="D11375">
            <v>17.71</v>
          </cell>
          <cell r="E11375">
            <v>0.05</v>
          </cell>
        </row>
        <row r="11376">
          <cell r="A11376">
            <v>36316</v>
          </cell>
          <cell r="B11376" t="str">
            <v>UNIAO DUPLA PPR DN 25 MM, PARA AGUA QUENTE PREDIAL</v>
          </cell>
          <cell r="C11376" t="str">
            <v xml:space="preserve">UN    </v>
          </cell>
          <cell r="D11376">
            <v>21.48</v>
          </cell>
          <cell r="E11376">
            <v>0.05</v>
          </cell>
        </row>
        <row r="11377">
          <cell r="A11377">
            <v>64</v>
          </cell>
          <cell r="B11377" t="str">
            <v>UNIAO EM POLIPROPILENO (PP), PARA TUBO EM PEAD, 20 MM - LIGACAO PREDIAL DE AGUA</v>
          </cell>
          <cell r="C11377" t="str">
            <v xml:space="preserve">UN    </v>
          </cell>
          <cell r="D11377">
            <v>3.09</v>
          </cell>
          <cell r="E11377">
            <v>0.05</v>
          </cell>
        </row>
        <row r="11378">
          <cell r="A11378">
            <v>37423</v>
          </cell>
          <cell r="B11378" t="str">
            <v>UNIAO EM POLIPROPILENO (PP), PARA TUBO EM PEAD, 32 MM - LIGACAO PREDIAL DE AGUA</v>
          </cell>
          <cell r="C11378" t="str">
            <v xml:space="preserve">UN    </v>
          </cell>
          <cell r="D11378">
            <v>7.64</v>
          </cell>
          <cell r="E11378">
            <v>0.05</v>
          </cell>
        </row>
        <row r="11379">
          <cell r="A11379">
            <v>39296</v>
          </cell>
          <cell r="B11379" t="str">
            <v>UNIAO METALICA, PARA CONEXAO COM ANEL DESLIZANTE EM TUBO PEX, DN 16 MM</v>
          </cell>
          <cell r="C11379" t="str">
            <v xml:space="preserve">UN    </v>
          </cell>
          <cell r="D11379">
            <v>6.98</v>
          </cell>
          <cell r="E11379">
            <v>0.05</v>
          </cell>
        </row>
        <row r="11380">
          <cell r="A11380">
            <v>39297</v>
          </cell>
          <cell r="B11380" t="str">
            <v>UNIAO METALICA, PARA CONEXAO COM ANEL DESLIZANTE EM TUBO PEX, DN 20 MM</v>
          </cell>
          <cell r="C11380" t="str">
            <v xml:space="preserve">UN    </v>
          </cell>
          <cell r="D11380">
            <v>9.98</v>
          </cell>
          <cell r="E11380">
            <v>0.05</v>
          </cell>
        </row>
        <row r="11381">
          <cell r="A11381">
            <v>39298</v>
          </cell>
          <cell r="B11381" t="str">
            <v>UNIAO METALICA, PARA CONEXAO COM ANEL DESLIZANTE EM TUBO PEX, DN 25 MM</v>
          </cell>
          <cell r="C11381" t="str">
            <v xml:space="preserve">UN    </v>
          </cell>
          <cell r="D11381">
            <v>17.579999999999998</v>
          </cell>
          <cell r="E11381">
            <v>0.05</v>
          </cell>
        </row>
        <row r="11382">
          <cell r="A11382">
            <v>39299</v>
          </cell>
          <cell r="B11382" t="str">
            <v>UNIAO METALICA, PARA CONEXAO COM ANEL DESLIZANTE EM TUBO PEX, DN 32 MM</v>
          </cell>
          <cell r="C11382" t="str">
            <v xml:space="preserve">UN    </v>
          </cell>
          <cell r="D11382">
            <v>29.93</v>
          </cell>
          <cell r="E11382">
            <v>0.05</v>
          </cell>
        </row>
        <row r="11383">
          <cell r="A11383">
            <v>9892</v>
          </cell>
          <cell r="B11383" t="str">
            <v>UNIAO PVC, ROSCAVEL 1/2",  AGUA FRIA PREDIAL</v>
          </cell>
          <cell r="C11383" t="str">
            <v xml:space="preserve">UN    </v>
          </cell>
          <cell r="D11383">
            <v>4.42</v>
          </cell>
          <cell r="E11383">
            <v>0.05</v>
          </cell>
        </row>
        <row r="11384">
          <cell r="A11384">
            <v>9893</v>
          </cell>
          <cell r="B11384" t="str">
            <v>UNIAO PVC, ROSCAVEL 2",  AGUA FRIA PREDIAL</v>
          </cell>
          <cell r="C11384" t="str">
            <v xml:space="preserve">UN    </v>
          </cell>
          <cell r="D11384">
            <v>48.43</v>
          </cell>
          <cell r="E11384">
            <v>0.05</v>
          </cell>
        </row>
        <row r="11385">
          <cell r="A11385">
            <v>9901</v>
          </cell>
          <cell r="B11385" t="str">
            <v>UNIAO PVC, ROSCAVEL, 1 1/2",  AGUA FRIA PREDIAL</v>
          </cell>
          <cell r="C11385" t="str">
            <v xml:space="preserve">UN    </v>
          </cell>
          <cell r="D11385">
            <v>21.31</v>
          </cell>
          <cell r="E11385">
            <v>0.05</v>
          </cell>
        </row>
        <row r="11386">
          <cell r="A11386">
            <v>9896</v>
          </cell>
          <cell r="B11386" t="str">
            <v>UNIAO PVC, ROSCAVEL, 1 1/4",  AGUA FRIA PREDIAL</v>
          </cell>
          <cell r="C11386" t="str">
            <v xml:space="preserve">UN    </v>
          </cell>
          <cell r="D11386">
            <v>18.34</v>
          </cell>
          <cell r="E11386">
            <v>0.05</v>
          </cell>
        </row>
        <row r="11387">
          <cell r="A11387">
            <v>9900</v>
          </cell>
          <cell r="B11387" t="str">
            <v>UNIAO PVC, ROSCAVEL, 1",  AGUA FRIA PREDIAL</v>
          </cell>
          <cell r="C11387" t="str">
            <v xml:space="preserve">UN    </v>
          </cell>
          <cell r="D11387">
            <v>11.36</v>
          </cell>
          <cell r="E11387">
            <v>0.05</v>
          </cell>
        </row>
        <row r="11388">
          <cell r="A11388">
            <v>9898</v>
          </cell>
          <cell r="B11388" t="str">
            <v>UNIAO PVC, ROSCAVEL, 2 1/2",  AGUA FRIA PREDIAL</v>
          </cell>
          <cell r="C11388" t="str">
            <v xml:space="preserve">UN    </v>
          </cell>
          <cell r="D11388">
            <v>99.56</v>
          </cell>
          <cell r="E11388">
            <v>0.05</v>
          </cell>
        </row>
        <row r="11389">
          <cell r="A11389">
            <v>9899</v>
          </cell>
          <cell r="B11389" t="str">
            <v>UNIAO PVC, ROSCAVEL, 3/4",  AGUA FRIA PREDIAL</v>
          </cell>
          <cell r="C11389" t="str">
            <v xml:space="preserve">UN    </v>
          </cell>
          <cell r="D11389">
            <v>6.09</v>
          </cell>
          <cell r="E11389">
            <v>0.05</v>
          </cell>
        </row>
        <row r="11390">
          <cell r="A11390">
            <v>9902</v>
          </cell>
          <cell r="B11390" t="str">
            <v>UNIAO PVC, ROSCAVEL, 3",  AGUA FRIA PREDIAL</v>
          </cell>
          <cell r="C11390" t="str">
            <v xml:space="preserve">UN    </v>
          </cell>
          <cell r="D11390">
            <v>126.14</v>
          </cell>
          <cell r="E11390">
            <v>0.05</v>
          </cell>
        </row>
        <row r="11391">
          <cell r="A11391">
            <v>9908</v>
          </cell>
          <cell r="B11391" t="str">
            <v>UNIAO PVC, SOLDAVEL, 110 MM,  PARA AGUA FRIA PREDIAL</v>
          </cell>
          <cell r="C11391" t="str">
            <v xml:space="preserve">UN    </v>
          </cell>
          <cell r="D11391">
            <v>319.45</v>
          </cell>
          <cell r="E11391">
            <v>0.05</v>
          </cell>
        </row>
        <row r="11392">
          <cell r="A11392">
            <v>9905</v>
          </cell>
          <cell r="B11392" t="str">
            <v>UNIAO PVC, SOLDAVEL, 20 MM,  PARA AGUA FRIA PREDIAL</v>
          </cell>
          <cell r="C11392" t="str">
            <v xml:space="preserve">UN    </v>
          </cell>
          <cell r="D11392">
            <v>4.29</v>
          </cell>
          <cell r="E11392">
            <v>0.05</v>
          </cell>
        </row>
        <row r="11393">
          <cell r="A11393">
            <v>9906</v>
          </cell>
          <cell r="B11393" t="str">
            <v>UNIAO PVC, SOLDAVEL, 25 MM,  PARA AGUA FRIA PREDIAL</v>
          </cell>
          <cell r="C11393" t="str">
            <v xml:space="preserve">UN    </v>
          </cell>
          <cell r="D11393">
            <v>5.07</v>
          </cell>
          <cell r="E11393">
            <v>0.05</v>
          </cell>
        </row>
        <row r="11394">
          <cell r="A11394">
            <v>9895</v>
          </cell>
          <cell r="B11394" t="str">
            <v>UNIAO PVC, SOLDAVEL, 32 MM,  PARA AGUA FRIA PREDIAL</v>
          </cell>
          <cell r="C11394" t="str">
            <v xml:space="preserve">UN    </v>
          </cell>
          <cell r="D11394">
            <v>8.56</v>
          </cell>
          <cell r="E11394">
            <v>0.05</v>
          </cell>
        </row>
        <row r="11395">
          <cell r="A11395">
            <v>9894</v>
          </cell>
          <cell r="B11395" t="str">
            <v>UNIAO PVC, SOLDAVEL, 40 MM,  PARA AGUA FRIA PREDIAL</v>
          </cell>
          <cell r="C11395" t="str">
            <v xml:space="preserve">UN    </v>
          </cell>
          <cell r="D11395">
            <v>16.73</v>
          </cell>
          <cell r="E11395">
            <v>0.05</v>
          </cell>
        </row>
        <row r="11396">
          <cell r="A11396">
            <v>9897</v>
          </cell>
          <cell r="B11396" t="str">
            <v>UNIAO PVC, SOLDAVEL, 50 MM,  PARA AGUA FRIA PREDIAL</v>
          </cell>
          <cell r="C11396" t="str">
            <v xml:space="preserve">UN    </v>
          </cell>
          <cell r="D11396">
            <v>19.68</v>
          </cell>
          <cell r="E11396">
            <v>0.05</v>
          </cell>
        </row>
        <row r="11397">
          <cell r="A11397">
            <v>9910</v>
          </cell>
          <cell r="B11397" t="str">
            <v>UNIAO PVC, SOLDAVEL, 60 MM,  PARA AGUA FRIA PREDIAL</v>
          </cell>
          <cell r="C11397" t="str">
            <v xml:space="preserve">UN    </v>
          </cell>
          <cell r="D11397">
            <v>45.53</v>
          </cell>
          <cell r="E11397">
            <v>0.05</v>
          </cell>
        </row>
        <row r="11398">
          <cell r="A11398">
            <v>9909</v>
          </cell>
          <cell r="B11398" t="str">
            <v>UNIAO PVC, SOLDAVEL, 75 MM,  PARA AGUA FRIA PREDIAL</v>
          </cell>
          <cell r="C11398" t="str">
            <v xml:space="preserve">UN    </v>
          </cell>
          <cell r="D11398">
            <v>94.62</v>
          </cell>
          <cell r="E11398">
            <v>0.05</v>
          </cell>
        </row>
        <row r="11399">
          <cell r="A11399">
            <v>9907</v>
          </cell>
          <cell r="B11399" t="str">
            <v>UNIAO PVC, SOLDAVEL, 85 MM,  PARA AGUA FRIA PREDIAL</v>
          </cell>
          <cell r="C11399" t="str">
            <v xml:space="preserve">UN    </v>
          </cell>
          <cell r="D11399">
            <v>140.46</v>
          </cell>
          <cell r="E11399">
            <v>0.05</v>
          </cell>
        </row>
        <row r="11400">
          <cell r="A11400">
            <v>20973</v>
          </cell>
          <cell r="B11400" t="str">
            <v>UNIAO TIPO STORZ, COM EMPATACAO INTERNA TIPO ANEL DE EXPANSAO, ENGATE RAPIDO 1 1/2", PARA MANGUEIRA DE COMBATE A INCENDIO PREDIAL</v>
          </cell>
          <cell r="C11400" t="str">
            <v xml:space="preserve">UN    </v>
          </cell>
          <cell r="D11400">
            <v>75.73</v>
          </cell>
          <cell r="E11400">
            <v>0.05</v>
          </cell>
        </row>
        <row r="11401">
          <cell r="A11401">
            <v>20974</v>
          </cell>
          <cell r="B11401" t="str">
            <v>UNIAO TIPO STORZ, COM EMPATACAO INTERNA TIPO ANEL DE EXPANSAO, ENGATE RAPIDO 2 1/2", PARA MANGUEIRA DE COMBATE A INCENDIO PREDIAL</v>
          </cell>
          <cell r="C11401" t="str">
            <v xml:space="preserve">UN    </v>
          </cell>
          <cell r="D11401">
            <v>108.35</v>
          </cell>
          <cell r="E11401">
            <v>0.05</v>
          </cell>
        </row>
        <row r="11402">
          <cell r="A11402">
            <v>37989</v>
          </cell>
          <cell r="B11402" t="str">
            <v>UNIAO, CPVC, SOLDAVEL, 15 MM, PARA AGUA QUENTE PREDIAL</v>
          </cell>
          <cell r="C11402" t="str">
            <v xml:space="preserve">UN    </v>
          </cell>
          <cell r="D11402">
            <v>7.84</v>
          </cell>
          <cell r="E11402">
            <v>0.05</v>
          </cell>
        </row>
        <row r="11403">
          <cell r="A11403">
            <v>37990</v>
          </cell>
          <cell r="B11403" t="str">
            <v>UNIAO, CPVC, SOLDAVEL, 22 MM, PARA AGUA QUENTE PREDIAL</v>
          </cell>
          <cell r="C11403" t="str">
            <v xml:space="preserve">UN    </v>
          </cell>
          <cell r="D11403">
            <v>9.11</v>
          </cell>
          <cell r="E11403">
            <v>0.05</v>
          </cell>
        </row>
        <row r="11404">
          <cell r="A11404">
            <v>37991</v>
          </cell>
          <cell r="B11404" t="str">
            <v>UNIAO, CPVC, SOLDAVEL, 28 MM, PARA AGUA QUENTE PREDIAL</v>
          </cell>
          <cell r="C11404" t="str">
            <v xml:space="preserve">UN    </v>
          </cell>
          <cell r="D11404">
            <v>14.41</v>
          </cell>
          <cell r="E11404">
            <v>0.05</v>
          </cell>
        </row>
        <row r="11405">
          <cell r="A11405">
            <v>37992</v>
          </cell>
          <cell r="B11405" t="str">
            <v>UNIAO, CPVC, SOLDAVEL, 35 MM, PARA AGUA QUENTE PREDIAL</v>
          </cell>
          <cell r="C11405" t="str">
            <v xml:space="preserve">UN    </v>
          </cell>
          <cell r="D11405">
            <v>22.01</v>
          </cell>
          <cell r="E11405">
            <v>0.05</v>
          </cell>
        </row>
        <row r="11406">
          <cell r="A11406">
            <v>37993</v>
          </cell>
          <cell r="B11406" t="str">
            <v>UNIAO, CPVC, SOLDAVEL, 42 MM, PARA AGUA QUENTE PREDIAL</v>
          </cell>
          <cell r="C11406" t="str">
            <v xml:space="preserve">UN    </v>
          </cell>
          <cell r="D11406">
            <v>32.67</v>
          </cell>
          <cell r="E11406">
            <v>0.05</v>
          </cell>
        </row>
        <row r="11407">
          <cell r="A11407">
            <v>37994</v>
          </cell>
          <cell r="B11407" t="str">
            <v>UNIAO, CPVC, SOLDAVEL, 54 MM, PARA AGUA QUENTE PREDIAL</v>
          </cell>
          <cell r="C11407" t="str">
            <v xml:space="preserve">UN    </v>
          </cell>
          <cell r="D11407">
            <v>78.5</v>
          </cell>
          <cell r="E11407">
            <v>0.05</v>
          </cell>
        </row>
        <row r="11408">
          <cell r="A11408">
            <v>37995</v>
          </cell>
          <cell r="B11408" t="str">
            <v>UNIAO, CPVC, SOLDAVEL, 73 MM, PARA AGUA QUENTE PREDIAL</v>
          </cell>
          <cell r="C11408" t="str">
            <v xml:space="preserve">UN    </v>
          </cell>
          <cell r="D11408">
            <v>113.93</v>
          </cell>
          <cell r="E11408">
            <v>0.05</v>
          </cell>
        </row>
        <row r="11409">
          <cell r="A11409">
            <v>37996</v>
          </cell>
          <cell r="B11409" t="str">
            <v>UNIAO, CPVC, SOLDAVEL, 89 MM, PARA AGUA QUENTE PREDIAL</v>
          </cell>
          <cell r="C11409" t="str">
            <v xml:space="preserve">UN    </v>
          </cell>
          <cell r="D11409">
            <v>167.99</v>
          </cell>
          <cell r="E11409">
            <v>0.05</v>
          </cell>
        </row>
        <row r="11410">
          <cell r="A11410">
            <v>13883</v>
          </cell>
          <cell r="B11410" t="str">
            <v>USINA DE ASFALTO A FRIO, CAPACIDADE DE 30 A 40 T/H, ELETRICA, POTENCIA DE 30 CV</v>
          </cell>
          <cell r="C11410" t="str">
            <v xml:space="preserve">UN    </v>
          </cell>
          <cell r="D11410">
            <v>63122.12</v>
          </cell>
          <cell r="E11410">
            <v>0.05</v>
          </cell>
        </row>
        <row r="11411">
          <cell r="A11411">
            <v>38604</v>
          </cell>
          <cell r="B11411" t="str">
            <v>USINA DE ASFALTO A FRIO, CAPACIDADE DE 40 A 60 T/H, ELETRICA, POTENCIA DE 30 CV</v>
          </cell>
          <cell r="C11411" t="str">
            <v xml:space="preserve">UN    </v>
          </cell>
          <cell r="D11411">
            <v>78617.759999999995</v>
          </cell>
          <cell r="E11411">
            <v>0.05</v>
          </cell>
        </row>
        <row r="11412">
          <cell r="A11412">
            <v>10601</v>
          </cell>
          <cell r="B11412" t="str">
            <v>USINA DE ASFALTO A QUENTE, FIXA, TIPO CONTRA FLUXO, CAPACIDADE DE 100 A 140 T/H, POTENCIA DE 280 KW, COM MISTURADOR EXTERNO ROTATIVO</v>
          </cell>
          <cell r="C11412" t="str">
            <v xml:space="preserve">UN    </v>
          </cell>
          <cell r="D11412">
            <v>1529272.34</v>
          </cell>
          <cell r="E11412">
            <v>0.05</v>
          </cell>
        </row>
        <row r="11413">
          <cell r="A11413">
            <v>26034</v>
          </cell>
          <cell r="B11413" t="str">
            <v>USINA DE ASFALTO, GRAVIMETRICA, CAPACIDADE DE 150 T/H, POTENCIA DE 400 KW</v>
          </cell>
          <cell r="C11413" t="str">
            <v xml:space="preserve">UN    </v>
          </cell>
          <cell r="D11413">
            <v>4026520.11</v>
          </cell>
          <cell r="E11413">
            <v>0.05</v>
          </cell>
        </row>
        <row r="11414">
          <cell r="A11414">
            <v>13894</v>
          </cell>
          <cell r="B11414" t="str">
            <v>USINA DE CONCRETO FIXA, CAPACIDADE NOMINAL DE 40 M3/H, SEM SILO</v>
          </cell>
          <cell r="C11414" t="str">
            <v xml:space="preserve">UN    </v>
          </cell>
          <cell r="D11414">
            <v>392649.25</v>
          </cell>
          <cell r="E11414">
            <v>0.05</v>
          </cell>
        </row>
        <row r="11415">
          <cell r="A11415">
            <v>13895</v>
          </cell>
          <cell r="B11415" t="str">
            <v>USINA DE CONCRETO FIXA, CAPACIDADE NOMINAL DE 60 M3/H, SEM SILO</v>
          </cell>
          <cell r="C11415" t="str">
            <v xml:space="preserve">UN    </v>
          </cell>
          <cell r="D11415">
            <v>527982.35</v>
          </cell>
          <cell r="E11415">
            <v>0.05</v>
          </cell>
        </row>
        <row r="11416">
          <cell r="A11416">
            <v>13892</v>
          </cell>
          <cell r="B11416" t="str">
            <v>USINA DE CONCRETO FIXA, CAPACIDADE NOMINAL DE 80 M3/H, SEM SILO</v>
          </cell>
          <cell r="C11416" t="str">
            <v xml:space="preserve">UN    </v>
          </cell>
          <cell r="D11416">
            <v>647029.46</v>
          </cell>
          <cell r="E11416">
            <v>0.05</v>
          </cell>
        </row>
        <row r="11417">
          <cell r="A11417">
            <v>9914</v>
          </cell>
          <cell r="B11417" t="str">
            <v>USINA DE CONCRETO FIXA, CAPACIDADE NOMINAL DE 90 A 120 M3/H, SEM SILO</v>
          </cell>
          <cell r="C11417" t="str">
            <v xml:space="preserve">UN    </v>
          </cell>
          <cell r="D11417">
            <v>700000</v>
          </cell>
          <cell r="E11417">
            <v>0.05</v>
          </cell>
        </row>
        <row r="11418">
          <cell r="A11418">
            <v>36485</v>
          </cell>
          <cell r="B11418" t="str">
            <v>USINA DE LAMA ASFALTICA, PROD 30 A 50 T/H, SILO DE AGREGADO 7 M3, RESERVATORIOS PARA EMULSAO E AGUA DE 2,3 M3 CADA, MISTURADOR TIPO PUGG-MILL A SER MONTADO SOBRE CAMINHAO</v>
          </cell>
          <cell r="C11418" t="str">
            <v xml:space="preserve">UN    </v>
          </cell>
          <cell r="D11418">
            <v>372817.95</v>
          </cell>
          <cell r="E11418">
            <v>0.05</v>
          </cell>
        </row>
        <row r="11419">
          <cell r="A11419">
            <v>9912</v>
          </cell>
          <cell r="B11419" t="str">
            <v>USINA DE MISTURAS ASFALTICAS A QUENTE, MOVEL, TIPO CONTRA FLUXO, CAPACIDADE DE 40 A 80 T/H</v>
          </cell>
          <cell r="C11419" t="str">
            <v xml:space="preserve">UN    </v>
          </cell>
          <cell r="D11419">
            <v>1245000</v>
          </cell>
          <cell r="E11419">
            <v>0.05</v>
          </cell>
        </row>
        <row r="11420">
          <cell r="A11420">
            <v>9921</v>
          </cell>
          <cell r="B11420" t="str">
            <v>USINA MISTURADORA DE SOLOS,  DOSADORES TRIPLOS, CALHA VIBRATORIA CAPACIDADE DE 200 A 500 T/H, POTENCIA DE 75 KW</v>
          </cell>
          <cell r="C11420" t="str">
            <v xml:space="preserve">UN    </v>
          </cell>
          <cell r="D11420">
            <v>642229.88</v>
          </cell>
          <cell r="E11420">
            <v>0.05</v>
          </cell>
        </row>
        <row r="11421">
          <cell r="A11421">
            <v>21112</v>
          </cell>
          <cell r="B11421" t="str">
            <v>VALVULA DE DESCARGA EM METAL CROMADO PARA MICTORIO COM ACIONAMENTO POR PRESSAO E FECHAMENTO AUTOMATICO</v>
          </cell>
          <cell r="C11421" t="str">
            <v xml:space="preserve">UN    </v>
          </cell>
          <cell r="D11421">
            <v>155.33000000000001</v>
          </cell>
          <cell r="E11421">
            <v>0.05</v>
          </cell>
        </row>
        <row r="11422">
          <cell r="A11422">
            <v>10228</v>
          </cell>
          <cell r="B11422" t="str">
            <v>VALVULA DE DESCARGA METALICA, BASE 1 1/2 " E ACABAMENTO METALICO CROMADO</v>
          </cell>
          <cell r="C11422" t="str">
            <v xml:space="preserve">UN    </v>
          </cell>
          <cell r="D11422">
            <v>180.45</v>
          </cell>
          <cell r="E11422">
            <v>0.05</v>
          </cell>
        </row>
        <row r="11423">
          <cell r="A11423">
            <v>11781</v>
          </cell>
          <cell r="B11423" t="str">
            <v>VALVULA DE DESCARGA METALICA, BASE 1 1/4 " E ACABAMENTO METALICO CROMADO</v>
          </cell>
          <cell r="C11423" t="str">
            <v xml:space="preserve">UN    </v>
          </cell>
          <cell r="D11423">
            <v>146.18</v>
          </cell>
          <cell r="E11423">
            <v>0.05</v>
          </cell>
        </row>
        <row r="11424">
          <cell r="A11424">
            <v>11746</v>
          </cell>
          <cell r="B11424" t="str">
            <v>VALVULA DE ESFERA BRUTA EM BRONZE, BITOLA 1 " (REF 1552-B)</v>
          </cell>
          <cell r="C11424" t="str">
            <v xml:space="preserve">UN    </v>
          </cell>
          <cell r="D11424">
            <v>82.6</v>
          </cell>
          <cell r="E11424">
            <v>0.05</v>
          </cell>
        </row>
        <row r="11425">
          <cell r="A11425">
            <v>11751</v>
          </cell>
          <cell r="B11425" t="str">
            <v>VALVULA DE ESFERA BRUTA EM BRONZE, BITOLA 1 1/2 " (REF 1552-B)</v>
          </cell>
          <cell r="C11425" t="str">
            <v xml:space="preserve">UN    </v>
          </cell>
          <cell r="D11425">
            <v>148.36000000000001</v>
          </cell>
          <cell r="E11425">
            <v>0.05</v>
          </cell>
        </row>
        <row r="11426">
          <cell r="A11426">
            <v>11750</v>
          </cell>
          <cell r="B11426" t="str">
            <v>VALVULA DE ESFERA BRUTA EM BRONZE, BITOLA 1 1/4 " (REF 1552-B)</v>
          </cell>
          <cell r="C11426" t="str">
            <v xml:space="preserve">UN    </v>
          </cell>
          <cell r="D11426">
            <v>123.12</v>
          </cell>
          <cell r="E11426">
            <v>0.05</v>
          </cell>
        </row>
        <row r="11427">
          <cell r="A11427">
            <v>11748</v>
          </cell>
          <cell r="B11427" t="str">
            <v>VALVULA DE ESFERA BRUTA EM BRONZE, BITOLA 1/2 " (REF 1552-B)</v>
          </cell>
          <cell r="C11427" t="str">
            <v xml:space="preserve">UN    </v>
          </cell>
          <cell r="D11427">
            <v>53.01</v>
          </cell>
          <cell r="E11427">
            <v>0.05</v>
          </cell>
        </row>
        <row r="11428">
          <cell r="A11428">
            <v>11747</v>
          </cell>
          <cell r="B11428" t="str">
            <v>VALVULA DE ESFERA BRUTA EM BRONZE, BITOLA 2 " (REF 1552-B)</v>
          </cell>
          <cell r="C11428" t="str">
            <v xml:space="preserve">UN    </v>
          </cell>
          <cell r="D11428">
            <v>228.78</v>
          </cell>
          <cell r="E11428">
            <v>0.05</v>
          </cell>
        </row>
        <row r="11429">
          <cell r="A11429">
            <v>11749</v>
          </cell>
          <cell r="B11429" t="str">
            <v>VALVULA DE ESFERA BRUTA EM BRONZE, BITOLA 3/4 " (REF 1552-B)</v>
          </cell>
          <cell r="C11429" t="str">
            <v xml:space="preserve">UN    </v>
          </cell>
          <cell r="D11429">
            <v>61.19</v>
          </cell>
          <cell r="E11429">
            <v>0.05</v>
          </cell>
        </row>
        <row r="11430">
          <cell r="A11430">
            <v>10236</v>
          </cell>
          <cell r="B11430" t="str">
            <v>VALVULA DE RETENCAO DE BRONZE, PE COM CRIVOS, EXTREMIDADE COM ROSCA, DE 1 1/2", PARA FUNDO DE POCO</v>
          </cell>
          <cell r="C11430" t="str">
            <v xml:space="preserve">UN    </v>
          </cell>
          <cell r="D11430">
            <v>73.05</v>
          </cell>
          <cell r="E11430">
            <v>0.05</v>
          </cell>
        </row>
        <row r="11431">
          <cell r="A11431">
            <v>10233</v>
          </cell>
          <cell r="B11431" t="str">
            <v>VALVULA DE RETENCAO DE BRONZE, PE COM CRIVOS, EXTREMIDADE COM ROSCA, DE 1 1/4", PARA FUNDO DE POCO</v>
          </cell>
          <cell r="C11431" t="str">
            <v xml:space="preserve">UN    </v>
          </cell>
          <cell r="D11431">
            <v>68.459999999999994</v>
          </cell>
          <cell r="E11431">
            <v>0.05</v>
          </cell>
        </row>
        <row r="11432">
          <cell r="A11432">
            <v>10234</v>
          </cell>
          <cell r="B11432" t="str">
            <v>VALVULA DE RETENCAO DE BRONZE, PE COM CRIVOS, EXTREMIDADE COM ROSCA, DE 1", PARA FUNDO DE POCO</v>
          </cell>
          <cell r="C11432" t="str">
            <v xml:space="preserve">UN    </v>
          </cell>
          <cell r="D11432">
            <v>43.12</v>
          </cell>
          <cell r="E11432">
            <v>0.05</v>
          </cell>
        </row>
        <row r="11433">
          <cell r="A11433">
            <v>10231</v>
          </cell>
          <cell r="B11433" t="str">
            <v>VALVULA DE RETENCAO DE BRONZE, PE COM CRIVOS, EXTREMIDADE COM ROSCA, DE 2 1/2", PARA FUNDO DE POCO</v>
          </cell>
          <cell r="C11433" t="str">
            <v xml:space="preserve">UN    </v>
          </cell>
          <cell r="D11433">
            <v>197.75</v>
          </cell>
          <cell r="E11433">
            <v>0.05</v>
          </cell>
        </row>
        <row r="11434">
          <cell r="A11434">
            <v>10232</v>
          </cell>
          <cell r="B11434" t="str">
            <v>VALVULA DE RETENCAO DE BRONZE, PE COM CRIVOS, EXTREMIDADE COM ROSCA, DE 2", PARA FUNDO DE POCO</v>
          </cell>
          <cell r="C11434" t="str">
            <v xml:space="preserve">UN    </v>
          </cell>
          <cell r="D11434">
            <v>110.66</v>
          </cell>
          <cell r="E11434">
            <v>0.05</v>
          </cell>
        </row>
        <row r="11435">
          <cell r="A11435">
            <v>10229</v>
          </cell>
          <cell r="B11435" t="str">
            <v>VALVULA DE RETENCAO DE BRONZE, PE COM CRIVOS, EXTREMIDADE COM ROSCA, DE 3/4", PARA FUNDO DE POCO</v>
          </cell>
          <cell r="C11435" t="str">
            <v xml:space="preserve">UN    </v>
          </cell>
          <cell r="D11435">
            <v>39</v>
          </cell>
          <cell r="E11435">
            <v>0.05</v>
          </cell>
        </row>
        <row r="11436">
          <cell r="A11436">
            <v>10235</v>
          </cell>
          <cell r="B11436" t="str">
            <v>VALVULA DE RETENCAO DE BRONZE, PE COM CRIVOS, EXTREMIDADE COM ROSCA, DE 3", PARA FUNDO DE POCO</v>
          </cell>
          <cell r="C11436" t="str">
            <v xml:space="preserve">UN    </v>
          </cell>
          <cell r="D11436">
            <v>271.08999999999997</v>
          </cell>
          <cell r="E11436">
            <v>0.05</v>
          </cell>
        </row>
        <row r="11437">
          <cell r="A11437">
            <v>10230</v>
          </cell>
          <cell r="B11437" t="str">
            <v>VALVULA DE RETENCAO DE BRONZE, PE COM CRIVOS, EXTREMIDADE COM ROSCA, DE 4", PARA FUNDO DE POCO</v>
          </cell>
          <cell r="C11437" t="str">
            <v xml:space="preserve">UN    </v>
          </cell>
          <cell r="D11437">
            <v>477.1</v>
          </cell>
          <cell r="E11437">
            <v>0.05</v>
          </cell>
        </row>
        <row r="11438">
          <cell r="A11438">
            <v>10409</v>
          </cell>
          <cell r="B11438" t="str">
            <v>VALVULA DE RETENCAO HORIZONTAL, DE BRONZE (PN-25), 1 1/2", 400 PSI, TAMPA DE PORCA DE UNIAO, EXTREMIDADES COM ROSCA</v>
          </cell>
          <cell r="C11438" t="str">
            <v xml:space="preserve">UN    </v>
          </cell>
          <cell r="D11438">
            <v>141.74</v>
          </cell>
          <cell r="E11438">
            <v>0.05</v>
          </cell>
        </row>
        <row r="11439">
          <cell r="A11439">
            <v>10411</v>
          </cell>
          <cell r="B11439" t="str">
            <v>VALVULA DE RETENCAO HORIZONTAL, DE BRONZE (PN-25), 1 1/4", 400 PSI, TAMPA DE PORCA DE UNIAO, EXTREMIDADES COM ROSCA</v>
          </cell>
          <cell r="C11439" t="str">
            <v xml:space="preserve">UN    </v>
          </cell>
          <cell r="D11439">
            <v>126.83</v>
          </cell>
          <cell r="E11439">
            <v>0.05</v>
          </cell>
        </row>
        <row r="11440">
          <cell r="A11440">
            <v>10404</v>
          </cell>
          <cell r="B11440" t="str">
            <v>VALVULA DE RETENCAO HORIZONTAL, DE BRONZE (PN-25), 1/2", 400 PSI, TAMPA DE PORCA DE UNIAO, EXTREMIDADES COM ROSCA</v>
          </cell>
          <cell r="C11440" t="str">
            <v xml:space="preserve">UN    </v>
          </cell>
          <cell r="D11440">
            <v>51.43</v>
          </cell>
          <cell r="E11440">
            <v>0.05</v>
          </cell>
        </row>
        <row r="11441">
          <cell r="A11441">
            <v>10410</v>
          </cell>
          <cell r="B11441" t="str">
            <v>VALVULA DE RETENCAO HORIZONTAL, DE BRONZE (PN-25), 1", 400 PSI, TAMPA DE PORCA DE UNIAO, EXTREMIDADES COM ROSCA</v>
          </cell>
          <cell r="C11441" t="str">
            <v xml:space="preserve">UN    </v>
          </cell>
          <cell r="D11441">
            <v>84.72</v>
          </cell>
          <cell r="E11441">
            <v>0.05</v>
          </cell>
        </row>
        <row r="11442">
          <cell r="A11442">
            <v>10405</v>
          </cell>
          <cell r="B11442" t="str">
            <v>VALVULA DE RETENCAO HORIZONTAL, DE BRONZE (PN-25), 2 1/2", 400 PSI, TAMPA DE PORCA DE UNIAO, EXTREMIDADES COM ROSCA</v>
          </cell>
          <cell r="C11442" t="str">
            <v xml:space="preserve">UN    </v>
          </cell>
          <cell r="D11442">
            <v>283.98</v>
          </cell>
          <cell r="E11442">
            <v>0.05</v>
          </cell>
        </row>
        <row r="11443">
          <cell r="A11443">
            <v>10408</v>
          </cell>
          <cell r="B11443" t="str">
            <v>VALVULA DE RETENCAO HORIZONTAL, DE BRONZE (PN-25), 2", 400 PSI, TAMPA DE PORCA DE UNIAO, EXTREMIDADES COM ROSCA</v>
          </cell>
          <cell r="C11443" t="str">
            <v xml:space="preserve">UN    </v>
          </cell>
          <cell r="D11443">
            <v>198.58</v>
          </cell>
          <cell r="E11443">
            <v>0.05</v>
          </cell>
        </row>
        <row r="11444">
          <cell r="A11444">
            <v>10412</v>
          </cell>
          <cell r="B11444" t="str">
            <v>VALVULA DE RETENCAO HORIZONTAL, DE BRONZE (PN-25), 3/4", 400 PSI, TAMPA DE PORCA DE UNIAO, EXTREMIDADES COM ROSCA</v>
          </cell>
          <cell r="C11444" t="str">
            <v xml:space="preserve">UN    </v>
          </cell>
          <cell r="D11444">
            <v>62.33</v>
          </cell>
          <cell r="E11444">
            <v>0.05</v>
          </cell>
        </row>
        <row r="11445">
          <cell r="A11445">
            <v>10406</v>
          </cell>
          <cell r="B11445" t="str">
            <v>VALVULA DE RETENCAO HORIZONTAL, DE BRONZE (PN-25), 3", 400 PSI, TAMPA DE PORCA DE UNIAO, EXTREMIDADES COM ROSCA</v>
          </cell>
          <cell r="C11445" t="str">
            <v xml:space="preserve">UN    </v>
          </cell>
          <cell r="D11445">
            <v>392.23</v>
          </cell>
          <cell r="E11445">
            <v>0.05</v>
          </cell>
        </row>
        <row r="11446">
          <cell r="A11446">
            <v>10407</v>
          </cell>
          <cell r="B11446" t="str">
            <v>VALVULA DE RETENCAO HORIZONTAL, DE BRONZE (PN-25), 4", 400 PSI, TAMPA DE PORCA DE UNIAO, EXTREMIDADES COM ROSCA</v>
          </cell>
          <cell r="C11446" t="str">
            <v xml:space="preserve">UN    </v>
          </cell>
          <cell r="D11446">
            <v>608.36</v>
          </cell>
          <cell r="E11446">
            <v>0.05</v>
          </cell>
        </row>
        <row r="11447">
          <cell r="A11447">
            <v>10416</v>
          </cell>
          <cell r="B11447" t="str">
            <v>VALVULA DE RETENCAO VERTICAL, DE BRONZE (PN-16), 1 1/2", 200 PSI, EXTREMIDADES COM ROSCA</v>
          </cell>
          <cell r="C11447" t="str">
            <v xml:space="preserve">UN    </v>
          </cell>
          <cell r="D11447">
            <v>75.459999999999994</v>
          </cell>
          <cell r="E11447">
            <v>0.05</v>
          </cell>
        </row>
        <row r="11448">
          <cell r="A11448">
            <v>10419</v>
          </cell>
          <cell r="B11448" t="str">
            <v>VALVULA DE RETENCAO VERTICAL, DE BRONZE (PN-16), 1 1/4", 200 PSI, EXTREMIDADES COM ROSCA</v>
          </cell>
          <cell r="C11448" t="str">
            <v xml:space="preserve">UN    </v>
          </cell>
          <cell r="D11448">
            <v>65.5</v>
          </cell>
          <cell r="E11448">
            <v>0.05</v>
          </cell>
        </row>
        <row r="11449">
          <cell r="A11449">
            <v>21092</v>
          </cell>
          <cell r="B11449" t="str">
            <v>VALVULA DE RETENCAO VERTICAL, DE BRONZE (PN-16), 1/2", 200 PSI, EXTREMIDADES COM ROSCA</v>
          </cell>
          <cell r="C11449" t="str">
            <v xml:space="preserve">UN    </v>
          </cell>
          <cell r="D11449">
            <v>37.44</v>
          </cell>
          <cell r="E11449">
            <v>0.05</v>
          </cell>
        </row>
        <row r="11450">
          <cell r="A11450">
            <v>10418</v>
          </cell>
          <cell r="B11450" t="str">
            <v>VALVULA DE RETENCAO VERTICAL, DE BRONZE (PN-16), 1", 200 PSI, EXTREMIDADES COM ROSCA</v>
          </cell>
          <cell r="C11450" t="str">
            <v xml:space="preserve">UN    </v>
          </cell>
          <cell r="D11450">
            <v>43.66</v>
          </cell>
          <cell r="E11450">
            <v>0.05</v>
          </cell>
        </row>
        <row r="11451">
          <cell r="A11451">
            <v>12657</v>
          </cell>
          <cell r="B11451" t="str">
            <v>VALVULA DE RETENCAO VERTICAL, DE BRONZE (PN-16), 2 1/2", 200 PSI, EXTREMIDADES COM ROSCA</v>
          </cell>
          <cell r="C11451" t="str">
            <v xml:space="preserve">UN    </v>
          </cell>
          <cell r="D11451">
            <v>176.18</v>
          </cell>
          <cell r="E11451">
            <v>0.05</v>
          </cell>
        </row>
        <row r="11452">
          <cell r="A11452">
            <v>10417</v>
          </cell>
          <cell r="B11452" t="str">
            <v>VALVULA DE RETENCAO VERTICAL, DE BRONZE (PN-16), 2", 200 PSI, EXTREMIDADES COM ROSCA</v>
          </cell>
          <cell r="C11452" t="str">
            <v xml:space="preserve">UN    </v>
          </cell>
          <cell r="D11452">
            <v>109.95</v>
          </cell>
          <cell r="E11452">
            <v>0.05</v>
          </cell>
        </row>
        <row r="11453">
          <cell r="A11453">
            <v>10413</v>
          </cell>
          <cell r="B11453" t="str">
            <v>VALVULA DE RETENCAO VERTICAL, DE BRONZE (PN-16), 3/4", 200 PSI, EXTREMIDADES COM ROSCA</v>
          </cell>
          <cell r="C11453" t="str">
            <v xml:space="preserve">UN    </v>
          </cell>
          <cell r="D11453">
            <v>39.96</v>
          </cell>
          <cell r="E11453">
            <v>0.05</v>
          </cell>
        </row>
        <row r="11454">
          <cell r="A11454">
            <v>10414</v>
          </cell>
          <cell r="B11454" t="str">
            <v>VALVULA DE RETENCAO VERTICAL, DE BRONZE (PN-16), 3", 200 PSI, EXTREMIDADES COM ROSCA</v>
          </cell>
          <cell r="C11454" t="str">
            <v xml:space="preserve">UN    </v>
          </cell>
          <cell r="D11454">
            <v>240.59</v>
          </cell>
          <cell r="E11454">
            <v>0.05</v>
          </cell>
        </row>
        <row r="11455">
          <cell r="A11455">
            <v>10415</v>
          </cell>
          <cell r="B11455" t="str">
            <v>VALVULA DE RETENCAO VERTICAL, DE BRONZE (PN-16), 4", 200 PSI, EXTREMIDADES COM ROSCA</v>
          </cell>
          <cell r="C11455" t="str">
            <v xml:space="preserve">UN    </v>
          </cell>
          <cell r="D11455">
            <v>417.55</v>
          </cell>
          <cell r="E11455">
            <v>0.05</v>
          </cell>
        </row>
        <row r="11456">
          <cell r="A11456">
            <v>38643</v>
          </cell>
          <cell r="B11456" t="str">
            <v>VALVULA EM METAL CROMADO PARA LAVATORIO, 1 " SEM LADRAO</v>
          </cell>
          <cell r="C11456" t="str">
            <v xml:space="preserve">UN    </v>
          </cell>
          <cell r="D11456">
            <v>41.21</v>
          </cell>
          <cell r="E11456">
            <v>0.05</v>
          </cell>
        </row>
        <row r="11457">
          <cell r="A11457">
            <v>6157</v>
          </cell>
          <cell r="B11457" t="str">
            <v>VALVULA EM METAL CROMADO PARA PIA AMERICANA 3.1/2 X 1.1/2 "</v>
          </cell>
          <cell r="C11457" t="str">
            <v xml:space="preserve">UN    </v>
          </cell>
          <cell r="D11457">
            <v>56.3</v>
          </cell>
          <cell r="E11457">
            <v>0.05</v>
          </cell>
        </row>
        <row r="11458">
          <cell r="A11458">
            <v>37588</v>
          </cell>
          <cell r="B11458" t="str">
            <v>VALVULA EM METAL CROMADO PARA TANQUE, 1.1/2 " SEM LADRAO</v>
          </cell>
          <cell r="C11458" t="str">
            <v xml:space="preserve">UN    </v>
          </cell>
          <cell r="D11458">
            <v>28.07</v>
          </cell>
          <cell r="E11458">
            <v>0.05</v>
          </cell>
        </row>
        <row r="11459">
          <cell r="A11459">
            <v>6152</v>
          </cell>
          <cell r="B11459" t="str">
            <v>VALVULA EM PLASTICO BRANCO COM SAIDA LISA PARA TANQUE 1.1/4 " X 1.1/2 "</v>
          </cell>
          <cell r="C11459" t="str">
            <v xml:space="preserve">UN    </v>
          </cell>
          <cell r="D11459">
            <v>3.07</v>
          </cell>
          <cell r="E11459">
            <v>0.05</v>
          </cell>
        </row>
        <row r="11460">
          <cell r="A11460">
            <v>6158</v>
          </cell>
          <cell r="B11460" t="str">
            <v>VALVULA EM PLASTICO BRANCO PARA LAVATORIO 1 ", SEM UNHO, COM LADRAO</v>
          </cell>
          <cell r="C11460" t="str">
            <v xml:space="preserve">UN    </v>
          </cell>
          <cell r="D11460">
            <v>3.71</v>
          </cell>
          <cell r="E11460">
            <v>0.05</v>
          </cell>
        </row>
        <row r="11461">
          <cell r="A11461">
            <v>6153</v>
          </cell>
          <cell r="B11461" t="str">
            <v>VALVULA EM PLASTICO BRANCO PARA TANQUE OU LAVATORIO 1 ", SEM UNHO E SEM LADRAO</v>
          </cell>
          <cell r="C11461" t="str">
            <v xml:space="preserve">UN    </v>
          </cell>
          <cell r="D11461">
            <v>2.88</v>
          </cell>
          <cell r="E11461">
            <v>0.05</v>
          </cell>
        </row>
        <row r="11462">
          <cell r="A11462">
            <v>6156</v>
          </cell>
          <cell r="B11462" t="str">
            <v>VALVULA EM PLASTICO BRANCO PARA TANQUE 1.1/4 " X 1.1/2 ", SEM UNHO E SEM LADRAO</v>
          </cell>
          <cell r="C11462" t="str">
            <v xml:space="preserve">UN    </v>
          </cell>
          <cell r="D11462">
            <v>3.64</v>
          </cell>
          <cell r="E11462">
            <v>0.05</v>
          </cell>
        </row>
        <row r="11463">
          <cell r="A11463">
            <v>6154</v>
          </cell>
          <cell r="B11463" t="str">
            <v>VALVULA EM PLASTICO CROMADO PARA LAVATORIO 1 ", SEM UNHO, COM LADRAO</v>
          </cell>
          <cell r="C11463" t="str">
            <v xml:space="preserve">UN    </v>
          </cell>
          <cell r="D11463">
            <v>6.88</v>
          </cell>
          <cell r="E11463">
            <v>0.05</v>
          </cell>
        </row>
        <row r="11464">
          <cell r="A11464">
            <v>6155</v>
          </cell>
          <cell r="B11464" t="str">
            <v>VALVULA EM PLASTICO CROMADO TIPO AMERICANA PARA PIA DE COZINHA 3.1/2 " X 1.1/2 ", SEM ADAPTADOR</v>
          </cell>
          <cell r="C11464" t="str">
            <v xml:space="preserve">UN    </v>
          </cell>
          <cell r="D11464">
            <v>14.22</v>
          </cell>
          <cell r="E11464">
            <v>0.05</v>
          </cell>
        </row>
        <row r="11465">
          <cell r="A11465">
            <v>3115</v>
          </cell>
          <cell r="B11465" t="str">
            <v>VARA / PERFIL PARA CREMONA, EM FERRO CROMADO, COMPRIMENTO DE 120 CM</v>
          </cell>
          <cell r="C11465" t="str">
            <v xml:space="preserve">UN    </v>
          </cell>
          <cell r="D11465">
            <v>14.88</v>
          </cell>
          <cell r="E11465">
            <v>0.05</v>
          </cell>
        </row>
        <row r="11466">
          <cell r="A11466">
            <v>3116</v>
          </cell>
          <cell r="B11466" t="str">
            <v>VARA / PERFIL PARA CREMONA, EM FERRO CROMADO, COMPRIMENTO DE 150 CM</v>
          </cell>
          <cell r="C11466" t="str">
            <v xml:space="preserve">UN    </v>
          </cell>
          <cell r="D11466">
            <v>15.34</v>
          </cell>
          <cell r="E11466">
            <v>0.05</v>
          </cell>
        </row>
        <row r="11467">
          <cell r="A11467">
            <v>38166</v>
          </cell>
          <cell r="B11467" t="str">
            <v>VARA/ PERFIL PARA CREMONA, EM LATAO CROMADO, COMPRIMENTO DE 120 CM</v>
          </cell>
          <cell r="C11467" t="str">
            <v xml:space="preserve">UN    </v>
          </cell>
          <cell r="D11467">
            <v>31.39</v>
          </cell>
          <cell r="E11467">
            <v>0.05</v>
          </cell>
        </row>
        <row r="11468">
          <cell r="A11468">
            <v>38108</v>
          </cell>
          <cell r="B11468" t="str">
            <v>VARIADOR DE LUMINOSIDADE ROTATIVO (DIMMER) 127 V, 300 W (APENAS MODULO)</v>
          </cell>
          <cell r="C11468" t="str">
            <v xml:space="preserve">UN    </v>
          </cell>
          <cell r="D11468">
            <v>40.72</v>
          </cell>
          <cell r="E11468">
            <v>0.05</v>
          </cell>
        </row>
        <row r="11469">
          <cell r="A11469">
            <v>38087</v>
          </cell>
          <cell r="B11469" t="str">
            <v>VARIADOR DE LUMINOSIDADE ROTATIVO (DIMMER) 127V, 300W, CONJUNTO MONTADO PARA EMBUTIR 4" X 2" (PLACA + SUPORTE + MODULO)</v>
          </cell>
          <cell r="C11469" t="str">
            <v xml:space="preserve">UN    </v>
          </cell>
          <cell r="D11469">
            <v>52.38</v>
          </cell>
          <cell r="E11469">
            <v>0.05</v>
          </cell>
        </row>
        <row r="11470">
          <cell r="A11470">
            <v>38109</v>
          </cell>
          <cell r="B11470" t="str">
            <v>VARIADOR DE LUMINOSIDADE ROTATIVO (DIMMER) 220 V, 600 W (APENAS MODULO)</v>
          </cell>
          <cell r="C11470" t="str">
            <v xml:space="preserve">UN    </v>
          </cell>
          <cell r="D11470">
            <v>65.09</v>
          </cell>
          <cell r="E11470">
            <v>0.05</v>
          </cell>
        </row>
        <row r="11471">
          <cell r="A11471">
            <v>38088</v>
          </cell>
          <cell r="B11471" t="str">
            <v>VARIADOR DE LUMINOSIDADE ROTATIVO (DIMMER) 220V, 600W, CONJUNTO MONTADO PARA EMBUTIR 4" X 2" (PLACA + SUPORTE + MODULO)</v>
          </cell>
          <cell r="C11471" t="str">
            <v xml:space="preserve">UN    </v>
          </cell>
          <cell r="D11471">
            <v>68.44</v>
          </cell>
          <cell r="E11471">
            <v>0.05</v>
          </cell>
        </row>
        <row r="11472">
          <cell r="A11472">
            <v>38110</v>
          </cell>
          <cell r="B11472" t="str">
            <v>VARIADOR DE VELOCIDADE PARA VENTILADOR 127 V, 150 W (APENAS MODULO)</v>
          </cell>
          <cell r="C11472" t="str">
            <v xml:space="preserve">UN    </v>
          </cell>
          <cell r="D11472">
            <v>25.04</v>
          </cell>
          <cell r="E11472">
            <v>0.05</v>
          </cell>
        </row>
        <row r="11473">
          <cell r="A11473">
            <v>38089</v>
          </cell>
          <cell r="B11473" t="str">
            <v>VARIADOR DE VELOCIDADE PARA VENTILADOR 127V, 150W + 2 INTERRUPTORES PARALELOS, PARA REVERSAO E LAMPADA, CONJUNTO MONTADO PARA EMBUTIR 4" X 2" (PLACA + SUPORTE + MODULOS)</v>
          </cell>
          <cell r="C11473" t="str">
            <v xml:space="preserve">UN    </v>
          </cell>
          <cell r="D11473">
            <v>43.63</v>
          </cell>
          <cell r="E11473">
            <v>0.05</v>
          </cell>
        </row>
        <row r="11474">
          <cell r="A11474">
            <v>38111</v>
          </cell>
          <cell r="B11474" t="str">
            <v>VARIADOR DE VELOCIDADE PARA VENTILADOR 220 V, 250 W (APENAS MODULO)</v>
          </cell>
          <cell r="C11474" t="str">
            <v xml:space="preserve">UN    </v>
          </cell>
          <cell r="D11474">
            <v>28</v>
          </cell>
          <cell r="E11474">
            <v>0.05</v>
          </cell>
        </row>
        <row r="11475">
          <cell r="A11475">
            <v>38090</v>
          </cell>
          <cell r="B11475" t="str">
            <v>VARIADOR DE VELOCIDADE PARA VENTILADOR 220V, 250W + 2 INTERRUPTORES PARALELOS, PARA REVERSAO E LAMPADA, CONJUNTO MONTADO PARA EMBUTIR 4" X 2" (PLACA + SUPORTE + MODULOS)</v>
          </cell>
          <cell r="C11475" t="str">
            <v xml:space="preserve">UN    </v>
          </cell>
          <cell r="D11475">
            <v>45.09</v>
          </cell>
          <cell r="E11475">
            <v>0.05</v>
          </cell>
        </row>
        <row r="11476">
          <cell r="A11476">
            <v>11786</v>
          </cell>
          <cell r="B11476" t="str">
            <v>VASO SANITARIO SIFONADO INFANTIL LOUCA BRANCA</v>
          </cell>
          <cell r="C11476" t="str">
            <v xml:space="preserve">UN    </v>
          </cell>
          <cell r="D11476">
            <v>279.07</v>
          </cell>
          <cell r="E11476">
            <v>0.05</v>
          </cell>
        </row>
        <row r="11477">
          <cell r="A11477">
            <v>13726</v>
          </cell>
          <cell r="B11477" t="str">
            <v>VASSOURA MECANICA REBOCAVEL COM ESCOVA CILINDRICA LARGURA UTIL DE VARRIMENTO = 2,44M</v>
          </cell>
          <cell r="C11477" t="str">
            <v xml:space="preserve">UN    </v>
          </cell>
          <cell r="D11477">
            <v>37857.14</v>
          </cell>
          <cell r="E11477">
            <v>0.05</v>
          </cell>
        </row>
        <row r="11478">
          <cell r="A11478">
            <v>38400</v>
          </cell>
          <cell r="B11478" t="str">
            <v>VASSOURA 40 CM COM CABO</v>
          </cell>
          <cell r="C11478" t="str">
            <v xml:space="preserve">UN    </v>
          </cell>
          <cell r="D11478">
            <v>11.04</v>
          </cell>
          <cell r="E11478">
            <v>0.05</v>
          </cell>
        </row>
        <row r="11479">
          <cell r="A11479">
            <v>12627</v>
          </cell>
          <cell r="B11479" t="str">
            <v>VEDACAO DE CALHA, EM BORRACHA COR PRETA, MEDIDA ENTRE 119 E 170 MM, PARA DRENAGEM PLUVIAL PREDIAL</v>
          </cell>
          <cell r="C11479" t="str">
            <v xml:space="preserve">UN    </v>
          </cell>
          <cell r="D11479">
            <v>0.28999999999999998</v>
          </cell>
          <cell r="E11479">
            <v>0.05</v>
          </cell>
        </row>
        <row r="11480">
          <cell r="A11480">
            <v>6138</v>
          </cell>
          <cell r="B11480" t="str">
            <v>VEDACAO PVC, 100 MM, PARA SAIDA VASO SANITARIO</v>
          </cell>
          <cell r="C11480" t="str">
            <v xml:space="preserve">UN    </v>
          </cell>
          <cell r="D11480">
            <v>1.71</v>
          </cell>
          <cell r="E11480">
            <v>0.05</v>
          </cell>
        </row>
        <row r="11481">
          <cell r="A11481">
            <v>39996</v>
          </cell>
          <cell r="B11481" t="str">
            <v>VERGALHAO ZINCADO ROSCA TOTAL, 1/4 " (6,3 MM)</v>
          </cell>
          <cell r="C11481" t="str">
            <v xml:space="preserve">M     </v>
          </cell>
          <cell r="D11481">
            <v>2.14</v>
          </cell>
          <cell r="E11481">
            <v>0.05</v>
          </cell>
        </row>
        <row r="11482">
          <cell r="A11482">
            <v>10478</v>
          </cell>
          <cell r="B11482" t="str">
            <v>VERNIZ POLIURETANO BRILHANTE PARA MADEIRA, COM FILTRO SOLAR, USO INTERNO E EXTERNO</v>
          </cell>
          <cell r="C11482" t="str">
            <v xml:space="preserve">L     </v>
          </cell>
          <cell r="D11482">
            <v>25.4</v>
          </cell>
          <cell r="E11482">
            <v>0.05</v>
          </cell>
        </row>
        <row r="11483">
          <cell r="A11483">
            <v>40514</v>
          </cell>
          <cell r="B11483" t="str">
            <v>VERNIZ POLIURETANO BRILHANTE PARA MADEIRA, SEM FILTRO SOLAR, USO INTERNO E EXTERNO</v>
          </cell>
          <cell r="C11483" t="str">
            <v xml:space="preserve">L     </v>
          </cell>
          <cell r="D11483">
            <v>22.5</v>
          </cell>
          <cell r="E11483">
            <v>0.05</v>
          </cell>
        </row>
        <row r="11484">
          <cell r="A11484">
            <v>10475</v>
          </cell>
          <cell r="B11484" t="str">
            <v>VERNIZ SINTETICO BRILHANTE PARA MADEIRA TIPO COPAL, USO INTERNO</v>
          </cell>
          <cell r="C11484" t="str">
            <v xml:space="preserve">L     </v>
          </cell>
          <cell r="D11484">
            <v>22.34</v>
          </cell>
          <cell r="E11484">
            <v>0.05</v>
          </cell>
        </row>
        <row r="11485">
          <cell r="A11485">
            <v>10481</v>
          </cell>
          <cell r="B11485" t="str">
            <v>VERNIZ SINTETICO BRILHANTE PARA MADEIRA, COM FILTRO SOLAR, USO INTERNO E EXTERNO (BASE SOLVENTE)</v>
          </cell>
          <cell r="C11485" t="str">
            <v xml:space="preserve">L     </v>
          </cell>
          <cell r="D11485">
            <v>24.37</v>
          </cell>
          <cell r="E11485">
            <v>0.05</v>
          </cell>
        </row>
        <row r="11486">
          <cell r="A11486">
            <v>4031</v>
          </cell>
          <cell r="B11486" t="str">
            <v>VEU DE VIDRO/VEU DE SUPERFICIE 30 A 35 G/M2</v>
          </cell>
          <cell r="C11486" t="str">
            <v xml:space="preserve">M2    </v>
          </cell>
          <cell r="D11486">
            <v>19.989999999999998</v>
          </cell>
          <cell r="E11486">
            <v>0.05</v>
          </cell>
        </row>
        <row r="11487">
          <cell r="A11487">
            <v>4030</v>
          </cell>
          <cell r="B11487" t="str">
            <v>VEU POLIESTER</v>
          </cell>
          <cell r="C11487" t="str">
            <v xml:space="preserve">M2    </v>
          </cell>
          <cell r="D11487">
            <v>4.25</v>
          </cell>
          <cell r="E11487">
            <v>0.05</v>
          </cell>
        </row>
        <row r="11488">
          <cell r="A11488">
            <v>39399</v>
          </cell>
          <cell r="B11488" t="str">
            <v>VIBRADOR DE IMERSAO, COM PONTEIRA DE *35* MM, MANGOTE DE 5 M, SEM MOTOR</v>
          </cell>
          <cell r="C11488" t="str">
            <v xml:space="preserve">UN    </v>
          </cell>
          <cell r="D11488">
            <v>872.98</v>
          </cell>
          <cell r="E11488">
            <v>0.05</v>
          </cell>
        </row>
        <row r="11489">
          <cell r="A11489">
            <v>39400</v>
          </cell>
          <cell r="B11489" t="str">
            <v>VIBRADOR DE IMERSAO, COM PONTEIRA DE *45* MM, MANGOTE DE 5 M, SEM MOTOR.</v>
          </cell>
          <cell r="C11489" t="str">
            <v xml:space="preserve">UN    </v>
          </cell>
          <cell r="D11489">
            <v>948.89</v>
          </cell>
          <cell r="E11489">
            <v>0.05</v>
          </cell>
        </row>
        <row r="11490">
          <cell r="A11490">
            <v>39401</v>
          </cell>
          <cell r="B11490" t="str">
            <v>VIBRADOR DE IMERSAO, COM PONTEIRA DE *60* MM, MANGOTE DE 5 M, SEM MOTOR.</v>
          </cell>
          <cell r="C11490" t="str">
            <v xml:space="preserve">UN    </v>
          </cell>
          <cell r="D11490">
            <v>1064.43</v>
          </cell>
          <cell r="E11490">
            <v>0.05</v>
          </cell>
        </row>
        <row r="11491">
          <cell r="A11491">
            <v>11652</v>
          </cell>
          <cell r="B11491" t="str">
            <v>VIBRADOR DE IMERSAO, DIAMETRO DA PONTEIRA DE *35* MM, COM MOTOR 4 TEMPOS A GASOLINA DE 5,5 HP (5,5 CV)</v>
          </cell>
          <cell r="C11491" t="str">
            <v xml:space="preserve">UN    </v>
          </cell>
          <cell r="D11491">
            <v>2290</v>
          </cell>
          <cell r="E11491">
            <v>0.05</v>
          </cell>
        </row>
        <row r="11492">
          <cell r="A11492">
            <v>13896</v>
          </cell>
          <cell r="B11492" t="str">
            <v>VIBRADOR DE IMERSAO, DIAMETRO DA PONTEIRA DE *45* MM, COM MOTOR ELETRICO TRIFASICO DE 2 HP (2 CV)</v>
          </cell>
          <cell r="C11492" t="str">
            <v xml:space="preserve">UN    </v>
          </cell>
          <cell r="D11492">
            <v>2054.33</v>
          </cell>
          <cell r="E11492">
            <v>0.05</v>
          </cell>
        </row>
        <row r="11493">
          <cell r="A11493">
            <v>13475</v>
          </cell>
          <cell r="B11493" t="str">
            <v>VIBRADOR DE IMERSAO, DIAMETRO DA PONTEIRA DE *45* MM, COM MOTOR 4 TEMPOS A GASOLINA DE 5,5 HP (5,5 CV)</v>
          </cell>
          <cell r="C11493" t="str">
            <v xml:space="preserve">UN    </v>
          </cell>
          <cell r="D11493">
            <v>2502.42</v>
          </cell>
          <cell r="E11493">
            <v>0.05</v>
          </cell>
        </row>
        <row r="11494">
          <cell r="A11494">
            <v>25971</v>
          </cell>
          <cell r="B11494" t="str">
            <v>VIBROACABADORA DE ASFALTO SOBRE ESTEIRAS, LARG. PAVIM. MAX. 8,00 M, POT. 100 KW/ 134 HP, CAP. 600 T/ H</v>
          </cell>
          <cell r="C11494" t="str">
            <v xml:space="preserve">UN    </v>
          </cell>
          <cell r="D11494">
            <v>2025196.65</v>
          </cell>
          <cell r="E11494">
            <v>0.05</v>
          </cell>
        </row>
        <row r="11495">
          <cell r="A11495">
            <v>25970</v>
          </cell>
          <cell r="B11495" t="str">
            <v>VIBROACABADORA DE ASFALTO SOBRE ESTEIRAS, LARG. PAVIM. 2,13 M A 4,55 M, POT. 74 KW/ 100 HP, CAP. 400 T/ H</v>
          </cell>
          <cell r="C11495" t="str">
            <v xml:space="preserve">UN    </v>
          </cell>
          <cell r="D11495">
            <v>852584.28</v>
          </cell>
          <cell r="E11495">
            <v>0.05</v>
          </cell>
        </row>
        <row r="11496">
          <cell r="A11496">
            <v>13476</v>
          </cell>
          <cell r="B11496" t="str">
            <v>VIBROACABADORA DE ASFALTO SOBRE ESTEIRAS, LARG. PAVIM. 2,60 M A 5,75 M, POT. 110 HP, CAP. 450 T/ H</v>
          </cell>
          <cell r="C11496" t="str">
            <v xml:space="preserve">UN    </v>
          </cell>
          <cell r="D11496">
            <v>858762.49</v>
          </cell>
          <cell r="E11496">
            <v>0.05</v>
          </cell>
        </row>
        <row r="11497">
          <cell r="A11497">
            <v>10488</v>
          </cell>
          <cell r="B11497" t="str">
            <v>VIBROACABADORA DE ASFALTO SOBRE ESTEIRAS, LARG. PAVIMENT. 1,90 A 5,3 M, POT. 78 KW/105 HP, CAP. 450 T/H</v>
          </cell>
          <cell r="C11497" t="str">
            <v xml:space="preserve">UN    </v>
          </cell>
          <cell r="D11497">
            <v>1040400</v>
          </cell>
          <cell r="E11497">
            <v>0.05</v>
          </cell>
        </row>
        <row r="11498">
          <cell r="A11498">
            <v>13606</v>
          </cell>
          <cell r="B11498" t="str">
            <v>VIBROACABADORA DE ASFALTO SOBRE RODAS, LARGURA DE PAVIMENTACAO DE 1,70 A 4,20 M, POTENCIA 78 KW/105 HP, CAPACIDADE 300 T/H</v>
          </cell>
          <cell r="C11498" t="str">
            <v xml:space="preserve">UN    </v>
          </cell>
          <cell r="D11498">
            <v>921779.52</v>
          </cell>
          <cell r="E11498">
            <v>0.05</v>
          </cell>
        </row>
        <row r="11499">
          <cell r="A11499">
            <v>10489</v>
          </cell>
          <cell r="B11499" t="str">
            <v>VIDRACEIRO</v>
          </cell>
          <cell r="C11499" t="str">
            <v xml:space="preserve">H     </v>
          </cell>
          <cell r="D11499">
            <v>12.7</v>
          </cell>
          <cell r="E11499">
            <v>0.05</v>
          </cell>
        </row>
        <row r="11500">
          <cell r="A11500">
            <v>41073</v>
          </cell>
          <cell r="B11500" t="str">
            <v>VIDRACEIRO (MENSALISTA)</v>
          </cell>
          <cell r="C11500" t="str">
            <v xml:space="preserve">MES   </v>
          </cell>
          <cell r="D11500">
            <v>2320.94</v>
          </cell>
          <cell r="E11500">
            <v>0.05</v>
          </cell>
        </row>
        <row r="11501">
          <cell r="A11501">
            <v>34391</v>
          </cell>
          <cell r="B11501" t="str">
            <v>VIDRO COMUM LAMINADO LISO INCOLOR DUPLO, ESPESSURA TOTAL 8 MM (CADA CAMADA DE 4 MM) - COLOCADO</v>
          </cell>
          <cell r="C11501" t="str">
            <v xml:space="preserve">M2    </v>
          </cell>
          <cell r="D11501">
            <v>363.78</v>
          </cell>
          <cell r="E11501">
            <v>0.05</v>
          </cell>
        </row>
        <row r="11502">
          <cell r="A11502">
            <v>10496</v>
          </cell>
          <cell r="B11502" t="str">
            <v>VIDRO COMUM LAMINADO, LISO, INCOLOR, DUPLO, ESPESSURA TOTAL 6 MM (CADA CAMADA E= 3 MM) - COLOCADO</v>
          </cell>
          <cell r="C11502" t="str">
            <v xml:space="preserve">M2    </v>
          </cell>
          <cell r="D11502">
            <v>316.66000000000003</v>
          </cell>
          <cell r="E11502">
            <v>0.05</v>
          </cell>
        </row>
        <row r="11503">
          <cell r="A11503">
            <v>10497</v>
          </cell>
          <cell r="B11503" t="str">
            <v>VIDRO COMUM LAMINADO, LISO, INCOLOR, TRIPLO, ESPESSURA TOTAL 12 MM (CADA CAMADA E=  4 MM) - COLOCADO</v>
          </cell>
          <cell r="C11503" t="str">
            <v xml:space="preserve">M2    </v>
          </cell>
          <cell r="D11503">
            <v>823.33</v>
          </cell>
          <cell r="E11503">
            <v>0.05</v>
          </cell>
        </row>
        <row r="11504">
          <cell r="A11504">
            <v>10504</v>
          </cell>
          <cell r="B11504" t="str">
            <v>VIDRO COMUM LAMINADO, LISO, INCOLOR, TRIPLO, ESPESSURA TOTAL 15 MM (CADA CAMADA E = 5 MM) - COLOCADO</v>
          </cell>
          <cell r="C11504" t="str">
            <v xml:space="preserve">M2    </v>
          </cell>
          <cell r="D11504">
            <v>962.66</v>
          </cell>
          <cell r="E11504">
            <v>0.05</v>
          </cell>
        </row>
        <row r="11505">
          <cell r="A11505">
            <v>34390</v>
          </cell>
          <cell r="B11505" t="str">
            <v>VIDRO CRISTAL COLORIDO, 10 MM, PINTADO NA COR BRANCA</v>
          </cell>
          <cell r="C11505" t="str">
            <v xml:space="preserve">M2    </v>
          </cell>
          <cell r="D11505">
            <v>283.73</v>
          </cell>
          <cell r="E11505">
            <v>0.05</v>
          </cell>
        </row>
        <row r="11506">
          <cell r="A11506">
            <v>34389</v>
          </cell>
          <cell r="B11506" t="str">
            <v>VIDRO CRISTAL COLORIDO, 4 MM, PINTADO NA COR BRANCA</v>
          </cell>
          <cell r="C11506" t="str">
            <v xml:space="preserve">M2    </v>
          </cell>
          <cell r="D11506">
            <v>88.66</v>
          </cell>
          <cell r="E11506">
            <v>0.05</v>
          </cell>
        </row>
        <row r="11507">
          <cell r="A11507">
            <v>34388</v>
          </cell>
          <cell r="B11507" t="str">
            <v>VIDRO CRISTAL COLORIDO, 6 MM, PINTADO NA COR BRANCA</v>
          </cell>
          <cell r="C11507" t="str">
            <v xml:space="preserve">M2    </v>
          </cell>
          <cell r="D11507">
            <v>126.01</v>
          </cell>
          <cell r="E11507">
            <v>0.05</v>
          </cell>
        </row>
        <row r="11508">
          <cell r="A11508">
            <v>34387</v>
          </cell>
          <cell r="B11508" t="str">
            <v>VIDRO CRISTAL COLORIDO, 8 MM, PINTADO NA COR BRANCA</v>
          </cell>
          <cell r="C11508" t="str">
            <v xml:space="preserve">M2    </v>
          </cell>
          <cell r="D11508">
            <v>204.56</v>
          </cell>
          <cell r="E11508">
            <v>0.05</v>
          </cell>
        </row>
        <row r="11509">
          <cell r="A11509">
            <v>11188</v>
          </cell>
          <cell r="B11509" t="str">
            <v>VIDRO LISO FUME E = 4MM - SEM COLOCACAO</v>
          </cell>
          <cell r="C11509" t="str">
            <v xml:space="preserve">M2    </v>
          </cell>
          <cell r="D11509">
            <v>101.33</v>
          </cell>
          <cell r="E11509">
            <v>0.05</v>
          </cell>
        </row>
        <row r="11510">
          <cell r="A11510">
            <v>11189</v>
          </cell>
          <cell r="B11510" t="str">
            <v>VIDRO LISO FUME E = 6MM - SEM COLOCACAO</v>
          </cell>
          <cell r="C11510" t="str">
            <v xml:space="preserve">M2    </v>
          </cell>
          <cell r="D11510">
            <v>152</v>
          </cell>
          <cell r="E11510">
            <v>0.05</v>
          </cell>
        </row>
        <row r="11511">
          <cell r="A11511">
            <v>21107</v>
          </cell>
          <cell r="B11511" t="str">
            <v>VIDRO LISO FUME, E = 5 MM - SEM COLOCACAO</v>
          </cell>
          <cell r="C11511" t="str">
            <v xml:space="preserve">M2    </v>
          </cell>
          <cell r="D11511">
            <v>109.38</v>
          </cell>
          <cell r="E11511">
            <v>0.05</v>
          </cell>
        </row>
        <row r="11512">
          <cell r="A11512">
            <v>34386</v>
          </cell>
          <cell r="B11512" t="str">
            <v>VIDRO LISO INCOLOR 10 MM - SEM COLOCACAO</v>
          </cell>
          <cell r="C11512" t="str">
            <v xml:space="preserve">M2    </v>
          </cell>
          <cell r="D11512">
            <v>189.99</v>
          </cell>
          <cell r="E11512">
            <v>0.05</v>
          </cell>
        </row>
        <row r="11513">
          <cell r="A11513">
            <v>10490</v>
          </cell>
          <cell r="B11513" t="str">
            <v>VIDRO LISO INCOLOR 2 A 3 MM - SEM COLOCACAO</v>
          </cell>
          <cell r="C11513" t="str">
            <v xml:space="preserve">M2    </v>
          </cell>
          <cell r="D11513">
            <v>57</v>
          </cell>
          <cell r="E11513">
            <v>0.05</v>
          </cell>
        </row>
        <row r="11514">
          <cell r="A11514">
            <v>10492</v>
          </cell>
          <cell r="B11514" t="str">
            <v>VIDRO LISO INCOLOR 4MM - SEM COLOCACAO</v>
          </cell>
          <cell r="C11514" t="str">
            <v xml:space="preserve">M2    </v>
          </cell>
          <cell r="D11514">
            <v>75.989999999999995</v>
          </cell>
          <cell r="E11514">
            <v>0.05</v>
          </cell>
        </row>
        <row r="11515">
          <cell r="A11515">
            <v>10493</v>
          </cell>
          <cell r="B11515" t="str">
            <v>VIDRO LISO INCOLOR 5MM - SEM COLOCACAO</v>
          </cell>
          <cell r="C11515" t="str">
            <v xml:space="preserve">M2    </v>
          </cell>
          <cell r="D11515">
            <v>88.66</v>
          </cell>
          <cell r="E11515">
            <v>0.05</v>
          </cell>
        </row>
        <row r="11516">
          <cell r="A11516">
            <v>10491</v>
          </cell>
          <cell r="B11516" t="str">
            <v>VIDRO LISO INCOLOR 6 MM - SEM COLOCACAO</v>
          </cell>
          <cell r="C11516" t="str">
            <v xml:space="preserve">M2    </v>
          </cell>
          <cell r="D11516">
            <v>107.66</v>
          </cell>
          <cell r="E11516">
            <v>0.05</v>
          </cell>
        </row>
        <row r="11517">
          <cell r="A11517">
            <v>34385</v>
          </cell>
          <cell r="B11517" t="str">
            <v>VIDRO LISO INCOLOR 8MM  -  SEM COLOCACAO</v>
          </cell>
          <cell r="C11517" t="str">
            <v xml:space="preserve">M2    </v>
          </cell>
          <cell r="D11517">
            <v>157.06</v>
          </cell>
          <cell r="E11517">
            <v>0.05</v>
          </cell>
        </row>
        <row r="11518">
          <cell r="A11518">
            <v>10499</v>
          </cell>
          <cell r="B11518" t="str">
            <v>VIDRO MARTELADO OU CANELADO, 4 MM - SEM COLOCACAO</v>
          </cell>
          <cell r="C11518" t="str">
            <v xml:space="preserve">M2    </v>
          </cell>
          <cell r="D11518">
            <v>63.33</v>
          </cell>
          <cell r="E11518">
            <v>0.05</v>
          </cell>
        </row>
        <row r="11519">
          <cell r="A11519">
            <v>34384</v>
          </cell>
          <cell r="B11519" t="str">
            <v>VIDRO PLANO ARAMADO E = 6 MM - SEM COLOCACAO</v>
          </cell>
          <cell r="C11519" t="str">
            <v xml:space="preserve">M2    </v>
          </cell>
          <cell r="D11519">
            <v>189.99</v>
          </cell>
          <cell r="E11519">
            <v>0.05</v>
          </cell>
        </row>
        <row r="11520">
          <cell r="A11520">
            <v>11185</v>
          </cell>
          <cell r="B11520" t="str">
            <v>VIDRO PLANO ARMADO E = 7MM - SEM COLOCACAO</v>
          </cell>
          <cell r="C11520" t="str">
            <v xml:space="preserve">M2    </v>
          </cell>
          <cell r="D11520">
            <v>196.33</v>
          </cell>
          <cell r="E11520">
            <v>0.05</v>
          </cell>
        </row>
        <row r="11521">
          <cell r="A11521">
            <v>10507</v>
          </cell>
          <cell r="B11521" t="str">
            <v>VIDRO TEMPERADO INCOLOR E = 10 MM, SEM COLOCACAO</v>
          </cell>
          <cell r="C11521" t="str">
            <v xml:space="preserve">M2    </v>
          </cell>
          <cell r="D11521">
            <v>147.91999999999999</v>
          </cell>
          <cell r="E11521">
            <v>0.05</v>
          </cell>
        </row>
        <row r="11522">
          <cell r="A11522">
            <v>10505</v>
          </cell>
          <cell r="B11522" t="str">
            <v>VIDRO TEMPERADO INCOLOR E = 6 MM, SEM COLOCACAO</v>
          </cell>
          <cell r="C11522" t="str">
            <v xml:space="preserve">M2    </v>
          </cell>
          <cell r="D11522">
            <v>87.28</v>
          </cell>
          <cell r="E11522">
            <v>0.05</v>
          </cell>
        </row>
        <row r="11523">
          <cell r="A11523">
            <v>10506</v>
          </cell>
          <cell r="B11523" t="str">
            <v>VIDRO TEMPERADO INCOLOR E = 8 MM, SEM COLOCACAO</v>
          </cell>
          <cell r="C11523" t="str">
            <v xml:space="preserve">M2    </v>
          </cell>
          <cell r="D11523">
            <v>113.94</v>
          </cell>
          <cell r="E11523">
            <v>0.05</v>
          </cell>
        </row>
        <row r="11524">
          <cell r="A11524">
            <v>5031</v>
          </cell>
          <cell r="B11524" t="str">
            <v>VIDRO TEMPERADO INCOLOR PARA PORTA DE ABRIR, E = 10 MM (SEM FERRAGENS E SEM COLOCACAO)</v>
          </cell>
          <cell r="C11524" t="str">
            <v xml:space="preserve">M2    </v>
          </cell>
          <cell r="D11524">
            <v>160</v>
          </cell>
          <cell r="E11524">
            <v>0.05</v>
          </cell>
        </row>
        <row r="11525">
          <cell r="A11525">
            <v>10502</v>
          </cell>
          <cell r="B11525" t="str">
            <v>VIDRO TEMPERADO VERDE E = 10 MM, SEM COLOCACAO</v>
          </cell>
          <cell r="C11525" t="str">
            <v xml:space="preserve">M2    </v>
          </cell>
          <cell r="D11525">
            <v>186.43</v>
          </cell>
          <cell r="E11525">
            <v>0.05</v>
          </cell>
        </row>
        <row r="11526">
          <cell r="A11526">
            <v>10501</v>
          </cell>
          <cell r="B11526" t="str">
            <v>VIDRO TEMPERADO VERDE E = 6 MM, SEM COLOCACAO</v>
          </cell>
          <cell r="C11526" t="str">
            <v xml:space="preserve">M2    </v>
          </cell>
          <cell r="D11526">
            <v>105.33</v>
          </cell>
          <cell r="E11526">
            <v>0.05</v>
          </cell>
        </row>
        <row r="11527">
          <cell r="A11527">
            <v>10503</v>
          </cell>
          <cell r="B11527" t="str">
            <v>VIDRO TEMPERADO VERDE E = 8 MM, SEM COLOCACAO</v>
          </cell>
          <cell r="C11527" t="str">
            <v xml:space="preserve">M2    </v>
          </cell>
          <cell r="D11527">
            <v>142.30000000000001</v>
          </cell>
          <cell r="E11527">
            <v>0.05</v>
          </cell>
        </row>
        <row r="11528">
          <cell r="A11528">
            <v>40270</v>
          </cell>
          <cell r="B11528" t="str">
            <v>VIGA DE ESCORAMAENTO H20, DE MADEIRA, PESO DE 5,00 A 5,20 KG/M, COM EXTREMIDADES PLASTICAS</v>
          </cell>
          <cell r="C11528" t="str">
            <v xml:space="preserve">M     </v>
          </cell>
          <cell r="D11528">
            <v>45.38</v>
          </cell>
          <cell r="E11528">
            <v>0.05</v>
          </cell>
        </row>
        <row r="11529">
          <cell r="A11529">
            <v>20213</v>
          </cell>
          <cell r="B11529" t="str">
            <v>VIGA DE MADEIRA APARELHADA *6 X 12* CM, MACARANDUBA, ANGELIM OU EQUIVALENTE DA REGIAO</v>
          </cell>
          <cell r="C11529" t="str">
            <v xml:space="preserve">M     </v>
          </cell>
          <cell r="D11529">
            <v>11.45</v>
          </cell>
          <cell r="E11529">
            <v>0.05</v>
          </cell>
        </row>
        <row r="11530">
          <cell r="A11530">
            <v>20211</v>
          </cell>
          <cell r="B11530" t="str">
            <v>VIGA DE MADEIRA APARELHADA *6 X 16* CM, MACARANDUBA, ANGELIM OU EQUIVALENTE DA REGIAO</v>
          </cell>
          <cell r="C11530" t="str">
            <v xml:space="preserve">M     </v>
          </cell>
          <cell r="D11530">
            <v>16.91</v>
          </cell>
          <cell r="E11530">
            <v>0.05</v>
          </cell>
        </row>
        <row r="11531">
          <cell r="A11531">
            <v>4472</v>
          </cell>
          <cell r="B11531" t="str">
            <v>VIGA DE MADEIRA NAO APARELHADA *6 X 16* CM, MACARANDUBA, ANGELIM OU EQUIVALENTE DA REGIAO</v>
          </cell>
          <cell r="C11531" t="str">
            <v xml:space="preserve">M     </v>
          </cell>
          <cell r="D11531">
            <v>16.260000000000002</v>
          </cell>
          <cell r="E11531">
            <v>0.05</v>
          </cell>
        </row>
        <row r="11532">
          <cell r="A11532">
            <v>35272</v>
          </cell>
          <cell r="B11532" t="str">
            <v>VIGA DE MADEIRA NAO APARELHADA *6 X 20* CM, MACARANDUBA, ANGELIM OU EQUIVALENTE DA REGIAO</v>
          </cell>
          <cell r="C11532" t="str">
            <v xml:space="preserve">M     </v>
          </cell>
          <cell r="D11532">
            <v>21.36</v>
          </cell>
          <cell r="E11532">
            <v>0.05</v>
          </cell>
        </row>
        <row r="11533">
          <cell r="A11533">
            <v>4425</v>
          </cell>
          <cell r="B11533" t="str">
            <v>VIGA DE MADEIRA NAO APARELHADA 6 X 12 CM, MACARANDUBA, ANGELIM OU EQUIVALENTE DA REGIAO</v>
          </cell>
          <cell r="C11533" t="str">
            <v xml:space="preserve">M     </v>
          </cell>
          <cell r="D11533">
            <v>11.95</v>
          </cell>
          <cell r="E11533">
            <v>0.05</v>
          </cell>
        </row>
        <row r="11534">
          <cell r="A11534">
            <v>4481</v>
          </cell>
          <cell r="B11534" t="str">
            <v>VIGA DE MADEIRA NAO APARELHADA 8 X 16 CM, MACARANDUBA, ANGELIM OU EQUIVALENTE DA REGIAO</v>
          </cell>
          <cell r="C11534" t="str">
            <v xml:space="preserve">M     </v>
          </cell>
          <cell r="D11534">
            <v>22.01</v>
          </cell>
          <cell r="E11534">
            <v>0.05</v>
          </cell>
        </row>
        <row r="11535">
          <cell r="A11535">
            <v>34345</v>
          </cell>
          <cell r="B11535" t="str">
            <v>VIGIA DIURNO</v>
          </cell>
          <cell r="C11535" t="str">
            <v xml:space="preserve">H     </v>
          </cell>
          <cell r="D11535">
            <v>12.81</v>
          </cell>
          <cell r="E11535">
            <v>0.05</v>
          </cell>
        </row>
        <row r="11536">
          <cell r="A11536">
            <v>41096</v>
          </cell>
          <cell r="B11536" t="str">
            <v>VIGIA DIURNO (MENSALISTA)</v>
          </cell>
          <cell r="C11536" t="str">
            <v xml:space="preserve">MES   </v>
          </cell>
          <cell r="D11536">
            <v>2259.87</v>
          </cell>
          <cell r="E11536">
            <v>0.05</v>
          </cell>
        </row>
        <row r="11537">
          <cell r="A11537">
            <v>41776</v>
          </cell>
          <cell r="B11537" t="str">
            <v>VIGIA NOTURNO, HORA EFETIVAMENTE TRABALHADA DE 22 H AS 5 H (COM ADICIONAL NOTURNO)</v>
          </cell>
          <cell r="C11537" t="str">
            <v xml:space="preserve">H     </v>
          </cell>
          <cell r="D11537">
            <v>17.559999999999999</v>
          </cell>
          <cell r="E11537">
            <v>0.05</v>
          </cell>
        </row>
        <row r="11538">
          <cell r="A11538">
            <v>4487</v>
          </cell>
          <cell r="B11538" t="str">
            <v>VIGOTA DE MADEIRA NAO APARELHADA *5 X 10* CM, MACARANDUBA, ANGELIM OU EQUIVALENTE DA REGIAO</v>
          </cell>
          <cell r="C11538" t="str">
            <v xml:space="preserve">M     </v>
          </cell>
          <cell r="D11538">
            <v>10.68</v>
          </cell>
          <cell r="E11538">
            <v>0.05</v>
          </cell>
        </row>
        <row r="11539">
          <cell r="A11539">
            <v>11157</v>
          </cell>
          <cell r="B11539" t="str">
            <v>WASH PRIMER PARA TINTA AUTOMOTIVA</v>
          </cell>
          <cell r="C11539" t="str">
            <v xml:space="preserve">GL    </v>
          </cell>
          <cell r="D11539">
            <v>159.26</v>
          </cell>
          <cell r="E11539">
            <v>0.05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26">
          <cell r="A26" t="str">
            <v>Prefeitura Municipal de Imbé</v>
          </cell>
        </row>
        <row r="50">
          <cell r="A50" t="str">
            <v>CREA/CAU:</v>
          </cell>
        </row>
        <row r="51">
          <cell r="A51" t="str">
            <v>ART/RRT:</v>
          </cell>
        </row>
      </sheetData>
      <sheetData sheetId="1"/>
      <sheetData sheetId="2"/>
      <sheetData sheetId="3">
        <row r="224">
          <cell r="K224" t="str">
            <v>Imbé/RS</v>
          </cell>
        </row>
      </sheetData>
      <sheetData sheetId="4"/>
      <sheetData sheetId="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netalarmes.com.br/central-alarme-de-incendio-intelbras-cic-06l-com-bateria?parceiro=8046&amp;parceiro=8764&amp;gad_source=1&amp;gad_campaignid=23071295898&amp;gbraid=0AAAAAD69lSQVyXV5qbZaxysnBbqAGIX_z&amp;gclid=EAIaIQobChMI4rHxkrLAkgMViENIAB3qCAsQEAQYAyABEgK-SPD_BwE" TargetMode="External"/><Relationship Id="rId3" Type="http://schemas.openxmlformats.org/officeDocument/2006/relationships/hyperlink" Target="https://www.upperseg.com.br/deteccao-e-alarme-de-incendio/acessorios/avisador-visual-e-sonoro-convencional-led-24vcc-slim-engesul/?gad_source=1&amp;gad_campaignid=17071887064&amp;gbraid=0AAAAADtWOg9B1aHQH4VphBQA-LsOyKJx_&amp;gclid=EAIaIQobChMIhZuq5cDAkgMVJkxIAB1rzh8dEAQYBiABEgJB-_D_BwE" TargetMode="External"/><Relationship Id="rId7" Type="http://schemas.openxmlformats.org/officeDocument/2006/relationships/hyperlink" Target="https://www.upperseg.com.br/deteccao-e-alarme-de-incendio/centrais/central-de-alarme-de-incendio-convencional-com-bateria-cic-06l-intelbras/?gad_source=1&amp;gad_campaignid=17071887064&amp;gbraid=0AAAAADtWOg9B1aHQH4VphBQA-LsOyKJx_&amp;gclid=EAIaIQobChMI4rHxkrLAkgMViENIAB3qCAsQEAQYAiABEgIUVvD_BwE" TargetMode="External"/><Relationship Id="rId2" Type="http://schemas.openxmlformats.org/officeDocument/2006/relationships/hyperlink" Target="https://www.megathor.com.br/sirene-audiovisual-convencional-intelbras-sav-420c?parceiro=2543&amp;gad_source=1&amp;gad_campaignid=17178546375&amp;gbraid=0AAAAACBlDI2Z6_1RYBO6cJJFZIyCBkkR_&amp;gclid=EAIaIQobChMIhZuq5cDAkgMVJkxIAB1rzh8dEAQYBSABEgIkxfD_BwE" TargetMode="External"/><Relationship Id="rId1" Type="http://schemas.openxmlformats.org/officeDocument/2006/relationships/hyperlink" Target="https://www.netalarmes.com.br/alarme/alarme-de-incendio/sinalizador-audiovisual-convencional-intelbras-sav-420-c?parceiro=8046&amp;parceiro=8764&amp;gad_source=1&amp;gad_campaignid=23071295898&amp;gbraid=0AAAAAD69lSQVyXV5qbZaxysnBbqAGIX_z&amp;gclid=EAIaIQobChMIhZuq5cDAkgMVJkxIAB1rzh8dEAQYBCABEgL1CPD_BwE" TargetMode="External"/><Relationship Id="rId6" Type="http://schemas.openxmlformats.org/officeDocument/2006/relationships/hyperlink" Target="https://www.santil.com.br/cabo-de-incendio-2x1-600v-105c-vermelho-gp-cabos/p?srsltid=AfmBOoooA_yAXSUY6XgLrwEEpljLVskzf3_4_iBL5xniTi8WpD5OoX8U" TargetMode="External"/><Relationship Id="rId11" Type="http://schemas.openxmlformats.org/officeDocument/2006/relationships/drawing" Target="../drawings/drawing4.xml"/><Relationship Id="rId5" Type="http://schemas.openxmlformats.org/officeDocument/2006/relationships/hyperlink" Target="https://loja.conduscamp.com.br/cabo-para-alarmedeteccao-incendio-1x2x100mm-vermelho-1/p?sku=6269752&amp;utm_source=google&amp;utm_medium=cpc&amp;utm_campaign=ecom_pmax_incendio&amp;utm_term=&amp;gad_source=1&amp;gad_campaignid=20249524932&amp;gbraid=0AAAAADldM60XC7LI2fXGOB2T-2YCaxeSC&amp;gclid=EAIaIQobChMIv9vo-OLCkgMVDUVIAB2bFC74EAQYASABEgIUcvD_BwE" TargetMode="External"/><Relationship Id="rId10" Type="http://schemas.openxmlformats.org/officeDocument/2006/relationships/printerSettings" Target="../printerSettings/printerSettings4.bin"/><Relationship Id="rId4" Type="http://schemas.openxmlformats.org/officeDocument/2006/relationships/hyperlink" Target="https://loja.ccabos.com.br/produtos/cabo-2x100mm-alarme-incendio-2vias-1px100mm-600v-vermelho/?variant=870733877&amp;pf=mc&amp;gad_source=1&amp;gad_campaignid=22401485984&amp;gbraid=0AAAAA-fAh9Iv6nHifMV3kJz45wKami1yy&amp;gclid=EAIaIQobChMIv9vo-OLCkgMVDUVIAB2bFC74EAQYAiABEgJq8PD_BwE" TargetMode="External"/><Relationship Id="rId9" Type="http://schemas.openxmlformats.org/officeDocument/2006/relationships/hyperlink" Target="https://www.magazineluiza.com.br/central-de-alarme-de-incendio-cic-06l-c-bateria-intelbras/p/gd0b4cja99/pi/sise/?seller_id=visioshop"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970"/>
  <sheetViews>
    <sheetView view="pageBreakPreview" zoomScale="70" zoomScaleNormal="70" zoomScaleSheetLayoutView="70" workbookViewId="0">
      <pane xSplit="16" ySplit="9" topLeftCell="Q10" activePane="bottomRight" state="frozen"/>
      <selection pane="topRight" activeCell="Q1" sqref="Q1"/>
      <selection pane="bottomLeft" activeCell="A10" sqref="A10"/>
      <selection pane="bottomRight" activeCell="N29" sqref="N29"/>
    </sheetView>
  </sheetViews>
  <sheetFormatPr defaultColWidth="14.42578125" defaultRowHeight="12.75" x14ac:dyDescent="0.2"/>
  <cols>
    <col min="1" max="1" width="9.42578125" customWidth="1"/>
    <col min="2" max="2" width="15.5703125" customWidth="1"/>
    <col min="3" max="3" width="12.140625" style="20" customWidth="1"/>
    <col min="4" max="4" width="80.85546875" customWidth="1"/>
    <col min="5" max="5" width="13.140625" customWidth="1"/>
    <col min="6" max="7" width="16.85546875" customWidth="1"/>
    <col min="8" max="8" width="14.28515625" customWidth="1"/>
    <col min="9" max="9" width="15.28515625" customWidth="1"/>
    <col min="10" max="13" width="18.28515625" customWidth="1"/>
    <col min="14" max="14" width="16.42578125" bestFit="1" customWidth="1"/>
    <col min="15" max="17" width="20.85546875" customWidth="1"/>
    <col min="18" max="19" width="9.140625" customWidth="1"/>
    <col min="20" max="31" width="8" customWidth="1"/>
  </cols>
  <sheetData>
    <row r="1" spans="1:31" ht="102.75" customHeight="1" thickBot="1" x14ac:dyDescent="0.3">
      <c r="A1" s="280" t="s">
        <v>0</v>
      </c>
      <c r="B1" s="281"/>
      <c r="C1" s="281"/>
      <c r="D1" s="281"/>
      <c r="E1" s="281"/>
      <c r="F1" s="281"/>
      <c r="G1" s="281"/>
      <c r="H1" s="281"/>
      <c r="I1" s="281"/>
      <c r="J1" s="281"/>
      <c r="K1" s="281"/>
      <c r="L1" s="281"/>
      <c r="M1" s="281"/>
      <c r="N1" s="281"/>
      <c r="O1" s="281"/>
      <c r="P1" s="281"/>
      <c r="Q1" s="282"/>
      <c r="R1" s="1"/>
      <c r="S1" s="1"/>
      <c r="T1" s="1"/>
      <c r="U1" s="1"/>
      <c r="V1" s="1"/>
      <c r="W1" s="1"/>
      <c r="X1" s="1"/>
      <c r="Y1" s="1"/>
      <c r="Z1" s="1"/>
      <c r="AA1" s="1"/>
      <c r="AB1" s="1"/>
      <c r="AC1" s="1"/>
      <c r="AD1" s="1"/>
      <c r="AE1" s="1"/>
    </row>
    <row r="2" spans="1:31" ht="20.25" x14ac:dyDescent="0.25">
      <c r="A2" s="25" t="s">
        <v>13365</v>
      </c>
      <c r="B2" s="26"/>
      <c r="C2" s="27"/>
      <c r="D2" s="26"/>
      <c r="E2" s="26"/>
      <c r="F2" s="26"/>
      <c r="G2" s="26"/>
      <c r="H2" s="26"/>
      <c r="I2" s="26"/>
      <c r="J2" s="26"/>
      <c r="K2" s="26"/>
      <c r="L2" s="26"/>
      <c r="M2" s="26"/>
      <c r="N2" s="26"/>
      <c r="O2" s="26"/>
      <c r="P2" s="26"/>
      <c r="Q2" s="28"/>
      <c r="R2" s="1"/>
      <c r="S2" s="1"/>
      <c r="T2" s="1"/>
      <c r="U2" s="1"/>
      <c r="V2" s="1"/>
      <c r="W2" s="1"/>
      <c r="X2" s="1"/>
      <c r="Y2" s="1"/>
      <c r="Z2" s="1"/>
      <c r="AA2" s="1"/>
      <c r="AB2" s="1"/>
      <c r="AC2" s="1"/>
      <c r="AD2" s="1"/>
      <c r="AE2" s="1"/>
    </row>
    <row r="3" spans="1:31" ht="16.5" x14ac:dyDescent="0.25">
      <c r="A3" s="396" t="s">
        <v>13366</v>
      </c>
      <c r="B3" s="26"/>
      <c r="C3" s="27"/>
      <c r="D3" s="26"/>
      <c r="E3" s="26"/>
      <c r="F3" s="26"/>
      <c r="G3" s="26"/>
      <c r="H3" s="26"/>
      <c r="I3" s="26"/>
      <c r="J3" s="26"/>
      <c r="K3" s="26"/>
      <c r="L3" s="26"/>
      <c r="M3" s="26"/>
      <c r="N3" s="26"/>
      <c r="O3" s="26"/>
      <c r="P3" s="26"/>
      <c r="Q3" s="28"/>
      <c r="R3" s="1"/>
      <c r="S3" s="1"/>
      <c r="T3" s="1"/>
      <c r="U3" s="1"/>
      <c r="V3" s="1"/>
      <c r="W3" s="1"/>
      <c r="X3" s="1"/>
      <c r="Y3" s="1"/>
      <c r="Z3" s="1"/>
      <c r="AA3" s="1"/>
      <c r="AB3" s="1"/>
      <c r="AC3" s="1"/>
      <c r="AD3" s="1"/>
      <c r="AE3" s="1"/>
    </row>
    <row r="4" spans="1:31" ht="16.5" x14ac:dyDescent="0.25">
      <c r="A4" s="146"/>
      <c r="B4" s="26"/>
      <c r="C4" s="27"/>
      <c r="D4" s="26"/>
      <c r="E4" s="26"/>
      <c r="F4" s="26"/>
      <c r="G4" s="26"/>
      <c r="H4" s="26"/>
      <c r="I4" s="26"/>
      <c r="J4" s="26"/>
      <c r="K4" s="26"/>
      <c r="L4" s="26"/>
      <c r="M4" s="26"/>
      <c r="N4" s="26"/>
      <c r="O4" s="26"/>
      <c r="P4" s="26"/>
      <c r="Q4" s="28"/>
      <c r="R4" s="1"/>
      <c r="S4" s="1"/>
      <c r="T4" s="1"/>
      <c r="U4" s="1"/>
      <c r="V4" s="1"/>
      <c r="W4" s="1"/>
      <c r="X4" s="1"/>
      <c r="Y4" s="1"/>
      <c r="Z4" s="1"/>
      <c r="AA4" s="1"/>
      <c r="AB4" s="1"/>
      <c r="AC4" s="1"/>
      <c r="AD4" s="1"/>
      <c r="AE4" s="1"/>
    </row>
    <row r="5" spans="1:31" ht="16.5" x14ac:dyDescent="0.25">
      <c r="A5" s="120" t="s">
        <v>13367</v>
      </c>
      <c r="B5" s="26"/>
      <c r="C5" s="27"/>
      <c r="D5" s="26"/>
      <c r="E5" s="26"/>
      <c r="F5" s="26"/>
      <c r="G5" s="26"/>
      <c r="H5" s="26"/>
      <c r="I5" s="26"/>
      <c r="J5" s="26"/>
      <c r="K5" s="26"/>
      <c r="L5" s="26"/>
      <c r="M5" s="26"/>
      <c r="N5" s="26"/>
      <c r="O5" s="26"/>
      <c r="P5" s="26"/>
      <c r="Q5" s="28"/>
      <c r="R5" s="1"/>
      <c r="S5" s="1"/>
      <c r="T5" s="1"/>
      <c r="U5" s="1"/>
      <c r="V5" s="1"/>
      <c r="W5" s="1"/>
      <c r="X5" s="1"/>
      <c r="Y5" s="1"/>
      <c r="Z5" s="1"/>
      <c r="AA5" s="1"/>
      <c r="AB5" s="1"/>
      <c r="AC5" s="1"/>
      <c r="AD5" s="1"/>
      <c r="AE5" s="1"/>
    </row>
    <row r="6" spans="1:31" ht="16.5" x14ac:dyDescent="0.25">
      <c r="A6" s="239" t="s">
        <v>13386</v>
      </c>
      <c r="B6" s="5"/>
      <c r="C6" s="30"/>
      <c r="D6" s="5"/>
      <c r="E6" s="5"/>
      <c r="F6" s="5"/>
      <c r="G6" s="5"/>
      <c r="H6" s="5"/>
      <c r="I6" s="5"/>
      <c r="J6" s="5"/>
      <c r="K6" s="5"/>
      <c r="L6" s="5"/>
      <c r="M6" s="5"/>
      <c r="N6" s="5"/>
      <c r="O6" s="5"/>
      <c r="P6" s="5"/>
      <c r="Q6" s="31"/>
      <c r="R6" s="1"/>
      <c r="S6" s="1"/>
      <c r="T6" s="1"/>
      <c r="U6" s="1"/>
      <c r="V6" s="1"/>
      <c r="W6" s="1"/>
      <c r="X6" s="1"/>
      <c r="Y6" s="1"/>
      <c r="Z6" s="1"/>
      <c r="AA6" s="1"/>
      <c r="AB6" s="1"/>
      <c r="AC6" s="1"/>
      <c r="AD6" s="1"/>
      <c r="AE6" s="1"/>
    </row>
    <row r="7" spans="1:31" ht="16.5" x14ac:dyDescent="0.25">
      <c r="A7" s="283"/>
      <c r="B7" s="284"/>
      <c r="C7" s="284"/>
      <c r="D7" s="284"/>
      <c r="E7" s="284"/>
      <c r="F7" s="284"/>
      <c r="G7" s="284"/>
      <c r="H7" s="284"/>
      <c r="I7" s="284"/>
      <c r="J7" s="284"/>
      <c r="K7" s="284"/>
      <c r="L7" s="284"/>
      <c r="M7" s="284"/>
      <c r="N7" s="284"/>
      <c r="O7" s="285"/>
      <c r="P7" s="141" t="s">
        <v>1</v>
      </c>
      <c r="Q7" s="142">
        <v>0.2268</v>
      </c>
      <c r="R7" s="1"/>
      <c r="S7" s="1"/>
      <c r="T7" s="1"/>
      <c r="U7" s="1"/>
      <c r="V7" s="1"/>
      <c r="W7" s="1"/>
      <c r="X7" s="1"/>
      <c r="Y7" s="1"/>
      <c r="Z7" s="1"/>
      <c r="AA7" s="1"/>
      <c r="AB7" s="1"/>
      <c r="AC7" s="1"/>
      <c r="AD7" s="1"/>
      <c r="AE7" s="1"/>
    </row>
    <row r="8" spans="1:31" ht="17.25" x14ac:dyDescent="0.2">
      <c r="A8" s="286" t="s">
        <v>2</v>
      </c>
      <c r="B8" s="288" t="s">
        <v>3</v>
      </c>
      <c r="C8" s="288" t="s">
        <v>4</v>
      </c>
      <c r="D8" s="288" t="s">
        <v>5</v>
      </c>
      <c r="E8" s="288" t="s">
        <v>6</v>
      </c>
      <c r="F8" s="291" t="s">
        <v>7</v>
      </c>
      <c r="G8" s="298" t="s">
        <v>12161</v>
      </c>
      <c r="H8" s="292" t="s">
        <v>12289</v>
      </c>
      <c r="I8" s="293"/>
      <c r="J8" s="294"/>
      <c r="K8" s="295" t="s">
        <v>8</v>
      </c>
      <c r="L8" s="296"/>
      <c r="M8" s="297"/>
      <c r="N8" s="300" t="s">
        <v>9</v>
      </c>
      <c r="O8" s="302" t="s">
        <v>12290</v>
      </c>
      <c r="P8" s="293"/>
      <c r="Q8" s="303"/>
      <c r="R8" s="2"/>
      <c r="S8" s="2"/>
      <c r="T8" s="2"/>
      <c r="U8" s="2"/>
      <c r="V8" s="2"/>
      <c r="W8" s="2"/>
      <c r="X8" s="2"/>
      <c r="Y8" s="2"/>
      <c r="Z8" s="2"/>
      <c r="AA8" s="2"/>
      <c r="AB8" s="2"/>
      <c r="AC8" s="2"/>
      <c r="AD8" s="2"/>
      <c r="AE8" s="2"/>
    </row>
    <row r="9" spans="1:31" ht="15.75" x14ac:dyDescent="0.25">
      <c r="A9" s="287"/>
      <c r="B9" s="289"/>
      <c r="C9" s="290"/>
      <c r="D9" s="289"/>
      <c r="E9" s="289"/>
      <c r="F9" s="289"/>
      <c r="G9" s="299"/>
      <c r="H9" s="229" t="s">
        <v>10</v>
      </c>
      <c r="I9" s="229" t="s">
        <v>11</v>
      </c>
      <c r="J9" s="229" t="s">
        <v>12</v>
      </c>
      <c r="K9" s="229" t="s">
        <v>10</v>
      </c>
      <c r="L9" s="229" t="s">
        <v>11</v>
      </c>
      <c r="M9" s="229" t="s">
        <v>12</v>
      </c>
      <c r="N9" s="301"/>
      <c r="O9" s="229" t="s">
        <v>10</v>
      </c>
      <c r="P9" s="229" t="s">
        <v>11</v>
      </c>
      <c r="Q9" s="230" t="s">
        <v>12</v>
      </c>
      <c r="R9" s="1"/>
      <c r="S9" s="1"/>
      <c r="T9" s="1"/>
      <c r="U9" s="1"/>
      <c r="V9" s="1"/>
      <c r="W9" s="1"/>
      <c r="X9" s="1"/>
      <c r="Y9" s="1"/>
      <c r="Z9" s="1"/>
      <c r="AA9" s="1"/>
      <c r="AB9" s="1"/>
      <c r="AC9" s="1"/>
      <c r="AD9" s="1"/>
      <c r="AE9" s="1"/>
    </row>
    <row r="10" spans="1:31" ht="15" x14ac:dyDescent="0.25">
      <c r="A10" s="225">
        <v>1</v>
      </c>
      <c r="B10" s="226" t="s">
        <v>13372</v>
      </c>
      <c r="C10" s="227"/>
      <c r="D10" s="227"/>
      <c r="E10" s="227"/>
      <c r="F10" s="227"/>
      <c r="G10" s="227"/>
      <c r="H10" s="227"/>
      <c r="I10" s="227"/>
      <c r="J10" s="227"/>
      <c r="K10" s="227"/>
      <c r="L10" s="227"/>
      <c r="M10" s="227"/>
      <c r="N10" s="227"/>
      <c r="O10" s="227"/>
      <c r="P10" s="227"/>
      <c r="Q10" s="228"/>
      <c r="R10" s="1"/>
      <c r="S10" s="1"/>
      <c r="T10" s="1"/>
      <c r="U10" s="1"/>
      <c r="V10" s="1"/>
      <c r="W10" s="1"/>
      <c r="X10" s="1"/>
      <c r="Y10" s="1"/>
      <c r="Z10" s="1"/>
      <c r="AA10" s="1"/>
      <c r="AB10" s="1"/>
      <c r="AC10" s="1"/>
      <c r="AD10" s="1"/>
      <c r="AE10" s="1"/>
    </row>
    <row r="11" spans="1:31" ht="15" x14ac:dyDescent="0.25">
      <c r="A11" s="225" t="s">
        <v>13</v>
      </c>
      <c r="B11" s="226" t="s">
        <v>12320</v>
      </c>
      <c r="C11" s="227"/>
      <c r="D11" s="227"/>
      <c r="E11" s="227"/>
      <c r="F11" s="227"/>
      <c r="G11" s="227"/>
      <c r="H11" s="227"/>
      <c r="I11" s="227"/>
      <c r="J11" s="227"/>
      <c r="K11" s="227"/>
      <c r="L11" s="227"/>
      <c r="M11" s="227"/>
      <c r="N11" s="227"/>
      <c r="O11" s="227"/>
      <c r="P11" s="227"/>
      <c r="Q11" s="228"/>
      <c r="R11" s="1"/>
      <c r="S11" s="1"/>
      <c r="T11" s="1"/>
      <c r="U11" s="1"/>
      <c r="V11" s="1"/>
      <c r="W11" s="1"/>
      <c r="X11" s="1"/>
      <c r="Y11" s="1"/>
      <c r="Z11" s="1"/>
      <c r="AA11" s="1"/>
      <c r="AB11" s="1"/>
      <c r="AC11" s="1"/>
      <c r="AD11" s="1"/>
      <c r="AE11" s="1"/>
    </row>
    <row r="12" spans="1:31" ht="28.5" x14ac:dyDescent="0.25">
      <c r="A12" s="216" t="s">
        <v>13371</v>
      </c>
      <c r="B12" s="189" t="s">
        <v>12298</v>
      </c>
      <c r="C12" s="216">
        <f>'COMPOSIÇÕES CRIADAS'!B6</f>
        <v>1</v>
      </c>
      <c r="D12" s="215" t="str">
        <f>'COMPOSIÇÕES CRIADAS'!C6</f>
        <v>CENTRAL DE ALARME DE INCÊNDIO CONVENCIONAL, 6 LAÇOS, COM BATERIA - MODELO DE REFERÊNCIA INTELBRAS CIC 06</v>
      </c>
      <c r="E12" s="221" t="str">
        <f>'COMPOSIÇÕES CRIADAS'!D6</f>
        <v>UN</v>
      </c>
      <c r="F12" s="192">
        <v>1</v>
      </c>
      <c r="G12" s="235">
        <f>H12/J12</f>
        <v>4.9141338573885071E-2</v>
      </c>
      <c r="H12" s="236">
        <f>'COMPOSIÇÕES CRIADAS'!L6</f>
        <v>29.34</v>
      </c>
      <c r="I12" s="236">
        <f>'COMPOSIÇÕES CRIADAS'!K6</f>
        <v>567.71333333333337</v>
      </c>
      <c r="J12" s="237">
        <f>'COMPOSIÇÕES CRIADAS'!M6</f>
        <v>597.0533333333334</v>
      </c>
      <c r="K12" s="237">
        <f t="shared" ref="K12:L12" si="0">ROUND(H12*(1+$Q$7),2)</f>
        <v>35.99</v>
      </c>
      <c r="L12" s="237">
        <f t="shared" si="0"/>
        <v>696.47</v>
      </c>
      <c r="M12" s="237">
        <f t="shared" ref="M12:M22" si="1">ROUND(J12*(1+$Q$7),2)</f>
        <v>732.47</v>
      </c>
      <c r="N12" s="193">
        <f t="shared" ref="N12:N22" ca="1" si="2">Q12*$N$27/$Q$27</f>
        <v>7.9527132447864815E-2</v>
      </c>
      <c r="O12" s="238">
        <f t="shared" ref="O12:O22" si="3">ROUND(($K12*$F12),2)</f>
        <v>35.99</v>
      </c>
      <c r="P12" s="238">
        <f t="shared" ref="P12:P22" si="4">ROUND(($L12*$F12),2)</f>
        <v>696.47</v>
      </c>
      <c r="Q12" s="238">
        <f t="shared" ref="Q12:Q22" si="5">O12+P12</f>
        <v>732.46</v>
      </c>
      <c r="R12" s="1"/>
      <c r="S12" s="1"/>
      <c r="T12" s="1"/>
      <c r="U12" s="1"/>
      <c r="V12" s="1"/>
      <c r="W12" s="1"/>
      <c r="X12" s="1"/>
      <c r="Y12" s="1"/>
      <c r="Z12" s="1"/>
      <c r="AA12" s="1"/>
      <c r="AB12" s="1"/>
      <c r="AC12" s="1"/>
      <c r="AD12" s="1"/>
      <c r="AE12" s="1"/>
    </row>
    <row r="13" spans="1:31" ht="14.25" x14ac:dyDescent="0.25">
      <c r="A13" s="216" t="s">
        <v>13373</v>
      </c>
      <c r="B13" s="189" t="s">
        <v>12298</v>
      </c>
      <c r="C13" s="216">
        <f>'COMPOSIÇÕES CRIADAS'!B13</f>
        <v>2</v>
      </c>
      <c r="D13" s="215" t="str">
        <f>'COMPOSIÇÕES CRIADAS'!C13</f>
        <v>SIRENE AUDIOVISUAL - FORNECIMENTO E INSTALAÇÃO</v>
      </c>
      <c r="E13" s="221" t="str">
        <f>'COMPOSIÇÕES CRIADAS'!D13</f>
        <v>UN</v>
      </c>
      <c r="F13" s="192">
        <v>5</v>
      </c>
      <c r="G13" s="235">
        <f>H13/J13</f>
        <v>9.4534884249336149E-2</v>
      </c>
      <c r="H13" s="236">
        <f>'COMPOSIÇÕES CRIADAS'!L13</f>
        <v>10.401499999999999</v>
      </c>
      <c r="I13" s="236">
        <f>'COMPOSIÇÕES CRIADAS'!K13</f>
        <v>99.626666666666665</v>
      </c>
      <c r="J13" s="237">
        <f>'COMPOSIÇÕES CRIADAS'!M13</f>
        <v>110.02816666666666</v>
      </c>
      <c r="K13" s="237">
        <f t="shared" ref="K13" si="6">ROUND(H13*(1+$Q$7),2)</f>
        <v>12.76</v>
      </c>
      <c r="L13" s="237">
        <f t="shared" ref="L13" si="7">ROUND(I13*(1+$Q$7),2)</f>
        <v>122.22</v>
      </c>
      <c r="M13" s="237">
        <f t="shared" ref="M13" si="8">ROUND(J13*(1+$Q$7),2)</f>
        <v>134.97999999999999</v>
      </c>
      <c r="N13" s="193">
        <f t="shared" ca="1" si="2"/>
        <v>7.3277532819626956E-2</v>
      </c>
      <c r="O13" s="238">
        <f t="shared" si="3"/>
        <v>63.8</v>
      </c>
      <c r="P13" s="238">
        <f t="shared" si="4"/>
        <v>611.1</v>
      </c>
      <c r="Q13" s="238">
        <f t="shared" ref="Q13" si="9">O13+P13</f>
        <v>674.9</v>
      </c>
      <c r="R13" s="1"/>
      <c r="S13" s="1"/>
      <c r="T13" s="1"/>
      <c r="U13" s="1"/>
      <c r="V13" s="1"/>
      <c r="W13" s="1"/>
      <c r="X13" s="1"/>
      <c r="Y13" s="1"/>
      <c r="Z13" s="1"/>
      <c r="AA13" s="1"/>
      <c r="AB13" s="1"/>
      <c r="AC13" s="1"/>
      <c r="AD13" s="1"/>
      <c r="AE13" s="1"/>
    </row>
    <row r="14" spans="1:31" ht="14.25" x14ac:dyDescent="0.25">
      <c r="A14" s="216" t="s">
        <v>13374</v>
      </c>
      <c r="B14" s="231" t="s">
        <v>12292</v>
      </c>
      <c r="C14" s="216">
        <v>11979</v>
      </c>
      <c r="D14" s="181" t="s">
        <v>13387</v>
      </c>
      <c r="E14" s="182" t="str">
        <f>E13</f>
        <v>UN</v>
      </c>
      <c r="F14" s="183">
        <v>5</v>
      </c>
      <c r="G14" s="235">
        <f>H14/J14</f>
        <v>0.10772537615374889</v>
      </c>
      <c r="H14" s="185">
        <v>8.52</v>
      </c>
      <c r="I14" s="185">
        <f>J14-H14</f>
        <v>70.570000000000007</v>
      </c>
      <c r="J14" s="186">
        <v>79.09</v>
      </c>
      <c r="K14" s="237">
        <f t="shared" ref="K14" si="10">ROUND(H14*(1+$Q$7),2)</f>
        <v>10.45</v>
      </c>
      <c r="L14" s="237">
        <f t="shared" ref="L14" si="11">ROUND(I14*(1+$Q$7),2)</f>
        <v>86.58</v>
      </c>
      <c r="M14" s="237">
        <f t="shared" ref="M14" si="12">ROUND(J14*(1+$Q$7),2)</f>
        <v>97.03</v>
      </c>
      <c r="N14" s="193">
        <f t="shared" ca="1" si="2"/>
        <v>5.2675351974280658E-2</v>
      </c>
      <c r="O14" s="238">
        <f t="shared" si="3"/>
        <v>52.25</v>
      </c>
      <c r="P14" s="238">
        <f t="shared" si="4"/>
        <v>432.9</v>
      </c>
      <c r="Q14" s="238">
        <f t="shared" ref="Q14" si="13">O14+P14</f>
        <v>485.15</v>
      </c>
      <c r="R14" s="1"/>
      <c r="S14" s="1"/>
      <c r="T14" s="1"/>
      <c r="U14" s="1"/>
      <c r="V14" s="1"/>
      <c r="W14" s="1"/>
      <c r="X14" s="1"/>
      <c r="Y14" s="1"/>
      <c r="Z14" s="1"/>
      <c r="AA14" s="1"/>
      <c r="AB14" s="1"/>
      <c r="AC14" s="1"/>
      <c r="AD14" s="1"/>
      <c r="AE14" s="1"/>
    </row>
    <row r="15" spans="1:31" ht="42.75" x14ac:dyDescent="0.25">
      <c r="A15" s="216" t="s">
        <v>13375</v>
      </c>
      <c r="B15" s="231" t="s">
        <v>12291</v>
      </c>
      <c r="C15" s="189">
        <v>91871</v>
      </c>
      <c r="D15" s="181" t="str">
        <f>VLOOKUP($C15,'Sinapi 02-2026'!$A$1:$E$13176,2,0)</f>
        <v>ELETRODUTO RÍGIDO ROSCÁVEL, PVC, DN 25 MM (3/4"), PARA CIRCUITOS TERMINAIS, INSTALADO EM PAREDE - FORNECIMENTO E INSTALAÇÃO. AF_03/2023</v>
      </c>
      <c r="E15" s="180" t="str">
        <f>VLOOKUP($C15,'Sinapi 02-2026'!$A$1:$E$13176,3,0)</f>
        <v>M</v>
      </c>
      <c r="F15" s="183">
        <f>70+(5*2.8)</f>
        <v>84</v>
      </c>
      <c r="G15" s="184">
        <f>VLOOKUP($C15,'Sinapi 02-2026'!$A$1:$E$13176,5,0)</f>
        <v>0.59179999999999999</v>
      </c>
      <c r="H15" s="185">
        <f>G15*J15</f>
        <v>10.380172</v>
      </c>
      <c r="I15" s="185">
        <f>J15-H15</f>
        <v>7.1598279999999992</v>
      </c>
      <c r="J15" s="186">
        <f>VLOOKUP($C15,'Sinapi 02-2026'!$A$1:$E$13176,4,0)</f>
        <v>17.54</v>
      </c>
      <c r="K15" s="186">
        <f t="shared" ref="K15" si="14">ROUND(H15*(1+$Q$7),2)</f>
        <v>12.73</v>
      </c>
      <c r="L15" s="186">
        <f t="shared" ref="L15" si="15">ROUND(I15*(1+$Q$7),2)</f>
        <v>8.7799999999999994</v>
      </c>
      <c r="M15" s="186">
        <f t="shared" si="1"/>
        <v>21.52</v>
      </c>
      <c r="N15" s="187">
        <f t="shared" ca="1" si="2"/>
        <v>0.19617836331280894</v>
      </c>
      <c r="O15" s="188">
        <f t="shared" si="3"/>
        <v>1069.32</v>
      </c>
      <c r="P15" s="188">
        <f t="shared" si="4"/>
        <v>737.52</v>
      </c>
      <c r="Q15" s="190">
        <f t="shared" si="5"/>
        <v>1806.84</v>
      </c>
      <c r="R15" s="1"/>
      <c r="S15" s="1"/>
      <c r="T15" s="1"/>
      <c r="U15" s="1"/>
      <c r="V15" s="1"/>
      <c r="W15" s="1"/>
      <c r="X15" s="1"/>
      <c r="Y15" s="1"/>
      <c r="Z15" s="1"/>
      <c r="AA15" s="1"/>
      <c r="AB15" s="1"/>
      <c r="AC15" s="1"/>
      <c r="AD15" s="1"/>
      <c r="AE15" s="1"/>
    </row>
    <row r="16" spans="1:31" ht="42.75" x14ac:dyDescent="0.25">
      <c r="A16" s="216" t="s">
        <v>13376</v>
      </c>
      <c r="B16" s="231" t="s">
        <v>12291</v>
      </c>
      <c r="C16" s="189">
        <v>91884</v>
      </c>
      <c r="D16" s="181" t="str">
        <f>VLOOKUP($C16,'Sinapi 02-2026'!$A$1:$E$13176,2,0)</f>
        <v>LUVA PARA ELETRODUTO, PVC, ROSCÁVEL, DN 25 MM (3/4"), PARA CIRCUITOS TERMINAIS, INSTALADA EM PAREDE - FORNECIMENTO E INSTALAÇÃO. AF_03/2023</v>
      </c>
      <c r="E16" s="180" t="str">
        <f>VLOOKUP($C16,'Sinapi 02-2026'!$A$1:$E$13176,3,0)</f>
        <v>UN</v>
      </c>
      <c r="F16" s="183">
        <f>F15/3</f>
        <v>28</v>
      </c>
      <c r="G16" s="184">
        <f>VLOOKUP($C16,'Sinapi 02-2026'!$A$1:$E$13176,5,0)</f>
        <v>0.8891</v>
      </c>
      <c r="H16" s="185">
        <f t="shared" ref="H16:H20" si="16">G16*J16</f>
        <v>11.549409000000001</v>
      </c>
      <c r="I16" s="185">
        <f t="shared" ref="I16:I20" si="17">J16-H16</f>
        <v>1.4405909999999995</v>
      </c>
      <c r="J16" s="186">
        <f>VLOOKUP($C16,'Sinapi 02-2026'!$A$1:$E$13176,4,0)</f>
        <v>12.99</v>
      </c>
      <c r="K16" s="186">
        <f t="shared" ref="K16:K20" si="18">ROUND(H16*(1+$Q$7),2)</f>
        <v>14.17</v>
      </c>
      <c r="L16" s="186">
        <f t="shared" ref="L16:L20" si="19">ROUND(I16*(1+$Q$7),2)</f>
        <v>1.77</v>
      </c>
      <c r="M16" s="186">
        <f t="shared" ref="M16:M20" si="20">ROUND(J16*(1+$Q$7),2)</f>
        <v>15.94</v>
      </c>
      <c r="N16" s="187">
        <f t="shared" ca="1" si="2"/>
        <v>4.8459369459261964E-2</v>
      </c>
      <c r="O16" s="188">
        <f t="shared" si="3"/>
        <v>396.76</v>
      </c>
      <c r="P16" s="188">
        <f t="shared" si="4"/>
        <v>49.56</v>
      </c>
      <c r="Q16" s="190">
        <f t="shared" ref="Q16:Q20" si="21">O16+P16</f>
        <v>446.32</v>
      </c>
      <c r="R16" s="1"/>
      <c r="S16" s="1"/>
      <c r="T16" s="1"/>
      <c r="U16" s="1"/>
      <c r="V16" s="1"/>
      <c r="W16" s="1"/>
      <c r="X16" s="1"/>
      <c r="Y16" s="1"/>
      <c r="Z16" s="1"/>
      <c r="AA16" s="1"/>
      <c r="AB16" s="1"/>
      <c r="AC16" s="1"/>
      <c r="AD16" s="1"/>
      <c r="AE16" s="1"/>
    </row>
    <row r="17" spans="1:31" ht="28.5" x14ac:dyDescent="0.25">
      <c r="A17" s="216" t="s">
        <v>13377</v>
      </c>
      <c r="B17" s="231" t="s">
        <v>12291</v>
      </c>
      <c r="C17" s="189">
        <v>104396</v>
      </c>
      <c r="D17" s="181" t="str">
        <f>VLOOKUP($C17,'Sinapi 02-2026'!$A$1:$E$13176,2,0)</f>
        <v>CONDULETE DE PVC, TIPO E, PARA ELETRODUTO DE PVC SOLDÁVEL DN 25 MM (3/4''), APARENTE - FORNECIMENTO E INSTALAÇÃO. AF_01/2026</v>
      </c>
      <c r="E17" s="180" t="str">
        <f>VLOOKUP($C17,'Sinapi 02-2026'!$A$1:$E$13176,3,0)</f>
        <v>UN</v>
      </c>
      <c r="F17" s="183">
        <v>2</v>
      </c>
      <c r="G17" s="184">
        <f>VLOOKUP($C17,'Sinapi 02-2026'!$A$1:$E$13176,5,0)</f>
        <v>0.46860000000000002</v>
      </c>
      <c r="H17" s="185">
        <f t="shared" si="16"/>
        <v>10.159248</v>
      </c>
      <c r="I17" s="185">
        <f t="shared" si="17"/>
        <v>11.520752</v>
      </c>
      <c r="J17" s="186">
        <f>VLOOKUP($C17,'Sinapi 02-2026'!$A$1:$E$13176,4,0)</f>
        <v>21.68</v>
      </c>
      <c r="K17" s="186">
        <f t="shared" si="18"/>
        <v>12.46</v>
      </c>
      <c r="L17" s="186">
        <f t="shared" si="19"/>
        <v>14.13</v>
      </c>
      <c r="M17" s="186">
        <f t="shared" si="20"/>
        <v>26.6</v>
      </c>
      <c r="N17" s="187">
        <f t="shared" ca="1" si="2"/>
        <v>5.774039406353181E-3</v>
      </c>
      <c r="O17" s="188">
        <f t="shared" si="3"/>
        <v>24.92</v>
      </c>
      <c r="P17" s="188">
        <f t="shared" si="4"/>
        <v>28.26</v>
      </c>
      <c r="Q17" s="190">
        <f t="shared" si="21"/>
        <v>53.180000000000007</v>
      </c>
      <c r="R17" s="1"/>
      <c r="S17" s="1"/>
      <c r="T17" s="1"/>
      <c r="U17" s="1"/>
      <c r="V17" s="1"/>
      <c r="W17" s="1"/>
      <c r="X17" s="1"/>
      <c r="Y17" s="1"/>
      <c r="Z17" s="1"/>
      <c r="AA17" s="1"/>
      <c r="AB17" s="1"/>
      <c r="AC17" s="1"/>
      <c r="AD17" s="1"/>
      <c r="AE17" s="1"/>
    </row>
    <row r="18" spans="1:31" ht="28.5" x14ac:dyDescent="0.25">
      <c r="A18" s="216" t="s">
        <v>13378</v>
      </c>
      <c r="B18" s="231" t="s">
        <v>12291</v>
      </c>
      <c r="C18" s="189">
        <v>95814</v>
      </c>
      <c r="D18" s="181" t="str">
        <f>VLOOKUP($C18,'Sinapi 02-2026'!$A$1:$E$13176,2,0)</f>
        <v>CONDULETE DE PVC, TIPO TB, PARA ELETRODUTO DE PVC SOLDÁVEL DN 25 MM (3/4''), APARENTE - FORNECIMENTO E INSTALAÇÃO. AF_01/2026</v>
      </c>
      <c r="E18" s="180" t="str">
        <f>VLOOKUP($C18,'Sinapi 02-2026'!$A$1:$E$13176,3,0)</f>
        <v>UN</v>
      </c>
      <c r="F18" s="183">
        <v>6</v>
      </c>
      <c r="G18" s="184">
        <f>VLOOKUP($C18,'Sinapi 02-2026'!$A$1:$E$13176,5,0)</f>
        <v>0.31809999999999999</v>
      </c>
      <c r="H18" s="185">
        <f t="shared" si="16"/>
        <v>6.8105209999999996</v>
      </c>
      <c r="I18" s="185">
        <f t="shared" si="17"/>
        <v>14.599479000000001</v>
      </c>
      <c r="J18" s="186">
        <f>VLOOKUP($C18,'Sinapi 02-2026'!$A$1:$E$13176,4,0)</f>
        <v>21.41</v>
      </c>
      <c r="K18" s="186">
        <f t="shared" si="18"/>
        <v>8.36</v>
      </c>
      <c r="L18" s="186">
        <f t="shared" si="19"/>
        <v>17.91</v>
      </c>
      <c r="M18" s="186">
        <f t="shared" si="20"/>
        <v>26.27</v>
      </c>
      <c r="N18" s="187">
        <f t="shared" ca="1" si="2"/>
        <v>1.7113653464260779E-2</v>
      </c>
      <c r="O18" s="188">
        <f t="shared" si="3"/>
        <v>50.16</v>
      </c>
      <c r="P18" s="188">
        <f t="shared" si="4"/>
        <v>107.46</v>
      </c>
      <c r="Q18" s="190">
        <f t="shared" si="21"/>
        <v>157.62</v>
      </c>
      <c r="R18" s="1"/>
      <c r="S18" s="1"/>
      <c r="T18" s="1"/>
      <c r="U18" s="1"/>
      <c r="V18" s="1"/>
      <c r="W18" s="1"/>
      <c r="X18" s="1"/>
      <c r="Y18" s="1"/>
      <c r="Z18" s="1"/>
      <c r="AA18" s="1"/>
      <c r="AB18" s="1"/>
      <c r="AC18" s="1"/>
      <c r="AD18" s="1"/>
      <c r="AE18" s="1"/>
    </row>
    <row r="19" spans="1:31" ht="28.5" x14ac:dyDescent="0.25">
      <c r="A19" s="216" t="s">
        <v>13379</v>
      </c>
      <c r="B19" s="231" t="s">
        <v>12291</v>
      </c>
      <c r="C19" s="189">
        <v>104404</v>
      </c>
      <c r="D19" s="181" t="str">
        <f>VLOOKUP($C19,'Sinapi 02-2026'!$A$1:$E$13176,2,0)</f>
        <v>CONDULETE DE PVC, TIPO T, PARA ELETRODUTO DE PVC SOLDÁVEL DN 25 MM (3/4''), APARENTE - FORNECIMENTO E INSTALAÇÃO. AF_01/2026</v>
      </c>
      <c r="E19" s="180" t="str">
        <f>VLOOKUP($C19,'Sinapi 02-2026'!$A$1:$E$13176,3,0)</f>
        <v>UN</v>
      </c>
      <c r="F19" s="183">
        <v>2</v>
      </c>
      <c r="G19" s="184">
        <f>VLOOKUP($C19,'Sinapi 02-2026'!$A$1:$E$13176,5,0)</f>
        <v>0.50280000000000002</v>
      </c>
      <c r="H19" s="185">
        <f t="shared" si="16"/>
        <v>15.290148</v>
      </c>
      <c r="I19" s="185">
        <f t="shared" si="17"/>
        <v>15.119852</v>
      </c>
      <c r="J19" s="186">
        <f>VLOOKUP($C19,'Sinapi 02-2026'!$A$1:$E$13176,4,0)</f>
        <v>30.41</v>
      </c>
      <c r="K19" s="186">
        <f t="shared" si="18"/>
        <v>18.760000000000002</v>
      </c>
      <c r="L19" s="186">
        <f t="shared" si="19"/>
        <v>18.55</v>
      </c>
      <c r="M19" s="186">
        <f t="shared" si="20"/>
        <v>37.31</v>
      </c>
      <c r="N19" s="187">
        <f t="shared" ca="1" si="2"/>
        <v>8.1018958349393447E-3</v>
      </c>
      <c r="O19" s="188">
        <f t="shared" si="3"/>
        <v>37.520000000000003</v>
      </c>
      <c r="P19" s="188">
        <f t="shared" si="4"/>
        <v>37.1</v>
      </c>
      <c r="Q19" s="190">
        <f t="shared" si="21"/>
        <v>74.62</v>
      </c>
      <c r="R19" s="1"/>
      <c r="S19" s="1"/>
      <c r="T19" s="1"/>
      <c r="U19" s="1"/>
      <c r="V19" s="1"/>
      <c r="W19" s="1"/>
      <c r="X19" s="1"/>
      <c r="Y19" s="1"/>
      <c r="Z19" s="1"/>
      <c r="AA19" s="1"/>
      <c r="AB19" s="1"/>
      <c r="AC19" s="1"/>
      <c r="AD19" s="1"/>
      <c r="AE19" s="1"/>
    </row>
    <row r="20" spans="1:31" ht="28.5" x14ac:dyDescent="0.25">
      <c r="A20" s="216" t="s">
        <v>13380</v>
      </c>
      <c r="B20" s="231" t="s">
        <v>12291</v>
      </c>
      <c r="C20" s="189">
        <v>95808</v>
      </c>
      <c r="D20" s="181" t="str">
        <f>VLOOKUP($C20,'Sinapi 02-2026'!$A$1:$E$13176,2,0)</f>
        <v>CONDULETE DE PVC, TIPO LL, PARA ELETRODUTO DE PVC SOLDÁVEL DN 25 MM (3/4''), APARENTE - FORNECIMENTO E INSTALAÇÃO. AF_01/2026</v>
      </c>
      <c r="E20" s="180" t="str">
        <f>VLOOKUP($C20,'Sinapi 02-2026'!$A$1:$E$13176,3,0)</f>
        <v>UN</v>
      </c>
      <c r="F20" s="183">
        <v>5</v>
      </c>
      <c r="G20" s="184">
        <f>VLOOKUP($C20,'Sinapi 02-2026'!$A$1:$E$13176,5,0)</f>
        <v>0.48830000000000001</v>
      </c>
      <c r="H20" s="185">
        <f t="shared" si="16"/>
        <v>13.569857000000001</v>
      </c>
      <c r="I20" s="185">
        <f t="shared" si="17"/>
        <v>14.220142999999998</v>
      </c>
      <c r="J20" s="186">
        <f>VLOOKUP($C20,'Sinapi 02-2026'!$A$1:$E$13176,4,0)</f>
        <v>27.79</v>
      </c>
      <c r="K20" s="186">
        <f t="shared" si="18"/>
        <v>16.649999999999999</v>
      </c>
      <c r="L20" s="186">
        <f t="shared" si="19"/>
        <v>17.45</v>
      </c>
      <c r="M20" s="186">
        <f t="shared" si="20"/>
        <v>34.090000000000003</v>
      </c>
      <c r="N20" s="187">
        <f t="shared" ca="1" si="2"/>
        <v>1.8512104527702467E-2</v>
      </c>
      <c r="O20" s="188">
        <f t="shared" si="3"/>
        <v>83.25</v>
      </c>
      <c r="P20" s="188">
        <f t="shared" si="4"/>
        <v>87.25</v>
      </c>
      <c r="Q20" s="190">
        <f t="shared" si="21"/>
        <v>170.5</v>
      </c>
      <c r="R20" s="1"/>
      <c r="S20" s="1"/>
      <c r="T20" s="1"/>
      <c r="U20" s="1"/>
      <c r="V20" s="1"/>
      <c r="W20" s="1"/>
      <c r="X20" s="1"/>
      <c r="Y20" s="1"/>
      <c r="Z20" s="1"/>
      <c r="AA20" s="1"/>
      <c r="AB20" s="1"/>
      <c r="AC20" s="1"/>
      <c r="AD20" s="1"/>
      <c r="AE20" s="1"/>
    </row>
    <row r="21" spans="1:31" ht="28.5" x14ac:dyDescent="0.25">
      <c r="A21" s="216" t="s">
        <v>13381</v>
      </c>
      <c r="B21" s="231" t="s">
        <v>12298</v>
      </c>
      <c r="C21" s="189">
        <f>'COMPOSIÇÕES CRIADAS'!B20</f>
        <v>3</v>
      </c>
      <c r="D21" s="181" t="str">
        <f>'COMPOSIÇÕES CRIADAS'!C20</f>
        <v>CABO PARA ALARME/DETECÇÃO INCÊNDIO 1X2X1,00 MM² - FORNECIMENTO E INSTALAÇÃO</v>
      </c>
      <c r="E21" s="182" t="str">
        <f>'COMPOSIÇÕES CRIADAS'!D20</f>
        <v>M</v>
      </c>
      <c r="F21" s="183">
        <f>F15</f>
        <v>84</v>
      </c>
      <c r="G21" s="184">
        <f t="shared" ref="G21:G22" si="22">H21/J21</f>
        <v>0.62828484850518618</v>
      </c>
      <c r="H21" s="185">
        <f>'COMPOSIÇÕES CRIADAS'!L20</f>
        <v>10.401499999999999</v>
      </c>
      <c r="I21" s="185">
        <f>'COMPOSIÇÕES CRIADAS'!K20</f>
        <v>6.153888888888889</v>
      </c>
      <c r="J21" s="186">
        <f>'COMPOSIÇÕES CRIADAS'!M20</f>
        <v>16.555388888888888</v>
      </c>
      <c r="K21" s="186">
        <f t="shared" ref="K21:K22" si="23">ROUND(H21*(1+$Q$7),2)</f>
        <v>12.76</v>
      </c>
      <c r="L21" s="186">
        <f t="shared" ref="L21:L22" si="24">ROUND(I21*(1+$Q$7),2)</f>
        <v>7.55</v>
      </c>
      <c r="M21" s="186">
        <f t="shared" si="1"/>
        <v>20.309999999999999</v>
      </c>
      <c r="N21" s="187">
        <f t="shared" ca="1" si="2"/>
        <v>0.185233963685874</v>
      </c>
      <c r="O21" s="188">
        <f t="shared" si="3"/>
        <v>1071.8399999999999</v>
      </c>
      <c r="P21" s="188">
        <f t="shared" si="4"/>
        <v>634.20000000000005</v>
      </c>
      <c r="Q21" s="190">
        <f t="shared" si="5"/>
        <v>1706.04</v>
      </c>
      <c r="R21" s="1"/>
      <c r="S21" s="1"/>
      <c r="T21" s="1"/>
      <c r="U21" s="1"/>
      <c r="V21" s="1"/>
      <c r="W21" s="1"/>
      <c r="X21" s="1"/>
      <c r="Y21" s="1"/>
      <c r="Z21" s="1"/>
      <c r="AA21" s="1"/>
      <c r="AB21" s="1"/>
      <c r="AC21" s="1"/>
      <c r="AD21" s="1"/>
      <c r="AE21" s="1"/>
    </row>
    <row r="22" spans="1:31" ht="57" x14ac:dyDescent="0.25">
      <c r="A22" s="216" t="s">
        <v>13388</v>
      </c>
      <c r="B22" s="231" t="s">
        <v>12298</v>
      </c>
      <c r="C22" s="189">
        <f>'COMPOSIÇÕES CRIADAS'!B27</f>
        <v>4</v>
      </c>
      <c r="D22" s="181" t="str">
        <f>'COMPOSIÇÕES CRIADAS'!C27</f>
        <v>PLACA DE SINALIZACAO DE SEGURANCA CONTRA INCENDIO, FOTOLUMINESCENTE, QUADRADA, *20 X 20* CM, EM PVC *2* MM ANTI-CHAMAS (SIMBOLOS, CORES E PICTOGRAMAS CONFORME NBR 16820) - FORNECIMENTO E INSTALAÇÃO</v>
      </c>
      <c r="E22" s="182" t="str">
        <f>'COMPOSIÇÕES CRIADAS'!D27</f>
        <v>UN</v>
      </c>
      <c r="F22" s="183">
        <v>6</v>
      </c>
      <c r="G22" s="184">
        <f t="shared" si="22"/>
        <v>9.0399388356937393E-2</v>
      </c>
      <c r="H22" s="185">
        <f>'COMPOSIÇÕES CRIADAS'!L27</f>
        <v>2.0691666666666664</v>
      </c>
      <c r="I22" s="185">
        <f>'COMPOSIÇÕES CRIADAS'!K27</f>
        <v>20.82</v>
      </c>
      <c r="J22" s="186">
        <f>'COMPOSIÇÕES CRIADAS'!M27</f>
        <v>22.889166666666668</v>
      </c>
      <c r="K22" s="186">
        <f t="shared" si="23"/>
        <v>2.54</v>
      </c>
      <c r="L22" s="186">
        <f t="shared" si="24"/>
        <v>25.54</v>
      </c>
      <c r="M22" s="186">
        <f t="shared" si="1"/>
        <v>28.08</v>
      </c>
      <c r="N22" s="187">
        <f t="shared" ca="1" si="2"/>
        <v>1.8292782233591272E-2</v>
      </c>
      <c r="O22" s="188">
        <f t="shared" si="3"/>
        <v>15.24</v>
      </c>
      <c r="P22" s="188">
        <f t="shared" si="4"/>
        <v>153.24</v>
      </c>
      <c r="Q22" s="190">
        <f t="shared" si="5"/>
        <v>168.48000000000002</v>
      </c>
      <c r="R22" s="1"/>
      <c r="S22" s="1"/>
      <c r="T22" s="1"/>
      <c r="U22" s="1"/>
      <c r="V22" s="1"/>
      <c r="W22" s="1"/>
      <c r="X22" s="1"/>
      <c r="Y22" s="1"/>
      <c r="Z22" s="1"/>
      <c r="AA22" s="1"/>
      <c r="AB22" s="1"/>
      <c r="AC22" s="1"/>
      <c r="AD22" s="1"/>
      <c r="AE22" s="1"/>
    </row>
    <row r="23" spans="1:31" ht="15" x14ac:dyDescent="0.25">
      <c r="A23" s="270" t="s">
        <v>16</v>
      </c>
      <c r="B23" s="271"/>
      <c r="C23" s="271"/>
      <c r="D23" s="271"/>
      <c r="E23" s="271"/>
      <c r="F23" s="271"/>
      <c r="G23" s="271"/>
      <c r="H23" s="271"/>
      <c r="I23" s="271"/>
      <c r="J23" s="272"/>
      <c r="K23" s="232"/>
      <c r="L23" s="232"/>
      <c r="M23" s="232"/>
      <c r="N23" s="233"/>
      <c r="O23" s="240">
        <f>SUM(O12:O22)</f>
        <v>2901.0499999999997</v>
      </c>
      <c r="P23" s="240">
        <f t="shared" ref="P23:Q23" si="25">SUM(P12:P22)</f>
        <v>3575.0600000000004</v>
      </c>
      <c r="Q23" s="240">
        <f t="shared" si="25"/>
        <v>6476.1100000000006</v>
      </c>
      <c r="R23" s="1"/>
      <c r="S23" s="1"/>
      <c r="T23" s="1"/>
      <c r="U23" s="1"/>
      <c r="V23" s="1"/>
      <c r="W23" s="1"/>
      <c r="X23" s="1"/>
      <c r="Y23" s="1"/>
      <c r="Z23" s="1"/>
      <c r="AA23" s="1"/>
      <c r="AB23" s="1"/>
      <c r="AC23" s="1"/>
      <c r="AD23" s="1"/>
      <c r="AE23" s="1"/>
    </row>
    <row r="24" spans="1:31" ht="15" x14ac:dyDescent="0.25">
      <c r="A24" s="225" t="s">
        <v>14</v>
      </c>
      <c r="B24" s="226" t="s">
        <v>13382</v>
      </c>
      <c r="C24" s="227"/>
      <c r="D24" s="227"/>
      <c r="E24" s="227"/>
      <c r="F24" s="227"/>
      <c r="G24" s="227"/>
      <c r="H24" s="227"/>
      <c r="I24" s="227"/>
      <c r="J24" s="227"/>
      <c r="K24" s="227"/>
      <c r="L24" s="227"/>
      <c r="M24" s="227"/>
      <c r="N24" s="227"/>
      <c r="O24" s="227"/>
      <c r="P24" s="227"/>
      <c r="Q24" s="228"/>
      <c r="R24" s="1"/>
      <c r="S24" s="1"/>
      <c r="T24" s="1"/>
      <c r="U24" s="1"/>
      <c r="V24" s="1"/>
      <c r="W24" s="1"/>
      <c r="X24" s="1"/>
      <c r="Y24" s="1"/>
      <c r="Z24" s="1"/>
      <c r="AA24" s="1"/>
      <c r="AB24" s="1"/>
      <c r="AC24" s="1"/>
      <c r="AD24" s="1"/>
      <c r="AE24" s="1"/>
    </row>
    <row r="25" spans="1:31" ht="28.5" x14ac:dyDescent="0.25">
      <c r="A25" s="178" t="s">
        <v>13383</v>
      </c>
      <c r="B25" s="189" t="s">
        <v>12298</v>
      </c>
      <c r="C25" s="208">
        <f>'COMPOSIÇÕES CRIADAS'!B33</f>
        <v>5</v>
      </c>
      <c r="D25" s="181" t="str">
        <f>'COMPOSIÇÕES CRIADAS'!C33</f>
        <v>BARRA ANTIPANICO SIMPLES, COM FECHADURA LADO OPOSTO, COR CINZA - FORNECIMENTO E INSTALAÇÃO</v>
      </c>
      <c r="E25" s="182" t="str">
        <f>'COMPOSIÇÕES CRIADAS'!D33</f>
        <v>UN</v>
      </c>
      <c r="F25" s="246">
        <v>2</v>
      </c>
      <c r="G25" s="184">
        <f t="shared" ref="G25" si="26">H25/J25</f>
        <v>7.5059902540585657E-2</v>
      </c>
      <c r="H25" s="185">
        <f>'COMPOSIÇÕES CRIADAS'!L33</f>
        <v>83.640000000000015</v>
      </c>
      <c r="I25" s="185">
        <f>'COMPOSIÇÕES CRIADAS'!K33</f>
        <v>1030.67</v>
      </c>
      <c r="J25" s="186">
        <f>'COMPOSIÇÕES CRIADAS'!M33</f>
        <v>1114.3100000000002</v>
      </c>
      <c r="K25" s="186">
        <f t="shared" ref="K25" si="27">ROUND(H25*(1+$Q$7),2)</f>
        <v>102.61</v>
      </c>
      <c r="L25" s="186">
        <f t="shared" ref="L25" si="28">ROUND(I25*(1+$Q$7),2)</f>
        <v>1264.43</v>
      </c>
      <c r="M25" s="186">
        <f t="shared" ref="M25" si="29">ROUND(J25*(1+$Q$7),2)</f>
        <v>1367.04</v>
      </c>
      <c r="N25" s="187">
        <f ca="1">Q25*$N$27/$Q$27</f>
        <v>0.29685381083343554</v>
      </c>
      <c r="O25" s="188">
        <f t="shared" ref="O25" si="30">ROUND(($K25*$F25),2)</f>
        <v>205.22</v>
      </c>
      <c r="P25" s="188">
        <f t="shared" ref="P25" si="31">ROUND(($L25*$F25),2)</f>
        <v>2528.86</v>
      </c>
      <c r="Q25" s="190">
        <f t="shared" ref="Q25" si="32">O25+P25</f>
        <v>2734.08</v>
      </c>
      <c r="R25" s="1"/>
      <c r="S25" s="1"/>
      <c r="T25" s="1"/>
      <c r="U25" s="1"/>
      <c r="V25" s="1"/>
      <c r="W25" s="1"/>
      <c r="X25" s="1"/>
      <c r="Y25" s="1"/>
      <c r="Z25" s="1"/>
      <c r="AA25" s="1"/>
      <c r="AB25" s="1"/>
      <c r="AC25" s="1"/>
      <c r="AD25" s="1"/>
      <c r="AE25" s="1"/>
    </row>
    <row r="26" spans="1:31" ht="15" x14ac:dyDescent="0.25">
      <c r="A26" s="270" t="s">
        <v>16</v>
      </c>
      <c r="B26" s="271"/>
      <c r="C26" s="271"/>
      <c r="D26" s="271"/>
      <c r="E26" s="271"/>
      <c r="F26" s="271"/>
      <c r="G26" s="271"/>
      <c r="H26" s="271"/>
      <c r="I26" s="271"/>
      <c r="J26" s="272"/>
      <c r="K26" s="232"/>
      <c r="L26" s="232"/>
      <c r="M26" s="232"/>
      <c r="N26" s="233"/>
      <c r="O26" s="240">
        <f>SUM(O25)</f>
        <v>205.22</v>
      </c>
      <c r="P26" s="240">
        <f>SUM(P25)</f>
        <v>2528.86</v>
      </c>
      <c r="Q26" s="240">
        <f>SUM(Q25)</f>
        <v>2734.08</v>
      </c>
      <c r="R26" s="1"/>
      <c r="S26" s="1"/>
      <c r="T26" s="1"/>
      <c r="U26" s="1"/>
      <c r="V26" s="1"/>
      <c r="W26" s="1"/>
      <c r="X26" s="1"/>
      <c r="Y26" s="1"/>
      <c r="Z26" s="1"/>
      <c r="AA26" s="1"/>
      <c r="AB26" s="1"/>
      <c r="AC26" s="1"/>
      <c r="AD26" s="1"/>
      <c r="AE26" s="1"/>
    </row>
    <row r="27" spans="1:31" s="17" customFormat="1" ht="20.25" x14ac:dyDescent="0.3">
      <c r="A27" s="276" t="s">
        <v>25</v>
      </c>
      <c r="B27" s="277"/>
      <c r="C27" s="277"/>
      <c r="D27" s="277"/>
      <c r="E27" s="277"/>
      <c r="F27" s="277"/>
      <c r="G27" s="277"/>
      <c r="H27" s="277"/>
      <c r="I27" s="277"/>
      <c r="J27" s="277"/>
      <c r="K27" s="58"/>
      <c r="L27" s="58"/>
      <c r="M27" s="18"/>
      <c r="N27" s="23">
        <v>1</v>
      </c>
      <c r="O27" s="241">
        <f ca="1">SUMIF(A10:J26,"SUBTOTAL",O10:O26)</f>
        <v>3106.2699999999995</v>
      </c>
      <c r="P27" s="241">
        <f ca="1">SUMIF($A$8:$J$26,"SUBTOTAL",P8:P26)</f>
        <v>6103.92</v>
      </c>
      <c r="Q27" s="241">
        <f ca="1">SUMIF($A$8:$J$26,"SUBTOTAL",Q8:Q26)</f>
        <v>9210.19</v>
      </c>
      <c r="R27" s="16"/>
      <c r="S27" s="16"/>
      <c r="T27" s="16"/>
      <c r="U27" s="16"/>
      <c r="V27" s="16"/>
      <c r="W27" s="16"/>
      <c r="X27" s="16"/>
      <c r="Y27" s="16"/>
      <c r="Z27" s="16"/>
      <c r="AA27" s="16"/>
      <c r="AB27" s="16"/>
      <c r="AC27" s="16"/>
      <c r="AD27" s="16"/>
      <c r="AE27" s="16"/>
    </row>
    <row r="28" spans="1:31" ht="16.5" x14ac:dyDescent="0.25">
      <c r="A28" s="33"/>
      <c r="B28" s="34"/>
      <c r="C28" s="35"/>
      <c r="D28" s="34"/>
      <c r="E28" s="34"/>
      <c r="F28" s="34"/>
      <c r="G28" s="34"/>
      <c r="H28" s="34"/>
      <c r="I28" s="34"/>
      <c r="J28" s="34"/>
      <c r="K28" s="34"/>
      <c r="L28" s="34"/>
      <c r="M28" s="34"/>
      <c r="N28" s="34"/>
      <c r="O28" s="36"/>
      <c r="P28" s="36"/>
      <c r="Q28" s="37"/>
      <c r="R28" s="1"/>
      <c r="S28" s="1"/>
      <c r="T28" s="1"/>
      <c r="U28" s="1"/>
      <c r="V28" s="1"/>
      <c r="W28" s="1"/>
      <c r="X28" s="1"/>
      <c r="Y28" s="1"/>
      <c r="Z28" s="1"/>
      <c r="AA28" s="1"/>
      <c r="AB28" s="1"/>
      <c r="AC28" s="1"/>
      <c r="AD28" s="1"/>
      <c r="AE28" s="1"/>
    </row>
    <row r="29" spans="1:31" ht="15" x14ac:dyDescent="0.25">
      <c r="A29" s="38"/>
      <c r="B29" s="39"/>
      <c r="C29" s="40"/>
      <c r="D29" s="39"/>
      <c r="E29" s="39"/>
      <c r="F29" s="39"/>
      <c r="G29" s="39"/>
      <c r="H29" s="39"/>
      <c r="I29" s="39"/>
      <c r="J29" s="39"/>
      <c r="K29" s="39"/>
      <c r="L29" s="39"/>
      <c r="M29" s="39"/>
      <c r="N29" s="39"/>
      <c r="O29" s="404" t="s">
        <v>13399</v>
      </c>
      <c r="P29" s="404"/>
      <c r="Q29" s="405"/>
      <c r="R29" s="1"/>
      <c r="S29" s="1"/>
      <c r="T29" s="1"/>
      <c r="U29" s="1"/>
      <c r="V29" s="1"/>
      <c r="W29" s="1"/>
      <c r="X29" s="1"/>
      <c r="Y29" s="1"/>
      <c r="Z29" s="1"/>
      <c r="AA29" s="1"/>
      <c r="AB29" s="1"/>
      <c r="AC29" s="1"/>
      <c r="AD29" s="1"/>
      <c r="AE29" s="1"/>
    </row>
    <row r="30" spans="1:31" ht="15" x14ac:dyDescent="0.25">
      <c r="A30" s="38"/>
      <c r="B30" s="39"/>
      <c r="C30" s="40"/>
      <c r="D30" s="39"/>
      <c r="E30" s="39"/>
      <c r="F30" s="39"/>
      <c r="G30" s="39"/>
      <c r="H30" s="39"/>
      <c r="I30" s="39"/>
      <c r="J30" s="39"/>
      <c r="K30" s="39"/>
      <c r="L30" s="39"/>
      <c r="M30" s="39"/>
      <c r="N30" s="39"/>
      <c r="O30" s="41"/>
      <c r="P30" s="41"/>
      <c r="Q30" s="42"/>
      <c r="R30" s="1"/>
      <c r="S30" s="1"/>
      <c r="T30" s="1"/>
      <c r="U30" s="1"/>
      <c r="V30" s="1"/>
      <c r="W30" s="1"/>
      <c r="X30" s="1"/>
      <c r="Y30" s="1"/>
      <c r="Z30" s="1"/>
      <c r="AA30" s="1"/>
      <c r="AB30" s="1"/>
      <c r="AC30" s="1"/>
      <c r="AD30" s="1"/>
      <c r="AE30" s="1"/>
    </row>
    <row r="31" spans="1:31" ht="15" x14ac:dyDescent="0.25">
      <c r="A31" s="38"/>
      <c r="B31" s="39"/>
      <c r="C31" s="40"/>
      <c r="D31" s="39"/>
      <c r="E31" s="39"/>
      <c r="F31" s="39"/>
      <c r="G31" s="39"/>
      <c r="H31" s="39"/>
      <c r="I31" s="39"/>
      <c r="J31" s="39"/>
      <c r="K31" s="39"/>
      <c r="L31" s="39"/>
      <c r="M31" s="39"/>
      <c r="N31" s="39"/>
      <c r="O31" s="41"/>
      <c r="P31" s="41"/>
      <c r="Q31" s="42"/>
      <c r="R31" s="1"/>
      <c r="S31" s="1"/>
      <c r="T31" s="1"/>
      <c r="U31" s="1"/>
      <c r="V31" s="1"/>
      <c r="W31" s="1"/>
      <c r="X31" s="1"/>
      <c r="Y31" s="1"/>
      <c r="Z31" s="1"/>
      <c r="AA31" s="1"/>
      <c r="AB31" s="1"/>
      <c r="AC31" s="1"/>
      <c r="AD31" s="1"/>
      <c r="AE31" s="1"/>
    </row>
    <row r="32" spans="1:31" ht="15" x14ac:dyDescent="0.25">
      <c r="A32" s="38"/>
      <c r="B32" s="39"/>
      <c r="C32" s="40"/>
      <c r="D32" s="39"/>
      <c r="E32" s="39"/>
      <c r="F32" s="39"/>
      <c r="G32" s="39"/>
      <c r="H32" s="39"/>
      <c r="I32" s="39"/>
      <c r="J32" s="39"/>
      <c r="K32" s="39"/>
      <c r="L32" s="39"/>
      <c r="M32" s="39"/>
      <c r="N32" s="39"/>
      <c r="O32" s="41"/>
      <c r="P32" s="41"/>
      <c r="Q32" s="42"/>
      <c r="R32" s="1"/>
      <c r="S32" s="1"/>
      <c r="T32" s="1"/>
      <c r="U32" s="1"/>
      <c r="V32" s="1"/>
      <c r="W32" s="1"/>
      <c r="X32" s="1"/>
      <c r="Y32" s="1"/>
      <c r="Z32" s="1"/>
      <c r="AA32" s="1"/>
      <c r="AB32" s="1"/>
      <c r="AC32" s="1"/>
      <c r="AD32" s="1"/>
      <c r="AE32" s="1"/>
    </row>
    <row r="33" spans="1:31" ht="15" x14ac:dyDescent="0.25">
      <c r="A33" s="38"/>
      <c r="B33" s="39"/>
      <c r="C33" s="40"/>
      <c r="D33" s="39"/>
      <c r="E33" s="39"/>
      <c r="F33" s="39"/>
      <c r="G33" s="39"/>
      <c r="H33" s="39"/>
      <c r="I33" s="39"/>
      <c r="J33" s="39"/>
      <c r="K33" s="39"/>
      <c r="L33" s="39"/>
      <c r="M33" s="39"/>
      <c r="N33" s="39"/>
      <c r="O33" s="41"/>
      <c r="P33" s="41"/>
      <c r="Q33" s="42"/>
      <c r="R33" s="1"/>
      <c r="S33" s="1"/>
      <c r="T33" s="1"/>
      <c r="U33" s="1"/>
      <c r="V33" s="1"/>
      <c r="W33" s="1"/>
      <c r="X33" s="1"/>
      <c r="Y33" s="1"/>
      <c r="Z33" s="1"/>
      <c r="AA33" s="1"/>
      <c r="AB33" s="1"/>
      <c r="AC33" s="1"/>
      <c r="AD33" s="1"/>
      <c r="AE33" s="1"/>
    </row>
    <row r="34" spans="1:31" ht="15" x14ac:dyDescent="0.25">
      <c r="A34" s="38"/>
      <c r="B34" s="39"/>
      <c r="C34" s="40"/>
      <c r="D34" s="39"/>
      <c r="E34" s="39"/>
      <c r="F34" s="39"/>
      <c r="G34" s="39"/>
      <c r="H34" s="39"/>
      <c r="I34" s="39"/>
      <c r="J34" s="39"/>
      <c r="K34" s="39"/>
      <c r="L34" s="39"/>
      <c r="M34" s="39"/>
      <c r="N34" s="39"/>
      <c r="O34" s="41"/>
      <c r="P34" s="41"/>
      <c r="Q34" s="42"/>
      <c r="R34" s="1"/>
      <c r="S34" s="1"/>
      <c r="T34" s="1"/>
      <c r="U34" s="1"/>
      <c r="V34" s="1"/>
      <c r="W34" s="1"/>
      <c r="X34" s="1"/>
      <c r="Y34" s="1"/>
      <c r="Z34" s="1"/>
      <c r="AA34" s="1"/>
      <c r="AB34" s="1"/>
      <c r="AC34" s="1"/>
      <c r="AD34" s="1"/>
      <c r="AE34" s="1"/>
    </row>
    <row r="35" spans="1:31" ht="15" x14ac:dyDescent="0.25">
      <c r="A35" s="38"/>
      <c r="B35" s="39"/>
      <c r="C35" s="40"/>
      <c r="D35" s="39"/>
      <c r="E35" s="39"/>
      <c r="F35" s="39"/>
      <c r="G35" s="39"/>
      <c r="H35" s="41"/>
      <c r="I35" s="41"/>
      <c r="J35" s="43"/>
      <c r="K35" s="43"/>
      <c r="L35" s="43"/>
      <c r="M35" s="39"/>
      <c r="N35" s="39"/>
      <c r="O35" s="24"/>
      <c r="P35" s="24"/>
      <c r="Q35" s="44"/>
      <c r="R35" s="1"/>
      <c r="S35" s="1"/>
      <c r="T35" s="1"/>
      <c r="U35" s="1"/>
      <c r="V35" s="1"/>
      <c r="W35" s="1"/>
      <c r="X35" s="1"/>
      <c r="Y35" s="1"/>
      <c r="Z35" s="1"/>
      <c r="AA35" s="1"/>
      <c r="AB35" s="1"/>
      <c r="AC35" s="1"/>
      <c r="AD35" s="1"/>
      <c r="AE35" s="1"/>
    </row>
    <row r="36" spans="1:31" ht="15" x14ac:dyDescent="0.25">
      <c r="A36" s="38"/>
      <c r="B36" s="39"/>
      <c r="C36" s="40"/>
      <c r="D36" s="39"/>
      <c r="E36" s="39"/>
      <c r="F36" s="45"/>
      <c r="G36" s="45"/>
      <c r="H36" s="278" t="s">
        <v>26</v>
      </c>
      <c r="I36" s="278"/>
      <c r="J36" s="278"/>
      <c r="K36" s="46"/>
      <c r="L36" s="46"/>
      <c r="M36" s="45"/>
      <c r="N36" s="45"/>
      <c r="O36" s="278" t="s">
        <v>12340</v>
      </c>
      <c r="P36" s="278"/>
      <c r="Q36" s="47"/>
      <c r="R36" s="1"/>
      <c r="S36" s="1"/>
      <c r="T36" s="1"/>
      <c r="U36" s="1"/>
      <c r="V36" s="1"/>
      <c r="W36" s="1"/>
      <c r="X36" s="1"/>
      <c r="Y36" s="1"/>
      <c r="Z36" s="1"/>
      <c r="AA36" s="1"/>
      <c r="AB36" s="1"/>
      <c r="AC36" s="1"/>
      <c r="AD36" s="1"/>
      <c r="AE36" s="1"/>
    </row>
    <row r="37" spans="1:31" ht="15" x14ac:dyDescent="0.25">
      <c r="A37" s="38"/>
      <c r="B37" s="39"/>
      <c r="C37" s="40"/>
      <c r="D37" s="39"/>
      <c r="E37" s="39"/>
      <c r="F37" s="45"/>
      <c r="G37" s="45"/>
      <c r="H37" s="279" t="s">
        <v>27</v>
      </c>
      <c r="I37" s="279"/>
      <c r="J37" s="279"/>
      <c r="K37" s="46"/>
      <c r="L37" s="46"/>
      <c r="M37" s="45"/>
      <c r="N37" s="45"/>
      <c r="O37" s="279" t="s">
        <v>12344</v>
      </c>
      <c r="P37" s="279"/>
      <c r="Q37" s="47"/>
      <c r="R37" s="1"/>
      <c r="S37" s="1"/>
      <c r="T37" s="1"/>
      <c r="U37" s="1"/>
      <c r="V37" s="1"/>
      <c r="W37" s="1"/>
      <c r="X37" s="1"/>
      <c r="Y37" s="1"/>
      <c r="Z37" s="1"/>
      <c r="AA37" s="1"/>
      <c r="AB37" s="1"/>
      <c r="AC37" s="1"/>
      <c r="AD37" s="1"/>
      <c r="AE37" s="1"/>
    </row>
    <row r="38" spans="1:31" ht="15.75" thickBot="1" x14ac:dyDescent="0.3">
      <c r="A38" s="273"/>
      <c r="B38" s="274"/>
      <c r="C38" s="274"/>
      <c r="D38" s="274"/>
      <c r="E38" s="274"/>
      <c r="F38" s="274"/>
      <c r="G38" s="274"/>
      <c r="H38" s="274"/>
      <c r="I38" s="274"/>
      <c r="J38" s="274"/>
      <c r="K38" s="274"/>
      <c r="L38" s="274"/>
      <c r="M38" s="274"/>
      <c r="N38" s="274"/>
      <c r="O38" s="274"/>
      <c r="P38" s="274"/>
      <c r="Q38" s="275"/>
      <c r="R38" s="1"/>
      <c r="S38" s="1"/>
      <c r="T38" s="1"/>
      <c r="U38" s="1"/>
      <c r="V38" s="1"/>
      <c r="W38" s="1"/>
      <c r="X38" s="1"/>
      <c r="Y38" s="1"/>
      <c r="Z38" s="1"/>
      <c r="AA38" s="1"/>
      <c r="AB38" s="1"/>
      <c r="AC38" s="1"/>
      <c r="AD38" s="1"/>
      <c r="AE38" s="1"/>
    </row>
    <row r="39" spans="1:31" ht="13.5" x14ac:dyDescent="0.25">
      <c r="A39" s="6"/>
      <c r="B39" s="6"/>
      <c r="C39" s="21"/>
      <c r="D39" s="6"/>
      <c r="E39" s="6"/>
      <c r="F39" s="6"/>
      <c r="G39" s="6"/>
      <c r="H39" s="7"/>
      <c r="I39" s="7"/>
      <c r="J39" s="7"/>
      <c r="K39" s="7"/>
      <c r="L39" s="7"/>
      <c r="M39" s="7"/>
      <c r="N39" s="7"/>
      <c r="O39" s="8"/>
      <c r="P39" s="8"/>
      <c r="Q39" s="9"/>
      <c r="R39" s="1"/>
      <c r="S39" s="1"/>
      <c r="T39" s="1"/>
      <c r="U39" s="1"/>
      <c r="V39" s="1"/>
      <c r="W39" s="1"/>
      <c r="X39" s="1"/>
      <c r="Y39" s="1"/>
      <c r="Z39" s="1"/>
      <c r="AA39" s="1"/>
      <c r="AB39" s="1"/>
      <c r="AC39" s="1"/>
      <c r="AD39" s="1"/>
      <c r="AE39" s="1"/>
    </row>
    <row r="40" spans="1:31" ht="13.5" x14ac:dyDescent="0.25">
      <c r="A40" s="6"/>
      <c r="B40" s="6"/>
      <c r="C40" s="21"/>
      <c r="D40" s="6"/>
      <c r="E40" s="6"/>
      <c r="F40" s="6"/>
      <c r="G40" s="6"/>
      <c r="H40" s="7"/>
      <c r="I40" s="7"/>
      <c r="J40" s="7"/>
      <c r="K40" s="7"/>
      <c r="L40" s="7"/>
      <c r="M40" s="7"/>
      <c r="N40" s="13"/>
      <c r="O40" s="8"/>
      <c r="P40" s="8"/>
      <c r="Q40" s="9"/>
      <c r="R40" s="1"/>
      <c r="S40" s="1"/>
      <c r="T40" s="1"/>
      <c r="U40" s="1"/>
      <c r="V40" s="1"/>
      <c r="W40" s="1"/>
      <c r="X40" s="1"/>
      <c r="Y40" s="1"/>
      <c r="Z40" s="1"/>
      <c r="AA40" s="1"/>
      <c r="AB40" s="1"/>
      <c r="AC40" s="1"/>
      <c r="AD40" s="1"/>
      <c r="AE40" s="1"/>
    </row>
    <row r="41" spans="1:31" ht="13.5" x14ac:dyDescent="0.25">
      <c r="A41" s="6"/>
      <c r="B41" s="6"/>
      <c r="C41" s="21"/>
      <c r="D41" s="6"/>
      <c r="E41" s="6"/>
      <c r="F41" s="6"/>
      <c r="G41" s="6"/>
      <c r="H41" s="6"/>
      <c r="I41" s="6"/>
      <c r="J41" s="6"/>
      <c r="K41" s="6"/>
      <c r="L41" s="6"/>
      <c r="M41" s="6"/>
      <c r="N41" s="6"/>
      <c r="O41" s="8"/>
      <c r="P41" s="8"/>
      <c r="Q41" s="9"/>
      <c r="R41" s="1"/>
      <c r="S41" s="1"/>
      <c r="T41" s="1"/>
      <c r="U41" s="1"/>
      <c r="V41" s="1"/>
      <c r="W41" s="1"/>
      <c r="X41" s="1"/>
      <c r="Y41" s="1"/>
      <c r="Z41" s="1"/>
      <c r="AA41" s="1"/>
      <c r="AB41" s="1"/>
      <c r="AC41" s="1"/>
      <c r="AD41" s="1"/>
      <c r="AE41" s="1"/>
    </row>
    <row r="42" spans="1:31" ht="13.5" x14ac:dyDescent="0.25">
      <c r="A42" s="6"/>
      <c r="B42" s="6"/>
      <c r="C42" s="21"/>
      <c r="D42" s="6"/>
      <c r="E42" s="6"/>
      <c r="F42" s="6"/>
      <c r="G42" s="6"/>
      <c r="H42" s="6"/>
      <c r="I42" s="6"/>
      <c r="J42" s="6"/>
      <c r="K42" s="6"/>
      <c r="L42" s="6"/>
      <c r="M42" s="6"/>
      <c r="N42" s="6"/>
      <c r="O42" s="8"/>
      <c r="P42" s="8"/>
      <c r="Q42" s="9"/>
      <c r="R42" s="1"/>
      <c r="S42" s="1"/>
      <c r="T42" s="1"/>
      <c r="U42" s="1"/>
      <c r="V42" s="1"/>
      <c r="W42" s="1"/>
      <c r="X42" s="1"/>
      <c r="Y42" s="1"/>
      <c r="Z42" s="1"/>
      <c r="AA42" s="1"/>
      <c r="AB42" s="1"/>
      <c r="AC42" s="1"/>
      <c r="AD42" s="1"/>
      <c r="AE42" s="1"/>
    </row>
    <row r="43" spans="1:31" ht="13.5" x14ac:dyDescent="0.25">
      <c r="A43" s="6"/>
      <c r="B43" s="6"/>
      <c r="C43" s="21"/>
      <c r="D43" s="6"/>
      <c r="E43" s="6"/>
      <c r="F43" s="6"/>
      <c r="G43" s="6"/>
      <c r="H43" s="6"/>
      <c r="I43" s="6"/>
      <c r="J43" s="6"/>
      <c r="K43" s="6"/>
      <c r="L43" s="6"/>
      <c r="M43" s="6"/>
      <c r="N43" s="6"/>
      <c r="O43" s="8"/>
      <c r="P43" s="8"/>
      <c r="Q43" s="9"/>
      <c r="R43" s="1"/>
      <c r="S43" s="1"/>
      <c r="T43" s="1"/>
      <c r="U43" s="1"/>
      <c r="V43" s="1"/>
      <c r="W43" s="1"/>
      <c r="X43" s="1"/>
      <c r="Y43" s="1"/>
      <c r="Z43" s="1"/>
      <c r="AA43" s="1"/>
      <c r="AB43" s="1"/>
      <c r="AC43" s="1"/>
      <c r="AD43" s="1"/>
      <c r="AE43" s="1"/>
    </row>
    <row r="44" spans="1:31" ht="13.5" x14ac:dyDescent="0.25">
      <c r="A44" s="6"/>
      <c r="B44" s="6"/>
      <c r="C44" s="21"/>
      <c r="D44" s="6"/>
      <c r="E44" s="6"/>
      <c r="F44" s="6"/>
      <c r="G44" s="6"/>
      <c r="H44" s="6"/>
      <c r="I44" s="6"/>
      <c r="J44" s="6"/>
      <c r="K44" s="6"/>
      <c r="L44" s="6"/>
      <c r="M44" s="6"/>
      <c r="N44" s="6"/>
      <c r="O44" s="8"/>
      <c r="P44" s="8"/>
      <c r="Q44" s="9"/>
      <c r="R44" s="1"/>
      <c r="S44" s="1"/>
      <c r="T44" s="1"/>
      <c r="U44" s="1"/>
      <c r="V44" s="1"/>
      <c r="W44" s="1"/>
      <c r="X44" s="1"/>
      <c r="Y44" s="1"/>
      <c r="Z44" s="1"/>
      <c r="AA44" s="1"/>
      <c r="AB44" s="1"/>
      <c r="AC44" s="1"/>
      <c r="AD44" s="1"/>
      <c r="AE44" s="1"/>
    </row>
    <row r="45" spans="1:31" ht="13.5" x14ac:dyDescent="0.25">
      <c r="A45" s="6"/>
      <c r="B45" s="6"/>
      <c r="C45" s="21"/>
      <c r="D45" s="6"/>
      <c r="E45" s="6"/>
      <c r="F45" s="6"/>
      <c r="G45" s="6"/>
      <c r="H45" s="6"/>
      <c r="I45" s="6"/>
      <c r="J45" s="6"/>
      <c r="K45" s="6"/>
      <c r="L45" s="6"/>
      <c r="M45" s="6"/>
      <c r="N45" s="12"/>
      <c r="O45" s="8"/>
      <c r="P45" s="8"/>
      <c r="Q45" s="9"/>
      <c r="R45" s="1"/>
      <c r="S45" s="1"/>
      <c r="T45" s="1"/>
      <c r="U45" s="1"/>
      <c r="V45" s="1"/>
      <c r="W45" s="1"/>
      <c r="X45" s="1"/>
      <c r="Y45" s="1"/>
      <c r="Z45" s="1"/>
      <c r="AA45" s="1"/>
      <c r="AB45" s="1"/>
      <c r="AC45" s="1"/>
      <c r="AD45" s="1"/>
      <c r="AE45" s="1"/>
    </row>
    <row r="46" spans="1:31" ht="13.5" x14ac:dyDescent="0.25">
      <c r="A46" s="6"/>
      <c r="B46" s="6"/>
      <c r="C46" s="21"/>
      <c r="D46" s="6"/>
      <c r="E46" s="6"/>
      <c r="F46" s="6"/>
      <c r="G46" s="6"/>
      <c r="H46" s="6"/>
      <c r="I46" s="6"/>
      <c r="J46" s="6"/>
      <c r="K46" s="6"/>
      <c r="L46" s="6"/>
      <c r="M46" s="6"/>
      <c r="N46" s="6"/>
      <c r="O46" s="8"/>
      <c r="P46" s="8"/>
      <c r="Q46" s="9"/>
      <c r="R46" s="1"/>
      <c r="S46" s="1"/>
      <c r="T46" s="1"/>
      <c r="U46" s="1"/>
      <c r="V46" s="1"/>
      <c r="W46" s="1"/>
      <c r="X46" s="1"/>
      <c r="Y46" s="1"/>
      <c r="Z46" s="1"/>
      <c r="AA46" s="1"/>
      <c r="AB46" s="1"/>
      <c r="AC46" s="1"/>
      <c r="AD46" s="1"/>
      <c r="AE46" s="1"/>
    </row>
    <row r="47" spans="1:31" ht="13.5" x14ac:dyDescent="0.25">
      <c r="A47" s="6"/>
      <c r="B47" s="6"/>
      <c r="C47" s="21"/>
      <c r="D47" s="6"/>
      <c r="E47" s="6"/>
      <c r="F47" s="6"/>
      <c r="G47" s="6"/>
      <c r="H47" s="6"/>
      <c r="I47" s="6"/>
      <c r="J47" s="6"/>
      <c r="K47" s="6"/>
      <c r="L47" s="6"/>
      <c r="M47" s="6"/>
      <c r="N47" s="6"/>
      <c r="O47" s="8"/>
      <c r="P47" s="8"/>
      <c r="Q47" s="9"/>
      <c r="R47" s="1"/>
      <c r="S47" s="1"/>
      <c r="T47" s="1"/>
      <c r="U47" s="1"/>
      <c r="V47" s="1"/>
      <c r="W47" s="1"/>
      <c r="X47" s="1"/>
      <c r="Y47" s="1"/>
      <c r="Z47" s="1"/>
      <c r="AA47" s="1"/>
      <c r="AB47" s="1"/>
      <c r="AC47" s="1"/>
      <c r="AD47" s="1"/>
      <c r="AE47" s="1"/>
    </row>
    <row r="48" spans="1:31" ht="13.5" x14ac:dyDescent="0.25">
      <c r="A48" s="6"/>
      <c r="B48" s="6"/>
      <c r="C48" s="21"/>
      <c r="D48" s="6"/>
      <c r="E48" s="6"/>
      <c r="F48" s="6"/>
      <c r="G48" s="6"/>
      <c r="H48" s="6"/>
      <c r="I48" s="6"/>
      <c r="J48" s="6"/>
      <c r="K48" s="6"/>
      <c r="L48" s="6"/>
      <c r="M48" s="6"/>
      <c r="N48" s="6"/>
      <c r="O48" s="8"/>
      <c r="P48" s="8"/>
      <c r="Q48" s="9"/>
      <c r="R48" s="1"/>
      <c r="S48" s="1"/>
      <c r="T48" s="1"/>
      <c r="U48" s="1"/>
      <c r="V48" s="1"/>
      <c r="W48" s="1"/>
      <c r="X48" s="1"/>
      <c r="Y48" s="1"/>
      <c r="Z48" s="1"/>
      <c r="AA48" s="1"/>
      <c r="AB48" s="1"/>
      <c r="AC48" s="1"/>
      <c r="AD48" s="1"/>
      <c r="AE48" s="1"/>
    </row>
    <row r="49" spans="1:31" ht="13.5" x14ac:dyDescent="0.25">
      <c r="A49" s="6"/>
      <c r="B49" s="6"/>
      <c r="C49" s="21"/>
      <c r="D49" s="6"/>
      <c r="E49" s="6"/>
      <c r="F49" s="6"/>
      <c r="G49" s="6"/>
      <c r="H49" s="6"/>
      <c r="I49" s="6"/>
      <c r="J49" s="6"/>
      <c r="K49" s="6"/>
      <c r="L49" s="6"/>
      <c r="M49" s="6"/>
      <c r="N49" s="6"/>
      <c r="O49" s="8"/>
      <c r="P49" s="8"/>
      <c r="Q49" s="9"/>
      <c r="R49" s="1"/>
      <c r="S49" s="1"/>
      <c r="T49" s="1"/>
      <c r="U49" s="1"/>
      <c r="V49" s="1"/>
      <c r="W49" s="1"/>
      <c r="X49" s="1"/>
      <c r="Y49" s="1"/>
      <c r="Z49" s="1"/>
      <c r="AA49" s="1"/>
      <c r="AB49" s="1"/>
      <c r="AC49" s="1"/>
      <c r="AD49" s="1"/>
      <c r="AE49" s="1"/>
    </row>
    <row r="50" spans="1:31" ht="13.5" x14ac:dyDescent="0.25">
      <c r="A50" s="6"/>
      <c r="B50" s="6"/>
      <c r="C50" s="21"/>
      <c r="D50" s="6"/>
      <c r="E50" s="6"/>
      <c r="F50" s="6"/>
      <c r="G50" s="6"/>
      <c r="H50" s="6"/>
      <c r="I50" s="6"/>
      <c r="J50" s="6"/>
      <c r="K50" s="6"/>
      <c r="L50" s="6"/>
      <c r="M50" s="6"/>
      <c r="N50" s="6"/>
      <c r="O50" s="8"/>
      <c r="P50" s="8"/>
      <c r="Q50" s="9"/>
      <c r="R50" s="1"/>
      <c r="S50" s="1"/>
      <c r="T50" s="1"/>
      <c r="U50" s="1"/>
      <c r="V50" s="1"/>
      <c r="W50" s="1"/>
      <c r="X50" s="1"/>
      <c r="Y50" s="1"/>
      <c r="Z50" s="1"/>
      <c r="AA50" s="1"/>
      <c r="AB50" s="1"/>
      <c r="AC50" s="1"/>
      <c r="AD50" s="1"/>
      <c r="AE50" s="1"/>
    </row>
    <row r="51" spans="1:31" ht="13.5" x14ac:dyDescent="0.25">
      <c r="A51" s="6"/>
      <c r="B51" s="6"/>
      <c r="C51" s="21"/>
      <c r="D51" s="6"/>
      <c r="E51" s="6"/>
      <c r="F51" s="6"/>
      <c r="G51" s="6"/>
      <c r="H51" s="6"/>
      <c r="I51" s="6"/>
      <c r="J51" s="6"/>
      <c r="K51" s="6"/>
      <c r="L51" s="6"/>
      <c r="M51" s="6"/>
      <c r="N51" s="6"/>
      <c r="O51" s="8"/>
      <c r="P51" s="8"/>
      <c r="Q51" s="9"/>
      <c r="R51" s="1"/>
      <c r="S51" s="1"/>
      <c r="T51" s="1"/>
      <c r="U51" s="1"/>
      <c r="V51" s="1"/>
      <c r="W51" s="1"/>
      <c r="X51" s="1"/>
      <c r="Y51" s="1"/>
      <c r="Z51" s="1"/>
      <c r="AA51" s="1"/>
      <c r="AB51" s="1"/>
      <c r="AC51" s="1"/>
      <c r="AD51" s="1"/>
      <c r="AE51" s="1"/>
    </row>
    <row r="52" spans="1:31" ht="13.5" x14ac:dyDescent="0.25">
      <c r="A52" s="6"/>
      <c r="B52" s="6"/>
      <c r="C52" s="21"/>
      <c r="D52" s="6"/>
      <c r="E52" s="6"/>
      <c r="F52" s="6"/>
      <c r="G52" s="6"/>
      <c r="H52" s="6"/>
      <c r="I52" s="6"/>
      <c r="J52" s="6"/>
      <c r="K52" s="6"/>
      <c r="L52" s="6"/>
      <c r="M52" s="6"/>
      <c r="N52" s="6"/>
      <c r="O52" s="8"/>
      <c r="P52" s="8"/>
      <c r="Q52" s="9"/>
      <c r="R52" s="1"/>
      <c r="S52" s="1"/>
      <c r="T52" s="1"/>
      <c r="U52" s="1"/>
      <c r="V52" s="1"/>
      <c r="W52" s="1"/>
      <c r="X52" s="1"/>
      <c r="Y52" s="1"/>
      <c r="Z52" s="1"/>
      <c r="AA52" s="1"/>
      <c r="AB52" s="1"/>
      <c r="AC52" s="1"/>
      <c r="AD52" s="1"/>
      <c r="AE52" s="1"/>
    </row>
    <row r="53" spans="1:31" ht="13.5" x14ac:dyDescent="0.25">
      <c r="A53" s="6"/>
      <c r="B53" s="6"/>
      <c r="C53" s="21"/>
      <c r="D53" s="6"/>
      <c r="E53" s="6"/>
      <c r="F53" s="6"/>
      <c r="G53" s="6"/>
      <c r="H53" s="6"/>
      <c r="I53" s="6"/>
      <c r="J53" s="6"/>
      <c r="K53" s="6"/>
      <c r="L53" s="6"/>
      <c r="M53" s="6"/>
      <c r="N53" s="6"/>
      <c r="O53" s="8"/>
      <c r="P53" s="8"/>
      <c r="Q53" s="9"/>
      <c r="R53" s="1"/>
      <c r="S53" s="1"/>
      <c r="T53" s="1"/>
      <c r="U53" s="1"/>
      <c r="V53" s="1"/>
      <c r="W53" s="1"/>
      <c r="X53" s="1"/>
      <c r="Y53" s="1"/>
      <c r="Z53" s="1"/>
      <c r="AA53" s="1"/>
      <c r="AB53" s="1"/>
      <c r="AC53" s="1"/>
      <c r="AD53" s="1"/>
      <c r="AE53" s="1"/>
    </row>
    <row r="54" spans="1:31" ht="13.5" x14ac:dyDescent="0.25">
      <c r="A54" s="6"/>
      <c r="B54" s="6"/>
      <c r="C54" s="21"/>
      <c r="D54" s="6"/>
      <c r="E54" s="6"/>
      <c r="F54" s="6"/>
      <c r="G54" s="6"/>
      <c r="H54" s="6"/>
      <c r="I54" s="6"/>
      <c r="J54" s="6"/>
      <c r="K54" s="6"/>
      <c r="L54" s="6"/>
      <c r="M54" s="6"/>
      <c r="N54" s="6"/>
      <c r="O54" s="8"/>
      <c r="P54" s="8"/>
      <c r="Q54" s="9"/>
      <c r="R54" s="1"/>
      <c r="S54" s="1"/>
      <c r="T54" s="1"/>
      <c r="U54" s="1"/>
      <c r="V54" s="1"/>
      <c r="W54" s="1"/>
      <c r="X54" s="1"/>
      <c r="Y54" s="1"/>
      <c r="Z54" s="1"/>
      <c r="AA54" s="1"/>
      <c r="AB54" s="1"/>
      <c r="AC54" s="1"/>
      <c r="AD54" s="1"/>
      <c r="AE54" s="1"/>
    </row>
    <row r="55" spans="1:31" ht="13.5" x14ac:dyDescent="0.25">
      <c r="A55" s="6"/>
      <c r="B55" s="6"/>
      <c r="C55" s="21"/>
      <c r="D55" s="6"/>
      <c r="E55" s="6"/>
      <c r="F55" s="6"/>
      <c r="G55" s="6"/>
      <c r="H55" s="6"/>
      <c r="I55" s="6"/>
      <c r="J55" s="6"/>
      <c r="K55" s="6"/>
      <c r="L55" s="6"/>
      <c r="M55" s="6"/>
      <c r="N55" s="6"/>
      <c r="O55" s="8"/>
      <c r="P55" s="8"/>
      <c r="Q55" s="9"/>
      <c r="R55" s="1"/>
      <c r="S55" s="1"/>
      <c r="T55" s="1"/>
      <c r="U55" s="1"/>
      <c r="V55" s="1"/>
      <c r="W55" s="1"/>
      <c r="X55" s="1"/>
      <c r="Y55" s="1"/>
      <c r="Z55" s="1"/>
      <c r="AA55" s="1"/>
      <c r="AB55" s="1"/>
      <c r="AC55" s="1"/>
      <c r="AD55" s="1"/>
      <c r="AE55" s="1"/>
    </row>
    <row r="56" spans="1:31" ht="13.5" x14ac:dyDescent="0.25">
      <c r="A56" s="6"/>
      <c r="B56" s="6"/>
      <c r="C56" s="21"/>
      <c r="D56" s="6"/>
      <c r="E56" s="6"/>
      <c r="F56" s="6"/>
      <c r="G56" s="6"/>
      <c r="H56" s="6"/>
      <c r="I56" s="6"/>
      <c r="J56" s="6"/>
      <c r="K56" s="6"/>
      <c r="L56" s="6"/>
      <c r="M56" s="6"/>
      <c r="N56" s="6"/>
      <c r="O56" s="8"/>
      <c r="P56" s="8"/>
      <c r="Q56" s="9"/>
      <c r="R56" s="1"/>
      <c r="S56" s="1"/>
      <c r="T56" s="1"/>
      <c r="U56" s="1"/>
      <c r="V56" s="1"/>
      <c r="W56" s="1"/>
      <c r="X56" s="1"/>
      <c r="Y56" s="1"/>
      <c r="Z56" s="1"/>
      <c r="AA56" s="1"/>
      <c r="AB56" s="1"/>
      <c r="AC56" s="1"/>
      <c r="AD56" s="1"/>
      <c r="AE56" s="1"/>
    </row>
    <row r="57" spans="1:31" ht="13.5" x14ac:dyDescent="0.25">
      <c r="A57" s="6"/>
      <c r="B57" s="6"/>
      <c r="C57" s="21"/>
      <c r="D57" s="6"/>
      <c r="E57" s="6"/>
      <c r="F57" s="6"/>
      <c r="G57" s="6"/>
      <c r="H57" s="6"/>
      <c r="I57" s="6"/>
      <c r="J57" s="6"/>
      <c r="K57" s="6"/>
      <c r="L57" s="6"/>
      <c r="M57" s="6"/>
      <c r="N57" s="6"/>
      <c r="O57" s="8"/>
      <c r="P57" s="8"/>
      <c r="Q57" s="9"/>
      <c r="R57" s="1"/>
      <c r="S57" s="1"/>
      <c r="T57" s="1"/>
      <c r="U57" s="1"/>
      <c r="V57" s="1"/>
      <c r="W57" s="1"/>
      <c r="X57" s="1"/>
      <c r="Y57" s="1"/>
      <c r="Z57" s="1"/>
      <c r="AA57" s="1"/>
      <c r="AB57" s="1"/>
      <c r="AC57" s="1"/>
      <c r="AD57" s="1"/>
      <c r="AE57" s="1"/>
    </row>
    <row r="58" spans="1:31" ht="13.5" x14ac:dyDescent="0.25">
      <c r="A58" s="7"/>
      <c r="B58" s="7"/>
      <c r="C58" s="22"/>
      <c r="D58" s="7"/>
      <c r="E58" s="7"/>
      <c r="F58" s="7"/>
      <c r="G58" s="7"/>
      <c r="H58" s="7"/>
      <c r="I58" s="7"/>
      <c r="J58" s="10"/>
      <c r="K58" s="10"/>
      <c r="L58" s="10"/>
      <c r="M58" s="10"/>
      <c r="N58" s="10"/>
      <c r="O58" s="7"/>
      <c r="P58" s="7"/>
      <c r="Q58" s="11"/>
      <c r="R58" s="1"/>
      <c r="S58" s="1"/>
      <c r="T58" s="1"/>
      <c r="U58" s="1"/>
      <c r="V58" s="1"/>
      <c r="W58" s="1"/>
      <c r="X58" s="1"/>
      <c r="Y58" s="1"/>
      <c r="Z58" s="1"/>
      <c r="AA58" s="1"/>
      <c r="AB58" s="1"/>
      <c r="AC58" s="1"/>
      <c r="AD58" s="1"/>
      <c r="AE58" s="1"/>
    </row>
    <row r="59" spans="1:31" ht="13.5" x14ac:dyDescent="0.25">
      <c r="A59" s="7"/>
      <c r="B59" s="7"/>
      <c r="C59" s="22"/>
      <c r="D59" s="7"/>
      <c r="E59" s="7"/>
      <c r="F59" s="7"/>
      <c r="G59" s="7"/>
      <c r="H59" s="7"/>
      <c r="I59" s="7"/>
      <c r="J59" s="10"/>
      <c r="K59" s="10"/>
      <c r="L59" s="10"/>
      <c r="M59" s="10"/>
      <c r="N59" s="10"/>
      <c r="O59" s="7"/>
      <c r="P59" s="7"/>
      <c r="Q59" s="11"/>
      <c r="R59" s="1"/>
      <c r="S59" s="1"/>
      <c r="T59" s="1"/>
      <c r="U59" s="1"/>
      <c r="V59" s="1"/>
      <c r="W59" s="1"/>
      <c r="X59" s="1"/>
      <c r="Y59" s="1"/>
      <c r="Z59" s="1"/>
      <c r="AA59" s="1"/>
      <c r="AB59" s="1"/>
      <c r="AC59" s="1"/>
      <c r="AD59" s="1"/>
      <c r="AE59" s="1"/>
    </row>
    <row r="60" spans="1:31" ht="13.5" x14ac:dyDescent="0.25">
      <c r="A60" s="7"/>
      <c r="B60" s="7"/>
      <c r="C60" s="22"/>
      <c r="D60" s="7"/>
      <c r="E60" s="7"/>
      <c r="F60" s="7"/>
      <c r="G60" s="7"/>
      <c r="H60" s="7"/>
      <c r="I60" s="7"/>
      <c r="J60" s="10"/>
      <c r="K60" s="10"/>
      <c r="L60" s="10"/>
      <c r="M60" s="10"/>
      <c r="N60" s="10"/>
      <c r="O60" s="7"/>
      <c r="P60" s="7"/>
      <c r="Q60" s="11"/>
      <c r="R60" s="1"/>
      <c r="S60" s="1"/>
      <c r="T60" s="1"/>
      <c r="U60" s="1"/>
      <c r="V60" s="1"/>
      <c r="W60" s="1"/>
      <c r="X60" s="1"/>
      <c r="Y60" s="1"/>
      <c r="Z60" s="1"/>
      <c r="AA60" s="1"/>
      <c r="AB60" s="1"/>
      <c r="AC60" s="1"/>
      <c r="AD60" s="1"/>
      <c r="AE60" s="1"/>
    </row>
    <row r="61" spans="1:31" ht="13.5" x14ac:dyDescent="0.25">
      <c r="A61" s="7"/>
      <c r="B61" s="7"/>
      <c r="C61" s="22"/>
      <c r="D61" s="7"/>
      <c r="E61" s="7"/>
      <c r="F61" s="7"/>
      <c r="G61" s="7"/>
      <c r="H61" s="7"/>
      <c r="I61" s="7"/>
      <c r="J61" s="10"/>
      <c r="K61" s="10"/>
      <c r="L61" s="10"/>
      <c r="M61" s="10"/>
      <c r="N61" s="10"/>
      <c r="O61" s="7"/>
      <c r="P61" s="7"/>
      <c r="Q61" s="11"/>
      <c r="R61" s="1"/>
      <c r="S61" s="1"/>
      <c r="T61" s="1"/>
      <c r="U61" s="1"/>
      <c r="V61" s="1"/>
      <c r="W61" s="1"/>
      <c r="X61" s="1"/>
      <c r="Y61" s="1"/>
      <c r="Z61" s="1"/>
      <c r="AA61" s="1"/>
      <c r="AB61" s="1"/>
      <c r="AC61" s="1"/>
      <c r="AD61" s="1"/>
      <c r="AE61" s="1"/>
    </row>
    <row r="62" spans="1:31" ht="13.5" x14ac:dyDescent="0.25">
      <c r="A62" s="7"/>
      <c r="B62" s="7"/>
      <c r="C62" s="22"/>
      <c r="D62" s="7"/>
      <c r="E62" s="7"/>
      <c r="F62" s="7"/>
      <c r="G62" s="7"/>
      <c r="H62" s="7"/>
      <c r="I62" s="7"/>
      <c r="J62" s="10"/>
      <c r="K62" s="10"/>
      <c r="L62" s="10"/>
      <c r="M62" s="10"/>
      <c r="N62" s="10"/>
      <c r="O62" s="7"/>
      <c r="P62" s="7"/>
      <c r="Q62" s="11"/>
      <c r="R62" s="1"/>
      <c r="S62" s="1"/>
      <c r="T62" s="1"/>
      <c r="U62" s="1"/>
      <c r="V62" s="1"/>
      <c r="W62" s="1"/>
      <c r="X62" s="1"/>
      <c r="Y62" s="1"/>
      <c r="Z62" s="1"/>
      <c r="AA62" s="1"/>
      <c r="AB62" s="1"/>
      <c r="AC62" s="1"/>
      <c r="AD62" s="1"/>
      <c r="AE62" s="1"/>
    </row>
    <row r="63" spans="1:31" ht="13.5" x14ac:dyDescent="0.25">
      <c r="A63" s="7"/>
      <c r="B63" s="7"/>
      <c r="C63" s="22"/>
      <c r="D63" s="7"/>
      <c r="E63" s="7"/>
      <c r="F63" s="7"/>
      <c r="G63" s="7"/>
      <c r="H63" s="7"/>
      <c r="I63" s="7"/>
      <c r="J63" s="10"/>
      <c r="K63" s="10"/>
      <c r="L63" s="10"/>
      <c r="M63" s="10"/>
      <c r="N63" s="10"/>
      <c r="O63" s="7"/>
      <c r="P63" s="7"/>
      <c r="Q63" s="11"/>
      <c r="R63" s="1"/>
      <c r="S63" s="1"/>
      <c r="T63" s="1"/>
      <c r="U63" s="1"/>
      <c r="V63" s="1"/>
      <c r="W63" s="1"/>
      <c r="X63" s="1"/>
      <c r="Y63" s="1"/>
      <c r="Z63" s="1"/>
      <c r="AA63" s="1"/>
      <c r="AB63" s="1"/>
      <c r="AC63" s="1"/>
      <c r="AD63" s="1"/>
      <c r="AE63" s="1"/>
    </row>
    <row r="64" spans="1:31" ht="13.5" x14ac:dyDescent="0.25">
      <c r="A64" s="7"/>
      <c r="B64" s="7"/>
      <c r="C64" s="22"/>
      <c r="D64" s="7"/>
      <c r="E64" s="7"/>
      <c r="F64" s="7"/>
      <c r="G64" s="7"/>
      <c r="H64" s="7"/>
      <c r="I64" s="7"/>
      <c r="J64" s="10"/>
      <c r="K64" s="10"/>
      <c r="L64" s="10"/>
      <c r="M64" s="10"/>
      <c r="N64" s="10"/>
      <c r="O64" s="7"/>
      <c r="P64" s="7"/>
      <c r="Q64" s="11"/>
      <c r="R64" s="1"/>
      <c r="S64" s="1"/>
      <c r="T64" s="1"/>
      <c r="U64" s="1"/>
      <c r="V64" s="1"/>
      <c r="W64" s="1"/>
      <c r="X64" s="1"/>
      <c r="Y64" s="1"/>
      <c r="Z64" s="1"/>
      <c r="AA64" s="1"/>
      <c r="AB64" s="1"/>
      <c r="AC64" s="1"/>
      <c r="AD64" s="1"/>
      <c r="AE64" s="1"/>
    </row>
    <row r="65" spans="1:31" ht="13.5" x14ac:dyDescent="0.25">
      <c r="A65" s="7"/>
      <c r="B65" s="7"/>
      <c r="C65" s="22"/>
      <c r="D65" s="7"/>
      <c r="E65" s="7"/>
      <c r="F65" s="7"/>
      <c r="G65" s="7"/>
      <c r="H65" s="7"/>
      <c r="I65" s="7"/>
      <c r="J65" s="10"/>
      <c r="K65" s="10"/>
      <c r="L65" s="10"/>
      <c r="M65" s="10"/>
      <c r="N65" s="10"/>
      <c r="O65" s="7"/>
      <c r="P65" s="7"/>
      <c r="Q65" s="11"/>
      <c r="R65" s="1"/>
      <c r="S65" s="1"/>
      <c r="T65" s="1"/>
      <c r="U65" s="1"/>
      <c r="V65" s="1"/>
      <c r="W65" s="1"/>
      <c r="X65" s="1"/>
      <c r="Y65" s="1"/>
      <c r="Z65" s="1"/>
      <c r="AA65" s="1"/>
      <c r="AB65" s="1"/>
      <c r="AC65" s="1"/>
      <c r="AD65" s="1"/>
      <c r="AE65" s="1"/>
    </row>
    <row r="66" spans="1:31" ht="13.5" x14ac:dyDescent="0.25">
      <c r="A66" s="7"/>
      <c r="B66" s="7"/>
      <c r="C66" s="22"/>
      <c r="D66" s="7"/>
      <c r="E66" s="7"/>
      <c r="F66" s="7"/>
      <c r="G66" s="7"/>
      <c r="H66" s="7"/>
      <c r="I66" s="7"/>
      <c r="J66" s="10"/>
      <c r="K66" s="10"/>
      <c r="L66" s="10"/>
      <c r="M66" s="10"/>
      <c r="N66" s="10"/>
      <c r="O66" s="7"/>
      <c r="P66" s="7"/>
      <c r="Q66" s="11"/>
      <c r="R66" s="1"/>
      <c r="S66" s="1"/>
      <c r="T66" s="1"/>
      <c r="U66" s="1"/>
      <c r="V66" s="1"/>
      <c r="W66" s="1"/>
      <c r="X66" s="1"/>
      <c r="Y66" s="1"/>
      <c r="Z66" s="1"/>
      <c r="AA66" s="1"/>
      <c r="AB66" s="1"/>
      <c r="AC66" s="1"/>
      <c r="AD66" s="1"/>
      <c r="AE66" s="1"/>
    </row>
    <row r="67" spans="1:31" ht="13.5" x14ac:dyDescent="0.25">
      <c r="A67" s="7"/>
      <c r="B67" s="7"/>
      <c r="C67" s="22"/>
      <c r="D67" s="7"/>
      <c r="E67" s="7"/>
      <c r="F67" s="7"/>
      <c r="G67" s="7"/>
      <c r="H67" s="7"/>
      <c r="I67" s="7"/>
      <c r="J67" s="10"/>
      <c r="K67" s="10"/>
      <c r="L67" s="10"/>
      <c r="M67" s="10"/>
      <c r="N67" s="10"/>
      <c r="O67" s="7"/>
      <c r="P67" s="7"/>
      <c r="Q67" s="11"/>
      <c r="R67" s="1"/>
      <c r="S67" s="1"/>
      <c r="T67" s="1"/>
      <c r="U67" s="1"/>
      <c r="V67" s="1"/>
      <c r="W67" s="1"/>
      <c r="X67" s="1"/>
      <c r="Y67" s="1"/>
      <c r="Z67" s="1"/>
      <c r="AA67" s="1"/>
      <c r="AB67" s="1"/>
      <c r="AC67" s="1"/>
      <c r="AD67" s="1"/>
      <c r="AE67" s="1"/>
    </row>
    <row r="68" spans="1:31" ht="13.5" x14ac:dyDescent="0.25">
      <c r="A68" s="7"/>
      <c r="B68" s="7"/>
      <c r="C68" s="22"/>
      <c r="D68" s="7"/>
      <c r="E68" s="7"/>
      <c r="F68" s="7"/>
      <c r="G68" s="7"/>
      <c r="H68" s="7"/>
      <c r="I68" s="7"/>
      <c r="J68" s="10"/>
      <c r="K68" s="10"/>
      <c r="L68" s="10"/>
      <c r="M68" s="10"/>
      <c r="N68" s="10"/>
      <c r="O68" s="7"/>
      <c r="P68" s="7"/>
      <c r="Q68" s="11"/>
      <c r="R68" s="1"/>
      <c r="S68" s="1"/>
      <c r="T68" s="1"/>
      <c r="U68" s="1"/>
      <c r="V68" s="1"/>
      <c r="W68" s="1"/>
      <c r="X68" s="1"/>
      <c r="Y68" s="1"/>
      <c r="Z68" s="1"/>
      <c r="AA68" s="1"/>
      <c r="AB68" s="1"/>
      <c r="AC68" s="1"/>
      <c r="AD68" s="1"/>
      <c r="AE68" s="1"/>
    </row>
    <row r="69" spans="1:31" ht="13.5" x14ac:dyDescent="0.25">
      <c r="A69" s="7"/>
      <c r="B69" s="7"/>
      <c r="C69" s="22"/>
      <c r="D69" s="7"/>
      <c r="E69" s="7"/>
      <c r="F69" s="7"/>
      <c r="G69" s="7"/>
      <c r="H69" s="7"/>
      <c r="I69" s="7"/>
      <c r="J69" s="10"/>
      <c r="K69" s="10"/>
      <c r="L69" s="10"/>
      <c r="M69" s="10"/>
      <c r="N69" s="10"/>
      <c r="O69" s="7"/>
      <c r="P69" s="7"/>
      <c r="Q69" s="11"/>
      <c r="R69" s="1"/>
      <c r="S69" s="1"/>
      <c r="T69" s="1"/>
      <c r="U69" s="1"/>
      <c r="V69" s="1"/>
      <c r="W69" s="1"/>
      <c r="X69" s="1"/>
      <c r="Y69" s="1"/>
      <c r="Z69" s="1"/>
      <c r="AA69" s="1"/>
      <c r="AB69" s="1"/>
      <c r="AC69" s="1"/>
      <c r="AD69" s="1"/>
      <c r="AE69" s="1"/>
    </row>
    <row r="70" spans="1:31" ht="13.5" x14ac:dyDescent="0.25">
      <c r="A70" s="7"/>
      <c r="B70" s="7"/>
      <c r="C70" s="22"/>
      <c r="D70" s="7"/>
      <c r="E70" s="7"/>
      <c r="F70" s="7"/>
      <c r="G70" s="7"/>
      <c r="H70" s="7"/>
      <c r="I70" s="7"/>
      <c r="J70" s="10"/>
      <c r="K70" s="10"/>
      <c r="L70" s="10"/>
      <c r="M70" s="10"/>
      <c r="N70" s="10"/>
      <c r="O70" s="7"/>
      <c r="P70" s="7"/>
      <c r="Q70" s="11"/>
      <c r="R70" s="1"/>
      <c r="S70" s="1"/>
      <c r="T70" s="1"/>
      <c r="U70" s="1"/>
      <c r="V70" s="1"/>
      <c r="W70" s="1"/>
      <c r="X70" s="1"/>
      <c r="Y70" s="1"/>
      <c r="Z70" s="1"/>
      <c r="AA70" s="1"/>
      <c r="AB70" s="1"/>
      <c r="AC70" s="1"/>
      <c r="AD70" s="1"/>
      <c r="AE70" s="1"/>
    </row>
    <row r="71" spans="1:31" ht="13.5" x14ac:dyDescent="0.25">
      <c r="A71" s="7"/>
      <c r="B71" s="7"/>
      <c r="C71" s="22"/>
      <c r="D71" s="7"/>
      <c r="E71" s="7"/>
      <c r="F71" s="7"/>
      <c r="G71" s="7"/>
      <c r="H71" s="7"/>
      <c r="I71" s="7"/>
      <c r="J71" s="10"/>
      <c r="K71" s="10"/>
      <c r="L71" s="10"/>
      <c r="M71" s="10"/>
      <c r="N71" s="10"/>
      <c r="O71" s="7"/>
      <c r="P71" s="7"/>
      <c r="Q71" s="11"/>
      <c r="R71" s="1"/>
      <c r="S71" s="1"/>
      <c r="T71" s="1"/>
      <c r="U71" s="1"/>
      <c r="V71" s="1"/>
      <c r="W71" s="1"/>
      <c r="X71" s="1"/>
      <c r="Y71" s="1"/>
      <c r="Z71" s="1"/>
      <c r="AA71" s="1"/>
      <c r="AB71" s="1"/>
      <c r="AC71" s="1"/>
      <c r="AD71" s="1"/>
      <c r="AE71" s="1"/>
    </row>
    <row r="72" spans="1:31" ht="13.5" x14ac:dyDescent="0.25">
      <c r="A72" s="7"/>
      <c r="B72" s="7"/>
      <c r="C72" s="22"/>
      <c r="D72" s="7"/>
      <c r="E72" s="7"/>
      <c r="F72" s="7"/>
      <c r="G72" s="7"/>
      <c r="H72" s="7"/>
      <c r="I72" s="7"/>
      <c r="J72" s="10"/>
      <c r="K72" s="10"/>
      <c r="L72" s="10"/>
      <c r="M72" s="10"/>
      <c r="N72" s="10"/>
      <c r="O72" s="7"/>
      <c r="P72" s="7"/>
      <c r="Q72" s="11"/>
      <c r="R72" s="1"/>
      <c r="S72" s="1"/>
      <c r="T72" s="1"/>
      <c r="U72" s="1"/>
      <c r="V72" s="1"/>
      <c r="W72" s="1"/>
      <c r="X72" s="1"/>
      <c r="Y72" s="1"/>
      <c r="Z72" s="1"/>
      <c r="AA72" s="1"/>
      <c r="AB72" s="1"/>
      <c r="AC72" s="1"/>
      <c r="AD72" s="1"/>
      <c r="AE72" s="1"/>
    </row>
    <row r="73" spans="1:31" ht="13.5" x14ac:dyDescent="0.25">
      <c r="A73" s="7"/>
      <c r="B73" s="7"/>
      <c r="C73" s="22"/>
      <c r="D73" s="7"/>
      <c r="E73" s="7"/>
      <c r="F73" s="7"/>
      <c r="G73" s="7"/>
      <c r="H73" s="7"/>
      <c r="I73" s="7"/>
      <c r="J73" s="10"/>
      <c r="K73" s="10"/>
      <c r="L73" s="10"/>
      <c r="M73" s="10"/>
      <c r="N73" s="10"/>
      <c r="O73" s="7"/>
      <c r="P73" s="7"/>
      <c r="Q73" s="11"/>
      <c r="R73" s="1"/>
      <c r="S73" s="1"/>
      <c r="T73" s="1"/>
      <c r="U73" s="1"/>
      <c r="V73" s="1"/>
      <c r="W73" s="1"/>
      <c r="X73" s="1"/>
      <c r="Y73" s="1"/>
      <c r="Z73" s="1"/>
      <c r="AA73" s="1"/>
      <c r="AB73" s="1"/>
      <c r="AC73" s="1"/>
      <c r="AD73" s="1"/>
      <c r="AE73" s="1"/>
    </row>
    <row r="74" spans="1:31" ht="13.5" x14ac:dyDescent="0.25">
      <c r="A74" s="7"/>
      <c r="B74" s="7"/>
      <c r="C74" s="22"/>
      <c r="D74" s="7"/>
      <c r="E74" s="7"/>
      <c r="F74" s="7"/>
      <c r="G74" s="7"/>
      <c r="H74" s="7"/>
      <c r="I74" s="7"/>
      <c r="J74" s="10"/>
      <c r="K74" s="10"/>
      <c r="L74" s="10"/>
      <c r="M74" s="10"/>
      <c r="N74" s="10"/>
      <c r="O74" s="7"/>
      <c r="P74" s="7"/>
      <c r="Q74" s="11"/>
      <c r="R74" s="1"/>
      <c r="S74" s="1"/>
      <c r="T74" s="1"/>
      <c r="U74" s="1"/>
      <c r="V74" s="1"/>
      <c r="W74" s="1"/>
      <c r="X74" s="1"/>
      <c r="Y74" s="1"/>
      <c r="Z74" s="1"/>
      <c r="AA74" s="1"/>
      <c r="AB74" s="1"/>
      <c r="AC74" s="1"/>
      <c r="AD74" s="1"/>
      <c r="AE74" s="1"/>
    </row>
    <row r="75" spans="1:31" ht="13.5" x14ac:dyDescent="0.25">
      <c r="A75" s="7"/>
      <c r="B75" s="7"/>
      <c r="C75" s="22"/>
      <c r="D75" s="7"/>
      <c r="E75" s="7"/>
      <c r="F75" s="7"/>
      <c r="G75" s="7"/>
      <c r="H75" s="7"/>
      <c r="I75" s="7"/>
      <c r="J75" s="10"/>
      <c r="K75" s="10"/>
      <c r="L75" s="10"/>
      <c r="M75" s="10"/>
      <c r="N75" s="10"/>
      <c r="O75" s="7"/>
      <c r="P75" s="7"/>
      <c r="Q75" s="11"/>
      <c r="R75" s="1"/>
      <c r="S75" s="1"/>
      <c r="T75" s="1"/>
      <c r="U75" s="1"/>
      <c r="V75" s="1"/>
      <c r="W75" s="1"/>
      <c r="X75" s="1"/>
      <c r="Y75" s="1"/>
      <c r="Z75" s="1"/>
      <c r="AA75" s="1"/>
      <c r="AB75" s="1"/>
      <c r="AC75" s="1"/>
      <c r="AD75" s="1"/>
      <c r="AE75" s="1"/>
    </row>
    <row r="76" spans="1:31" ht="13.5" x14ac:dyDescent="0.25">
      <c r="A76" s="7"/>
      <c r="B76" s="7"/>
      <c r="C76" s="22"/>
      <c r="D76" s="7"/>
      <c r="E76" s="7"/>
      <c r="F76" s="7"/>
      <c r="G76" s="7"/>
      <c r="H76" s="7"/>
      <c r="I76" s="7"/>
      <c r="J76" s="10"/>
      <c r="K76" s="10"/>
      <c r="L76" s="10"/>
      <c r="M76" s="10"/>
      <c r="N76" s="10"/>
      <c r="O76" s="7"/>
      <c r="P76" s="7"/>
      <c r="Q76" s="11"/>
      <c r="R76" s="1"/>
      <c r="S76" s="1"/>
      <c r="T76" s="1"/>
      <c r="U76" s="1"/>
      <c r="V76" s="1"/>
      <c r="W76" s="1"/>
      <c r="X76" s="1"/>
      <c r="Y76" s="1"/>
      <c r="Z76" s="1"/>
      <c r="AA76" s="1"/>
      <c r="AB76" s="1"/>
      <c r="AC76" s="1"/>
      <c r="AD76" s="1"/>
      <c r="AE76" s="1"/>
    </row>
    <row r="77" spans="1:31" ht="13.5" x14ac:dyDescent="0.25">
      <c r="A77" s="7"/>
      <c r="B77" s="7"/>
      <c r="C77" s="22"/>
      <c r="D77" s="7"/>
      <c r="E77" s="7"/>
      <c r="F77" s="7"/>
      <c r="G77" s="7"/>
      <c r="H77" s="7"/>
      <c r="I77" s="7"/>
      <c r="J77" s="10"/>
      <c r="K77" s="10"/>
      <c r="L77" s="10"/>
      <c r="M77" s="10"/>
      <c r="N77" s="10"/>
      <c r="O77" s="7"/>
      <c r="P77" s="7"/>
      <c r="Q77" s="11"/>
      <c r="R77" s="1"/>
      <c r="S77" s="1"/>
      <c r="T77" s="1"/>
      <c r="U77" s="1"/>
      <c r="V77" s="1"/>
      <c r="W77" s="1"/>
      <c r="X77" s="1"/>
      <c r="Y77" s="1"/>
      <c r="Z77" s="1"/>
      <c r="AA77" s="1"/>
      <c r="AB77" s="1"/>
      <c r="AC77" s="1"/>
      <c r="AD77" s="1"/>
      <c r="AE77" s="1"/>
    </row>
    <row r="78" spans="1:31" ht="13.5" x14ac:dyDescent="0.25">
      <c r="A78" s="7"/>
      <c r="B78" s="7"/>
      <c r="C78" s="22"/>
      <c r="D78" s="7"/>
      <c r="E78" s="7"/>
      <c r="F78" s="7"/>
      <c r="G78" s="7"/>
      <c r="H78" s="7"/>
      <c r="I78" s="7"/>
      <c r="J78" s="10"/>
      <c r="K78" s="10"/>
      <c r="L78" s="10"/>
      <c r="M78" s="10"/>
      <c r="N78" s="10"/>
      <c r="O78" s="7"/>
      <c r="P78" s="7"/>
      <c r="Q78" s="11"/>
      <c r="R78" s="1"/>
      <c r="S78" s="1"/>
      <c r="T78" s="1"/>
      <c r="U78" s="1"/>
      <c r="V78" s="1"/>
      <c r="W78" s="1"/>
      <c r="X78" s="1"/>
      <c r="Y78" s="1"/>
      <c r="Z78" s="1"/>
      <c r="AA78" s="1"/>
      <c r="AB78" s="1"/>
      <c r="AC78" s="1"/>
      <c r="AD78" s="1"/>
      <c r="AE78" s="1"/>
    </row>
    <row r="79" spans="1:31" ht="13.5" x14ac:dyDescent="0.25">
      <c r="A79" s="7"/>
      <c r="B79" s="7"/>
      <c r="C79" s="22"/>
      <c r="D79" s="7"/>
      <c r="E79" s="7"/>
      <c r="F79" s="7"/>
      <c r="G79" s="7"/>
      <c r="H79" s="7"/>
      <c r="I79" s="7"/>
      <c r="J79" s="10"/>
      <c r="K79" s="10"/>
      <c r="L79" s="10"/>
      <c r="M79" s="10"/>
      <c r="N79" s="10"/>
      <c r="O79" s="7"/>
      <c r="P79" s="7"/>
      <c r="Q79" s="11"/>
      <c r="R79" s="1"/>
      <c r="S79" s="1"/>
      <c r="T79" s="1"/>
      <c r="U79" s="1"/>
      <c r="V79" s="1"/>
      <c r="W79" s="1"/>
      <c r="X79" s="1"/>
      <c r="Y79" s="1"/>
      <c r="Z79" s="1"/>
      <c r="AA79" s="1"/>
      <c r="AB79" s="1"/>
      <c r="AC79" s="1"/>
      <c r="AD79" s="1"/>
      <c r="AE79" s="1"/>
    </row>
    <row r="80" spans="1:31" ht="13.5" x14ac:dyDescent="0.25">
      <c r="A80" s="7"/>
      <c r="B80" s="7"/>
      <c r="C80" s="22"/>
      <c r="D80" s="7"/>
      <c r="E80" s="7"/>
      <c r="F80" s="7"/>
      <c r="G80" s="7"/>
      <c r="H80" s="7"/>
      <c r="I80" s="7"/>
      <c r="J80" s="10"/>
      <c r="K80" s="10"/>
      <c r="L80" s="10"/>
      <c r="M80" s="10"/>
      <c r="N80" s="10"/>
      <c r="O80" s="7"/>
      <c r="P80" s="7"/>
      <c r="Q80" s="11"/>
      <c r="R80" s="1"/>
      <c r="S80" s="1"/>
      <c r="T80" s="1"/>
      <c r="U80" s="1"/>
      <c r="V80" s="1"/>
      <c r="W80" s="1"/>
      <c r="X80" s="1"/>
      <c r="Y80" s="1"/>
      <c r="Z80" s="1"/>
      <c r="AA80" s="1"/>
      <c r="AB80" s="1"/>
      <c r="AC80" s="1"/>
      <c r="AD80" s="1"/>
      <c r="AE80" s="1"/>
    </row>
    <row r="81" spans="1:31" ht="13.5" x14ac:dyDescent="0.25">
      <c r="A81" s="7"/>
      <c r="B81" s="7"/>
      <c r="C81" s="22"/>
      <c r="D81" s="7"/>
      <c r="E81" s="7"/>
      <c r="F81" s="7"/>
      <c r="G81" s="7"/>
      <c r="H81" s="7"/>
      <c r="I81" s="7"/>
      <c r="J81" s="10"/>
      <c r="K81" s="10"/>
      <c r="L81" s="10"/>
      <c r="M81" s="10"/>
      <c r="N81" s="10"/>
      <c r="O81" s="7"/>
      <c r="P81" s="7"/>
      <c r="Q81" s="11"/>
      <c r="R81" s="1"/>
      <c r="S81" s="1"/>
      <c r="T81" s="1"/>
      <c r="U81" s="1"/>
      <c r="V81" s="1"/>
      <c r="W81" s="1"/>
      <c r="X81" s="1"/>
      <c r="Y81" s="1"/>
      <c r="Z81" s="1"/>
      <c r="AA81" s="1"/>
      <c r="AB81" s="1"/>
      <c r="AC81" s="1"/>
      <c r="AD81" s="1"/>
      <c r="AE81" s="1"/>
    </row>
    <row r="82" spans="1:31" ht="13.5" x14ac:dyDescent="0.25">
      <c r="A82" s="7"/>
      <c r="B82" s="7"/>
      <c r="C82" s="22"/>
      <c r="D82" s="7"/>
      <c r="E82" s="7"/>
      <c r="F82" s="7"/>
      <c r="G82" s="7"/>
      <c r="H82" s="7"/>
      <c r="I82" s="7"/>
      <c r="J82" s="10"/>
      <c r="K82" s="10"/>
      <c r="L82" s="10"/>
      <c r="M82" s="10"/>
      <c r="N82" s="10"/>
      <c r="O82" s="7"/>
      <c r="P82" s="7"/>
      <c r="Q82" s="11"/>
      <c r="R82" s="1"/>
      <c r="S82" s="1"/>
      <c r="T82" s="1"/>
      <c r="U82" s="1"/>
      <c r="V82" s="1"/>
      <c r="W82" s="1"/>
      <c r="X82" s="1"/>
      <c r="Y82" s="1"/>
      <c r="Z82" s="1"/>
      <c r="AA82" s="1"/>
      <c r="AB82" s="1"/>
      <c r="AC82" s="1"/>
      <c r="AD82" s="1"/>
      <c r="AE82" s="1"/>
    </row>
    <row r="83" spans="1:31" ht="13.5" x14ac:dyDescent="0.25">
      <c r="A83" s="7"/>
      <c r="B83" s="7"/>
      <c r="C83" s="22"/>
      <c r="D83" s="7"/>
      <c r="E83" s="7"/>
      <c r="F83" s="7"/>
      <c r="G83" s="7"/>
      <c r="H83" s="7"/>
      <c r="I83" s="7"/>
      <c r="J83" s="10"/>
      <c r="K83" s="10"/>
      <c r="L83" s="10"/>
      <c r="M83" s="10"/>
      <c r="N83" s="10"/>
      <c r="O83" s="7"/>
      <c r="P83" s="7"/>
      <c r="Q83" s="11"/>
      <c r="R83" s="1"/>
      <c r="S83" s="1"/>
      <c r="T83" s="1"/>
      <c r="U83" s="1"/>
      <c r="V83" s="1"/>
      <c r="W83" s="1"/>
      <c r="X83" s="1"/>
      <c r="Y83" s="1"/>
      <c r="Z83" s="1"/>
      <c r="AA83" s="1"/>
      <c r="AB83" s="1"/>
      <c r="AC83" s="1"/>
      <c r="AD83" s="1"/>
      <c r="AE83" s="1"/>
    </row>
    <row r="84" spans="1:31" ht="13.5" x14ac:dyDescent="0.25">
      <c r="A84" s="7"/>
      <c r="B84" s="7"/>
      <c r="C84" s="22"/>
      <c r="D84" s="7"/>
      <c r="E84" s="7"/>
      <c r="F84" s="7"/>
      <c r="G84" s="7"/>
      <c r="H84" s="7"/>
      <c r="I84" s="7"/>
      <c r="J84" s="10"/>
      <c r="K84" s="10"/>
      <c r="L84" s="10"/>
      <c r="M84" s="10"/>
      <c r="N84" s="10"/>
      <c r="O84" s="7"/>
      <c r="P84" s="7"/>
      <c r="Q84" s="11"/>
      <c r="R84" s="1"/>
      <c r="S84" s="1"/>
      <c r="T84" s="1"/>
      <c r="U84" s="1"/>
      <c r="V84" s="1"/>
      <c r="W84" s="1"/>
      <c r="X84" s="1"/>
      <c r="Y84" s="1"/>
      <c r="Z84" s="1"/>
      <c r="AA84" s="1"/>
      <c r="AB84" s="1"/>
      <c r="AC84" s="1"/>
      <c r="AD84" s="1"/>
      <c r="AE84" s="1"/>
    </row>
    <row r="85" spans="1:31" ht="13.5" x14ac:dyDescent="0.25">
      <c r="A85" s="7"/>
      <c r="B85" s="7"/>
      <c r="C85" s="22"/>
      <c r="D85" s="7"/>
      <c r="E85" s="7"/>
      <c r="F85" s="7"/>
      <c r="G85" s="7"/>
      <c r="H85" s="7"/>
      <c r="I85" s="7"/>
      <c r="J85" s="10"/>
      <c r="K85" s="10"/>
      <c r="L85" s="10"/>
      <c r="M85" s="10"/>
      <c r="N85" s="10"/>
      <c r="O85" s="7"/>
      <c r="P85" s="7"/>
      <c r="Q85" s="11"/>
      <c r="R85" s="1"/>
      <c r="S85" s="1"/>
      <c r="T85" s="1"/>
      <c r="U85" s="1"/>
      <c r="V85" s="1"/>
      <c r="W85" s="1"/>
      <c r="X85" s="1"/>
      <c r="Y85" s="1"/>
      <c r="Z85" s="1"/>
      <c r="AA85" s="1"/>
      <c r="AB85" s="1"/>
      <c r="AC85" s="1"/>
      <c r="AD85" s="1"/>
      <c r="AE85" s="1"/>
    </row>
    <row r="86" spans="1:31" ht="13.5" x14ac:dyDescent="0.25">
      <c r="A86" s="7"/>
      <c r="B86" s="7"/>
      <c r="C86" s="22"/>
      <c r="D86" s="7"/>
      <c r="E86" s="7"/>
      <c r="F86" s="7"/>
      <c r="G86" s="7"/>
      <c r="H86" s="7"/>
      <c r="I86" s="7"/>
      <c r="J86" s="10"/>
      <c r="K86" s="10"/>
      <c r="L86" s="10"/>
      <c r="M86" s="10"/>
      <c r="N86" s="10"/>
      <c r="O86" s="7"/>
      <c r="P86" s="7"/>
      <c r="Q86" s="11"/>
      <c r="R86" s="1"/>
      <c r="S86" s="1"/>
      <c r="T86" s="1"/>
      <c r="U86" s="1"/>
      <c r="V86" s="1"/>
      <c r="W86" s="1"/>
      <c r="X86" s="1"/>
      <c r="Y86" s="1"/>
      <c r="Z86" s="1"/>
      <c r="AA86" s="1"/>
      <c r="AB86" s="1"/>
      <c r="AC86" s="1"/>
      <c r="AD86" s="1"/>
      <c r="AE86" s="1"/>
    </row>
    <row r="87" spans="1:31" ht="13.5" x14ac:dyDescent="0.25">
      <c r="A87" s="7"/>
      <c r="B87" s="7"/>
      <c r="C87" s="22"/>
      <c r="D87" s="7"/>
      <c r="E87" s="7"/>
      <c r="F87" s="7"/>
      <c r="G87" s="7"/>
      <c r="H87" s="7"/>
      <c r="I87" s="7"/>
      <c r="J87" s="10"/>
      <c r="K87" s="10"/>
      <c r="L87" s="10"/>
      <c r="M87" s="10"/>
      <c r="N87" s="10"/>
      <c r="O87" s="7"/>
      <c r="P87" s="7"/>
      <c r="Q87" s="11"/>
      <c r="R87" s="1"/>
      <c r="S87" s="1"/>
      <c r="T87" s="1"/>
      <c r="U87" s="1"/>
      <c r="V87" s="1"/>
      <c r="W87" s="1"/>
      <c r="X87" s="1"/>
      <c r="Y87" s="1"/>
      <c r="Z87" s="1"/>
      <c r="AA87" s="1"/>
      <c r="AB87" s="1"/>
      <c r="AC87" s="1"/>
      <c r="AD87" s="1"/>
      <c r="AE87" s="1"/>
    </row>
    <row r="88" spans="1:31" ht="13.5" x14ac:dyDescent="0.25">
      <c r="A88" s="7"/>
      <c r="B88" s="7"/>
      <c r="C88" s="22"/>
      <c r="D88" s="7"/>
      <c r="E88" s="7"/>
      <c r="F88" s="7"/>
      <c r="G88" s="7"/>
      <c r="H88" s="7"/>
      <c r="I88" s="7"/>
      <c r="J88" s="10"/>
      <c r="K88" s="10"/>
      <c r="L88" s="10"/>
      <c r="M88" s="10"/>
      <c r="N88" s="10"/>
      <c r="O88" s="7"/>
      <c r="P88" s="7"/>
      <c r="Q88" s="11"/>
      <c r="R88" s="1"/>
      <c r="S88" s="1"/>
      <c r="T88" s="1"/>
      <c r="U88" s="1"/>
      <c r="V88" s="1"/>
      <c r="W88" s="1"/>
      <c r="X88" s="1"/>
      <c r="Y88" s="1"/>
      <c r="Z88" s="1"/>
      <c r="AA88" s="1"/>
      <c r="AB88" s="1"/>
      <c r="AC88" s="1"/>
      <c r="AD88" s="1"/>
      <c r="AE88" s="1"/>
    </row>
    <row r="89" spans="1:31" ht="13.5" x14ac:dyDescent="0.25">
      <c r="A89" s="7"/>
      <c r="B89" s="7"/>
      <c r="C89" s="22"/>
      <c r="D89" s="7"/>
      <c r="E89" s="7"/>
      <c r="F89" s="7"/>
      <c r="G89" s="7"/>
      <c r="H89" s="7"/>
      <c r="I89" s="7"/>
      <c r="J89" s="10"/>
      <c r="K89" s="10"/>
      <c r="L89" s="10"/>
      <c r="M89" s="10"/>
      <c r="N89" s="10"/>
      <c r="O89" s="7"/>
      <c r="P89" s="7"/>
      <c r="Q89" s="11"/>
      <c r="R89" s="1"/>
      <c r="S89" s="1"/>
      <c r="T89" s="1"/>
      <c r="U89" s="1"/>
      <c r="V89" s="1"/>
      <c r="W89" s="1"/>
      <c r="X89" s="1"/>
      <c r="Y89" s="1"/>
      <c r="Z89" s="1"/>
      <c r="AA89" s="1"/>
      <c r="AB89" s="1"/>
      <c r="AC89" s="1"/>
      <c r="AD89" s="1"/>
      <c r="AE89" s="1"/>
    </row>
    <row r="90" spans="1:31" ht="13.5" x14ac:dyDescent="0.25">
      <c r="A90" s="7"/>
      <c r="B90" s="7"/>
      <c r="C90" s="22"/>
      <c r="D90" s="7"/>
      <c r="E90" s="7"/>
      <c r="F90" s="7"/>
      <c r="G90" s="7"/>
      <c r="H90" s="7"/>
      <c r="I90" s="7"/>
      <c r="J90" s="10"/>
      <c r="K90" s="10"/>
      <c r="L90" s="10"/>
      <c r="M90" s="10"/>
      <c r="N90" s="10"/>
      <c r="O90" s="7"/>
      <c r="P90" s="7"/>
      <c r="Q90" s="11"/>
      <c r="R90" s="1"/>
      <c r="S90" s="1"/>
      <c r="T90" s="1"/>
      <c r="U90" s="1"/>
      <c r="V90" s="1"/>
      <c r="W90" s="1"/>
      <c r="X90" s="1"/>
      <c r="Y90" s="1"/>
      <c r="Z90" s="1"/>
      <c r="AA90" s="1"/>
      <c r="AB90" s="1"/>
      <c r="AC90" s="1"/>
      <c r="AD90" s="1"/>
      <c r="AE90" s="1"/>
    </row>
    <row r="91" spans="1:31" ht="13.5" x14ac:dyDescent="0.25">
      <c r="A91" s="7"/>
      <c r="B91" s="7"/>
      <c r="C91" s="22"/>
      <c r="D91" s="7"/>
      <c r="E91" s="7"/>
      <c r="F91" s="7"/>
      <c r="G91" s="7"/>
      <c r="H91" s="7"/>
      <c r="I91" s="7"/>
      <c r="J91" s="10"/>
      <c r="K91" s="10"/>
      <c r="L91" s="10"/>
      <c r="M91" s="10"/>
      <c r="N91" s="10"/>
      <c r="O91" s="7"/>
      <c r="P91" s="7"/>
      <c r="Q91" s="11"/>
      <c r="R91" s="1"/>
      <c r="S91" s="1"/>
      <c r="T91" s="1"/>
      <c r="U91" s="1"/>
      <c r="V91" s="1"/>
      <c r="W91" s="1"/>
      <c r="X91" s="1"/>
      <c r="Y91" s="1"/>
      <c r="Z91" s="1"/>
      <c r="AA91" s="1"/>
      <c r="AB91" s="1"/>
      <c r="AC91" s="1"/>
      <c r="AD91" s="1"/>
      <c r="AE91" s="1"/>
    </row>
    <row r="92" spans="1:31" ht="13.5" x14ac:dyDescent="0.25">
      <c r="A92" s="7"/>
      <c r="B92" s="7"/>
      <c r="C92" s="22"/>
      <c r="D92" s="7"/>
      <c r="E92" s="7"/>
      <c r="F92" s="7"/>
      <c r="G92" s="7"/>
      <c r="H92" s="7"/>
      <c r="I92" s="7"/>
      <c r="J92" s="10"/>
      <c r="K92" s="10"/>
      <c r="L92" s="10"/>
      <c r="M92" s="10"/>
      <c r="N92" s="10"/>
      <c r="O92" s="7"/>
      <c r="P92" s="7"/>
      <c r="Q92" s="11"/>
      <c r="R92" s="1"/>
      <c r="S92" s="1"/>
      <c r="T92" s="1"/>
      <c r="U92" s="1"/>
      <c r="V92" s="1"/>
      <c r="W92" s="1"/>
      <c r="X92" s="1"/>
      <c r="Y92" s="1"/>
      <c r="Z92" s="1"/>
      <c r="AA92" s="1"/>
      <c r="AB92" s="1"/>
      <c r="AC92" s="1"/>
      <c r="AD92" s="1"/>
      <c r="AE92" s="1"/>
    </row>
    <row r="93" spans="1:31" ht="13.5" x14ac:dyDescent="0.25">
      <c r="A93" s="7"/>
      <c r="B93" s="7"/>
      <c r="C93" s="22"/>
      <c r="D93" s="7"/>
      <c r="E93" s="7"/>
      <c r="F93" s="7"/>
      <c r="G93" s="7"/>
      <c r="H93" s="7"/>
      <c r="I93" s="7"/>
      <c r="J93" s="10"/>
      <c r="K93" s="10"/>
      <c r="L93" s="10"/>
      <c r="M93" s="10"/>
      <c r="N93" s="10"/>
      <c r="O93" s="7"/>
      <c r="P93" s="7"/>
      <c r="Q93" s="11"/>
      <c r="R93" s="1"/>
      <c r="S93" s="1"/>
      <c r="T93" s="1"/>
      <c r="U93" s="1"/>
      <c r="V93" s="1"/>
      <c r="W93" s="1"/>
      <c r="X93" s="1"/>
      <c r="Y93" s="1"/>
      <c r="Z93" s="1"/>
      <c r="AA93" s="1"/>
      <c r="AB93" s="1"/>
      <c r="AC93" s="1"/>
      <c r="AD93" s="1"/>
      <c r="AE93" s="1"/>
    </row>
    <row r="94" spans="1:31" ht="13.5" x14ac:dyDescent="0.25">
      <c r="A94" s="7"/>
      <c r="B94" s="7"/>
      <c r="C94" s="22"/>
      <c r="D94" s="7"/>
      <c r="E94" s="7"/>
      <c r="F94" s="7"/>
      <c r="G94" s="7"/>
      <c r="H94" s="7"/>
      <c r="I94" s="7"/>
      <c r="J94" s="10"/>
      <c r="K94" s="10"/>
      <c r="L94" s="10"/>
      <c r="M94" s="10"/>
      <c r="N94" s="10"/>
      <c r="O94" s="7"/>
      <c r="P94" s="7"/>
      <c r="Q94" s="11"/>
      <c r="R94" s="1"/>
      <c r="S94" s="1"/>
      <c r="T94" s="1"/>
      <c r="U94" s="1"/>
      <c r="V94" s="1"/>
      <c r="W94" s="1"/>
      <c r="X94" s="1"/>
      <c r="Y94" s="1"/>
      <c r="Z94" s="1"/>
      <c r="AA94" s="1"/>
      <c r="AB94" s="1"/>
      <c r="AC94" s="1"/>
      <c r="AD94" s="1"/>
      <c r="AE94" s="1"/>
    </row>
    <row r="95" spans="1:31" ht="13.5" x14ac:dyDescent="0.25">
      <c r="A95" s="7"/>
      <c r="B95" s="7"/>
      <c r="C95" s="22"/>
      <c r="D95" s="7"/>
      <c r="E95" s="7"/>
      <c r="F95" s="7"/>
      <c r="G95" s="7"/>
      <c r="H95" s="7"/>
      <c r="I95" s="7"/>
      <c r="J95" s="10"/>
      <c r="K95" s="10"/>
      <c r="L95" s="10"/>
      <c r="M95" s="10"/>
      <c r="N95" s="10"/>
      <c r="O95" s="7"/>
      <c r="P95" s="7"/>
      <c r="Q95" s="11"/>
      <c r="R95" s="1"/>
      <c r="S95" s="1"/>
      <c r="T95" s="1"/>
      <c r="U95" s="1"/>
      <c r="V95" s="1"/>
      <c r="W95" s="1"/>
      <c r="X95" s="1"/>
      <c r="Y95" s="1"/>
      <c r="Z95" s="1"/>
      <c r="AA95" s="1"/>
      <c r="AB95" s="1"/>
      <c r="AC95" s="1"/>
      <c r="AD95" s="1"/>
      <c r="AE95" s="1"/>
    </row>
    <row r="96" spans="1:31" ht="13.5" x14ac:dyDescent="0.25">
      <c r="A96" s="7"/>
      <c r="B96" s="7"/>
      <c r="C96" s="22"/>
      <c r="D96" s="7"/>
      <c r="E96" s="7"/>
      <c r="F96" s="7"/>
      <c r="G96" s="7"/>
      <c r="H96" s="7"/>
      <c r="I96" s="7"/>
      <c r="J96" s="10"/>
      <c r="K96" s="10"/>
      <c r="L96" s="10"/>
      <c r="M96" s="10"/>
      <c r="N96" s="10"/>
      <c r="O96" s="7"/>
      <c r="P96" s="7"/>
      <c r="Q96" s="11"/>
      <c r="R96" s="1"/>
      <c r="S96" s="1"/>
      <c r="T96" s="1"/>
      <c r="U96" s="1"/>
      <c r="V96" s="1"/>
      <c r="W96" s="1"/>
      <c r="X96" s="1"/>
      <c r="Y96" s="1"/>
      <c r="Z96" s="1"/>
      <c r="AA96" s="1"/>
      <c r="AB96" s="1"/>
      <c r="AC96" s="1"/>
      <c r="AD96" s="1"/>
      <c r="AE96" s="1"/>
    </row>
    <row r="97" spans="1:31" ht="13.5" x14ac:dyDescent="0.25">
      <c r="A97" s="7"/>
      <c r="B97" s="7"/>
      <c r="C97" s="22"/>
      <c r="D97" s="7"/>
      <c r="E97" s="7"/>
      <c r="F97" s="7"/>
      <c r="G97" s="7"/>
      <c r="H97" s="7"/>
      <c r="I97" s="7"/>
      <c r="J97" s="10"/>
      <c r="K97" s="10"/>
      <c r="L97" s="10"/>
      <c r="M97" s="10"/>
      <c r="N97" s="10"/>
      <c r="O97" s="7"/>
      <c r="P97" s="7"/>
      <c r="Q97" s="11"/>
      <c r="R97" s="1"/>
      <c r="S97" s="1"/>
      <c r="T97" s="1"/>
      <c r="U97" s="1"/>
      <c r="V97" s="1"/>
      <c r="W97" s="1"/>
      <c r="X97" s="1"/>
      <c r="Y97" s="1"/>
      <c r="Z97" s="1"/>
      <c r="AA97" s="1"/>
      <c r="AB97" s="1"/>
      <c r="AC97" s="1"/>
      <c r="AD97" s="1"/>
      <c r="AE97" s="1"/>
    </row>
    <row r="98" spans="1:31" ht="13.5" x14ac:dyDescent="0.25">
      <c r="A98" s="7"/>
      <c r="B98" s="7"/>
      <c r="C98" s="22"/>
      <c r="D98" s="7"/>
      <c r="E98" s="7"/>
      <c r="F98" s="7"/>
      <c r="G98" s="7"/>
      <c r="H98" s="7"/>
      <c r="I98" s="7"/>
      <c r="J98" s="10"/>
      <c r="K98" s="10"/>
      <c r="L98" s="10"/>
      <c r="M98" s="10"/>
      <c r="N98" s="10"/>
      <c r="O98" s="7"/>
      <c r="P98" s="7"/>
      <c r="Q98" s="11"/>
      <c r="R98" s="1"/>
      <c r="S98" s="1"/>
      <c r="T98" s="1"/>
      <c r="U98" s="1"/>
      <c r="V98" s="1"/>
      <c r="W98" s="1"/>
      <c r="X98" s="1"/>
      <c r="Y98" s="1"/>
      <c r="Z98" s="1"/>
      <c r="AA98" s="1"/>
      <c r="AB98" s="1"/>
      <c r="AC98" s="1"/>
      <c r="AD98" s="1"/>
      <c r="AE98" s="1"/>
    </row>
    <row r="99" spans="1:31" ht="13.5" x14ac:dyDescent="0.25">
      <c r="A99" s="7"/>
      <c r="B99" s="7"/>
      <c r="C99" s="22"/>
      <c r="D99" s="7"/>
      <c r="E99" s="7"/>
      <c r="F99" s="7"/>
      <c r="G99" s="7"/>
      <c r="H99" s="7"/>
      <c r="I99" s="7"/>
      <c r="J99" s="10"/>
      <c r="K99" s="10"/>
      <c r="L99" s="10"/>
      <c r="M99" s="10"/>
      <c r="N99" s="10"/>
      <c r="O99" s="7"/>
      <c r="P99" s="7"/>
      <c r="Q99" s="11"/>
      <c r="R99" s="1"/>
      <c r="S99" s="1"/>
      <c r="T99" s="1"/>
      <c r="U99" s="1"/>
      <c r="V99" s="1"/>
      <c r="W99" s="1"/>
      <c r="X99" s="1"/>
      <c r="Y99" s="1"/>
      <c r="Z99" s="1"/>
      <c r="AA99" s="1"/>
      <c r="AB99" s="1"/>
      <c r="AC99" s="1"/>
      <c r="AD99" s="1"/>
      <c r="AE99" s="1"/>
    </row>
    <row r="100" spans="1:31" ht="13.5" x14ac:dyDescent="0.25">
      <c r="A100" s="7"/>
      <c r="B100" s="7"/>
      <c r="C100" s="22"/>
      <c r="D100" s="7"/>
      <c r="E100" s="7"/>
      <c r="F100" s="7"/>
      <c r="G100" s="7"/>
      <c r="H100" s="7"/>
      <c r="I100" s="7"/>
      <c r="J100" s="10"/>
      <c r="K100" s="10"/>
      <c r="L100" s="10"/>
      <c r="M100" s="10"/>
      <c r="N100" s="10"/>
      <c r="O100" s="7"/>
      <c r="P100" s="7"/>
      <c r="Q100" s="11"/>
      <c r="R100" s="1"/>
      <c r="S100" s="1"/>
      <c r="T100" s="1"/>
      <c r="U100" s="1"/>
      <c r="V100" s="1"/>
      <c r="W100" s="1"/>
      <c r="X100" s="1"/>
      <c r="Y100" s="1"/>
      <c r="Z100" s="1"/>
      <c r="AA100" s="1"/>
      <c r="AB100" s="1"/>
      <c r="AC100" s="1"/>
      <c r="AD100" s="1"/>
      <c r="AE100" s="1"/>
    </row>
    <row r="101" spans="1:31" ht="13.5" x14ac:dyDescent="0.25">
      <c r="A101" s="7"/>
      <c r="B101" s="7"/>
      <c r="C101" s="22"/>
      <c r="D101" s="7"/>
      <c r="E101" s="7"/>
      <c r="F101" s="7"/>
      <c r="G101" s="7"/>
      <c r="H101" s="7"/>
      <c r="I101" s="7"/>
      <c r="J101" s="10"/>
      <c r="K101" s="10"/>
      <c r="L101" s="10"/>
      <c r="M101" s="10"/>
      <c r="N101" s="10"/>
      <c r="O101" s="7"/>
      <c r="P101" s="7"/>
      <c r="Q101" s="11"/>
      <c r="R101" s="1"/>
      <c r="S101" s="1"/>
      <c r="T101" s="1"/>
      <c r="U101" s="1"/>
      <c r="V101" s="1"/>
      <c r="W101" s="1"/>
      <c r="X101" s="1"/>
      <c r="Y101" s="1"/>
      <c r="Z101" s="1"/>
      <c r="AA101" s="1"/>
      <c r="AB101" s="1"/>
      <c r="AC101" s="1"/>
      <c r="AD101" s="1"/>
      <c r="AE101" s="1"/>
    </row>
    <row r="102" spans="1:31" ht="13.5" x14ac:dyDescent="0.25">
      <c r="A102" s="7"/>
      <c r="B102" s="7"/>
      <c r="C102" s="22"/>
      <c r="D102" s="7"/>
      <c r="E102" s="7"/>
      <c r="F102" s="7"/>
      <c r="G102" s="7"/>
      <c r="H102" s="7"/>
      <c r="I102" s="7"/>
      <c r="J102" s="10"/>
      <c r="K102" s="10"/>
      <c r="L102" s="10"/>
      <c r="M102" s="10"/>
      <c r="N102" s="10"/>
      <c r="O102" s="7"/>
      <c r="P102" s="7"/>
      <c r="Q102" s="11"/>
      <c r="R102" s="1"/>
      <c r="S102" s="1"/>
      <c r="T102" s="1"/>
      <c r="U102" s="1"/>
      <c r="V102" s="1"/>
      <c r="W102" s="1"/>
      <c r="X102" s="1"/>
      <c r="Y102" s="1"/>
      <c r="Z102" s="1"/>
      <c r="AA102" s="1"/>
      <c r="AB102" s="1"/>
      <c r="AC102" s="1"/>
      <c r="AD102" s="1"/>
      <c r="AE102" s="1"/>
    </row>
    <row r="103" spans="1:31" ht="13.5" x14ac:dyDescent="0.25">
      <c r="A103" s="7"/>
      <c r="B103" s="7"/>
      <c r="C103" s="22"/>
      <c r="D103" s="7"/>
      <c r="E103" s="7"/>
      <c r="F103" s="7"/>
      <c r="G103" s="7"/>
      <c r="H103" s="7"/>
      <c r="I103" s="7"/>
      <c r="J103" s="10"/>
      <c r="K103" s="10"/>
      <c r="L103" s="10"/>
      <c r="M103" s="10"/>
      <c r="N103" s="10"/>
      <c r="O103" s="7"/>
      <c r="P103" s="7"/>
      <c r="Q103" s="11"/>
      <c r="R103" s="1"/>
      <c r="S103" s="1"/>
      <c r="T103" s="1"/>
      <c r="U103" s="1"/>
      <c r="V103" s="1"/>
      <c r="W103" s="1"/>
      <c r="X103" s="1"/>
      <c r="Y103" s="1"/>
      <c r="Z103" s="1"/>
      <c r="AA103" s="1"/>
      <c r="AB103" s="1"/>
      <c r="AC103" s="1"/>
      <c r="AD103" s="1"/>
      <c r="AE103" s="1"/>
    </row>
    <row r="104" spans="1:31" ht="13.5" x14ac:dyDescent="0.25">
      <c r="A104" s="7"/>
      <c r="B104" s="7"/>
      <c r="C104" s="22"/>
      <c r="D104" s="7"/>
      <c r="E104" s="7"/>
      <c r="F104" s="7"/>
      <c r="G104" s="7"/>
      <c r="H104" s="7"/>
      <c r="I104" s="7"/>
      <c r="J104" s="10"/>
      <c r="K104" s="10"/>
      <c r="L104" s="10"/>
      <c r="M104" s="10"/>
      <c r="N104" s="10"/>
      <c r="O104" s="7"/>
      <c r="P104" s="7"/>
      <c r="Q104" s="11"/>
      <c r="R104" s="1"/>
      <c r="S104" s="1"/>
      <c r="T104" s="1"/>
      <c r="U104" s="1"/>
      <c r="V104" s="1"/>
      <c r="W104" s="1"/>
      <c r="X104" s="1"/>
      <c r="Y104" s="1"/>
      <c r="Z104" s="1"/>
      <c r="AA104" s="1"/>
      <c r="AB104" s="1"/>
      <c r="AC104" s="1"/>
      <c r="AD104" s="1"/>
      <c r="AE104" s="1"/>
    </row>
    <row r="105" spans="1:31" ht="13.5" x14ac:dyDescent="0.25">
      <c r="A105" s="7"/>
      <c r="B105" s="7"/>
      <c r="C105" s="22"/>
      <c r="D105" s="7"/>
      <c r="E105" s="7"/>
      <c r="F105" s="7"/>
      <c r="G105" s="7"/>
      <c r="H105" s="7"/>
      <c r="I105" s="7"/>
      <c r="J105" s="10"/>
      <c r="K105" s="10"/>
      <c r="L105" s="10"/>
      <c r="M105" s="10"/>
      <c r="N105" s="10"/>
      <c r="O105" s="7"/>
      <c r="P105" s="7"/>
      <c r="Q105" s="11"/>
      <c r="R105" s="1"/>
      <c r="S105" s="1"/>
      <c r="T105" s="1"/>
      <c r="U105" s="1"/>
      <c r="V105" s="1"/>
      <c r="W105" s="1"/>
      <c r="X105" s="1"/>
      <c r="Y105" s="1"/>
      <c r="Z105" s="1"/>
      <c r="AA105" s="1"/>
      <c r="AB105" s="1"/>
      <c r="AC105" s="1"/>
      <c r="AD105" s="1"/>
      <c r="AE105" s="1"/>
    </row>
    <row r="106" spans="1:31" ht="13.5" x14ac:dyDescent="0.25">
      <c r="A106" s="7"/>
      <c r="B106" s="7"/>
      <c r="C106" s="22"/>
      <c r="D106" s="7"/>
      <c r="E106" s="7"/>
      <c r="F106" s="7"/>
      <c r="G106" s="7"/>
      <c r="H106" s="7"/>
      <c r="I106" s="7"/>
      <c r="J106" s="10"/>
      <c r="K106" s="10"/>
      <c r="L106" s="10"/>
      <c r="M106" s="10"/>
      <c r="N106" s="10"/>
      <c r="O106" s="7"/>
      <c r="P106" s="7"/>
      <c r="Q106" s="11"/>
      <c r="R106" s="1"/>
      <c r="S106" s="1"/>
      <c r="T106" s="1"/>
      <c r="U106" s="1"/>
      <c r="V106" s="1"/>
      <c r="W106" s="1"/>
      <c r="X106" s="1"/>
      <c r="Y106" s="1"/>
      <c r="Z106" s="1"/>
      <c r="AA106" s="1"/>
      <c r="AB106" s="1"/>
      <c r="AC106" s="1"/>
      <c r="AD106" s="1"/>
      <c r="AE106" s="1"/>
    </row>
    <row r="107" spans="1:31" ht="13.5" x14ac:dyDescent="0.25">
      <c r="A107" s="7"/>
      <c r="B107" s="7"/>
      <c r="C107" s="22"/>
      <c r="D107" s="7"/>
      <c r="E107" s="7"/>
      <c r="F107" s="7"/>
      <c r="G107" s="7"/>
      <c r="H107" s="7"/>
      <c r="I107" s="7"/>
      <c r="J107" s="10"/>
      <c r="K107" s="10"/>
      <c r="L107" s="10"/>
      <c r="M107" s="10"/>
      <c r="N107" s="10"/>
      <c r="O107" s="7"/>
      <c r="P107" s="7"/>
      <c r="Q107" s="11"/>
      <c r="R107" s="1"/>
      <c r="S107" s="1"/>
      <c r="T107" s="1"/>
      <c r="U107" s="1"/>
      <c r="V107" s="1"/>
      <c r="W107" s="1"/>
      <c r="X107" s="1"/>
      <c r="Y107" s="1"/>
      <c r="Z107" s="1"/>
      <c r="AA107" s="1"/>
      <c r="AB107" s="1"/>
      <c r="AC107" s="1"/>
      <c r="AD107" s="1"/>
      <c r="AE107" s="1"/>
    </row>
    <row r="108" spans="1:31" ht="13.5" x14ac:dyDescent="0.25">
      <c r="A108" s="7"/>
      <c r="B108" s="7"/>
      <c r="C108" s="22"/>
      <c r="D108" s="7"/>
      <c r="E108" s="7"/>
      <c r="F108" s="7"/>
      <c r="G108" s="7"/>
      <c r="H108" s="7"/>
      <c r="I108" s="7"/>
      <c r="J108" s="10"/>
      <c r="K108" s="10"/>
      <c r="L108" s="10"/>
      <c r="M108" s="10"/>
      <c r="N108" s="10"/>
      <c r="O108" s="7"/>
      <c r="P108" s="7"/>
      <c r="Q108" s="11"/>
      <c r="R108" s="1"/>
      <c r="S108" s="1"/>
      <c r="T108" s="1"/>
      <c r="U108" s="1"/>
      <c r="V108" s="1"/>
      <c r="W108" s="1"/>
      <c r="X108" s="1"/>
      <c r="Y108" s="1"/>
      <c r="Z108" s="1"/>
      <c r="AA108" s="1"/>
      <c r="AB108" s="1"/>
      <c r="AC108" s="1"/>
      <c r="AD108" s="1"/>
      <c r="AE108" s="1"/>
    </row>
    <row r="109" spans="1:31" ht="13.5" x14ac:dyDescent="0.25">
      <c r="A109" s="7"/>
      <c r="B109" s="7"/>
      <c r="C109" s="22"/>
      <c r="D109" s="7"/>
      <c r="E109" s="7"/>
      <c r="F109" s="7"/>
      <c r="G109" s="7"/>
      <c r="H109" s="7"/>
      <c r="I109" s="7"/>
      <c r="J109" s="10"/>
      <c r="K109" s="10"/>
      <c r="L109" s="10"/>
      <c r="M109" s="10"/>
      <c r="N109" s="10"/>
      <c r="O109" s="7"/>
      <c r="P109" s="7"/>
      <c r="Q109" s="11"/>
      <c r="R109" s="1"/>
      <c r="S109" s="1"/>
      <c r="T109" s="1"/>
      <c r="U109" s="1"/>
      <c r="V109" s="1"/>
      <c r="W109" s="1"/>
      <c r="X109" s="1"/>
      <c r="Y109" s="1"/>
      <c r="Z109" s="1"/>
      <c r="AA109" s="1"/>
      <c r="AB109" s="1"/>
      <c r="AC109" s="1"/>
      <c r="AD109" s="1"/>
      <c r="AE109" s="1"/>
    </row>
    <row r="110" spans="1:31" ht="13.5" x14ac:dyDescent="0.25">
      <c r="A110" s="7"/>
      <c r="B110" s="7"/>
      <c r="C110" s="22"/>
      <c r="D110" s="7"/>
      <c r="E110" s="7"/>
      <c r="F110" s="7"/>
      <c r="G110" s="7"/>
      <c r="H110" s="7"/>
      <c r="I110" s="7"/>
      <c r="J110" s="10"/>
      <c r="K110" s="10"/>
      <c r="L110" s="10"/>
      <c r="M110" s="10"/>
      <c r="N110" s="10"/>
      <c r="O110" s="7"/>
      <c r="P110" s="7"/>
      <c r="Q110" s="11"/>
      <c r="R110" s="1"/>
      <c r="S110" s="1"/>
      <c r="T110" s="1"/>
      <c r="U110" s="1"/>
      <c r="V110" s="1"/>
      <c r="W110" s="1"/>
      <c r="X110" s="1"/>
      <c r="Y110" s="1"/>
      <c r="Z110" s="1"/>
      <c r="AA110" s="1"/>
      <c r="AB110" s="1"/>
      <c r="AC110" s="1"/>
      <c r="AD110" s="1"/>
      <c r="AE110" s="1"/>
    </row>
    <row r="111" spans="1:31" ht="13.5" x14ac:dyDescent="0.25">
      <c r="A111" s="7"/>
      <c r="B111" s="7"/>
      <c r="C111" s="22"/>
      <c r="D111" s="7"/>
      <c r="E111" s="7"/>
      <c r="F111" s="7"/>
      <c r="G111" s="7"/>
      <c r="H111" s="7"/>
      <c r="I111" s="7"/>
      <c r="J111" s="10"/>
      <c r="K111" s="10"/>
      <c r="L111" s="10"/>
      <c r="M111" s="10"/>
      <c r="N111" s="10"/>
      <c r="O111" s="7"/>
      <c r="P111" s="7"/>
      <c r="Q111" s="11"/>
      <c r="R111" s="1"/>
      <c r="S111" s="1"/>
      <c r="T111" s="1"/>
      <c r="U111" s="1"/>
      <c r="V111" s="1"/>
      <c r="W111" s="1"/>
      <c r="X111" s="1"/>
      <c r="Y111" s="1"/>
      <c r="Z111" s="1"/>
      <c r="AA111" s="1"/>
      <c r="AB111" s="1"/>
      <c r="AC111" s="1"/>
      <c r="AD111" s="1"/>
      <c r="AE111" s="1"/>
    </row>
    <row r="112" spans="1:31" ht="13.5" x14ac:dyDescent="0.25">
      <c r="A112" s="7"/>
      <c r="B112" s="7"/>
      <c r="C112" s="22"/>
      <c r="D112" s="7"/>
      <c r="E112" s="7"/>
      <c r="F112" s="7"/>
      <c r="G112" s="7"/>
      <c r="H112" s="7"/>
      <c r="I112" s="7"/>
      <c r="J112" s="10"/>
      <c r="K112" s="10"/>
      <c r="L112" s="10"/>
      <c r="M112" s="10"/>
      <c r="N112" s="10"/>
      <c r="O112" s="7"/>
      <c r="P112" s="7"/>
      <c r="Q112" s="11"/>
      <c r="R112" s="1"/>
      <c r="S112" s="1"/>
      <c r="T112" s="1"/>
      <c r="U112" s="1"/>
      <c r="V112" s="1"/>
      <c r="W112" s="1"/>
      <c r="X112" s="1"/>
      <c r="Y112" s="1"/>
      <c r="Z112" s="1"/>
      <c r="AA112" s="1"/>
      <c r="AB112" s="1"/>
      <c r="AC112" s="1"/>
      <c r="AD112" s="1"/>
      <c r="AE112" s="1"/>
    </row>
    <row r="113" spans="1:31" ht="13.5" x14ac:dyDescent="0.25">
      <c r="A113" s="7"/>
      <c r="B113" s="7"/>
      <c r="C113" s="22"/>
      <c r="D113" s="7"/>
      <c r="E113" s="7"/>
      <c r="F113" s="7"/>
      <c r="G113" s="7"/>
      <c r="H113" s="7"/>
      <c r="I113" s="7"/>
      <c r="J113" s="10"/>
      <c r="K113" s="10"/>
      <c r="L113" s="10"/>
      <c r="M113" s="10"/>
      <c r="N113" s="10"/>
      <c r="O113" s="7"/>
      <c r="P113" s="7"/>
      <c r="Q113" s="11"/>
      <c r="R113" s="1"/>
      <c r="S113" s="1"/>
      <c r="T113" s="1"/>
      <c r="U113" s="1"/>
      <c r="V113" s="1"/>
      <c r="W113" s="1"/>
      <c r="X113" s="1"/>
      <c r="Y113" s="1"/>
      <c r="Z113" s="1"/>
      <c r="AA113" s="1"/>
      <c r="AB113" s="1"/>
      <c r="AC113" s="1"/>
      <c r="AD113" s="1"/>
      <c r="AE113" s="1"/>
    </row>
    <row r="114" spans="1:31" ht="13.5" x14ac:dyDescent="0.25">
      <c r="A114" s="7"/>
      <c r="B114" s="7"/>
      <c r="C114" s="22"/>
      <c r="D114" s="7"/>
      <c r="E114" s="7"/>
      <c r="F114" s="7"/>
      <c r="G114" s="7"/>
      <c r="H114" s="7"/>
      <c r="I114" s="7"/>
      <c r="J114" s="10"/>
      <c r="K114" s="10"/>
      <c r="L114" s="10"/>
      <c r="M114" s="10"/>
      <c r="N114" s="10"/>
      <c r="O114" s="7"/>
      <c r="P114" s="7"/>
      <c r="Q114" s="11"/>
      <c r="R114" s="1"/>
      <c r="S114" s="1"/>
      <c r="T114" s="1"/>
      <c r="U114" s="1"/>
      <c r="V114" s="1"/>
      <c r="W114" s="1"/>
      <c r="X114" s="1"/>
      <c r="Y114" s="1"/>
      <c r="Z114" s="1"/>
      <c r="AA114" s="1"/>
      <c r="AB114" s="1"/>
      <c r="AC114" s="1"/>
      <c r="AD114" s="1"/>
      <c r="AE114" s="1"/>
    </row>
    <row r="115" spans="1:31" ht="13.5" x14ac:dyDescent="0.25">
      <c r="A115" s="7"/>
      <c r="B115" s="7"/>
      <c r="C115" s="22"/>
      <c r="D115" s="7"/>
      <c r="E115" s="7"/>
      <c r="F115" s="7"/>
      <c r="G115" s="7"/>
      <c r="H115" s="7"/>
      <c r="I115" s="7"/>
      <c r="J115" s="10"/>
      <c r="K115" s="10"/>
      <c r="L115" s="10"/>
      <c r="M115" s="10"/>
      <c r="N115" s="10"/>
      <c r="O115" s="7"/>
      <c r="P115" s="7"/>
      <c r="Q115" s="11"/>
      <c r="R115" s="1"/>
      <c r="S115" s="1"/>
      <c r="T115" s="1"/>
      <c r="U115" s="1"/>
      <c r="V115" s="1"/>
      <c r="W115" s="1"/>
      <c r="X115" s="1"/>
      <c r="Y115" s="1"/>
      <c r="Z115" s="1"/>
      <c r="AA115" s="1"/>
      <c r="AB115" s="1"/>
      <c r="AC115" s="1"/>
      <c r="AD115" s="1"/>
      <c r="AE115" s="1"/>
    </row>
    <row r="116" spans="1:31" ht="13.5" x14ac:dyDescent="0.25">
      <c r="A116" s="7"/>
      <c r="B116" s="7"/>
      <c r="C116" s="22"/>
      <c r="D116" s="7"/>
      <c r="E116" s="7"/>
      <c r="F116" s="7"/>
      <c r="G116" s="7"/>
      <c r="H116" s="7"/>
      <c r="I116" s="7"/>
      <c r="J116" s="10"/>
      <c r="K116" s="10"/>
      <c r="L116" s="10"/>
      <c r="M116" s="10"/>
      <c r="N116" s="10"/>
      <c r="O116" s="7"/>
      <c r="P116" s="7"/>
      <c r="Q116" s="11"/>
      <c r="R116" s="1"/>
      <c r="S116" s="1"/>
      <c r="T116" s="1"/>
      <c r="U116" s="1"/>
      <c r="V116" s="1"/>
      <c r="W116" s="1"/>
      <c r="X116" s="1"/>
      <c r="Y116" s="1"/>
      <c r="Z116" s="1"/>
      <c r="AA116" s="1"/>
      <c r="AB116" s="1"/>
      <c r="AC116" s="1"/>
      <c r="AD116" s="1"/>
      <c r="AE116" s="1"/>
    </row>
    <row r="117" spans="1:31" ht="13.5" x14ac:dyDescent="0.25">
      <c r="A117" s="7"/>
      <c r="B117" s="7"/>
      <c r="C117" s="22"/>
      <c r="D117" s="7"/>
      <c r="E117" s="7"/>
      <c r="F117" s="7"/>
      <c r="G117" s="7"/>
      <c r="H117" s="7"/>
      <c r="I117" s="7"/>
      <c r="J117" s="10"/>
      <c r="K117" s="10"/>
      <c r="L117" s="10"/>
      <c r="M117" s="10"/>
      <c r="N117" s="10"/>
      <c r="O117" s="7"/>
      <c r="P117" s="7"/>
      <c r="Q117" s="11"/>
      <c r="R117" s="1"/>
      <c r="S117" s="1"/>
      <c r="T117" s="1"/>
      <c r="U117" s="1"/>
      <c r="V117" s="1"/>
      <c r="W117" s="1"/>
      <c r="X117" s="1"/>
      <c r="Y117" s="1"/>
      <c r="Z117" s="1"/>
      <c r="AA117" s="1"/>
      <c r="AB117" s="1"/>
      <c r="AC117" s="1"/>
      <c r="AD117" s="1"/>
      <c r="AE117" s="1"/>
    </row>
    <row r="118" spans="1:31" ht="13.5" x14ac:dyDescent="0.25">
      <c r="A118" s="7"/>
      <c r="B118" s="7"/>
      <c r="C118" s="22"/>
      <c r="D118" s="7"/>
      <c r="E118" s="7"/>
      <c r="F118" s="7"/>
      <c r="G118" s="7"/>
      <c r="H118" s="7"/>
      <c r="I118" s="7"/>
      <c r="J118" s="10"/>
      <c r="K118" s="10"/>
      <c r="L118" s="10"/>
      <c r="M118" s="10"/>
      <c r="N118" s="10"/>
      <c r="O118" s="7"/>
      <c r="P118" s="7"/>
      <c r="Q118" s="11"/>
      <c r="R118" s="1"/>
      <c r="S118" s="1"/>
      <c r="T118" s="1"/>
      <c r="U118" s="1"/>
      <c r="V118" s="1"/>
      <c r="W118" s="1"/>
      <c r="X118" s="1"/>
      <c r="Y118" s="1"/>
      <c r="Z118" s="1"/>
      <c r="AA118" s="1"/>
      <c r="AB118" s="1"/>
      <c r="AC118" s="1"/>
      <c r="AD118" s="1"/>
      <c r="AE118" s="1"/>
    </row>
    <row r="119" spans="1:31" ht="13.5" x14ac:dyDescent="0.25">
      <c r="A119" s="7"/>
      <c r="B119" s="7"/>
      <c r="C119" s="22"/>
      <c r="D119" s="7"/>
      <c r="E119" s="7"/>
      <c r="F119" s="7"/>
      <c r="G119" s="7"/>
      <c r="H119" s="7"/>
      <c r="I119" s="7"/>
      <c r="J119" s="10"/>
      <c r="K119" s="10"/>
      <c r="L119" s="10"/>
      <c r="M119" s="10"/>
      <c r="N119" s="10"/>
      <c r="O119" s="7"/>
      <c r="P119" s="7"/>
      <c r="Q119" s="11"/>
      <c r="R119" s="1"/>
      <c r="S119" s="1"/>
      <c r="T119" s="1"/>
      <c r="U119" s="1"/>
      <c r="V119" s="1"/>
      <c r="W119" s="1"/>
      <c r="X119" s="1"/>
      <c r="Y119" s="1"/>
      <c r="Z119" s="1"/>
      <c r="AA119" s="1"/>
      <c r="AB119" s="1"/>
      <c r="AC119" s="1"/>
      <c r="AD119" s="1"/>
      <c r="AE119" s="1"/>
    </row>
    <row r="120" spans="1:31" ht="13.5" x14ac:dyDescent="0.25">
      <c r="A120" s="7"/>
      <c r="B120" s="7"/>
      <c r="C120" s="22"/>
      <c r="D120" s="7"/>
      <c r="E120" s="7"/>
      <c r="F120" s="7"/>
      <c r="G120" s="7"/>
      <c r="H120" s="7"/>
      <c r="I120" s="7"/>
      <c r="J120" s="10"/>
      <c r="K120" s="10"/>
      <c r="L120" s="10"/>
      <c r="M120" s="10"/>
      <c r="N120" s="10"/>
      <c r="O120" s="7"/>
      <c r="P120" s="7"/>
      <c r="Q120" s="11"/>
      <c r="R120" s="1"/>
      <c r="S120" s="1"/>
      <c r="T120" s="1"/>
      <c r="U120" s="1"/>
      <c r="V120" s="1"/>
      <c r="W120" s="1"/>
      <c r="X120" s="1"/>
      <c r="Y120" s="1"/>
      <c r="Z120" s="1"/>
      <c r="AA120" s="1"/>
      <c r="AB120" s="1"/>
      <c r="AC120" s="1"/>
      <c r="AD120" s="1"/>
      <c r="AE120" s="1"/>
    </row>
    <row r="121" spans="1:31" ht="13.5" x14ac:dyDescent="0.25">
      <c r="A121" s="7"/>
      <c r="B121" s="7"/>
      <c r="C121" s="22"/>
      <c r="D121" s="7"/>
      <c r="E121" s="7"/>
      <c r="F121" s="7"/>
      <c r="G121" s="7"/>
      <c r="H121" s="7"/>
      <c r="I121" s="7"/>
      <c r="J121" s="10"/>
      <c r="K121" s="10"/>
      <c r="L121" s="10"/>
      <c r="M121" s="10"/>
      <c r="N121" s="10"/>
      <c r="O121" s="7"/>
      <c r="P121" s="7"/>
      <c r="Q121" s="11"/>
      <c r="R121" s="1"/>
      <c r="S121" s="1"/>
      <c r="T121" s="1"/>
      <c r="U121" s="1"/>
      <c r="V121" s="1"/>
      <c r="W121" s="1"/>
      <c r="X121" s="1"/>
      <c r="Y121" s="1"/>
      <c r="Z121" s="1"/>
      <c r="AA121" s="1"/>
      <c r="AB121" s="1"/>
      <c r="AC121" s="1"/>
      <c r="AD121" s="1"/>
      <c r="AE121" s="1"/>
    </row>
    <row r="122" spans="1:31" ht="13.5" x14ac:dyDescent="0.25">
      <c r="A122" s="7"/>
      <c r="B122" s="7"/>
      <c r="C122" s="22"/>
      <c r="D122" s="7"/>
      <c r="E122" s="7"/>
      <c r="F122" s="7"/>
      <c r="G122" s="7"/>
      <c r="H122" s="7"/>
      <c r="I122" s="7"/>
      <c r="J122" s="10"/>
      <c r="K122" s="10"/>
      <c r="L122" s="10"/>
      <c r="M122" s="10"/>
      <c r="N122" s="10"/>
      <c r="O122" s="7"/>
      <c r="P122" s="7"/>
      <c r="Q122" s="11"/>
      <c r="R122" s="1"/>
      <c r="S122" s="1"/>
      <c r="T122" s="1"/>
      <c r="U122" s="1"/>
      <c r="V122" s="1"/>
      <c r="W122" s="1"/>
      <c r="X122" s="1"/>
      <c r="Y122" s="1"/>
      <c r="Z122" s="1"/>
      <c r="AA122" s="1"/>
      <c r="AB122" s="1"/>
      <c r="AC122" s="1"/>
      <c r="AD122" s="1"/>
      <c r="AE122" s="1"/>
    </row>
    <row r="123" spans="1:31" ht="13.5" x14ac:dyDescent="0.25">
      <c r="A123" s="7"/>
      <c r="B123" s="7"/>
      <c r="C123" s="22"/>
      <c r="D123" s="7"/>
      <c r="E123" s="7"/>
      <c r="F123" s="7"/>
      <c r="G123" s="7"/>
      <c r="H123" s="7"/>
      <c r="I123" s="7"/>
      <c r="J123" s="10"/>
      <c r="K123" s="10"/>
      <c r="L123" s="10"/>
      <c r="M123" s="10"/>
      <c r="N123" s="10"/>
      <c r="O123" s="7"/>
      <c r="P123" s="7"/>
      <c r="Q123" s="11"/>
      <c r="R123" s="1"/>
      <c r="S123" s="1"/>
      <c r="T123" s="1"/>
      <c r="U123" s="1"/>
      <c r="V123" s="1"/>
      <c r="W123" s="1"/>
      <c r="X123" s="1"/>
      <c r="Y123" s="1"/>
      <c r="Z123" s="1"/>
      <c r="AA123" s="1"/>
      <c r="AB123" s="1"/>
      <c r="AC123" s="1"/>
      <c r="AD123" s="1"/>
      <c r="AE123" s="1"/>
    </row>
    <row r="124" spans="1:31" ht="13.5" x14ac:dyDescent="0.25">
      <c r="A124" s="7"/>
      <c r="B124" s="7"/>
      <c r="C124" s="22"/>
      <c r="D124" s="7"/>
      <c r="E124" s="7"/>
      <c r="F124" s="7"/>
      <c r="G124" s="7"/>
      <c r="H124" s="7"/>
      <c r="I124" s="7"/>
      <c r="J124" s="10"/>
      <c r="K124" s="10"/>
      <c r="L124" s="10"/>
      <c r="M124" s="10"/>
      <c r="N124" s="10"/>
      <c r="O124" s="7"/>
      <c r="P124" s="7"/>
      <c r="Q124" s="11"/>
      <c r="R124" s="1"/>
      <c r="S124" s="1"/>
      <c r="T124" s="1"/>
      <c r="U124" s="1"/>
      <c r="V124" s="1"/>
      <c r="W124" s="1"/>
      <c r="X124" s="1"/>
      <c r="Y124" s="1"/>
      <c r="Z124" s="1"/>
      <c r="AA124" s="1"/>
      <c r="AB124" s="1"/>
      <c r="AC124" s="1"/>
      <c r="AD124" s="1"/>
      <c r="AE124" s="1"/>
    </row>
    <row r="125" spans="1:31" ht="13.5" x14ac:dyDescent="0.25">
      <c r="A125" s="7"/>
      <c r="B125" s="7"/>
      <c r="C125" s="22"/>
      <c r="D125" s="7"/>
      <c r="E125" s="7"/>
      <c r="F125" s="7"/>
      <c r="G125" s="7"/>
      <c r="H125" s="7"/>
      <c r="I125" s="7"/>
      <c r="J125" s="10"/>
      <c r="K125" s="10"/>
      <c r="L125" s="10"/>
      <c r="M125" s="10"/>
      <c r="N125" s="10"/>
      <c r="O125" s="7"/>
      <c r="P125" s="7"/>
      <c r="Q125" s="11"/>
      <c r="R125" s="1"/>
      <c r="S125" s="1"/>
      <c r="T125" s="1"/>
      <c r="U125" s="1"/>
      <c r="V125" s="1"/>
      <c r="W125" s="1"/>
      <c r="X125" s="1"/>
      <c r="Y125" s="1"/>
      <c r="Z125" s="1"/>
      <c r="AA125" s="1"/>
      <c r="AB125" s="1"/>
      <c r="AC125" s="1"/>
      <c r="AD125" s="1"/>
      <c r="AE125" s="1"/>
    </row>
    <row r="126" spans="1:31" ht="13.5" x14ac:dyDescent="0.25">
      <c r="A126" s="7"/>
      <c r="B126" s="7"/>
      <c r="C126" s="22"/>
      <c r="D126" s="7"/>
      <c r="E126" s="7"/>
      <c r="F126" s="7"/>
      <c r="G126" s="7"/>
      <c r="H126" s="7"/>
      <c r="I126" s="7"/>
      <c r="J126" s="10"/>
      <c r="K126" s="10"/>
      <c r="L126" s="10"/>
      <c r="M126" s="10"/>
      <c r="N126" s="10"/>
      <c r="O126" s="7"/>
      <c r="P126" s="7"/>
      <c r="Q126" s="11"/>
      <c r="R126" s="1"/>
      <c r="S126" s="1"/>
      <c r="T126" s="1"/>
      <c r="U126" s="1"/>
      <c r="V126" s="1"/>
      <c r="W126" s="1"/>
      <c r="X126" s="1"/>
      <c r="Y126" s="1"/>
      <c r="Z126" s="1"/>
      <c r="AA126" s="1"/>
      <c r="AB126" s="1"/>
      <c r="AC126" s="1"/>
      <c r="AD126" s="1"/>
      <c r="AE126" s="1"/>
    </row>
    <row r="127" spans="1:31" ht="13.5" x14ac:dyDescent="0.25">
      <c r="A127" s="7"/>
      <c r="B127" s="7"/>
      <c r="C127" s="22"/>
      <c r="D127" s="7"/>
      <c r="E127" s="7"/>
      <c r="F127" s="7"/>
      <c r="G127" s="7"/>
      <c r="H127" s="7"/>
      <c r="I127" s="7"/>
      <c r="J127" s="10"/>
      <c r="K127" s="10"/>
      <c r="L127" s="10"/>
      <c r="M127" s="10"/>
      <c r="N127" s="10"/>
      <c r="O127" s="7"/>
      <c r="P127" s="7"/>
      <c r="Q127" s="11"/>
      <c r="R127" s="1"/>
      <c r="S127" s="1"/>
      <c r="T127" s="1"/>
      <c r="U127" s="1"/>
      <c r="V127" s="1"/>
      <c r="W127" s="1"/>
      <c r="X127" s="1"/>
      <c r="Y127" s="1"/>
      <c r="Z127" s="1"/>
      <c r="AA127" s="1"/>
      <c r="AB127" s="1"/>
      <c r="AC127" s="1"/>
      <c r="AD127" s="1"/>
      <c r="AE127" s="1"/>
    </row>
    <row r="128" spans="1:31" ht="13.5" x14ac:dyDescent="0.25">
      <c r="A128" s="7"/>
      <c r="B128" s="7"/>
      <c r="C128" s="22"/>
      <c r="D128" s="7"/>
      <c r="E128" s="7"/>
      <c r="F128" s="7"/>
      <c r="G128" s="7"/>
      <c r="H128" s="7"/>
      <c r="I128" s="7"/>
      <c r="J128" s="10"/>
      <c r="K128" s="10"/>
      <c r="L128" s="10"/>
      <c r="M128" s="10"/>
      <c r="N128" s="10"/>
      <c r="O128" s="7"/>
      <c r="P128" s="7"/>
      <c r="Q128" s="11"/>
      <c r="R128" s="1"/>
      <c r="S128" s="1"/>
      <c r="T128" s="1"/>
      <c r="U128" s="1"/>
      <c r="V128" s="1"/>
      <c r="W128" s="1"/>
      <c r="X128" s="1"/>
      <c r="Y128" s="1"/>
      <c r="Z128" s="1"/>
      <c r="AA128" s="1"/>
      <c r="AB128" s="1"/>
      <c r="AC128" s="1"/>
      <c r="AD128" s="1"/>
      <c r="AE128" s="1"/>
    </row>
    <row r="129" spans="1:31" ht="13.5" x14ac:dyDescent="0.25">
      <c r="A129" s="7"/>
      <c r="B129" s="7"/>
      <c r="C129" s="22"/>
      <c r="D129" s="7"/>
      <c r="E129" s="7"/>
      <c r="F129" s="7"/>
      <c r="G129" s="7"/>
      <c r="H129" s="7"/>
      <c r="I129" s="7"/>
      <c r="J129" s="10"/>
      <c r="K129" s="10"/>
      <c r="L129" s="10"/>
      <c r="M129" s="10"/>
      <c r="N129" s="10"/>
      <c r="O129" s="7"/>
      <c r="P129" s="7"/>
      <c r="Q129" s="11"/>
      <c r="R129" s="1"/>
      <c r="S129" s="1"/>
      <c r="T129" s="1"/>
      <c r="U129" s="1"/>
      <c r="V129" s="1"/>
      <c r="W129" s="1"/>
      <c r="X129" s="1"/>
      <c r="Y129" s="1"/>
      <c r="Z129" s="1"/>
      <c r="AA129" s="1"/>
      <c r="AB129" s="1"/>
      <c r="AC129" s="1"/>
      <c r="AD129" s="1"/>
      <c r="AE129" s="1"/>
    </row>
    <row r="130" spans="1:31" ht="13.5" x14ac:dyDescent="0.25">
      <c r="A130" s="7"/>
      <c r="B130" s="7"/>
      <c r="C130" s="22"/>
      <c r="D130" s="7"/>
      <c r="E130" s="7"/>
      <c r="F130" s="7"/>
      <c r="G130" s="7"/>
      <c r="H130" s="7"/>
      <c r="I130" s="7"/>
      <c r="J130" s="10"/>
      <c r="K130" s="10"/>
      <c r="L130" s="10"/>
      <c r="M130" s="10"/>
      <c r="N130" s="10"/>
      <c r="O130" s="7"/>
      <c r="P130" s="7"/>
      <c r="Q130" s="11"/>
      <c r="R130" s="1"/>
      <c r="S130" s="1"/>
      <c r="T130" s="1"/>
      <c r="U130" s="1"/>
      <c r="V130" s="1"/>
      <c r="W130" s="1"/>
      <c r="X130" s="1"/>
      <c r="Y130" s="1"/>
      <c r="Z130" s="1"/>
      <c r="AA130" s="1"/>
      <c r="AB130" s="1"/>
      <c r="AC130" s="1"/>
      <c r="AD130" s="1"/>
      <c r="AE130" s="1"/>
    </row>
    <row r="131" spans="1:31" ht="13.5" x14ac:dyDescent="0.25">
      <c r="A131" s="7"/>
      <c r="B131" s="7"/>
      <c r="C131" s="22"/>
      <c r="D131" s="7"/>
      <c r="E131" s="7"/>
      <c r="F131" s="7"/>
      <c r="G131" s="7"/>
      <c r="H131" s="7"/>
      <c r="I131" s="7"/>
      <c r="J131" s="10"/>
      <c r="K131" s="10"/>
      <c r="L131" s="10"/>
      <c r="M131" s="10"/>
      <c r="N131" s="10"/>
      <c r="O131" s="7"/>
      <c r="P131" s="7"/>
      <c r="Q131" s="11"/>
      <c r="R131" s="1"/>
      <c r="S131" s="1"/>
      <c r="T131" s="1"/>
      <c r="U131" s="1"/>
      <c r="V131" s="1"/>
      <c r="W131" s="1"/>
      <c r="X131" s="1"/>
      <c r="Y131" s="1"/>
      <c r="Z131" s="1"/>
      <c r="AA131" s="1"/>
      <c r="AB131" s="1"/>
      <c r="AC131" s="1"/>
      <c r="AD131" s="1"/>
      <c r="AE131" s="1"/>
    </row>
    <row r="132" spans="1:31" ht="13.5" x14ac:dyDescent="0.25">
      <c r="A132" s="7"/>
      <c r="B132" s="7"/>
      <c r="C132" s="22"/>
      <c r="D132" s="7"/>
      <c r="E132" s="7"/>
      <c r="F132" s="7"/>
      <c r="G132" s="7"/>
      <c r="H132" s="7"/>
      <c r="I132" s="7"/>
      <c r="J132" s="10"/>
      <c r="K132" s="10"/>
      <c r="L132" s="10"/>
      <c r="M132" s="10"/>
      <c r="N132" s="10"/>
      <c r="O132" s="7"/>
      <c r="P132" s="7"/>
      <c r="Q132" s="11"/>
      <c r="R132" s="1"/>
      <c r="S132" s="1"/>
      <c r="T132" s="1"/>
      <c r="U132" s="1"/>
      <c r="V132" s="1"/>
      <c r="W132" s="1"/>
      <c r="X132" s="1"/>
      <c r="Y132" s="1"/>
      <c r="Z132" s="1"/>
      <c r="AA132" s="1"/>
      <c r="AB132" s="1"/>
      <c r="AC132" s="1"/>
      <c r="AD132" s="1"/>
      <c r="AE132" s="1"/>
    </row>
    <row r="133" spans="1:31" ht="13.5" x14ac:dyDescent="0.25">
      <c r="A133" s="7"/>
      <c r="B133" s="7"/>
      <c r="C133" s="22"/>
      <c r="D133" s="7"/>
      <c r="E133" s="7"/>
      <c r="F133" s="7"/>
      <c r="G133" s="7"/>
      <c r="H133" s="7"/>
      <c r="I133" s="7"/>
      <c r="J133" s="10"/>
      <c r="K133" s="10"/>
      <c r="L133" s="10"/>
      <c r="M133" s="10"/>
      <c r="N133" s="10"/>
      <c r="O133" s="7"/>
      <c r="P133" s="7"/>
      <c r="Q133" s="11"/>
      <c r="R133" s="1"/>
      <c r="S133" s="1"/>
      <c r="T133" s="1"/>
      <c r="U133" s="1"/>
      <c r="V133" s="1"/>
      <c r="W133" s="1"/>
      <c r="X133" s="1"/>
      <c r="Y133" s="1"/>
      <c r="Z133" s="1"/>
      <c r="AA133" s="1"/>
      <c r="AB133" s="1"/>
      <c r="AC133" s="1"/>
      <c r="AD133" s="1"/>
      <c r="AE133" s="1"/>
    </row>
    <row r="134" spans="1:31" ht="13.5" x14ac:dyDescent="0.25">
      <c r="A134" s="7"/>
      <c r="B134" s="7"/>
      <c r="C134" s="22"/>
      <c r="D134" s="7"/>
      <c r="E134" s="7"/>
      <c r="F134" s="7"/>
      <c r="G134" s="7"/>
      <c r="H134" s="7"/>
      <c r="I134" s="7"/>
      <c r="J134" s="10"/>
      <c r="K134" s="10"/>
      <c r="L134" s="10"/>
      <c r="M134" s="10"/>
      <c r="N134" s="10"/>
      <c r="O134" s="7"/>
      <c r="P134" s="7"/>
      <c r="Q134" s="11"/>
      <c r="R134" s="1"/>
      <c r="S134" s="1"/>
      <c r="T134" s="1"/>
      <c r="U134" s="1"/>
      <c r="V134" s="1"/>
      <c r="W134" s="1"/>
      <c r="X134" s="1"/>
      <c r="Y134" s="1"/>
      <c r="Z134" s="1"/>
      <c r="AA134" s="1"/>
      <c r="AB134" s="1"/>
      <c r="AC134" s="1"/>
      <c r="AD134" s="1"/>
      <c r="AE134" s="1"/>
    </row>
    <row r="135" spans="1:31" ht="13.5" x14ac:dyDescent="0.25">
      <c r="A135" s="7"/>
      <c r="B135" s="7"/>
      <c r="C135" s="22"/>
      <c r="D135" s="7"/>
      <c r="E135" s="7"/>
      <c r="F135" s="7"/>
      <c r="G135" s="7"/>
      <c r="H135" s="7"/>
      <c r="I135" s="7"/>
      <c r="J135" s="10"/>
      <c r="K135" s="10"/>
      <c r="L135" s="10"/>
      <c r="M135" s="10"/>
      <c r="N135" s="10"/>
      <c r="O135" s="7"/>
      <c r="P135" s="7"/>
      <c r="Q135" s="11"/>
      <c r="R135" s="1"/>
      <c r="S135" s="1"/>
      <c r="T135" s="1"/>
      <c r="U135" s="1"/>
      <c r="V135" s="1"/>
      <c r="W135" s="1"/>
      <c r="X135" s="1"/>
      <c r="Y135" s="1"/>
      <c r="Z135" s="1"/>
      <c r="AA135" s="1"/>
      <c r="AB135" s="1"/>
      <c r="AC135" s="1"/>
      <c r="AD135" s="1"/>
      <c r="AE135" s="1"/>
    </row>
    <row r="136" spans="1:31" ht="13.5" x14ac:dyDescent="0.25">
      <c r="A136" s="7"/>
      <c r="B136" s="7"/>
      <c r="C136" s="22"/>
      <c r="D136" s="7"/>
      <c r="E136" s="7"/>
      <c r="F136" s="7"/>
      <c r="G136" s="7"/>
      <c r="H136" s="7"/>
      <c r="I136" s="7"/>
      <c r="J136" s="10"/>
      <c r="K136" s="10"/>
      <c r="L136" s="10"/>
      <c r="M136" s="10"/>
      <c r="N136" s="10"/>
      <c r="O136" s="7"/>
      <c r="P136" s="7"/>
      <c r="Q136" s="11"/>
      <c r="R136" s="1"/>
      <c r="S136" s="1"/>
      <c r="T136" s="1"/>
      <c r="U136" s="1"/>
      <c r="V136" s="1"/>
      <c r="W136" s="1"/>
      <c r="X136" s="1"/>
      <c r="Y136" s="1"/>
      <c r="Z136" s="1"/>
      <c r="AA136" s="1"/>
      <c r="AB136" s="1"/>
      <c r="AC136" s="1"/>
      <c r="AD136" s="1"/>
      <c r="AE136" s="1"/>
    </row>
    <row r="137" spans="1:31" ht="13.5" x14ac:dyDescent="0.25">
      <c r="A137" s="7"/>
      <c r="B137" s="7"/>
      <c r="C137" s="22"/>
      <c r="D137" s="7"/>
      <c r="E137" s="7"/>
      <c r="F137" s="7"/>
      <c r="G137" s="7"/>
      <c r="H137" s="7"/>
      <c r="I137" s="7"/>
      <c r="J137" s="10"/>
      <c r="K137" s="10"/>
      <c r="L137" s="10"/>
      <c r="M137" s="10"/>
      <c r="N137" s="10"/>
      <c r="O137" s="7"/>
      <c r="P137" s="7"/>
      <c r="Q137" s="11"/>
      <c r="R137" s="1"/>
      <c r="S137" s="1"/>
      <c r="T137" s="1"/>
      <c r="U137" s="1"/>
      <c r="V137" s="1"/>
      <c r="W137" s="1"/>
      <c r="X137" s="1"/>
      <c r="Y137" s="1"/>
      <c r="Z137" s="1"/>
      <c r="AA137" s="1"/>
      <c r="AB137" s="1"/>
      <c r="AC137" s="1"/>
      <c r="AD137" s="1"/>
      <c r="AE137" s="1"/>
    </row>
    <row r="138" spans="1:31" ht="13.5" x14ac:dyDescent="0.25">
      <c r="A138" s="7"/>
      <c r="B138" s="7"/>
      <c r="C138" s="22"/>
      <c r="D138" s="7"/>
      <c r="E138" s="7"/>
      <c r="F138" s="7"/>
      <c r="G138" s="7"/>
      <c r="H138" s="7"/>
      <c r="I138" s="7"/>
      <c r="J138" s="10"/>
      <c r="K138" s="10"/>
      <c r="L138" s="10"/>
      <c r="M138" s="10"/>
      <c r="N138" s="10"/>
      <c r="O138" s="7"/>
      <c r="P138" s="7"/>
      <c r="Q138" s="11"/>
      <c r="R138" s="1"/>
      <c r="S138" s="1"/>
      <c r="T138" s="1"/>
      <c r="U138" s="1"/>
      <c r="V138" s="1"/>
      <c r="W138" s="1"/>
      <c r="X138" s="1"/>
      <c r="Y138" s="1"/>
      <c r="Z138" s="1"/>
      <c r="AA138" s="1"/>
      <c r="AB138" s="1"/>
      <c r="AC138" s="1"/>
      <c r="AD138" s="1"/>
      <c r="AE138" s="1"/>
    </row>
    <row r="139" spans="1:31" ht="13.5" x14ac:dyDescent="0.25">
      <c r="A139" s="7"/>
      <c r="B139" s="7"/>
      <c r="C139" s="22"/>
      <c r="D139" s="7"/>
      <c r="E139" s="7"/>
      <c r="F139" s="7"/>
      <c r="G139" s="7"/>
      <c r="H139" s="7"/>
      <c r="I139" s="7"/>
      <c r="J139" s="10"/>
      <c r="K139" s="10"/>
      <c r="L139" s="10"/>
      <c r="M139" s="10"/>
      <c r="N139" s="10"/>
      <c r="O139" s="7"/>
      <c r="P139" s="7"/>
      <c r="Q139" s="11"/>
      <c r="R139" s="1"/>
      <c r="S139" s="1"/>
      <c r="T139" s="1"/>
      <c r="U139" s="1"/>
      <c r="V139" s="1"/>
      <c r="W139" s="1"/>
      <c r="X139" s="1"/>
      <c r="Y139" s="1"/>
      <c r="Z139" s="1"/>
      <c r="AA139" s="1"/>
      <c r="AB139" s="1"/>
      <c r="AC139" s="1"/>
      <c r="AD139" s="1"/>
      <c r="AE139" s="1"/>
    </row>
    <row r="140" spans="1:31" ht="13.5" x14ac:dyDescent="0.25">
      <c r="A140" s="7"/>
      <c r="B140" s="7"/>
      <c r="C140" s="22"/>
      <c r="D140" s="7"/>
      <c r="E140" s="7"/>
      <c r="F140" s="7"/>
      <c r="G140" s="7"/>
      <c r="H140" s="7"/>
      <c r="I140" s="7"/>
      <c r="J140" s="10"/>
      <c r="K140" s="10"/>
      <c r="L140" s="10"/>
      <c r="M140" s="10"/>
      <c r="N140" s="10"/>
      <c r="O140" s="7"/>
      <c r="P140" s="7"/>
      <c r="Q140" s="11"/>
      <c r="R140" s="1"/>
      <c r="S140" s="1"/>
      <c r="T140" s="1"/>
      <c r="U140" s="1"/>
      <c r="V140" s="1"/>
      <c r="W140" s="1"/>
      <c r="X140" s="1"/>
      <c r="Y140" s="1"/>
      <c r="Z140" s="1"/>
      <c r="AA140" s="1"/>
      <c r="AB140" s="1"/>
      <c r="AC140" s="1"/>
      <c r="AD140" s="1"/>
      <c r="AE140" s="1"/>
    </row>
    <row r="141" spans="1:31" ht="13.5" x14ac:dyDescent="0.25">
      <c r="A141" s="7"/>
      <c r="B141" s="7"/>
      <c r="C141" s="22"/>
      <c r="D141" s="7"/>
      <c r="E141" s="7"/>
      <c r="F141" s="7"/>
      <c r="G141" s="7"/>
      <c r="H141" s="7"/>
      <c r="I141" s="7"/>
      <c r="J141" s="10"/>
      <c r="K141" s="10"/>
      <c r="L141" s="10"/>
      <c r="M141" s="10"/>
      <c r="N141" s="10"/>
      <c r="O141" s="7"/>
      <c r="P141" s="7"/>
      <c r="Q141" s="11"/>
      <c r="R141" s="1"/>
      <c r="S141" s="1"/>
      <c r="T141" s="1"/>
      <c r="U141" s="1"/>
      <c r="V141" s="1"/>
      <c r="W141" s="1"/>
      <c r="X141" s="1"/>
      <c r="Y141" s="1"/>
      <c r="Z141" s="1"/>
      <c r="AA141" s="1"/>
      <c r="AB141" s="1"/>
      <c r="AC141" s="1"/>
      <c r="AD141" s="1"/>
      <c r="AE141" s="1"/>
    </row>
    <row r="142" spans="1:31" ht="13.5" x14ac:dyDescent="0.25">
      <c r="A142" s="7"/>
      <c r="B142" s="7"/>
      <c r="C142" s="22"/>
      <c r="D142" s="7"/>
      <c r="E142" s="7"/>
      <c r="F142" s="7"/>
      <c r="G142" s="7"/>
      <c r="H142" s="7"/>
      <c r="I142" s="7"/>
      <c r="J142" s="10"/>
      <c r="K142" s="10"/>
      <c r="L142" s="10"/>
      <c r="M142" s="10"/>
      <c r="N142" s="10"/>
      <c r="O142" s="7"/>
      <c r="P142" s="7"/>
      <c r="Q142" s="11"/>
      <c r="R142" s="1"/>
      <c r="S142" s="1"/>
      <c r="T142" s="1"/>
      <c r="U142" s="1"/>
      <c r="V142" s="1"/>
      <c r="W142" s="1"/>
      <c r="X142" s="1"/>
      <c r="Y142" s="1"/>
      <c r="Z142" s="1"/>
      <c r="AA142" s="1"/>
      <c r="AB142" s="1"/>
      <c r="AC142" s="1"/>
      <c r="AD142" s="1"/>
      <c r="AE142" s="1"/>
    </row>
    <row r="143" spans="1:31" ht="13.5" x14ac:dyDescent="0.25">
      <c r="A143" s="7"/>
      <c r="B143" s="7"/>
      <c r="C143" s="22"/>
      <c r="D143" s="7"/>
      <c r="E143" s="7"/>
      <c r="F143" s="7"/>
      <c r="G143" s="7"/>
      <c r="H143" s="7"/>
      <c r="I143" s="7"/>
      <c r="J143" s="10"/>
      <c r="K143" s="10"/>
      <c r="L143" s="10"/>
      <c r="M143" s="10"/>
      <c r="N143" s="10"/>
      <c r="O143" s="7"/>
      <c r="P143" s="7"/>
      <c r="Q143" s="11"/>
      <c r="R143" s="1"/>
      <c r="S143" s="1"/>
      <c r="T143" s="1"/>
      <c r="U143" s="1"/>
      <c r="V143" s="1"/>
      <c r="W143" s="1"/>
      <c r="X143" s="1"/>
      <c r="Y143" s="1"/>
      <c r="Z143" s="1"/>
      <c r="AA143" s="1"/>
      <c r="AB143" s="1"/>
      <c r="AC143" s="1"/>
      <c r="AD143" s="1"/>
      <c r="AE143" s="1"/>
    </row>
    <row r="144" spans="1:31" ht="13.5" x14ac:dyDescent="0.25">
      <c r="A144" s="7"/>
      <c r="B144" s="7"/>
      <c r="C144" s="22"/>
      <c r="D144" s="7"/>
      <c r="E144" s="7"/>
      <c r="F144" s="7"/>
      <c r="G144" s="7"/>
      <c r="H144" s="7"/>
      <c r="I144" s="7"/>
      <c r="J144" s="10"/>
      <c r="K144" s="10"/>
      <c r="L144" s="10"/>
      <c r="M144" s="10"/>
      <c r="N144" s="10"/>
      <c r="O144" s="7"/>
      <c r="P144" s="7"/>
      <c r="Q144" s="11"/>
      <c r="R144" s="1"/>
      <c r="S144" s="1"/>
      <c r="T144" s="1"/>
      <c r="U144" s="1"/>
      <c r="V144" s="1"/>
      <c r="W144" s="1"/>
      <c r="X144" s="1"/>
      <c r="Y144" s="1"/>
      <c r="Z144" s="1"/>
      <c r="AA144" s="1"/>
      <c r="AB144" s="1"/>
      <c r="AC144" s="1"/>
      <c r="AD144" s="1"/>
      <c r="AE144" s="1"/>
    </row>
    <row r="145" spans="1:31" ht="13.5" x14ac:dyDescent="0.25">
      <c r="A145" s="7"/>
      <c r="B145" s="7"/>
      <c r="C145" s="22"/>
      <c r="D145" s="7"/>
      <c r="E145" s="7"/>
      <c r="F145" s="7"/>
      <c r="G145" s="7"/>
      <c r="H145" s="7"/>
      <c r="I145" s="7"/>
      <c r="J145" s="10"/>
      <c r="K145" s="10"/>
      <c r="L145" s="10"/>
      <c r="M145" s="10"/>
      <c r="N145" s="10"/>
      <c r="O145" s="7"/>
      <c r="P145" s="7"/>
      <c r="Q145" s="11"/>
      <c r="R145" s="1"/>
      <c r="S145" s="1"/>
      <c r="T145" s="1"/>
      <c r="U145" s="1"/>
      <c r="V145" s="1"/>
      <c r="W145" s="1"/>
      <c r="X145" s="1"/>
      <c r="Y145" s="1"/>
      <c r="Z145" s="1"/>
      <c r="AA145" s="1"/>
      <c r="AB145" s="1"/>
      <c r="AC145" s="1"/>
      <c r="AD145" s="1"/>
      <c r="AE145" s="1"/>
    </row>
    <row r="146" spans="1:31" ht="13.5" x14ac:dyDescent="0.25">
      <c r="A146" s="7"/>
      <c r="B146" s="7"/>
      <c r="C146" s="22"/>
      <c r="D146" s="7"/>
      <c r="E146" s="7"/>
      <c r="F146" s="7"/>
      <c r="G146" s="7"/>
      <c r="H146" s="7"/>
      <c r="I146" s="7"/>
      <c r="J146" s="10"/>
      <c r="K146" s="10"/>
      <c r="L146" s="10"/>
      <c r="M146" s="10"/>
      <c r="N146" s="10"/>
      <c r="O146" s="7"/>
      <c r="P146" s="7"/>
      <c r="Q146" s="11"/>
      <c r="R146" s="1"/>
      <c r="S146" s="1"/>
      <c r="T146" s="1"/>
      <c r="U146" s="1"/>
      <c r="V146" s="1"/>
      <c r="W146" s="1"/>
      <c r="X146" s="1"/>
      <c r="Y146" s="1"/>
      <c r="Z146" s="1"/>
      <c r="AA146" s="1"/>
      <c r="AB146" s="1"/>
      <c r="AC146" s="1"/>
      <c r="AD146" s="1"/>
      <c r="AE146" s="1"/>
    </row>
    <row r="147" spans="1:31" ht="13.5" x14ac:dyDescent="0.25">
      <c r="A147" s="7"/>
      <c r="B147" s="7"/>
      <c r="C147" s="22"/>
      <c r="D147" s="7"/>
      <c r="E147" s="7"/>
      <c r="F147" s="7"/>
      <c r="G147" s="7"/>
      <c r="H147" s="7"/>
      <c r="I147" s="7"/>
      <c r="J147" s="10"/>
      <c r="K147" s="10"/>
      <c r="L147" s="10"/>
      <c r="M147" s="10"/>
      <c r="N147" s="10"/>
      <c r="O147" s="7"/>
      <c r="P147" s="7"/>
      <c r="Q147" s="11"/>
      <c r="R147" s="1"/>
      <c r="S147" s="1"/>
      <c r="T147" s="1"/>
      <c r="U147" s="1"/>
      <c r="V147" s="1"/>
      <c r="W147" s="1"/>
      <c r="X147" s="1"/>
      <c r="Y147" s="1"/>
      <c r="Z147" s="1"/>
      <c r="AA147" s="1"/>
      <c r="AB147" s="1"/>
      <c r="AC147" s="1"/>
      <c r="AD147" s="1"/>
      <c r="AE147" s="1"/>
    </row>
    <row r="148" spans="1:31" ht="13.5" x14ac:dyDescent="0.25">
      <c r="A148" s="7"/>
      <c r="B148" s="7"/>
      <c r="C148" s="22"/>
      <c r="D148" s="7"/>
      <c r="E148" s="7"/>
      <c r="F148" s="7"/>
      <c r="G148" s="7"/>
      <c r="H148" s="7"/>
      <c r="I148" s="7"/>
      <c r="J148" s="10"/>
      <c r="K148" s="10"/>
      <c r="L148" s="10"/>
      <c r="M148" s="10"/>
      <c r="N148" s="10"/>
      <c r="O148" s="7"/>
      <c r="P148" s="7"/>
      <c r="Q148" s="11"/>
      <c r="R148" s="1"/>
      <c r="S148" s="1"/>
      <c r="T148" s="1"/>
      <c r="U148" s="1"/>
      <c r="V148" s="1"/>
      <c r="W148" s="1"/>
      <c r="X148" s="1"/>
      <c r="Y148" s="1"/>
      <c r="Z148" s="1"/>
      <c r="AA148" s="1"/>
      <c r="AB148" s="1"/>
      <c r="AC148" s="1"/>
      <c r="AD148" s="1"/>
      <c r="AE148" s="1"/>
    </row>
    <row r="149" spans="1:31" ht="13.5" x14ac:dyDescent="0.25">
      <c r="A149" s="7"/>
      <c r="B149" s="7"/>
      <c r="C149" s="22"/>
      <c r="D149" s="7"/>
      <c r="E149" s="7"/>
      <c r="F149" s="7"/>
      <c r="G149" s="7"/>
      <c r="H149" s="7"/>
      <c r="I149" s="7"/>
      <c r="J149" s="10"/>
      <c r="K149" s="10"/>
      <c r="L149" s="10"/>
      <c r="M149" s="10"/>
      <c r="N149" s="10"/>
      <c r="O149" s="7"/>
      <c r="P149" s="7"/>
      <c r="Q149" s="11"/>
      <c r="R149" s="1"/>
      <c r="S149" s="1"/>
      <c r="T149" s="1"/>
      <c r="U149" s="1"/>
      <c r="V149" s="1"/>
      <c r="W149" s="1"/>
      <c r="X149" s="1"/>
      <c r="Y149" s="1"/>
      <c r="Z149" s="1"/>
      <c r="AA149" s="1"/>
      <c r="AB149" s="1"/>
      <c r="AC149" s="1"/>
      <c r="AD149" s="1"/>
      <c r="AE149" s="1"/>
    </row>
    <row r="150" spans="1:31" ht="13.5" x14ac:dyDescent="0.25">
      <c r="A150" s="7"/>
      <c r="B150" s="7"/>
      <c r="C150" s="22"/>
      <c r="D150" s="7"/>
      <c r="E150" s="7"/>
      <c r="F150" s="7"/>
      <c r="G150" s="7"/>
      <c r="H150" s="7"/>
      <c r="I150" s="7"/>
      <c r="J150" s="10"/>
      <c r="K150" s="10"/>
      <c r="L150" s="10"/>
      <c r="M150" s="10"/>
      <c r="N150" s="10"/>
      <c r="O150" s="7"/>
      <c r="P150" s="7"/>
      <c r="Q150" s="11"/>
      <c r="R150" s="1"/>
      <c r="S150" s="1"/>
      <c r="T150" s="1"/>
      <c r="U150" s="1"/>
      <c r="V150" s="1"/>
      <c r="W150" s="1"/>
      <c r="X150" s="1"/>
      <c r="Y150" s="1"/>
      <c r="Z150" s="1"/>
      <c r="AA150" s="1"/>
      <c r="AB150" s="1"/>
      <c r="AC150" s="1"/>
      <c r="AD150" s="1"/>
      <c r="AE150" s="1"/>
    </row>
    <row r="151" spans="1:31" ht="13.5" x14ac:dyDescent="0.25">
      <c r="A151" s="7"/>
      <c r="B151" s="7"/>
      <c r="C151" s="22"/>
      <c r="D151" s="7"/>
      <c r="E151" s="7"/>
      <c r="F151" s="7"/>
      <c r="G151" s="7"/>
      <c r="H151" s="7"/>
      <c r="I151" s="7"/>
      <c r="J151" s="10"/>
      <c r="K151" s="10"/>
      <c r="L151" s="10"/>
      <c r="M151" s="10"/>
      <c r="N151" s="10"/>
      <c r="O151" s="7"/>
      <c r="P151" s="7"/>
      <c r="Q151" s="11"/>
      <c r="R151" s="1"/>
      <c r="S151" s="1"/>
      <c r="T151" s="1"/>
      <c r="U151" s="1"/>
      <c r="V151" s="1"/>
      <c r="W151" s="1"/>
      <c r="X151" s="1"/>
      <c r="Y151" s="1"/>
      <c r="Z151" s="1"/>
      <c r="AA151" s="1"/>
      <c r="AB151" s="1"/>
      <c r="AC151" s="1"/>
      <c r="AD151" s="1"/>
      <c r="AE151" s="1"/>
    </row>
    <row r="152" spans="1:31" ht="13.5" x14ac:dyDescent="0.25">
      <c r="A152" s="7"/>
      <c r="B152" s="7"/>
      <c r="C152" s="22"/>
      <c r="D152" s="7"/>
      <c r="E152" s="7"/>
      <c r="F152" s="7"/>
      <c r="G152" s="7"/>
      <c r="H152" s="7"/>
      <c r="I152" s="7"/>
      <c r="J152" s="10"/>
      <c r="K152" s="10"/>
      <c r="L152" s="10"/>
      <c r="M152" s="10"/>
      <c r="N152" s="10"/>
      <c r="O152" s="7"/>
      <c r="P152" s="7"/>
      <c r="Q152" s="11"/>
      <c r="R152" s="1"/>
      <c r="S152" s="1"/>
      <c r="T152" s="1"/>
      <c r="U152" s="1"/>
      <c r="V152" s="1"/>
      <c r="W152" s="1"/>
      <c r="X152" s="1"/>
      <c r="Y152" s="1"/>
      <c r="Z152" s="1"/>
      <c r="AA152" s="1"/>
      <c r="AB152" s="1"/>
      <c r="AC152" s="1"/>
      <c r="AD152" s="1"/>
      <c r="AE152" s="1"/>
    </row>
    <row r="153" spans="1:31" ht="13.5" x14ac:dyDescent="0.25">
      <c r="A153" s="7"/>
      <c r="B153" s="7"/>
      <c r="C153" s="22"/>
      <c r="D153" s="7"/>
      <c r="E153" s="7"/>
      <c r="F153" s="7"/>
      <c r="G153" s="7"/>
      <c r="H153" s="7"/>
      <c r="I153" s="7"/>
      <c r="J153" s="10"/>
      <c r="K153" s="10"/>
      <c r="L153" s="10"/>
      <c r="M153" s="10"/>
      <c r="N153" s="10"/>
      <c r="O153" s="7"/>
      <c r="P153" s="7"/>
      <c r="Q153" s="11"/>
      <c r="R153" s="1"/>
      <c r="S153" s="1"/>
      <c r="T153" s="1"/>
      <c r="U153" s="1"/>
      <c r="V153" s="1"/>
      <c r="W153" s="1"/>
      <c r="X153" s="1"/>
      <c r="Y153" s="1"/>
      <c r="Z153" s="1"/>
      <c r="AA153" s="1"/>
      <c r="AB153" s="1"/>
      <c r="AC153" s="1"/>
      <c r="AD153" s="1"/>
      <c r="AE153" s="1"/>
    </row>
    <row r="154" spans="1:31" ht="13.5" x14ac:dyDescent="0.25">
      <c r="A154" s="7"/>
      <c r="B154" s="7"/>
      <c r="C154" s="22"/>
      <c r="D154" s="7"/>
      <c r="E154" s="7"/>
      <c r="F154" s="7"/>
      <c r="G154" s="7"/>
      <c r="H154" s="7"/>
      <c r="I154" s="7"/>
      <c r="J154" s="10"/>
      <c r="K154" s="10"/>
      <c r="L154" s="10"/>
      <c r="M154" s="10"/>
      <c r="N154" s="10"/>
      <c r="O154" s="7"/>
      <c r="P154" s="7"/>
      <c r="Q154" s="11"/>
      <c r="R154" s="1"/>
      <c r="S154" s="1"/>
      <c r="T154" s="1"/>
      <c r="U154" s="1"/>
      <c r="V154" s="1"/>
      <c r="W154" s="1"/>
      <c r="X154" s="1"/>
      <c r="Y154" s="1"/>
      <c r="Z154" s="1"/>
      <c r="AA154" s="1"/>
      <c r="AB154" s="1"/>
      <c r="AC154" s="1"/>
      <c r="AD154" s="1"/>
      <c r="AE154" s="1"/>
    </row>
    <row r="155" spans="1:31" ht="13.5" x14ac:dyDescent="0.25">
      <c r="A155" s="7"/>
      <c r="B155" s="7"/>
      <c r="C155" s="22"/>
      <c r="D155" s="7"/>
      <c r="E155" s="7"/>
      <c r="F155" s="7"/>
      <c r="G155" s="7"/>
      <c r="H155" s="7"/>
      <c r="I155" s="7"/>
      <c r="J155" s="10"/>
      <c r="K155" s="10"/>
      <c r="L155" s="10"/>
      <c r="M155" s="10"/>
      <c r="N155" s="10"/>
      <c r="O155" s="7"/>
      <c r="P155" s="7"/>
      <c r="Q155" s="11"/>
      <c r="R155" s="1"/>
      <c r="S155" s="1"/>
      <c r="T155" s="1"/>
      <c r="U155" s="1"/>
      <c r="V155" s="1"/>
      <c r="W155" s="1"/>
      <c r="X155" s="1"/>
      <c r="Y155" s="1"/>
      <c r="Z155" s="1"/>
      <c r="AA155" s="1"/>
      <c r="AB155" s="1"/>
      <c r="AC155" s="1"/>
      <c r="AD155" s="1"/>
      <c r="AE155" s="1"/>
    </row>
    <row r="156" spans="1:31" ht="13.5" x14ac:dyDescent="0.25">
      <c r="A156" s="7"/>
      <c r="B156" s="7"/>
      <c r="C156" s="22"/>
      <c r="D156" s="7"/>
      <c r="E156" s="7"/>
      <c r="F156" s="7"/>
      <c r="G156" s="7"/>
      <c r="H156" s="7"/>
      <c r="I156" s="7"/>
      <c r="J156" s="10"/>
      <c r="K156" s="10"/>
      <c r="L156" s="10"/>
      <c r="M156" s="10"/>
      <c r="N156" s="10"/>
      <c r="O156" s="7"/>
      <c r="P156" s="7"/>
      <c r="Q156" s="11"/>
      <c r="R156" s="1"/>
      <c r="S156" s="1"/>
      <c r="T156" s="1"/>
      <c r="U156" s="1"/>
      <c r="V156" s="1"/>
      <c r="W156" s="1"/>
      <c r="X156" s="1"/>
      <c r="Y156" s="1"/>
      <c r="Z156" s="1"/>
      <c r="AA156" s="1"/>
      <c r="AB156" s="1"/>
      <c r="AC156" s="1"/>
      <c r="AD156" s="1"/>
      <c r="AE156" s="1"/>
    </row>
    <row r="157" spans="1:31" ht="13.5" x14ac:dyDescent="0.25">
      <c r="A157" s="7"/>
      <c r="B157" s="7"/>
      <c r="C157" s="22"/>
      <c r="D157" s="7"/>
      <c r="E157" s="7"/>
      <c r="F157" s="7"/>
      <c r="G157" s="7"/>
      <c r="H157" s="7"/>
      <c r="I157" s="7"/>
      <c r="J157" s="10"/>
      <c r="K157" s="10"/>
      <c r="L157" s="10"/>
      <c r="M157" s="10"/>
      <c r="N157" s="10"/>
      <c r="O157" s="7"/>
      <c r="P157" s="7"/>
      <c r="Q157" s="11"/>
      <c r="R157" s="1"/>
      <c r="S157" s="1"/>
      <c r="T157" s="1"/>
      <c r="U157" s="1"/>
      <c r="V157" s="1"/>
      <c r="W157" s="1"/>
      <c r="X157" s="1"/>
      <c r="Y157" s="1"/>
      <c r="Z157" s="1"/>
      <c r="AA157" s="1"/>
      <c r="AB157" s="1"/>
      <c r="AC157" s="1"/>
      <c r="AD157" s="1"/>
      <c r="AE157" s="1"/>
    </row>
    <row r="158" spans="1:31" ht="13.5" x14ac:dyDescent="0.25">
      <c r="A158" s="7"/>
      <c r="B158" s="7"/>
      <c r="C158" s="22"/>
      <c r="D158" s="7"/>
      <c r="E158" s="7"/>
      <c r="F158" s="7"/>
      <c r="G158" s="7"/>
      <c r="H158" s="7"/>
      <c r="I158" s="7"/>
      <c r="J158" s="10"/>
      <c r="K158" s="10"/>
      <c r="L158" s="10"/>
      <c r="M158" s="10"/>
      <c r="N158" s="10"/>
      <c r="O158" s="7"/>
      <c r="P158" s="7"/>
      <c r="Q158" s="11"/>
      <c r="R158" s="1"/>
      <c r="S158" s="1"/>
      <c r="T158" s="1"/>
      <c r="U158" s="1"/>
      <c r="V158" s="1"/>
      <c r="W158" s="1"/>
      <c r="X158" s="1"/>
      <c r="Y158" s="1"/>
      <c r="Z158" s="1"/>
      <c r="AA158" s="1"/>
      <c r="AB158" s="1"/>
      <c r="AC158" s="1"/>
      <c r="AD158" s="1"/>
      <c r="AE158" s="1"/>
    </row>
    <row r="159" spans="1:31" ht="13.5" x14ac:dyDescent="0.25">
      <c r="A159" s="7"/>
      <c r="B159" s="7"/>
      <c r="C159" s="22"/>
      <c r="D159" s="7"/>
      <c r="E159" s="7"/>
      <c r="F159" s="7"/>
      <c r="G159" s="7"/>
      <c r="H159" s="7"/>
      <c r="I159" s="7"/>
      <c r="J159" s="10"/>
      <c r="K159" s="10"/>
      <c r="L159" s="10"/>
      <c r="M159" s="10"/>
      <c r="N159" s="10"/>
      <c r="O159" s="7"/>
      <c r="P159" s="7"/>
      <c r="Q159" s="11"/>
      <c r="R159" s="1"/>
      <c r="S159" s="1"/>
      <c r="T159" s="1"/>
      <c r="U159" s="1"/>
      <c r="V159" s="1"/>
      <c r="W159" s="1"/>
      <c r="X159" s="1"/>
      <c r="Y159" s="1"/>
      <c r="Z159" s="1"/>
      <c r="AA159" s="1"/>
      <c r="AB159" s="1"/>
      <c r="AC159" s="1"/>
      <c r="AD159" s="1"/>
      <c r="AE159" s="1"/>
    </row>
    <row r="160" spans="1:31" ht="13.5" x14ac:dyDescent="0.25">
      <c r="A160" s="7"/>
      <c r="B160" s="7"/>
      <c r="C160" s="22"/>
      <c r="D160" s="7"/>
      <c r="E160" s="7"/>
      <c r="F160" s="7"/>
      <c r="G160" s="7"/>
      <c r="H160" s="7"/>
      <c r="I160" s="7"/>
      <c r="J160" s="10"/>
      <c r="K160" s="10"/>
      <c r="L160" s="10"/>
      <c r="M160" s="10"/>
      <c r="N160" s="10"/>
      <c r="O160" s="7"/>
      <c r="P160" s="7"/>
      <c r="Q160" s="11"/>
      <c r="R160" s="1"/>
      <c r="S160" s="1"/>
      <c r="T160" s="1"/>
      <c r="U160" s="1"/>
      <c r="V160" s="1"/>
      <c r="W160" s="1"/>
      <c r="X160" s="1"/>
      <c r="Y160" s="1"/>
      <c r="Z160" s="1"/>
      <c r="AA160" s="1"/>
      <c r="AB160" s="1"/>
      <c r="AC160" s="1"/>
      <c r="AD160" s="1"/>
      <c r="AE160" s="1"/>
    </row>
    <row r="161" spans="1:31" ht="13.5" x14ac:dyDescent="0.25">
      <c r="A161" s="7"/>
      <c r="B161" s="7"/>
      <c r="C161" s="22"/>
      <c r="D161" s="7"/>
      <c r="E161" s="7"/>
      <c r="F161" s="7"/>
      <c r="G161" s="7"/>
      <c r="H161" s="7"/>
      <c r="I161" s="7"/>
      <c r="J161" s="10"/>
      <c r="K161" s="10"/>
      <c r="L161" s="10"/>
      <c r="M161" s="10"/>
      <c r="N161" s="10"/>
      <c r="O161" s="7"/>
      <c r="P161" s="7"/>
      <c r="Q161" s="11"/>
      <c r="R161" s="1"/>
      <c r="S161" s="1"/>
      <c r="T161" s="1"/>
      <c r="U161" s="1"/>
      <c r="V161" s="1"/>
      <c r="W161" s="1"/>
      <c r="X161" s="1"/>
      <c r="Y161" s="1"/>
      <c r="Z161" s="1"/>
      <c r="AA161" s="1"/>
      <c r="AB161" s="1"/>
      <c r="AC161" s="1"/>
      <c r="AD161" s="1"/>
      <c r="AE161" s="1"/>
    </row>
    <row r="162" spans="1:31" ht="13.5" x14ac:dyDescent="0.25">
      <c r="A162" s="7"/>
      <c r="B162" s="7"/>
      <c r="C162" s="22"/>
      <c r="D162" s="7"/>
      <c r="E162" s="7"/>
      <c r="F162" s="7"/>
      <c r="G162" s="7"/>
      <c r="H162" s="7"/>
      <c r="I162" s="7"/>
      <c r="J162" s="10"/>
      <c r="K162" s="10"/>
      <c r="L162" s="10"/>
      <c r="M162" s="10"/>
      <c r="N162" s="10"/>
      <c r="O162" s="7"/>
      <c r="P162" s="7"/>
      <c r="Q162" s="11"/>
      <c r="R162" s="1"/>
      <c r="S162" s="1"/>
      <c r="T162" s="1"/>
      <c r="U162" s="1"/>
      <c r="V162" s="1"/>
      <c r="W162" s="1"/>
      <c r="X162" s="1"/>
      <c r="Y162" s="1"/>
      <c r="Z162" s="1"/>
      <c r="AA162" s="1"/>
      <c r="AB162" s="1"/>
      <c r="AC162" s="1"/>
      <c r="AD162" s="1"/>
      <c r="AE162" s="1"/>
    </row>
    <row r="163" spans="1:31" ht="13.5" x14ac:dyDescent="0.25">
      <c r="A163" s="7"/>
      <c r="B163" s="7"/>
      <c r="C163" s="22"/>
      <c r="D163" s="7"/>
      <c r="E163" s="7"/>
      <c r="F163" s="7"/>
      <c r="G163" s="7"/>
      <c r="H163" s="7"/>
      <c r="I163" s="7"/>
      <c r="J163" s="10"/>
      <c r="K163" s="10"/>
      <c r="L163" s="10"/>
      <c r="M163" s="10"/>
      <c r="N163" s="10"/>
      <c r="O163" s="7"/>
      <c r="P163" s="7"/>
      <c r="Q163" s="11"/>
      <c r="R163" s="1"/>
      <c r="S163" s="1"/>
      <c r="T163" s="1"/>
      <c r="U163" s="1"/>
      <c r="V163" s="1"/>
      <c r="W163" s="1"/>
      <c r="X163" s="1"/>
      <c r="Y163" s="1"/>
      <c r="Z163" s="1"/>
      <c r="AA163" s="1"/>
      <c r="AB163" s="1"/>
      <c r="AC163" s="1"/>
      <c r="AD163" s="1"/>
      <c r="AE163" s="1"/>
    </row>
    <row r="164" spans="1:31" ht="13.5" x14ac:dyDescent="0.25">
      <c r="A164" s="7"/>
      <c r="B164" s="7"/>
      <c r="C164" s="22"/>
      <c r="D164" s="7"/>
      <c r="E164" s="7"/>
      <c r="F164" s="7"/>
      <c r="G164" s="7"/>
      <c r="H164" s="7"/>
      <c r="I164" s="7"/>
      <c r="J164" s="10"/>
      <c r="K164" s="10"/>
      <c r="L164" s="10"/>
      <c r="M164" s="10"/>
      <c r="N164" s="10"/>
      <c r="O164" s="7"/>
      <c r="P164" s="7"/>
      <c r="Q164" s="11"/>
      <c r="R164" s="1"/>
      <c r="S164" s="1"/>
      <c r="T164" s="1"/>
      <c r="U164" s="1"/>
      <c r="V164" s="1"/>
      <c r="W164" s="1"/>
      <c r="X164" s="1"/>
      <c r="Y164" s="1"/>
      <c r="Z164" s="1"/>
      <c r="AA164" s="1"/>
      <c r="AB164" s="1"/>
      <c r="AC164" s="1"/>
      <c r="AD164" s="1"/>
      <c r="AE164" s="1"/>
    </row>
    <row r="165" spans="1:31" ht="13.5" x14ac:dyDescent="0.25">
      <c r="A165" s="7"/>
      <c r="B165" s="7"/>
      <c r="C165" s="22"/>
      <c r="D165" s="7"/>
      <c r="E165" s="7"/>
      <c r="F165" s="7"/>
      <c r="G165" s="7"/>
      <c r="H165" s="7"/>
      <c r="I165" s="7"/>
      <c r="J165" s="10"/>
      <c r="K165" s="10"/>
      <c r="L165" s="10"/>
      <c r="M165" s="10"/>
      <c r="N165" s="10"/>
      <c r="O165" s="7"/>
      <c r="P165" s="7"/>
      <c r="Q165" s="11"/>
      <c r="R165" s="1"/>
      <c r="S165" s="1"/>
      <c r="T165" s="1"/>
      <c r="U165" s="1"/>
      <c r="V165" s="1"/>
      <c r="W165" s="1"/>
      <c r="X165" s="1"/>
      <c r="Y165" s="1"/>
      <c r="Z165" s="1"/>
      <c r="AA165" s="1"/>
      <c r="AB165" s="1"/>
      <c r="AC165" s="1"/>
      <c r="AD165" s="1"/>
      <c r="AE165" s="1"/>
    </row>
    <row r="166" spans="1:31" ht="13.5" x14ac:dyDescent="0.25">
      <c r="A166" s="7"/>
      <c r="B166" s="7"/>
      <c r="C166" s="22"/>
      <c r="D166" s="7"/>
      <c r="E166" s="7"/>
      <c r="F166" s="7"/>
      <c r="G166" s="7"/>
      <c r="H166" s="7"/>
      <c r="I166" s="7"/>
      <c r="J166" s="10"/>
      <c r="K166" s="10"/>
      <c r="L166" s="10"/>
      <c r="M166" s="10"/>
      <c r="N166" s="10"/>
      <c r="O166" s="7"/>
      <c r="P166" s="7"/>
      <c r="Q166" s="11"/>
      <c r="R166" s="1"/>
      <c r="S166" s="1"/>
      <c r="T166" s="1"/>
      <c r="U166" s="1"/>
      <c r="V166" s="1"/>
      <c r="W166" s="1"/>
      <c r="X166" s="1"/>
      <c r="Y166" s="1"/>
      <c r="Z166" s="1"/>
      <c r="AA166" s="1"/>
      <c r="AB166" s="1"/>
      <c r="AC166" s="1"/>
      <c r="AD166" s="1"/>
      <c r="AE166" s="1"/>
    </row>
    <row r="167" spans="1:31" ht="13.5" x14ac:dyDescent="0.25">
      <c r="A167" s="7"/>
      <c r="B167" s="7"/>
      <c r="C167" s="22"/>
      <c r="D167" s="7"/>
      <c r="E167" s="7"/>
      <c r="F167" s="7"/>
      <c r="G167" s="7"/>
      <c r="H167" s="7"/>
      <c r="I167" s="7"/>
      <c r="J167" s="10"/>
      <c r="K167" s="10"/>
      <c r="L167" s="10"/>
      <c r="M167" s="10"/>
      <c r="N167" s="10"/>
      <c r="O167" s="7"/>
      <c r="P167" s="7"/>
      <c r="Q167" s="11"/>
      <c r="R167" s="1"/>
      <c r="S167" s="1"/>
      <c r="T167" s="1"/>
      <c r="U167" s="1"/>
      <c r="V167" s="1"/>
      <c r="W167" s="1"/>
      <c r="X167" s="1"/>
      <c r="Y167" s="1"/>
      <c r="Z167" s="1"/>
      <c r="AA167" s="1"/>
      <c r="AB167" s="1"/>
      <c r="AC167" s="1"/>
      <c r="AD167" s="1"/>
      <c r="AE167" s="1"/>
    </row>
    <row r="168" spans="1:31" ht="13.5" x14ac:dyDescent="0.25">
      <c r="A168" s="7"/>
      <c r="B168" s="7"/>
      <c r="C168" s="22"/>
      <c r="D168" s="7"/>
      <c r="E168" s="7"/>
      <c r="F168" s="7"/>
      <c r="G168" s="7"/>
      <c r="H168" s="7"/>
      <c r="I168" s="7"/>
      <c r="J168" s="10"/>
      <c r="K168" s="10"/>
      <c r="L168" s="10"/>
      <c r="M168" s="10"/>
      <c r="N168" s="10"/>
      <c r="O168" s="7"/>
      <c r="P168" s="7"/>
      <c r="Q168" s="11"/>
      <c r="R168" s="1"/>
      <c r="S168" s="1"/>
      <c r="T168" s="1"/>
      <c r="U168" s="1"/>
      <c r="V168" s="1"/>
      <c r="W168" s="1"/>
      <c r="X168" s="1"/>
      <c r="Y168" s="1"/>
      <c r="Z168" s="1"/>
      <c r="AA168" s="1"/>
      <c r="AB168" s="1"/>
      <c r="AC168" s="1"/>
      <c r="AD168" s="1"/>
      <c r="AE168" s="1"/>
    </row>
    <row r="169" spans="1:31" ht="13.5" x14ac:dyDescent="0.25">
      <c r="A169" s="7"/>
      <c r="B169" s="7"/>
      <c r="C169" s="22"/>
      <c r="D169" s="7"/>
      <c r="E169" s="7"/>
      <c r="F169" s="7"/>
      <c r="G169" s="7"/>
      <c r="H169" s="7"/>
      <c r="I169" s="7"/>
      <c r="J169" s="10"/>
      <c r="K169" s="10"/>
      <c r="L169" s="10"/>
      <c r="M169" s="10"/>
      <c r="N169" s="10"/>
      <c r="O169" s="7"/>
      <c r="P169" s="7"/>
      <c r="Q169" s="11"/>
      <c r="R169" s="1"/>
      <c r="S169" s="1"/>
      <c r="T169" s="1"/>
      <c r="U169" s="1"/>
      <c r="V169" s="1"/>
      <c r="W169" s="1"/>
      <c r="X169" s="1"/>
      <c r="Y169" s="1"/>
      <c r="Z169" s="1"/>
      <c r="AA169" s="1"/>
      <c r="AB169" s="1"/>
      <c r="AC169" s="1"/>
      <c r="AD169" s="1"/>
      <c r="AE169" s="1"/>
    </row>
    <row r="170" spans="1:31" ht="13.5" x14ac:dyDescent="0.25">
      <c r="A170" s="7"/>
      <c r="B170" s="7"/>
      <c r="C170" s="22"/>
      <c r="D170" s="7"/>
      <c r="E170" s="7"/>
      <c r="F170" s="7"/>
      <c r="G170" s="7"/>
      <c r="H170" s="7"/>
      <c r="I170" s="7"/>
      <c r="J170" s="10"/>
      <c r="K170" s="10"/>
      <c r="L170" s="10"/>
      <c r="M170" s="10"/>
      <c r="N170" s="10"/>
      <c r="O170" s="7"/>
      <c r="P170" s="7"/>
      <c r="Q170" s="11"/>
      <c r="R170" s="1"/>
      <c r="S170" s="1"/>
      <c r="T170" s="1"/>
      <c r="U170" s="1"/>
      <c r="V170" s="1"/>
      <c r="W170" s="1"/>
      <c r="X170" s="1"/>
      <c r="Y170" s="1"/>
      <c r="Z170" s="1"/>
      <c r="AA170" s="1"/>
      <c r="AB170" s="1"/>
      <c r="AC170" s="1"/>
      <c r="AD170" s="1"/>
      <c r="AE170" s="1"/>
    </row>
    <row r="171" spans="1:31" ht="13.5" x14ac:dyDescent="0.25">
      <c r="A171" s="7"/>
      <c r="B171" s="7"/>
      <c r="C171" s="22"/>
      <c r="D171" s="7"/>
      <c r="E171" s="7"/>
      <c r="F171" s="7"/>
      <c r="G171" s="7"/>
      <c r="H171" s="7"/>
      <c r="I171" s="7"/>
      <c r="J171" s="10"/>
      <c r="K171" s="10"/>
      <c r="L171" s="10"/>
      <c r="M171" s="10"/>
      <c r="N171" s="10"/>
      <c r="O171" s="7"/>
      <c r="P171" s="7"/>
      <c r="Q171" s="11"/>
      <c r="R171" s="1"/>
      <c r="S171" s="1"/>
      <c r="T171" s="1"/>
      <c r="U171" s="1"/>
      <c r="V171" s="1"/>
      <c r="W171" s="1"/>
      <c r="X171" s="1"/>
      <c r="Y171" s="1"/>
      <c r="Z171" s="1"/>
      <c r="AA171" s="1"/>
      <c r="AB171" s="1"/>
      <c r="AC171" s="1"/>
      <c r="AD171" s="1"/>
      <c r="AE171" s="1"/>
    </row>
    <row r="172" spans="1:31" ht="13.5" x14ac:dyDescent="0.25">
      <c r="A172" s="7"/>
      <c r="B172" s="7"/>
      <c r="C172" s="22"/>
      <c r="D172" s="7"/>
      <c r="E172" s="7"/>
      <c r="F172" s="7"/>
      <c r="G172" s="7"/>
      <c r="H172" s="7"/>
      <c r="I172" s="7"/>
      <c r="J172" s="10"/>
      <c r="K172" s="10"/>
      <c r="L172" s="10"/>
      <c r="M172" s="10"/>
      <c r="N172" s="10"/>
      <c r="O172" s="7"/>
      <c r="P172" s="7"/>
      <c r="Q172" s="11"/>
      <c r="R172" s="1"/>
      <c r="S172" s="1"/>
      <c r="T172" s="1"/>
      <c r="U172" s="1"/>
      <c r="V172" s="1"/>
      <c r="W172" s="1"/>
      <c r="X172" s="1"/>
      <c r="Y172" s="1"/>
      <c r="Z172" s="1"/>
      <c r="AA172" s="1"/>
      <c r="AB172" s="1"/>
      <c r="AC172" s="1"/>
      <c r="AD172" s="1"/>
      <c r="AE172" s="1"/>
    </row>
    <row r="173" spans="1:31" ht="13.5" x14ac:dyDescent="0.25">
      <c r="A173" s="7"/>
      <c r="B173" s="7"/>
      <c r="C173" s="22"/>
      <c r="D173" s="7"/>
      <c r="E173" s="7"/>
      <c r="F173" s="7"/>
      <c r="G173" s="7"/>
      <c r="H173" s="7"/>
      <c r="I173" s="7"/>
      <c r="J173" s="10"/>
      <c r="K173" s="10"/>
      <c r="L173" s="10"/>
      <c r="M173" s="10"/>
      <c r="N173" s="10"/>
      <c r="O173" s="7"/>
      <c r="P173" s="7"/>
      <c r="Q173" s="11"/>
      <c r="R173" s="1"/>
      <c r="S173" s="1"/>
      <c r="T173" s="1"/>
      <c r="U173" s="1"/>
      <c r="V173" s="1"/>
      <c r="W173" s="1"/>
      <c r="X173" s="1"/>
      <c r="Y173" s="1"/>
      <c r="Z173" s="1"/>
      <c r="AA173" s="1"/>
      <c r="AB173" s="1"/>
      <c r="AC173" s="1"/>
      <c r="AD173" s="1"/>
      <c r="AE173" s="1"/>
    </row>
    <row r="174" spans="1:31" ht="13.5" x14ac:dyDescent="0.25">
      <c r="A174" s="7"/>
      <c r="B174" s="7"/>
      <c r="C174" s="22"/>
      <c r="D174" s="7"/>
      <c r="E174" s="7"/>
      <c r="F174" s="7"/>
      <c r="G174" s="7"/>
      <c r="H174" s="7"/>
      <c r="I174" s="7"/>
      <c r="J174" s="10"/>
      <c r="K174" s="10"/>
      <c r="L174" s="10"/>
      <c r="M174" s="10"/>
      <c r="N174" s="10"/>
      <c r="O174" s="7"/>
      <c r="P174" s="7"/>
      <c r="Q174" s="11"/>
      <c r="R174" s="1"/>
      <c r="S174" s="1"/>
      <c r="T174" s="1"/>
      <c r="U174" s="1"/>
      <c r="V174" s="1"/>
      <c r="W174" s="1"/>
      <c r="X174" s="1"/>
      <c r="Y174" s="1"/>
      <c r="Z174" s="1"/>
      <c r="AA174" s="1"/>
      <c r="AB174" s="1"/>
      <c r="AC174" s="1"/>
      <c r="AD174" s="1"/>
      <c r="AE174" s="1"/>
    </row>
    <row r="175" spans="1:31" ht="13.5" x14ac:dyDescent="0.25">
      <c r="A175" s="7"/>
      <c r="B175" s="7"/>
      <c r="C175" s="22"/>
      <c r="D175" s="7"/>
      <c r="E175" s="7"/>
      <c r="F175" s="7"/>
      <c r="G175" s="7"/>
      <c r="H175" s="7"/>
      <c r="I175" s="7"/>
      <c r="J175" s="10"/>
      <c r="K175" s="10"/>
      <c r="L175" s="10"/>
      <c r="M175" s="10"/>
      <c r="N175" s="10"/>
      <c r="O175" s="7"/>
      <c r="P175" s="7"/>
      <c r="Q175" s="11"/>
      <c r="R175" s="1"/>
      <c r="S175" s="1"/>
      <c r="T175" s="1"/>
      <c r="U175" s="1"/>
      <c r="V175" s="1"/>
      <c r="W175" s="1"/>
      <c r="X175" s="1"/>
      <c r="Y175" s="1"/>
      <c r="Z175" s="1"/>
      <c r="AA175" s="1"/>
      <c r="AB175" s="1"/>
      <c r="AC175" s="1"/>
      <c r="AD175" s="1"/>
      <c r="AE175" s="1"/>
    </row>
    <row r="176" spans="1:31" ht="13.5" x14ac:dyDescent="0.25">
      <c r="A176" s="7"/>
      <c r="B176" s="7"/>
      <c r="C176" s="22"/>
      <c r="D176" s="7"/>
      <c r="E176" s="7"/>
      <c r="F176" s="7"/>
      <c r="G176" s="7"/>
      <c r="H176" s="7"/>
      <c r="I176" s="7"/>
      <c r="J176" s="10"/>
      <c r="K176" s="10"/>
      <c r="L176" s="10"/>
      <c r="M176" s="10"/>
      <c r="N176" s="10"/>
      <c r="O176" s="7"/>
      <c r="P176" s="7"/>
      <c r="Q176" s="11"/>
      <c r="R176" s="1"/>
      <c r="S176" s="1"/>
      <c r="T176" s="1"/>
      <c r="U176" s="1"/>
      <c r="V176" s="1"/>
      <c r="W176" s="1"/>
      <c r="X176" s="1"/>
      <c r="Y176" s="1"/>
      <c r="Z176" s="1"/>
      <c r="AA176" s="1"/>
      <c r="AB176" s="1"/>
      <c r="AC176" s="1"/>
      <c r="AD176" s="1"/>
      <c r="AE176" s="1"/>
    </row>
    <row r="177" spans="1:31" ht="13.5" x14ac:dyDescent="0.25">
      <c r="A177" s="7"/>
      <c r="B177" s="7"/>
      <c r="C177" s="22"/>
      <c r="D177" s="7"/>
      <c r="E177" s="7"/>
      <c r="F177" s="7"/>
      <c r="G177" s="7"/>
      <c r="H177" s="7"/>
      <c r="I177" s="7"/>
      <c r="J177" s="10"/>
      <c r="K177" s="10"/>
      <c r="L177" s="10"/>
      <c r="M177" s="10"/>
      <c r="N177" s="10"/>
      <c r="O177" s="7"/>
      <c r="P177" s="7"/>
      <c r="Q177" s="11"/>
      <c r="R177" s="1"/>
      <c r="S177" s="1"/>
      <c r="T177" s="1"/>
      <c r="U177" s="1"/>
      <c r="V177" s="1"/>
      <c r="W177" s="1"/>
      <c r="X177" s="1"/>
      <c r="Y177" s="1"/>
      <c r="Z177" s="1"/>
      <c r="AA177" s="1"/>
      <c r="AB177" s="1"/>
      <c r="AC177" s="1"/>
      <c r="AD177" s="1"/>
      <c r="AE177" s="1"/>
    </row>
    <row r="178" spans="1:31" ht="13.5" x14ac:dyDescent="0.25">
      <c r="A178" s="7"/>
      <c r="B178" s="7"/>
      <c r="C178" s="22"/>
      <c r="D178" s="7"/>
      <c r="E178" s="7"/>
      <c r="F178" s="7"/>
      <c r="G178" s="7"/>
      <c r="H178" s="7"/>
      <c r="I178" s="7"/>
      <c r="J178" s="10"/>
      <c r="K178" s="10"/>
      <c r="L178" s="10"/>
      <c r="M178" s="10"/>
      <c r="N178" s="10"/>
      <c r="O178" s="7"/>
      <c r="P178" s="7"/>
      <c r="Q178" s="11"/>
      <c r="R178" s="1"/>
      <c r="S178" s="1"/>
      <c r="T178" s="1"/>
      <c r="U178" s="1"/>
      <c r="V178" s="1"/>
      <c r="W178" s="1"/>
      <c r="X178" s="1"/>
      <c r="Y178" s="1"/>
      <c r="Z178" s="1"/>
      <c r="AA178" s="1"/>
      <c r="AB178" s="1"/>
      <c r="AC178" s="1"/>
      <c r="AD178" s="1"/>
      <c r="AE178" s="1"/>
    </row>
    <row r="179" spans="1:31" ht="13.5" x14ac:dyDescent="0.25">
      <c r="A179" s="7"/>
      <c r="B179" s="7"/>
      <c r="C179" s="22"/>
      <c r="D179" s="7"/>
      <c r="E179" s="7"/>
      <c r="F179" s="7"/>
      <c r="G179" s="7"/>
      <c r="H179" s="7"/>
      <c r="I179" s="7"/>
      <c r="J179" s="10"/>
      <c r="K179" s="10"/>
      <c r="L179" s="10"/>
      <c r="M179" s="10"/>
      <c r="N179" s="10"/>
      <c r="O179" s="7"/>
      <c r="P179" s="7"/>
      <c r="Q179" s="11"/>
      <c r="R179" s="1"/>
      <c r="S179" s="1"/>
      <c r="T179" s="1"/>
      <c r="U179" s="1"/>
      <c r="V179" s="1"/>
      <c r="W179" s="1"/>
      <c r="X179" s="1"/>
      <c r="Y179" s="1"/>
      <c r="Z179" s="1"/>
      <c r="AA179" s="1"/>
      <c r="AB179" s="1"/>
      <c r="AC179" s="1"/>
      <c r="AD179" s="1"/>
      <c r="AE179" s="1"/>
    </row>
    <row r="180" spans="1:31" ht="13.5" x14ac:dyDescent="0.25">
      <c r="A180" s="7"/>
      <c r="B180" s="7"/>
      <c r="C180" s="22"/>
      <c r="D180" s="7"/>
      <c r="E180" s="7"/>
      <c r="F180" s="7"/>
      <c r="G180" s="7"/>
      <c r="H180" s="7"/>
      <c r="I180" s="7"/>
      <c r="J180" s="10"/>
      <c r="K180" s="10"/>
      <c r="L180" s="10"/>
      <c r="M180" s="10"/>
      <c r="N180" s="10"/>
      <c r="O180" s="7"/>
      <c r="P180" s="7"/>
      <c r="Q180" s="11"/>
      <c r="R180" s="1"/>
      <c r="S180" s="1"/>
      <c r="T180" s="1"/>
      <c r="U180" s="1"/>
      <c r="V180" s="1"/>
      <c r="W180" s="1"/>
      <c r="X180" s="1"/>
      <c r="Y180" s="1"/>
      <c r="Z180" s="1"/>
      <c r="AA180" s="1"/>
      <c r="AB180" s="1"/>
      <c r="AC180" s="1"/>
      <c r="AD180" s="1"/>
      <c r="AE180" s="1"/>
    </row>
    <row r="181" spans="1:31" ht="13.5" x14ac:dyDescent="0.25">
      <c r="A181" s="7"/>
      <c r="B181" s="7"/>
      <c r="C181" s="22"/>
      <c r="D181" s="7"/>
      <c r="E181" s="7"/>
      <c r="F181" s="7"/>
      <c r="G181" s="7"/>
      <c r="H181" s="7"/>
      <c r="I181" s="7"/>
      <c r="J181" s="10"/>
      <c r="K181" s="10"/>
      <c r="L181" s="10"/>
      <c r="M181" s="10"/>
      <c r="N181" s="10"/>
      <c r="O181" s="7"/>
      <c r="P181" s="7"/>
      <c r="Q181" s="11"/>
      <c r="R181" s="1"/>
      <c r="S181" s="1"/>
      <c r="T181" s="1"/>
      <c r="U181" s="1"/>
      <c r="V181" s="1"/>
      <c r="W181" s="1"/>
      <c r="X181" s="1"/>
      <c r="Y181" s="1"/>
      <c r="Z181" s="1"/>
      <c r="AA181" s="1"/>
      <c r="AB181" s="1"/>
      <c r="AC181" s="1"/>
      <c r="AD181" s="1"/>
      <c r="AE181" s="1"/>
    </row>
    <row r="182" spans="1:31" ht="13.5" x14ac:dyDescent="0.25">
      <c r="A182" s="7"/>
      <c r="B182" s="7"/>
      <c r="C182" s="22"/>
      <c r="D182" s="7"/>
      <c r="E182" s="7"/>
      <c r="F182" s="7"/>
      <c r="G182" s="7"/>
      <c r="H182" s="7"/>
      <c r="I182" s="7"/>
      <c r="J182" s="10"/>
      <c r="K182" s="10"/>
      <c r="L182" s="10"/>
      <c r="M182" s="10"/>
      <c r="N182" s="10"/>
      <c r="O182" s="7"/>
      <c r="P182" s="7"/>
      <c r="Q182" s="11"/>
      <c r="R182" s="1"/>
      <c r="S182" s="1"/>
      <c r="T182" s="1"/>
      <c r="U182" s="1"/>
      <c r="V182" s="1"/>
      <c r="W182" s="1"/>
      <c r="X182" s="1"/>
      <c r="Y182" s="1"/>
      <c r="Z182" s="1"/>
      <c r="AA182" s="1"/>
      <c r="AB182" s="1"/>
      <c r="AC182" s="1"/>
      <c r="AD182" s="1"/>
      <c r="AE182" s="1"/>
    </row>
    <row r="183" spans="1:31" ht="13.5" x14ac:dyDescent="0.25">
      <c r="A183" s="7"/>
      <c r="B183" s="7"/>
      <c r="C183" s="22"/>
      <c r="D183" s="7"/>
      <c r="E183" s="7"/>
      <c r="F183" s="7"/>
      <c r="G183" s="7"/>
      <c r="H183" s="7"/>
      <c r="I183" s="7"/>
      <c r="J183" s="10"/>
      <c r="K183" s="10"/>
      <c r="L183" s="10"/>
      <c r="M183" s="10"/>
      <c r="N183" s="10"/>
      <c r="O183" s="7"/>
      <c r="P183" s="7"/>
      <c r="Q183" s="11"/>
      <c r="R183" s="1"/>
      <c r="S183" s="1"/>
      <c r="T183" s="1"/>
      <c r="U183" s="1"/>
      <c r="V183" s="1"/>
      <c r="W183" s="1"/>
      <c r="X183" s="1"/>
      <c r="Y183" s="1"/>
      <c r="Z183" s="1"/>
      <c r="AA183" s="1"/>
      <c r="AB183" s="1"/>
      <c r="AC183" s="1"/>
      <c r="AD183" s="1"/>
      <c r="AE183" s="1"/>
    </row>
    <row r="184" spans="1:31" ht="13.5" x14ac:dyDescent="0.25">
      <c r="A184" s="7"/>
      <c r="B184" s="7"/>
      <c r="C184" s="22"/>
      <c r="D184" s="7"/>
      <c r="E184" s="7"/>
      <c r="F184" s="7"/>
      <c r="G184" s="7"/>
      <c r="H184" s="7"/>
      <c r="I184" s="7"/>
      <c r="J184" s="10"/>
      <c r="K184" s="10"/>
      <c r="L184" s="10"/>
      <c r="M184" s="10"/>
      <c r="N184" s="10"/>
      <c r="O184" s="7"/>
      <c r="P184" s="7"/>
      <c r="Q184" s="11"/>
      <c r="R184" s="1"/>
      <c r="S184" s="1"/>
      <c r="T184" s="1"/>
      <c r="U184" s="1"/>
      <c r="V184" s="1"/>
      <c r="W184" s="1"/>
      <c r="X184" s="1"/>
      <c r="Y184" s="1"/>
      <c r="Z184" s="1"/>
      <c r="AA184" s="1"/>
      <c r="AB184" s="1"/>
      <c r="AC184" s="1"/>
      <c r="AD184" s="1"/>
      <c r="AE184" s="1"/>
    </row>
    <row r="185" spans="1:31" ht="13.5" x14ac:dyDescent="0.25">
      <c r="A185" s="7"/>
      <c r="B185" s="7"/>
      <c r="C185" s="22"/>
      <c r="D185" s="7"/>
      <c r="E185" s="7"/>
      <c r="F185" s="7"/>
      <c r="G185" s="7"/>
      <c r="H185" s="7"/>
      <c r="I185" s="7"/>
      <c r="J185" s="10"/>
      <c r="K185" s="10"/>
      <c r="L185" s="10"/>
      <c r="M185" s="10"/>
      <c r="N185" s="10"/>
      <c r="O185" s="7"/>
      <c r="P185" s="7"/>
      <c r="Q185" s="11"/>
      <c r="R185" s="1"/>
      <c r="S185" s="1"/>
      <c r="T185" s="1"/>
      <c r="U185" s="1"/>
      <c r="V185" s="1"/>
      <c r="W185" s="1"/>
      <c r="X185" s="1"/>
      <c r="Y185" s="1"/>
      <c r="Z185" s="1"/>
      <c r="AA185" s="1"/>
      <c r="AB185" s="1"/>
      <c r="AC185" s="1"/>
      <c r="AD185" s="1"/>
      <c r="AE185" s="1"/>
    </row>
    <row r="186" spans="1:31" ht="13.5" x14ac:dyDescent="0.25">
      <c r="A186" s="7"/>
      <c r="B186" s="7"/>
      <c r="C186" s="22"/>
      <c r="D186" s="7"/>
      <c r="E186" s="7"/>
      <c r="F186" s="7"/>
      <c r="G186" s="7"/>
      <c r="H186" s="7"/>
      <c r="I186" s="7"/>
      <c r="J186" s="10"/>
      <c r="K186" s="10"/>
      <c r="L186" s="10"/>
      <c r="M186" s="10"/>
      <c r="N186" s="10"/>
      <c r="O186" s="7"/>
      <c r="P186" s="7"/>
      <c r="Q186" s="11"/>
      <c r="R186" s="1"/>
      <c r="S186" s="1"/>
      <c r="T186" s="1"/>
      <c r="U186" s="1"/>
      <c r="V186" s="1"/>
      <c r="W186" s="1"/>
      <c r="X186" s="1"/>
      <c r="Y186" s="1"/>
      <c r="Z186" s="1"/>
      <c r="AA186" s="1"/>
      <c r="AB186" s="1"/>
      <c r="AC186" s="1"/>
      <c r="AD186" s="1"/>
      <c r="AE186" s="1"/>
    </row>
    <row r="187" spans="1:31" ht="13.5" x14ac:dyDescent="0.25">
      <c r="A187" s="7"/>
      <c r="B187" s="7"/>
      <c r="C187" s="22"/>
      <c r="D187" s="7"/>
      <c r="E187" s="7"/>
      <c r="F187" s="7"/>
      <c r="G187" s="7"/>
      <c r="H187" s="7"/>
      <c r="I187" s="7"/>
      <c r="J187" s="10"/>
      <c r="K187" s="10"/>
      <c r="L187" s="10"/>
      <c r="M187" s="10"/>
      <c r="N187" s="10"/>
      <c r="O187" s="7"/>
      <c r="P187" s="7"/>
      <c r="Q187" s="11"/>
      <c r="R187" s="1"/>
      <c r="S187" s="1"/>
      <c r="T187" s="1"/>
      <c r="U187" s="1"/>
      <c r="V187" s="1"/>
      <c r="W187" s="1"/>
      <c r="X187" s="1"/>
      <c r="Y187" s="1"/>
      <c r="Z187" s="1"/>
      <c r="AA187" s="1"/>
      <c r="AB187" s="1"/>
      <c r="AC187" s="1"/>
      <c r="AD187" s="1"/>
      <c r="AE187" s="1"/>
    </row>
    <row r="188" spans="1:31" ht="13.5" x14ac:dyDescent="0.25">
      <c r="A188" s="7"/>
      <c r="B188" s="7"/>
      <c r="C188" s="22"/>
      <c r="D188" s="7"/>
      <c r="E188" s="7"/>
      <c r="F188" s="7"/>
      <c r="G188" s="7"/>
      <c r="H188" s="7"/>
      <c r="I188" s="7"/>
      <c r="J188" s="10"/>
      <c r="K188" s="10"/>
      <c r="L188" s="10"/>
      <c r="M188" s="10"/>
      <c r="N188" s="10"/>
      <c r="O188" s="7"/>
      <c r="P188" s="7"/>
      <c r="Q188" s="11"/>
      <c r="R188" s="1"/>
      <c r="S188" s="1"/>
      <c r="T188" s="1"/>
      <c r="U188" s="1"/>
      <c r="V188" s="1"/>
      <c r="W188" s="1"/>
      <c r="X188" s="1"/>
      <c r="Y188" s="1"/>
      <c r="Z188" s="1"/>
      <c r="AA188" s="1"/>
      <c r="AB188" s="1"/>
      <c r="AC188" s="1"/>
      <c r="AD188" s="1"/>
      <c r="AE188" s="1"/>
    </row>
    <row r="189" spans="1:31" ht="13.5" x14ac:dyDescent="0.25">
      <c r="A189" s="7"/>
      <c r="B189" s="7"/>
      <c r="C189" s="22"/>
      <c r="D189" s="7"/>
      <c r="E189" s="7"/>
      <c r="F189" s="7"/>
      <c r="G189" s="7"/>
      <c r="H189" s="7"/>
      <c r="I189" s="7"/>
      <c r="J189" s="10"/>
      <c r="K189" s="10"/>
      <c r="L189" s="10"/>
      <c r="M189" s="10"/>
      <c r="N189" s="10"/>
      <c r="O189" s="7"/>
      <c r="P189" s="7"/>
      <c r="Q189" s="11"/>
      <c r="R189" s="1"/>
      <c r="S189" s="1"/>
      <c r="T189" s="1"/>
      <c r="U189" s="1"/>
      <c r="V189" s="1"/>
      <c r="W189" s="1"/>
      <c r="X189" s="1"/>
      <c r="Y189" s="1"/>
      <c r="Z189" s="1"/>
      <c r="AA189" s="1"/>
      <c r="AB189" s="1"/>
      <c r="AC189" s="1"/>
      <c r="AD189" s="1"/>
      <c r="AE189" s="1"/>
    </row>
    <row r="190" spans="1:31" ht="13.5" x14ac:dyDescent="0.25">
      <c r="A190" s="7"/>
      <c r="B190" s="7"/>
      <c r="C190" s="22"/>
      <c r="D190" s="7"/>
      <c r="E190" s="7"/>
      <c r="F190" s="7"/>
      <c r="G190" s="7"/>
      <c r="H190" s="7"/>
      <c r="I190" s="7"/>
      <c r="J190" s="10"/>
      <c r="K190" s="10"/>
      <c r="L190" s="10"/>
      <c r="M190" s="10"/>
      <c r="N190" s="10"/>
      <c r="O190" s="7"/>
      <c r="P190" s="7"/>
      <c r="Q190" s="11"/>
      <c r="R190" s="1"/>
      <c r="S190" s="1"/>
      <c r="T190" s="1"/>
      <c r="U190" s="1"/>
      <c r="V190" s="1"/>
      <c r="W190" s="1"/>
      <c r="X190" s="1"/>
      <c r="Y190" s="1"/>
      <c r="Z190" s="1"/>
      <c r="AA190" s="1"/>
      <c r="AB190" s="1"/>
      <c r="AC190" s="1"/>
      <c r="AD190" s="1"/>
      <c r="AE190" s="1"/>
    </row>
    <row r="191" spans="1:31" ht="13.5" x14ac:dyDescent="0.25">
      <c r="A191" s="7"/>
      <c r="B191" s="7"/>
      <c r="C191" s="22"/>
      <c r="D191" s="7"/>
      <c r="E191" s="7"/>
      <c r="F191" s="7"/>
      <c r="G191" s="7"/>
      <c r="H191" s="7"/>
      <c r="I191" s="7"/>
      <c r="J191" s="10"/>
      <c r="K191" s="10"/>
      <c r="L191" s="10"/>
      <c r="M191" s="10"/>
      <c r="N191" s="10"/>
      <c r="O191" s="7"/>
      <c r="P191" s="7"/>
      <c r="Q191" s="11"/>
      <c r="R191" s="1"/>
      <c r="S191" s="1"/>
      <c r="T191" s="1"/>
      <c r="U191" s="1"/>
      <c r="V191" s="1"/>
      <c r="W191" s="1"/>
      <c r="X191" s="1"/>
      <c r="Y191" s="1"/>
      <c r="Z191" s="1"/>
      <c r="AA191" s="1"/>
      <c r="AB191" s="1"/>
      <c r="AC191" s="1"/>
      <c r="AD191" s="1"/>
      <c r="AE191" s="1"/>
    </row>
    <row r="192" spans="1:31" ht="13.5" x14ac:dyDescent="0.25">
      <c r="A192" s="7"/>
      <c r="B192" s="7"/>
      <c r="C192" s="22"/>
      <c r="D192" s="7"/>
      <c r="E192" s="7"/>
      <c r="F192" s="7"/>
      <c r="G192" s="7"/>
      <c r="H192" s="7"/>
      <c r="I192" s="7"/>
      <c r="J192" s="10"/>
      <c r="K192" s="10"/>
      <c r="L192" s="10"/>
      <c r="M192" s="10"/>
      <c r="N192" s="10"/>
      <c r="O192" s="7"/>
      <c r="P192" s="7"/>
      <c r="Q192" s="11"/>
      <c r="R192" s="1"/>
      <c r="S192" s="1"/>
      <c r="T192" s="1"/>
      <c r="U192" s="1"/>
      <c r="V192" s="1"/>
      <c r="W192" s="1"/>
      <c r="X192" s="1"/>
      <c r="Y192" s="1"/>
      <c r="Z192" s="1"/>
      <c r="AA192" s="1"/>
      <c r="AB192" s="1"/>
      <c r="AC192" s="1"/>
      <c r="AD192" s="1"/>
      <c r="AE192" s="1"/>
    </row>
    <row r="193" spans="1:31" ht="13.5" x14ac:dyDescent="0.25">
      <c r="A193" s="7"/>
      <c r="B193" s="7"/>
      <c r="C193" s="22"/>
      <c r="D193" s="7"/>
      <c r="E193" s="7"/>
      <c r="F193" s="7"/>
      <c r="G193" s="7"/>
      <c r="H193" s="7"/>
      <c r="I193" s="7"/>
      <c r="J193" s="10"/>
      <c r="K193" s="10"/>
      <c r="L193" s="10"/>
      <c r="M193" s="10"/>
      <c r="N193" s="10"/>
      <c r="O193" s="7"/>
      <c r="P193" s="7"/>
      <c r="Q193" s="11"/>
      <c r="R193" s="1"/>
      <c r="S193" s="1"/>
      <c r="T193" s="1"/>
      <c r="U193" s="1"/>
      <c r="V193" s="1"/>
      <c r="W193" s="1"/>
      <c r="X193" s="1"/>
      <c r="Y193" s="1"/>
      <c r="Z193" s="1"/>
      <c r="AA193" s="1"/>
      <c r="AB193" s="1"/>
      <c r="AC193" s="1"/>
      <c r="AD193" s="1"/>
      <c r="AE193" s="1"/>
    </row>
    <row r="194" spans="1:31" ht="13.5" x14ac:dyDescent="0.25">
      <c r="A194" s="7"/>
      <c r="B194" s="7"/>
      <c r="C194" s="22"/>
      <c r="D194" s="7"/>
      <c r="E194" s="7"/>
      <c r="F194" s="7"/>
      <c r="G194" s="7"/>
      <c r="H194" s="7"/>
      <c r="I194" s="7"/>
      <c r="J194" s="10"/>
      <c r="K194" s="10"/>
      <c r="L194" s="10"/>
      <c r="M194" s="10"/>
      <c r="N194" s="10"/>
      <c r="O194" s="7"/>
      <c r="P194" s="7"/>
      <c r="Q194" s="11"/>
      <c r="R194" s="1"/>
      <c r="S194" s="1"/>
      <c r="T194" s="1"/>
      <c r="U194" s="1"/>
      <c r="V194" s="1"/>
      <c r="W194" s="1"/>
      <c r="X194" s="1"/>
      <c r="Y194" s="1"/>
      <c r="Z194" s="1"/>
      <c r="AA194" s="1"/>
      <c r="AB194" s="1"/>
      <c r="AC194" s="1"/>
      <c r="AD194" s="1"/>
      <c r="AE194" s="1"/>
    </row>
    <row r="195" spans="1:31" ht="13.5" x14ac:dyDescent="0.25">
      <c r="A195" s="7"/>
      <c r="B195" s="7"/>
      <c r="C195" s="22"/>
      <c r="D195" s="7"/>
      <c r="E195" s="7"/>
      <c r="F195" s="7"/>
      <c r="G195" s="7"/>
      <c r="H195" s="7"/>
      <c r="I195" s="7"/>
      <c r="J195" s="10"/>
      <c r="K195" s="10"/>
      <c r="L195" s="10"/>
      <c r="M195" s="10"/>
      <c r="N195" s="10"/>
      <c r="O195" s="7"/>
      <c r="P195" s="7"/>
      <c r="Q195" s="11"/>
      <c r="R195" s="1"/>
      <c r="S195" s="1"/>
      <c r="T195" s="1"/>
      <c r="U195" s="1"/>
      <c r="V195" s="1"/>
      <c r="W195" s="1"/>
      <c r="X195" s="1"/>
      <c r="Y195" s="1"/>
      <c r="Z195" s="1"/>
      <c r="AA195" s="1"/>
      <c r="AB195" s="1"/>
      <c r="AC195" s="1"/>
      <c r="AD195" s="1"/>
      <c r="AE195" s="1"/>
    </row>
    <row r="196" spans="1:31" ht="13.5" x14ac:dyDescent="0.25">
      <c r="A196" s="7"/>
      <c r="B196" s="7"/>
      <c r="C196" s="22"/>
      <c r="D196" s="7"/>
      <c r="E196" s="7"/>
      <c r="F196" s="7"/>
      <c r="G196" s="7"/>
      <c r="H196" s="7"/>
      <c r="I196" s="7"/>
      <c r="J196" s="10"/>
      <c r="K196" s="10"/>
      <c r="L196" s="10"/>
      <c r="M196" s="10"/>
      <c r="N196" s="10"/>
      <c r="O196" s="7"/>
      <c r="P196" s="7"/>
      <c r="Q196" s="11"/>
      <c r="R196" s="1"/>
      <c r="S196" s="1"/>
      <c r="T196" s="1"/>
      <c r="U196" s="1"/>
      <c r="V196" s="1"/>
      <c r="W196" s="1"/>
      <c r="X196" s="1"/>
      <c r="Y196" s="1"/>
      <c r="Z196" s="1"/>
      <c r="AA196" s="1"/>
      <c r="AB196" s="1"/>
      <c r="AC196" s="1"/>
      <c r="AD196" s="1"/>
      <c r="AE196" s="1"/>
    </row>
    <row r="197" spans="1:31" ht="13.5" x14ac:dyDescent="0.25">
      <c r="A197" s="7"/>
      <c r="B197" s="7"/>
      <c r="C197" s="22"/>
      <c r="D197" s="7"/>
      <c r="E197" s="7"/>
      <c r="F197" s="7"/>
      <c r="G197" s="7"/>
      <c r="H197" s="7"/>
      <c r="I197" s="7"/>
      <c r="J197" s="10"/>
      <c r="K197" s="10"/>
      <c r="L197" s="10"/>
      <c r="M197" s="10"/>
      <c r="N197" s="10"/>
      <c r="O197" s="7"/>
      <c r="P197" s="7"/>
      <c r="Q197" s="11"/>
      <c r="R197" s="1"/>
      <c r="S197" s="1"/>
      <c r="T197" s="1"/>
      <c r="U197" s="1"/>
      <c r="V197" s="1"/>
      <c r="W197" s="1"/>
      <c r="X197" s="1"/>
      <c r="Y197" s="1"/>
      <c r="Z197" s="1"/>
      <c r="AA197" s="1"/>
      <c r="AB197" s="1"/>
      <c r="AC197" s="1"/>
      <c r="AD197" s="1"/>
      <c r="AE197" s="1"/>
    </row>
    <row r="198" spans="1:31" ht="13.5" x14ac:dyDescent="0.25">
      <c r="A198" s="7"/>
      <c r="B198" s="7"/>
      <c r="C198" s="22"/>
      <c r="D198" s="7"/>
      <c r="E198" s="7"/>
      <c r="F198" s="7"/>
      <c r="G198" s="7"/>
      <c r="H198" s="7"/>
      <c r="I198" s="7"/>
      <c r="J198" s="10"/>
      <c r="K198" s="10"/>
      <c r="L198" s="10"/>
      <c r="M198" s="10"/>
      <c r="N198" s="10"/>
      <c r="O198" s="7"/>
      <c r="P198" s="7"/>
      <c r="Q198" s="11"/>
      <c r="R198" s="1"/>
      <c r="S198" s="1"/>
      <c r="T198" s="1"/>
      <c r="U198" s="1"/>
      <c r="V198" s="1"/>
      <c r="W198" s="1"/>
      <c r="X198" s="1"/>
      <c r="Y198" s="1"/>
      <c r="Z198" s="1"/>
      <c r="AA198" s="1"/>
      <c r="AB198" s="1"/>
      <c r="AC198" s="1"/>
      <c r="AD198" s="1"/>
      <c r="AE198" s="1"/>
    </row>
    <row r="199" spans="1:31" ht="13.5" x14ac:dyDescent="0.25">
      <c r="A199" s="7"/>
      <c r="B199" s="7"/>
      <c r="C199" s="22"/>
      <c r="D199" s="7"/>
      <c r="E199" s="7"/>
      <c r="F199" s="7"/>
      <c r="G199" s="7"/>
      <c r="H199" s="7"/>
      <c r="I199" s="7"/>
      <c r="J199" s="10"/>
      <c r="K199" s="10"/>
      <c r="L199" s="10"/>
      <c r="M199" s="10"/>
      <c r="N199" s="10"/>
      <c r="O199" s="7"/>
      <c r="P199" s="7"/>
      <c r="Q199" s="11"/>
      <c r="R199" s="1"/>
      <c r="S199" s="1"/>
      <c r="T199" s="1"/>
      <c r="U199" s="1"/>
      <c r="V199" s="1"/>
      <c r="W199" s="1"/>
      <c r="X199" s="1"/>
      <c r="Y199" s="1"/>
      <c r="Z199" s="1"/>
      <c r="AA199" s="1"/>
      <c r="AB199" s="1"/>
      <c r="AC199" s="1"/>
      <c r="AD199" s="1"/>
      <c r="AE199" s="1"/>
    </row>
    <row r="200" spans="1:31" ht="13.5" x14ac:dyDescent="0.25">
      <c r="A200" s="7"/>
      <c r="B200" s="7"/>
      <c r="C200" s="22"/>
      <c r="D200" s="7"/>
      <c r="E200" s="7"/>
      <c r="F200" s="7"/>
      <c r="G200" s="7"/>
      <c r="H200" s="7"/>
      <c r="I200" s="7"/>
      <c r="J200" s="10"/>
      <c r="K200" s="10"/>
      <c r="L200" s="10"/>
      <c r="M200" s="10"/>
      <c r="N200" s="10"/>
      <c r="O200" s="7"/>
      <c r="P200" s="7"/>
      <c r="Q200" s="11"/>
      <c r="R200" s="1"/>
      <c r="S200" s="1"/>
      <c r="T200" s="1"/>
      <c r="U200" s="1"/>
      <c r="V200" s="1"/>
      <c r="W200" s="1"/>
      <c r="X200" s="1"/>
      <c r="Y200" s="1"/>
      <c r="Z200" s="1"/>
      <c r="AA200" s="1"/>
      <c r="AB200" s="1"/>
      <c r="AC200" s="1"/>
      <c r="AD200" s="1"/>
      <c r="AE200" s="1"/>
    </row>
    <row r="201" spans="1:31" ht="13.5" x14ac:dyDescent="0.25">
      <c r="A201" s="7"/>
      <c r="B201" s="7"/>
      <c r="C201" s="22"/>
      <c r="D201" s="7"/>
      <c r="E201" s="7"/>
      <c r="F201" s="7"/>
      <c r="G201" s="7"/>
      <c r="H201" s="7"/>
      <c r="I201" s="7"/>
      <c r="J201" s="10"/>
      <c r="K201" s="10"/>
      <c r="L201" s="10"/>
      <c r="M201" s="10"/>
      <c r="N201" s="10"/>
      <c r="O201" s="7"/>
      <c r="P201" s="7"/>
      <c r="Q201" s="11"/>
      <c r="R201" s="1"/>
      <c r="S201" s="1"/>
      <c r="T201" s="1"/>
      <c r="U201" s="1"/>
      <c r="V201" s="1"/>
      <c r="W201" s="1"/>
      <c r="X201" s="1"/>
      <c r="Y201" s="1"/>
      <c r="Z201" s="1"/>
      <c r="AA201" s="1"/>
      <c r="AB201" s="1"/>
      <c r="AC201" s="1"/>
      <c r="AD201" s="1"/>
      <c r="AE201" s="1"/>
    </row>
    <row r="202" spans="1:31" ht="13.5" x14ac:dyDescent="0.25">
      <c r="A202" s="7"/>
      <c r="B202" s="7"/>
      <c r="C202" s="22"/>
      <c r="D202" s="7"/>
      <c r="E202" s="7"/>
      <c r="F202" s="7"/>
      <c r="G202" s="7"/>
      <c r="H202" s="7"/>
      <c r="I202" s="7"/>
      <c r="J202" s="10"/>
      <c r="K202" s="10"/>
      <c r="L202" s="10"/>
      <c r="M202" s="10"/>
      <c r="N202" s="10"/>
      <c r="O202" s="7"/>
      <c r="P202" s="7"/>
      <c r="Q202" s="11"/>
      <c r="R202" s="1"/>
      <c r="S202" s="1"/>
      <c r="T202" s="1"/>
      <c r="U202" s="1"/>
      <c r="V202" s="1"/>
      <c r="W202" s="1"/>
      <c r="X202" s="1"/>
      <c r="Y202" s="1"/>
      <c r="Z202" s="1"/>
      <c r="AA202" s="1"/>
      <c r="AB202" s="1"/>
      <c r="AC202" s="1"/>
      <c r="AD202" s="1"/>
      <c r="AE202" s="1"/>
    </row>
    <row r="203" spans="1:31" ht="13.5" x14ac:dyDescent="0.25">
      <c r="A203" s="7"/>
      <c r="B203" s="7"/>
      <c r="C203" s="22"/>
      <c r="D203" s="7"/>
      <c r="E203" s="7"/>
      <c r="F203" s="7"/>
      <c r="G203" s="7"/>
      <c r="H203" s="7"/>
      <c r="I203" s="7"/>
      <c r="J203" s="10"/>
      <c r="K203" s="10"/>
      <c r="L203" s="10"/>
      <c r="M203" s="10"/>
      <c r="N203" s="10"/>
      <c r="O203" s="7"/>
      <c r="P203" s="7"/>
      <c r="Q203" s="11"/>
      <c r="R203" s="1"/>
      <c r="S203" s="1"/>
      <c r="T203" s="1"/>
      <c r="U203" s="1"/>
      <c r="V203" s="1"/>
      <c r="W203" s="1"/>
      <c r="X203" s="1"/>
      <c r="Y203" s="1"/>
      <c r="Z203" s="1"/>
      <c r="AA203" s="1"/>
      <c r="AB203" s="1"/>
      <c r="AC203" s="1"/>
      <c r="AD203" s="1"/>
      <c r="AE203" s="1"/>
    </row>
    <row r="204" spans="1:31" ht="13.5" x14ac:dyDescent="0.25">
      <c r="A204" s="7"/>
      <c r="B204" s="7"/>
      <c r="C204" s="22"/>
      <c r="D204" s="7"/>
      <c r="E204" s="7"/>
      <c r="F204" s="7"/>
      <c r="G204" s="7"/>
      <c r="H204" s="7"/>
      <c r="I204" s="7"/>
      <c r="J204" s="10"/>
      <c r="K204" s="10"/>
      <c r="L204" s="10"/>
      <c r="M204" s="10"/>
      <c r="N204" s="10"/>
      <c r="O204" s="7"/>
      <c r="P204" s="7"/>
      <c r="Q204" s="11"/>
      <c r="R204" s="1"/>
      <c r="S204" s="1"/>
      <c r="T204" s="1"/>
      <c r="U204" s="1"/>
      <c r="V204" s="1"/>
      <c r="W204" s="1"/>
      <c r="X204" s="1"/>
      <c r="Y204" s="1"/>
      <c r="Z204" s="1"/>
      <c r="AA204" s="1"/>
      <c r="AB204" s="1"/>
      <c r="AC204" s="1"/>
      <c r="AD204" s="1"/>
      <c r="AE204" s="1"/>
    </row>
    <row r="205" spans="1:31" ht="13.5" x14ac:dyDescent="0.25">
      <c r="A205" s="7"/>
      <c r="B205" s="7"/>
      <c r="C205" s="22"/>
      <c r="D205" s="7"/>
      <c r="E205" s="7"/>
      <c r="F205" s="7"/>
      <c r="G205" s="7"/>
      <c r="H205" s="7"/>
      <c r="I205" s="7"/>
      <c r="J205" s="10"/>
      <c r="K205" s="10"/>
      <c r="L205" s="10"/>
      <c r="M205" s="10"/>
      <c r="N205" s="10"/>
      <c r="O205" s="7"/>
      <c r="P205" s="7"/>
      <c r="Q205" s="11"/>
      <c r="R205" s="1"/>
      <c r="S205" s="1"/>
      <c r="T205" s="1"/>
      <c r="U205" s="1"/>
      <c r="V205" s="1"/>
      <c r="W205" s="1"/>
      <c r="X205" s="1"/>
      <c r="Y205" s="1"/>
      <c r="Z205" s="1"/>
      <c r="AA205" s="1"/>
      <c r="AB205" s="1"/>
      <c r="AC205" s="1"/>
      <c r="AD205" s="1"/>
      <c r="AE205" s="1"/>
    </row>
    <row r="206" spans="1:31" ht="13.5" x14ac:dyDescent="0.25">
      <c r="A206" s="7"/>
      <c r="B206" s="7"/>
      <c r="C206" s="22"/>
      <c r="D206" s="7"/>
      <c r="E206" s="7"/>
      <c r="F206" s="7"/>
      <c r="G206" s="7"/>
      <c r="H206" s="7"/>
      <c r="I206" s="7"/>
      <c r="J206" s="10"/>
      <c r="K206" s="10"/>
      <c r="L206" s="10"/>
      <c r="M206" s="10"/>
      <c r="N206" s="10"/>
      <c r="O206" s="7"/>
      <c r="P206" s="7"/>
      <c r="Q206" s="11"/>
      <c r="R206" s="1"/>
      <c r="S206" s="1"/>
      <c r="T206" s="1"/>
      <c r="U206" s="1"/>
      <c r="V206" s="1"/>
      <c r="W206" s="1"/>
      <c r="X206" s="1"/>
      <c r="Y206" s="1"/>
      <c r="Z206" s="1"/>
      <c r="AA206" s="1"/>
      <c r="AB206" s="1"/>
      <c r="AC206" s="1"/>
      <c r="AD206" s="1"/>
      <c r="AE206" s="1"/>
    </row>
    <row r="207" spans="1:31" ht="13.5" x14ac:dyDescent="0.25">
      <c r="A207" s="7"/>
      <c r="B207" s="7"/>
      <c r="C207" s="22"/>
      <c r="D207" s="7"/>
      <c r="E207" s="7"/>
      <c r="F207" s="7"/>
      <c r="G207" s="7"/>
      <c r="H207" s="7"/>
      <c r="I207" s="7"/>
      <c r="J207" s="10"/>
      <c r="K207" s="10"/>
      <c r="L207" s="10"/>
      <c r="M207" s="10"/>
      <c r="N207" s="10"/>
      <c r="O207" s="7"/>
      <c r="P207" s="7"/>
      <c r="Q207" s="11"/>
      <c r="R207" s="1"/>
      <c r="S207" s="1"/>
      <c r="T207" s="1"/>
      <c r="U207" s="1"/>
      <c r="V207" s="1"/>
      <c r="W207" s="1"/>
      <c r="X207" s="1"/>
      <c r="Y207" s="1"/>
      <c r="Z207" s="1"/>
      <c r="AA207" s="1"/>
      <c r="AB207" s="1"/>
      <c r="AC207" s="1"/>
      <c r="AD207" s="1"/>
      <c r="AE207" s="1"/>
    </row>
    <row r="208" spans="1:31" ht="13.5" x14ac:dyDescent="0.25">
      <c r="A208" s="7"/>
      <c r="B208" s="7"/>
      <c r="C208" s="22"/>
      <c r="D208" s="7"/>
      <c r="E208" s="7"/>
      <c r="F208" s="7"/>
      <c r="G208" s="7"/>
      <c r="H208" s="7"/>
      <c r="I208" s="7"/>
      <c r="J208" s="10"/>
      <c r="K208" s="10"/>
      <c r="L208" s="10"/>
      <c r="M208" s="10"/>
      <c r="N208" s="10"/>
      <c r="O208" s="7"/>
      <c r="P208" s="7"/>
      <c r="Q208" s="11"/>
      <c r="R208" s="1"/>
      <c r="S208" s="1"/>
      <c r="T208" s="1"/>
      <c r="U208" s="1"/>
      <c r="V208" s="1"/>
      <c r="W208" s="1"/>
      <c r="X208" s="1"/>
      <c r="Y208" s="1"/>
      <c r="Z208" s="1"/>
      <c r="AA208" s="1"/>
      <c r="AB208" s="1"/>
      <c r="AC208" s="1"/>
      <c r="AD208" s="1"/>
      <c r="AE208" s="1"/>
    </row>
    <row r="209" spans="1:31" ht="13.5" x14ac:dyDescent="0.25">
      <c r="A209" s="7"/>
      <c r="B209" s="7"/>
      <c r="C209" s="22"/>
      <c r="D209" s="7"/>
      <c r="E209" s="7"/>
      <c r="F209" s="7"/>
      <c r="G209" s="7"/>
      <c r="H209" s="7"/>
      <c r="I209" s="7"/>
      <c r="J209" s="10"/>
      <c r="K209" s="10"/>
      <c r="L209" s="10"/>
      <c r="M209" s="10"/>
      <c r="N209" s="10"/>
      <c r="O209" s="7"/>
      <c r="P209" s="7"/>
      <c r="Q209" s="11"/>
      <c r="R209" s="1"/>
      <c r="S209" s="1"/>
      <c r="T209" s="1"/>
      <c r="U209" s="1"/>
      <c r="V209" s="1"/>
      <c r="W209" s="1"/>
      <c r="X209" s="1"/>
      <c r="Y209" s="1"/>
      <c r="Z209" s="1"/>
      <c r="AA209" s="1"/>
      <c r="AB209" s="1"/>
      <c r="AC209" s="1"/>
      <c r="AD209" s="1"/>
      <c r="AE209" s="1"/>
    </row>
    <row r="210" spans="1:31" ht="13.5" x14ac:dyDescent="0.25">
      <c r="A210" s="7"/>
      <c r="B210" s="7"/>
      <c r="C210" s="22"/>
      <c r="D210" s="7"/>
      <c r="E210" s="7"/>
      <c r="F210" s="7"/>
      <c r="G210" s="7"/>
      <c r="H210" s="7"/>
      <c r="I210" s="7"/>
      <c r="J210" s="10"/>
      <c r="K210" s="10"/>
      <c r="L210" s="10"/>
      <c r="M210" s="10"/>
      <c r="N210" s="10"/>
      <c r="O210" s="7"/>
      <c r="P210" s="7"/>
      <c r="Q210" s="11"/>
      <c r="R210" s="1"/>
      <c r="S210" s="1"/>
      <c r="T210" s="1"/>
      <c r="U210" s="1"/>
      <c r="V210" s="1"/>
      <c r="W210" s="1"/>
      <c r="X210" s="1"/>
      <c r="Y210" s="1"/>
      <c r="Z210" s="1"/>
      <c r="AA210" s="1"/>
      <c r="AB210" s="1"/>
      <c r="AC210" s="1"/>
      <c r="AD210" s="1"/>
      <c r="AE210" s="1"/>
    </row>
    <row r="211" spans="1:31" ht="13.5" x14ac:dyDescent="0.25">
      <c r="A211" s="7"/>
      <c r="B211" s="7"/>
      <c r="C211" s="22"/>
      <c r="D211" s="7"/>
      <c r="E211" s="7"/>
      <c r="F211" s="7"/>
      <c r="G211" s="7"/>
      <c r="H211" s="7"/>
      <c r="I211" s="7"/>
      <c r="J211" s="10"/>
      <c r="K211" s="10"/>
      <c r="L211" s="10"/>
      <c r="M211" s="10"/>
      <c r="N211" s="10"/>
      <c r="O211" s="7"/>
      <c r="P211" s="7"/>
      <c r="Q211" s="11"/>
      <c r="R211" s="1"/>
      <c r="S211" s="1"/>
      <c r="T211" s="1"/>
      <c r="U211" s="1"/>
      <c r="V211" s="1"/>
      <c r="W211" s="1"/>
      <c r="X211" s="1"/>
      <c r="Y211" s="1"/>
      <c r="Z211" s="1"/>
      <c r="AA211" s="1"/>
      <c r="AB211" s="1"/>
      <c r="AC211" s="1"/>
      <c r="AD211" s="1"/>
      <c r="AE211" s="1"/>
    </row>
    <row r="212" spans="1:31" ht="13.5" x14ac:dyDescent="0.25">
      <c r="A212" s="7"/>
      <c r="B212" s="7"/>
      <c r="C212" s="22"/>
      <c r="D212" s="7"/>
      <c r="E212" s="7"/>
      <c r="F212" s="7"/>
      <c r="G212" s="7"/>
      <c r="H212" s="7"/>
      <c r="I212" s="7"/>
      <c r="J212" s="10"/>
      <c r="K212" s="10"/>
      <c r="L212" s="10"/>
      <c r="M212" s="10"/>
      <c r="N212" s="10"/>
      <c r="O212" s="7"/>
      <c r="P212" s="7"/>
      <c r="Q212" s="11"/>
      <c r="R212" s="1"/>
      <c r="S212" s="1"/>
      <c r="T212" s="1"/>
      <c r="U212" s="1"/>
      <c r="V212" s="1"/>
      <c r="W212" s="1"/>
      <c r="X212" s="1"/>
      <c r="Y212" s="1"/>
      <c r="Z212" s="1"/>
      <c r="AA212" s="1"/>
      <c r="AB212" s="1"/>
      <c r="AC212" s="1"/>
      <c r="AD212" s="1"/>
      <c r="AE212" s="1"/>
    </row>
    <row r="213" spans="1:31" ht="13.5" x14ac:dyDescent="0.25">
      <c r="A213" s="7"/>
      <c r="B213" s="7"/>
      <c r="C213" s="22"/>
      <c r="D213" s="7"/>
      <c r="E213" s="7"/>
      <c r="F213" s="7"/>
      <c r="G213" s="7"/>
      <c r="H213" s="7"/>
      <c r="I213" s="7"/>
      <c r="J213" s="10"/>
      <c r="K213" s="10"/>
      <c r="L213" s="10"/>
      <c r="M213" s="10"/>
      <c r="N213" s="10"/>
      <c r="O213" s="7"/>
      <c r="P213" s="7"/>
      <c r="Q213" s="11"/>
      <c r="R213" s="1"/>
      <c r="S213" s="1"/>
      <c r="T213" s="1"/>
      <c r="U213" s="1"/>
      <c r="V213" s="1"/>
      <c r="W213" s="1"/>
      <c r="X213" s="1"/>
      <c r="Y213" s="1"/>
      <c r="Z213" s="1"/>
      <c r="AA213" s="1"/>
      <c r="AB213" s="1"/>
      <c r="AC213" s="1"/>
      <c r="AD213" s="1"/>
      <c r="AE213" s="1"/>
    </row>
    <row r="214" spans="1:31" ht="13.5" x14ac:dyDescent="0.25">
      <c r="A214" s="7"/>
      <c r="B214" s="7"/>
      <c r="C214" s="22"/>
      <c r="D214" s="7"/>
      <c r="E214" s="7"/>
      <c r="F214" s="7"/>
      <c r="G214" s="7"/>
      <c r="H214" s="7"/>
      <c r="I214" s="7"/>
      <c r="J214" s="10"/>
      <c r="K214" s="10"/>
      <c r="L214" s="10"/>
      <c r="M214" s="10"/>
      <c r="N214" s="10"/>
      <c r="O214" s="7"/>
      <c r="P214" s="7"/>
      <c r="Q214" s="11"/>
      <c r="R214" s="1"/>
      <c r="S214" s="1"/>
      <c r="T214" s="1"/>
      <c r="U214" s="1"/>
      <c r="V214" s="1"/>
      <c r="W214" s="1"/>
      <c r="X214" s="1"/>
      <c r="Y214" s="1"/>
      <c r="Z214" s="1"/>
      <c r="AA214" s="1"/>
      <c r="AB214" s="1"/>
      <c r="AC214" s="1"/>
      <c r="AD214" s="1"/>
      <c r="AE214" s="1"/>
    </row>
    <row r="215" spans="1:31" ht="13.5" x14ac:dyDescent="0.25">
      <c r="A215" s="7"/>
      <c r="B215" s="7"/>
      <c r="C215" s="22"/>
      <c r="D215" s="7"/>
      <c r="E215" s="7"/>
      <c r="F215" s="7"/>
      <c r="G215" s="7"/>
      <c r="H215" s="7"/>
      <c r="I215" s="7"/>
      <c r="J215" s="10"/>
      <c r="K215" s="10"/>
      <c r="L215" s="10"/>
      <c r="M215" s="10"/>
      <c r="N215" s="10"/>
      <c r="O215" s="7"/>
      <c r="P215" s="7"/>
      <c r="Q215" s="11"/>
      <c r="R215" s="1"/>
      <c r="S215" s="1"/>
      <c r="T215" s="1"/>
      <c r="U215" s="1"/>
      <c r="V215" s="1"/>
      <c r="W215" s="1"/>
      <c r="X215" s="1"/>
      <c r="Y215" s="1"/>
      <c r="Z215" s="1"/>
      <c r="AA215" s="1"/>
      <c r="AB215" s="1"/>
      <c r="AC215" s="1"/>
      <c r="AD215" s="1"/>
      <c r="AE215" s="1"/>
    </row>
    <row r="216" spans="1:31" ht="13.5" x14ac:dyDescent="0.25">
      <c r="A216" s="7"/>
      <c r="B216" s="7"/>
      <c r="C216" s="22"/>
      <c r="D216" s="7"/>
      <c r="E216" s="7"/>
      <c r="F216" s="7"/>
      <c r="G216" s="7"/>
      <c r="H216" s="7"/>
      <c r="I216" s="7"/>
      <c r="J216" s="10"/>
      <c r="K216" s="10"/>
      <c r="L216" s="10"/>
      <c r="M216" s="10"/>
      <c r="N216" s="10"/>
      <c r="O216" s="7"/>
      <c r="P216" s="7"/>
      <c r="Q216" s="11"/>
      <c r="R216" s="1"/>
      <c r="S216" s="1"/>
      <c r="T216" s="1"/>
      <c r="U216" s="1"/>
      <c r="V216" s="1"/>
      <c r="W216" s="1"/>
      <c r="X216" s="1"/>
      <c r="Y216" s="1"/>
      <c r="Z216" s="1"/>
      <c r="AA216" s="1"/>
      <c r="AB216" s="1"/>
      <c r="AC216" s="1"/>
      <c r="AD216" s="1"/>
      <c r="AE216" s="1"/>
    </row>
    <row r="217" spans="1:31" ht="13.5" x14ac:dyDescent="0.25">
      <c r="A217" s="7"/>
      <c r="B217" s="7"/>
      <c r="C217" s="22"/>
      <c r="D217" s="7"/>
      <c r="E217" s="7"/>
      <c r="F217" s="7"/>
      <c r="G217" s="7"/>
      <c r="H217" s="7"/>
      <c r="I217" s="7"/>
      <c r="J217" s="10"/>
      <c r="K217" s="10"/>
      <c r="L217" s="10"/>
      <c r="M217" s="10"/>
      <c r="N217" s="10"/>
      <c r="O217" s="7"/>
      <c r="P217" s="7"/>
      <c r="Q217" s="11"/>
      <c r="R217" s="1"/>
      <c r="S217" s="1"/>
      <c r="T217" s="1"/>
      <c r="U217" s="1"/>
      <c r="V217" s="1"/>
      <c r="W217" s="1"/>
      <c r="X217" s="1"/>
      <c r="Y217" s="1"/>
      <c r="Z217" s="1"/>
      <c r="AA217" s="1"/>
      <c r="AB217" s="1"/>
      <c r="AC217" s="1"/>
      <c r="AD217" s="1"/>
      <c r="AE217" s="1"/>
    </row>
    <row r="218" spans="1:31" ht="13.5" x14ac:dyDescent="0.25">
      <c r="A218" s="7"/>
      <c r="B218" s="7"/>
      <c r="C218" s="22"/>
      <c r="D218" s="7"/>
      <c r="E218" s="7"/>
      <c r="F218" s="7"/>
      <c r="G218" s="7"/>
      <c r="H218" s="7"/>
      <c r="I218" s="7"/>
      <c r="J218" s="10"/>
      <c r="K218" s="10"/>
      <c r="L218" s="10"/>
      <c r="M218" s="10"/>
      <c r="N218" s="10"/>
      <c r="O218" s="7"/>
      <c r="P218" s="7"/>
      <c r="Q218" s="11"/>
      <c r="R218" s="1"/>
      <c r="S218" s="1"/>
      <c r="T218" s="1"/>
      <c r="U218" s="1"/>
      <c r="V218" s="1"/>
      <c r="W218" s="1"/>
      <c r="X218" s="1"/>
      <c r="Y218" s="1"/>
      <c r="Z218" s="1"/>
      <c r="AA218" s="1"/>
      <c r="AB218" s="1"/>
      <c r="AC218" s="1"/>
      <c r="AD218" s="1"/>
      <c r="AE218" s="1"/>
    </row>
    <row r="219" spans="1:31" ht="13.5" x14ac:dyDescent="0.25">
      <c r="A219" s="7"/>
      <c r="B219" s="7"/>
      <c r="C219" s="22"/>
      <c r="D219" s="7"/>
      <c r="E219" s="7"/>
      <c r="F219" s="7"/>
      <c r="G219" s="7"/>
      <c r="H219" s="7"/>
      <c r="I219" s="7"/>
      <c r="J219" s="10"/>
      <c r="K219" s="10"/>
      <c r="L219" s="10"/>
      <c r="M219" s="10"/>
      <c r="N219" s="10"/>
      <c r="O219" s="7"/>
      <c r="P219" s="7"/>
      <c r="Q219" s="11"/>
      <c r="R219" s="1"/>
      <c r="S219" s="1"/>
      <c r="T219" s="1"/>
      <c r="U219" s="1"/>
      <c r="V219" s="1"/>
      <c r="W219" s="1"/>
      <c r="X219" s="1"/>
      <c r="Y219" s="1"/>
      <c r="Z219" s="1"/>
      <c r="AA219" s="1"/>
      <c r="AB219" s="1"/>
      <c r="AC219" s="1"/>
      <c r="AD219" s="1"/>
      <c r="AE219" s="1"/>
    </row>
    <row r="220" spans="1:31" ht="13.5" x14ac:dyDescent="0.25">
      <c r="A220" s="7"/>
      <c r="B220" s="7"/>
      <c r="C220" s="22"/>
      <c r="D220" s="7"/>
      <c r="E220" s="7"/>
      <c r="F220" s="7"/>
      <c r="G220" s="7"/>
      <c r="H220" s="7"/>
      <c r="I220" s="7"/>
      <c r="J220" s="10"/>
      <c r="K220" s="10"/>
      <c r="L220" s="10"/>
      <c r="M220" s="10"/>
      <c r="N220" s="10"/>
      <c r="O220" s="7"/>
      <c r="P220" s="7"/>
      <c r="Q220" s="11"/>
      <c r="R220" s="1"/>
      <c r="S220" s="1"/>
      <c r="T220" s="1"/>
      <c r="U220" s="1"/>
      <c r="V220" s="1"/>
      <c r="W220" s="1"/>
      <c r="X220" s="1"/>
      <c r="Y220" s="1"/>
      <c r="Z220" s="1"/>
      <c r="AA220" s="1"/>
      <c r="AB220" s="1"/>
      <c r="AC220" s="1"/>
      <c r="AD220" s="1"/>
      <c r="AE220" s="1"/>
    </row>
    <row r="221" spans="1:31" ht="13.5" x14ac:dyDescent="0.25">
      <c r="A221" s="7"/>
      <c r="B221" s="7"/>
      <c r="C221" s="22"/>
      <c r="D221" s="7"/>
      <c r="E221" s="7"/>
      <c r="F221" s="7"/>
      <c r="G221" s="7"/>
      <c r="H221" s="7"/>
      <c r="I221" s="7"/>
      <c r="J221" s="10"/>
      <c r="K221" s="10"/>
      <c r="L221" s="10"/>
      <c r="M221" s="10"/>
      <c r="N221" s="10"/>
      <c r="O221" s="7"/>
      <c r="P221" s="7"/>
      <c r="Q221" s="11"/>
      <c r="R221" s="1"/>
      <c r="S221" s="1"/>
      <c r="T221" s="1"/>
      <c r="U221" s="1"/>
      <c r="V221" s="1"/>
      <c r="W221" s="1"/>
      <c r="X221" s="1"/>
      <c r="Y221" s="1"/>
      <c r="Z221" s="1"/>
      <c r="AA221" s="1"/>
      <c r="AB221" s="1"/>
      <c r="AC221" s="1"/>
      <c r="AD221" s="1"/>
      <c r="AE221" s="1"/>
    </row>
    <row r="222" spans="1:31" ht="13.5" x14ac:dyDescent="0.25">
      <c r="A222" s="7"/>
      <c r="B222" s="7"/>
      <c r="C222" s="22"/>
      <c r="D222" s="7"/>
      <c r="E222" s="7"/>
      <c r="F222" s="7"/>
      <c r="G222" s="7"/>
      <c r="H222" s="7"/>
      <c r="I222" s="7"/>
      <c r="J222" s="10"/>
      <c r="K222" s="10"/>
      <c r="L222" s="10"/>
      <c r="M222" s="10"/>
      <c r="N222" s="10"/>
      <c r="O222" s="7"/>
      <c r="P222" s="7"/>
      <c r="Q222" s="11"/>
      <c r="R222" s="1"/>
      <c r="S222" s="1"/>
      <c r="T222" s="1"/>
      <c r="U222" s="1"/>
      <c r="V222" s="1"/>
      <c r="W222" s="1"/>
      <c r="X222" s="1"/>
      <c r="Y222" s="1"/>
      <c r="Z222" s="1"/>
      <c r="AA222" s="1"/>
      <c r="AB222" s="1"/>
      <c r="AC222" s="1"/>
      <c r="AD222" s="1"/>
      <c r="AE222" s="1"/>
    </row>
    <row r="223" spans="1:31" ht="13.5" x14ac:dyDescent="0.25">
      <c r="A223" s="7"/>
      <c r="B223" s="7"/>
      <c r="C223" s="22"/>
      <c r="D223" s="7"/>
      <c r="E223" s="7"/>
      <c r="F223" s="7"/>
      <c r="G223" s="7"/>
      <c r="H223" s="7"/>
      <c r="I223" s="7"/>
      <c r="J223" s="10"/>
      <c r="K223" s="10"/>
      <c r="L223" s="10"/>
      <c r="M223" s="10"/>
      <c r="N223" s="10"/>
      <c r="O223" s="7"/>
      <c r="P223" s="7"/>
      <c r="Q223" s="11"/>
      <c r="R223" s="1"/>
      <c r="S223" s="1"/>
      <c r="T223" s="1"/>
      <c r="U223" s="1"/>
      <c r="V223" s="1"/>
      <c r="W223" s="1"/>
      <c r="X223" s="1"/>
      <c r="Y223" s="1"/>
      <c r="Z223" s="1"/>
      <c r="AA223" s="1"/>
      <c r="AB223" s="1"/>
      <c r="AC223" s="1"/>
      <c r="AD223" s="1"/>
      <c r="AE223" s="1"/>
    </row>
    <row r="224" spans="1:31" ht="13.5" x14ac:dyDescent="0.25">
      <c r="A224" s="7"/>
      <c r="B224" s="7"/>
      <c r="C224" s="22"/>
      <c r="D224" s="7"/>
      <c r="E224" s="7"/>
      <c r="F224" s="7"/>
      <c r="G224" s="7"/>
      <c r="H224" s="7"/>
      <c r="I224" s="7"/>
      <c r="J224" s="10"/>
      <c r="K224" s="10"/>
      <c r="L224" s="10"/>
      <c r="M224" s="10"/>
      <c r="N224" s="10"/>
      <c r="O224" s="7"/>
      <c r="P224" s="7"/>
      <c r="Q224" s="11"/>
      <c r="R224" s="1"/>
      <c r="S224" s="1"/>
      <c r="T224" s="1"/>
      <c r="U224" s="1"/>
      <c r="V224" s="1"/>
      <c r="W224" s="1"/>
      <c r="X224" s="1"/>
      <c r="Y224" s="1"/>
      <c r="Z224" s="1"/>
      <c r="AA224" s="1"/>
      <c r="AB224" s="1"/>
      <c r="AC224" s="1"/>
      <c r="AD224" s="1"/>
      <c r="AE224" s="1"/>
    </row>
    <row r="225" spans="1:31" ht="13.5" x14ac:dyDescent="0.25">
      <c r="A225" s="7"/>
      <c r="B225" s="7"/>
      <c r="C225" s="22"/>
      <c r="D225" s="7"/>
      <c r="E225" s="7"/>
      <c r="F225" s="7"/>
      <c r="G225" s="7"/>
      <c r="H225" s="7"/>
      <c r="I225" s="7"/>
      <c r="J225" s="10"/>
      <c r="K225" s="10"/>
      <c r="L225" s="10"/>
      <c r="M225" s="10"/>
      <c r="N225" s="10"/>
      <c r="O225" s="7"/>
      <c r="P225" s="7"/>
      <c r="Q225" s="11"/>
      <c r="R225" s="1"/>
      <c r="S225" s="1"/>
      <c r="T225" s="1"/>
      <c r="U225" s="1"/>
      <c r="V225" s="1"/>
      <c r="W225" s="1"/>
      <c r="X225" s="1"/>
      <c r="Y225" s="1"/>
      <c r="Z225" s="1"/>
      <c r="AA225" s="1"/>
      <c r="AB225" s="1"/>
      <c r="AC225" s="1"/>
      <c r="AD225" s="1"/>
      <c r="AE225" s="1"/>
    </row>
    <row r="226" spans="1:31" ht="13.5" x14ac:dyDescent="0.25">
      <c r="A226" s="7"/>
      <c r="B226" s="7"/>
      <c r="C226" s="22"/>
      <c r="D226" s="7"/>
      <c r="E226" s="7"/>
      <c r="F226" s="7"/>
      <c r="G226" s="7"/>
      <c r="H226" s="7"/>
      <c r="I226" s="7"/>
      <c r="J226" s="10"/>
      <c r="K226" s="10"/>
      <c r="L226" s="10"/>
      <c r="M226" s="10"/>
      <c r="N226" s="10"/>
      <c r="O226" s="7"/>
      <c r="P226" s="7"/>
      <c r="Q226" s="11"/>
      <c r="R226" s="1"/>
      <c r="S226" s="1"/>
      <c r="T226" s="1"/>
      <c r="U226" s="1"/>
      <c r="V226" s="1"/>
      <c r="W226" s="1"/>
      <c r="X226" s="1"/>
      <c r="Y226" s="1"/>
      <c r="Z226" s="1"/>
      <c r="AA226" s="1"/>
      <c r="AB226" s="1"/>
      <c r="AC226" s="1"/>
      <c r="AD226" s="1"/>
      <c r="AE226" s="1"/>
    </row>
    <row r="227" spans="1:31" ht="13.5" x14ac:dyDescent="0.25">
      <c r="A227" s="7"/>
      <c r="B227" s="7"/>
      <c r="C227" s="22"/>
      <c r="D227" s="7"/>
      <c r="E227" s="7"/>
      <c r="F227" s="7"/>
      <c r="G227" s="7"/>
      <c r="H227" s="7"/>
      <c r="I227" s="7"/>
      <c r="J227" s="10"/>
      <c r="K227" s="10"/>
      <c r="L227" s="10"/>
      <c r="M227" s="10"/>
      <c r="N227" s="10"/>
      <c r="O227" s="7"/>
      <c r="P227" s="7"/>
      <c r="Q227" s="11"/>
      <c r="R227" s="1"/>
      <c r="S227" s="1"/>
      <c r="T227" s="1"/>
      <c r="U227" s="1"/>
      <c r="V227" s="1"/>
      <c r="W227" s="1"/>
      <c r="X227" s="1"/>
      <c r="Y227" s="1"/>
      <c r="Z227" s="1"/>
      <c r="AA227" s="1"/>
      <c r="AB227" s="1"/>
      <c r="AC227" s="1"/>
      <c r="AD227" s="1"/>
      <c r="AE227" s="1"/>
    </row>
    <row r="228" spans="1:31" ht="13.5" x14ac:dyDescent="0.25">
      <c r="A228" s="7"/>
      <c r="B228" s="7"/>
      <c r="C228" s="22"/>
      <c r="D228" s="7"/>
      <c r="E228" s="7"/>
      <c r="F228" s="7"/>
      <c r="G228" s="7"/>
      <c r="H228" s="7"/>
      <c r="I228" s="7"/>
      <c r="J228" s="10"/>
      <c r="K228" s="10"/>
      <c r="L228" s="10"/>
      <c r="M228" s="10"/>
      <c r="N228" s="10"/>
      <c r="O228" s="7"/>
      <c r="P228" s="7"/>
      <c r="Q228" s="11"/>
      <c r="R228" s="1"/>
      <c r="S228" s="1"/>
      <c r="T228" s="1"/>
      <c r="U228" s="1"/>
      <c r="V228" s="1"/>
      <c r="W228" s="1"/>
      <c r="X228" s="1"/>
      <c r="Y228" s="1"/>
      <c r="Z228" s="1"/>
      <c r="AA228" s="1"/>
      <c r="AB228" s="1"/>
      <c r="AC228" s="1"/>
      <c r="AD228" s="1"/>
      <c r="AE228" s="1"/>
    </row>
    <row r="229" spans="1:31" ht="13.5" x14ac:dyDescent="0.25">
      <c r="A229" s="7"/>
      <c r="B229" s="7"/>
      <c r="C229" s="22"/>
      <c r="D229" s="7"/>
      <c r="E229" s="7"/>
      <c r="F229" s="7"/>
      <c r="G229" s="7"/>
      <c r="H229" s="7"/>
      <c r="I229" s="7"/>
      <c r="J229" s="10"/>
      <c r="K229" s="10"/>
      <c r="L229" s="10"/>
      <c r="M229" s="10"/>
      <c r="N229" s="10"/>
      <c r="O229" s="7"/>
      <c r="P229" s="7"/>
      <c r="Q229" s="11"/>
      <c r="R229" s="1"/>
      <c r="S229" s="1"/>
      <c r="T229" s="1"/>
      <c r="U229" s="1"/>
      <c r="V229" s="1"/>
      <c r="W229" s="1"/>
      <c r="X229" s="1"/>
      <c r="Y229" s="1"/>
      <c r="Z229" s="1"/>
      <c r="AA229" s="1"/>
      <c r="AB229" s="1"/>
      <c r="AC229" s="1"/>
      <c r="AD229" s="1"/>
      <c r="AE229" s="1"/>
    </row>
    <row r="230" spans="1:31" ht="13.5" x14ac:dyDescent="0.25">
      <c r="A230" s="7"/>
      <c r="B230" s="7"/>
      <c r="C230" s="22"/>
      <c r="D230" s="7"/>
      <c r="E230" s="7"/>
      <c r="F230" s="7"/>
      <c r="G230" s="7"/>
      <c r="H230" s="7"/>
      <c r="I230" s="7"/>
      <c r="J230" s="10"/>
      <c r="K230" s="10"/>
      <c r="L230" s="10"/>
      <c r="M230" s="10"/>
      <c r="N230" s="10"/>
      <c r="O230" s="7"/>
      <c r="P230" s="7"/>
      <c r="Q230" s="11"/>
      <c r="R230" s="1"/>
      <c r="S230" s="1"/>
      <c r="T230" s="1"/>
      <c r="U230" s="1"/>
      <c r="V230" s="1"/>
      <c r="W230" s="1"/>
      <c r="X230" s="1"/>
      <c r="Y230" s="1"/>
      <c r="Z230" s="1"/>
      <c r="AA230" s="1"/>
      <c r="AB230" s="1"/>
      <c r="AC230" s="1"/>
      <c r="AD230" s="1"/>
      <c r="AE230" s="1"/>
    </row>
    <row r="231" spans="1:31" ht="13.5" x14ac:dyDescent="0.25">
      <c r="A231" s="7"/>
      <c r="B231" s="7"/>
      <c r="C231" s="22"/>
      <c r="D231" s="7"/>
      <c r="E231" s="7"/>
      <c r="F231" s="7"/>
      <c r="G231" s="7"/>
      <c r="H231" s="7"/>
      <c r="I231" s="7"/>
      <c r="J231" s="10"/>
      <c r="K231" s="10"/>
      <c r="L231" s="10"/>
      <c r="M231" s="10"/>
      <c r="N231" s="10"/>
      <c r="O231" s="7"/>
      <c r="P231" s="7"/>
      <c r="Q231" s="11"/>
      <c r="R231" s="1"/>
      <c r="S231" s="1"/>
      <c r="T231" s="1"/>
      <c r="U231" s="1"/>
      <c r="V231" s="1"/>
      <c r="W231" s="1"/>
      <c r="X231" s="1"/>
      <c r="Y231" s="1"/>
      <c r="Z231" s="1"/>
      <c r="AA231" s="1"/>
      <c r="AB231" s="1"/>
      <c r="AC231" s="1"/>
      <c r="AD231" s="1"/>
      <c r="AE231" s="1"/>
    </row>
    <row r="232" spans="1:31" ht="13.5" x14ac:dyDescent="0.25">
      <c r="A232" s="7"/>
      <c r="B232" s="7"/>
      <c r="C232" s="22"/>
      <c r="D232" s="7"/>
      <c r="E232" s="7"/>
      <c r="F232" s="7"/>
      <c r="G232" s="7"/>
      <c r="H232" s="7"/>
      <c r="I232" s="7"/>
      <c r="J232" s="10"/>
      <c r="K232" s="10"/>
      <c r="L232" s="10"/>
      <c r="M232" s="10"/>
      <c r="N232" s="10"/>
      <c r="O232" s="7"/>
      <c r="P232" s="7"/>
      <c r="Q232" s="11"/>
      <c r="R232" s="1"/>
      <c r="S232" s="1"/>
      <c r="T232" s="1"/>
      <c r="U232" s="1"/>
      <c r="V232" s="1"/>
      <c r="W232" s="1"/>
      <c r="X232" s="1"/>
      <c r="Y232" s="1"/>
      <c r="Z232" s="1"/>
      <c r="AA232" s="1"/>
      <c r="AB232" s="1"/>
      <c r="AC232" s="1"/>
      <c r="AD232" s="1"/>
      <c r="AE232" s="1"/>
    </row>
    <row r="233" spans="1:31" ht="13.5" x14ac:dyDescent="0.25">
      <c r="A233" s="7"/>
      <c r="B233" s="7"/>
      <c r="C233" s="22"/>
      <c r="D233" s="7"/>
      <c r="E233" s="7"/>
      <c r="F233" s="7"/>
      <c r="G233" s="7"/>
      <c r="H233" s="7"/>
      <c r="I233" s="7"/>
      <c r="J233" s="10"/>
      <c r="K233" s="10"/>
      <c r="L233" s="10"/>
      <c r="M233" s="10"/>
      <c r="N233" s="10"/>
      <c r="O233" s="7"/>
      <c r="P233" s="7"/>
      <c r="Q233" s="11"/>
      <c r="R233" s="1"/>
      <c r="S233" s="1"/>
      <c r="T233" s="1"/>
      <c r="U233" s="1"/>
      <c r="V233" s="1"/>
      <c r="W233" s="1"/>
      <c r="X233" s="1"/>
      <c r="Y233" s="1"/>
      <c r="Z233" s="1"/>
      <c r="AA233" s="1"/>
      <c r="AB233" s="1"/>
      <c r="AC233" s="1"/>
      <c r="AD233" s="1"/>
      <c r="AE233" s="1"/>
    </row>
    <row r="234" spans="1:31" ht="13.5" x14ac:dyDescent="0.25">
      <c r="A234" s="7"/>
      <c r="B234" s="7"/>
      <c r="C234" s="22"/>
      <c r="D234" s="7"/>
      <c r="E234" s="7"/>
      <c r="F234" s="7"/>
      <c r="G234" s="7"/>
      <c r="H234" s="7"/>
      <c r="I234" s="7"/>
      <c r="J234" s="10"/>
      <c r="K234" s="10"/>
      <c r="L234" s="10"/>
      <c r="M234" s="10"/>
      <c r="N234" s="10"/>
      <c r="O234" s="7"/>
      <c r="P234" s="7"/>
      <c r="Q234" s="11"/>
      <c r="R234" s="1"/>
      <c r="S234" s="1"/>
      <c r="T234" s="1"/>
      <c r="U234" s="1"/>
      <c r="V234" s="1"/>
      <c r="W234" s="1"/>
      <c r="X234" s="1"/>
      <c r="Y234" s="1"/>
      <c r="Z234" s="1"/>
      <c r="AA234" s="1"/>
      <c r="AB234" s="1"/>
      <c r="AC234" s="1"/>
      <c r="AD234" s="1"/>
      <c r="AE234" s="1"/>
    </row>
    <row r="235" spans="1:31" ht="13.5" x14ac:dyDescent="0.25">
      <c r="A235" s="7"/>
      <c r="B235" s="7"/>
      <c r="C235" s="22"/>
      <c r="D235" s="7"/>
      <c r="E235" s="7"/>
      <c r="F235" s="7"/>
      <c r="G235" s="7"/>
      <c r="H235" s="7"/>
      <c r="I235" s="7"/>
      <c r="J235" s="10"/>
      <c r="K235" s="10"/>
      <c r="L235" s="10"/>
      <c r="M235" s="10"/>
      <c r="N235" s="10"/>
      <c r="O235" s="7"/>
      <c r="P235" s="7"/>
      <c r="Q235" s="11"/>
      <c r="R235" s="1"/>
      <c r="S235" s="1"/>
      <c r="T235" s="1"/>
      <c r="U235" s="1"/>
      <c r="V235" s="1"/>
      <c r="W235" s="1"/>
      <c r="X235" s="1"/>
      <c r="Y235" s="1"/>
      <c r="Z235" s="1"/>
      <c r="AA235" s="1"/>
      <c r="AB235" s="1"/>
      <c r="AC235" s="1"/>
      <c r="AD235" s="1"/>
      <c r="AE235" s="1"/>
    </row>
    <row r="236" spans="1:31" ht="13.5" x14ac:dyDescent="0.25">
      <c r="A236" s="7"/>
      <c r="B236" s="7"/>
      <c r="C236" s="22"/>
      <c r="D236" s="7"/>
      <c r="E236" s="7"/>
      <c r="F236" s="7"/>
      <c r="G236" s="7"/>
      <c r="H236" s="7"/>
      <c r="I236" s="7"/>
      <c r="J236" s="10"/>
      <c r="K236" s="10"/>
      <c r="L236" s="10"/>
      <c r="M236" s="10"/>
      <c r="N236" s="10"/>
      <c r="O236" s="7"/>
      <c r="P236" s="7"/>
      <c r="Q236" s="11"/>
      <c r="R236" s="1"/>
      <c r="S236" s="1"/>
      <c r="T236" s="1"/>
      <c r="U236" s="1"/>
      <c r="V236" s="1"/>
      <c r="W236" s="1"/>
      <c r="X236" s="1"/>
      <c r="Y236" s="1"/>
      <c r="Z236" s="1"/>
      <c r="AA236" s="1"/>
      <c r="AB236" s="1"/>
      <c r="AC236" s="1"/>
      <c r="AD236" s="1"/>
      <c r="AE236" s="1"/>
    </row>
    <row r="237" spans="1:31" ht="13.5" x14ac:dyDescent="0.25">
      <c r="A237" s="7"/>
      <c r="B237" s="7"/>
      <c r="C237" s="22"/>
      <c r="D237" s="7"/>
      <c r="E237" s="7"/>
      <c r="F237" s="7"/>
      <c r="G237" s="7"/>
      <c r="H237" s="7"/>
      <c r="I237" s="7"/>
      <c r="J237" s="10"/>
      <c r="K237" s="10"/>
      <c r="L237" s="10"/>
      <c r="M237" s="10"/>
      <c r="N237" s="10"/>
      <c r="O237" s="7"/>
      <c r="P237" s="7"/>
      <c r="Q237" s="11"/>
      <c r="R237" s="1"/>
      <c r="S237" s="1"/>
      <c r="T237" s="1"/>
      <c r="U237" s="1"/>
      <c r="V237" s="1"/>
      <c r="W237" s="1"/>
      <c r="X237" s="1"/>
      <c r="Y237" s="1"/>
      <c r="Z237" s="1"/>
      <c r="AA237" s="1"/>
      <c r="AB237" s="1"/>
      <c r="AC237" s="1"/>
      <c r="AD237" s="1"/>
      <c r="AE237" s="1"/>
    </row>
    <row r="238" spans="1:31" ht="13.5" x14ac:dyDescent="0.25">
      <c r="A238" s="7"/>
      <c r="B238" s="7"/>
      <c r="C238" s="22"/>
      <c r="D238" s="7"/>
      <c r="E238" s="7"/>
      <c r="F238" s="7"/>
      <c r="G238" s="7"/>
      <c r="H238" s="7"/>
      <c r="I238" s="7"/>
      <c r="J238" s="10"/>
      <c r="K238" s="10"/>
      <c r="L238" s="10"/>
      <c r="M238" s="10"/>
      <c r="N238" s="10"/>
      <c r="O238" s="7"/>
      <c r="P238" s="7"/>
      <c r="Q238" s="11"/>
      <c r="R238" s="1"/>
      <c r="S238" s="1"/>
      <c r="T238" s="1"/>
      <c r="U238" s="1"/>
      <c r="V238" s="1"/>
      <c r="W238" s="1"/>
      <c r="X238" s="1"/>
      <c r="Y238" s="1"/>
      <c r="Z238" s="1"/>
      <c r="AA238" s="1"/>
      <c r="AB238" s="1"/>
      <c r="AC238" s="1"/>
      <c r="AD238" s="1"/>
      <c r="AE238" s="1"/>
    </row>
    <row r="239" spans="1:31" ht="13.5" x14ac:dyDescent="0.25">
      <c r="A239" s="7"/>
      <c r="B239" s="7"/>
      <c r="C239" s="22"/>
      <c r="D239" s="7"/>
      <c r="E239" s="7"/>
      <c r="F239" s="7"/>
      <c r="G239" s="7"/>
      <c r="H239" s="7"/>
      <c r="I239" s="7"/>
      <c r="J239" s="10"/>
      <c r="K239" s="10"/>
      <c r="L239" s="10"/>
      <c r="M239" s="10"/>
      <c r="N239" s="10"/>
      <c r="O239" s="7"/>
      <c r="P239" s="7"/>
      <c r="Q239" s="11"/>
      <c r="R239" s="1"/>
      <c r="S239" s="1"/>
      <c r="T239" s="1"/>
      <c r="U239" s="1"/>
      <c r="V239" s="1"/>
      <c r="W239" s="1"/>
      <c r="X239" s="1"/>
      <c r="Y239" s="1"/>
      <c r="Z239" s="1"/>
      <c r="AA239" s="1"/>
      <c r="AB239" s="1"/>
      <c r="AC239" s="1"/>
      <c r="AD239" s="1"/>
      <c r="AE239" s="1"/>
    </row>
    <row r="240" spans="1:31" ht="13.5" x14ac:dyDescent="0.25">
      <c r="A240" s="7"/>
      <c r="B240" s="7"/>
      <c r="C240" s="22"/>
      <c r="D240" s="7"/>
      <c r="E240" s="7"/>
      <c r="F240" s="7"/>
      <c r="G240" s="7"/>
      <c r="H240" s="7"/>
      <c r="I240" s="7"/>
      <c r="J240" s="10"/>
      <c r="K240" s="10"/>
      <c r="L240" s="10"/>
      <c r="M240" s="10"/>
      <c r="N240" s="10"/>
      <c r="O240" s="7"/>
      <c r="P240" s="7"/>
      <c r="Q240" s="11"/>
      <c r="R240" s="1"/>
      <c r="S240" s="1"/>
      <c r="T240" s="1"/>
      <c r="U240" s="1"/>
      <c r="V240" s="1"/>
      <c r="W240" s="1"/>
      <c r="X240" s="1"/>
      <c r="Y240" s="1"/>
      <c r="Z240" s="1"/>
      <c r="AA240" s="1"/>
      <c r="AB240" s="1"/>
      <c r="AC240" s="1"/>
      <c r="AD240" s="1"/>
      <c r="AE240" s="1"/>
    </row>
    <row r="241" spans="1:31" ht="13.5" x14ac:dyDescent="0.25">
      <c r="A241" s="7"/>
      <c r="B241" s="7"/>
      <c r="C241" s="22"/>
      <c r="D241" s="7"/>
      <c r="E241" s="7"/>
      <c r="F241" s="7"/>
      <c r="G241" s="7"/>
      <c r="H241" s="7"/>
      <c r="I241" s="7"/>
      <c r="J241" s="10"/>
      <c r="K241" s="10"/>
      <c r="L241" s="10"/>
      <c r="M241" s="10"/>
      <c r="N241" s="10"/>
      <c r="O241" s="7"/>
      <c r="P241" s="7"/>
      <c r="Q241" s="11"/>
      <c r="R241" s="1"/>
      <c r="S241" s="1"/>
      <c r="T241" s="1"/>
      <c r="U241" s="1"/>
      <c r="V241" s="1"/>
      <c r="W241" s="1"/>
      <c r="X241" s="1"/>
      <c r="Y241" s="1"/>
      <c r="Z241" s="1"/>
      <c r="AA241" s="1"/>
      <c r="AB241" s="1"/>
      <c r="AC241" s="1"/>
      <c r="AD241" s="1"/>
      <c r="AE241" s="1"/>
    </row>
    <row r="242" spans="1:31" ht="13.5" x14ac:dyDescent="0.25">
      <c r="A242" s="7"/>
      <c r="B242" s="7"/>
      <c r="C242" s="22"/>
      <c r="D242" s="7"/>
      <c r="E242" s="7"/>
      <c r="F242" s="7"/>
      <c r="G242" s="7"/>
      <c r="H242" s="7"/>
      <c r="I242" s="7"/>
      <c r="J242" s="10"/>
      <c r="K242" s="10"/>
      <c r="L242" s="10"/>
      <c r="M242" s="10"/>
      <c r="N242" s="10"/>
      <c r="O242" s="7"/>
      <c r="P242" s="7"/>
      <c r="Q242" s="11"/>
      <c r="R242" s="1"/>
      <c r="S242" s="1"/>
      <c r="T242" s="1"/>
      <c r="U242" s="1"/>
      <c r="V242" s="1"/>
      <c r="W242" s="1"/>
      <c r="X242" s="1"/>
      <c r="Y242" s="1"/>
      <c r="Z242" s="1"/>
      <c r="AA242" s="1"/>
      <c r="AB242" s="1"/>
      <c r="AC242" s="1"/>
      <c r="AD242" s="1"/>
      <c r="AE242" s="1"/>
    </row>
    <row r="243" spans="1:31" ht="13.5" x14ac:dyDescent="0.25">
      <c r="A243" s="7"/>
      <c r="B243" s="7"/>
      <c r="C243" s="22"/>
      <c r="D243" s="7"/>
      <c r="E243" s="7"/>
      <c r="F243" s="7"/>
      <c r="G243" s="7"/>
      <c r="H243" s="7"/>
      <c r="I243" s="7"/>
      <c r="J243" s="10"/>
      <c r="K243" s="10"/>
      <c r="L243" s="10"/>
      <c r="M243" s="10"/>
      <c r="N243" s="10"/>
      <c r="O243" s="7"/>
      <c r="P243" s="7"/>
      <c r="Q243" s="11"/>
      <c r="R243" s="1"/>
      <c r="S243" s="1"/>
      <c r="T243" s="1"/>
      <c r="U243" s="1"/>
      <c r="V243" s="1"/>
      <c r="W243" s="1"/>
      <c r="X243" s="1"/>
      <c r="Y243" s="1"/>
      <c r="Z243" s="1"/>
      <c r="AA243" s="1"/>
      <c r="AB243" s="1"/>
      <c r="AC243" s="1"/>
      <c r="AD243" s="1"/>
      <c r="AE243" s="1"/>
    </row>
    <row r="244" spans="1:31" ht="13.5" x14ac:dyDescent="0.25">
      <c r="A244" s="7"/>
      <c r="B244" s="7"/>
      <c r="C244" s="22"/>
      <c r="D244" s="7"/>
      <c r="E244" s="7"/>
      <c r="F244" s="7"/>
      <c r="G244" s="7"/>
      <c r="H244" s="7"/>
      <c r="I244" s="7"/>
      <c r="J244" s="10"/>
      <c r="K244" s="10"/>
      <c r="L244" s="10"/>
      <c r="M244" s="10"/>
      <c r="N244" s="10"/>
      <c r="O244" s="7"/>
      <c r="P244" s="7"/>
      <c r="Q244" s="11"/>
      <c r="R244" s="1"/>
      <c r="S244" s="1"/>
      <c r="T244" s="1"/>
      <c r="U244" s="1"/>
      <c r="V244" s="1"/>
      <c r="W244" s="1"/>
      <c r="X244" s="1"/>
      <c r="Y244" s="1"/>
      <c r="Z244" s="1"/>
      <c r="AA244" s="1"/>
      <c r="AB244" s="1"/>
      <c r="AC244" s="1"/>
      <c r="AD244" s="1"/>
      <c r="AE244" s="1"/>
    </row>
    <row r="245" spans="1:31" ht="13.5" x14ac:dyDescent="0.25">
      <c r="A245" s="7"/>
      <c r="B245" s="7"/>
      <c r="C245" s="22"/>
      <c r="D245" s="7"/>
      <c r="E245" s="7"/>
      <c r="F245" s="7"/>
      <c r="G245" s="7"/>
      <c r="H245" s="7"/>
      <c r="I245" s="7"/>
      <c r="J245" s="10"/>
      <c r="K245" s="10"/>
      <c r="L245" s="10"/>
      <c r="M245" s="10"/>
      <c r="N245" s="10"/>
      <c r="O245" s="7"/>
      <c r="P245" s="7"/>
      <c r="Q245" s="11"/>
      <c r="R245" s="1"/>
      <c r="S245" s="1"/>
      <c r="T245" s="1"/>
      <c r="U245" s="1"/>
      <c r="V245" s="1"/>
      <c r="W245" s="1"/>
      <c r="X245" s="1"/>
      <c r="Y245" s="1"/>
      <c r="Z245" s="1"/>
      <c r="AA245" s="1"/>
      <c r="AB245" s="1"/>
      <c r="AC245" s="1"/>
      <c r="AD245" s="1"/>
      <c r="AE245" s="1"/>
    </row>
    <row r="246" spans="1:31" ht="13.5" x14ac:dyDescent="0.25">
      <c r="A246" s="7"/>
      <c r="B246" s="7"/>
      <c r="C246" s="22"/>
      <c r="D246" s="7"/>
      <c r="E246" s="7"/>
      <c r="F246" s="7"/>
      <c r="G246" s="7"/>
      <c r="H246" s="7"/>
      <c r="I246" s="7"/>
      <c r="J246" s="10"/>
      <c r="K246" s="10"/>
      <c r="L246" s="10"/>
      <c r="M246" s="10"/>
      <c r="N246" s="10"/>
      <c r="O246" s="7"/>
      <c r="P246" s="7"/>
      <c r="Q246" s="11"/>
      <c r="R246" s="1"/>
      <c r="S246" s="1"/>
      <c r="T246" s="1"/>
      <c r="U246" s="1"/>
      <c r="V246" s="1"/>
      <c r="W246" s="1"/>
      <c r="X246" s="1"/>
      <c r="Y246" s="1"/>
      <c r="Z246" s="1"/>
      <c r="AA246" s="1"/>
      <c r="AB246" s="1"/>
      <c r="AC246" s="1"/>
      <c r="AD246" s="1"/>
      <c r="AE246" s="1"/>
    </row>
    <row r="247" spans="1:31" ht="13.5" x14ac:dyDescent="0.25">
      <c r="A247" s="7"/>
      <c r="B247" s="7"/>
      <c r="C247" s="22"/>
      <c r="D247" s="7"/>
      <c r="E247" s="7"/>
      <c r="F247" s="7"/>
      <c r="G247" s="7"/>
      <c r="H247" s="7"/>
      <c r="I247" s="7"/>
      <c r="J247" s="10"/>
      <c r="K247" s="10"/>
      <c r="L247" s="10"/>
      <c r="M247" s="10"/>
      <c r="N247" s="10"/>
      <c r="O247" s="7"/>
      <c r="P247" s="7"/>
      <c r="Q247" s="11"/>
      <c r="R247" s="1"/>
      <c r="S247" s="1"/>
      <c r="T247" s="1"/>
      <c r="U247" s="1"/>
      <c r="V247" s="1"/>
      <c r="W247" s="1"/>
      <c r="X247" s="1"/>
      <c r="Y247" s="1"/>
      <c r="Z247" s="1"/>
      <c r="AA247" s="1"/>
      <c r="AB247" s="1"/>
      <c r="AC247" s="1"/>
      <c r="AD247" s="1"/>
      <c r="AE247" s="1"/>
    </row>
    <row r="248" spans="1:31" ht="13.5" x14ac:dyDescent="0.25">
      <c r="A248" s="7"/>
      <c r="B248" s="7"/>
      <c r="C248" s="22"/>
      <c r="D248" s="7"/>
      <c r="E248" s="7"/>
      <c r="F248" s="7"/>
      <c r="G248" s="7"/>
      <c r="H248" s="7"/>
      <c r="I248" s="7"/>
      <c r="J248" s="10"/>
      <c r="K248" s="10"/>
      <c r="L248" s="10"/>
      <c r="M248" s="10"/>
      <c r="N248" s="10"/>
      <c r="O248" s="7"/>
      <c r="P248" s="7"/>
      <c r="Q248" s="11"/>
      <c r="R248" s="1"/>
      <c r="S248" s="1"/>
      <c r="T248" s="1"/>
      <c r="U248" s="1"/>
      <c r="V248" s="1"/>
      <c r="W248" s="1"/>
      <c r="X248" s="1"/>
      <c r="Y248" s="1"/>
      <c r="Z248" s="1"/>
      <c r="AA248" s="1"/>
      <c r="AB248" s="1"/>
      <c r="AC248" s="1"/>
      <c r="AD248" s="1"/>
      <c r="AE248" s="1"/>
    </row>
    <row r="249" spans="1:31" ht="13.5" x14ac:dyDescent="0.25">
      <c r="A249" s="7"/>
      <c r="B249" s="7"/>
      <c r="C249" s="22"/>
      <c r="D249" s="7"/>
      <c r="E249" s="7"/>
      <c r="F249" s="7"/>
      <c r="G249" s="7"/>
      <c r="H249" s="7"/>
      <c r="I249" s="7"/>
      <c r="J249" s="10"/>
      <c r="K249" s="10"/>
      <c r="L249" s="10"/>
      <c r="M249" s="10"/>
      <c r="N249" s="10"/>
      <c r="O249" s="7"/>
      <c r="P249" s="7"/>
      <c r="Q249" s="11"/>
      <c r="R249" s="1"/>
      <c r="S249" s="1"/>
      <c r="T249" s="1"/>
      <c r="U249" s="1"/>
      <c r="V249" s="1"/>
      <c r="W249" s="1"/>
      <c r="X249" s="1"/>
      <c r="Y249" s="1"/>
      <c r="Z249" s="1"/>
      <c r="AA249" s="1"/>
      <c r="AB249" s="1"/>
      <c r="AC249" s="1"/>
      <c r="AD249" s="1"/>
      <c r="AE249" s="1"/>
    </row>
    <row r="250" spans="1:31" ht="13.5" x14ac:dyDescent="0.25">
      <c r="A250" s="7"/>
      <c r="B250" s="7"/>
      <c r="C250" s="22"/>
      <c r="D250" s="7"/>
      <c r="E250" s="7"/>
      <c r="F250" s="7"/>
      <c r="G250" s="7"/>
      <c r="H250" s="7"/>
      <c r="I250" s="7"/>
      <c r="J250" s="10"/>
      <c r="K250" s="10"/>
      <c r="L250" s="10"/>
      <c r="M250" s="10"/>
      <c r="N250" s="10"/>
      <c r="O250" s="7"/>
      <c r="P250" s="7"/>
      <c r="Q250" s="11"/>
      <c r="R250" s="1"/>
      <c r="S250" s="1"/>
      <c r="T250" s="1"/>
      <c r="U250" s="1"/>
      <c r="V250" s="1"/>
      <c r="W250" s="1"/>
      <c r="X250" s="1"/>
      <c r="Y250" s="1"/>
      <c r="Z250" s="1"/>
      <c r="AA250" s="1"/>
      <c r="AB250" s="1"/>
      <c r="AC250" s="1"/>
      <c r="AD250" s="1"/>
      <c r="AE250" s="1"/>
    </row>
    <row r="251" spans="1:31" ht="13.5" x14ac:dyDescent="0.25">
      <c r="A251" s="7"/>
      <c r="B251" s="7"/>
      <c r="C251" s="22"/>
      <c r="D251" s="7"/>
      <c r="E251" s="7"/>
      <c r="F251" s="7"/>
      <c r="G251" s="7"/>
      <c r="H251" s="7"/>
      <c r="I251" s="7"/>
      <c r="J251" s="10"/>
      <c r="K251" s="10"/>
      <c r="L251" s="10"/>
      <c r="M251" s="10"/>
      <c r="N251" s="10"/>
      <c r="O251" s="7"/>
      <c r="P251" s="7"/>
      <c r="Q251" s="11"/>
      <c r="R251" s="1"/>
      <c r="S251" s="1"/>
      <c r="T251" s="1"/>
      <c r="U251" s="1"/>
      <c r="V251" s="1"/>
      <c r="W251" s="1"/>
      <c r="X251" s="1"/>
      <c r="Y251" s="1"/>
      <c r="Z251" s="1"/>
      <c r="AA251" s="1"/>
      <c r="AB251" s="1"/>
      <c r="AC251" s="1"/>
      <c r="AD251" s="1"/>
      <c r="AE251" s="1"/>
    </row>
    <row r="252" spans="1:31" ht="13.5" x14ac:dyDescent="0.25">
      <c r="A252" s="7"/>
      <c r="B252" s="7"/>
      <c r="C252" s="22"/>
      <c r="D252" s="7"/>
      <c r="E252" s="7"/>
      <c r="F252" s="7"/>
      <c r="G252" s="7"/>
      <c r="H252" s="7"/>
      <c r="I252" s="7"/>
      <c r="J252" s="10"/>
      <c r="K252" s="10"/>
      <c r="L252" s="10"/>
      <c r="M252" s="10"/>
      <c r="N252" s="10"/>
      <c r="O252" s="7"/>
      <c r="P252" s="7"/>
      <c r="Q252" s="11"/>
      <c r="R252" s="1"/>
      <c r="S252" s="1"/>
      <c r="T252" s="1"/>
      <c r="U252" s="1"/>
      <c r="V252" s="1"/>
      <c r="W252" s="1"/>
      <c r="X252" s="1"/>
      <c r="Y252" s="1"/>
      <c r="Z252" s="1"/>
      <c r="AA252" s="1"/>
      <c r="AB252" s="1"/>
      <c r="AC252" s="1"/>
      <c r="AD252" s="1"/>
      <c r="AE252" s="1"/>
    </row>
    <row r="253" spans="1:31" ht="13.5" x14ac:dyDescent="0.25">
      <c r="A253" s="7"/>
      <c r="B253" s="7"/>
      <c r="C253" s="22"/>
      <c r="D253" s="7"/>
      <c r="E253" s="7"/>
      <c r="F253" s="7"/>
      <c r="G253" s="7"/>
      <c r="H253" s="7"/>
      <c r="I253" s="7"/>
      <c r="J253" s="10"/>
      <c r="K253" s="10"/>
      <c r="L253" s="10"/>
      <c r="M253" s="10"/>
      <c r="N253" s="10"/>
      <c r="O253" s="7"/>
      <c r="P253" s="7"/>
      <c r="Q253" s="11"/>
      <c r="R253" s="1"/>
      <c r="S253" s="1"/>
      <c r="T253" s="1"/>
      <c r="U253" s="1"/>
      <c r="V253" s="1"/>
      <c r="W253" s="1"/>
      <c r="X253" s="1"/>
      <c r="Y253" s="1"/>
      <c r="Z253" s="1"/>
      <c r="AA253" s="1"/>
      <c r="AB253" s="1"/>
      <c r="AC253" s="1"/>
      <c r="AD253" s="1"/>
      <c r="AE253" s="1"/>
    </row>
    <row r="254" spans="1:31" ht="13.5" x14ac:dyDescent="0.25">
      <c r="A254" s="7"/>
      <c r="B254" s="7"/>
      <c r="C254" s="22"/>
      <c r="D254" s="7"/>
      <c r="E254" s="7"/>
      <c r="F254" s="7"/>
      <c r="G254" s="7"/>
      <c r="H254" s="7"/>
      <c r="I254" s="7"/>
      <c r="J254" s="10"/>
      <c r="K254" s="10"/>
      <c r="L254" s="10"/>
      <c r="M254" s="10"/>
      <c r="N254" s="10"/>
      <c r="O254" s="7"/>
      <c r="P254" s="7"/>
      <c r="Q254" s="11"/>
      <c r="R254" s="1"/>
      <c r="S254" s="1"/>
      <c r="T254" s="1"/>
      <c r="U254" s="1"/>
      <c r="V254" s="1"/>
      <c r="W254" s="1"/>
      <c r="X254" s="1"/>
      <c r="Y254" s="1"/>
      <c r="Z254" s="1"/>
      <c r="AA254" s="1"/>
      <c r="AB254" s="1"/>
      <c r="AC254" s="1"/>
      <c r="AD254" s="1"/>
      <c r="AE254" s="1"/>
    </row>
    <row r="255" spans="1:31" ht="13.5" x14ac:dyDescent="0.25">
      <c r="A255" s="7"/>
      <c r="B255" s="7"/>
      <c r="C255" s="22"/>
      <c r="D255" s="7"/>
      <c r="E255" s="7"/>
      <c r="F255" s="7"/>
      <c r="G255" s="7"/>
      <c r="H255" s="7"/>
      <c r="I255" s="7"/>
      <c r="J255" s="10"/>
      <c r="K255" s="10"/>
      <c r="L255" s="10"/>
      <c r="M255" s="10"/>
      <c r="N255" s="10"/>
      <c r="O255" s="7"/>
      <c r="P255" s="7"/>
      <c r="Q255" s="11"/>
      <c r="R255" s="1"/>
      <c r="S255" s="1"/>
      <c r="T255" s="1"/>
      <c r="U255" s="1"/>
      <c r="V255" s="1"/>
      <c r="W255" s="1"/>
      <c r="X255" s="1"/>
      <c r="Y255" s="1"/>
      <c r="Z255" s="1"/>
      <c r="AA255" s="1"/>
      <c r="AB255" s="1"/>
      <c r="AC255" s="1"/>
      <c r="AD255" s="1"/>
      <c r="AE255" s="1"/>
    </row>
    <row r="256" spans="1:31" ht="13.5" x14ac:dyDescent="0.25">
      <c r="A256" s="7"/>
      <c r="B256" s="7"/>
      <c r="C256" s="22"/>
      <c r="D256" s="7"/>
      <c r="E256" s="7"/>
      <c r="F256" s="7"/>
      <c r="G256" s="7"/>
      <c r="H256" s="7"/>
      <c r="I256" s="7"/>
      <c r="J256" s="10"/>
      <c r="K256" s="10"/>
      <c r="L256" s="10"/>
      <c r="M256" s="10"/>
      <c r="N256" s="10"/>
      <c r="O256" s="7"/>
      <c r="P256" s="7"/>
      <c r="Q256" s="11"/>
      <c r="R256" s="1"/>
      <c r="S256" s="1"/>
      <c r="T256" s="1"/>
      <c r="U256" s="1"/>
      <c r="V256" s="1"/>
      <c r="W256" s="1"/>
      <c r="X256" s="1"/>
      <c r="Y256" s="1"/>
      <c r="Z256" s="1"/>
      <c r="AA256" s="1"/>
      <c r="AB256" s="1"/>
      <c r="AC256" s="1"/>
      <c r="AD256" s="1"/>
      <c r="AE256" s="1"/>
    </row>
    <row r="257" spans="1:31" ht="13.5" x14ac:dyDescent="0.25">
      <c r="A257" s="7"/>
      <c r="B257" s="7"/>
      <c r="C257" s="22"/>
      <c r="D257" s="7"/>
      <c r="E257" s="7"/>
      <c r="F257" s="7"/>
      <c r="G257" s="7"/>
      <c r="H257" s="7"/>
      <c r="I257" s="7"/>
      <c r="J257" s="10"/>
      <c r="K257" s="10"/>
      <c r="L257" s="10"/>
      <c r="M257" s="10"/>
      <c r="N257" s="10"/>
      <c r="O257" s="7"/>
      <c r="P257" s="7"/>
      <c r="Q257" s="11"/>
      <c r="R257" s="1"/>
      <c r="S257" s="1"/>
      <c r="T257" s="1"/>
      <c r="U257" s="1"/>
      <c r="V257" s="1"/>
      <c r="W257" s="1"/>
      <c r="X257" s="1"/>
      <c r="Y257" s="1"/>
      <c r="Z257" s="1"/>
      <c r="AA257" s="1"/>
      <c r="AB257" s="1"/>
      <c r="AC257" s="1"/>
      <c r="AD257" s="1"/>
      <c r="AE257" s="1"/>
    </row>
    <row r="258" spans="1:31" ht="13.5" x14ac:dyDescent="0.25">
      <c r="A258" s="7"/>
      <c r="B258" s="7"/>
      <c r="C258" s="22"/>
      <c r="D258" s="7"/>
      <c r="E258" s="7"/>
      <c r="F258" s="7"/>
      <c r="G258" s="7"/>
      <c r="H258" s="7"/>
      <c r="I258" s="7"/>
      <c r="J258" s="10"/>
      <c r="K258" s="10"/>
      <c r="L258" s="10"/>
      <c r="M258" s="10"/>
      <c r="N258" s="10"/>
      <c r="O258" s="7"/>
      <c r="P258" s="7"/>
      <c r="Q258" s="11"/>
      <c r="R258" s="1"/>
      <c r="S258" s="1"/>
      <c r="T258" s="1"/>
      <c r="U258" s="1"/>
      <c r="V258" s="1"/>
      <c r="W258" s="1"/>
      <c r="X258" s="1"/>
      <c r="Y258" s="1"/>
      <c r="Z258" s="1"/>
      <c r="AA258" s="1"/>
      <c r="AB258" s="1"/>
      <c r="AC258" s="1"/>
      <c r="AD258" s="1"/>
      <c r="AE258" s="1"/>
    </row>
    <row r="259" spans="1:31" ht="13.5" x14ac:dyDescent="0.25">
      <c r="A259" s="7"/>
      <c r="B259" s="7"/>
      <c r="C259" s="22"/>
      <c r="D259" s="7"/>
      <c r="E259" s="7"/>
      <c r="F259" s="7"/>
      <c r="G259" s="7"/>
      <c r="H259" s="7"/>
      <c r="I259" s="7"/>
      <c r="J259" s="10"/>
      <c r="K259" s="10"/>
      <c r="L259" s="10"/>
      <c r="M259" s="10"/>
      <c r="N259" s="10"/>
      <c r="O259" s="7"/>
      <c r="P259" s="7"/>
      <c r="Q259" s="11"/>
      <c r="R259" s="1"/>
      <c r="S259" s="1"/>
      <c r="T259" s="1"/>
      <c r="U259" s="1"/>
      <c r="V259" s="1"/>
      <c r="W259" s="1"/>
      <c r="X259" s="1"/>
      <c r="Y259" s="1"/>
      <c r="Z259" s="1"/>
      <c r="AA259" s="1"/>
      <c r="AB259" s="1"/>
      <c r="AC259" s="1"/>
      <c r="AD259" s="1"/>
      <c r="AE259" s="1"/>
    </row>
    <row r="260" spans="1:31" ht="13.5" x14ac:dyDescent="0.25">
      <c r="A260" s="7"/>
      <c r="B260" s="7"/>
      <c r="C260" s="22"/>
      <c r="D260" s="7"/>
      <c r="E260" s="7"/>
      <c r="F260" s="7"/>
      <c r="G260" s="7"/>
      <c r="H260" s="7"/>
      <c r="I260" s="7"/>
      <c r="J260" s="10"/>
      <c r="K260" s="10"/>
      <c r="L260" s="10"/>
      <c r="M260" s="10"/>
      <c r="N260" s="10"/>
      <c r="O260" s="7"/>
      <c r="P260" s="7"/>
      <c r="Q260" s="11"/>
      <c r="R260" s="1"/>
      <c r="S260" s="1"/>
      <c r="T260" s="1"/>
      <c r="U260" s="1"/>
      <c r="V260" s="1"/>
      <c r="W260" s="1"/>
      <c r="X260" s="1"/>
      <c r="Y260" s="1"/>
      <c r="Z260" s="1"/>
      <c r="AA260" s="1"/>
      <c r="AB260" s="1"/>
      <c r="AC260" s="1"/>
      <c r="AD260" s="1"/>
      <c r="AE260" s="1"/>
    </row>
    <row r="261" spans="1:31" ht="13.5" x14ac:dyDescent="0.25">
      <c r="A261" s="7"/>
      <c r="B261" s="7"/>
      <c r="C261" s="22"/>
      <c r="D261" s="7"/>
      <c r="E261" s="7"/>
      <c r="F261" s="7"/>
      <c r="G261" s="7"/>
      <c r="H261" s="7"/>
      <c r="I261" s="7"/>
      <c r="J261" s="10"/>
      <c r="K261" s="10"/>
      <c r="L261" s="10"/>
      <c r="M261" s="10"/>
      <c r="N261" s="10"/>
      <c r="O261" s="7"/>
      <c r="P261" s="7"/>
      <c r="Q261" s="11"/>
      <c r="R261" s="1"/>
      <c r="S261" s="1"/>
      <c r="T261" s="1"/>
      <c r="U261" s="1"/>
      <c r="V261" s="1"/>
      <c r="W261" s="1"/>
      <c r="X261" s="1"/>
      <c r="Y261" s="1"/>
      <c r="Z261" s="1"/>
      <c r="AA261" s="1"/>
      <c r="AB261" s="1"/>
      <c r="AC261" s="1"/>
      <c r="AD261" s="1"/>
      <c r="AE261" s="1"/>
    </row>
    <row r="262" spans="1:31" ht="13.5" x14ac:dyDescent="0.25">
      <c r="A262" s="7"/>
      <c r="B262" s="7"/>
      <c r="C262" s="22"/>
      <c r="D262" s="7"/>
      <c r="E262" s="7"/>
      <c r="F262" s="7"/>
      <c r="G262" s="7"/>
      <c r="H262" s="7"/>
      <c r="I262" s="7"/>
      <c r="J262" s="10"/>
      <c r="K262" s="10"/>
      <c r="L262" s="10"/>
      <c r="M262" s="10"/>
      <c r="N262" s="10"/>
      <c r="O262" s="7"/>
      <c r="P262" s="7"/>
      <c r="Q262" s="11"/>
      <c r="R262" s="1"/>
      <c r="S262" s="1"/>
      <c r="T262" s="1"/>
      <c r="U262" s="1"/>
      <c r="V262" s="1"/>
      <c r="W262" s="1"/>
      <c r="X262" s="1"/>
      <c r="Y262" s="1"/>
      <c r="Z262" s="1"/>
      <c r="AA262" s="1"/>
      <c r="AB262" s="1"/>
      <c r="AC262" s="1"/>
      <c r="AD262" s="1"/>
      <c r="AE262" s="1"/>
    </row>
    <row r="263" spans="1:31" ht="13.5" x14ac:dyDescent="0.25">
      <c r="A263" s="7"/>
      <c r="B263" s="7"/>
      <c r="C263" s="22"/>
      <c r="D263" s="7"/>
      <c r="E263" s="7"/>
      <c r="F263" s="7"/>
      <c r="G263" s="7"/>
      <c r="H263" s="7"/>
      <c r="I263" s="7"/>
      <c r="J263" s="10"/>
      <c r="K263" s="10"/>
      <c r="L263" s="10"/>
      <c r="M263" s="10"/>
      <c r="N263" s="10"/>
      <c r="O263" s="7"/>
      <c r="P263" s="7"/>
      <c r="Q263" s="11"/>
      <c r="R263" s="1"/>
      <c r="S263" s="1"/>
      <c r="T263" s="1"/>
      <c r="U263" s="1"/>
      <c r="V263" s="1"/>
      <c r="W263" s="1"/>
      <c r="X263" s="1"/>
      <c r="Y263" s="1"/>
      <c r="Z263" s="1"/>
      <c r="AA263" s="1"/>
      <c r="AB263" s="1"/>
      <c r="AC263" s="1"/>
      <c r="AD263" s="1"/>
      <c r="AE263" s="1"/>
    </row>
    <row r="264" spans="1:31" ht="13.5" x14ac:dyDescent="0.25">
      <c r="A264" s="7"/>
      <c r="B264" s="7"/>
      <c r="C264" s="22"/>
      <c r="D264" s="7"/>
      <c r="E264" s="7"/>
      <c r="F264" s="7"/>
      <c r="G264" s="7"/>
      <c r="H264" s="7"/>
      <c r="I264" s="7"/>
      <c r="J264" s="10"/>
      <c r="K264" s="10"/>
      <c r="L264" s="10"/>
      <c r="M264" s="10"/>
      <c r="N264" s="10"/>
      <c r="O264" s="7"/>
      <c r="P264" s="7"/>
      <c r="Q264" s="11"/>
      <c r="R264" s="1"/>
      <c r="S264" s="1"/>
      <c r="T264" s="1"/>
      <c r="U264" s="1"/>
      <c r="V264" s="1"/>
      <c r="W264" s="1"/>
      <c r="X264" s="1"/>
      <c r="Y264" s="1"/>
      <c r="Z264" s="1"/>
      <c r="AA264" s="1"/>
      <c r="AB264" s="1"/>
      <c r="AC264" s="1"/>
      <c r="AD264" s="1"/>
      <c r="AE264" s="1"/>
    </row>
    <row r="265" spans="1:31" ht="13.5" x14ac:dyDescent="0.25">
      <c r="A265" s="7"/>
      <c r="B265" s="7"/>
      <c r="C265" s="22"/>
      <c r="D265" s="7"/>
      <c r="E265" s="7"/>
      <c r="F265" s="7"/>
      <c r="G265" s="7"/>
      <c r="H265" s="7"/>
      <c r="I265" s="7"/>
      <c r="J265" s="10"/>
      <c r="K265" s="10"/>
      <c r="L265" s="10"/>
      <c r="M265" s="10"/>
      <c r="N265" s="10"/>
      <c r="O265" s="7"/>
      <c r="P265" s="7"/>
      <c r="Q265" s="11"/>
      <c r="R265" s="1"/>
      <c r="S265" s="1"/>
      <c r="T265" s="1"/>
      <c r="U265" s="1"/>
      <c r="V265" s="1"/>
      <c r="W265" s="1"/>
      <c r="X265" s="1"/>
      <c r="Y265" s="1"/>
      <c r="Z265" s="1"/>
      <c r="AA265" s="1"/>
      <c r="AB265" s="1"/>
      <c r="AC265" s="1"/>
      <c r="AD265" s="1"/>
      <c r="AE265" s="1"/>
    </row>
    <row r="266" spans="1:31" ht="13.5" x14ac:dyDescent="0.25">
      <c r="A266" s="7"/>
      <c r="B266" s="7"/>
      <c r="C266" s="22"/>
      <c r="D266" s="7"/>
      <c r="E266" s="7"/>
      <c r="F266" s="7"/>
      <c r="G266" s="7"/>
      <c r="H266" s="7"/>
      <c r="I266" s="7"/>
      <c r="J266" s="10"/>
      <c r="K266" s="10"/>
      <c r="L266" s="10"/>
      <c r="M266" s="10"/>
      <c r="N266" s="10"/>
      <c r="O266" s="7"/>
      <c r="P266" s="7"/>
      <c r="Q266" s="11"/>
      <c r="R266" s="1"/>
      <c r="S266" s="1"/>
      <c r="T266" s="1"/>
      <c r="U266" s="1"/>
      <c r="V266" s="1"/>
      <c r="W266" s="1"/>
      <c r="X266" s="1"/>
      <c r="Y266" s="1"/>
      <c r="Z266" s="1"/>
      <c r="AA266" s="1"/>
      <c r="AB266" s="1"/>
      <c r="AC266" s="1"/>
      <c r="AD266" s="1"/>
      <c r="AE266" s="1"/>
    </row>
    <row r="267" spans="1:31" ht="13.5" x14ac:dyDescent="0.25">
      <c r="A267" s="7"/>
      <c r="B267" s="7"/>
      <c r="C267" s="22"/>
      <c r="D267" s="7"/>
      <c r="E267" s="7"/>
      <c r="F267" s="7"/>
      <c r="G267" s="7"/>
      <c r="H267" s="7"/>
      <c r="I267" s="7"/>
      <c r="J267" s="10"/>
      <c r="K267" s="10"/>
      <c r="L267" s="10"/>
      <c r="M267" s="10"/>
      <c r="N267" s="10"/>
      <c r="O267" s="7"/>
      <c r="P267" s="7"/>
      <c r="Q267" s="11"/>
      <c r="R267" s="1"/>
      <c r="S267" s="1"/>
      <c r="T267" s="1"/>
      <c r="U267" s="1"/>
      <c r="V267" s="1"/>
      <c r="W267" s="1"/>
      <c r="X267" s="1"/>
      <c r="Y267" s="1"/>
      <c r="Z267" s="1"/>
      <c r="AA267" s="1"/>
      <c r="AB267" s="1"/>
      <c r="AC267" s="1"/>
      <c r="AD267" s="1"/>
      <c r="AE267" s="1"/>
    </row>
    <row r="268" spans="1:31" ht="13.5" x14ac:dyDescent="0.25">
      <c r="A268" s="7"/>
      <c r="B268" s="7"/>
      <c r="C268" s="22"/>
      <c r="D268" s="7"/>
      <c r="E268" s="7"/>
      <c r="F268" s="7"/>
      <c r="G268" s="7"/>
      <c r="H268" s="7"/>
      <c r="I268" s="7"/>
      <c r="J268" s="10"/>
      <c r="K268" s="10"/>
      <c r="L268" s="10"/>
      <c r="M268" s="10"/>
      <c r="N268" s="10"/>
      <c r="O268" s="7"/>
      <c r="P268" s="7"/>
      <c r="Q268" s="11"/>
      <c r="R268" s="1"/>
      <c r="S268" s="1"/>
      <c r="T268" s="1"/>
      <c r="U268" s="1"/>
      <c r="V268" s="1"/>
      <c r="W268" s="1"/>
      <c r="X268" s="1"/>
      <c r="Y268" s="1"/>
      <c r="Z268" s="1"/>
      <c r="AA268" s="1"/>
      <c r="AB268" s="1"/>
      <c r="AC268" s="1"/>
      <c r="AD268" s="1"/>
      <c r="AE268" s="1"/>
    </row>
    <row r="269" spans="1:31" ht="13.5" x14ac:dyDescent="0.25">
      <c r="A269" s="7"/>
      <c r="B269" s="7"/>
      <c r="C269" s="22"/>
      <c r="D269" s="7"/>
      <c r="E269" s="7"/>
      <c r="F269" s="7"/>
      <c r="G269" s="7"/>
      <c r="H269" s="7"/>
      <c r="I269" s="7"/>
      <c r="J269" s="10"/>
      <c r="K269" s="10"/>
      <c r="L269" s="10"/>
      <c r="M269" s="10"/>
      <c r="N269" s="10"/>
      <c r="O269" s="7"/>
      <c r="P269" s="7"/>
      <c r="Q269" s="11"/>
      <c r="R269" s="1"/>
      <c r="S269" s="1"/>
      <c r="T269" s="1"/>
      <c r="U269" s="1"/>
      <c r="V269" s="1"/>
      <c r="W269" s="1"/>
      <c r="X269" s="1"/>
      <c r="Y269" s="1"/>
      <c r="Z269" s="1"/>
      <c r="AA269" s="1"/>
      <c r="AB269" s="1"/>
      <c r="AC269" s="1"/>
      <c r="AD269" s="1"/>
      <c r="AE269" s="1"/>
    </row>
    <row r="270" spans="1:31" ht="13.5" x14ac:dyDescent="0.25">
      <c r="A270" s="7"/>
      <c r="B270" s="7"/>
      <c r="C270" s="22"/>
      <c r="D270" s="7"/>
      <c r="E270" s="7"/>
      <c r="F270" s="7"/>
      <c r="G270" s="7"/>
      <c r="H270" s="7"/>
      <c r="I270" s="7"/>
      <c r="J270" s="10"/>
      <c r="K270" s="10"/>
      <c r="L270" s="10"/>
      <c r="M270" s="10"/>
      <c r="N270" s="10"/>
      <c r="O270" s="7"/>
      <c r="P270" s="7"/>
      <c r="Q270" s="11"/>
      <c r="R270" s="1"/>
      <c r="S270" s="1"/>
      <c r="T270" s="1"/>
      <c r="U270" s="1"/>
      <c r="V270" s="1"/>
      <c r="W270" s="1"/>
      <c r="X270" s="1"/>
      <c r="Y270" s="1"/>
      <c r="Z270" s="1"/>
      <c r="AA270" s="1"/>
      <c r="AB270" s="1"/>
      <c r="AC270" s="1"/>
      <c r="AD270" s="1"/>
      <c r="AE270" s="1"/>
    </row>
    <row r="271" spans="1:31" ht="13.5" x14ac:dyDescent="0.25">
      <c r="A271" s="7"/>
      <c r="B271" s="7"/>
      <c r="C271" s="22"/>
      <c r="D271" s="7"/>
      <c r="E271" s="7"/>
      <c r="F271" s="7"/>
      <c r="G271" s="7"/>
      <c r="H271" s="7"/>
      <c r="I271" s="7"/>
      <c r="J271" s="10"/>
      <c r="K271" s="10"/>
      <c r="L271" s="10"/>
      <c r="M271" s="10"/>
      <c r="N271" s="10"/>
      <c r="O271" s="7"/>
      <c r="P271" s="7"/>
      <c r="Q271" s="11"/>
      <c r="R271" s="1"/>
      <c r="S271" s="1"/>
      <c r="T271" s="1"/>
      <c r="U271" s="1"/>
      <c r="V271" s="1"/>
      <c r="W271" s="1"/>
      <c r="X271" s="1"/>
      <c r="Y271" s="1"/>
      <c r="Z271" s="1"/>
      <c r="AA271" s="1"/>
      <c r="AB271" s="1"/>
      <c r="AC271" s="1"/>
      <c r="AD271" s="1"/>
      <c r="AE271" s="1"/>
    </row>
    <row r="272" spans="1:31" ht="13.5" x14ac:dyDescent="0.25">
      <c r="A272" s="7"/>
      <c r="B272" s="7"/>
      <c r="C272" s="22"/>
      <c r="D272" s="7"/>
      <c r="E272" s="7"/>
      <c r="F272" s="7"/>
      <c r="G272" s="7"/>
      <c r="H272" s="7"/>
      <c r="I272" s="7"/>
      <c r="J272" s="10"/>
      <c r="K272" s="10"/>
      <c r="L272" s="10"/>
      <c r="M272" s="10"/>
      <c r="N272" s="10"/>
      <c r="O272" s="7"/>
      <c r="P272" s="7"/>
      <c r="Q272" s="11"/>
      <c r="R272" s="1"/>
      <c r="S272" s="1"/>
      <c r="T272" s="1"/>
      <c r="U272" s="1"/>
      <c r="V272" s="1"/>
      <c r="W272" s="1"/>
      <c r="X272" s="1"/>
      <c r="Y272" s="1"/>
      <c r="Z272" s="1"/>
      <c r="AA272" s="1"/>
      <c r="AB272" s="1"/>
      <c r="AC272" s="1"/>
      <c r="AD272" s="1"/>
      <c r="AE272" s="1"/>
    </row>
    <row r="273" spans="1:31" ht="13.5" x14ac:dyDescent="0.25">
      <c r="A273" s="7"/>
      <c r="B273" s="7"/>
      <c r="C273" s="22"/>
      <c r="D273" s="7"/>
      <c r="E273" s="7"/>
      <c r="F273" s="7"/>
      <c r="G273" s="7"/>
      <c r="H273" s="7"/>
      <c r="I273" s="7"/>
      <c r="J273" s="10"/>
      <c r="K273" s="10"/>
      <c r="L273" s="10"/>
      <c r="M273" s="10"/>
      <c r="N273" s="10"/>
      <c r="O273" s="7"/>
      <c r="P273" s="7"/>
      <c r="Q273" s="11"/>
      <c r="R273" s="1"/>
      <c r="S273" s="1"/>
      <c r="T273" s="1"/>
      <c r="U273" s="1"/>
      <c r="V273" s="1"/>
      <c r="W273" s="1"/>
      <c r="X273" s="1"/>
      <c r="Y273" s="1"/>
      <c r="Z273" s="1"/>
      <c r="AA273" s="1"/>
      <c r="AB273" s="1"/>
      <c r="AC273" s="1"/>
      <c r="AD273" s="1"/>
      <c r="AE273" s="1"/>
    </row>
    <row r="274" spans="1:31" ht="13.5" x14ac:dyDescent="0.25">
      <c r="A274" s="7"/>
      <c r="B274" s="7"/>
      <c r="C274" s="22"/>
      <c r="D274" s="7"/>
      <c r="E274" s="7"/>
      <c r="F274" s="7"/>
      <c r="G274" s="7"/>
      <c r="H274" s="7"/>
      <c r="I274" s="7"/>
      <c r="J274" s="10"/>
      <c r="K274" s="10"/>
      <c r="L274" s="10"/>
      <c r="M274" s="10"/>
      <c r="N274" s="10"/>
      <c r="O274" s="7"/>
      <c r="P274" s="7"/>
      <c r="Q274" s="11"/>
      <c r="R274" s="1"/>
      <c r="S274" s="1"/>
      <c r="T274" s="1"/>
      <c r="U274" s="1"/>
      <c r="V274" s="1"/>
      <c r="W274" s="1"/>
      <c r="X274" s="1"/>
      <c r="Y274" s="1"/>
      <c r="Z274" s="1"/>
      <c r="AA274" s="1"/>
      <c r="AB274" s="1"/>
      <c r="AC274" s="1"/>
      <c r="AD274" s="1"/>
      <c r="AE274" s="1"/>
    </row>
    <row r="275" spans="1:31" ht="13.5" x14ac:dyDescent="0.25">
      <c r="A275" s="7"/>
      <c r="B275" s="7"/>
      <c r="C275" s="22"/>
      <c r="D275" s="7"/>
      <c r="E275" s="7"/>
      <c r="F275" s="7"/>
      <c r="G275" s="7"/>
      <c r="H275" s="7"/>
      <c r="I275" s="7"/>
      <c r="J275" s="10"/>
      <c r="K275" s="10"/>
      <c r="L275" s="10"/>
      <c r="M275" s="10"/>
      <c r="N275" s="10"/>
      <c r="O275" s="7"/>
      <c r="P275" s="7"/>
      <c r="Q275" s="11"/>
      <c r="R275" s="1"/>
      <c r="S275" s="1"/>
      <c r="T275" s="1"/>
      <c r="U275" s="1"/>
      <c r="V275" s="1"/>
      <c r="W275" s="1"/>
      <c r="X275" s="1"/>
      <c r="Y275" s="1"/>
      <c r="Z275" s="1"/>
      <c r="AA275" s="1"/>
      <c r="AB275" s="1"/>
      <c r="AC275" s="1"/>
      <c r="AD275" s="1"/>
      <c r="AE275" s="1"/>
    </row>
    <row r="276" spans="1:31" ht="13.5" x14ac:dyDescent="0.25">
      <c r="A276" s="7"/>
      <c r="B276" s="7"/>
      <c r="C276" s="22"/>
      <c r="D276" s="7"/>
      <c r="E276" s="7"/>
      <c r="F276" s="7"/>
      <c r="G276" s="7"/>
      <c r="H276" s="7"/>
      <c r="I276" s="7"/>
      <c r="J276" s="10"/>
      <c r="K276" s="10"/>
      <c r="L276" s="10"/>
      <c r="M276" s="10"/>
      <c r="N276" s="10"/>
      <c r="O276" s="7"/>
      <c r="P276" s="7"/>
      <c r="Q276" s="11"/>
      <c r="R276" s="1"/>
      <c r="S276" s="1"/>
      <c r="T276" s="1"/>
      <c r="U276" s="1"/>
      <c r="V276" s="1"/>
      <c r="W276" s="1"/>
      <c r="X276" s="1"/>
      <c r="Y276" s="1"/>
      <c r="Z276" s="1"/>
      <c r="AA276" s="1"/>
      <c r="AB276" s="1"/>
      <c r="AC276" s="1"/>
      <c r="AD276" s="1"/>
      <c r="AE276" s="1"/>
    </row>
    <row r="277" spans="1:31" ht="13.5" x14ac:dyDescent="0.25">
      <c r="A277" s="7"/>
      <c r="B277" s="7"/>
      <c r="C277" s="22"/>
      <c r="D277" s="7"/>
      <c r="E277" s="7"/>
      <c r="F277" s="7"/>
      <c r="G277" s="7"/>
      <c r="H277" s="7"/>
      <c r="I277" s="7"/>
      <c r="J277" s="10"/>
      <c r="K277" s="10"/>
      <c r="L277" s="10"/>
      <c r="M277" s="10"/>
      <c r="N277" s="10"/>
      <c r="O277" s="7"/>
      <c r="P277" s="7"/>
      <c r="Q277" s="11"/>
      <c r="R277" s="1"/>
      <c r="S277" s="1"/>
      <c r="T277" s="1"/>
      <c r="U277" s="1"/>
      <c r="V277" s="1"/>
      <c r="W277" s="1"/>
      <c r="X277" s="1"/>
      <c r="Y277" s="1"/>
      <c r="Z277" s="1"/>
      <c r="AA277" s="1"/>
      <c r="AB277" s="1"/>
      <c r="AC277" s="1"/>
      <c r="AD277" s="1"/>
      <c r="AE277" s="1"/>
    </row>
    <row r="278" spans="1:31" ht="13.5" x14ac:dyDescent="0.25">
      <c r="A278" s="7"/>
      <c r="B278" s="7"/>
      <c r="C278" s="22"/>
      <c r="D278" s="7"/>
      <c r="E278" s="7"/>
      <c r="F278" s="7"/>
      <c r="G278" s="7"/>
      <c r="H278" s="7"/>
      <c r="I278" s="7"/>
      <c r="J278" s="10"/>
      <c r="K278" s="10"/>
      <c r="L278" s="10"/>
      <c r="M278" s="10"/>
      <c r="N278" s="10"/>
      <c r="O278" s="7"/>
      <c r="P278" s="7"/>
      <c r="Q278" s="11"/>
      <c r="R278" s="1"/>
      <c r="S278" s="1"/>
      <c r="T278" s="1"/>
      <c r="U278" s="1"/>
      <c r="V278" s="1"/>
      <c r="W278" s="1"/>
      <c r="X278" s="1"/>
      <c r="Y278" s="1"/>
      <c r="Z278" s="1"/>
      <c r="AA278" s="1"/>
      <c r="AB278" s="1"/>
      <c r="AC278" s="1"/>
      <c r="AD278" s="1"/>
      <c r="AE278" s="1"/>
    </row>
    <row r="279" spans="1:31" ht="13.5" x14ac:dyDescent="0.25">
      <c r="A279" s="7"/>
      <c r="B279" s="7"/>
      <c r="C279" s="22"/>
      <c r="D279" s="7"/>
      <c r="E279" s="7"/>
      <c r="F279" s="7"/>
      <c r="G279" s="7"/>
      <c r="H279" s="7"/>
      <c r="I279" s="7"/>
      <c r="J279" s="10"/>
      <c r="K279" s="10"/>
      <c r="L279" s="10"/>
      <c r="M279" s="10"/>
      <c r="N279" s="10"/>
      <c r="O279" s="7"/>
      <c r="P279" s="7"/>
      <c r="Q279" s="11"/>
      <c r="R279" s="1"/>
      <c r="S279" s="1"/>
      <c r="T279" s="1"/>
      <c r="U279" s="1"/>
      <c r="V279" s="1"/>
      <c r="W279" s="1"/>
      <c r="X279" s="1"/>
      <c r="Y279" s="1"/>
      <c r="Z279" s="1"/>
      <c r="AA279" s="1"/>
      <c r="AB279" s="1"/>
      <c r="AC279" s="1"/>
      <c r="AD279" s="1"/>
      <c r="AE279" s="1"/>
    </row>
    <row r="280" spans="1:31" ht="13.5" x14ac:dyDescent="0.25">
      <c r="A280" s="7"/>
      <c r="B280" s="7"/>
      <c r="C280" s="22"/>
      <c r="D280" s="7"/>
      <c r="E280" s="7"/>
      <c r="F280" s="7"/>
      <c r="G280" s="7"/>
      <c r="H280" s="7"/>
      <c r="I280" s="7"/>
      <c r="J280" s="10"/>
      <c r="K280" s="10"/>
      <c r="L280" s="10"/>
      <c r="M280" s="10"/>
      <c r="N280" s="10"/>
      <c r="O280" s="7"/>
      <c r="P280" s="7"/>
      <c r="Q280" s="11"/>
      <c r="R280" s="1"/>
      <c r="S280" s="1"/>
      <c r="T280" s="1"/>
      <c r="U280" s="1"/>
      <c r="V280" s="1"/>
      <c r="W280" s="1"/>
      <c r="X280" s="1"/>
      <c r="Y280" s="1"/>
      <c r="Z280" s="1"/>
      <c r="AA280" s="1"/>
      <c r="AB280" s="1"/>
      <c r="AC280" s="1"/>
      <c r="AD280" s="1"/>
      <c r="AE280" s="1"/>
    </row>
    <row r="281" spans="1:31" ht="13.5" x14ac:dyDescent="0.25">
      <c r="A281" s="7"/>
      <c r="B281" s="7"/>
      <c r="C281" s="22"/>
      <c r="D281" s="7"/>
      <c r="E281" s="7"/>
      <c r="F281" s="7"/>
      <c r="G281" s="7"/>
      <c r="H281" s="7"/>
      <c r="I281" s="7"/>
      <c r="J281" s="10"/>
      <c r="K281" s="10"/>
      <c r="L281" s="10"/>
      <c r="M281" s="10"/>
      <c r="N281" s="10"/>
      <c r="O281" s="7"/>
      <c r="P281" s="7"/>
      <c r="Q281" s="11"/>
      <c r="R281" s="1"/>
      <c r="S281" s="1"/>
      <c r="T281" s="1"/>
      <c r="U281" s="1"/>
      <c r="V281" s="1"/>
      <c r="W281" s="1"/>
      <c r="X281" s="1"/>
      <c r="Y281" s="1"/>
      <c r="Z281" s="1"/>
      <c r="AA281" s="1"/>
      <c r="AB281" s="1"/>
      <c r="AC281" s="1"/>
      <c r="AD281" s="1"/>
      <c r="AE281" s="1"/>
    </row>
    <row r="282" spans="1:31" ht="13.5" x14ac:dyDescent="0.25">
      <c r="A282" s="7"/>
      <c r="B282" s="7"/>
      <c r="C282" s="22"/>
      <c r="D282" s="7"/>
      <c r="E282" s="7"/>
      <c r="F282" s="7"/>
      <c r="G282" s="7"/>
      <c r="H282" s="7"/>
      <c r="I282" s="7"/>
      <c r="J282" s="10"/>
      <c r="K282" s="10"/>
      <c r="L282" s="10"/>
      <c r="M282" s="10"/>
      <c r="N282" s="10"/>
      <c r="O282" s="7"/>
      <c r="P282" s="7"/>
      <c r="Q282" s="11"/>
      <c r="R282" s="1"/>
      <c r="S282" s="1"/>
      <c r="T282" s="1"/>
      <c r="U282" s="1"/>
      <c r="V282" s="1"/>
      <c r="W282" s="1"/>
      <c r="X282" s="1"/>
      <c r="Y282" s="1"/>
      <c r="Z282" s="1"/>
      <c r="AA282" s="1"/>
      <c r="AB282" s="1"/>
      <c r="AC282" s="1"/>
      <c r="AD282" s="1"/>
      <c r="AE282" s="1"/>
    </row>
    <row r="283" spans="1:31" ht="13.5" x14ac:dyDescent="0.25">
      <c r="A283" s="7"/>
      <c r="B283" s="7"/>
      <c r="C283" s="22"/>
      <c r="D283" s="7"/>
      <c r="E283" s="7"/>
      <c r="F283" s="7"/>
      <c r="G283" s="7"/>
      <c r="H283" s="7"/>
      <c r="I283" s="7"/>
      <c r="J283" s="10"/>
      <c r="K283" s="10"/>
      <c r="L283" s="10"/>
      <c r="M283" s="10"/>
      <c r="N283" s="10"/>
      <c r="O283" s="7"/>
      <c r="P283" s="7"/>
      <c r="Q283" s="11"/>
      <c r="R283" s="1"/>
      <c r="S283" s="1"/>
      <c r="T283" s="1"/>
      <c r="U283" s="1"/>
      <c r="V283" s="1"/>
      <c r="W283" s="1"/>
      <c r="X283" s="1"/>
      <c r="Y283" s="1"/>
      <c r="Z283" s="1"/>
      <c r="AA283" s="1"/>
      <c r="AB283" s="1"/>
      <c r="AC283" s="1"/>
      <c r="AD283" s="1"/>
      <c r="AE283" s="1"/>
    </row>
    <row r="284" spans="1:31" ht="13.5" x14ac:dyDescent="0.25">
      <c r="A284" s="7"/>
      <c r="B284" s="7"/>
      <c r="C284" s="22"/>
      <c r="D284" s="7"/>
      <c r="E284" s="7"/>
      <c r="F284" s="7"/>
      <c r="G284" s="7"/>
      <c r="H284" s="7"/>
      <c r="I284" s="7"/>
      <c r="J284" s="10"/>
      <c r="K284" s="10"/>
      <c r="L284" s="10"/>
      <c r="M284" s="10"/>
      <c r="N284" s="10"/>
      <c r="O284" s="7"/>
      <c r="P284" s="7"/>
      <c r="Q284" s="11"/>
      <c r="R284" s="1"/>
      <c r="S284" s="1"/>
      <c r="T284" s="1"/>
      <c r="U284" s="1"/>
      <c r="V284" s="1"/>
      <c r="W284" s="1"/>
      <c r="X284" s="1"/>
      <c r="Y284" s="1"/>
      <c r="Z284" s="1"/>
      <c r="AA284" s="1"/>
      <c r="AB284" s="1"/>
      <c r="AC284" s="1"/>
      <c r="AD284" s="1"/>
      <c r="AE284" s="1"/>
    </row>
    <row r="285" spans="1:31" ht="13.5" x14ac:dyDescent="0.25">
      <c r="A285" s="7"/>
      <c r="B285" s="7"/>
      <c r="C285" s="22"/>
      <c r="D285" s="7"/>
      <c r="E285" s="7"/>
      <c r="F285" s="7"/>
      <c r="G285" s="7"/>
      <c r="H285" s="7"/>
      <c r="I285" s="7"/>
      <c r="J285" s="10"/>
      <c r="K285" s="10"/>
      <c r="L285" s="10"/>
      <c r="M285" s="10"/>
      <c r="N285" s="10"/>
      <c r="O285" s="7"/>
      <c r="P285" s="7"/>
      <c r="Q285" s="11"/>
      <c r="R285" s="1"/>
      <c r="S285" s="1"/>
      <c r="T285" s="1"/>
      <c r="U285" s="1"/>
      <c r="V285" s="1"/>
      <c r="W285" s="1"/>
      <c r="X285" s="1"/>
      <c r="Y285" s="1"/>
      <c r="Z285" s="1"/>
      <c r="AA285" s="1"/>
      <c r="AB285" s="1"/>
      <c r="AC285" s="1"/>
      <c r="AD285" s="1"/>
      <c r="AE285" s="1"/>
    </row>
    <row r="286" spans="1:31" ht="13.5" x14ac:dyDescent="0.25">
      <c r="A286" s="7"/>
      <c r="B286" s="7"/>
      <c r="C286" s="22"/>
      <c r="D286" s="7"/>
      <c r="E286" s="7"/>
      <c r="F286" s="7"/>
      <c r="G286" s="7"/>
      <c r="H286" s="7"/>
      <c r="I286" s="7"/>
      <c r="J286" s="10"/>
      <c r="K286" s="10"/>
      <c r="L286" s="10"/>
      <c r="M286" s="10"/>
      <c r="N286" s="10"/>
      <c r="O286" s="7"/>
      <c r="P286" s="7"/>
      <c r="Q286" s="11"/>
      <c r="R286" s="1"/>
      <c r="S286" s="1"/>
      <c r="T286" s="1"/>
      <c r="U286" s="1"/>
      <c r="V286" s="1"/>
      <c r="W286" s="1"/>
      <c r="X286" s="1"/>
      <c r="Y286" s="1"/>
      <c r="Z286" s="1"/>
      <c r="AA286" s="1"/>
      <c r="AB286" s="1"/>
      <c r="AC286" s="1"/>
      <c r="AD286" s="1"/>
      <c r="AE286" s="1"/>
    </row>
    <row r="287" spans="1:31" ht="13.5" x14ac:dyDescent="0.25">
      <c r="A287" s="7"/>
      <c r="B287" s="7"/>
      <c r="C287" s="22"/>
      <c r="D287" s="7"/>
      <c r="E287" s="7"/>
      <c r="F287" s="7"/>
      <c r="G287" s="7"/>
      <c r="H287" s="7"/>
      <c r="I287" s="7"/>
      <c r="J287" s="10"/>
      <c r="K287" s="10"/>
      <c r="L287" s="10"/>
      <c r="M287" s="10"/>
      <c r="N287" s="10"/>
      <c r="O287" s="7"/>
      <c r="P287" s="7"/>
      <c r="Q287" s="11"/>
      <c r="R287" s="1"/>
      <c r="S287" s="1"/>
      <c r="T287" s="1"/>
      <c r="U287" s="1"/>
      <c r="V287" s="1"/>
      <c r="W287" s="1"/>
      <c r="X287" s="1"/>
      <c r="Y287" s="1"/>
      <c r="Z287" s="1"/>
      <c r="AA287" s="1"/>
      <c r="AB287" s="1"/>
      <c r="AC287" s="1"/>
      <c r="AD287" s="1"/>
      <c r="AE287" s="1"/>
    </row>
    <row r="288" spans="1:31" ht="13.5" x14ac:dyDescent="0.25">
      <c r="A288" s="7"/>
      <c r="B288" s="7"/>
      <c r="C288" s="22"/>
      <c r="D288" s="7"/>
      <c r="E288" s="7"/>
      <c r="F288" s="7"/>
      <c r="G288" s="7"/>
      <c r="H288" s="7"/>
      <c r="I288" s="7"/>
      <c r="J288" s="10"/>
      <c r="K288" s="10"/>
      <c r="L288" s="10"/>
      <c r="M288" s="10"/>
      <c r="N288" s="10"/>
      <c r="O288" s="7"/>
      <c r="P288" s="7"/>
      <c r="Q288" s="11"/>
      <c r="R288" s="1"/>
      <c r="S288" s="1"/>
      <c r="T288" s="1"/>
      <c r="U288" s="1"/>
      <c r="V288" s="1"/>
      <c r="W288" s="1"/>
      <c r="X288" s="1"/>
      <c r="Y288" s="1"/>
      <c r="Z288" s="1"/>
      <c r="AA288" s="1"/>
      <c r="AB288" s="1"/>
      <c r="AC288" s="1"/>
      <c r="AD288" s="1"/>
      <c r="AE288" s="1"/>
    </row>
    <row r="289" spans="1:31" ht="13.5" x14ac:dyDescent="0.25">
      <c r="A289" s="7"/>
      <c r="B289" s="7"/>
      <c r="C289" s="22"/>
      <c r="D289" s="7"/>
      <c r="E289" s="7"/>
      <c r="F289" s="7"/>
      <c r="G289" s="7"/>
      <c r="H289" s="7"/>
      <c r="I289" s="7"/>
      <c r="J289" s="10"/>
      <c r="K289" s="10"/>
      <c r="L289" s="10"/>
      <c r="M289" s="10"/>
      <c r="N289" s="10"/>
      <c r="O289" s="7"/>
      <c r="P289" s="7"/>
      <c r="Q289" s="11"/>
      <c r="R289" s="1"/>
      <c r="S289" s="1"/>
      <c r="T289" s="1"/>
      <c r="U289" s="1"/>
      <c r="V289" s="1"/>
      <c r="W289" s="1"/>
      <c r="X289" s="1"/>
      <c r="Y289" s="1"/>
      <c r="Z289" s="1"/>
      <c r="AA289" s="1"/>
      <c r="AB289" s="1"/>
      <c r="AC289" s="1"/>
      <c r="AD289" s="1"/>
      <c r="AE289" s="1"/>
    </row>
    <row r="290" spans="1:31" ht="13.5" x14ac:dyDescent="0.25">
      <c r="A290" s="7"/>
      <c r="B290" s="7"/>
      <c r="C290" s="22"/>
      <c r="D290" s="7"/>
      <c r="E290" s="7"/>
      <c r="F290" s="7"/>
      <c r="G290" s="7"/>
      <c r="H290" s="7"/>
      <c r="I290" s="7"/>
      <c r="J290" s="10"/>
      <c r="K290" s="10"/>
      <c r="L290" s="10"/>
      <c r="M290" s="10"/>
      <c r="N290" s="10"/>
      <c r="O290" s="7"/>
      <c r="P290" s="7"/>
      <c r="Q290" s="11"/>
      <c r="R290" s="1"/>
      <c r="S290" s="1"/>
      <c r="T290" s="1"/>
      <c r="U290" s="1"/>
      <c r="V290" s="1"/>
      <c r="W290" s="1"/>
      <c r="X290" s="1"/>
      <c r="Y290" s="1"/>
      <c r="Z290" s="1"/>
      <c r="AA290" s="1"/>
      <c r="AB290" s="1"/>
      <c r="AC290" s="1"/>
      <c r="AD290" s="1"/>
      <c r="AE290" s="1"/>
    </row>
    <row r="291" spans="1:31" ht="13.5" x14ac:dyDescent="0.25">
      <c r="A291" s="7"/>
      <c r="B291" s="7"/>
      <c r="C291" s="22"/>
      <c r="D291" s="7"/>
      <c r="E291" s="7"/>
      <c r="F291" s="7"/>
      <c r="G291" s="7"/>
      <c r="H291" s="7"/>
      <c r="I291" s="7"/>
      <c r="J291" s="10"/>
      <c r="K291" s="10"/>
      <c r="L291" s="10"/>
      <c r="M291" s="10"/>
      <c r="N291" s="10"/>
      <c r="O291" s="7"/>
      <c r="P291" s="7"/>
      <c r="Q291" s="11"/>
      <c r="R291" s="1"/>
      <c r="S291" s="1"/>
      <c r="T291" s="1"/>
      <c r="U291" s="1"/>
      <c r="V291" s="1"/>
      <c r="W291" s="1"/>
      <c r="X291" s="1"/>
      <c r="Y291" s="1"/>
      <c r="Z291" s="1"/>
      <c r="AA291" s="1"/>
      <c r="AB291" s="1"/>
      <c r="AC291" s="1"/>
      <c r="AD291" s="1"/>
      <c r="AE291" s="1"/>
    </row>
    <row r="292" spans="1:31" ht="13.5" x14ac:dyDescent="0.25">
      <c r="A292" s="7"/>
      <c r="B292" s="7"/>
      <c r="C292" s="22"/>
      <c r="D292" s="7"/>
      <c r="E292" s="7"/>
      <c r="F292" s="7"/>
      <c r="G292" s="7"/>
      <c r="H292" s="7"/>
      <c r="I292" s="7"/>
      <c r="J292" s="10"/>
      <c r="K292" s="10"/>
      <c r="L292" s="10"/>
      <c r="M292" s="10"/>
      <c r="N292" s="10"/>
      <c r="O292" s="7"/>
      <c r="P292" s="7"/>
      <c r="Q292" s="11"/>
      <c r="R292" s="1"/>
      <c r="S292" s="1"/>
      <c r="T292" s="1"/>
      <c r="U292" s="1"/>
      <c r="V292" s="1"/>
      <c r="W292" s="1"/>
      <c r="X292" s="1"/>
      <c r="Y292" s="1"/>
      <c r="Z292" s="1"/>
      <c r="AA292" s="1"/>
      <c r="AB292" s="1"/>
      <c r="AC292" s="1"/>
      <c r="AD292" s="1"/>
      <c r="AE292" s="1"/>
    </row>
    <row r="293" spans="1:31" ht="13.5" x14ac:dyDescent="0.25">
      <c r="A293" s="7"/>
      <c r="B293" s="7"/>
      <c r="C293" s="22"/>
      <c r="D293" s="7"/>
      <c r="E293" s="7"/>
      <c r="F293" s="7"/>
      <c r="G293" s="7"/>
      <c r="H293" s="7"/>
      <c r="I293" s="7"/>
      <c r="J293" s="10"/>
      <c r="K293" s="10"/>
      <c r="L293" s="10"/>
      <c r="M293" s="10"/>
      <c r="N293" s="10"/>
      <c r="O293" s="7"/>
      <c r="P293" s="7"/>
      <c r="Q293" s="11"/>
      <c r="R293" s="1"/>
      <c r="S293" s="1"/>
      <c r="T293" s="1"/>
      <c r="U293" s="1"/>
      <c r="V293" s="1"/>
      <c r="W293" s="1"/>
      <c r="X293" s="1"/>
      <c r="Y293" s="1"/>
      <c r="Z293" s="1"/>
      <c r="AA293" s="1"/>
      <c r="AB293" s="1"/>
      <c r="AC293" s="1"/>
      <c r="AD293" s="1"/>
      <c r="AE293" s="1"/>
    </row>
    <row r="294" spans="1:31" ht="13.5" x14ac:dyDescent="0.25">
      <c r="A294" s="7"/>
      <c r="B294" s="7"/>
      <c r="C294" s="22"/>
      <c r="D294" s="7"/>
      <c r="E294" s="7"/>
      <c r="F294" s="7"/>
      <c r="G294" s="7"/>
      <c r="H294" s="7"/>
      <c r="I294" s="7"/>
      <c r="J294" s="10"/>
      <c r="K294" s="10"/>
      <c r="L294" s="10"/>
      <c r="M294" s="10"/>
      <c r="N294" s="10"/>
      <c r="O294" s="7"/>
      <c r="P294" s="7"/>
      <c r="Q294" s="11"/>
      <c r="R294" s="1"/>
      <c r="S294" s="1"/>
      <c r="T294" s="1"/>
      <c r="U294" s="1"/>
      <c r="V294" s="1"/>
      <c r="W294" s="1"/>
      <c r="X294" s="1"/>
      <c r="Y294" s="1"/>
      <c r="Z294" s="1"/>
      <c r="AA294" s="1"/>
      <c r="AB294" s="1"/>
      <c r="AC294" s="1"/>
      <c r="AD294" s="1"/>
      <c r="AE294" s="1"/>
    </row>
    <row r="295" spans="1:31" ht="13.5" x14ac:dyDescent="0.25">
      <c r="A295" s="7"/>
      <c r="B295" s="7"/>
      <c r="C295" s="22"/>
      <c r="D295" s="7"/>
      <c r="E295" s="7"/>
      <c r="F295" s="7"/>
      <c r="G295" s="7"/>
      <c r="H295" s="7"/>
      <c r="I295" s="7"/>
      <c r="J295" s="10"/>
      <c r="K295" s="10"/>
      <c r="L295" s="10"/>
      <c r="M295" s="10"/>
      <c r="N295" s="10"/>
      <c r="O295" s="7"/>
      <c r="P295" s="7"/>
      <c r="Q295" s="11"/>
      <c r="R295" s="1"/>
      <c r="S295" s="1"/>
      <c r="T295" s="1"/>
      <c r="U295" s="1"/>
      <c r="V295" s="1"/>
      <c r="W295" s="1"/>
      <c r="X295" s="1"/>
      <c r="Y295" s="1"/>
      <c r="Z295" s="1"/>
      <c r="AA295" s="1"/>
      <c r="AB295" s="1"/>
      <c r="AC295" s="1"/>
      <c r="AD295" s="1"/>
      <c r="AE295" s="1"/>
    </row>
    <row r="296" spans="1:31" ht="13.5" x14ac:dyDescent="0.25">
      <c r="A296" s="7"/>
      <c r="B296" s="7"/>
      <c r="C296" s="22"/>
      <c r="D296" s="7"/>
      <c r="E296" s="7"/>
      <c r="F296" s="7"/>
      <c r="G296" s="7"/>
      <c r="H296" s="7"/>
      <c r="I296" s="7"/>
      <c r="J296" s="10"/>
      <c r="K296" s="10"/>
      <c r="L296" s="10"/>
      <c r="M296" s="10"/>
      <c r="N296" s="10"/>
      <c r="O296" s="7"/>
      <c r="P296" s="7"/>
      <c r="Q296" s="11"/>
      <c r="R296" s="1"/>
      <c r="S296" s="1"/>
      <c r="T296" s="1"/>
      <c r="U296" s="1"/>
      <c r="V296" s="1"/>
      <c r="W296" s="1"/>
      <c r="X296" s="1"/>
      <c r="Y296" s="1"/>
      <c r="Z296" s="1"/>
      <c r="AA296" s="1"/>
      <c r="AB296" s="1"/>
      <c r="AC296" s="1"/>
      <c r="AD296" s="1"/>
      <c r="AE296" s="1"/>
    </row>
    <row r="297" spans="1:31" ht="13.5" x14ac:dyDescent="0.25">
      <c r="A297" s="7"/>
      <c r="B297" s="7"/>
      <c r="C297" s="22"/>
      <c r="D297" s="7"/>
      <c r="E297" s="7"/>
      <c r="F297" s="7"/>
      <c r="G297" s="7"/>
      <c r="H297" s="7"/>
      <c r="I297" s="7"/>
      <c r="J297" s="10"/>
      <c r="K297" s="10"/>
      <c r="L297" s="10"/>
      <c r="M297" s="10"/>
      <c r="N297" s="10"/>
      <c r="O297" s="7"/>
      <c r="P297" s="7"/>
      <c r="Q297" s="11"/>
      <c r="R297" s="1"/>
      <c r="S297" s="1"/>
      <c r="T297" s="1"/>
      <c r="U297" s="1"/>
      <c r="V297" s="1"/>
      <c r="W297" s="1"/>
      <c r="X297" s="1"/>
      <c r="Y297" s="1"/>
      <c r="Z297" s="1"/>
      <c r="AA297" s="1"/>
      <c r="AB297" s="1"/>
      <c r="AC297" s="1"/>
      <c r="AD297" s="1"/>
      <c r="AE297" s="1"/>
    </row>
    <row r="298" spans="1:31" ht="13.5" x14ac:dyDescent="0.25">
      <c r="A298" s="7"/>
      <c r="B298" s="7"/>
      <c r="C298" s="22"/>
      <c r="D298" s="7"/>
      <c r="E298" s="7"/>
      <c r="F298" s="7"/>
      <c r="G298" s="7"/>
      <c r="H298" s="7"/>
      <c r="I298" s="7"/>
      <c r="J298" s="10"/>
      <c r="K298" s="10"/>
      <c r="L298" s="10"/>
      <c r="M298" s="10"/>
      <c r="N298" s="10"/>
      <c r="O298" s="7"/>
      <c r="P298" s="7"/>
      <c r="Q298" s="11"/>
      <c r="R298" s="1"/>
      <c r="S298" s="1"/>
      <c r="T298" s="1"/>
      <c r="U298" s="1"/>
      <c r="V298" s="1"/>
      <c r="W298" s="1"/>
      <c r="X298" s="1"/>
      <c r="Y298" s="1"/>
      <c r="Z298" s="1"/>
      <c r="AA298" s="1"/>
      <c r="AB298" s="1"/>
      <c r="AC298" s="1"/>
      <c r="AD298" s="1"/>
      <c r="AE298" s="1"/>
    </row>
    <row r="299" spans="1:31" ht="13.5" x14ac:dyDescent="0.25">
      <c r="A299" s="7"/>
      <c r="B299" s="7"/>
      <c r="C299" s="22"/>
      <c r="D299" s="7"/>
      <c r="E299" s="7"/>
      <c r="F299" s="7"/>
      <c r="G299" s="7"/>
      <c r="H299" s="7"/>
      <c r="I299" s="7"/>
      <c r="J299" s="10"/>
      <c r="K299" s="10"/>
      <c r="L299" s="10"/>
      <c r="M299" s="10"/>
      <c r="N299" s="10"/>
      <c r="O299" s="7"/>
      <c r="P299" s="7"/>
      <c r="Q299" s="11"/>
      <c r="R299" s="1"/>
      <c r="S299" s="1"/>
      <c r="T299" s="1"/>
      <c r="U299" s="1"/>
      <c r="V299" s="1"/>
      <c r="W299" s="1"/>
      <c r="X299" s="1"/>
      <c r="Y299" s="1"/>
      <c r="Z299" s="1"/>
      <c r="AA299" s="1"/>
      <c r="AB299" s="1"/>
      <c r="AC299" s="1"/>
      <c r="AD299" s="1"/>
      <c r="AE299" s="1"/>
    </row>
    <row r="300" spans="1:31" ht="13.5" x14ac:dyDescent="0.25">
      <c r="A300" s="7"/>
      <c r="B300" s="7"/>
      <c r="C300" s="22"/>
      <c r="D300" s="7"/>
      <c r="E300" s="7"/>
      <c r="F300" s="7"/>
      <c r="G300" s="7"/>
      <c r="H300" s="7"/>
      <c r="I300" s="7"/>
      <c r="J300" s="10"/>
      <c r="K300" s="10"/>
      <c r="L300" s="10"/>
      <c r="M300" s="10"/>
      <c r="N300" s="10"/>
      <c r="O300" s="7"/>
      <c r="P300" s="7"/>
      <c r="Q300" s="11"/>
      <c r="R300" s="1"/>
      <c r="S300" s="1"/>
      <c r="T300" s="1"/>
      <c r="U300" s="1"/>
      <c r="V300" s="1"/>
      <c r="W300" s="1"/>
      <c r="X300" s="1"/>
      <c r="Y300" s="1"/>
      <c r="Z300" s="1"/>
      <c r="AA300" s="1"/>
      <c r="AB300" s="1"/>
      <c r="AC300" s="1"/>
      <c r="AD300" s="1"/>
      <c r="AE300" s="1"/>
    </row>
    <row r="301" spans="1:31" ht="13.5" x14ac:dyDescent="0.25">
      <c r="A301" s="7"/>
      <c r="B301" s="7"/>
      <c r="C301" s="22"/>
      <c r="D301" s="7"/>
      <c r="E301" s="7"/>
      <c r="F301" s="7"/>
      <c r="G301" s="7"/>
      <c r="H301" s="7"/>
      <c r="I301" s="7"/>
      <c r="J301" s="10"/>
      <c r="K301" s="10"/>
      <c r="L301" s="10"/>
      <c r="M301" s="10"/>
      <c r="N301" s="10"/>
      <c r="O301" s="7"/>
      <c r="P301" s="7"/>
      <c r="Q301" s="11"/>
      <c r="R301" s="1"/>
      <c r="S301" s="1"/>
      <c r="T301" s="1"/>
      <c r="U301" s="1"/>
      <c r="V301" s="1"/>
      <c r="W301" s="1"/>
      <c r="X301" s="1"/>
      <c r="Y301" s="1"/>
      <c r="Z301" s="1"/>
      <c r="AA301" s="1"/>
      <c r="AB301" s="1"/>
      <c r="AC301" s="1"/>
      <c r="AD301" s="1"/>
      <c r="AE301" s="1"/>
    </row>
    <row r="302" spans="1:31" ht="13.5" x14ac:dyDescent="0.25">
      <c r="A302" s="7"/>
      <c r="B302" s="7"/>
      <c r="C302" s="22"/>
      <c r="D302" s="7"/>
      <c r="E302" s="7"/>
      <c r="F302" s="7"/>
      <c r="G302" s="7"/>
      <c r="H302" s="7"/>
      <c r="I302" s="7"/>
      <c r="J302" s="10"/>
      <c r="K302" s="10"/>
      <c r="L302" s="10"/>
      <c r="M302" s="10"/>
      <c r="N302" s="10"/>
      <c r="O302" s="7"/>
      <c r="P302" s="7"/>
      <c r="Q302" s="11"/>
      <c r="R302" s="1"/>
      <c r="S302" s="1"/>
      <c r="T302" s="1"/>
      <c r="U302" s="1"/>
      <c r="V302" s="1"/>
      <c r="W302" s="1"/>
      <c r="X302" s="1"/>
      <c r="Y302" s="1"/>
      <c r="Z302" s="1"/>
      <c r="AA302" s="1"/>
      <c r="AB302" s="1"/>
      <c r="AC302" s="1"/>
      <c r="AD302" s="1"/>
      <c r="AE302" s="1"/>
    </row>
    <row r="303" spans="1:31" ht="13.5" x14ac:dyDescent="0.25">
      <c r="A303" s="7"/>
      <c r="B303" s="7"/>
      <c r="C303" s="22"/>
      <c r="D303" s="7"/>
      <c r="E303" s="7"/>
      <c r="F303" s="7"/>
      <c r="G303" s="7"/>
      <c r="H303" s="7"/>
      <c r="I303" s="7"/>
      <c r="J303" s="10"/>
      <c r="K303" s="10"/>
      <c r="L303" s="10"/>
      <c r="M303" s="10"/>
      <c r="N303" s="10"/>
      <c r="O303" s="7"/>
      <c r="P303" s="7"/>
      <c r="Q303" s="11"/>
      <c r="R303" s="1"/>
      <c r="S303" s="1"/>
      <c r="T303" s="1"/>
      <c r="U303" s="1"/>
      <c r="V303" s="1"/>
      <c r="W303" s="1"/>
      <c r="X303" s="1"/>
      <c r="Y303" s="1"/>
      <c r="Z303" s="1"/>
      <c r="AA303" s="1"/>
      <c r="AB303" s="1"/>
      <c r="AC303" s="1"/>
      <c r="AD303" s="1"/>
      <c r="AE303" s="1"/>
    </row>
    <row r="304" spans="1:31" ht="13.5" x14ac:dyDescent="0.25">
      <c r="A304" s="7"/>
      <c r="B304" s="7"/>
      <c r="C304" s="22"/>
      <c r="D304" s="7"/>
      <c r="E304" s="7"/>
      <c r="F304" s="7"/>
      <c r="G304" s="7"/>
      <c r="H304" s="7"/>
      <c r="I304" s="7"/>
      <c r="J304" s="10"/>
      <c r="K304" s="10"/>
      <c r="L304" s="10"/>
      <c r="M304" s="10"/>
      <c r="N304" s="10"/>
      <c r="O304" s="7"/>
      <c r="P304" s="7"/>
      <c r="Q304" s="11"/>
      <c r="R304" s="1"/>
      <c r="S304" s="1"/>
      <c r="T304" s="1"/>
      <c r="U304" s="1"/>
      <c r="V304" s="1"/>
      <c r="W304" s="1"/>
      <c r="X304" s="1"/>
      <c r="Y304" s="1"/>
      <c r="Z304" s="1"/>
      <c r="AA304" s="1"/>
      <c r="AB304" s="1"/>
      <c r="AC304" s="1"/>
      <c r="AD304" s="1"/>
      <c r="AE304" s="1"/>
    </row>
    <row r="305" spans="1:31" ht="13.5" x14ac:dyDescent="0.25">
      <c r="A305" s="7"/>
      <c r="B305" s="7"/>
      <c r="C305" s="22"/>
      <c r="D305" s="7"/>
      <c r="E305" s="7"/>
      <c r="F305" s="7"/>
      <c r="G305" s="7"/>
      <c r="H305" s="7"/>
      <c r="I305" s="7"/>
      <c r="J305" s="10"/>
      <c r="K305" s="10"/>
      <c r="L305" s="10"/>
      <c r="M305" s="10"/>
      <c r="N305" s="10"/>
      <c r="O305" s="7"/>
      <c r="P305" s="7"/>
      <c r="Q305" s="11"/>
      <c r="R305" s="1"/>
      <c r="S305" s="1"/>
      <c r="T305" s="1"/>
      <c r="U305" s="1"/>
      <c r="V305" s="1"/>
      <c r="W305" s="1"/>
      <c r="X305" s="1"/>
      <c r="Y305" s="1"/>
      <c r="Z305" s="1"/>
      <c r="AA305" s="1"/>
      <c r="AB305" s="1"/>
      <c r="AC305" s="1"/>
      <c r="AD305" s="1"/>
      <c r="AE305" s="1"/>
    </row>
    <row r="306" spans="1:31" ht="13.5" x14ac:dyDescent="0.25">
      <c r="A306" s="7"/>
      <c r="B306" s="7"/>
      <c r="C306" s="22"/>
      <c r="D306" s="7"/>
      <c r="E306" s="7"/>
      <c r="F306" s="7"/>
      <c r="G306" s="7"/>
      <c r="H306" s="7"/>
      <c r="I306" s="7"/>
      <c r="J306" s="10"/>
      <c r="K306" s="10"/>
      <c r="L306" s="10"/>
      <c r="M306" s="10"/>
      <c r="N306" s="10"/>
      <c r="O306" s="7"/>
      <c r="P306" s="7"/>
      <c r="Q306" s="11"/>
      <c r="R306" s="1"/>
      <c r="S306" s="1"/>
      <c r="T306" s="1"/>
      <c r="U306" s="1"/>
      <c r="V306" s="1"/>
      <c r="W306" s="1"/>
      <c r="X306" s="1"/>
      <c r="Y306" s="1"/>
      <c r="Z306" s="1"/>
      <c r="AA306" s="1"/>
      <c r="AB306" s="1"/>
      <c r="AC306" s="1"/>
      <c r="AD306" s="1"/>
      <c r="AE306" s="1"/>
    </row>
    <row r="307" spans="1:31" ht="13.5" x14ac:dyDescent="0.25">
      <c r="A307" s="7"/>
      <c r="B307" s="7"/>
      <c r="C307" s="22"/>
      <c r="D307" s="7"/>
      <c r="E307" s="7"/>
      <c r="F307" s="7"/>
      <c r="G307" s="7"/>
      <c r="H307" s="7"/>
      <c r="I307" s="7"/>
      <c r="J307" s="10"/>
      <c r="K307" s="10"/>
      <c r="L307" s="10"/>
      <c r="M307" s="10"/>
      <c r="N307" s="10"/>
      <c r="O307" s="7"/>
      <c r="P307" s="7"/>
      <c r="Q307" s="11"/>
      <c r="R307" s="1"/>
      <c r="S307" s="1"/>
      <c r="T307" s="1"/>
      <c r="U307" s="1"/>
      <c r="V307" s="1"/>
      <c r="W307" s="1"/>
      <c r="X307" s="1"/>
      <c r="Y307" s="1"/>
      <c r="Z307" s="1"/>
      <c r="AA307" s="1"/>
      <c r="AB307" s="1"/>
      <c r="AC307" s="1"/>
      <c r="AD307" s="1"/>
      <c r="AE307" s="1"/>
    </row>
    <row r="308" spans="1:31" ht="13.5" x14ac:dyDescent="0.25">
      <c r="A308" s="7"/>
      <c r="B308" s="7"/>
      <c r="C308" s="22"/>
      <c r="D308" s="7"/>
      <c r="E308" s="7"/>
      <c r="F308" s="7"/>
      <c r="G308" s="7"/>
      <c r="H308" s="7"/>
      <c r="I308" s="7"/>
      <c r="J308" s="10"/>
      <c r="K308" s="10"/>
      <c r="L308" s="10"/>
      <c r="M308" s="10"/>
      <c r="N308" s="10"/>
      <c r="O308" s="7"/>
      <c r="P308" s="7"/>
      <c r="Q308" s="11"/>
      <c r="R308" s="1"/>
      <c r="S308" s="1"/>
      <c r="T308" s="1"/>
      <c r="U308" s="1"/>
      <c r="V308" s="1"/>
      <c r="W308" s="1"/>
      <c r="X308" s="1"/>
      <c r="Y308" s="1"/>
      <c r="Z308" s="1"/>
      <c r="AA308" s="1"/>
      <c r="AB308" s="1"/>
      <c r="AC308" s="1"/>
      <c r="AD308" s="1"/>
      <c r="AE308" s="1"/>
    </row>
    <row r="309" spans="1:31" ht="13.5" x14ac:dyDescent="0.25">
      <c r="A309" s="7"/>
      <c r="B309" s="7"/>
      <c r="C309" s="22"/>
      <c r="D309" s="7"/>
      <c r="E309" s="7"/>
      <c r="F309" s="7"/>
      <c r="G309" s="7"/>
      <c r="H309" s="7"/>
      <c r="I309" s="7"/>
      <c r="J309" s="10"/>
      <c r="K309" s="10"/>
      <c r="L309" s="10"/>
      <c r="M309" s="10"/>
      <c r="N309" s="10"/>
      <c r="O309" s="7"/>
      <c r="P309" s="7"/>
      <c r="Q309" s="11"/>
      <c r="R309" s="1"/>
      <c r="S309" s="1"/>
      <c r="T309" s="1"/>
      <c r="U309" s="1"/>
      <c r="V309" s="1"/>
      <c r="W309" s="1"/>
      <c r="X309" s="1"/>
      <c r="Y309" s="1"/>
      <c r="Z309" s="1"/>
      <c r="AA309" s="1"/>
      <c r="AB309" s="1"/>
      <c r="AC309" s="1"/>
      <c r="AD309" s="1"/>
      <c r="AE309" s="1"/>
    </row>
    <row r="310" spans="1:31" ht="13.5" x14ac:dyDescent="0.25">
      <c r="A310" s="7"/>
      <c r="B310" s="7"/>
      <c r="C310" s="22"/>
      <c r="D310" s="7"/>
      <c r="E310" s="7"/>
      <c r="F310" s="7"/>
      <c r="G310" s="7"/>
      <c r="H310" s="7"/>
      <c r="I310" s="7"/>
      <c r="J310" s="10"/>
      <c r="K310" s="10"/>
      <c r="L310" s="10"/>
      <c r="M310" s="10"/>
      <c r="N310" s="10"/>
      <c r="O310" s="7"/>
      <c r="P310" s="7"/>
      <c r="Q310" s="11"/>
      <c r="R310" s="1"/>
      <c r="S310" s="1"/>
      <c r="T310" s="1"/>
      <c r="U310" s="1"/>
      <c r="V310" s="1"/>
      <c r="W310" s="1"/>
      <c r="X310" s="1"/>
      <c r="Y310" s="1"/>
      <c r="Z310" s="1"/>
      <c r="AA310" s="1"/>
      <c r="AB310" s="1"/>
      <c r="AC310" s="1"/>
      <c r="AD310" s="1"/>
      <c r="AE310" s="1"/>
    </row>
    <row r="311" spans="1:31" ht="13.5" x14ac:dyDescent="0.25">
      <c r="A311" s="7"/>
      <c r="B311" s="7"/>
      <c r="C311" s="22"/>
      <c r="D311" s="7"/>
      <c r="E311" s="7"/>
      <c r="F311" s="7"/>
      <c r="G311" s="7"/>
      <c r="H311" s="7"/>
      <c r="I311" s="7"/>
      <c r="J311" s="10"/>
      <c r="K311" s="10"/>
      <c r="L311" s="10"/>
      <c r="M311" s="10"/>
      <c r="N311" s="10"/>
      <c r="O311" s="7"/>
      <c r="P311" s="7"/>
      <c r="Q311" s="11"/>
      <c r="R311" s="1"/>
      <c r="S311" s="1"/>
      <c r="T311" s="1"/>
      <c r="U311" s="1"/>
      <c r="V311" s="1"/>
      <c r="W311" s="1"/>
      <c r="X311" s="1"/>
      <c r="Y311" s="1"/>
      <c r="Z311" s="1"/>
      <c r="AA311" s="1"/>
      <c r="AB311" s="1"/>
      <c r="AC311" s="1"/>
      <c r="AD311" s="1"/>
      <c r="AE311" s="1"/>
    </row>
    <row r="312" spans="1:31" ht="13.5" x14ac:dyDescent="0.25">
      <c r="A312" s="7"/>
      <c r="B312" s="7"/>
      <c r="C312" s="22"/>
      <c r="D312" s="7"/>
      <c r="E312" s="7"/>
      <c r="F312" s="7"/>
      <c r="G312" s="7"/>
      <c r="H312" s="7"/>
      <c r="I312" s="7"/>
      <c r="J312" s="10"/>
      <c r="K312" s="10"/>
      <c r="L312" s="10"/>
      <c r="M312" s="10"/>
      <c r="N312" s="10"/>
      <c r="O312" s="7"/>
      <c r="P312" s="7"/>
      <c r="Q312" s="11"/>
      <c r="R312" s="1"/>
      <c r="S312" s="1"/>
      <c r="T312" s="1"/>
      <c r="U312" s="1"/>
      <c r="V312" s="1"/>
      <c r="W312" s="1"/>
      <c r="X312" s="1"/>
      <c r="Y312" s="1"/>
      <c r="Z312" s="1"/>
      <c r="AA312" s="1"/>
      <c r="AB312" s="1"/>
      <c r="AC312" s="1"/>
      <c r="AD312" s="1"/>
      <c r="AE312" s="1"/>
    </row>
    <row r="313" spans="1:31" ht="13.5" x14ac:dyDescent="0.25">
      <c r="A313" s="1"/>
      <c r="B313" s="1"/>
      <c r="C313" s="19"/>
      <c r="D313" s="1"/>
      <c r="E313" s="1"/>
      <c r="F313" s="1"/>
      <c r="G313" s="1"/>
      <c r="H313" s="1"/>
      <c r="I313" s="1"/>
      <c r="J313" s="3"/>
      <c r="K313" s="3"/>
      <c r="L313" s="3"/>
      <c r="M313" s="3"/>
      <c r="N313" s="3"/>
      <c r="O313" s="1"/>
      <c r="P313" s="1"/>
      <c r="Q313" s="4"/>
      <c r="R313" s="1"/>
      <c r="S313" s="1"/>
      <c r="T313" s="1"/>
      <c r="U313" s="1"/>
      <c r="V313" s="1"/>
      <c r="W313" s="1"/>
      <c r="X313" s="1"/>
      <c r="Y313" s="1"/>
      <c r="Z313" s="1"/>
      <c r="AA313" s="1"/>
      <c r="AB313" s="1"/>
      <c r="AC313" s="1"/>
      <c r="AD313" s="1"/>
      <c r="AE313" s="1"/>
    </row>
    <row r="314" spans="1:31" ht="13.5" x14ac:dyDescent="0.25">
      <c r="A314" s="1"/>
      <c r="B314" s="1"/>
      <c r="C314" s="19"/>
      <c r="D314" s="1"/>
      <c r="E314" s="1"/>
      <c r="F314" s="1"/>
      <c r="G314" s="1"/>
      <c r="H314" s="1"/>
      <c r="I314" s="1"/>
      <c r="J314" s="3"/>
      <c r="K314" s="3"/>
      <c r="L314" s="3"/>
      <c r="M314" s="3"/>
      <c r="N314" s="3"/>
      <c r="O314" s="1"/>
      <c r="P314" s="1"/>
      <c r="Q314" s="4"/>
      <c r="R314" s="1"/>
      <c r="S314" s="1"/>
      <c r="T314" s="1"/>
      <c r="U314" s="1"/>
      <c r="V314" s="1"/>
      <c r="W314" s="1"/>
      <c r="X314" s="1"/>
      <c r="Y314" s="1"/>
      <c r="Z314" s="1"/>
      <c r="AA314" s="1"/>
      <c r="AB314" s="1"/>
      <c r="AC314" s="1"/>
      <c r="AD314" s="1"/>
      <c r="AE314" s="1"/>
    </row>
    <row r="315" spans="1:31" ht="13.5" x14ac:dyDescent="0.25">
      <c r="A315" s="1"/>
      <c r="B315" s="1"/>
      <c r="C315" s="19"/>
      <c r="D315" s="1"/>
      <c r="E315" s="1"/>
      <c r="F315" s="1"/>
      <c r="G315" s="1"/>
      <c r="H315" s="1"/>
      <c r="I315" s="1"/>
      <c r="J315" s="3"/>
      <c r="K315" s="3"/>
      <c r="L315" s="3"/>
      <c r="M315" s="3"/>
      <c r="N315" s="3"/>
      <c r="O315" s="1"/>
      <c r="P315" s="1"/>
      <c r="Q315" s="4"/>
      <c r="R315" s="1"/>
      <c r="S315" s="1"/>
      <c r="T315" s="1"/>
      <c r="U315" s="1"/>
      <c r="V315" s="1"/>
      <c r="W315" s="1"/>
      <c r="X315" s="1"/>
      <c r="Y315" s="1"/>
      <c r="Z315" s="1"/>
      <c r="AA315" s="1"/>
      <c r="AB315" s="1"/>
      <c r="AC315" s="1"/>
      <c r="AD315" s="1"/>
      <c r="AE315" s="1"/>
    </row>
    <row r="316" spans="1:31" ht="13.5" x14ac:dyDescent="0.25">
      <c r="A316" s="1"/>
      <c r="B316" s="1"/>
      <c r="C316" s="19"/>
      <c r="D316" s="1"/>
      <c r="E316" s="1"/>
      <c r="F316" s="1"/>
      <c r="G316" s="1"/>
      <c r="H316" s="1"/>
      <c r="I316" s="1"/>
      <c r="J316" s="3"/>
      <c r="K316" s="3"/>
      <c r="L316" s="3"/>
      <c r="M316" s="3"/>
      <c r="N316" s="3"/>
      <c r="O316" s="1"/>
      <c r="P316" s="1"/>
      <c r="Q316" s="4"/>
      <c r="R316" s="1"/>
      <c r="S316" s="1"/>
      <c r="T316" s="1"/>
      <c r="U316" s="1"/>
      <c r="V316" s="1"/>
      <c r="W316" s="1"/>
      <c r="X316" s="1"/>
      <c r="Y316" s="1"/>
      <c r="Z316" s="1"/>
      <c r="AA316" s="1"/>
      <c r="AB316" s="1"/>
      <c r="AC316" s="1"/>
      <c r="AD316" s="1"/>
      <c r="AE316" s="1"/>
    </row>
    <row r="317" spans="1:31" ht="13.5" x14ac:dyDescent="0.25">
      <c r="A317" s="1"/>
      <c r="B317" s="1"/>
      <c r="C317" s="19"/>
      <c r="D317" s="1"/>
      <c r="E317" s="1"/>
      <c r="F317" s="1"/>
      <c r="G317" s="1"/>
      <c r="H317" s="1"/>
      <c r="I317" s="1"/>
      <c r="J317" s="3"/>
      <c r="K317" s="3"/>
      <c r="L317" s="3"/>
      <c r="M317" s="3"/>
      <c r="N317" s="3"/>
      <c r="O317" s="1"/>
      <c r="P317" s="1"/>
      <c r="Q317" s="4"/>
      <c r="R317" s="1"/>
      <c r="S317" s="1"/>
      <c r="T317" s="1"/>
      <c r="U317" s="1"/>
      <c r="V317" s="1"/>
      <c r="W317" s="1"/>
      <c r="X317" s="1"/>
      <c r="Y317" s="1"/>
      <c r="Z317" s="1"/>
      <c r="AA317" s="1"/>
      <c r="AB317" s="1"/>
      <c r="AC317" s="1"/>
      <c r="AD317" s="1"/>
      <c r="AE317" s="1"/>
    </row>
    <row r="318" spans="1:31" ht="13.5" x14ac:dyDescent="0.25">
      <c r="A318" s="1"/>
      <c r="B318" s="1"/>
      <c r="C318" s="19"/>
      <c r="D318" s="1"/>
      <c r="E318" s="1"/>
      <c r="F318" s="1"/>
      <c r="G318" s="1"/>
      <c r="H318" s="1"/>
      <c r="I318" s="1"/>
      <c r="J318" s="3"/>
      <c r="K318" s="3"/>
      <c r="L318" s="3"/>
      <c r="M318" s="3"/>
      <c r="N318" s="3"/>
      <c r="O318" s="1"/>
      <c r="P318" s="1"/>
      <c r="Q318" s="4"/>
      <c r="R318" s="1"/>
      <c r="S318" s="1"/>
      <c r="T318" s="1"/>
      <c r="U318" s="1"/>
      <c r="V318" s="1"/>
      <c r="W318" s="1"/>
      <c r="X318" s="1"/>
      <c r="Y318" s="1"/>
      <c r="Z318" s="1"/>
      <c r="AA318" s="1"/>
      <c r="AB318" s="1"/>
      <c r="AC318" s="1"/>
      <c r="AD318" s="1"/>
      <c r="AE318" s="1"/>
    </row>
    <row r="319" spans="1:31" ht="13.5" x14ac:dyDescent="0.25">
      <c r="A319" s="1"/>
      <c r="B319" s="1"/>
      <c r="C319" s="19"/>
      <c r="D319" s="1"/>
      <c r="E319" s="1"/>
      <c r="F319" s="1"/>
      <c r="G319" s="1"/>
      <c r="H319" s="1"/>
      <c r="I319" s="1"/>
      <c r="J319" s="3"/>
      <c r="K319" s="3"/>
      <c r="L319" s="3"/>
      <c r="M319" s="3"/>
      <c r="N319" s="3"/>
      <c r="O319" s="1"/>
      <c r="P319" s="1"/>
      <c r="Q319" s="4"/>
      <c r="R319" s="1"/>
      <c r="S319" s="1"/>
      <c r="T319" s="1"/>
      <c r="U319" s="1"/>
      <c r="V319" s="1"/>
      <c r="W319" s="1"/>
      <c r="X319" s="1"/>
      <c r="Y319" s="1"/>
      <c r="Z319" s="1"/>
      <c r="AA319" s="1"/>
      <c r="AB319" s="1"/>
      <c r="AC319" s="1"/>
      <c r="AD319" s="1"/>
      <c r="AE319" s="1"/>
    </row>
    <row r="320" spans="1:31" ht="13.5" x14ac:dyDescent="0.25">
      <c r="A320" s="1"/>
      <c r="B320" s="1"/>
      <c r="C320" s="19"/>
      <c r="D320" s="1"/>
      <c r="E320" s="1"/>
      <c r="F320" s="1"/>
      <c r="G320" s="1"/>
      <c r="H320" s="1"/>
      <c r="I320" s="1"/>
      <c r="J320" s="3"/>
      <c r="K320" s="3"/>
      <c r="L320" s="3"/>
      <c r="M320" s="3"/>
      <c r="N320" s="3"/>
      <c r="O320" s="1"/>
      <c r="P320" s="1"/>
      <c r="Q320" s="4"/>
      <c r="R320" s="1"/>
      <c r="S320" s="1"/>
      <c r="T320" s="1"/>
      <c r="U320" s="1"/>
      <c r="V320" s="1"/>
      <c r="W320" s="1"/>
      <c r="X320" s="1"/>
      <c r="Y320" s="1"/>
      <c r="Z320" s="1"/>
      <c r="AA320" s="1"/>
      <c r="AB320" s="1"/>
      <c r="AC320" s="1"/>
      <c r="AD320" s="1"/>
      <c r="AE320" s="1"/>
    </row>
    <row r="321" spans="1:31" ht="13.5" x14ac:dyDescent="0.25">
      <c r="A321" s="1"/>
      <c r="B321" s="1"/>
      <c r="C321" s="19"/>
      <c r="D321" s="1"/>
      <c r="E321" s="1"/>
      <c r="F321" s="1"/>
      <c r="G321" s="1"/>
      <c r="H321" s="1"/>
      <c r="I321" s="1"/>
      <c r="J321" s="3"/>
      <c r="K321" s="3"/>
      <c r="L321" s="3"/>
      <c r="M321" s="3"/>
      <c r="N321" s="3"/>
      <c r="O321" s="1"/>
      <c r="P321" s="1"/>
      <c r="Q321" s="4"/>
      <c r="R321" s="1"/>
      <c r="S321" s="1"/>
      <c r="T321" s="1"/>
      <c r="U321" s="1"/>
      <c r="V321" s="1"/>
      <c r="W321" s="1"/>
      <c r="X321" s="1"/>
      <c r="Y321" s="1"/>
      <c r="Z321" s="1"/>
      <c r="AA321" s="1"/>
      <c r="AB321" s="1"/>
      <c r="AC321" s="1"/>
      <c r="AD321" s="1"/>
      <c r="AE321" s="1"/>
    </row>
    <row r="322" spans="1:31" ht="13.5" x14ac:dyDescent="0.25">
      <c r="A322" s="1"/>
      <c r="B322" s="1"/>
      <c r="C322" s="19"/>
      <c r="D322" s="1"/>
      <c r="E322" s="1"/>
      <c r="F322" s="1"/>
      <c r="G322" s="1"/>
      <c r="H322" s="1"/>
      <c r="I322" s="1"/>
      <c r="J322" s="3"/>
      <c r="K322" s="3"/>
      <c r="L322" s="3"/>
      <c r="M322" s="3"/>
      <c r="N322" s="3"/>
      <c r="O322" s="1"/>
      <c r="P322" s="1"/>
      <c r="Q322" s="4"/>
      <c r="R322" s="1"/>
      <c r="S322" s="1"/>
      <c r="T322" s="1"/>
      <c r="U322" s="1"/>
      <c r="V322" s="1"/>
      <c r="W322" s="1"/>
      <c r="X322" s="1"/>
      <c r="Y322" s="1"/>
      <c r="Z322" s="1"/>
      <c r="AA322" s="1"/>
      <c r="AB322" s="1"/>
      <c r="AC322" s="1"/>
      <c r="AD322" s="1"/>
      <c r="AE322" s="1"/>
    </row>
    <row r="323" spans="1:31" ht="13.5" x14ac:dyDescent="0.25">
      <c r="A323" s="1"/>
      <c r="B323" s="1"/>
      <c r="C323" s="19"/>
      <c r="D323" s="1"/>
      <c r="E323" s="1"/>
      <c r="F323" s="1"/>
      <c r="G323" s="1"/>
      <c r="H323" s="1"/>
      <c r="I323" s="1"/>
      <c r="J323" s="3"/>
      <c r="K323" s="3"/>
      <c r="L323" s="3"/>
      <c r="M323" s="3"/>
      <c r="N323" s="3"/>
      <c r="O323" s="1"/>
      <c r="P323" s="1"/>
      <c r="Q323" s="4"/>
      <c r="R323" s="1"/>
      <c r="S323" s="1"/>
      <c r="T323" s="1"/>
      <c r="U323" s="1"/>
      <c r="V323" s="1"/>
      <c r="W323" s="1"/>
      <c r="X323" s="1"/>
      <c r="Y323" s="1"/>
      <c r="Z323" s="1"/>
      <c r="AA323" s="1"/>
      <c r="AB323" s="1"/>
      <c r="AC323" s="1"/>
      <c r="AD323" s="1"/>
      <c r="AE323" s="1"/>
    </row>
    <row r="324" spans="1:31" ht="13.5" x14ac:dyDescent="0.25">
      <c r="A324" s="1"/>
      <c r="B324" s="1"/>
      <c r="C324" s="19"/>
      <c r="D324" s="1"/>
      <c r="E324" s="1"/>
      <c r="F324" s="1"/>
      <c r="G324" s="1"/>
      <c r="H324" s="1"/>
      <c r="I324" s="1"/>
      <c r="J324" s="3"/>
      <c r="K324" s="3"/>
      <c r="L324" s="3"/>
      <c r="M324" s="3"/>
      <c r="N324" s="3"/>
      <c r="O324" s="1"/>
      <c r="P324" s="1"/>
      <c r="Q324" s="4"/>
      <c r="R324" s="1"/>
      <c r="S324" s="1"/>
      <c r="T324" s="1"/>
      <c r="U324" s="1"/>
      <c r="V324" s="1"/>
      <c r="W324" s="1"/>
      <c r="X324" s="1"/>
      <c r="Y324" s="1"/>
      <c r="Z324" s="1"/>
      <c r="AA324" s="1"/>
      <c r="AB324" s="1"/>
      <c r="AC324" s="1"/>
      <c r="AD324" s="1"/>
      <c r="AE324" s="1"/>
    </row>
    <row r="325" spans="1:31" ht="13.5" x14ac:dyDescent="0.25">
      <c r="A325" s="1"/>
      <c r="B325" s="1"/>
      <c r="C325" s="19"/>
      <c r="D325" s="1"/>
      <c r="E325" s="1"/>
      <c r="F325" s="1"/>
      <c r="G325" s="1"/>
      <c r="H325" s="1"/>
      <c r="I325" s="1"/>
      <c r="J325" s="3"/>
      <c r="K325" s="3"/>
      <c r="L325" s="3"/>
      <c r="M325" s="3"/>
      <c r="N325" s="3"/>
      <c r="O325" s="1"/>
      <c r="P325" s="1"/>
      <c r="Q325" s="4"/>
      <c r="R325" s="1"/>
      <c r="S325" s="1"/>
      <c r="T325" s="1"/>
      <c r="U325" s="1"/>
      <c r="V325" s="1"/>
      <c r="W325" s="1"/>
      <c r="X325" s="1"/>
      <c r="Y325" s="1"/>
      <c r="Z325" s="1"/>
      <c r="AA325" s="1"/>
      <c r="AB325" s="1"/>
      <c r="AC325" s="1"/>
      <c r="AD325" s="1"/>
      <c r="AE325" s="1"/>
    </row>
    <row r="326" spans="1:31" ht="13.5" x14ac:dyDescent="0.25">
      <c r="A326" s="1"/>
      <c r="B326" s="1"/>
      <c r="C326" s="19"/>
      <c r="D326" s="1"/>
      <c r="E326" s="1"/>
      <c r="F326" s="1"/>
      <c r="G326" s="1"/>
      <c r="H326" s="1"/>
      <c r="I326" s="1"/>
      <c r="J326" s="3"/>
      <c r="K326" s="3"/>
      <c r="L326" s="3"/>
      <c r="M326" s="3"/>
      <c r="N326" s="3"/>
      <c r="O326" s="1"/>
      <c r="P326" s="1"/>
      <c r="Q326" s="4"/>
      <c r="R326" s="1"/>
      <c r="S326" s="1"/>
      <c r="T326" s="1"/>
      <c r="U326" s="1"/>
      <c r="V326" s="1"/>
      <c r="W326" s="1"/>
      <c r="X326" s="1"/>
      <c r="Y326" s="1"/>
      <c r="Z326" s="1"/>
      <c r="AA326" s="1"/>
      <c r="AB326" s="1"/>
      <c r="AC326" s="1"/>
      <c r="AD326" s="1"/>
      <c r="AE326" s="1"/>
    </row>
    <row r="327" spans="1:31" ht="13.5" x14ac:dyDescent="0.25">
      <c r="A327" s="1"/>
      <c r="B327" s="1"/>
      <c r="C327" s="19"/>
      <c r="D327" s="1"/>
      <c r="E327" s="1"/>
      <c r="F327" s="1"/>
      <c r="G327" s="1"/>
      <c r="H327" s="1"/>
      <c r="I327" s="1"/>
      <c r="J327" s="3"/>
      <c r="K327" s="3"/>
      <c r="L327" s="3"/>
      <c r="M327" s="3"/>
      <c r="N327" s="3"/>
      <c r="O327" s="1"/>
      <c r="P327" s="1"/>
      <c r="Q327" s="4"/>
      <c r="R327" s="1"/>
      <c r="S327" s="1"/>
      <c r="T327" s="1"/>
      <c r="U327" s="1"/>
      <c r="V327" s="1"/>
      <c r="W327" s="1"/>
      <c r="X327" s="1"/>
      <c r="Y327" s="1"/>
      <c r="Z327" s="1"/>
      <c r="AA327" s="1"/>
      <c r="AB327" s="1"/>
      <c r="AC327" s="1"/>
      <c r="AD327" s="1"/>
      <c r="AE327" s="1"/>
    </row>
    <row r="328" spans="1:31" ht="13.5" x14ac:dyDescent="0.25">
      <c r="A328" s="1"/>
      <c r="B328" s="1"/>
      <c r="C328" s="19"/>
      <c r="D328" s="1"/>
      <c r="E328" s="1"/>
      <c r="F328" s="1"/>
      <c r="G328" s="1"/>
      <c r="H328" s="1"/>
      <c r="I328" s="1"/>
      <c r="J328" s="3"/>
      <c r="K328" s="3"/>
      <c r="L328" s="3"/>
      <c r="M328" s="3"/>
      <c r="N328" s="3"/>
      <c r="O328" s="1"/>
      <c r="P328" s="1"/>
      <c r="Q328" s="4"/>
      <c r="R328" s="1"/>
      <c r="S328" s="1"/>
      <c r="T328" s="1"/>
      <c r="U328" s="1"/>
      <c r="V328" s="1"/>
      <c r="W328" s="1"/>
      <c r="X328" s="1"/>
      <c r="Y328" s="1"/>
      <c r="Z328" s="1"/>
      <c r="AA328" s="1"/>
      <c r="AB328" s="1"/>
      <c r="AC328" s="1"/>
      <c r="AD328" s="1"/>
      <c r="AE328" s="1"/>
    </row>
    <row r="329" spans="1:31" ht="13.5" x14ac:dyDescent="0.25">
      <c r="A329" s="1"/>
      <c r="B329" s="1"/>
      <c r="C329" s="19"/>
      <c r="D329" s="1"/>
      <c r="E329" s="1"/>
      <c r="F329" s="1"/>
      <c r="G329" s="1"/>
      <c r="H329" s="1"/>
      <c r="I329" s="1"/>
      <c r="J329" s="3"/>
      <c r="K329" s="3"/>
      <c r="L329" s="3"/>
      <c r="M329" s="3"/>
      <c r="N329" s="3"/>
      <c r="O329" s="1"/>
      <c r="P329" s="1"/>
      <c r="Q329" s="4"/>
      <c r="R329" s="1"/>
      <c r="S329" s="1"/>
      <c r="T329" s="1"/>
      <c r="U329" s="1"/>
      <c r="V329" s="1"/>
      <c r="W329" s="1"/>
      <c r="X329" s="1"/>
      <c r="Y329" s="1"/>
      <c r="Z329" s="1"/>
      <c r="AA329" s="1"/>
      <c r="AB329" s="1"/>
      <c r="AC329" s="1"/>
      <c r="AD329" s="1"/>
      <c r="AE329" s="1"/>
    </row>
    <row r="330" spans="1:31" ht="13.5" x14ac:dyDescent="0.25">
      <c r="A330" s="1"/>
      <c r="B330" s="1"/>
      <c r="C330" s="19"/>
      <c r="D330" s="1"/>
      <c r="E330" s="1"/>
      <c r="F330" s="1"/>
      <c r="G330" s="1"/>
      <c r="H330" s="1"/>
      <c r="I330" s="1"/>
      <c r="J330" s="3"/>
      <c r="K330" s="3"/>
      <c r="L330" s="3"/>
      <c r="M330" s="3"/>
      <c r="N330" s="3"/>
      <c r="O330" s="1"/>
      <c r="P330" s="1"/>
      <c r="Q330" s="4"/>
      <c r="R330" s="1"/>
      <c r="S330" s="1"/>
      <c r="T330" s="1"/>
      <c r="U330" s="1"/>
      <c r="V330" s="1"/>
      <c r="W330" s="1"/>
      <c r="X330" s="1"/>
      <c r="Y330" s="1"/>
      <c r="Z330" s="1"/>
      <c r="AA330" s="1"/>
      <c r="AB330" s="1"/>
      <c r="AC330" s="1"/>
      <c r="AD330" s="1"/>
      <c r="AE330" s="1"/>
    </row>
    <row r="331" spans="1:31" ht="13.5" x14ac:dyDescent="0.25">
      <c r="A331" s="1"/>
      <c r="B331" s="1"/>
      <c r="C331" s="19"/>
      <c r="D331" s="1"/>
      <c r="E331" s="1"/>
      <c r="F331" s="1"/>
      <c r="G331" s="1"/>
      <c r="H331" s="1"/>
      <c r="I331" s="1"/>
      <c r="J331" s="3"/>
      <c r="K331" s="3"/>
      <c r="L331" s="3"/>
      <c r="M331" s="3"/>
      <c r="N331" s="3"/>
      <c r="O331" s="1"/>
      <c r="P331" s="1"/>
      <c r="Q331" s="4"/>
      <c r="R331" s="1"/>
      <c r="S331" s="1"/>
      <c r="T331" s="1"/>
      <c r="U331" s="1"/>
      <c r="V331" s="1"/>
      <c r="W331" s="1"/>
      <c r="X331" s="1"/>
      <c r="Y331" s="1"/>
      <c r="Z331" s="1"/>
      <c r="AA331" s="1"/>
      <c r="AB331" s="1"/>
      <c r="AC331" s="1"/>
      <c r="AD331" s="1"/>
      <c r="AE331" s="1"/>
    </row>
    <row r="332" spans="1:31" ht="13.5" x14ac:dyDescent="0.25">
      <c r="A332" s="1"/>
      <c r="B332" s="1"/>
      <c r="C332" s="19"/>
      <c r="D332" s="1"/>
      <c r="E332" s="1"/>
      <c r="F332" s="1"/>
      <c r="G332" s="1"/>
      <c r="H332" s="1"/>
      <c r="I332" s="1"/>
      <c r="J332" s="3"/>
      <c r="K332" s="3"/>
      <c r="L332" s="3"/>
      <c r="M332" s="3"/>
      <c r="N332" s="3"/>
      <c r="O332" s="1"/>
      <c r="P332" s="1"/>
      <c r="Q332" s="4"/>
      <c r="R332" s="1"/>
      <c r="S332" s="1"/>
      <c r="T332" s="1"/>
      <c r="U332" s="1"/>
      <c r="V332" s="1"/>
      <c r="W332" s="1"/>
      <c r="X332" s="1"/>
      <c r="Y332" s="1"/>
      <c r="Z332" s="1"/>
      <c r="AA332" s="1"/>
      <c r="AB332" s="1"/>
      <c r="AC332" s="1"/>
      <c r="AD332" s="1"/>
      <c r="AE332" s="1"/>
    </row>
    <row r="333" spans="1:31" ht="13.5" x14ac:dyDescent="0.25">
      <c r="A333" s="1"/>
      <c r="B333" s="1"/>
      <c r="C333" s="19"/>
      <c r="D333" s="1"/>
      <c r="E333" s="1"/>
      <c r="F333" s="1"/>
      <c r="G333" s="1"/>
      <c r="H333" s="1"/>
      <c r="I333" s="1"/>
      <c r="J333" s="3"/>
      <c r="K333" s="3"/>
      <c r="L333" s="3"/>
      <c r="M333" s="3"/>
      <c r="N333" s="3"/>
      <c r="O333" s="1"/>
      <c r="P333" s="1"/>
      <c r="Q333" s="4"/>
      <c r="R333" s="1"/>
      <c r="S333" s="1"/>
      <c r="T333" s="1"/>
      <c r="U333" s="1"/>
      <c r="V333" s="1"/>
      <c r="W333" s="1"/>
      <c r="X333" s="1"/>
      <c r="Y333" s="1"/>
      <c r="Z333" s="1"/>
      <c r="AA333" s="1"/>
      <c r="AB333" s="1"/>
      <c r="AC333" s="1"/>
      <c r="AD333" s="1"/>
      <c r="AE333" s="1"/>
    </row>
    <row r="334" spans="1:31" ht="13.5" x14ac:dyDescent="0.25">
      <c r="A334" s="1"/>
      <c r="B334" s="1"/>
      <c r="C334" s="19"/>
      <c r="D334" s="1"/>
      <c r="E334" s="1"/>
      <c r="F334" s="1"/>
      <c r="G334" s="1"/>
      <c r="H334" s="1"/>
      <c r="I334" s="1"/>
      <c r="J334" s="3"/>
      <c r="K334" s="3"/>
      <c r="L334" s="3"/>
      <c r="M334" s="3"/>
      <c r="N334" s="3"/>
      <c r="O334" s="1"/>
      <c r="P334" s="1"/>
      <c r="Q334" s="4"/>
      <c r="R334" s="1"/>
      <c r="S334" s="1"/>
      <c r="T334" s="1"/>
      <c r="U334" s="1"/>
      <c r="V334" s="1"/>
      <c r="W334" s="1"/>
      <c r="X334" s="1"/>
      <c r="Y334" s="1"/>
      <c r="Z334" s="1"/>
      <c r="AA334" s="1"/>
      <c r="AB334" s="1"/>
      <c r="AC334" s="1"/>
      <c r="AD334" s="1"/>
      <c r="AE334" s="1"/>
    </row>
    <row r="335" spans="1:31" ht="13.5" x14ac:dyDescent="0.25">
      <c r="A335" s="1"/>
      <c r="B335" s="1"/>
      <c r="C335" s="19"/>
      <c r="D335" s="1"/>
      <c r="E335" s="1"/>
      <c r="F335" s="1"/>
      <c r="G335" s="1"/>
      <c r="H335" s="1"/>
      <c r="I335" s="1"/>
      <c r="J335" s="3"/>
      <c r="K335" s="3"/>
      <c r="L335" s="3"/>
      <c r="M335" s="3"/>
      <c r="N335" s="3"/>
      <c r="O335" s="1"/>
      <c r="P335" s="1"/>
      <c r="Q335" s="4"/>
      <c r="R335" s="1"/>
      <c r="S335" s="1"/>
      <c r="T335" s="1"/>
      <c r="U335" s="1"/>
      <c r="V335" s="1"/>
      <c r="W335" s="1"/>
      <c r="X335" s="1"/>
      <c r="Y335" s="1"/>
      <c r="Z335" s="1"/>
      <c r="AA335" s="1"/>
      <c r="AB335" s="1"/>
      <c r="AC335" s="1"/>
      <c r="AD335" s="1"/>
      <c r="AE335" s="1"/>
    </row>
    <row r="336" spans="1:31" ht="13.5" x14ac:dyDescent="0.25">
      <c r="A336" s="1"/>
      <c r="B336" s="1"/>
      <c r="C336" s="19"/>
      <c r="D336" s="1"/>
      <c r="E336" s="1"/>
      <c r="F336" s="1"/>
      <c r="G336" s="1"/>
      <c r="H336" s="1"/>
      <c r="I336" s="1"/>
      <c r="J336" s="3"/>
      <c r="K336" s="3"/>
      <c r="L336" s="3"/>
      <c r="M336" s="3"/>
      <c r="N336" s="3"/>
      <c r="O336" s="1"/>
      <c r="P336" s="1"/>
      <c r="Q336" s="4"/>
      <c r="R336" s="1"/>
      <c r="S336" s="1"/>
      <c r="T336" s="1"/>
      <c r="U336" s="1"/>
      <c r="V336" s="1"/>
      <c r="W336" s="1"/>
      <c r="X336" s="1"/>
      <c r="Y336" s="1"/>
      <c r="Z336" s="1"/>
      <c r="AA336" s="1"/>
      <c r="AB336" s="1"/>
      <c r="AC336" s="1"/>
      <c r="AD336" s="1"/>
      <c r="AE336" s="1"/>
    </row>
    <row r="337" spans="1:31" ht="13.5" x14ac:dyDescent="0.25">
      <c r="A337" s="1"/>
      <c r="B337" s="1"/>
      <c r="C337" s="19"/>
      <c r="D337" s="1"/>
      <c r="E337" s="1"/>
      <c r="F337" s="1"/>
      <c r="G337" s="1"/>
      <c r="H337" s="1"/>
      <c r="I337" s="1"/>
      <c r="J337" s="3"/>
      <c r="K337" s="3"/>
      <c r="L337" s="3"/>
      <c r="M337" s="3"/>
      <c r="N337" s="3"/>
      <c r="O337" s="1"/>
      <c r="P337" s="1"/>
      <c r="Q337" s="4"/>
      <c r="R337" s="1"/>
      <c r="S337" s="1"/>
      <c r="T337" s="1"/>
      <c r="U337" s="1"/>
      <c r="V337" s="1"/>
      <c r="W337" s="1"/>
      <c r="X337" s="1"/>
      <c r="Y337" s="1"/>
      <c r="Z337" s="1"/>
      <c r="AA337" s="1"/>
      <c r="AB337" s="1"/>
      <c r="AC337" s="1"/>
      <c r="AD337" s="1"/>
      <c r="AE337" s="1"/>
    </row>
    <row r="338" spans="1:31" ht="13.5" x14ac:dyDescent="0.25">
      <c r="A338" s="1"/>
      <c r="B338" s="1"/>
      <c r="C338" s="19"/>
      <c r="D338" s="1"/>
      <c r="E338" s="1"/>
      <c r="F338" s="1"/>
      <c r="G338" s="1"/>
      <c r="H338" s="1"/>
      <c r="I338" s="1"/>
      <c r="J338" s="3"/>
      <c r="K338" s="3"/>
      <c r="L338" s="3"/>
      <c r="M338" s="3"/>
      <c r="N338" s="3"/>
      <c r="O338" s="1"/>
      <c r="P338" s="1"/>
      <c r="Q338" s="4"/>
      <c r="R338" s="1"/>
      <c r="S338" s="1"/>
      <c r="T338" s="1"/>
      <c r="U338" s="1"/>
      <c r="V338" s="1"/>
      <c r="W338" s="1"/>
      <c r="X338" s="1"/>
      <c r="Y338" s="1"/>
      <c r="Z338" s="1"/>
      <c r="AA338" s="1"/>
      <c r="AB338" s="1"/>
      <c r="AC338" s="1"/>
      <c r="AD338" s="1"/>
      <c r="AE338" s="1"/>
    </row>
    <row r="339" spans="1:31" ht="13.5" x14ac:dyDescent="0.25">
      <c r="A339" s="1"/>
      <c r="B339" s="1"/>
      <c r="C339" s="19"/>
      <c r="D339" s="1"/>
      <c r="E339" s="1"/>
      <c r="F339" s="1"/>
      <c r="G339" s="1"/>
      <c r="H339" s="1"/>
      <c r="I339" s="1"/>
      <c r="J339" s="3"/>
      <c r="K339" s="3"/>
      <c r="L339" s="3"/>
      <c r="M339" s="3"/>
      <c r="N339" s="3"/>
      <c r="O339" s="1"/>
      <c r="P339" s="1"/>
      <c r="Q339" s="4"/>
      <c r="R339" s="1"/>
      <c r="S339" s="1"/>
      <c r="T339" s="1"/>
      <c r="U339" s="1"/>
      <c r="V339" s="1"/>
      <c r="W339" s="1"/>
      <c r="X339" s="1"/>
      <c r="Y339" s="1"/>
      <c r="Z339" s="1"/>
      <c r="AA339" s="1"/>
      <c r="AB339" s="1"/>
      <c r="AC339" s="1"/>
      <c r="AD339" s="1"/>
      <c r="AE339" s="1"/>
    </row>
    <row r="340" spans="1:31" ht="13.5" x14ac:dyDescent="0.25">
      <c r="A340" s="1"/>
      <c r="B340" s="1"/>
      <c r="C340" s="19"/>
      <c r="D340" s="1"/>
      <c r="E340" s="1"/>
      <c r="F340" s="1"/>
      <c r="G340" s="1"/>
      <c r="H340" s="1"/>
      <c r="I340" s="1"/>
      <c r="J340" s="3"/>
      <c r="K340" s="3"/>
      <c r="L340" s="3"/>
      <c r="M340" s="3"/>
      <c r="N340" s="3"/>
      <c r="O340" s="1"/>
      <c r="P340" s="1"/>
      <c r="Q340" s="4"/>
      <c r="R340" s="1"/>
      <c r="S340" s="1"/>
      <c r="T340" s="1"/>
      <c r="U340" s="1"/>
      <c r="V340" s="1"/>
      <c r="W340" s="1"/>
      <c r="X340" s="1"/>
      <c r="Y340" s="1"/>
      <c r="Z340" s="1"/>
      <c r="AA340" s="1"/>
      <c r="AB340" s="1"/>
      <c r="AC340" s="1"/>
      <c r="AD340" s="1"/>
      <c r="AE340" s="1"/>
    </row>
    <row r="341" spans="1:31" ht="13.5" x14ac:dyDescent="0.25">
      <c r="A341" s="1"/>
      <c r="B341" s="1"/>
      <c r="C341" s="19"/>
      <c r="D341" s="1"/>
      <c r="E341" s="1"/>
      <c r="F341" s="1"/>
      <c r="G341" s="1"/>
      <c r="H341" s="1"/>
      <c r="I341" s="1"/>
      <c r="J341" s="3"/>
      <c r="K341" s="3"/>
      <c r="L341" s="3"/>
      <c r="M341" s="3"/>
      <c r="N341" s="3"/>
      <c r="O341" s="1"/>
      <c r="P341" s="1"/>
      <c r="Q341" s="4"/>
      <c r="R341" s="1"/>
      <c r="S341" s="1"/>
      <c r="T341" s="1"/>
      <c r="U341" s="1"/>
      <c r="V341" s="1"/>
      <c r="W341" s="1"/>
      <c r="X341" s="1"/>
      <c r="Y341" s="1"/>
      <c r="Z341" s="1"/>
      <c r="AA341" s="1"/>
      <c r="AB341" s="1"/>
      <c r="AC341" s="1"/>
      <c r="AD341" s="1"/>
      <c r="AE341" s="1"/>
    </row>
    <row r="342" spans="1:31" ht="13.5" x14ac:dyDescent="0.25">
      <c r="A342" s="1"/>
      <c r="B342" s="1"/>
      <c r="C342" s="19"/>
      <c r="D342" s="1"/>
      <c r="E342" s="1"/>
      <c r="F342" s="1"/>
      <c r="G342" s="1"/>
      <c r="H342" s="1"/>
      <c r="I342" s="1"/>
      <c r="J342" s="3"/>
      <c r="K342" s="3"/>
      <c r="L342" s="3"/>
      <c r="M342" s="3"/>
      <c r="N342" s="3"/>
      <c r="O342" s="1"/>
      <c r="P342" s="1"/>
      <c r="Q342" s="4"/>
      <c r="R342" s="1"/>
      <c r="S342" s="1"/>
      <c r="T342" s="1"/>
      <c r="U342" s="1"/>
      <c r="V342" s="1"/>
      <c r="W342" s="1"/>
      <c r="X342" s="1"/>
      <c r="Y342" s="1"/>
      <c r="Z342" s="1"/>
      <c r="AA342" s="1"/>
      <c r="AB342" s="1"/>
      <c r="AC342" s="1"/>
      <c r="AD342" s="1"/>
      <c r="AE342" s="1"/>
    </row>
    <row r="343" spans="1:31" ht="13.5" x14ac:dyDescent="0.25">
      <c r="A343" s="1"/>
      <c r="B343" s="1"/>
      <c r="C343" s="19"/>
      <c r="D343" s="1"/>
      <c r="E343" s="1"/>
      <c r="F343" s="1"/>
      <c r="G343" s="1"/>
      <c r="H343" s="1"/>
      <c r="I343" s="1"/>
      <c r="J343" s="3"/>
      <c r="K343" s="3"/>
      <c r="L343" s="3"/>
      <c r="M343" s="3"/>
      <c r="N343" s="3"/>
      <c r="O343" s="1"/>
      <c r="P343" s="1"/>
      <c r="Q343" s="4"/>
      <c r="R343" s="1"/>
      <c r="S343" s="1"/>
      <c r="T343" s="1"/>
      <c r="U343" s="1"/>
      <c r="V343" s="1"/>
      <c r="W343" s="1"/>
      <c r="X343" s="1"/>
      <c r="Y343" s="1"/>
      <c r="Z343" s="1"/>
      <c r="AA343" s="1"/>
      <c r="AB343" s="1"/>
      <c r="AC343" s="1"/>
      <c r="AD343" s="1"/>
      <c r="AE343" s="1"/>
    </row>
    <row r="344" spans="1:31" ht="13.5" x14ac:dyDescent="0.25">
      <c r="A344" s="1"/>
      <c r="B344" s="1"/>
      <c r="C344" s="19"/>
      <c r="D344" s="1"/>
      <c r="E344" s="1"/>
      <c r="F344" s="1"/>
      <c r="G344" s="1"/>
      <c r="H344" s="1"/>
      <c r="I344" s="1"/>
      <c r="J344" s="3"/>
      <c r="K344" s="3"/>
      <c r="L344" s="3"/>
      <c r="M344" s="3"/>
      <c r="N344" s="3"/>
      <c r="O344" s="1"/>
      <c r="P344" s="1"/>
      <c r="Q344" s="4"/>
      <c r="R344" s="1"/>
      <c r="S344" s="1"/>
      <c r="T344" s="1"/>
      <c r="U344" s="1"/>
      <c r="V344" s="1"/>
      <c r="W344" s="1"/>
      <c r="X344" s="1"/>
      <c r="Y344" s="1"/>
      <c r="Z344" s="1"/>
      <c r="AA344" s="1"/>
      <c r="AB344" s="1"/>
      <c r="AC344" s="1"/>
      <c r="AD344" s="1"/>
      <c r="AE344" s="1"/>
    </row>
    <row r="345" spans="1:31" ht="13.5" x14ac:dyDescent="0.25">
      <c r="A345" s="1"/>
      <c r="B345" s="1"/>
      <c r="C345" s="19"/>
      <c r="D345" s="1"/>
      <c r="E345" s="1"/>
      <c r="F345" s="1"/>
      <c r="G345" s="1"/>
      <c r="H345" s="1"/>
      <c r="I345" s="1"/>
      <c r="J345" s="3"/>
      <c r="K345" s="3"/>
      <c r="L345" s="3"/>
      <c r="M345" s="3"/>
      <c r="N345" s="3"/>
      <c r="O345" s="1"/>
      <c r="P345" s="1"/>
      <c r="Q345" s="4"/>
      <c r="R345" s="1"/>
      <c r="S345" s="1"/>
      <c r="T345" s="1"/>
      <c r="U345" s="1"/>
      <c r="V345" s="1"/>
      <c r="W345" s="1"/>
      <c r="X345" s="1"/>
      <c r="Y345" s="1"/>
      <c r="Z345" s="1"/>
      <c r="AA345" s="1"/>
      <c r="AB345" s="1"/>
      <c r="AC345" s="1"/>
      <c r="AD345" s="1"/>
      <c r="AE345" s="1"/>
    </row>
    <row r="346" spans="1:31" ht="13.5" x14ac:dyDescent="0.25">
      <c r="A346" s="1"/>
      <c r="B346" s="1"/>
      <c r="C346" s="19"/>
      <c r="D346" s="1"/>
      <c r="E346" s="1"/>
      <c r="F346" s="1"/>
      <c r="G346" s="1"/>
      <c r="H346" s="1"/>
      <c r="I346" s="1"/>
      <c r="J346" s="3"/>
      <c r="K346" s="3"/>
      <c r="L346" s="3"/>
      <c r="M346" s="3"/>
      <c r="N346" s="3"/>
      <c r="O346" s="1"/>
      <c r="P346" s="1"/>
      <c r="Q346" s="4"/>
      <c r="R346" s="1"/>
      <c r="S346" s="1"/>
      <c r="T346" s="1"/>
      <c r="U346" s="1"/>
      <c r="V346" s="1"/>
      <c r="W346" s="1"/>
      <c r="X346" s="1"/>
      <c r="Y346" s="1"/>
      <c r="Z346" s="1"/>
      <c r="AA346" s="1"/>
      <c r="AB346" s="1"/>
      <c r="AC346" s="1"/>
      <c r="AD346" s="1"/>
      <c r="AE346" s="1"/>
    </row>
    <row r="347" spans="1:31" ht="13.5" x14ac:dyDescent="0.25">
      <c r="A347" s="1"/>
      <c r="B347" s="1"/>
      <c r="C347" s="19"/>
      <c r="D347" s="1"/>
      <c r="E347" s="1"/>
      <c r="F347" s="1"/>
      <c r="G347" s="1"/>
      <c r="H347" s="1"/>
      <c r="I347" s="1"/>
      <c r="J347" s="3"/>
      <c r="K347" s="3"/>
      <c r="L347" s="3"/>
      <c r="M347" s="3"/>
      <c r="N347" s="3"/>
      <c r="O347" s="1"/>
      <c r="P347" s="1"/>
      <c r="Q347" s="4"/>
      <c r="R347" s="1"/>
      <c r="S347" s="1"/>
      <c r="T347" s="1"/>
      <c r="U347" s="1"/>
      <c r="V347" s="1"/>
      <c r="W347" s="1"/>
      <c r="X347" s="1"/>
      <c r="Y347" s="1"/>
      <c r="Z347" s="1"/>
      <c r="AA347" s="1"/>
      <c r="AB347" s="1"/>
      <c r="AC347" s="1"/>
      <c r="AD347" s="1"/>
      <c r="AE347" s="1"/>
    </row>
    <row r="348" spans="1:31" ht="13.5" x14ac:dyDescent="0.25">
      <c r="A348" s="1"/>
      <c r="B348" s="1"/>
      <c r="C348" s="19"/>
      <c r="D348" s="1"/>
      <c r="E348" s="1"/>
      <c r="F348" s="1"/>
      <c r="G348" s="1"/>
      <c r="H348" s="1"/>
      <c r="I348" s="1"/>
      <c r="J348" s="3"/>
      <c r="K348" s="3"/>
      <c r="L348" s="3"/>
      <c r="M348" s="3"/>
      <c r="N348" s="3"/>
      <c r="O348" s="1"/>
      <c r="P348" s="1"/>
      <c r="Q348" s="4"/>
      <c r="R348" s="1"/>
      <c r="S348" s="1"/>
      <c r="T348" s="1"/>
      <c r="U348" s="1"/>
      <c r="V348" s="1"/>
      <c r="W348" s="1"/>
      <c r="X348" s="1"/>
      <c r="Y348" s="1"/>
      <c r="Z348" s="1"/>
      <c r="AA348" s="1"/>
      <c r="AB348" s="1"/>
      <c r="AC348" s="1"/>
      <c r="AD348" s="1"/>
      <c r="AE348" s="1"/>
    </row>
    <row r="349" spans="1:31" ht="13.5" x14ac:dyDescent="0.25">
      <c r="A349" s="1"/>
      <c r="B349" s="1"/>
      <c r="C349" s="19"/>
      <c r="D349" s="1"/>
      <c r="E349" s="1"/>
      <c r="F349" s="1"/>
      <c r="G349" s="1"/>
      <c r="H349" s="1"/>
      <c r="I349" s="1"/>
      <c r="J349" s="3"/>
      <c r="K349" s="3"/>
      <c r="L349" s="3"/>
      <c r="M349" s="3"/>
      <c r="N349" s="3"/>
      <c r="O349" s="1"/>
      <c r="P349" s="1"/>
      <c r="Q349" s="4"/>
      <c r="R349" s="1"/>
      <c r="S349" s="1"/>
      <c r="T349" s="1"/>
      <c r="U349" s="1"/>
      <c r="V349" s="1"/>
      <c r="W349" s="1"/>
      <c r="X349" s="1"/>
      <c r="Y349" s="1"/>
      <c r="Z349" s="1"/>
      <c r="AA349" s="1"/>
      <c r="AB349" s="1"/>
      <c r="AC349" s="1"/>
      <c r="AD349" s="1"/>
      <c r="AE349" s="1"/>
    </row>
    <row r="350" spans="1:31" ht="13.5" x14ac:dyDescent="0.25">
      <c r="A350" s="1"/>
      <c r="B350" s="1"/>
      <c r="C350" s="19"/>
      <c r="D350" s="1"/>
      <c r="E350" s="1"/>
      <c r="F350" s="1"/>
      <c r="G350" s="1"/>
      <c r="H350" s="1"/>
      <c r="I350" s="1"/>
      <c r="J350" s="3"/>
      <c r="K350" s="3"/>
      <c r="L350" s="3"/>
      <c r="M350" s="3"/>
      <c r="N350" s="3"/>
      <c r="O350" s="1"/>
      <c r="P350" s="1"/>
      <c r="Q350" s="4"/>
      <c r="R350" s="1"/>
      <c r="S350" s="1"/>
      <c r="T350" s="1"/>
      <c r="U350" s="1"/>
      <c r="V350" s="1"/>
      <c r="W350" s="1"/>
      <c r="X350" s="1"/>
      <c r="Y350" s="1"/>
      <c r="Z350" s="1"/>
      <c r="AA350" s="1"/>
      <c r="AB350" s="1"/>
      <c r="AC350" s="1"/>
      <c r="AD350" s="1"/>
      <c r="AE350" s="1"/>
    </row>
    <row r="351" spans="1:31" ht="13.5" x14ac:dyDescent="0.25">
      <c r="A351" s="1"/>
      <c r="B351" s="1"/>
      <c r="C351" s="19"/>
      <c r="D351" s="1"/>
      <c r="E351" s="1"/>
      <c r="F351" s="1"/>
      <c r="G351" s="1"/>
      <c r="H351" s="1"/>
      <c r="I351" s="1"/>
      <c r="J351" s="3"/>
      <c r="K351" s="3"/>
      <c r="L351" s="3"/>
      <c r="M351" s="3"/>
      <c r="N351" s="3"/>
      <c r="O351" s="1"/>
      <c r="P351" s="1"/>
      <c r="Q351" s="4"/>
      <c r="R351" s="1"/>
      <c r="S351" s="1"/>
      <c r="T351" s="1"/>
      <c r="U351" s="1"/>
      <c r="V351" s="1"/>
      <c r="W351" s="1"/>
      <c r="X351" s="1"/>
      <c r="Y351" s="1"/>
      <c r="Z351" s="1"/>
      <c r="AA351" s="1"/>
      <c r="AB351" s="1"/>
      <c r="AC351" s="1"/>
      <c r="AD351" s="1"/>
      <c r="AE351" s="1"/>
    </row>
    <row r="352" spans="1:31" ht="13.5" x14ac:dyDescent="0.25">
      <c r="A352" s="1"/>
      <c r="B352" s="1"/>
      <c r="C352" s="19"/>
      <c r="D352" s="1"/>
      <c r="E352" s="1"/>
      <c r="F352" s="1"/>
      <c r="G352" s="1"/>
      <c r="H352" s="1"/>
      <c r="I352" s="1"/>
      <c r="J352" s="3"/>
      <c r="K352" s="3"/>
      <c r="L352" s="3"/>
      <c r="M352" s="3"/>
      <c r="N352" s="3"/>
      <c r="O352" s="1"/>
      <c r="P352" s="1"/>
      <c r="Q352" s="4"/>
      <c r="R352" s="1"/>
      <c r="S352" s="1"/>
      <c r="T352" s="1"/>
      <c r="U352" s="1"/>
      <c r="V352" s="1"/>
      <c r="W352" s="1"/>
      <c r="X352" s="1"/>
      <c r="Y352" s="1"/>
      <c r="Z352" s="1"/>
      <c r="AA352" s="1"/>
      <c r="AB352" s="1"/>
      <c r="AC352" s="1"/>
      <c r="AD352" s="1"/>
      <c r="AE352" s="1"/>
    </row>
    <row r="353" spans="1:31" ht="13.5" x14ac:dyDescent="0.25">
      <c r="A353" s="1"/>
      <c r="B353" s="1"/>
      <c r="C353" s="19"/>
      <c r="D353" s="1"/>
      <c r="E353" s="1"/>
      <c r="F353" s="1"/>
      <c r="G353" s="1"/>
      <c r="H353" s="1"/>
      <c r="I353" s="1"/>
      <c r="J353" s="3"/>
      <c r="K353" s="3"/>
      <c r="L353" s="3"/>
      <c r="M353" s="3"/>
      <c r="N353" s="3"/>
      <c r="O353" s="1"/>
      <c r="P353" s="1"/>
      <c r="Q353" s="4"/>
      <c r="R353" s="1"/>
      <c r="S353" s="1"/>
      <c r="T353" s="1"/>
      <c r="U353" s="1"/>
      <c r="V353" s="1"/>
      <c r="W353" s="1"/>
      <c r="X353" s="1"/>
      <c r="Y353" s="1"/>
      <c r="Z353" s="1"/>
      <c r="AA353" s="1"/>
      <c r="AB353" s="1"/>
      <c r="AC353" s="1"/>
      <c r="AD353" s="1"/>
      <c r="AE353" s="1"/>
    </row>
    <row r="354" spans="1:31" ht="13.5" x14ac:dyDescent="0.25">
      <c r="A354" s="1"/>
      <c r="B354" s="1"/>
      <c r="C354" s="19"/>
      <c r="D354" s="1"/>
      <c r="E354" s="1"/>
      <c r="F354" s="1"/>
      <c r="G354" s="1"/>
      <c r="H354" s="1"/>
      <c r="I354" s="1"/>
      <c r="J354" s="3"/>
      <c r="K354" s="3"/>
      <c r="L354" s="3"/>
      <c r="M354" s="3"/>
      <c r="N354" s="3"/>
      <c r="O354" s="1"/>
      <c r="P354" s="1"/>
      <c r="Q354" s="4"/>
      <c r="R354" s="1"/>
      <c r="S354" s="1"/>
      <c r="T354" s="1"/>
      <c r="U354" s="1"/>
      <c r="V354" s="1"/>
      <c r="W354" s="1"/>
      <c r="X354" s="1"/>
      <c r="Y354" s="1"/>
      <c r="Z354" s="1"/>
      <c r="AA354" s="1"/>
      <c r="AB354" s="1"/>
      <c r="AC354" s="1"/>
      <c r="AD354" s="1"/>
      <c r="AE354" s="1"/>
    </row>
    <row r="355" spans="1:31" ht="13.5" x14ac:dyDescent="0.25">
      <c r="A355" s="1"/>
      <c r="B355" s="1"/>
      <c r="C355" s="19"/>
      <c r="D355" s="1"/>
      <c r="E355" s="1"/>
      <c r="F355" s="1"/>
      <c r="G355" s="1"/>
      <c r="H355" s="1"/>
      <c r="I355" s="1"/>
      <c r="J355" s="3"/>
      <c r="K355" s="3"/>
      <c r="L355" s="3"/>
      <c r="M355" s="3"/>
      <c r="N355" s="3"/>
      <c r="O355" s="1"/>
      <c r="P355" s="1"/>
      <c r="Q355" s="4"/>
      <c r="R355" s="1"/>
      <c r="S355" s="1"/>
      <c r="T355" s="1"/>
      <c r="U355" s="1"/>
      <c r="V355" s="1"/>
      <c r="W355" s="1"/>
      <c r="X355" s="1"/>
      <c r="Y355" s="1"/>
      <c r="Z355" s="1"/>
      <c r="AA355" s="1"/>
      <c r="AB355" s="1"/>
      <c r="AC355" s="1"/>
      <c r="AD355" s="1"/>
      <c r="AE355" s="1"/>
    </row>
    <row r="356" spans="1:31" ht="13.5" x14ac:dyDescent="0.25">
      <c r="A356" s="1"/>
      <c r="B356" s="1"/>
      <c r="C356" s="19"/>
      <c r="D356" s="1"/>
      <c r="E356" s="1"/>
      <c r="F356" s="1"/>
      <c r="G356" s="1"/>
      <c r="H356" s="1"/>
      <c r="I356" s="1"/>
      <c r="J356" s="3"/>
      <c r="K356" s="3"/>
      <c r="L356" s="3"/>
      <c r="M356" s="3"/>
      <c r="N356" s="3"/>
      <c r="O356" s="1"/>
      <c r="P356" s="1"/>
      <c r="Q356" s="4"/>
      <c r="R356" s="1"/>
      <c r="S356" s="1"/>
      <c r="T356" s="1"/>
      <c r="U356" s="1"/>
      <c r="V356" s="1"/>
      <c r="W356" s="1"/>
      <c r="X356" s="1"/>
      <c r="Y356" s="1"/>
      <c r="Z356" s="1"/>
      <c r="AA356" s="1"/>
      <c r="AB356" s="1"/>
      <c r="AC356" s="1"/>
      <c r="AD356" s="1"/>
      <c r="AE356" s="1"/>
    </row>
    <row r="357" spans="1:31" ht="13.5" x14ac:dyDescent="0.25">
      <c r="A357" s="1"/>
      <c r="B357" s="1"/>
      <c r="C357" s="19"/>
      <c r="D357" s="1"/>
      <c r="E357" s="1"/>
      <c r="F357" s="1"/>
      <c r="G357" s="1"/>
      <c r="H357" s="1"/>
      <c r="I357" s="1"/>
      <c r="J357" s="3"/>
      <c r="K357" s="3"/>
      <c r="L357" s="3"/>
      <c r="M357" s="3"/>
      <c r="N357" s="3"/>
      <c r="O357" s="1"/>
      <c r="P357" s="1"/>
      <c r="Q357" s="4"/>
      <c r="R357" s="1"/>
      <c r="S357" s="1"/>
      <c r="T357" s="1"/>
      <c r="U357" s="1"/>
      <c r="V357" s="1"/>
      <c r="W357" s="1"/>
      <c r="X357" s="1"/>
      <c r="Y357" s="1"/>
      <c r="Z357" s="1"/>
      <c r="AA357" s="1"/>
      <c r="AB357" s="1"/>
      <c r="AC357" s="1"/>
      <c r="AD357" s="1"/>
      <c r="AE357" s="1"/>
    </row>
    <row r="358" spans="1:31" ht="13.5" x14ac:dyDescent="0.25">
      <c r="A358" s="1"/>
      <c r="B358" s="1"/>
      <c r="C358" s="19"/>
      <c r="D358" s="1"/>
      <c r="E358" s="1"/>
      <c r="F358" s="1"/>
      <c r="G358" s="1"/>
      <c r="H358" s="1"/>
      <c r="I358" s="1"/>
      <c r="J358" s="3"/>
      <c r="K358" s="3"/>
      <c r="L358" s="3"/>
      <c r="M358" s="3"/>
      <c r="N358" s="3"/>
      <c r="O358" s="1"/>
      <c r="P358" s="1"/>
      <c r="Q358" s="4"/>
      <c r="R358" s="1"/>
      <c r="S358" s="1"/>
      <c r="T358" s="1"/>
      <c r="U358" s="1"/>
      <c r="V358" s="1"/>
      <c r="W358" s="1"/>
      <c r="X358" s="1"/>
      <c r="Y358" s="1"/>
      <c r="Z358" s="1"/>
      <c r="AA358" s="1"/>
      <c r="AB358" s="1"/>
      <c r="AC358" s="1"/>
      <c r="AD358" s="1"/>
      <c r="AE358" s="1"/>
    </row>
    <row r="359" spans="1:31" ht="13.5" x14ac:dyDescent="0.25">
      <c r="A359" s="1"/>
      <c r="B359" s="1"/>
      <c r="C359" s="19"/>
      <c r="D359" s="1"/>
      <c r="E359" s="1"/>
      <c r="F359" s="1"/>
      <c r="G359" s="1"/>
      <c r="H359" s="1"/>
      <c r="I359" s="1"/>
      <c r="J359" s="3"/>
      <c r="K359" s="3"/>
      <c r="L359" s="3"/>
      <c r="M359" s="3"/>
      <c r="N359" s="3"/>
      <c r="O359" s="1"/>
      <c r="P359" s="1"/>
      <c r="Q359" s="4"/>
      <c r="R359" s="1"/>
      <c r="S359" s="1"/>
      <c r="T359" s="1"/>
      <c r="U359" s="1"/>
      <c r="V359" s="1"/>
      <c r="W359" s="1"/>
      <c r="X359" s="1"/>
      <c r="Y359" s="1"/>
      <c r="Z359" s="1"/>
      <c r="AA359" s="1"/>
      <c r="AB359" s="1"/>
      <c r="AC359" s="1"/>
      <c r="AD359" s="1"/>
      <c r="AE359" s="1"/>
    </row>
    <row r="360" spans="1:31" ht="13.5" x14ac:dyDescent="0.25">
      <c r="A360" s="1"/>
      <c r="B360" s="1"/>
      <c r="C360" s="19"/>
      <c r="D360" s="1"/>
      <c r="E360" s="1"/>
      <c r="F360" s="1"/>
      <c r="G360" s="1"/>
      <c r="H360" s="1"/>
      <c r="I360" s="1"/>
      <c r="J360" s="3"/>
      <c r="K360" s="3"/>
      <c r="L360" s="3"/>
      <c r="M360" s="3"/>
      <c r="N360" s="3"/>
      <c r="O360" s="1"/>
      <c r="P360" s="1"/>
      <c r="Q360" s="4"/>
      <c r="R360" s="1"/>
      <c r="S360" s="1"/>
      <c r="T360" s="1"/>
      <c r="U360" s="1"/>
      <c r="V360" s="1"/>
      <c r="W360" s="1"/>
      <c r="X360" s="1"/>
      <c r="Y360" s="1"/>
      <c r="Z360" s="1"/>
      <c r="AA360" s="1"/>
      <c r="AB360" s="1"/>
      <c r="AC360" s="1"/>
      <c r="AD360" s="1"/>
      <c r="AE360" s="1"/>
    </row>
    <row r="361" spans="1:31" ht="13.5" x14ac:dyDescent="0.25">
      <c r="A361" s="1"/>
      <c r="B361" s="1"/>
      <c r="C361" s="19"/>
      <c r="D361" s="1"/>
      <c r="E361" s="1"/>
      <c r="F361" s="1"/>
      <c r="G361" s="1"/>
      <c r="H361" s="1"/>
      <c r="I361" s="1"/>
      <c r="J361" s="3"/>
      <c r="K361" s="3"/>
      <c r="L361" s="3"/>
      <c r="M361" s="3"/>
      <c r="N361" s="3"/>
      <c r="O361" s="1"/>
      <c r="P361" s="1"/>
      <c r="Q361" s="4"/>
      <c r="R361" s="1"/>
      <c r="S361" s="1"/>
      <c r="T361" s="1"/>
      <c r="U361" s="1"/>
      <c r="V361" s="1"/>
      <c r="W361" s="1"/>
      <c r="X361" s="1"/>
      <c r="Y361" s="1"/>
      <c r="Z361" s="1"/>
      <c r="AA361" s="1"/>
      <c r="AB361" s="1"/>
      <c r="AC361" s="1"/>
      <c r="AD361" s="1"/>
      <c r="AE361" s="1"/>
    </row>
    <row r="362" spans="1:31" ht="13.5" x14ac:dyDescent="0.25">
      <c r="A362" s="1"/>
      <c r="B362" s="1"/>
      <c r="C362" s="19"/>
      <c r="D362" s="1"/>
      <c r="E362" s="1"/>
      <c r="F362" s="1"/>
      <c r="G362" s="1"/>
      <c r="H362" s="1"/>
      <c r="I362" s="1"/>
      <c r="J362" s="3"/>
      <c r="K362" s="3"/>
      <c r="L362" s="3"/>
      <c r="M362" s="3"/>
      <c r="N362" s="3"/>
      <c r="O362" s="1"/>
      <c r="P362" s="1"/>
      <c r="Q362" s="4"/>
      <c r="R362" s="1"/>
      <c r="S362" s="1"/>
      <c r="T362" s="1"/>
      <c r="U362" s="1"/>
      <c r="V362" s="1"/>
      <c r="W362" s="1"/>
      <c r="X362" s="1"/>
      <c r="Y362" s="1"/>
      <c r="Z362" s="1"/>
      <c r="AA362" s="1"/>
      <c r="AB362" s="1"/>
      <c r="AC362" s="1"/>
      <c r="AD362" s="1"/>
      <c r="AE362" s="1"/>
    </row>
    <row r="363" spans="1:31" ht="13.5" x14ac:dyDescent="0.25">
      <c r="A363" s="1"/>
      <c r="B363" s="1"/>
      <c r="C363" s="19"/>
      <c r="D363" s="1"/>
      <c r="E363" s="1"/>
      <c r="F363" s="1"/>
      <c r="G363" s="1"/>
      <c r="H363" s="1"/>
      <c r="I363" s="1"/>
      <c r="J363" s="3"/>
      <c r="K363" s="3"/>
      <c r="L363" s="3"/>
      <c r="M363" s="3"/>
      <c r="N363" s="3"/>
      <c r="O363" s="1"/>
      <c r="P363" s="1"/>
      <c r="Q363" s="4"/>
      <c r="R363" s="1"/>
      <c r="S363" s="1"/>
      <c r="T363" s="1"/>
      <c r="U363" s="1"/>
      <c r="V363" s="1"/>
      <c r="W363" s="1"/>
      <c r="X363" s="1"/>
      <c r="Y363" s="1"/>
      <c r="Z363" s="1"/>
      <c r="AA363" s="1"/>
      <c r="AB363" s="1"/>
      <c r="AC363" s="1"/>
      <c r="AD363" s="1"/>
      <c r="AE363" s="1"/>
    </row>
    <row r="364" spans="1:31" ht="13.5" x14ac:dyDescent="0.25">
      <c r="A364" s="1"/>
      <c r="B364" s="1"/>
      <c r="C364" s="19"/>
      <c r="D364" s="1"/>
      <c r="E364" s="1"/>
      <c r="F364" s="1"/>
      <c r="G364" s="1"/>
      <c r="H364" s="1"/>
      <c r="I364" s="1"/>
      <c r="J364" s="3"/>
      <c r="K364" s="3"/>
      <c r="L364" s="3"/>
      <c r="M364" s="3"/>
      <c r="N364" s="3"/>
      <c r="O364" s="1"/>
      <c r="P364" s="1"/>
      <c r="Q364" s="4"/>
      <c r="R364" s="1"/>
      <c r="S364" s="1"/>
      <c r="T364" s="1"/>
      <c r="U364" s="1"/>
      <c r="V364" s="1"/>
      <c r="W364" s="1"/>
      <c r="X364" s="1"/>
      <c r="Y364" s="1"/>
      <c r="Z364" s="1"/>
      <c r="AA364" s="1"/>
      <c r="AB364" s="1"/>
      <c r="AC364" s="1"/>
      <c r="AD364" s="1"/>
      <c r="AE364" s="1"/>
    </row>
    <row r="365" spans="1:31" ht="13.5" x14ac:dyDescent="0.25">
      <c r="A365" s="1"/>
      <c r="B365" s="1"/>
      <c r="C365" s="19"/>
      <c r="D365" s="1"/>
      <c r="E365" s="1"/>
      <c r="F365" s="1"/>
      <c r="G365" s="1"/>
      <c r="H365" s="1"/>
      <c r="I365" s="1"/>
      <c r="J365" s="3"/>
      <c r="K365" s="3"/>
      <c r="L365" s="3"/>
      <c r="M365" s="3"/>
      <c r="N365" s="3"/>
      <c r="O365" s="1"/>
      <c r="P365" s="1"/>
      <c r="Q365" s="4"/>
      <c r="R365" s="1"/>
      <c r="S365" s="1"/>
      <c r="T365" s="1"/>
      <c r="U365" s="1"/>
      <c r="V365" s="1"/>
      <c r="W365" s="1"/>
      <c r="X365" s="1"/>
      <c r="Y365" s="1"/>
      <c r="Z365" s="1"/>
      <c r="AA365" s="1"/>
      <c r="AB365" s="1"/>
      <c r="AC365" s="1"/>
      <c r="AD365" s="1"/>
      <c r="AE365" s="1"/>
    </row>
    <row r="366" spans="1:31" ht="13.5" x14ac:dyDescent="0.25">
      <c r="A366" s="1"/>
      <c r="B366" s="1"/>
      <c r="C366" s="19"/>
      <c r="D366" s="1"/>
      <c r="E366" s="1"/>
      <c r="F366" s="1"/>
      <c r="G366" s="1"/>
      <c r="H366" s="1"/>
      <c r="I366" s="1"/>
      <c r="J366" s="3"/>
      <c r="K366" s="3"/>
      <c r="L366" s="3"/>
      <c r="M366" s="3"/>
      <c r="N366" s="3"/>
      <c r="O366" s="1"/>
      <c r="P366" s="1"/>
      <c r="Q366" s="4"/>
      <c r="R366" s="1"/>
      <c r="S366" s="1"/>
      <c r="T366" s="1"/>
      <c r="U366" s="1"/>
      <c r="V366" s="1"/>
      <c r="W366" s="1"/>
      <c r="X366" s="1"/>
      <c r="Y366" s="1"/>
      <c r="Z366" s="1"/>
      <c r="AA366" s="1"/>
      <c r="AB366" s="1"/>
      <c r="AC366" s="1"/>
      <c r="AD366" s="1"/>
      <c r="AE366" s="1"/>
    </row>
    <row r="367" spans="1:31" ht="13.5" x14ac:dyDescent="0.25">
      <c r="A367" s="1"/>
      <c r="B367" s="1"/>
      <c r="C367" s="19"/>
      <c r="D367" s="1"/>
      <c r="E367" s="1"/>
      <c r="F367" s="1"/>
      <c r="G367" s="1"/>
      <c r="H367" s="1"/>
      <c r="I367" s="1"/>
      <c r="J367" s="3"/>
      <c r="K367" s="3"/>
      <c r="L367" s="3"/>
      <c r="M367" s="3"/>
      <c r="N367" s="3"/>
      <c r="O367" s="1"/>
      <c r="P367" s="1"/>
      <c r="Q367" s="4"/>
      <c r="R367" s="1"/>
      <c r="S367" s="1"/>
      <c r="T367" s="1"/>
      <c r="U367" s="1"/>
      <c r="V367" s="1"/>
      <c r="W367" s="1"/>
      <c r="X367" s="1"/>
      <c r="Y367" s="1"/>
      <c r="Z367" s="1"/>
      <c r="AA367" s="1"/>
      <c r="AB367" s="1"/>
      <c r="AC367" s="1"/>
      <c r="AD367" s="1"/>
      <c r="AE367" s="1"/>
    </row>
    <row r="368" spans="1:31" ht="13.5" x14ac:dyDescent="0.25">
      <c r="A368" s="1"/>
      <c r="B368" s="1"/>
      <c r="C368" s="19"/>
      <c r="D368" s="1"/>
      <c r="E368" s="1"/>
      <c r="F368" s="1"/>
      <c r="G368" s="1"/>
      <c r="H368" s="1"/>
      <c r="I368" s="1"/>
      <c r="J368" s="3"/>
      <c r="K368" s="3"/>
      <c r="L368" s="3"/>
      <c r="M368" s="3"/>
      <c r="N368" s="3"/>
      <c r="O368" s="1"/>
      <c r="P368" s="1"/>
      <c r="Q368" s="4"/>
      <c r="R368" s="1"/>
      <c r="S368" s="1"/>
      <c r="T368" s="1"/>
      <c r="U368" s="1"/>
      <c r="V368" s="1"/>
      <c r="W368" s="1"/>
      <c r="X368" s="1"/>
      <c r="Y368" s="1"/>
      <c r="Z368" s="1"/>
      <c r="AA368" s="1"/>
      <c r="AB368" s="1"/>
      <c r="AC368" s="1"/>
      <c r="AD368" s="1"/>
      <c r="AE368" s="1"/>
    </row>
    <row r="369" spans="1:31" ht="13.5" x14ac:dyDescent="0.25">
      <c r="A369" s="1"/>
      <c r="B369" s="1"/>
      <c r="C369" s="19"/>
      <c r="D369" s="1"/>
      <c r="E369" s="1"/>
      <c r="F369" s="1"/>
      <c r="G369" s="1"/>
      <c r="H369" s="1"/>
      <c r="I369" s="1"/>
      <c r="J369" s="3"/>
      <c r="K369" s="3"/>
      <c r="L369" s="3"/>
      <c r="M369" s="3"/>
      <c r="N369" s="3"/>
      <c r="O369" s="1"/>
      <c r="P369" s="1"/>
      <c r="Q369" s="4"/>
      <c r="R369" s="1"/>
      <c r="S369" s="1"/>
      <c r="T369" s="1"/>
      <c r="U369" s="1"/>
      <c r="V369" s="1"/>
      <c r="W369" s="1"/>
      <c r="X369" s="1"/>
      <c r="Y369" s="1"/>
      <c r="Z369" s="1"/>
      <c r="AA369" s="1"/>
      <c r="AB369" s="1"/>
      <c r="AC369" s="1"/>
      <c r="AD369" s="1"/>
      <c r="AE369" s="1"/>
    </row>
    <row r="370" spans="1:31" ht="13.5" x14ac:dyDescent="0.25">
      <c r="A370" s="1"/>
      <c r="B370" s="1"/>
      <c r="C370" s="19"/>
      <c r="D370" s="1"/>
      <c r="E370" s="1"/>
      <c r="F370" s="1"/>
      <c r="G370" s="1"/>
      <c r="H370" s="1"/>
      <c r="I370" s="1"/>
      <c r="J370" s="3"/>
      <c r="K370" s="3"/>
      <c r="L370" s="3"/>
      <c r="M370" s="3"/>
      <c r="N370" s="3"/>
      <c r="O370" s="1"/>
      <c r="P370" s="1"/>
      <c r="Q370" s="4"/>
      <c r="R370" s="1"/>
      <c r="S370" s="1"/>
      <c r="T370" s="1"/>
      <c r="U370" s="1"/>
      <c r="V370" s="1"/>
      <c r="W370" s="1"/>
      <c r="X370" s="1"/>
      <c r="Y370" s="1"/>
      <c r="Z370" s="1"/>
      <c r="AA370" s="1"/>
      <c r="AB370" s="1"/>
      <c r="AC370" s="1"/>
      <c r="AD370" s="1"/>
      <c r="AE370" s="1"/>
    </row>
    <row r="371" spans="1:31" ht="13.5" x14ac:dyDescent="0.25">
      <c r="A371" s="1"/>
      <c r="B371" s="1"/>
      <c r="C371" s="19"/>
      <c r="D371" s="1"/>
      <c r="E371" s="1"/>
      <c r="F371" s="1"/>
      <c r="G371" s="1"/>
      <c r="H371" s="1"/>
      <c r="I371" s="1"/>
      <c r="J371" s="3"/>
      <c r="K371" s="3"/>
      <c r="L371" s="3"/>
      <c r="M371" s="3"/>
      <c r="N371" s="3"/>
      <c r="O371" s="1"/>
      <c r="P371" s="1"/>
      <c r="Q371" s="4"/>
      <c r="R371" s="1"/>
      <c r="S371" s="1"/>
      <c r="T371" s="1"/>
      <c r="U371" s="1"/>
      <c r="V371" s="1"/>
      <c r="W371" s="1"/>
      <c r="X371" s="1"/>
      <c r="Y371" s="1"/>
      <c r="Z371" s="1"/>
      <c r="AA371" s="1"/>
      <c r="AB371" s="1"/>
      <c r="AC371" s="1"/>
      <c r="AD371" s="1"/>
      <c r="AE371" s="1"/>
    </row>
    <row r="372" spans="1:31" ht="13.5" x14ac:dyDescent="0.25">
      <c r="A372" s="1"/>
      <c r="B372" s="1"/>
      <c r="C372" s="19"/>
      <c r="D372" s="1"/>
      <c r="E372" s="1"/>
      <c r="F372" s="1"/>
      <c r="G372" s="1"/>
      <c r="H372" s="1"/>
      <c r="I372" s="1"/>
      <c r="J372" s="3"/>
      <c r="K372" s="3"/>
      <c r="L372" s="3"/>
      <c r="M372" s="3"/>
      <c r="N372" s="3"/>
      <c r="O372" s="1"/>
      <c r="P372" s="1"/>
      <c r="Q372" s="4"/>
      <c r="R372" s="1"/>
      <c r="S372" s="1"/>
      <c r="T372" s="1"/>
      <c r="U372" s="1"/>
      <c r="V372" s="1"/>
      <c r="W372" s="1"/>
      <c r="X372" s="1"/>
      <c r="Y372" s="1"/>
      <c r="Z372" s="1"/>
      <c r="AA372" s="1"/>
      <c r="AB372" s="1"/>
      <c r="AC372" s="1"/>
      <c r="AD372" s="1"/>
      <c r="AE372" s="1"/>
    </row>
    <row r="373" spans="1:31" ht="13.5" x14ac:dyDescent="0.25">
      <c r="A373" s="1"/>
      <c r="B373" s="1"/>
      <c r="C373" s="19"/>
      <c r="D373" s="1"/>
      <c r="E373" s="1"/>
      <c r="F373" s="1"/>
      <c r="G373" s="1"/>
      <c r="H373" s="1"/>
      <c r="I373" s="1"/>
      <c r="J373" s="3"/>
      <c r="K373" s="3"/>
      <c r="L373" s="3"/>
      <c r="M373" s="3"/>
      <c r="N373" s="3"/>
      <c r="O373" s="1"/>
      <c r="P373" s="1"/>
      <c r="Q373" s="4"/>
      <c r="R373" s="1"/>
      <c r="S373" s="1"/>
      <c r="T373" s="1"/>
      <c r="U373" s="1"/>
      <c r="V373" s="1"/>
      <c r="W373" s="1"/>
      <c r="X373" s="1"/>
      <c r="Y373" s="1"/>
      <c r="Z373" s="1"/>
      <c r="AA373" s="1"/>
      <c r="AB373" s="1"/>
      <c r="AC373" s="1"/>
      <c r="AD373" s="1"/>
      <c r="AE373" s="1"/>
    </row>
    <row r="374" spans="1:31" ht="13.5" x14ac:dyDescent="0.25">
      <c r="A374" s="1"/>
      <c r="B374" s="1"/>
      <c r="C374" s="19"/>
      <c r="D374" s="1"/>
      <c r="E374" s="1"/>
      <c r="F374" s="1"/>
      <c r="G374" s="1"/>
      <c r="H374" s="1"/>
      <c r="I374" s="1"/>
      <c r="J374" s="3"/>
      <c r="K374" s="3"/>
      <c r="L374" s="3"/>
      <c r="M374" s="3"/>
      <c r="N374" s="3"/>
      <c r="O374" s="1"/>
      <c r="P374" s="1"/>
      <c r="Q374" s="4"/>
      <c r="R374" s="1"/>
      <c r="S374" s="1"/>
      <c r="T374" s="1"/>
      <c r="U374" s="1"/>
      <c r="V374" s="1"/>
      <c r="W374" s="1"/>
      <c r="X374" s="1"/>
      <c r="Y374" s="1"/>
      <c r="Z374" s="1"/>
      <c r="AA374" s="1"/>
      <c r="AB374" s="1"/>
      <c r="AC374" s="1"/>
      <c r="AD374" s="1"/>
      <c r="AE374" s="1"/>
    </row>
    <row r="375" spans="1:31" ht="13.5" x14ac:dyDescent="0.25">
      <c r="A375" s="1"/>
      <c r="B375" s="1"/>
      <c r="C375" s="19"/>
      <c r="D375" s="1"/>
      <c r="E375" s="1"/>
      <c r="F375" s="1"/>
      <c r="G375" s="1"/>
      <c r="H375" s="1"/>
      <c r="I375" s="1"/>
      <c r="J375" s="3"/>
      <c r="K375" s="3"/>
      <c r="L375" s="3"/>
      <c r="M375" s="3"/>
      <c r="N375" s="3"/>
      <c r="O375" s="1"/>
      <c r="P375" s="1"/>
      <c r="Q375" s="4"/>
      <c r="R375" s="1"/>
      <c r="S375" s="1"/>
      <c r="T375" s="1"/>
      <c r="U375" s="1"/>
      <c r="V375" s="1"/>
      <c r="W375" s="1"/>
      <c r="X375" s="1"/>
      <c r="Y375" s="1"/>
      <c r="Z375" s="1"/>
      <c r="AA375" s="1"/>
      <c r="AB375" s="1"/>
      <c r="AC375" s="1"/>
      <c r="AD375" s="1"/>
      <c r="AE375" s="1"/>
    </row>
    <row r="376" spans="1:31" ht="13.5" x14ac:dyDescent="0.25">
      <c r="A376" s="1"/>
      <c r="B376" s="1"/>
      <c r="C376" s="19"/>
      <c r="D376" s="1"/>
      <c r="E376" s="1"/>
      <c r="F376" s="1"/>
      <c r="G376" s="1"/>
      <c r="H376" s="1"/>
      <c r="I376" s="1"/>
      <c r="J376" s="3"/>
      <c r="K376" s="3"/>
      <c r="L376" s="3"/>
      <c r="M376" s="3"/>
      <c r="N376" s="3"/>
      <c r="O376" s="1"/>
      <c r="P376" s="1"/>
      <c r="Q376" s="4"/>
      <c r="R376" s="1"/>
      <c r="S376" s="1"/>
      <c r="T376" s="1"/>
      <c r="U376" s="1"/>
      <c r="V376" s="1"/>
      <c r="W376" s="1"/>
      <c r="X376" s="1"/>
      <c r="Y376" s="1"/>
      <c r="Z376" s="1"/>
      <c r="AA376" s="1"/>
      <c r="AB376" s="1"/>
      <c r="AC376" s="1"/>
      <c r="AD376" s="1"/>
      <c r="AE376" s="1"/>
    </row>
    <row r="377" spans="1:31" ht="13.5" x14ac:dyDescent="0.25">
      <c r="A377" s="1"/>
      <c r="B377" s="1"/>
      <c r="C377" s="19"/>
      <c r="D377" s="1"/>
      <c r="E377" s="1"/>
      <c r="F377" s="1"/>
      <c r="G377" s="1"/>
      <c r="H377" s="1"/>
      <c r="I377" s="1"/>
      <c r="J377" s="3"/>
      <c r="K377" s="3"/>
      <c r="L377" s="3"/>
      <c r="M377" s="3"/>
      <c r="N377" s="3"/>
      <c r="O377" s="1"/>
      <c r="P377" s="1"/>
      <c r="Q377" s="4"/>
      <c r="R377" s="1"/>
      <c r="S377" s="1"/>
      <c r="T377" s="1"/>
      <c r="U377" s="1"/>
      <c r="V377" s="1"/>
      <c r="W377" s="1"/>
      <c r="X377" s="1"/>
      <c r="Y377" s="1"/>
      <c r="Z377" s="1"/>
      <c r="AA377" s="1"/>
      <c r="AB377" s="1"/>
      <c r="AC377" s="1"/>
      <c r="AD377" s="1"/>
      <c r="AE377" s="1"/>
    </row>
    <row r="378" spans="1:31" ht="13.5" x14ac:dyDescent="0.25">
      <c r="A378" s="1"/>
      <c r="B378" s="1"/>
      <c r="C378" s="19"/>
      <c r="D378" s="1"/>
      <c r="E378" s="1"/>
      <c r="F378" s="1"/>
      <c r="G378" s="1"/>
      <c r="H378" s="1"/>
      <c r="I378" s="1"/>
      <c r="J378" s="3"/>
      <c r="K378" s="3"/>
      <c r="L378" s="3"/>
      <c r="M378" s="3"/>
      <c r="N378" s="3"/>
      <c r="O378" s="1"/>
      <c r="P378" s="1"/>
      <c r="Q378" s="4"/>
      <c r="R378" s="1"/>
      <c r="S378" s="1"/>
      <c r="T378" s="1"/>
      <c r="U378" s="1"/>
      <c r="V378" s="1"/>
      <c r="W378" s="1"/>
      <c r="X378" s="1"/>
      <c r="Y378" s="1"/>
      <c r="Z378" s="1"/>
      <c r="AA378" s="1"/>
      <c r="AB378" s="1"/>
      <c r="AC378" s="1"/>
      <c r="AD378" s="1"/>
      <c r="AE378" s="1"/>
    </row>
    <row r="379" spans="1:31" ht="13.5" x14ac:dyDescent="0.25">
      <c r="A379" s="1"/>
      <c r="B379" s="1"/>
      <c r="C379" s="19"/>
      <c r="D379" s="1"/>
      <c r="E379" s="1"/>
      <c r="F379" s="1"/>
      <c r="G379" s="1"/>
      <c r="H379" s="1"/>
      <c r="I379" s="1"/>
      <c r="J379" s="3"/>
      <c r="K379" s="3"/>
      <c r="L379" s="3"/>
      <c r="M379" s="3"/>
      <c r="N379" s="3"/>
      <c r="O379" s="1"/>
      <c r="P379" s="1"/>
      <c r="Q379" s="4"/>
      <c r="R379" s="1"/>
      <c r="S379" s="1"/>
      <c r="T379" s="1"/>
      <c r="U379" s="1"/>
      <c r="V379" s="1"/>
      <c r="W379" s="1"/>
      <c r="X379" s="1"/>
      <c r="Y379" s="1"/>
      <c r="Z379" s="1"/>
      <c r="AA379" s="1"/>
      <c r="AB379" s="1"/>
      <c r="AC379" s="1"/>
      <c r="AD379" s="1"/>
      <c r="AE379" s="1"/>
    </row>
    <row r="380" spans="1:31" ht="13.5" x14ac:dyDescent="0.25">
      <c r="A380" s="1"/>
      <c r="B380" s="1"/>
      <c r="C380" s="19"/>
      <c r="D380" s="1"/>
      <c r="E380" s="1"/>
      <c r="F380" s="1"/>
      <c r="G380" s="1"/>
      <c r="H380" s="1"/>
      <c r="I380" s="1"/>
      <c r="J380" s="3"/>
      <c r="K380" s="3"/>
      <c r="L380" s="3"/>
      <c r="M380" s="3"/>
      <c r="N380" s="3"/>
      <c r="O380" s="1"/>
      <c r="P380" s="1"/>
      <c r="Q380" s="4"/>
      <c r="R380" s="1"/>
      <c r="S380" s="1"/>
      <c r="T380" s="1"/>
      <c r="U380" s="1"/>
      <c r="V380" s="1"/>
      <c r="W380" s="1"/>
      <c r="X380" s="1"/>
      <c r="Y380" s="1"/>
      <c r="Z380" s="1"/>
      <c r="AA380" s="1"/>
      <c r="AB380" s="1"/>
      <c r="AC380" s="1"/>
      <c r="AD380" s="1"/>
      <c r="AE380" s="1"/>
    </row>
    <row r="381" spans="1:31" ht="13.5" x14ac:dyDescent="0.25">
      <c r="A381" s="1"/>
      <c r="B381" s="1"/>
      <c r="C381" s="19"/>
      <c r="D381" s="1"/>
      <c r="E381" s="1"/>
      <c r="F381" s="1"/>
      <c r="G381" s="1"/>
      <c r="H381" s="1"/>
      <c r="I381" s="1"/>
      <c r="J381" s="3"/>
      <c r="K381" s="3"/>
      <c r="L381" s="3"/>
      <c r="M381" s="3"/>
      <c r="N381" s="3"/>
      <c r="O381" s="1"/>
      <c r="P381" s="1"/>
      <c r="Q381" s="4"/>
      <c r="R381" s="1"/>
      <c r="S381" s="1"/>
      <c r="T381" s="1"/>
      <c r="U381" s="1"/>
      <c r="V381" s="1"/>
      <c r="W381" s="1"/>
      <c r="X381" s="1"/>
      <c r="Y381" s="1"/>
      <c r="Z381" s="1"/>
      <c r="AA381" s="1"/>
      <c r="AB381" s="1"/>
      <c r="AC381" s="1"/>
      <c r="AD381" s="1"/>
      <c r="AE381" s="1"/>
    </row>
    <row r="382" spans="1:31" ht="13.5" x14ac:dyDescent="0.25">
      <c r="A382" s="1"/>
      <c r="B382" s="1"/>
      <c r="C382" s="19"/>
      <c r="D382" s="1"/>
      <c r="E382" s="1"/>
      <c r="F382" s="1"/>
      <c r="G382" s="1"/>
      <c r="H382" s="1"/>
      <c r="I382" s="1"/>
      <c r="J382" s="3"/>
      <c r="K382" s="3"/>
      <c r="L382" s="3"/>
      <c r="M382" s="3"/>
      <c r="N382" s="3"/>
      <c r="O382" s="1"/>
      <c r="P382" s="1"/>
      <c r="Q382" s="4"/>
      <c r="R382" s="1"/>
      <c r="S382" s="1"/>
      <c r="T382" s="1"/>
      <c r="U382" s="1"/>
      <c r="V382" s="1"/>
      <c r="W382" s="1"/>
      <c r="X382" s="1"/>
      <c r="Y382" s="1"/>
      <c r="Z382" s="1"/>
      <c r="AA382" s="1"/>
      <c r="AB382" s="1"/>
      <c r="AC382" s="1"/>
      <c r="AD382" s="1"/>
      <c r="AE382" s="1"/>
    </row>
    <row r="383" spans="1:31" ht="13.5" x14ac:dyDescent="0.25">
      <c r="A383" s="1"/>
      <c r="B383" s="1"/>
      <c r="C383" s="19"/>
      <c r="D383" s="1"/>
      <c r="E383" s="1"/>
      <c r="F383" s="1"/>
      <c r="G383" s="1"/>
      <c r="H383" s="1"/>
      <c r="I383" s="1"/>
      <c r="J383" s="3"/>
      <c r="K383" s="3"/>
      <c r="L383" s="3"/>
      <c r="M383" s="3"/>
      <c r="N383" s="3"/>
      <c r="O383" s="1"/>
      <c r="P383" s="1"/>
      <c r="Q383" s="4"/>
      <c r="R383" s="1"/>
      <c r="S383" s="1"/>
      <c r="T383" s="1"/>
      <c r="U383" s="1"/>
      <c r="V383" s="1"/>
      <c r="W383" s="1"/>
      <c r="X383" s="1"/>
      <c r="Y383" s="1"/>
      <c r="Z383" s="1"/>
      <c r="AA383" s="1"/>
      <c r="AB383" s="1"/>
      <c r="AC383" s="1"/>
      <c r="AD383" s="1"/>
      <c r="AE383" s="1"/>
    </row>
    <row r="384" spans="1:31" ht="13.5" x14ac:dyDescent="0.25">
      <c r="A384" s="1"/>
      <c r="B384" s="1"/>
      <c r="C384" s="19"/>
      <c r="D384" s="1"/>
      <c r="E384" s="1"/>
      <c r="F384" s="1"/>
      <c r="G384" s="1"/>
      <c r="H384" s="1"/>
      <c r="I384" s="1"/>
      <c r="J384" s="3"/>
      <c r="K384" s="3"/>
      <c r="L384" s="3"/>
      <c r="M384" s="3"/>
      <c r="N384" s="3"/>
      <c r="O384" s="1"/>
      <c r="P384" s="1"/>
      <c r="Q384" s="4"/>
      <c r="R384" s="1"/>
      <c r="S384" s="1"/>
      <c r="T384" s="1"/>
      <c r="U384" s="1"/>
      <c r="V384" s="1"/>
      <c r="W384" s="1"/>
      <c r="X384" s="1"/>
      <c r="Y384" s="1"/>
      <c r="Z384" s="1"/>
      <c r="AA384" s="1"/>
      <c r="AB384" s="1"/>
      <c r="AC384" s="1"/>
      <c r="AD384" s="1"/>
      <c r="AE384" s="1"/>
    </row>
    <row r="385" spans="1:31" ht="13.5" x14ac:dyDescent="0.25">
      <c r="A385" s="1"/>
      <c r="B385" s="1"/>
      <c r="C385" s="19"/>
      <c r="D385" s="1"/>
      <c r="E385" s="1"/>
      <c r="F385" s="1"/>
      <c r="G385" s="1"/>
      <c r="H385" s="1"/>
      <c r="I385" s="1"/>
      <c r="J385" s="3"/>
      <c r="K385" s="3"/>
      <c r="L385" s="3"/>
      <c r="M385" s="3"/>
      <c r="N385" s="3"/>
      <c r="O385" s="1"/>
      <c r="P385" s="1"/>
      <c r="Q385" s="4"/>
      <c r="R385" s="1"/>
      <c r="S385" s="1"/>
      <c r="T385" s="1"/>
      <c r="U385" s="1"/>
      <c r="V385" s="1"/>
      <c r="W385" s="1"/>
      <c r="X385" s="1"/>
      <c r="Y385" s="1"/>
      <c r="Z385" s="1"/>
      <c r="AA385" s="1"/>
      <c r="AB385" s="1"/>
      <c r="AC385" s="1"/>
      <c r="AD385" s="1"/>
      <c r="AE385" s="1"/>
    </row>
    <row r="386" spans="1:31" ht="13.5" x14ac:dyDescent="0.25">
      <c r="A386" s="1"/>
      <c r="B386" s="1"/>
      <c r="C386" s="19"/>
      <c r="D386" s="1"/>
      <c r="E386" s="1"/>
      <c r="F386" s="1"/>
      <c r="G386" s="1"/>
      <c r="H386" s="1"/>
      <c r="I386" s="1"/>
      <c r="J386" s="3"/>
      <c r="K386" s="3"/>
      <c r="L386" s="3"/>
      <c r="M386" s="3"/>
      <c r="N386" s="3"/>
      <c r="O386" s="1"/>
      <c r="P386" s="1"/>
      <c r="Q386" s="4"/>
      <c r="R386" s="1"/>
      <c r="S386" s="1"/>
      <c r="T386" s="1"/>
      <c r="U386" s="1"/>
      <c r="V386" s="1"/>
      <c r="W386" s="1"/>
      <c r="X386" s="1"/>
      <c r="Y386" s="1"/>
      <c r="Z386" s="1"/>
      <c r="AA386" s="1"/>
      <c r="AB386" s="1"/>
      <c r="AC386" s="1"/>
      <c r="AD386" s="1"/>
      <c r="AE386" s="1"/>
    </row>
    <row r="387" spans="1:31" ht="13.5" x14ac:dyDescent="0.25">
      <c r="A387" s="1"/>
      <c r="B387" s="1"/>
      <c r="C387" s="19"/>
      <c r="D387" s="1"/>
      <c r="E387" s="1"/>
      <c r="F387" s="1"/>
      <c r="G387" s="1"/>
      <c r="H387" s="1"/>
      <c r="I387" s="1"/>
      <c r="J387" s="3"/>
      <c r="K387" s="3"/>
      <c r="L387" s="3"/>
      <c r="M387" s="3"/>
      <c r="N387" s="3"/>
      <c r="O387" s="1"/>
      <c r="P387" s="1"/>
      <c r="Q387" s="4"/>
      <c r="R387" s="1"/>
      <c r="S387" s="1"/>
      <c r="T387" s="1"/>
      <c r="U387" s="1"/>
      <c r="V387" s="1"/>
      <c r="W387" s="1"/>
      <c r="X387" s="1"/>
      <c r="Y387" s="1"/>
      <c r="Z387" s="1"/>
      <c r="AA387" s="1"/>
      <c r="AB387" s="1"/>
      <c r="AC387" s="1"/>
      <c r="AD387" s="1"/>
      <c r="AE387" s="1"/>
    </row>
    <row r="388" spans="1:31" ht="13.5" x14ac:dyDescent="0.25">
      <c r="A388" s="1"/>
      <c r="B388" s="1"/>
      <c r="C388" s="19"/>
      <c r="D388" s="1"/>
      <c r="E388" s="1"/>
      <c r="F388" s="1"/>
      <c r="G388" s="1"/>
      <c r="H388" s="1"/>
      <c r="I388" s="1"/>
      <c r="J388" s="3"/>
      <c r="K388" s="3"/>
      <c r="L388" s="3"/>
      <c r="M388" s="3"/>
      <c r="N388" s="3"/>
      <c r="O388" s="1"/>
      <c r="P388" s="1"/>
      <c r="Q388" s="4"/>
      <c r="R388" s="1"/>
      <c r="S388" s="1"/>
      <c r="T388" s="1"/>
      <c r="U388" s="1"/>
      <c r="V388" s="1"/>
      <c r="W388" s="1"/>
      <c r="X388" s="1"/>
      <c r="Y388" s="1"/>
      <c r="Z388" s="1"/>
      <c r="AA388" s="1"/>
      <c r="AB388" s="1"/>
      <c r="AC388" s="1"/>
      <c r="AD388" s="1"/>
      <c r="AE388" s="1"/>
    </row>
    <row r="389" spans="1:31" ht="13.5" x14ac:dyDescent="0.25">
      <c r="A389" s="1"/>
      <c r="B389" s="1"/>
      <c r="C389" s="19"/>
      <c r="D389" s="1"/>
      <c r="E389" s="1"/>
      <c r="F389" s="1"/>
      <c r="G389" s="1"/>
      <c r="H389" s="1"/>
      <c r="I389" s="1"/>
      <c r="J389" s="3"/>
      <c r="K389" s="3"/>
      <c r="L389" s="3"/>
      <c r="M389" s="3"/>
      <c r="N389" s="3"/>
      <c r="O389" s="1"/>
      <c r="P389" s="1"/>
      <c r="Q389" s="4"/>
      <c r="R389" s="1"/>
      <c r="S389" s="1"/>
      <c r="T389" s="1"/>
      <c r="U389" s="1"/>
      <c r="V389" s="1"/>
      <c r="W389" s="1"/>
      <c r="X389" s="1"/>
      <c r="Y389" s="1"/>
      <c r="Z389" s="1"/>
      <c r="AA389" s="1"/>
      <c r="AB389" s="1"/>
      <c r="AC389" s="1"/>
      <c r="AD389" s="1"/>
      <c r="AE389" s="1"/>
    </row>
    <row r="390" spans="1:31" ht="13.5" x14ac:dyDescent="0.25">
      <c r="A390" s="1"/>
      <c r="B390" s="1"/>
      <c r="C390" s="19"/>
      <c r="D390" s="1"/>
      <c r="E390" s="1"/>
      <c r="F390" s="1"/>
      <c r="G390" s="1"/>
      <c r="H390" s="1"/>
      <c r="I390" s="1"/>
      <c r="J390" s="3"/>
      <c r="K390" s="3"/>
      <c r="L390" s="3"/>
      <c r="M390" s="3"/>
      <c r="N390" s="3"/>
      <c r="O390" s="1"/>
      <c r="P390" s="1"/>
      <c r="Q390" s="4"/>
      <c r="R390" s="1"/>
      <c r="S390" s="1"/>
      <c r="T390" s="1"/>
      <c r="U390" s="1"/>
      <c r="V390" s="1"/>
      <c r="W390" s="1"/>
      <c r="X390" s="1"/>
      <c r="Y390" s="1"/>
      <c r="Z390" s="1"/>
      <c r="AA390" s="1"/>
      <c r="AB390" s="1"/>
      <c r="AC390" s="1"/>
      <c r="AD390" s="1"/>
      <c r="AE390" s="1"/>
    </row>
    <row r="391" spans="1:31" ht="13.5" x14ac:dyDescent="0.25">
      <c r="A391" s="1"/>
      <c r="B391" s="1"/>
      <c r="C391" s="19"/>
      <c r="D391" s="1"/>
      <c r="E391" s="1"/>
      <c r="F391" s="1"/>
      <c r="G391" s="1"/>
      <c r="H391" s="1"/>
      <c r="I391" s="1"/>
      <c r="J391" s="3"/>
      <c r="K391" s="3"/>
      <c r="L391" s="3"/>
      <c r="M391" s="3"/>
      <c r="N391" s="3"/>
      <c r="O391" s="1"/>
      <c r="P391" s="1"/>
      <c r="Q391" s="4"/>
      <c r="R391" s="1"/>
      <c r="S391" s="1"/>
      <c r="T391" s="1"/>
      <c r="U391" s="1"/>
      <c r="V391" s="1"/>
      <c r="W391" s="1"/>
      <c r="X391" s="1"/>
      <c r="Y391" s="1"/>
      <c r="Z391" s="1"/>
      <c r="AA391" s="1"/>
      <c r="AB391" s="1"/>
      <c r="AC391" s="1"/>
      <c r="AD391" s="1"/>
      <c r="AE391" s="1"/>
    </row>
    <row r="392" spans="1:31" ht="13.5" x14ac:dyDescent="0.25">
      <c r="A392" s="1"/>
      <c r="B392" s="1"/>
      <c r="C392" s="19"/>
      <c r="D392" s="1"/>
      <c r="E392" s="1"/>
      <c r="F392" s="1"/>
      <c r="G392" s="1"/>
      <c r="H392" s="1"/>
      <c r="I392" s="1"/>
      <c r="J392" s="3"/>
      <c r="K392" s="3"/>
      <c r="L392" s="3"/>
      <c r="M392" s="3"/>
      <c r="N392" s="3"/>
      <c r="O392" s="1"/>
      <c r="P392" s="1"/>
      <c r="Q392" s="4"/>
      <c r="R392" s="1"/>
      <c r="S392" s="1"/>
      <c r="T392" s="1"/>
      <c r="U392" s="1"/>
      <c r="V392" s="1"/>
      <c r="W392" s="1"/>
      <c r="X392" s="1"/>
      <c r="Y392" s="1"/>
      <c r="Z392" s="1"/>
      <c r="AA392" s="1"/>
      <c r="AB392" s="1"/>
      <c r="AC392" s="1"/>
      <c r="AD392" s="1"/>
      <c r="AE392" s="1"/>
    </row>
    <row r="393" spans="1:31" ht="13.5" x14ac:dyDescent="0.25">
      <c r="A393" s="1"/>
      <c r="B393" s="1"/>
      <c r="C393" s="19"/>
      <c r="D393" s="1"/>
      <c r="E393" s="1"/>
      <c r="F393" s="1"/>
      <c r="G393" s="1"/>
      <c r="H393" s="1"/>
      <c r="I393" s="1"/>
      <c r="J393" s="3"/>
      <c r="K393" s="3"/>
      <c r="L393" s="3"/>
      <c r="M393" s="3"/>
      <c r="N393" s="3"/>
      <c r="O393" s="1"/>
      <c r="P393" s="1"/>
      <c r="Q393" s="4"/>
      <c r="R393" s="1"/>
      <c r="S393" s="1"/>
      <c r="T393" s="1"/>
      <c r="U393" s="1"/>
      <c r="V393" s="1"/>
      <c r="W393" s="1"/>
      <c r="X393" s="1"/>
      <c r="Y393" s="1"/>
      <c r="Z393" s="1"/>
      <c r="AA393" s="1"/>
      <c r="AB393" s="1"/>
      <c r="AC393" s="1"/>
      <c r="AD393" s="1"/>
      <c r="AE393" s="1"/>
    </row>
    <row r="394" spans="1:31" ht="13.5" x14ac:dyDescent="0.25">
      <c r="A394" s="1"/>
      <c r="B394" s="1"/>
      <c r="C394" s="19"/>
      <c r="D394" s="1"/>
      <c r="E394" s="1"/>
      <c r="F394" s="1"/>
      <c r="G394" s="1"/>
      <c r="H394" s="1"/>
      <c r="I394" s="1"/>
      <c r="J394" s="3"/>
      <c r="K394" s="3"/>
      <c r="L394" s="3"/>
      <c r="M394" s="3"/>
      <c r="N394" s="3"/>
      <c r="O394" s="1"/>
      <c r="P394" s="1"/>
      <c r="Q394" s="4"/>
      <c r="R394" s="1"/>
      <c r="S394" s="1"/>
      <c r="T394" s="1"/>
      <c r="U394" s="1"/>
      <c r="V394" s="1"/>
      <c r="W394" s="1"/>
      <c r="X394" s="1"/>
      <c r="Y394" s="1"/>
      <c r="Z394" s="1"/>
      <c r="AA394" s="1"/>
      <c r="AB394" s="1"/>
      <c r="AC394" s="1"/>
      <c r="AD394" s="1"/>
      <c r="AE394" s="1"/>
    </row>
    <row r="395" spans="1:31" ht="13.5" x14ac:dyDescent="0.25">
      <c r="A395" s="1"/>
      <c r="B395" s="1"/>
      <c r="C395" s="19"/>
      <c r="D395" s="1"/>
      <c r="E395" s="1"/>
      <c r="F395" s="1"/>
      <c r="G395" s="1"/>
      <c r="H395" s="1"/>
      <c r="I395" s="1"/>
      <c r="J395" s="3"/>
      <c r="K395" s="3"/>
      <c r="L395" s="3"/>
      <c r="M395" s="3"/>
      <c r="N395" s="3"/>
      <c r="O395" s="1"/>
      <c r="P395" s="1"/>
      <c r="Q395" s="4"/>
      <c r="R395" s="1"/>
      <c r="S395" s="1"/>
      <c r="T395" s="1"/>
      <c r="U395" s="1"/>
      <c r="V395" s="1"/>
      <c r="W395" s="1"/>
      <c r="X395" s="1"/>
      <c r="Y395" s="1"/>
      <c r="Z395" s="1"/>
      <c r="AA395" s="1"/>
      <c r="AB395" s="1"/>
      <c r="AC395" s="1"/>
      <c r="AD395" s="1"/>
      <c r="AE395" s="1"/>
    </row>
    <row r="396" spans="1:31" ht="13.5" x14ac:dyDescent="0.25">
      <c r="A396" s="1"/>
      <c r="B396" s="1"/>
      <c r="C396" s="19"/>
      <c r="D396" s="1"/>
      <c r="E396" s="1"/>
      <c r="F396" s="1"/>
      <c r="G396" s="1"/>
      <c r="H396" s="1"/>
      <c r="I396" s="1"/>
      <c r="J396" s="3"/>
      <c r="K396" s="3"/>
      <c r="L396" s="3"/>
      <c r="M396" s="3"/>
      <c r="N396" s="3"/>
      <c r="O396" s="1"/>
      <c r="P396" s="1"/>
      <c r="Q396" s="4"/>
      <c r="R396" s="1"/>
      <c r="S396" s="1"/>
      <c r="T396" s="1"/>
      <c r="U396" s="1"/>
      <c r="V396" s="1"/>
      <c r="W396" s="1"/>
      <c r="X396" s="1"/>
      <c r="Y396" s="1"/>
      <c r="Z396" s="1"/>
      <c r="AA396" s="1"/>
      <c r="AB396" s="1"/>
      <c r="AC396" s="1"/>
      <c r="AD396" s="1"/>
      <c r="AE396" s="1"/>
    </row>
    <row r="397" spans="1:31" ht="13.5" x14ac:dyDescent="0.25">
      <c r="A397" s="1"/>
      <c r="B397" s="1"/>
      <c r="C397" s="19"/>
      <c r="D397" s="1"/>
      <c r="E397" s="1"/>
      <c r="F397" s="1"/>
      <c r="G397" s="1"/>
      <c r="H397" s="1"/>
      <c r="I397" s="1"/>
      <c r="J397" s="3"/>
      <c r="K397" s="3"/>
      <c r="L397" s="3"/>
      <c r="M397" s="3"/>
      <c r="N397" s="3"/>
      <c r="O397" s="1"/>
      <c r="P397" s="1"/>
      <c r="Q397" s="4"/>
      <c r="R397" s="1"/>
      <c r="S397" s="1"/>
      <c r="T397" s="1"/>
      <c r="U397" s="1"/>
      <c r="V397" s="1"/>
      <c r="W397" s="1"/>
      <c r="X397" s="1"/>
      <c r="Y397" s="1"/>
      <c r="Z397" s="1"/>
      <c r="AA397" s="1"/>
      <c r="AB397" s="1"/>
      <c r="AC397" s="1"/>
      <c r="AD397" s="1"/>
      <c r="AE397" s="1"/>
    </row>
    <row r="398" spans="1:31" ht="13.5" x14ac:dyDescent="0.25">
      <c r="A398" s="1"/>
      <c r="B398" s="1"/>
      <c r="C398" s="19"/>
      <c r="D398" s="1"/>
      <c r="E398" s="1"/>
      <c r="F398" s="1"/>
      <c r="G398" s="1"/>
      <c r="H398" s="1"/>
      <c r="I398" s="1"/>
      <c r="J398" s="3"/>
      <c r="K398" s="3"/>
      <c r="L398" s="3"/>
      <c r="M398" s="3"/>
      <c r="N398" s="3"/>
      <c r="O398" s="1"/>
      <c r="P398" s="1"/>
      <c r="Q398" s="4"/>
      <c r="R398" s="1"/>
      <c r="S398" s="1"/>
      <c r="T398" s="1"/>
      <c r="U398" s="1"/>
      <c r="V398" s="1"/>
      <c r="W398" s="1"/>
      <c r="X398" s="1"/>
      <c r="Y398" s="1"/>
      <c r="Z398" s="1"/>
      <c r="AA398" s="1"/>
      <c r="AB398" s="1"/>
      <c r="AC398" s="1"/>
      <c r="AD398" s="1"/>
      <c r="AE398" s="1"/>
    </row>
    <row r="399" spans="1:31" ht="13.5" x14ac:dyDescent="0.25">
      <c r="A399" s="1"/>
      <c r="B399" s="1"/>
      <c r="C399" s="19"/>
      <c r="D399" s="1"/>
      <c r="E399" s="1"/>
      <c r="F399" s="1"/>
      <c r="G399" s="1"/>
      <c r="H399" s="1"/>
      <c r="I399" s="1"/>
      <c r="J399" s="3"/>
      <c r="K399" s="3"/>
      <c r="L399" s="3"/>
      <c r="M399" s="3"/>
      <c r="N399" s="3"/>
      <c r="O399" s="1"/>
      <c r="P399" s="1"/>
      <c r="Q399" s="4"/>
      <c r="R399" s="1"/>
      <c r="S399" s="1"/>
      <c r="T399" s="1"/>
      <c r="U399" s="1"/>
      <c r="V399" s="1"/>
      <c r="W399" s="1"/>
      <c r="X399" s="1"/>
      <c r="Y399" s="1"/>
      <c r="Z399" s="1"/>
      <c r="AA399" s="1"/>
      <c r="AB399" s="1"/>
      <c r="AC399" s="1"/>
      <c r="AD399" s="1"/>
      <c r="AE399" s="1"/>
    </row>
    <row r="400" spans="1:31" ht="13.5" x14ac:dyDescent="0.25">
      <c r="A400" s="1"/>
      <c r="B400" s="1"/>
      <c r="C400" s="19"/>
      <c r="D400" s="1"/>
      <c r="E400" s="1"/>
      <c r="F400" s="1"/>
      <c r="G400" s="1"/>
      <c r="H400" s="1"/>
      <c r="I400" s="1"/>
      <c r="J400" s="3"/>
      <c r="K400" s="3"/>
      <c r="L400" s="3"/>
      <c r="M400" s="3"/>
      <c r="N400" s="3"/>
      <c r="O400" s="1"/>
      <c r="P400" s="1"/>
      <c r="Q400" s="4"/>
      <c r="R400" s="1"/>
      <c r="S400" s="1"/>
      <c r="T400" s="1"/>
      <c r="U400" s="1"/>
      <c r="V400" s="1"/>
      <c r="W400" s="1"/>
      <c r="X400" s="1"/>
      <c r="Y400" s="1"/>
      <c r="Z400" s="1"/>
      <c r="AA400" s="1"/>
      <c r="AB400" s="1"/>
      <c r="AC400" s="1"/>
      <c r="AD400" s="1"/>
      <c r="AE400" s="1"/>
    </row>
    <row r="401" spans="1:31" ht="13.5" x14ac:dyDescent="0.25">
      <c r="A401" s="1"/>
      <c r="B401" s="1"/>
      <c r="C401" s="19"/>
      <c r="D401" s="1"/>
      <c r="E401" s="1"/>
      <c r="F401" s="1"/>
      <c r="G401" s="1"/>
      <c r="H401" s="1"/>
      <c r="I401" s="1"/>
      <c r="J401" s="3"/>
      <c r="K401" s="3"/>
      <c r="L401" s="3"/>
      <c r="M401" s="3"/>
      <c r="N401" s="3"/>
      <c r="O401" s="1"/>
      <c r="P401" s="1"/>
      <c r="Q401" s="4"/>
      <c r="R401" s="1"/>
      <c r="S401" s="1"/>
      <c r="T401" s="1"/>
      <c r="U401" s="1"/>
      <c r="V401" s="1"/>
      <c r="W401" s="1"/>
      <c r="X401" s="1"/>
      <c r="Y401" s="1"/>
      <c r="Z401" s="1"/>
      <c r="AA401" s="1"/>
      <c r="AB401" s="1"/>
      <c r="AC401" s="1"/>
      <c r="AD401" s="1"/>
      <c r="AE401" s="1"/>
    </row>
    <row r="402" spans="1:31" ht="13.5" x14ac:dyDescent="0.25">
      <c r="A402" s="1"/>
      <c r="B402" s="1"/>
      <c r="C402" s="19"/>
      <c r="D402" s="1"/>
      <c r="E402" s="1"/>
      <c r="F402" s="1"/>
      <c r="G402" s="1"/>
      <c r="H402" s="1"/>
      <c r="I402" s="1"/>
      <c r="J402" s="3"/>
      <c r="K402" s="3"/>
      <c r="L402" s="3"/>
      <c r="M402" s="3"/>
      <c r="N402" s="3"/>
      <c r="O402" s="1"/>
      <c r="P402" s="1"/>
      <c r="Q402" s="4"/>
      <c r="R402" s="1"/>
      <c r="S402" s="1"/>
      <c r="T402" s="1"/>
      <c r="U402" s="1"/>
      <c r="V402" s="1"/>
      <c r="W402" s="1"/>
      <c r="X402" s="1"/>
      <c r="Y402" s="1"/>
      <c r="Z402" s="1"/>
      <c r="AA402" s="1"/>
      <c r="AB402" s="1"/>
      <c r="AC402" s="1"/>
      <c r="AD402" s="1"/>
      <c r="AE402" s="1"/>
    </row>
    <row r="403" spans="1:31" ht="13.5" x14ac:dyDescent="0.25">
      <c r="A403" s="1"/>
      <c r="B403" s="1"/>
      <c r="C403" s="19"/>
      <c r="D403" s="1"/>
      <c r="E403" s="1"/>
      <c r="F403" s="1"/>
      <c r="G403" s="1"/>
      <c r="H403" s="1"/>
      <c r="I403" s="1"/>
      <c r="J403" s="3"/>
      <c r="K403" s="3"/>
      <c r="L403" s="3"/>
      <c r="M403" s="3"/>
      <c r="N403" s="3"/>
      <c r="O403" s="1"/>
      <c r="P403" s="1"/>
      <c r="Q403" s="4"/>
      <c r="R403" s="1"/>
      <c r="S403" s="1"/>
      <c r="T403" s="1"/>
      <c r="U403" s="1"/>
      <c r="V403" s="1"/>
      <c r="W403" s="1"/>
      <c r="X403" s="1"/>
      <c r="Y403" s="1"/>
      <c r="Z403" s="1"/>
      <c r="AA403" s="1"/>
      <c r="AB403" s="1"/>
      <c r="AC403" s="1"/>
      <c r="AD403" s="1"/>
      <c r="AE403" s="1"/>
    </row>
    <row r="404" spans="1:31" ht="13.5" x14ac:dyDescent="0.25">
      <c r="A404" s="1"/>
      <c r="B404" s="1"/>
      <c r="C404" s="19"/>
      <c r="D404" s="1"/>
      <c r="E404" s="1"/>
      <c r="F404" s="1"/>
      <c r="G404" s="1"/>
      <c r="H404" s="1"/>
      <c r="I404" s="1"/>
      <c r="J404" s="3"/>
      <c r="K404" s="3"/>
      <c r="L404" s="3"/>
      <c r="M404" s="3"/>
      <c r="N404" s="3"/>
      <c r="O404" s="1"/>
      <c r="P404" s="1"/>
      <c r="Q404" s="4"/>
      <c r="R404" s="1"/>
      <c r="S404" s="1"/>
      <c r="T404" s="1"/>
      <c r="U404" s="1"/>
      <c r="V404" s="1"/>
      <c r="W404" s="1"/>
      <c r="X404" s="1"/>
      <c r="Y404" s="1"/>
      <c r="Z404" s="1"/>
      <c r="AA404" s="1"/>
      <c r="AB404" s="1"/>
      <c r="AC404" s="1"/>
      <c r="AD404" s="1"/>
      <c r="AE404" s="1"/>
    </row>
    <row r="405" spans="1:31" ht="13.5" x14ac:dyDescent="0.25">
      <c r="A405" s="1"/>
      <c r="B405" s="1"/>
      <c r="C405" s="19"/>
      <c r="D405" s="1"/>
      <c r="E405" s="1"/>
      <c r="F405" s="1"/>
      <c r="G405" s="1"/>
      <c r="H405" s="1"/>
      <c r="I405" s="1"/>
      <c r="J405" s="3"/>
      <c r="K405" s="3"/>
      <c r="L405" s="3"/>
      <c r="M405" s="3"/>
      <c r="N405" s="3"/>
      <c r="O405" s="1"/>
      <c r="P405" s="1"/>
      <c r="Q405" s="4"/>
      <c r="R405" s="1"/>
      <c r="S405" s="1"/>
      <c r="T405" s="1"/>
      <c r="U405" s="1"/>
      <c r="V405" s="1"/>
      <c r="W405" s="1"/>
      <c r="X405" s="1"/>
      <c r="Y405" s="1"/>
      <c r="Z405" s="1"/>
      <c r="AA405" s="1"/>
      <c r="AB405" s="1"/>
      <c r="AC405" s="1"/>
      <c r="AD405" s="1"/>
      <c r="AE405" s="1"/>
    </row>
    <row r="406" spans="1:31" ht="13.5" x14ac:dyDescent="0.25">
      <c r="A406" s="1"/>
      <c r="B406" s="1"/>
      <c r="C406" s="19"/>
      <c r="D406" s="1"/>
      <c r="E406" s="1"/>
      <c r="F406" s="1"/>
      <c r="G406" s="1"/>
      <c r="H406" s="1"/>
      <c r="I406" s="1"/>
      <c r="J406" s="3"/>
      <c r="K406" s="3"/>
      <c r="L406" s="3"/>
      <c r="M406" s="3"/>
      <c r="N406" s="3"/>
      <c r="O406" s="1"/>
      <c r="P406" s="1"/>
      <c r="Q406" s="4"/>
      <c r="R406" s="1"/>
      <c r="S406" s="1"/>
      <c r="T406" s="1"/>
      <c r="U406" s="1"/>
      <c r="V406" s="1"/>
      <c r="W406" s="1"/>
      <c r="X406" s="1"/>
      <c r="Y406" s="1"/>
      <c r="Z406" s="1"/>
      <c r="AA406" s="1"/>
      <c r="AB406" s="1"/>
      <c r="AC406" s="1"/>
      <c r="AD406" s="1"/>
      <c r="AE406" s="1"/>
    </row>
    <row r="407" spans="1:31" ht="13.5" x14ac:dyDescent="0.25">
      <c r="A407" s="1"/>
      <c r="B407" s="1"/>
      <c r="C407" s="19"/>
      <c r="D407" s="1"/>
      <c r="E407" s="1"/>
      <c r="F407" s="1"/>
      <c r="G407" s="1"/>
      <c r="H407" s="1"/>
      <c r="I407" s="1"/>
      <c r="J407" s="3"/>
      <c r="K407" s="3"/>
      <c r="L407" s="3"/>
      <c r="M407" s="3"/>
      <c r="N407" s="3"/>
      <c r="O407" s="1"/>
      <c r="P407" s="1"/>
      <c r="Q407" s="4"/>
      <c r="R407" s="1"/>
      <c r="S407" s="1"/>
      <c r="T407" s="1"/>
      <c r="U407" s="1"/>
      <c r="V407" s="1"/>
      <c r="W407" s="1"/>
      <c r="X407" s="1"/>
      <c r="Y407" s="1"/>
      <c r="Z407" s="1"/>
      <c r="AA407" s="1"/>
      <c r="AB407" s="1"/>
      <c r="AC407" s="1"/>
      <c r="AD407" s="1"/>
      <c r="AE407" s="1"/>
    </row>
    <row r="408" spans="1:31" ht="13.5" x14ac:dyDescent="0.25">
      <c r="A408" s="1"/>
      <c r="B408" s="1"/>
      <c r="C408" s="19"/>
      <c r="D408" s="1"/>
      <c r="E408" s="1"/>
      <c r="F408" s="1"/>
      <c r="G408" s="1"/>
      <c r="H408" s="1"/>
      <c r="I408" s="1"/>
      <c r="J408" s="3"/>
      <c r="K408" s="3"/>
      <c r="L408" s="3"/>
      <c r="M408" s="3"/>
      <c r="N408" s="3"/>
      <c r="O408" s="1"/>
      <c r="P408" s="1"/>
      <c r="Q408" s="4"/>
      <c r="R408" s="1"/>
      <c r="S408" s="1"/>
      <c r="T408" s="1"/>
      <c r="U408" s="1"/>
      <c r="V408" s="1"/>
      <c r="W408" s="1"/>
      <c r="X408" s="1"/>
      <c r="Y408" s="1"/>
      <c r="Z408" s="1"/>
      <c r="AA408" s="1"/>
      <c r="AB408" s="1"/>
      <c r="AC408" s="1"/>
      <c r="AD408" s="1"/>
      <c r="AE408" s="1"/>
    </row>
    <row r="409" spans="1:31" ht="13.5" x14ac:dyDescent="0.25">
      <c r="A409" s="1"/>
      <c r="B409" s="1"/>
      <c r="C409" s="19"/>
      <c r="D409" s="1"/>
      <c r="E409" s="1"/>
      <c r="F409" s="1"/>
      <c r="G409" s="1"/>
      <c r="H409" s="1"/>
      <c r="I409" s="1"/>
      <c r="J409" s="3"/>
      <c r="K409" s="3"/>
      <c r="L409" s="3"/>
      <c r="M409" s="3"/>
      <c r="N409" s="3"/>
      <c r="O409" s="1"/>
      <c r="P409" s="1"/>
      <c r="Q409" s="4"/>
      <c r="R409" s="1"/>
      <c r="S409" s="1"/>
      <c r="T409" s="1"/>
      <c r="U409" s="1"/>
      <c r="V409" s="1"/>
      <c r="W409" s="1"/>
      <c r="X409" s="1"/>
      <c r="Y409" s="1"/>
      <c r="Z409" s="1"/>
      <c r="AA409" s="1"/>
      <c r="AB409" s="1"/>
      <c r="AC409" s="1"/>
      <c r="AD409" s="1"/>
      <c r="AE409" s="1"/>
    </row>
    <row r="410" spans="1:31" ht="13.5" x14ac:dyDescent="0.25">
      <c r="A410" s="1"/>
      <c r="B410" s="1"/>
      <c r="C410" s="19"/>
      <c r="D410" s="1"/>
      <c r="E410" s="1"/>
      <c r="F410" s="1"/>
      <c r="G410" s="1"/>
      <c r="H410" s="1"/>
      <c r="I410" s="1"/>
      <c r="J410" s="3"/>
      <c r="K410" s="3"/>
      <c r="L410" s="3"/>
      <c r="M410" s="3"/>
      <c r="N410" s="3"/>
      <c r="O410" s="1"/>
      <c r="P410" s="1"/>
      <c r="Q410" s="4"/>
      <c r="R410" s="1"/>
      <c r="S410" s="1"/>
      <c r="T410" s="1"/>
      <c r="U410" s="1"/>
      <c r="V410" s="1"/>
      <c r="W410" s="1"/>
      <c r="X410" s="1"/>
      <c r="Y410" s="1"/>
      <c r="Z410" s="1"/>
      <c r="AA410" s="1"/>
      <c r="AB410" s="1"/>
      <c r="AC410" s="1"/>
      <c r="AD410" s="1"/>
      <c r="AE410" s="1"/>
    </row>
    <row r="411" spans="1:31" ht="13.5" x14ac:dyDescent="0.25">
      <c r="A411" s="1"/>
      <c r="B411" s="1"/>
      <c r="C411" s="19"/>
      <c r="D411" s="1"/>
      <c r="E411" s="1"/>
      <c r="F411" s="1"/>
      <c r="G411" s="1"/>
      <c r="H411" s="1"/>
      <c r="I411" s="1"/>
      <c r="J411" s="3"/>
      <c r="K411" s="3"/>
      <c r="L411" s="3"/>
      <c r="M411" s="3"/>
      <c r="N411" s="3"/>
      <c r="O411" s="1"/>
      <c r="P411" s="1"/>
      <c r="Q411" s="4"/>
      <c r="R411" s="1"/>
      <c r="S411" s="1"/>
      <c r="T411" s="1"/>
      <c r="U411" s="1"/>
      <c r="V411" s="1"/>
      <c r="W411" s="1"/>
      <c r="X411" s="1"/>
      <c r="Y411" s="1"/>
      <c r="Z411" s="1"/>
      <c r="AA411" s="1"/>
      <c r="AB411" s="1"/>
      <c r="AC411" s="1"/>
      <c r="AD411" s="1"/>
      <c r="AE411" s="1"/>
    </row>
    <row r="412" spans="1:31" ht="13.5" x14ac:dyDescent="0.25">
      <c r="A412" s="1"/>
      <c r="B412" s="1"/>
      <c r="C412" s="19"/>
      <c r="D412" s="1"/>
      <c r="E412" s="1"/>
      <c r="F412" s="1"/>
      <c r="G412" s="1"/>
      <c r="H412" s="1"/>
      <c r="I412" s="1"/>
      <c r="J412" s="3"/>
      <c r="K412" s="3"/>
      <c r="L412" s="3"/>
      <c r="M412" s="3"/>
      <c r="N412" s="3"/>
      <c r="O412" s="1"/>
      <c r="P412" s="1"/>
      <c r="Q412" s="4"/>
      <c r="R412" s="1"/>
      <c r="S412" s="1"/>
      <c r="T412" s="1"/>
      <c r="U412" s="1"/>
      <c r="V412" s="1"/>
      <c r="W412" s="1"/>
      <c r="X412" s="1"/>
      <c r="Y412" s="1"/>
      <c r="Z412" s="1"/>
      <c r="AA412" s="1"/>
      <c r="AB412" s="1"/>
      <c r="AC412" s="1"/>
      <c r="AD412" s="1"/>
      <c r="AE412" s="1"/>
    </row>
    <row r="413" spans="1:31" ht="13.5" x14ac:dyDescent="0.25">
      <c r="A413" s="1"/>
      <c r="B413" s="1"/>
      <c r="C413" s="19"/>
      <c r="D413" s="1"/>
      <c r="E413" s="1"/>
      <c r="F413" s="1"/>
      <c r="G413" s="1"/>
      <c r="H413" s="1"/>
      <c r="I413" s="1"/>
      <c r="J413" s="3"/>
      <c r="K413" s="3"/>
      <c r="L413" s="3"/>
      <c r="M413" s="3"/>
      <c r="N413" s="3"/>
      <c r="O413" s="1"/>
      <c r="P413" s="1"/>
      <c r="Q413" s="4"/>
      <c r="R413" s="1"/>
      <c r="S413" s="1"/>
      <c r="T413" s="1"/>
      <c r="U413" s="1"/>
      <c r="V413" s="1"/>
      <c r="W413" s="1"/>
      <c r="X413" s="1"/>
      <c r="Y413" s="1"/>
      <c r="Z413" s="1"/>
      <c r="AA413" s="1"/>
      <c r="AB413" s="1"/>
      <c r="AC413" s="1"/>
      <c r="AD413" s="1"/>
      <c r="AE413" s="1"/>
    </row>
    <row r="414" spans="1:31" ht="13.5" x14ac:dyDescent="0.25">
      <c r="A414" s="1"/>
      <c r="B414" s="1"/>
      <c r="C414" s="19"/>
      <c r="D414" s="1"/>
      <c r="E414" s="1"/>
      <c r="F414" s="1"/>
      <c r="G414" s="1"/>
      <c r="H414" s="1"/>
      <c r="I414" s="1"/>
      <c r="J414" s="3"/>
      <c r="K414" s="3"/>
      <c r="L414" s="3"/>
      <c r="M414" s="3"/>
      <c r="N414" s="3"/>
      <c r="O414" s="1"/>
      <c r="P414" s="1"/>
      <c r="Q414" s="4"/>
      <c r="R414" s="1"/>
      <c r="S414" s="1"/>
      <c r="T414" s="1"/>
      <c r="U414" s="1"/>
      <c r="V414" s="1"/>
      <c r="W414" s="1"/>
      <c r="X414" s="1"/>
      <c r="Y414" s="1"/>
      <c r="Z414" s="1"/>
      <c r="AA414" s="1"/>
      <c r="AB414" s="1"/>
      <c r="AC414" s="1"/>
      <c r="AD414" s="1"/>
      <c r="AE414" s="1"/>
    </row>
    <row r="415" spans="1:31" ht="13.5" x14ac:dyDescent="0.25">
      <c r="A415" s="1"/>
      <c r="B415" s="1"/>
      <c r="C415" s="19"/>
      <c r="D415" s="1"/>
      <c r="E415" s="1"/>
      <c r="F415" s="1"/>
      <c r="G415" s="1"/>
      <c r="H415" s="1"/>
      <c r="I415" s="1"/>
      <c r="J415" s="3"/>
      <c r="K415" s="3"/>
      <c r="L415" s="3"/>
      <c r="M415" s="3"/>
      <c r="N415" s="3"/>
      <c r="O415" s="1"/>
      <c r="P415" s="1"/>
      <c r="Q415" s="4"/>
      <c r="R415" s="1"/>
      <c r="S415" s="1"/>
      <c r="T415" s="1"/>
      <c r="U415" s="1"/>
      <c r="V415" s="1"/>
      <c r="W415" s="1"/>
      <c r="X415" s="1"/>
      <c r="Y415" s="1"/>
      <c r="Z415" s="1"/>
      <c r="AA415" s="1"/>
      <c r="AB415" s="1"/>
      <c r="AC415" s="1"/>
      <c r="AD415" s="1"/>
      <c r="AE415" s="1"/>
    </row>
    <row r="416" spans="1:31" ht="13.5" x14ac:dyDescent="0.25">
      <c r="A416" s="1"/>
      <c r="B416" s="1"/>
      <c r="C416" s="19"/>
      <c r="D416" s="1"/>
      <c r="E416" s="1"/>
      <c r="F416" s="1"/>
      <c r="G416" s="1"/>
      <c r="H416" s="1"/>
      <c r="I416" s="1"/>
      <c r="J416" s="3"/>
      <c r="K416" s="3"/>
      <c r="L416" s="3"/>
      <c r="M416" s="3"/>
      <c r="N416" s="3"/>
      <c r="O416" s="1"/>
      <c r="P416" s="1"/>
      <c r="Q416" s="4"/>
      <c r="R416" s="1"/>
      <c r="S416" s="1"/>
      <c r="T416" s="1"/>
      <c r="U416" s="1"/>
      <c r="V416" s="1"/>
      <c r="W416" s="1"/>
      <c r="X416" s="1"/>
      <c r="Y416" s="1"/>
      <c r="Z416" s="1"/>
      <c r="AA416" s="1"/>
      <c r="AB416" s="1"/>
      <c r="AC416" s="1"/>
      <c r="AD416" s="1"/>
      <c r="AE416" s="1"/>
    </row>
    <row r="417" spans="1:31" ht="13.5" x14ac:dyDescent="0.25">
      <c r="A417" s="1"/>
      <c r="B417" s="1"/>
      <c r="C417" s="19"/>
      <c r="D417" s="1"/>
      <c r="E417" s="1"/>
      <c r="F417" s="1"/>
      <c r="G417" s="1"/>
      <c r="H417" s="1"/>
      <c r="I417" s="1"/>
      <c r="J417" s="3"/>
      <c r="K417" s="3"/>
      <c r="L417" s="3"/>
      <c r="M417" s="3"/>
      <c r="N417" s="3"/>
      <c r="O417" s="1"/>
      <c r="P417" s="1"/>
      <c r="Q417" s="4"/>
      <c r="R417" s="1"/>
      <c r="S417" s="1"/>
      <c r="T417" s="1"/>
      <c r="U417" s="1"/>
      <c r="V417" s="1"/>
      <c r="W417" s="1"/>
      <c r="X417" s="1"/>
      <c r="Y417" s="1"/>
      <c r="Z417" s="1"/>
      <c r="AA417" s="1"/>
      <c r="AB417" s="1"/>
      <c r="AC417" s="1"/>
      <c r="AD417" s="1"/>
      <c r="AE417" s="1"/>
    </row>
    <row r="418" spans="1:31" ht="13.5" x14ac:dyDescent="0.25">
      <c r="A418" s="1"/>
      <c r="B418" s="1"/>
      <c r="C418" s="19"/>
      <c r="D418" s="1"/>
      <c r="E418" s="1"/>
      <c r="F418" s="1"/>
      <c r="G418" s="1"/>
      <c r="H418" s="1"/>
      <c r="I418" s="1"/>
      <c r="J418" s="3"/>
      <c r="K418" s="3"/>
      <c r="L418" s="3"/>
      <c r="M418" s="3"/>
      <c r="N418" s="3"/>
      <c r="O418" s="1"/>
      <c r="P418" s="1"/>
      <c r="Q418" s="4"/>
      <c r="R418" s="1"/>
      <c r="S418" s="1"/>
      <c r="T418" s="1"/>
      <c r="U418" s="1"/>
      <c r="V418" s="1"/>
      <c r="W418" s="1"/>
      <c r="X418" s="1"/>
      <c r="Y418" s="1"/>
      <c r="Z418" s="1"/>
      <c r="AA418" s="1"/>
      <c r="AB418" s="1"/>
      <c r="AC418" s="1"/>
      <c r="AD418" s="1"/>
      <c r="AE418" s="1"/>
    </row>
    <row r="419" spans="1:31" ht="13.5" x14ac:dyDescent="0.25">
      <c r="A419" s="1"/>
      <c r="B419" s="1"/>
      <c r="C419" s="19"/>
      <c r="D419" s="1"/>
      <c r="E419" s="1"/>
      <c r="F419" s="1"/>
      <c r="G419" s="1"/>
      <c r="H419" s="1"/>
      <c r="I419" s="1"/>
      <c r="J419" s="3"/>
      <c r="K419" s="3"/>
      <c r="L419" s="3"/>
      <c r="M419" s="3"/>
      <c r="N419" s="3"/>
      <c r="O419" s="1"/>
      <c r="P419" s="1"/>
      <c r="Q419" s="4"/>
      <c r="R419" s="1"/>
      <c r="S419" s="1"/>
      <c r="T419" s="1"/>
      <c r="U419" s="1"/>
      <c r="V419" s="1"/>
      <c r="W419" s="1"/>
      <c r="X419" s="1"/>
      <c r="Y419" s="1"/>
      <c r="Z419" s="1"/>
      <c r="AA419" s="1"/>
      <c r="AB419" s="1"/>
      <c r="AC419" s="1"/>
      <c r="AD419" s="1"/>
      <c r="AE419" s="1"/>
    </row>
    <row r="420" spans="1:31" ht="13.5" x14ac:dyDescent="0.25">
      <c r="A420" s="1"/>
      <c r="B420" s="1"/>
      <c r="C420" s="19"/>
      <c r="D420" s="1"/>
      <c r="E420" s="1"/>
      <c r="F420" s="1"/>
      <c r="G420" s="1"/>
      <c r="H420" s="1"/>
      <c r="I420" s="1"/>
      <c r="J420" s="3"/>
      <c r="K420" s="3"/>
      <c r="L420" s="3"/>
      <c r="M420" s="3"/>
      <c r="N420" s="3"/>
      <c r="O420" s="1"/>
      <c r="P420" s="1"/>
      <c r="Q420" s="4"/>
      <c r="R420" s="1"/>
      <c r="S420" s="1"/>
      <c r="T420" s="1"/>
      <c r="U420" s="1"/>
      <c r="V420" s="1"/>
      <c r="W420" s="1"/>
      <c r="X420" s="1"/>
      <c r="Y420" s="1"/>
      <c r="Z420" s="1"/>
      <c r="AA420" s="1"/>
      <c r="AB420" s="1"/>
      <c r="AC420" s="1"/>
      <c r="AD420" s="1"/>
      <c r="AE420" s="1"/>
    </row>
    <row r="421" spans="1:31" ht="13.5" x14ac:dyDescent="0.25">
      <c r="A421" s="1"/>
      <c r="B421" s="1"/>
      <c r="C421" s="19"/>
      <c r="D421" s="1"/>
      <c r="E421" s="1"/>
      <c r="F421" s="1"/>
      <c r="G421" s="1"/>
      <c r="H421" s="1"/>
      <c r="I421" s="1"/>
      <c r="J421" s="3"/>
      <c r="K421" s="3"/>
      <c r="L421" s="3"/>
      <c r="M421" s="3"/>
      <c r="N421" s="3"/>
      <c r="O421" s="1"/>
      <c r="P421" s="1"/>
      <c r="Q421" s="4"/>
      <c r="R421" s="1"/>
      <c r="S421" s="1"/>
      <c r="T421" s="1"/>
      <c r="U421" s="1"/>
      <c r="V421" s="1"/>
      <c r="W421" s="1"/>
      <c r="X421" s="1"/>
      <c r="Y421" s="1"/>
      <c r="Z421" s="1"/>
      <c r="AA421" s="1"/>
      <c r="AB421" s="1"/>
      <c r="AC421" s="1"/>
      <c r="AD421" s="1"/>
      <c r="AE421" s="1"/>
    </row>
    <row r="422" spans="1:31" ht="13.5" x14ac:dyDescent="0.25">
      <c r="A422" s="1"/>
      <c r="B422" s="1"/>
      <c r="C422" s="19"/>
      <c r="D422" s="1"/>
      <c r="E422" s="1"/>
      <c r="F422" s="1"/>
      <c r="G422" s="1"/>
      <c r="H422" s="1"/>
      <c r="I422" s="1"/>
      <c r="J422" s="3"/>
      <c r="K422" s="3"/>
      <c r="L422" s="3"/>
      <c r="M422" s="3"/>
      <c r="N422" s="3"/>
      <c r="O422" s="1"/>
      <c r="P422" s="1"/>
      <c r="Q422" s="4"/>
      <c r="R422" s="1"/>
      <c r="S422" s="1"/>
      <c r="T422" s="1"/>
      <c r="U422" s="1"/>
      <c r="V422" s="1"/>
      <c r="W422" s="1"/>
      <c r="X422" s="1"/>
      <c r="Y422" s="1"/>
      <c r="Z422" s="1"/>
      <c r="AA422" s="1"/>
      <c r="AB422" s="1"/>
      <c r="AC422" s="1"/>
      <c r="AD422" s="1"/>
      <c r="AE422" s="1"/>
    </row>
    <row r="423" spans="1:31" ht="13.5" x14ac:dyDescent="0.25">
      <c r="A423" s="1"/>
      <c r="B423" s="1"/>
      <c r="C423" s="19"/>
      <c r="D423" s="1"/>
      <c r="E423" s="1"/>
      <c r="F423" s="1"/>
      <c r="G423" s="1"/>
      <c r="H423" s="1"/>
      <c r="I423" s="1"/>
      <c r="J423" s="3"/>
      <c r="K423" s="3"/>
      <c r="L423" s="3"/>
      <c r="M423" s="3"/>
      <c r="N423" s="3"/>
      <c r="O423" s="1"/>
      <c r="P423" s="1"/>
      <c r="Q423" s="4"/>
      <c r="R423" s="1"/>
      <c r="S423" s="1"/>
      <c r="T423" s="1"/>
      <c r="U423" s="1"/>
      <c r="V423" s="1"/>
      <c r="W423" s="1"/>
      <c r="X423" s="1"/>
      <c r="Y423" s="1"/>
      <c r="Z423" s="1"/>
      <c r="AA423" s="1"/>
      <c r="AB423" s="1"/>
      <c r="AC423" s="1"/>
      <c r="AD423" s="1"/>
      <c r="AE423" s="1"/>
    </row>
    <row r="424" spans="1:31" ht="13.5" x14ac:dyDescent="0.25">
      <c r="A424" s="1"/>
      <c r="B424" s="1"/>
      <c r="C424" s="19"/>
      <c r="D424" s="1"/>
      <c r="E424" s="1"/>
      <c r="F424" s="1"/>
      <c r="G424" s="1"/>
      <c r="H424" s="1"/>
      <c r="I424" s="1"/>
      <c r="J424" s="3"/>
      <c r="K424" s="3"/>
      <c r="L424" s="3"/>
      <c r="M424" s="3"/>
      <c r="N424" s="3"/>
      <c r="O424" s="1"/>
      <c r="P424" s="1"/>
      <c r="Q424" s="4"/>
      <c r="R424" s="1"/>
      <c r="S424" s="1"/>
      <c r="T424" s="1"/>
      <c r="U424" s="1"/>
      <c r="V424" s="1"/>
      <c r="W424" s="1"/>
      <c r="X424" s="1"/>
      <c r="Y424" s="1"/>
      <c r="Z424" s="1"/>
      <c r="AA424" s="1"/>
      <c r="AB424" s="1"/>
      <c r="AC424" s="1"/>
      <c r="AD424" s="1"/>
      <c r="AE424" s="1"/>
    </row>
    <row r="425" spans="1:31" ht="13.5" x14ac:dyDescent="0.25">
      <c r="A425" s="1"/>
      <c r="B425" s="1"/>
      <c r="C425" s="19"/>
      <c r="D425" s="1"/>
      <c r="E425" s="1"/>
      <c r="F425" s="1"/>
      <c r="G425" s="1"/>
      <c r="H425" s="1"/>
      <c r="I425" s="1"/>
      <c r="J425" s="3"/>
      <c r="K425" s="3"/>
      <c r="L425" s="3"/>
      <c r="M425" s="3"/>
      <c r="N425" s="3"/>
      <c r="O425" s="1"/>
      <c r="P425" s="1"/>
      <c r="Q425" s="4"/>
      <c r="R425" s="1"/>
      <c r="S425" s="1"/>
      <c r="T425" s="1"/>
      <c r="U425" s="1"/>
      <c r="V425" s="1"/>
      <c r="W425" s="1"/>
      <c r="X425" s="1"/>
      <c r="Y425" s="1"/>
      <c r="Z425" s="1"/>
      <c r="AA425" s="1"/>
      <c r="AB425" s="1"/>
      <c r="AC425" s="1"/>
      <c r="AD425" s="1"/>
      <c r="AE425" s="1"/>
    </row>
    <row r="426" spans="1:31" ht="13.5" x14ac:dyDescent="0.25">
      <c r="A426" s="1"/>
      <c r="B426" s="1"/>
      <c r="C426" s="19"/>
      <c r="D426" s="1"/>
      <c r="E426" s="1"/>
      <c r="F426" s="1"/>
      <c r="G426" s="1"/>
      <c r="H426" s="1"/>
      <c r="I426" s="1"/>
      <c r="J426" s="3"/>
      <c r="K426" s="3"/>
      <c r="L426" s="3"/>
      <c r="M426" s="3"/>
      <c r="N426" s="3"/>
      <c r="O426" s="1"/>
      <c r="P426" s="1"/>
      <c r="Q426" s="4"/>
      <c r="R426" s="1"/>
      <c r="S426" s="1"/>
      <c r="T426" s="1"/>
      <c r="U426" s="1"/>
      <c r="V426" s="1"/>
      <c r="W426" s="1"/>
      <c r="X426" s="1"/>
      <c r="Y426" s="1"/>
      <c r="Z426" s="1"/>
      <c r="AA426" s="1"/>
      <c r="AB426" s="1"/>
      <c r="AC426" s="1"/>
      <c r="AD426" s="1"/>
      <c r="AE426" s="1"/>
    </row>
    <row r="427" spans="1:31" ht="13.5" x14ac:dyDescent="0.25">
      <c r="A427" s="1"/>
      <c r="B427" s="1"/>
      <c r="C427" s="19"/>
      <c r="D427" s="1"/>
      <c r="E427" s="1"/>
      <c r="F427" s="1"/>
      <c r="G427" s="1"/>
      <c r="H427" s="1"/>
      <c r="I427" s="1"/>
      <c r="J427" s="3"/>
      <c r="K427" s="3"/>
      <c r="L427" s="3"/>
      <c r="M427" s="3"/>
      <c r="N427" s="3"/>
      <c r="O427" s="1"/>
      <c r="P427" s="1"/>
      <c r="Q427" s="4"/>
      <c r="R427" s="1"/>
      <c r="S427" s="1"/>
      <c r="T427" s="1"/>
      <c r="U427" s="1"/>
      <c r="V427" s="1"/>
      <c r="W427" s="1"/>
      <c r="X427" s="1"/>
      <c r="Y427" s="1"/>
      <c r="Z427" s="1"/>
      <c r="AA427" s="1"/>
      <c r="AB427" s="1"/>
      <c r="AC427" s="1"/>
      <c r="AD427" s="1"/>
      <c r="AE427" s="1"/>
    </row>
    <row r="428" spans="1:31" ht="13.5" x14ac:dyDescent="0.25">
      <c r="A428" s="1"/>
      <c r="B428" s="1"/>
      <c r="C428" s="19"/>
      <c r="D428" s="1"/>
      <c r="E428" s="1"/>
      <c r="F428" s="1"/>
      <c r="G428" s="1"/>
      <c r="H428" s="1"/>
      <c r="I428" s="1"/>
      <c r="J428" s="3"/>
      <c r="K428" s="3"/>
      <c r="L428" s="3"/>
      <c r="M428" s="3"/>
      <c r="N428" s="3"/>
      <c r="O428" s="1"/>
      <c r="P428" s="1"/>
      <c r="Q428" s="4"/>
      <c r="R428" s="1"/>
      <c r="S428" s="1"/>
      <c r="T428" s="1"/>
      <c r="U428" s="1"/>
      <c r="V428" s="1"/>
      <c r="W428" s="1"/>
      <c r="X428" s="1"/>
      <c r="Y428" s="1"/>
      <c r="Z428" s="1"/>
      <c r="AA428" s="1"/>
      <c r="AB428" s="1"/>
      <c r="AC428" s="1"/>
      <c r="AD428" s="1"/>
      <c r="AE428" s="1"/>
    </row>
    <row r="429" spans="1:31" ht="13.5" x14ac:dyDescent="0.25">
      <c r="A429" s="1"/>
      <c r="B429" s="1"/>
      <c r="C429" s="19"/>
      <c r="D429" s="1"/>
      <c r="E429" s="1"/>
      <c r="F429" s="1"/>
      <c r="G429" s="1"/>
      <c r="H429" s="1"/>
      <c r="I429" s="1"/>
      <c r="J429" s="3"/>
      <c r="K429" s="3"/>
      <c r="L429" s="3"/>
      <c r="M429" s="3"/>
      <c r="N429" s="3"/>
      <c r="O429" s="1"/>
      <c r="P429" s="1"/>
      <c r="Q429" s="4"/>
      <c r="R429" s="1"/>
      <c r="S429" s="1"/>
      <c r="T429" s="1"/>
      <c r="U429" s="1"/>
      <c r="V429" s="1"/>
      <c r="W429" s="1"/>
      <c r="X429" s="1"/>
      <c r="Y429" s="1"/>
      <c r="Z429" s="1"/>
      <c r="AA429" s="1"/>
      <c r="AB429" s="1"/>
      <c r="AC429" s="1"/>
      <c r="AD429" s="1"/>
      <c r="AE429" s="1"/>
    </row>
    <row r="430" spans="1:31" ht="13.5" x14ac:dyDescent="0.25">
      <c r="A430" s="1"/>
      <c r="B430" s="1"/>
      <c r="C430" s="19"/>
      <c r="D430" s="1"/>
      <c r="E430" s="1"/>
      <c r="F430" s="1"/>
      <c r="G430" s="1"/>
      <c r="H430" s="1"/>
      <c r="I430" s="1"/>
      <c r="J430" s="3"/>
      <c r="K430" s="3"/>
      <c r="L430" s="3"/>
      <c r="M430" s="3"/>
      <c r="N430" s="3"/>
      <c r="O430" s="1"/>
      <c r="P430" s="1"/>
      <c r="Q430" s="4"/>
      <c r="R430" s="1"/>
      <c r="S430" s="1"/>
      <c r="T430" s="1"/>
      <c r="U430" s="1"/>
      <c r="V430" s="1"/>
      <c r="W430" s="1"/>
      <c r="X430" s="1"/>
      <c r="Y430" s="1"/>
      <c r="Z430" s="1"/>
      <c r="AA430" s="1"/>
      <c r="AB430" s="1"/>
      <c r="AC430" s="1"/>
      <c r="AD430" s="1"/>
      <c r="AE430" s="1"/>
    </row>
    <row r="431" spans="1:31" ht="13.5" x14ac:dyDescent="0.25">
      <c r="A431" s="1"/>
      <c r="B431" s="1"/>
      <c r="C431" s="19"/>
      <c r="D431" s="1"/>
      <c r="E431" s="1"/>
      <c r="F431" s="1"/>
      <c r="G431" s="1"/>
      <c r="H431" s="1"/>
      <c r="I431" s="1"/>
      <c r="J431" s="3"/>
      <c r="K431" s="3"/>
      <c r="L431" s="3"/>
      <c r="M431" s="3"/>
      <c r="N431" s="3"/>
      <c r="O431" s="1"/>
      <c r="P431" s="1"/>
      <c r="Q431" s="4"/>
      <c r="R431" s="1"/>
      <c r="S431" s="1"/>
      <c r="T431" s="1"/>
      <c r="U431" s="1"/>
      <c r="V431" s="1"/>
      <c r="W431" s="1"/>
      <c r="X431" s="1"/>
      <c r="Y431" s="1"/>
      <c r="Z431" s="1"/>
      <c r="AA431" s="1"/>
      <c r="AB431" s="1"/>
      <c r="AC431" s="1"/>
      <c r="AD431" s="1"/>
      <c r="AE431" s="1"/>
    </row>
    <row r="432" spans="1:31" ht="13.5" x14ac:dyDescent="0.25">
      <c r="A432" s="1"/>
      <c r="B432" s="1"/>
      <c r="C432" s="19"/>
      <c r="D432" s="1"/>
      <c r="E432" s="1"/>
      <c r="F432" s="1"/>
      <c r="G432" s="1"/>
      <c r="H432" s="1"/>
      <c r="I432" s="1"/>
      <c r="J432" s="3"/>
      <c r="K432" s="3"/>
      <c r="L432" s="3"/>
      <c r="M432" s="3"/>
      <c r="N432" s="3"/>
      <c r="O432" s="1"/>
      <c r="P432" s="1"/>
      <c r="Q432" s="4"/>
      <c r="R432" s="1"/>
      <c r="S432" s="1"/>
      <c r="T432" s="1"/>
      <c r="U432" s="1"/>
      <c r="V432" s="1"/>
      <c r="W432" s="1"/>
      <c r="X432" s="1"/>
      <c r="Y432" s="1"/>
      <c r="Z432" s="1"/>
      <c r="AA432" s="1"/>
      <c r="AB432" s="1"/>
      <c r="AC432" s="1"/>
      <c r="AD432" s="1"/>
      <c r="AE432" s="1"/>
    </row>
    <row r="433" spans="1:31" ht="13.5" x14ac:dyDescent="0.25">
      <c r="A433" s="1"/>
      <c r="B433" s="1"/>
      <c r="C433" s="19"/>
      <c r="D433" s="1"/>
      <c r="E433" s="1"/>
      <c r="F433" s="1"/>
      <c r="G433" s="1"/>
      <c r="H433" s="1"/>
      <c r="I433" s="1"/>
      <c r="J433" s="3"/>
      <c r="K433" s="3"/>
      <c r="L433" s="3"/>
      <c r="M433" s="3"/>
      <c r="N433" s="3"/>
      <c r="O433" s="1"/>
      <c r="P433" s="1"/>
      <c r="Q433" s="4"/>
      <c r="R433" s="1"/>
      <c r="S433" s="1"/>
      <c r="T433" s="1"/>
      <c r="U433" s="1"/>
      <c r="V433" s="1"/>
      <c r="W433" s="1"/>
      <c r="X433" s="1"/>
      <c r="Y433" s="1"/>
      <c r="Z433" s="1"/>
      <c r="AA433" s="1"/>
      <c r="AB433" s="1"/>
      <c r="AC433" s="1"/>
      <c r="AD433" s="1"/>
      <c r="AE433" s="1"/>
    </row>
    <row r="434" spans="1:31" ht="13.5" x14ac:dyDescent="0.25">
      <c r="A434" s="1"/>
      <c r="B434" s="1"/>
      <c r="C434" s="19"/>
      <c r="D434" s="1"/>
      <c r="E434" s="1"/>
      <c r="F434" s="1"/>
      <c r="G434" s="1"/>
      <c r="H434" s="1"/>
      <c r="I434" s="1"/>
      <c r="J434" s="3"/>
      <c r="K434" s="3"/>
      <c r="L434" s="3"/>
      <c r="M434" s="3"/>
      <c r="N434" s="3"/>
      <c r="O434" s="1"/>
      <c r="P434" s="1"/>
      <c r="Q434" s="4"/>
      <c r="R434" s="1"/>
      <c r="S434" s="1"/>
      <c r="T434" s="1"/>
      <c r="U434" s="1"/>
      <c r="V434" s="1"/>
      <c r="W434" s="1"/>
      <c r="X434" s="1"/>
      <c r="Y434" s="1"/>
      <c r="Z434" s="1"/>
      <c r="AA434" s="1"/>
      <c r="AB434" s="1"/>
      <c r="AC434" s="1"/>
      <c r="AD434" s="1"/>
      <c r="AE434" s="1"/>
    </row>
    <row r="435" spans="1:31" ht="13.5" x14ac:dyDescent="0.25">
      <c r="A435" s="1"/>
      <c r="B435" s="1"/>
      <c r="C435" s="19"/>
      <c r="D435" s="1"/>
      <c r="E435" s="1"/>
      <c r="F435" s="1"/>
      <c r="G435" s="1"/>
      <c r="H435" s="1"/>
      <c r="I435" s="1"/>
      <c r="J435" s="3"/>
      <c r="K435" s="3"/>
      <c r="L435" s="3"/>
      <c r="M435" s="3"/>
      <c r="N435" s="3"/>
      <c r="O435" s="1"/>
      <c r="P435" s="1"/>
      <c r="Q435" s="4"/>
      <c r="R435" s="1"/>
      <c r="S435" s="1"/>
      <c r="T435" s="1"/>
      <c r="U435" s="1"/>
      <c r="V435" s="1"/>
      <c r="W435" s="1"/>
      <c r="X435" s="1"/>
      <c r="Y435" s="1"/>
      <c r="Z435" s="1"/>
      <c r="AA435" s="1"/>
      <c r="AB435" s="1"/>
      <c r="AC435" s="1"/>
      <c r="AD435" s="1"/>
      <c r="AE435" s="1"/>
    </row>
    <row r="436" spans="1:31" ht="13.5" x14ac:dyDescent="0.25">
      <c r="A436" s="1"/>
      <c r="B436" s="1"/>
      <c r="C436" s="19"/>
      <c r="D436" s="1"/>
      <c r="E436" s="1"/>
      <c r="F436" s="1"/>
      <c r="G436" s="1"/>
      <c r="H436" s="1"/>
      <c r="I436" s="1"/>
      <c r="J436" s="3"/>
      <c r="K436" s="3"/>
      <c r="L436" s="3"/>
      <c r="M436" s="3"/>
      <c r="N436" s="3"/>
      <c r="O436" s="1"/>
      <c r="P436" s="1"/>
      <c r="Q436" s="4"/>
      <c r="R436" s="1"/>
      <c r="S436" s="1"/>
      <c r="T436" s="1"/>
      <c r="U436" s="1"/>
      <c r="V436" s="1"/>
      <c r="W436" s="1"/>
      <c r="X436" s="1"/>
      <c r="Y436" s="1"/>
      <c r="Z436" s="1"/>
      <c r="AA436" s="1"/>
      <c r="AB436" s="1"/>
      <c r="AC436" s="1"/>
      <c r="AD436" s="1"/>
      <c r="AE436" s="1"/>
    </row>
    <row r="437" spans="1:31" ht="13.5" x14ac:dyDescent="0.25">
      <c r="A437" s="1"/>
      <c r="B437" s="1"/>
      <c r="C437" s="19"/>
      <c r="D437" s="1"/>
      <c r="E437" s="1"/>
      <c r="F437" s="1"/>
      <c r="G437" s="1"/>
      <c r="H437" s="1"/>
      <c r="I437" s="1"/>
      <c r="J437" s="3"/>
      <c r="K437" s="3"/>
      <c r="L437" s="3"/>
      <c r="M437" s="3"/>
      <c r="N437" s="3"/>
      <c r="O437" s="1"/>
      <c r="P437" s="1"/>
      <c r="Q437" s="4"/>
      <c r="R437" s="1"/>
      <c r="S437" s="1"/>
      <c r="T437" s="1"/>
      <c r="U437" s="1"/>
      <c r="V437" s="1"/>
      <c r="W437" s="1"/>
      <c r="X437" s="1"/>
      <c r="Y437" s="1"/>
      <c r="Z437" s="1"/>
      <c r="AA437" s="1"/>
      <c r="AB437" s="1"/>
      <c r="AC437" s="1"/>
      <c r="AD437" s="1"/>
      <c r="AE437" s="1"/>
    </row>
    <row r="438" spans="1:31" ht="13.5" x14ac:dyDescent="0.25">
      <c r="A438" s="1"/>
      <c r="B438" s="1"/>
      <c r="C438" s="19"/>
      <c r="D438" s="1"/>
      <c r="E438" s="1"/>
      <c r="F438" s="1"/>
      <c r="G438" s="1"/>
      <c r="H438" s="1"/>
      <c r="I438" s="1"/>
      <c r="J438" s="3"/>
      <c r="K438" s="3"/>
      <c r="L438" s="3"/>
      <c r="M438" s="3"/>
      <c r="N438" s="3"/>
      <c r="O438" s="1"/>
      <c r="P438" s="1"/>
      <c r="Q438" s="4"/>
      <c r="R438" s="1"/>
      <c r="S438" s="1"/>
      <c r="T438" s="1"/>
      <c r="U438" s="1"/>
      <c r="V438" s="1"/>
      <c r="W438" s="1"/>
      <c r="X438" s="1"/>
      <c r="Y438" s="1"/>
      <c r="Z438" s="1"/>
      <c r="AA438" s="1"/>
      <c r="AB438" s="1"/>
      <c r="AC438" s="1"/>
      <c r="AD438" s="1"/>
      <c r="AE438" s="1"/>
    </row>
    <row r="439" spans="1:31" ht="13.5" x14ac:dyDescent="0.25">
      <c r="A439" s="1"/>
      <c r="B439" s="1"/>
      <c r="C439" s="19"/>
      <c r="D439" s="1"/>
      <c r="E439" s="1"/>
      <c r="F439" s="1"/>
      <c r="G439" s="1"/>
      <c r="H439" s="1"/>
      <c r="I439" s="1"/>
      <c r="J439" s="3"/>
      <c r="K439" s="3"/>
      <c r="L439" s="3"/>
      <c r="M439" s="3"/>
      <c r="N439" s="3"/>
      <c r="O439" s="1"/>
      <c r="P439" s="1"/>
      <c r="Q439" s="4"/>
      <c r="R439" s="1"/>
      <c r="S439" s="1"/>
      <c r="T439" s="1"/>
      <c r="U439" s="1"/>
      <c r="V439" s="1"/>
      <c r="W439" s="1"/>
      <c r="X439" s="1"/>
      <c r="Y439" s="1"/>
      <c r="Z439" s="1"/>
      <c r="AA439" s="1"/>
      <c r="AB439" s="1"/>
      <c r="AC439" s="1"/>
      <c r="AD439" s="1"/>
      <c r="AE439" s="1"/>
    </row>
    <row r="440" spans="1:31" ht="13.5" x14ac:dyDescent="0.25">
      <c r="A440" s="1"/>
      <c r="B440" s="1"/>
      <c r="C440" s="19"/>
      <c r="D440" s="1"/>
      <c r="E440" s="1"/>
      <c r="F440" s="1"/>
      <c r="G440" s="1"/>
      <c r="H440" s="1"/>
      <c r="I440" s="1"/>
      <c r="J440" s="3"/>
      <c r="K440" s="3"/>
      <c r="L440" s="3"/>
      <c r="M440" s="3"/>
      <c r="N440" s="3"/>
      <c r="O440" s="1"/>
      <c r="P440" s="1"/>
      <c r="Q440" s="4"/>
      <c r="R440" s="1"/>
      <c r="S440" s="1"/>
      <c r="T440" s="1"/>
      <c r="U440" s="1"/>
      <c r="V440" s="1"/>
      <c r="W440" s="1"/>
      <c r="X440" s="1"/>
      <c r="Y440" s="1"/>
      <c r="Z440" s="1"/>
      <c r="AA440" s="1"/>
      <c r="AB440" s="1"/>
      <c r="AC440" s="1"/>
      <c r="AD440" s="1"/>
      <c r="AE440" s="1"/>
    </row>
    <row r="441" spans="1:31" ht="13.5" x14ac:dyDescent="0.25">
      <c r="A441" s="1"/>
      <c r="B441" s="1"/>
      <c r="C441" s="19"/>
      <c r="D441" s="1"/>
      <c r="E441" s="1"/>
      <c r="F441" s="1"/>
      <c r="G441" s="1"/>
      <c r="H441" s="1"/>
      <c r="I441" s="1"/>
      <c r="J441" s="3"/>
      <c r="K441" s="3"/>
      <c r="L441" s="3"/>
      <c r="M441" s="3"/>
      <c r="N441" s="3"/>
      <c r="O441" s="1"/>
      <c r="P441" s="1"/>
      <c r="Q441" s="4"/>
      <c r="R441" s="1"/>
      <c r="S441" s="1"/>
      <c r="T441" s="1"/>
      <c r="U441" s="1"/>
      <c r="V441" s="1"/>
      <c r="W441" s="1"/>
      <c r="X441" s="1"/>
      <c r="Y441" s="1"/>
      <c r="Z441" s="1"/>
      <c r="AA441" s="1"/>
      <c r="AB441" s="1"/>
      <c r="AC441" s="1"/>
      <c r="AD441" s="1"/>
      <c r="AE441" s="1"/>
    </row>
    <row r="442" spans="1:31" ht="13.5" x14ac:dyDescent="0.25">
      <c r="A442" s="1"/>
      <c r="B442" s="1"/>
      <c r="C442" s="19"/>
      <c r="D442" s="1"/>
      <c r="E442" s="1"/>
      <c r="F442" s="1"/>
      <c r="G442" s="1"/>
      <c r="H442" s="1"/>
      <c r="I442" s="1"/>
      <c r="J442" s="3"/>
      <c r="K442" s="3"/>
      <c r="L442" s="3"/>
      <c r="M442" s="3"/>
      <c r="N442" s="3"/>
      <c r="O442" s="1"/>
      <c r="P442" s="1"/>
      <c r="Q442" s="4"/>
      <c r="R442" s="1"/>
      <c r="S442" s="1"/>
      <c r="T442" s="1"/>
      <c r="U442" s="1"/>
      <c r="V442" s="1"/>
      <c r="W442" s="1"/>
      <c r="X442" s="1"/>
      <c r="Y442" s="1"/>
      <c r="Z442" s="1"/>
      <c r="AA442" s="1"/>
      <c r="AB442" s="1"/>
      <c r="AC442" s="1"/>
      <c r="AD442" s="1"/>
      <c r="AE442" s="1"/>
    </row>
    <row r="443" spans="1:31" ht="13.5" x14ac:dyDescent="0.25">
      <c r="A443" s="1"/>
      <c r="B443" s="1"/>
      <c r="C443" s="19"/>
      <c r="D443" s="1"/>
      <c r="E443" s="1"/>
      <c r="F443" s="1"/>
      <c r="G443" s="1"/>
      <c r="H443" s="1"/>
      <c r="I443" s="1"/>
      <c r="J443" s="3"/>
      <c r="K443" s="3"/>
      <c r="L443" s="3"/>
      <c r="M443" s="3"/>
      <c r="N443" s="3"/>
      <c r="O443" s="1"/>
      <c r="P443" s="1"/>
      <c r="Q443" s="4"/>
      <c r="R443" s="1"/>
      <c r="S443" s="1"/>
      <c r="T443" s="1"/>
      <c r="U443" s="1"/>
      <c r="V443" s="1"/>
      <c r="W443" s="1"/>
      <c r="X443" s="1"/>
      <c r="Y443" s="1"/>
      <c r="Z443" s="1"/>
      <c r="AA443" s="1"/>
      <c r="AB443" s="1"/>
      <c r="AC443" s="1"/>
      <c r="AD443" s="1"/>
      <c r="AE443" s="1"/>
    </row>
    <row r="444" spans="1:31" ht="13.5" x14ac:dyDescent="0.25">
      <c r="A444" s="1"/>
      <c r="B444" s="1"/>
      <c r="C444" s="19"/>
      <c r="D444" s="1"/>
      <c r="E444" s="1"/>
      <c r="F444" s="1"/>
      <c r="G444" s="1"/>
      <c r="H444" s="1"/>
      <c r="I444" s="1"/>
      <c r="J444" s="3"/>
      <c r="K444" s="3"/>
      <c r="L444" s="3"/>
      <c r="M444" s="3"/>
      <c r="N444" s="3"/>
      <c r="O444" s="1"/>
      <c r="P444" s="1"/>
      <c r="Q444" s="4"/>
      <c r="R444" s="1"/>
      <c r="S444" s="1"/>
      <c r="T444" s="1"/>
      <c r="U444" s="1"/>
      <c r="V444" s="1"/>
      <c r="W444" s="1"/>
      <c r="X444" s="1"/>
      <c r="Y444" s="1"/>
      <c r="Z444" s="1"/>
      <c r="AA444" s="1"/>
      <c r="AB444" s="1"/>
      <c r="AC444" s="1"/>
      <c r="AD444" s="1"/>
      <c r="AE444" s="1"/>
    </row>
    <row r="445" spans="1:31" ht="13.5" x14ac:dyDescent="0.25">
      <c r="A445" s="1"/>
      <c r="B445" s="1"/>
      <c r="C445" s="19"/>
      <c r="D445" s="1"/>
      <c r="E445" s="1"/>
      <c r="F445" s="1"/>
      <c r="G445" s="1"/>
      <c r="H445" s="1"/>
      <c r="I445" s="1"/>
      <c r="J445" s="3"/>
      <c r="K445" s="3"/>
      <c r="L445" s="3"/>
      <c r="M445" s="3"/>
      <c r="N445" s="3"/>
      <c r="O445" s="1"/>
      <c r="P445" s="1"/>
      <c r="Q445" s="4"/>
      <c r="R445" s="1"/>
      <c r="S445" s="1"/>
      <c r="T445" s="1"/>
      <c r="U445" s="1"/>
      <c r="V445" s="1"/>
      <c r="W445" s="1"/>
      <c r="X445" s="1"/>
      <c r="Y445" s="1"/>
      <c r="Z445" s="1"/>
      <c r="AA445" s="1"/>
      <c r="AB445" s="1"/>
      <c r="AC445" s="1"/>
      <c r="AD445" s="1"/>
      <c r="AE445" s="1"/>
    </row>
    <row r="446" spans="1:31" ht="13.5" x14ac:dyDescent="0.25">
      <c r="A446" s="1"/>
      <c r="B446" s="1"/>
      <c r="C446" s="19"/>
      <c r="D446" s="1"/>
      <c r="E446" s="1"/>
      <c r="F446" s="1"/>
      <c r="G446" s="1"/>
      <c r="H446" s="1"/>
      <c r="I446" s="1"/>
      <c r="J446" s="3"/>
      <c r="K446" s="3"/>
      <c r="L446" s="3"/>
      <c r="M446" s="3"/>
      <c r="N446" s="3"/>
      <c r="O446" s="1"/>
      <c r="P446" s="1"/>
      <c r="Q446" s="4"/>
      <c r="R446" s="1"/>
      <c r="S446" s="1"/>
      <c r="T446" s="1"/>
      <c r="U446" s="1"/>
      <c r="V446" s="1"/>
      <c r="W446" s="1"/>
      <c r="X446" s="1"/>
      <c r="Y446" s="1"/>
      <c r="Z446" s="1"/>
      <c r="AA446" s="1"/>
      <c r="AB446" s="1"/>
      <c r="AC446" s="1"/>
      <c r="AD446" s="1"/>
      <c r="AE446" s="1"/>
    </row>
    <row r="447" spans="1:31" ht="13.5" x14ac:dyDescent="0.25">
      <c r="A447" s="1"/>
      <c r="B447" s="1"/>
      <c r="C447" s="19"/>
      <c r="D447" s="1"/>
      <c r="E447" s="1"/>
      <c r="F447" s="1"/>
      <c r="G447" s="1"/>
      <c r="H447" s="1"/>
      <c r="I447" s="1"/>
      <c r="J447" s="3"/>
      <c r="K447" s="3"/>
      <c r="L447" s="3"/>
      <c r="M447" s="3"/>
      <c r="N447" s="3"/>
      <c r="O447" s="1"/>
      <c r="P447" s="1"/>
      <c r="Q447" s="4"/>
      <c r="R447" s="1"/>
      <c r="S447" s="1"/>
      <c r="T447" s="1"/>
      <c r="U447" s="1"/>
      <c r="V447" s="1"/>
      <c r="W447" s="1"/>
      <c r="X447" s="1"/>
      <c r="Y447" s="1"/>
      <c r="Z447" s="1"/>
      <c r="AA447" s="1"/>
      <c r="AB447" s="1"/>
      <c r="AC447" s="1"/>
      <c r="AD447" s="1"/>
      <c r="AE447" s="1"/>
    </row>
    <row r="448" spans="1:31" ht="13.5" x14ac:dyDescent="0.25">
      <c r="A448" s="1"/>
      <c r="B448" s="1"/>
      <c r="C448" s="19"/>
      <c r="D448" s="1"/>
      <c r="E448" s="1"/>
      <c r="F448" s="1"/>
      <c r="G448" s="1"/>
      <c r="H448" s="1"/>
      <c r="I448" s="1"/>
      <c r="J448" s="3"/>
      <c r="K448" s="3"/>
      <c r="L448" s="3"/>
      <c r="M448" s="3"/>
      <c r="N448" s="3"/>
      <c r="O448" s="1"/>
      <c r="P448" s="1"/>
      <c r="Q448" s="4"/>
      <c r="R448" s="1"/>
      <c r="S448" s="1"/>
      <c r="T448" s="1"/>
      <c r="U448" s="1"/>
      <c r="V448" s="1"/>
      <c r="W448" s="1"/>
      <c r="X448" s="1"/>
      <c r="Y448" s="1"/>
      <c r="Z448" s="1"/>
      <c r="AA448" s="1"/>
      <c r="AB448" s="1"/>
      <c r="AC448" s="1"/>
      <c r="AD448" s="1"/>
      <c r="AE448" s="1"/>
    </row>
    <row r="449" spans="1:31" ht="13.5" x14ac:dyDescent="0.25">
      <c r="A449" s="1"/>
      <c r="B449" s="1"/>
      <c r="C449" s="19"/>
      <c r="D449" s="1"/>
      <c r="E449" s="1"/>
      <c r="F449" s="1"/>
      <c r="G449" s="1"/>
      <c r="H449" s="1"/>
      <c r="I449" s="1"/>
      <c r="J449" s="3"/>
      <c r="K449" s="3"/>
      <c r="L449" s="3"/>
      <c r="M449" s="3"/>
      <c r="N449" s="3"/>
      <c r="O449" s="1"/>
      <c r="P449" s="1"/>
      <c r="Q449" s="4"/>
      <c r="R449" s="1"/>
      <c r="S449" s="1"/>
      <c r="T449" s="1"/>
      <c r="U449" s="1"/>
      <c r="V449" s="1"/>
      <c r="W449" s="1"/>
      <c r="X449" s="1"/>
      <c r="Y449" s="1"/>
      <c r="Z449" s="1"/>
      <c r="AA449" s="1"/>
      <c r="AB449" s="1"/>
      <c r="AC449" s="1"/>
      <c r="AD449" s="1"/>
      <c r="AE449" s="1"/>
    </row>
    <row r="450" spans="1:31" ht="13.5" x14ac:dyDescent="0.25">
      <c r="A450" s="1"/>
      <c r="B450" s="1"/>
      <c r="C450" s="19"/>
      <c r="D450" s="1"/>
      <c r="E450" s="1"/>
      <c r="F450" s="1"/>
      <c r="G450" s="1"/>
      <c r="H450" s="1"/>
      <c r="I450" s="1"/>
      <c r="J450" s="3"/>
      <c r="K450" s="3"/>
      <c r="L450" s="3"/>
      <c r="M450" s="3"/>
      <c r="N450" s="3"/>
      <c r="O450" s="1"/>
      <c r="P450" s="1"/>
      <c r="Q450" s="4"/>
      <c r="R450" s="1"/>
      <c r="S450" s="1"/>
      <c r="T450" s="1"/>
      <c r="U450" s="1"/>
      <c r="V450" s="1"/>
      <c r="W450" s="1"/>
      <c r="X450" s="1"/>
      <c r="Y450" s="1"/>
      <c r="Z450" s="1"/>
      <c r="AA450" s="1"/>
      <c r="AB450" s="1"/>
      <c r="AC450" s="1"/>
      <c r="AD450" s="1"/>
      <c r="AE450" s="1"/>
    </row>
    <row r="451" spans="1:31" ht="13.5" x14ac:dyDescent="0.25">
      <c r="A451" s="1"/>
      <c r="B451" s="1"/>
      <c r="C451" s="19"/>
      <c r="D451" s="1"/>
      <c r="E451" s="1"/>
      <c r="F451" s="1"/>
      <c r="G451" s="1"/>
      <c r="H451" s="1"/>
      <c r="I451" s="1"/>
      <c r="J451" s="3"/>
      <c r="K451" s="3"/>
      <c r="L451" s="3"/>
      <c r="M451" s="3"/>
      <c r="N451" s="3"/>
      <c r="O451" s="1"/>
      <c r="P451" s="1"/>
      <c r="Q451" s="4"/>
      <c r="R451" s="1"/>
      <c r="S451" s="1"/>
      <c r="T451" s="1"/>
      <c r="U451" s="1"/>
      <c r="V451" s="1"/>
      <c r="W451" s="1"/>
      <c r="X451" s="1"/>
      <c r="Y451" s="1"/>
      <c r="Z451" s="1"/>
      <c r="AA451" s="1"/>
      <c r="AB451" s="1"/>
      <c r="AC451" s="1"/>
      <c r="AD451" s="1"/>
      <c r="AE451" s="1"/>
    </row>
    <row r="452" spans="1:31" ht="13.5" x14ac:dyDescent="0.25">
      <c r="A452" s="1"/>
      <c r="B452" s="1"/>
      <c r="C452" s="19"/>
      <c r="D452" s="1"/>
      <c r="E452" s="1"/>
      <c r="F452" s="1"/>
      <c r="G452" s="1"/>
      <c r="H452" s="1"/>
      <c r="I452" s="1"/>
      <c r="J452" s="3"/>
      <c r="K452" s="3"/>
      <c r="L452" s="3"/>
      <c r="M452" s="3"/>
      <c r="N452" s="3"/>
      <c r="O452" s="1"/>
      <c r="P452" s="1"/>
      <c r="Q452" s="4"/>
      <c r="R452" s="1"/>
      <c r="S452" s="1"/>
      <c r="T452" s="1"/>
      <c r="U452" s="1"/>
      <c r="V452" s="1"/>
      <c r="W452" s="1"/>
      <c r="X452" s="1"/>
      <c r="Y452" s="1"/>
      <c r="Z452" s="1"/>
      <c r="AA452" s="1"/>
      <c r="AB452" s="1"/>
      <c r="AC452" s="1"/>
      <c r="AD452" s="1"/>
      <c r="AE452" s="1"/>
    </row>
    <row r="453" spans="1:31" ht="13.5" x14ac:dyDescent="0.25">
      <c r="A453" s="1"/>
      <c r="B453" s="1"/>
      <c r="C453" s="19"/>
      <c r="D453" s="1"/>
      <c r="E453" s="1"/>
      <c r="F453" s="1"/>
      <c r="G453" s="1"/>
      <c r="H453" s="1"/>
      <c r="I453" s="1"/>
      <c r="J453" s="3"/>
      <c r="K453" s="3"/>
      <c r="L453" s="3"/>
      <c r="M453" s="3"/>
      <c r="N453" s="3"/>
      <c r="O453" s="1"/>
      <c r="P453" s="1"/>
      <c r="Q453" s="4"/>
      <c r="R453" s="1"/>
      <c r="S453" s="1"/>
      <c r="T453" s="1"/>
      <c r="U453" s="1"/>
      <c r="V453" s="1"/>
      <c r="W453" s="1"/>
      <c r="X453" s="1"/>
      <c r="Y453" s="1"/>
      <c r="Z453" s="1"/>
      <c r="AA453" s="1"/>
      <c r="AB453" s="1"/>
      <c r="AC453" s="1"/>
      <c r="AD453" s="1"/>
      <c r="AE453" s="1"/>
    </row>
    <row r="454" spans="1:31" ht="13.5" x14ac:dyDescent="0.25">
      <c r="A454" s="1"/>
      <c r="B454" s="1"/>
      <c r="C454" s="19"/>
      <c r="D454" s="1"/>
      <c r="E454" s="1"/>
      <c r="F454" s="1"/>
      <c r="G454" s="1"/>
      <c r="H454" s="1"/>
      <c r="I454" s="1"/>
      <c r="J454" s="3"/>
      <c r="K454" s="3"/>
      <c r="L454" s="3"/>
      <c r="M454" s="3"/>
      <c r="N454" s="3"/>
      <c r="O454" s="1"/>
      <c r="P454" s="1"/>
      <c r="Q454" s="4"/>
      <c r="R454" s="1"/>
      <c r="S454" s="1"/>
      <c r="T454" s="1"/>
      <c r="U454" s="1"/>
      <c r="V454" s="1"/>
      <c r="W454" s="1"/>
      <c r="X454" s="1"/>
      <c r="Y454" s="1"/>
      <c r="Z454" s="1"/>
      <c r="AA454" s="1"/>
      <c r="AB454" s="1"/>
      <c r="AC454" s="1"/>
      <c r="AD454" s="1"/>
      <c r="AE454" s="1"/>
    </row>
    <row r="455" spans="1:31" ht="13.5" x14ac:dyDescent="0.25">
      <c r="A455" s="1"/>
      <c r="B455" s="1"/>
      <c r="C455" s="19"/>
      <c r="D455" s="1"/>
      <c r="E455" s="1"/>
      <c r="F455" s="1"/>
      <c r="G455" s="1"/>
      <c r="H455" s="1"/>
      <c r="I455" s="1"/>
      <c r="J455" s="3"/>
      <c r="K455" s="3"/>
      <c r="L455" s="3"/>
      <c r="M455" s="3"/>
      <c r="N455" s="3"/>
      <c r="O455" s="1"/>
      <c r="P455" s="1"/>
      <c r="Q455" s="4"/>
      <c r="R455" s="1"/>
      <c r="S455" s="1"/>
      <c r="T455" s="1"/>
      <c r="U455" s="1"/>
      <c r="V455" s="1"/>
      <c r="W455" s="1"/>
      <c r="X455" s="1"/>
      <c r="Y455" s="1"/>
      <c r="Z455" s="1"/>
      <c r="AA455" s="1"/>
      <c r="AB455" s="1"/>
      <c r="AC455" s="1"/>
      <c r="AD455" s="1"/>
      <c r="AE455" s="1"/>
    </row>
    <row r="456" spans="1:31" ht="13.5" x14ac:dyDescent="0.25">
      <c r="A456" s="1"/>
      <c r="B456" s="1"/>
      <c r="C456" s="19"/>
      <c r="D456" s="1"/>
      <c r="E456" s="1"/>
      <c r="F456" s="1"/>
      <c r="G456" s="1"/>
      <c r="H456" s="1"/>
      <c r="I456" s="1"/>
      <c r="J456" s="3"/>
      <c r="K456" s="3"/>
      <c r="L456" s="3"/>
      <c r="M456" s="3"/>
      <c r="N456" s="3"/>
      <c r="O456" s="1"/>
      <c r="P456" s="1"/>
      <c r="Q456" s="4"/>
      <c r="R456" s="1"/>
      <c r="S456" s="1"/>
      <c r="T456" s="1"/>
      <c r="U456" s="1"/>
      <c r="V456" s="1"/>
      <c r="W456" s="1"/>
      <c r="X456" s="1"/>
      <c r="Y456" s="1"/>
      <c r="Z456" s="1"/>
      <c r="AA456" s="1"/>
      <c r="AB456" s="1"/>
      <c r="AC456" s="1"/>
      <c r="AD456" s="1"/>
      <c r="AE456" s="1"/>
    </row>
    <row r="457" spans="1:31" ht="13.5" x14ac:dyDescent="0.25">
      <c r="A457" s="1"/>
      <c r="B457" s="1"/>
      <c r="C457" s="19"/>
      <c r="D457" s="1"/>
      <c r="E457" s="1"/>
      <c r="F457" s="1"/>
      <c r="G457" s="1"/>
      <c r="H457" s="1"/>
      <c r="I457" s="1"/>
      <c r="J457" s="3"/>
      <c r="K457" s="3"/>
      <c r="L457" s="3"/>
      <c r="M457" s="3"/>
      <c r="N457" s="3"/>
      <c r="O457" s="1"/>
      <c r="P457" s="1"/>
      <c r="Q457" s="4"/>
      <c r="R457" s="1"/>
      <c r="S457" s="1"/>
      <c r="T457" s="1"/>
      <c r="U457" s="1"/>
      <c r="V457" s="1"/>
      <c r="W457" s="1"/>
      <c r="X457" s="1"/>
      <c r="Y457" s="1"/>
      <c r="Z457" s="1"/>
      <c r="AA457" s="1"/>
      <c r="AB457" s="1"/>
      <c r="AC457" s="1"/>
      <c r="AD457" s="1"/>
      <c r="AE457" s="1"/>
    </row>
    <row r="458" spans="1:31" ht="13.5" x14ac:dyDescent="0.25">
      <c r="A458" s="1"/>
      <c r="B458" s="1"/>
      <c r="C458" s="19"/>
      <c r="D458" s="1"/>
      <c r="E458" s="1"/>
      <c r="F458" s="1"/>
      <c r="G458" s="1"/>
      <c r="H458" s="1"/>
      <c r="I458" s="1"/>
      <c r="J458" s="3"/>
      <c r="K458" s="3"/>
      <c r="L458" s="3"/>
      <c r="M458" s="3"/>
      <c r="N458" s="3"/>
      <c r="O458" s="1"/>
      <c r="P458" s="1"/>
      <c r="Q458" s="4"/>
      <c r="R458" s="1"/>
      <c r="S458" s="1"/>
      <c r="T458" s="1"/>
      <c r="U458" s="1"/>
      <c r="V458" s="1"/>
      <c r="W458" s="1"/>
      <c r="X458" s="1"/>
      <c r="Y458" s="1"/>
      <c r="Z458" s="1"/>
      <c r="AA458" s="1"/>
      <c r="AB458" s="1"/>
      <c r="AC458" s="1"/>
      <c r="AD458" s="1"/>
      <c r="AE458" s="1"/>
    </row>
    <row r="459" spans="1:31" ht="13.5" x14ac:dyDescent="0.25">
      <c r="A459" s="1"/>
      <c r="B459" s="1"/>
      <c r="C459" s="19"/>
      <c r="D459" s="1"/>
      <c r="E459" s="1"/>
      <c r="F459" s="1"/>
      <c r="G459" s="1"/>
      <c r="H459" s="1"/>
      <c r="I459" s="1"/>
      <c r="J459" s="3"/>
      <c r="K459" s="3"/>
      <c r="L459" s="3"/>
      <c r="M459" s="3"/>
      <c r="N459" s="3"/>
      <c r="O459" s="1"/>
      <c r="P459" s="1"/>
      <c r="Q459" s="4"/>
      <c r="R459" s="1"/>
      <c r="S459" s="1"/>
      <c r="T459" s="1"/>
      <c r="U459" s="1"/>
      <c r="V459" s="1"/>
      <c r="W459" s="1"/>
      <c r="X459" s="1"/>
      <c r="Y459" s="1"/>
      <c r="Z459" s="1"/>
      <c r="AA459" s="1"/>
      <c r="AB459" s="1"/>
      <c r="AC459" s="1"/>
      <c r="AD459" s="1"/>
      <c r="AE459" s="1"/>
    </row>
    <row r="460" spans="1:31" ht="13.5" x14ac:dyDescent="0.25">
      <c r="A460" s="1"/>
      <c r="B460" s="1"/>
      <c r="C460" s="19"/>
      <c r="D460" s="1"/>
      <c r="E460" s="1"/>
      <c r="F460" s="1"/>
      <c r="G460" s="1"/>
      <c r="H460" s="1"/>
      <c r="I460" s="1"/>
      <c r="J460" s="3"/>
      <c r="K460" s="3"/>
      <c r="L460" s="3"/>
      <c r="M460" s="3"/>
      <c r="N460" s="3"/>
      <c r="O460" s="1"/>
      <c r="P460" s="1"/>
      <c r="Q460" s="4"/>
      <c r="R460" s="1"/>
      <c r="S460" s="1"/>
      <c r="T460" s="1"/>
      <c r="U460" s="1"/>
      <c r="V460" s="1"/>
      <c r="W460" s="1"/>
      <c r="X460" s="1"/>
      <c r="Y460" s="1"/>
      <c r="Z460" s="1"/>
      <c r="AA460" s="1"/>
      <c r="AB460" s="1"/>
      <c r="AC460" s="1"/>
      <c r="AD460" s="1"/>
      <c r="AE460" s="1"/>
    </row>
    <row r="461" spans="1:31" ht="13.5" x14ac:dyDescent="0.25">
      <c r="A461" s="1"/>
      <c r="B461" s="1"/>
      <c r="C461" s="19"/>
      <c r="D461" s="1"/>
      <c r="E461" s="1"/>
      <c r="F461" s="1"/>
      <c r="G461" s="1"/>
      <c r="H461" s="1"/>
      <c r="I461" s="1"/>
      <c r="J461" s="3"/>
      <c r="K461" s="3"/>
      <c r="L461" s="3"/>
      <c r="M461" s="3"/>
      <c r="N461" s="3"/>
      <c r="O461" s="1"/>
      <c r="P461" s="1"/>
      <c r="Q461" s="4"/>
      <c r="R461" s="1"/>
      <c r="S461" s="1"/>
      <c r="T461" s="1"/>
      <c r="U461" s="1"/>
      <c r="V461" s="1"/>
      <c r="W461" s="1"/>
      <c r="X461" s="1"/>
      <c r="Y461" s="1"/>
      <c r="Z461" s="1"/>
      <c r="AA461" s="1"/>
      <c r="AB461" s="1"/>
      <c r="AC461" s="1"/>
      <c r="AD461" s="1"/>
      <c r="AE461" s="1"/>
    </row>
    <row r="462" spans="1:31" ht="13.5" x14ac:dyDescent="0.25">
      <c r="A462" s="1"/>
      <c r="B462" s="1"/>
      <c r="C462" s="19"/>
      <c r="D462" s="1"/>
      <c r="E462" s="1"/>
      <c r="F462" s="1"/>
      <c r="G462" s="1"/>
      <c r="H462" s="1"/>
      <c r="I462" s="1"/>
      <c r="J462" s="3"/>
      <c r="K462" s="3"/>
      <c r="L462" s="3"/>
      <c r="M462" s="3"/>
      <c r="N462" s="3"/>
      <c r="O462" s="1"/>
      <c r="P462" s="1"/>
      <c r="Q462" s="4"/>
      <c r="R462" s="1"/>
      <c r="S462" s="1"/>
      <c r="T462" s="1"/>
      <c r="U462" s="1"/>
      <c r="V462" s="1"/>
      <c r="W462" s="1"/>
      <c r="X462" s="1"/>
      <c r="Y462" s="1"/>
      <c r="Z462" s="1"/>
      <c r="AA462" s="1"/>
      <c r="AB462" s="1"/>
      <c r="AC462" s="1"/>
      <c r="AD462" s="1"/>
      <c r="AE462" s="1"/>
    </row>
    <row r="463" spans="1:31" ht="13.5" x14ac:dyDescent="0.25">
      <c r="A463" s="1"/>
      <c r="B463" s="1"/>
      <c r="C463" s="19"/>
      <c r="D463" s="1"/>
      <c r="E463" s="1"/>
      <c r="F463" s="1"/>
      <c r="G463" s="1"/>
      <c r="H463" s="1"/>
      <c r="I463" s="1"/>
      <c r="J463" s="3"/>
      <c r="K463" s="3"/>
      <c r="L463" s="3"/>
      <c r="M463" s="3"/>
      <c r="N463" s="3"/>
      <c r="O463" s="1"/>
      <c r="P463" s="1"/>
      <c r="Q463" s="4"/>
      <c r="R463" s="1"/>
      <c r="S463" s="1"/>
      <c r="T463" s="1"/>
      <c r="U463" s="1"/>
      <c r="V463" s="1"/>
      <c r="W463" s="1"/>
      <c r="X463" s="1"/>
      <c r="Y463" s="1"/>
      <c r="Z463" s="1"/>
      <c r="AA463" s="1"/>
      <c r="AB463" s="1"/>
      <c r="AC463" s="1"/>
      <c r="AD463" s="1"/>
      <c r="AE463" s="1"/>
    </row>
    <row r="464" spans="1:31" ht="13.5" x14ac:dyDescent="0.25">
      <c r="A464" s="1"/>
      <c r="B464" s="1"/>
      <c r="C464" s="19"/>
      <c r="D464" s="1"/>
      <c r="E464" s="1"/>
      <c r="F464" s="1"/>
      <c r="G464" s="1"/>
      <c r="H464" s="1"/>
      <c r="I464" s="1"/>
      <c r="J464" s="3"/>
      <c r="K464" s="3"/>
      <c r="L464" s="3"/>
      <c r="M464" s="3"/>
      <c r="N464" s="3"/>
      <c r="O464" s="1"/>
      <c r="P464" s="1"/>
      <c r="Q464" s="4"/>
      <c r="R464" s="1"/>
      <c r="S464" s="1"/>
      <c r="T464" s="1"/>
      <c r="U464" s="1"/>
      <c r="V464" s="1"/>
      <c r="W464" s="1"/>
      <c r="X464" s="1"/>
      <c r="Y464" s="1"/>
      <c r="Z464" s="1"/>
      <c r="AA464" s="1"/>
      <c r="AB464" s="1"/>
      <c r="AC464" s="1"/>
      <c r="AD464" s="1"/>
      <c r="AE464" s="1"/>
    </row>
    <row r="465" spans="1:31" ht="13.5" x14ac:dyDescent="0.25">
      <c r="A465" s="1"/>
      <c r="B465" s="1"/>
      <c r="C465" s="19"/>
      <c r="D465" s="1"/>
      <c r="E465" s="1"/>
      <c r="F465" s="1"/>
      <c r="G465" s="1"/>
      <c r="H465" s="1"/>
      <c r="I465" s="1"/>
      <c r="J465" s="3"/>
      <c r="K465" s="3"/>
      <c r="L465" s="3"/>
      <c r="M465" s="3"/>
      <c r="N465" s="3"/>
      <c r="O465" s="1"/>
      <c r="P465" s="1"/>
      <c r="Q465" s="4"/>
      <c r="R465" s="1"/>
      <c r="S465" s="1"/>
      <c r="T465" s="1"/>
      <c r="U465" s="1"/>
      <c r="V465" s="1"/>
      <c r="W465" s="1"/>
      <c r="X465" s="1"/>
      <c r="Y465" s="1"/>
      <c r="Z465" s="1"/>
      <c r="AA465" s="1"/>
      <c r="AB465" s="1"/>
      <c r="AC465" s="1"/>
      <c r="AD465" s="1"/>
      <c r="AE465" s="1"/>
    </row>
    <row r="466" spans="1:31" ht="13.5" x14ac:dyDescent="0.25">
      <c r="A466" s="1"/>
      <c r="B466" s="1"/>
      <c r="C466" s="19"/>
      <c r="D466" s="1"/>
      <c r="E466" s="1"/>
      <c r="F466" s="1"/>
      <c r="G466" s="1"/>
      <c r="H466" s="1"/>
      <c r="I466" s="1"/>
      <c r="J466" s="3"/>
      <c r="K466" s="3"/>
      <c r="L466" s="3"/>
      <c r="M466" s="3"/>
      <c r="N466" s="3"/>
      <c r="O466" s="1"/>
      <c r="P466" s="1"/>
      <c r="Q466" s="4"/>
      <c r="R466" s="1"/>
      <c r="S466" s="1"/>
      <c r="T466" s="1"/>
      <c r="U466" s="1"/>
      <c r="V466" s="1"/>
      <c r="W466" s="1"/>
      <c r="X466" s="1"/>
      <c r="Y466" s="1"/>
      <c r="Z466" s="1"/>
      <c r="AA466" s="1"/>
      <c r="AB466" s="1"/>
      <c r="AC466" s="1"/>
      <c r="AD466" s="1"/>
      <c r="AE466" s="1"/>
    </row>
    <row r="467" spans="1:31" ht="13.5" x14ac:dyDescent="0.25">
      <c r="A467" s="1"/>
      <c r="B467" s="1"/>
      <c r="C467" s="19"/>
      <c r="D467" s="1"/>
      <c r="E467" s="1"/>
      <c r="F467" s="1"/>
      <c r="G467" s="1"/>
      <c r="H467" s="1"/>
      <c r="I467" s="1"/>
      <c r="J467" s="3"/>
      <c r="K467" s="3"/>
      <c r="L467" s="3"/>
      <c r="M467" s="3"/>
      <c r="N467" s="3"/>
      <c r="O467" s="1"/>
      <c r="P467" s="1"/>
      <c r="Q467" s="4"/>
      <c r="R467" s="1"/>
      <c r="S467" s="1"/>
      <c r="T467" s="1"/>
      <c r="U467" s="1"/>
      <c r="V467" s="1"/>
      <c r="W467" s="1"/>
      <c r="X467" s="1"/>
      <c r="Y467" s="1"/>
      <c r="Z467" s="1"/>
      <c r="AA467" s="1"/>
      <c r="AB467" s="1"/>
      <c r="AC467" s="1"/>
      <c r="AD467" s="1"/>
      <c r="AE467" s="1"/>
    </row>
    <row r="468" spans="1:31" ht="13.5" x14ac:dyDescent="0.25">
      <c r="A468" s="1"/>
      <c r="B468" s="1"/>
      <c r="C468" s="19"/>
      <c r="D468" s="1"/>
      <c r="E468" s="1"/>
      <c r="F468" s="1"/>
      <c r="G468" s="1"/>
      <c r="H468" s="1"/>
      <c r="I468" s="1"/>
      <c r="J468" s="3"/>
      <c r="K468" s="3"/>
      <c r="L468" s="3"/>
      <c r="M468" s="3"/>
      <c r="N468" s="3"/>
      <c r="O468" s="1"/>
      <c r="P468" s="1"/>
      <c r="Q468" s="4"/>
      <c r="R468" s="1"/>
      <c r="S468" s="1"/>
      <c r="T468" s="1"/>
      <c r="U468" s="1"/>
      <c r="V468" s="1"/>
      <c r="W468" s="1"/>
      <c r="X468" s="1"/>
      <c r="Y468" s="1"/>
      <c r="Z468" s="1"/>
      <c r="AA468" s="1"/>
      <c r="AB468" s="1"/>
      <c r="AC468" s="1"/>
      <c r="AD468" s="1"/>
      <c r="AE468" s="1"/>
    </row>
    <row r="469" spans="1:31" ht="13.5" x14ac:dyDescent="0.25">
      <c r="A469" s="1"/>
      <c r="B469" s="1"/>
      <c r="C469" s="19"/>
      <c r="D469" s="1"/>
      <c r="E469" s="1"/>
      <c r="F469" s="1"/>
      <c r="G469" s="1"/>
      <c r="H469" s="1"/>
      <c r="I469" s="1"/>
      <c r="J469" s="3"/>
      <c r="K469" s="3"/>
      <c r="L469" s="3"/>
      <c r="M469" s="3"/>
      <c r="N469" s="3"/>
      <c r="O469" s="1"/>
      <c r="P469" s="1"/>
      <c r="Q469" s="4"/>
      <c r="R469" s="1"/>
      <c r="S469" s="1"/>
      <c r="T469" s="1"/>
      <c r="U469" s="1"/>
      <c r="V469" s="1"/>
      <c r="W469" s="1"/>
      <c r="X469" s="1"/>
      <c r="Y469" s="1"/>
      <c r="Z469" s="1"/>
      <c r="AA469" s="1"/>
      <c r="AB469" s="1"/>
      <c r="AC469" s="1"/>
      <c r="AD469" s="1"/>
      <c r="AE469" s="1"/>
    </row>
    <row r="470" spans="1:31" ht="13.5" x14ac:dyDescent="0.25">
      <c r="A470" s="1"/>
      <c r="B470" s="1"/>
      <c r="C470" s="19"/>
      <c r="D470" s="1"/>
      <c r="E470" s="1"/>
      <c r="F470" s="1"/>
      <c r="G470" s="1"/>
      <c r="H470" s="1"/>
      <c r="I470" s="1"/>
      <c r="J470" s="3"/>
      <c r="K470" s="3"/>
      <c r="L470" s="3"/>
      <c r="M470" s="3"/>
      <c r="N470" s="3"/>
      <c r="O470" s="1"/>
      <c r="P470" s="1"/>
      <c r="Q470" s="4"/>
      <c r="R470" s="1"/>
      <c r="S470" s="1"/>
      <c r="T470" s="1"/>
      <c r="U470" s="1"/>
      <c r="V470" s="1"/>
      <c r="W470" s="1"/>
      <c r="X470" s="1"/>
      <c r="Y470" s="1"/>
      <c r="Z470" s="1"/>
      <c r="AA470" s="1"/>
      <c r="AB470" s="1"/>
      <c r="AC470" s="1"/>
      <c r="AD470" s="1"/>
      <c r="AE470" s="1"/>
    </row>
    <row r="471" spans="1:31" ht="13.5" x14ac:dyDescent="0.25">
      <c r="A471" s="1"/>
      <c r="B471" s="1"/>
      <c r="C471" s="19"/>
      <c r="D471" s="1"/>
      <c r="E471" s="1"/>
      <c r="F471" s="1"/>
      <c r="G471" s="1"/>
      <c r="H471" s="1"/>
      <c r="I471" s="1"/>
      <c r="J471" s="3"/>
      <c r="K471" s="3"/>
      <c r="L471" s="3"/>
      <c r="M471" s="3"/>
      <c r="N471" s="3"/>
      <c r="O471" s="1"/>
      <c r="P471" s="1"/>
      <c r="Q471" s="4"/>
      <c r="R471" s="1"/>
      <c r="S471" s="1"/>
      <c r="T471" s="1"/>
      <c r="U471" s="1"/>
      <c r="V471" s="1"/>
      <c r="W471" s="1"/>
      <c r="X471" s="1"/>
      <c r="Y471" s="1"/>
      <c r="Z471" s="1"/>
      <c r="AA471" s="1"/>
      <c r="AB471" s="1"/>
      <c r="AC471" s="1"/>
      <c r="AD471" s="1"/>
      <c r="AE471" s="1"/>
    </row>
    <row r="472" spans="1:31" ht="13.5" x14ac:dyDescent="0.25">
      <c r="A472" s="1"/>
      <c r="B472" s="1"/>
      <c r="C472" s="19"/>
      <c r="D472" s="1"/>
      <c r="E472" s="1"/>
      <c r="F472" s="1"/>
      <c r="G472" s="1"/>
      <c r="H472" s="1"/>
      <c r="I472" s="1"/>
      <c r="J472" s="3"/>
      <c r="K472" s="3"/>
      <c r="L472" s="3"/>
      <c r="M472" s="3"/>
      <c r="N472" s="3"/>
      <c r="O472" s="1"/>
      <c r="P472" s="1"/>
      <c r="Q472" s="4"/>
      <c r="R472" s="1"/>
      <c r="S472" s="1"/>
      <c r="T472" s="1"/>
      <c r="U472" s="1"/>
      <c r="V472" s="1"/>
      <c r="W472" s="1"/>
      <c r="X472" s="1"/>
      <c r="Y472" s="1"/>
      <c r="Z472" s="1"/>
      <c r="AA472" s="1"/>
      <c r="AB472" s="1"/>
      <c r="AC472" s="1"/>
      <c r="AD472" s="1"/>
      <c r="AE472" s="1"/>
    </row>
    <row r="473" spans="1:31" ht="13.5" x14ac:dyDescent="0.25">
      <c r="A473" s="1"/>
      <c r="B473" s="1"/>
      <c r="C473" s="19"/>
      <c r="D473" s="1"/>
      <c r="E473" s="1"/>
      <c r="F473" s="1"/>
      <c r="G473" s="1"/>
      <c r="H473" s="1"/>
      <c r="I473" s="1"/>
      <c r="J473" s="3"/>
      <c r="K473" s="3"/>
      <c r="L473" s="3"/>
      <c r="M473" s="3"/>
      <c r="N473" s="3"/>
      <c r="O473" s="1"/>
      <c r="P473" s="1"/>
      <c r="Q473" s="4"/>
      <c r="R473" s="1"/>
      <c r="S473" s="1"/>
      <c r="T473" s="1"/>
      <c r="U473" s="1"/>
      <c r="V473" s="1"/>
      <c r="W473" s="1"/>
      <c r="X473" s="1"/>
      <c r="Y473" s="1"/>
      <c r="Z473" s="1"/>
      <c r="AA473" s="1"/>
      <c r="AB473" s="1"/>
      <c r="AC473" s="1"/>
      <c r="AD473" s="1"/>
      <c r="AE473" s="1"/>
    </row>
    <row r="474" spans="1:31" ht="13.5" x14ac:dyDescent="0.25">
      <c r="A474" s="1"/>
      <c r="B474" s="1"/>
      <c r="C474" s="19"/>
      <c r="D474" s="1"/>
      <c r="E474" s="1"/>
      <c r="F474" s="1"/>
      <c r="G474" s="1"/>
      <c r="H474" s="1"/>
      <c r="I474" s="1"/>
      <c r="J474" s="3"/>
      <c r="K474" s="3"/>
      <c r="L474" s="3"/>
      <c r="M474" s="3"/>
      <c r="N474" s="3"/>
      <c r="O474" s="1"/>
      <c r="P474" s="1"/>
      <c r="Q474" s="4"/>
      <c r="R474" s="1"/>
      <c r="S474" s="1"/>
      <c r="T474" s="1"/>
      <c r="U474" s="1"/>
      <c r="V474" s="1"/>
      <c r="W474" s="1"/>
      <c r="X474" s="1"/>
      <c r="Y474" s="1"/>
      <c r="Z474" s="1"/>
      <c r="AA474" s="1"/>
      <c r="AB474" s="1"/>
      <c r="AC474" s="1"/>
      <c r="AD474" s="1"/>
      <c r="AE474" s="1"/>
    </row>
    <row r="475" spans="1:31" ht="13.5" x14ac:dyDescent="0.25">
      <c r="A475" s="1"/>
      <c r="B475" s="1"/>
      <c r="C475" s="19"/>
      <c r="D475" s="1"/>
      <c r="E475" s="1"/>
      <c r="F475" s="1"/>
      <c r="G475" s="1"/>
      <c r="H475" s="1"/>
      <c r="I475" s="1"/>
      <c r="J475" s="3"/>
      <c r="K475" s="3"/>
      <c r="L475" s="3"/>
      <c r="M475" s="3"/>
      <c r="N475" s="3"/>
      <c r="O475" s="1"/>
      <c r="P475" s="1"/>
      <c r="Q475" s="4"/>
      <c r="R475" s="1"/>
      <c r="S475" s="1"/>
      <c r="T475" s="1"/>
      <c r="U475" s="1"/>
      <c r="V475" s="1"/>
      <c r="W475" s="1"/>
      <c r="X475" s="1"/>
      <c r="Y475" s="1"/>
      <c r="Z475" s="1"/>
      <c r="AA475" s="1"/>
      <c r="AB475" s="1"/>
      <c r="AC475" s="1"/>
      <c r="AD475" s="1"/>
      <c r="AE475" s="1"/>
    </row>
    <row r="476" spans="1:31" ht="13.5" x14ac:dyDescent="0.25">
      <c r="A476" s="1"/>
      <c r="B476" s="1"/>
      <c r="C476" s="19"/>
      <c r="D476" s="1"/>
      <c r="E476" s="1"/>
      <c r="F476" s="1"/>
      <c r="G476" s="1"/>
      <c r="H476" s="1"/>
      <c r="I476" s="1"/>
      <c r="J476" s="3"/>
      <c r="K476" s="3"/>
      <c r="L476" s="3"/>
      <c r="M476" s="3"/>
      <c r="N476" s="3"/>
      <c r="O476" s="1"/>
      <c r="P476" s="1"/>
      <c r="Q476" s="4"/>
      <c r="R476" s="1"/>
      <c r="S476" s="1"/>
      <c r="T476" s="1"/>
      <c r="U476" s="1"/>
      <c r="V476" s="1"/>
      <c r="W476" s="1"/>
      <c r="X476" s="1"/>
      <c r="Y476" s="1"/>
      <c r="Z476" s="1"/>
      <c r="AA476" s="1"/>
      <c r="AB476" s="1"/>
      <c r="AC476" s="1"/>
      <c r="AD476" s="1"/>
      <c r="AE476" s="1"/>
    </row>
    <row r="477" spans="1:31" ht="13.5" x14ac:dyDescent="0.25">
      <c r="A477" s="1"/>
      <c r="B477" s="1"/>
      <c r="C477" s="19"/>
      <c r="D477" s="1"/>
      <c r="E477" s="1"/>
      <c r="F477" s="1"/>
      <c r="G477" s="1"/>
      <c r="H477" s="1"/>
      <c r="I477" s="1"/>
      <c r="J477" s="3"/>
      <c r="K477" s="3"/>
      <c r="L477" s="3"/>
      <c r="M477" s="3"/>
      <c r="N477" s="3"/>
      <c r="O477" s="1"/>
      <c r="P477" s="1"/>
      <c r="Q477" s="4"/>
      <c r="R477" s="1"/>
      <c r="S477" s="1"/>
      <c r="T477" s="1"/>
      <c r="U477" s="1"/>
      <c r="V477" s="1"/>
      <c r="W477" s="1"/>
      <c r="X477" s="1"/>
      <c r="Y477" s="1"/>
      <c r="Z477" s="1"/>
      <c r="AA477" s="1"/>
      <c r="AB477" s="1"/>
      <c r="AC477" s="1"/>
      <c r="AD477" s="1"/>
      <c r="AE477" s="1"/>
    </row>
    <row r="478" spans="1:31" ht="13.5" x14ac:dyDescent="0.25">
      <c r="A478" s="1"/>
      <c r="B478" s="1"/>
      <c r="C478" s="19"/>
      <c r="D478" s="1"/>
      <c r="E478" s="1"/>
      <c r="F478" s="1"/>
      <c r="G478" s="1"/>
      <c r="H478" s="1"/>
      <c r="I478" s="1"/>
      <c r="J478" s="3"/>
      <c r="K478" s="3"/>
      <c r="L478" s="3"/>
      <c r="M478" s="3"/>
      <c r="N478" s="3"/>
      <c r="O478" s="1"/>
      <c r="P478" s="1"/>
      <c r="Q478" s="4"/>
      <c r="R478" s="1"/>
      <c r="S478" s="1"/>
      <c r="T478" s="1"/>
      <c r="U478" s="1"/>
      <c r="V478" s="1"/>
      <c r="W478" s="1"/>
      <c r="X478" s="1"/>
      <c r="Y478" s="1"/>
      <c r="Z478" s="1"/>
      <c r="AA478" s="1"/>
      <c r="AB478" s="1"/>
      <c r="AC478" s="1"/>
      <c r="AD478" s="1"/>
      <c r="AE478" s="1"/>
    </row>
    <row r="479" spans="1:31" ht="13.5" x14ac:dyDescent="0.25">
      <c r="A479" s="1"/>
      <c r="B479" s="1"/>
      <c r="C479" s="19"/>
      <c r="D479" s="1"/>
      <c r="E479" s="1"/>
      <c r="F479" s="1"/>
      <c r="G479" s="1"/>
      <c r="H479" s="1"/>
      <c r="I479" s="1"/>
      <c r="J479" s="3"/>
      <c r="K479" s="3"/>
      <c r="L479" s="3"/>
      <c r="M479" s="3"/>
      <c r="N479" s="3"/>
      <c r="O479" s="1"/>
      <c r="P479" s="1"/>
      <c r="Q479" s="4"/>
      <c r="R479" s="1"/>
      <c r="S479" s="1"/>
      <c r="T479" s="1"/>
      <c r="U479" s="1"/>
      <c r="V479" s="1"/>
      <c r="W479" s="1"/>
      <c r="X479" s="1"/>
      <c r="Y479" s="1"/>
      <c r="Z479" s="1"/>
      <c r="AA479" s="1"/>
      <c r="AB479" s="1"/>
      <c r="AC479" s="1"/>
      <c r="AD479" s="1"/>
      <c r="AE479" s="1"/>
    </row>
    <row r="480" spans="1:31" ht="13.5" x14ac:dyDescent="0.25">
      <c r="A480" s="1"/>
      <c r="B480" s="1"/>
      <c r="C480" s="19"/>
      <c r="D480" s="1"/>
      <c r="E480" s="1"/>
      <c r="F480" s="1"/>
      <c r="G480" s="1"/>
      <c r="H480" s="1"/>
      <c r="I480" s="1"/>
      <c r="J480" s="3"/>
      <c r="K480" s="3"/>
      <c r="L480" s="3"/>
      <c r="M480" s="3"/>
      <c r="N480" s="3"/>
      <c r="O480" s="1"/>
      <c r="P480" s="1"/>
      <c r="Q480" s="4"/>
      <c r="R480" s="1"/>
      <c r="S480" s="1"/>
      <c r="T480" s="1"/>
      <c r="U480" s="1"/>
      <c r="V480" s="1"/>
      <c r="W480" s="1"/>
      <c r="X480" s="1"/>
      <c r="Y480" s="1"/>
      <c r="Z480" s="1"/>
      <c r="AA480" s="1"/>
      <c r="AB480" s="1"/>
      <c r="AC480" s="1"/>
      <c r="AD480" s="1"/>
      <c r="AE480" s="1"/>
    </row>
    <row r="481" spans="1:31" ht="13.5" x14ac:dyDescent="0.25">
      <c r="A481" s="1"/>
      <c r="B481" s="1"/>
      <c r="C481" s="19"/>
      <c r="D481" s="1"/>
      <c r="E481" s="1"/>
      <c r="F481" s="1"/>
      <c r="G481" s="1"/>
      <c r="H481" s="1"/>
      <c r="I481" s="1"/>
      <c r="J481" s="3"/>
      <c r="K481" s="3"/>
      <c r="L481" s="3"/>
      <c r="M481" s="3"/>
      <c r="N481" s="3"/>
      <c r="O481" s="1"/>
      <c r="P481" s="1"/>
      <c r="Q481" s="4"/>
      <c r="R481" s="1"/>
      <c r="S481" s="1"/>
      <c r="T481" s="1"/>
      <c r="U481" s="1"/>
      <c r="V481" s="1"/>
      <c r="W481" s="1"/>
      <c r="X481" s="1"/>
      <c r="Y481" s="1"/>
      <c r="Z481" s="1"/>
      <c r="AA481" s="1"/>
      <c r="AB481" s="1"/>
      <c r="AC481" s="1"/>
      <c r="AD481" s="1"/>
      <c r="AE481" s="1"/>
    </row>
    <row r="482" spans="1:31" ht="13.5" x14ac:dyDescent="0.25">
      <c r="A482" s="1"/>
      <c r="B482" s="1"/>
      <c r="C482" s="19"/>
      <c r="D482" s="1"/>
      <c r="E482" s="1"/>
      <c r="F482" s="1"/>
      <c r="G482" s="1"/>
      <c r="H482" s="1"/>
      <c r="I482" s="1"/>
      <c r="J482" s="3"/>
      <c r="K482" s="3"/>
      <c r="L482" s="3"/>
      <c r="M482" s="3"/>
      <c r="N482" s="3"/>
      <c r="O482" s="1"/>
      <c r="P482" s="1"/>
      <c r="Q482" s="4"/>
      <c r="R482" s="1"/>
      <c r="S482" s="1"/>
      <c r="T482" s="1"/>
      <c r="U482" s="1"/>
      <c r="V482" s="1"/>
      <c r="W482" s="1"/>
      <c r="X482" s="1"/>
      <c r="Y482" s="1"/>
      <c r="Z482" s="1"/>
      <c r="AA482" s="1"/>
      <c r="AB482" s="1"/>
      <c r="AC482" s="1"/>
      <c r="AD482" s="1"/>
      <c r="AE482" s="1"/>
    </row>
    <row r="483" spans="1:31" ht="13.5" x14ac:dyDescent="0.25">
      <c r="A483" s="1"/>
      <c r="B483" s="1"/>
      <c r="C483" s="19"/>
      <c r="D483" s="1"/>
      <c r="E483" s="1"/>
      <c r="F483" s="1"/>
      <c r="G483" s="1"/>
      <c r="H483" s="1"/>
      <c r="I483" s="1"/>
      <c r="J483" s="3"/>
      <c r="K483" s="3"/>
      <c r="L483" s="3"/>
      <c r="M483" s="3"/>
      <c r="N483" s="3"/>
      <c r="O483" s="1"/>
      <c r="P483" s="1"/>
      <c r="Q483" s="4"/>
      <c r="R483" s="1"/>
      <c r="S483" s="1"/>
      <c r="T483" s="1"/>
      <c r="U483" s="1"/>
      <c r="V483" s="1"/>
      <c r="W483" s="1"/>
      <c r="X483" s="1"/>
      <c r="Y483" s="1"/>
      <c r="Z483" s="1"/>
      <c r="AA483" s="1"/>
      <c r="AB483" s="1"/>
      <c r="AC483" s="1"/>
      <c r="AD483" s="1"/>
      <c r="AE483" s="1"/>
    </row>
    <row r="484" spans="1:31" ht="13.5" x14ac:dyDescent="0.25">
      <c r="A484" s="1"/>
      <c r="B484" s="1"/>
      <c r="C484" s="19"/>
      <c r="D484" s="1"/>
      <c r="E484" s="1"/>
      <c r="F484" s="1"/>
      <c r="G484" s="1"/>
      <c r="H484" s="1"/>
      <c r="I484" s="1"/>
      <c r="J484" s="3"/>
      <c r="K484" s="3"/>
      <c r="L484" s="3"/>
      <c r="M484" s="3"/>
      <c r="N484" s="3"/>
      <c r="O484" s="1"/>
      <c r="P484" s="1"/>
      <c r="Q484" s="4"/>
      <c r="R484" s="1"/>
      <c r="S484" s="1"/>
      <c r="T484" s="1"/>
      <c r="U484" s="1"/>
      <c r="V484" s="1"/>
      <c r="W484" s="1"/>
      <c r="X484" s="1"/>
      <c r="Y484" s="1"/>
      <c r="Z484" s="1"/>
      <c r="AA484" s="1"/>
      <c r="AB484" s="1"/>
      <c r="AC484" s="1"/>
      <c r="AD484" s="1"/>
      <c r="AE484" s="1"/>
    </row>
    <row r="485" spans="1:31" ht="13.5" x14ac:dyDescent="0.25">
      <c r="A485" s="1"/>
      <c r="B485" s="1"/>
      <c r="C485" s="19"/>
      <c r="D485" s="1"/>
      <c r="E485" s="1"/>
      <c r="F485" s="1"/>
      <c r="G485" s="1"/>
      <c r="H485" s="1"/>
      <c r="I485" s="1"/>
      <c r="J485" s="3"/>
      <c r="K485" s="3"/>
      <c r="L485" s="3"/>
      <c r="M485" s="3"/>
      <c r="N485" s="3"/>
      <c r="O485" s="1"/>
      <c r="P485" s="1"/>
      <c r="Q485" s="4"/>
      <c r="R485" s="1"/>
      <c r="S485" s="1"/>
      <c r="T485" s="1"/>
      <c r="U485" s="1"/>
      <c r="V485" s="1"/>
      <c r="W485" s="1"/>
      <c r="X485" s="1"/>
      <c r="Y485" s="1"/>
      <c r="Z485" s="1"/>
      <c r="AA485" s="1"/>
      <c r="AB485" s="1"/>
      <c r="AC485" s="1"/>
      <c r="AD485" s="1"/>
      <c r="AE485" s="1"/>
    </row>
    <row r="486" spans="1:31" ht="13.5" x14ac:dyDescent="0.25">
      <c r="A486" s="1"/>
      <c r="B486" s="1"/>
      <c r="C486" s="19"/>
      <c r="D486" s="1"/>
      <c r="E486" s="1"/>
      <c r="F486" s="1"/>
      <c r="G486" s="1"/>
      <c r="H486" s="1"/>
      <c r="I486" s="1"/>
      <c r="J486" s="3"/>
      <c r="K486" s="3"/>
      <c r="L486" s="3"/>
      <c r="M486" s="3"/>
      <c r="N486" s="3"/>
      <c r="O486" s="1"/>
      <c r="P486" s="1"/>
      <c r="Q486" s="4"/>
      <c r="R486" s="1"/>
      <c r="S486" s="1"/>
      <c r="T486" s="1"/>
      <c r="U486" s="1"/>
      <c r="V486" s="1"/>
      <c r="W486" s="1"/>
      <c r="X486" s="1"/>
      <c r="Y486" s="1"/>
      <c r="Z486" s="1"/>
      <c r="AA486" s="1"/>
      <c r="AB486" s="1"/>
      <c r="AC486" s="1"/>
      <c r="AD486" s="1"/>
      <c r="AE486" s="1"/>
    </row>
    <row r="487" spans="1:31" ht="13.5" x14ac:dyDescent="0.25">
      <c r="A487" s="1"/>
      <c r="B487" s="1"/>
      <c r="C487" s="19"/>
      <c r="D487" s="1"/>
      <c r="E487" s="1"/>
      <c r="F487" s="1"/>
      <c r="G487" s="1"/>
      <c r="H487" s="1"/>
      <c r="I487" s="1"/>
      <c r="J487" s="3"/>
      <c r="K487" s="3"/>
      <c r="L487" s="3"/>
      <c r="M487" s="3"/>
      <c r="N487" s="3"/>
      <c r="O487" s="1"/>
      <c r="P487" s="1"/>
      <c r="Q487" s="4"/>
      <c r="R487" s="1"/>
      <c r="S487" s="1"/>
      <c r="T487" s="1"/>
      <c r="U487" s="1"/>
      <c r="V487" s="1"/>
      <c r="W487" s="1"/>
      <c r="X487" s="1"/>
      <c r="Y487" s="1"/>
      <c r="Z487" s="1"/>
      <c r="AA487" s="1"/>
      <c r="AB487" s="1"/>
      <c r="AC487" s="1"/>
      <c r="AD487" s="1"/>
      <c r="AE487" s="1"/>
    </row>
    <row r="488" spans="1:31" ht="13.5" x14ac:dyDescent="0.25">
      <c r="A488" s="1"/>
      <c r="B488" s="1"/>
      <c r="C488" s="19"/>
      <c r="D488" s="1"/>
      <c r="E488" s="1"/>
      <c r="F488" s="1"/>
      <c r="G488" s="1"/>
      <c r="H488" s="1"/>
      <c r="I488" s="1"/>
      <c r="J488" s="3"/>
      <c r="K488" s="3"/>
      <c r="L488" s="3"/>
      <c r="M488" s="3"/>
      <c r="N488" s="3"/>
      <c r="O488" s="1"/>
      <c r="P488" s="1"/>
      <c r="Q488" s="4"/>
      <c r="R488" s="1"/>
      <c r="S488" s="1"/>
      <c r="T488" s="1"/>
      <c r="U488" s="1"/>
      <c r="V488" s="1"/>
      <c r="W488" s="1"/>
      <c r="X488" s="1"/>
      <c r="Y488" s="1"/>
      <c r="Z488" s="1"/>
      <c r="AA488" s="1"/>
      <c r="AB488" s="1"/>
      <c r="AC488" s="1"/>
      <c r="AD488" s="1"/>
      <c r="AE488" s="1"/>
    </row>
    <row r="489" spans="1:31" ht="13.5" x14ac:dyDescent="0.25">
      <c r="A489" s="1"/>
      <c r="B489" s="1"/>
      <c r="C489" s="19"/>
      <c r="D489" s="1"/>
      <c r="E489" s="1"/>
      <c r="F489" s="1"/>
      <c r="G489" s="1"/>
      <c r="H489" s="1"/>
      <c r="I489" s="1"/>
      <c r="J489" s="3"/>
      <c r="K489" s="3"/>
      <c r="L489" s="3"/>
      <c r="M489" s="3"/>
      <c r="N489" s="3"/>
      <c r="O489" s="1"/>
      <c r="P489" s="1"/>
      <c r="Q489" s="4"/>
      <c r="R489" s="1"/>
      <c r="S489" s="1"/>
      <c r="T489" s="1"/>
      <c r="U489" s="1"/>
      <c r="V489" s="1"/>
      <c r="W489" s="1"/>
      <c r="X489" s="1"/>
      <c r="Y489" s="1"/>
      <c r="Z489" s="1"/>
      <c r="AA489" s="1"/>
      <c r="AB489" s="1"/>
      <c r="AC489" s="1"/>
      <c r="AD489" s="1"/>
      <c r="AE489" s="1"/>
    </row>
    <row r="490" spans="1:31" ht="13.5" x14ac:dyDescent="0.25">
      <c r="A490" s="1"/>
      <c r="B490" s="1"/>
      <c r="C490" s="19"/>
      <c r="D490" s="1"/>
      <c r="E490" s="1"/>
      <c r="F490" s="1"/>
      <c r="G490" s="1"/>
      <c r="H490" s="1"/>
      <c r="I490" s="1"/>
      <c r="J490" s="3"/>
      <c r="K490" s="3"/>
      <c r="L490" s="3"/>
      <c r="M490" s="3"/>
      <c r="N490" s="3"/>
      <c r="O490" s="1"/>
      <c r="P490" s="1"/>
      <c r="Q490" s="4"/>
      <c r="R490" s="1"/>
      <c r="S490" s="1"/>
      <c r="T490" s="1"/>
      <c r="U490" s="1"/>
      <c r="V490" s="1"/>
      <c r="W490" s="1"/>
      <c r="X490" s="1"/>
      <c r="Y490" s="1"/>
      <c r="Z490" s="1"/>
      <c r="AA490" s="1"/>
      <c r="AB490" s="1"/>
      <c r="AC490" s="1"/>
      <c r="AD490" s="1"/>
      <c r="AE490" s="1"/>
    </row>
    <row r="491" spans="1:31" ht="13.5" x14ac:dyDescent="0.25">
      <c r="A491" s="1"/>
      <c r="B491" s="1"/>
      <c r="C491" s="19"/>
      <c r="D491" s="1"/>
      <c r="E491" s="1"/>
      <c r="F491" s="1"/>
      <c r="G491" s="1"/>
      <c r="H491" s="1"/>
      <c r="I491" s="1"/>
      <c r="J491" s="3"/>
      <c r="K491" s="3"/>
      <c r="L491" s="3"/>
      <c r="M491" s="3"/>
      <c r="N491" s="3"/>
      <c r="O491" s="1"/>
      <c r="P491" s="1"/>
      <c r="Q491" s="4"/>
      <c r="R491" s="1"/>
      <c r="S491" s="1"/>
      <c r="T491" s="1"/>
      <c r="U491" s="1"/>
      <c r="V491" s="1"/>
      <c r="W491" s="1"/>
      <c r="X491" s="1"/>
      <c r="Y491" s="1"/>
      <c r="Z491" s="1"/>
      <c r="AA491" s="1"/>
      <c r="AB491" s="1"/>
      <c r="AC491" s="1"/>
      <c r="AD491" s="1"/>
      <c r="AE491" s="1"/>
    </row>
    <row r="492" spans="1:31" ht="13.5" x14ac:dyDescent="0.25">
      <c r="A492" s="1"/>
      <c r="B492" s="1"/>
      <c r="C492" s="19"/>
      <c r="D492" s="1"/>
      <c r="E492" s="1"/>
      <c r="F492" s="1"/>
      <c r="G492" s="1"/>
      <c r="H492" s="1"/>
      <c r="I492" s="1"/>
      <c r="J492" s="3"/>
      <c r="K492" s="3"/>
      <c r="L492" s="3"/>
      <c r="M492" s="3"/>
      <c r="N492" s="3"/>
      <c r="O492" s="1"/>
      <c r="P492" s="1"/>
      <c r="Q492" s="4"/>
      <c r="R492" s="1"/>
      <c r="S492" s="1"/>
      <c r="T492" s="1"/>
      <c r="U492" s="1"/>
      <c r="V492" s="1"/>
      <c r="W492" s="1"/>
      <c r="X492" s="1"/>
      <c r="Y492" s="1"/>
      <c r="Z492" s="1"/>
      <c r="AA492" s="1"/>
      <c r="AB492" s="1"/>
      <c r="AC492" s="1"/>
      <c r="AD492" s="1"/>
      <c r="AE492" s="1"/>
    </row>
    <row r="493" spans="1:31" ht="13.5" x14ac:dyDescent="0.25">
      <c r="A493" s="1"/>
      <c r="B493" s="1"/>
      <c r="C493" s="19"/>
      <c r="D493" s="1"/>
      <c r="E493" s="1"/>
      <c r="F493" s="1"/>
      <c r="G493" s="1"/>
      <c r="H493" s="1"/>
      <c r="I493" s="1"/>
      <c r="J493" s="3"/>
      <c r="K493" s="3"/>
      <c r="L493" s="3"/>
      <c r="M493" s="3"/>
      <c r="N493" s="3"/>
      <c r="O493" s="1"/>
      <c r="P493" s="1"/>
      <c r="Q493" s="4"/>
      <c r="R493" s="1"/>
      <c r="S493" s="1"/>
      <c r="T493" s="1"/>
      <c r="U493" s="1"/>
      <c r="V493" s="1"/>
      <c r="W493" s="1"/>
      <c r="X493" s="1"/>
      <c r="Y493" s="1"/>
      <c r="Z493" s="1"/>
      <c r="AA493" s="1"/>
      <c r="AB493" s="1"/>
      <c r="AC493" s="1"/>
      <c r="AD493" s="1"/>
      <c r="AE493" s="1"/>
    </row>
    <row r="494" spans="1:31" ht="13.5" x14ac:dyDescent="0.25">
      <c r="A494" s="1"/>
      <c r="B494" s="1"/>
      <c r="C494" s="19"/>
      <c r="D494" s="1"/>
      <c r="E494" s="1"/>
      <c r="F494" s="1"/>
      <c r="G494" s="1"/>
      <c r="H494" s="1"/>
      <c r="I494" s="1"/>
      <c r="J494" s="3"/>
      <c r="K494" s="3"/>
      <c r="L494" s="3"/>
      <c r="M494" s="3"/>
      <c r="N494" s="3"/>
      <c r="O494" s="1"/>
      <c r="P494" s="1"/>
      <c r="Q494" s="4"/>
      <c r="R494" s="1"/>
      <c r="S494" s="1"/>
      <c r="T494" s="1"/>
      <c r="U494" s="1"/>
      <c r="V494" s="1"/>
      <c r="W494" s="1"/>
      <c r="X494" s="1"/>
      <c r="Y494" s="1"/>
      <c r="Z494" s="1"/>
      <c r="AA494" s="1"/>
      <c r="AB494" s="1"/>
      <c r="AC494" s="1"/>
      <c r="AD494" s="1"/>
      <c r="AE494" s="1"/>
    </row>
    <row r="495" spans="1:31" ht="13.5" x14ac:dyDescent="0.25">
      <c r="A495" s="1"/>
      <c r="B495" s="1"/>
      <c r="C495" s="19"/>
      <c r="D495" s="1"/>
      <c r="E495" s="1"/>
      <c r="F495" s="1"/>
      <c r="G495" s="1"/>
      <c r="H495" s="1"/>
      <c r="I495" s="1"/>
      <c r="J495" s="3"/>
      <c r="K495" s="3"/>
      <c r="L495" s="3"/>
      <c r="M495" s="3"/>
      <c r="N495" s="3"/>
      <c r="O495" s="1"/>
      <c r="P495" s="1"/>
      <c r="Q495" s="4"/>
      <c r="R495" s="1"/>
      <c r="S495" s="1"/>
      <c r="T495" s="1"/>
      <c r="U495" s="1"/>
      <c r="V495" s="1"/>
      <c r="W495" s="1"/>
      <c r="X495" s="1"/>
      <c r="Y495" s="1"/>
      <c r="Z495" s="1"/>
      <c r="AA495" s="1"/>
      <c r="AB495" s="1"/>
      <c r="AC495" s="1"/>
      <c r="AD495" s="1"/>
      <c r="AE495" s="1"/>
    </row>
    <row r="496" spans="1:31" ht="13.5" x14ac:dyDescent="0.25">
      <c r="A496" s="1"/>
      <c r="B496" s="1"/>
      <c r="C496" s="19"/>
      <c r="D496" s="1"/>
      <c r="E496" s="1"/>
      <c r="F496" s="1"/>
      <c r="G496" s="1"/>
      <c r="H496" s="1"/>
      <c r="I496" s="1"/>
      <c r="J496" s="3"/>
      <c r="K496" s="3"/>
      <c r="L496" s="3"/>
      <c r="M496" s="3"/>
      <c r="N496" s="3"/>
      <c r="O496" s="1"/>
      <c r="P496" s="1"/>
      <c r="Q496" s="4"/>
      <c r="R496" s="1"/>
      <c r="S496" s="1"/>
      <c r="T496" s="1"/>
      <c r="U496" s="1"/>
      <c r="V496" s="1"/>
      <c r="W496" s="1"/>
      <c r="X496" s="1"/>
      <c r="Y496" s="1"/>
      <c r="Z496" s="1"/>
      <c r="AA496" s="1"/>
      <c r="AB496" s="1"/>
      <c r="AC496" s="1"/>
      <c r="AD496" s="1"/>
      <c r="AE496" s="1"/>
    </row>
    <row r="497" spans="1:31" ht="13.5" x14ac:dyDescent="0.25">
      <c r="A497" s="1"/>
      <c r="B497" s="1"/>
      <c r="C497" s="19"/>
      <c r="D497" s="1"/>
      <c r="E497" s="1"/>
      <c r="F497" s="1"/>
      <c r="G497" s="1"/>
      <c r="H497" s="1"/>
      <c r="I497" s="1"/>
      <c r="J497" s="3"/>
      <c r="K497" s="3"/>
      <c r="L497" s="3"/>
      <c r="M497" s="3"/>
      <c r="N497" s="3"/>
      <c r="O497" s="1"/>
      <c r="P497" s="1"/>
      <c r="Q497" s="4"/>
      <c r="R497" s="1"/>
      <c r="S497" s="1"/>
      <c r="T497" s="1"/>
      <c r="U497" s="1"/>
      <c r="V497" s="1"/>
      <c r="W497" s="1"/>
      <c r="X497" s="1"/>
      <c r="Y497" s="1"/>
      <c r="Z497" s="1"/>
      <c r="AA497" s="1"/>
      <c r="AB497" s="1"/>
      <c r="AC497" s="1"/>
      <c r="AD497" s="1"/>
      <c r="AE497" s="1"/>
    </row>
    <row r="498" spans="1:31" ht="13.5" x14ac:dyDescent="0.25">
      <c r="A498" s="1"/>
      <c r="B498" s="1"/>
      <c r="C498" s="19"/>
      <c r="D498" s="1"/>
      <c r="E498" s="1"/>
      <c r="F498" s="1"/>
      <c r="G498" s="1"/>
      <c r="H498" s="1"/>
      <c r="I498" s="1"/>
      <c r="J498" s="3"/>
      <c r="K498" s="3"/>
      <c r="L498" s="3"/>
      <c r="M498" s="3"/>
      <c r="N498" s="3"/>
      <c r="O498" s="1"/>
      <c r="P498" s="1"/>
      <c r="Q498" s="4"/>
      <c r="R498" s="1"/>
      <c r="S498" s="1"/>
      <c r="T498" s="1"/>
      <c r="U498" s="1"/>
      <c r="V498" s="1"/>
      <c r="W498" s="1"/>
      <c r="X498" s="1"/>
      <c r="Y498" s="1"/>
      <c r="Z498" s="1"/>
      <c r="AA498" s="1"/>
      <c r="AB498" s="1"/>
      <c r="AC498" s="1"/>
      <c r="AD498" s="1"/>
      <c r="AE498" s="1"/>
    </row>
    <row r="499" spans="1:31" ht="13.5" x14ac:dyDescent="0.25">
      <c r="A499" s="1"/>
      <c r="B499" s="1"/>
      <c r="C499" s="19"/>
      <c r="D499" s="1"/>
      <c r="E499" s="1"/>
      <c r="F499" s="1"/>
      <c r="G499" s="1"/>
      <c r="H499" s="1"/>
      <c r="I499" s="1"/>
      <c r="J499" s="3"/>
      <c r="K499" s="3"/>
      <c r="L499" s="3"/>
      <c r="M499" s="3"/>
      <c r="N499" s="3"/>
      <c r="O499" s="1"/>
      <c r="P499" s="1"/>
      <c r="Q499" s="4"/>
      <c r="R499" s="1"/>
      <c r="S499" s="1"/>
      <c r="T499" s="1"/>
      <c r="U499" s="1"/>
      <c r="V499" s="1"/>
      <c r="W499" s="1"/>
      <c r="X499" s="1"/>
      <c r="Y499" s="1"/>
      <c r="Z499" s="1"/>
      <c r="AA499" s="1"/>
      <c r="AB499" s="1"/>
      <c r="AC499" s="1"/>
      <c r="AD499" s="1"/>
      <c r="AE499" s="1"/>
    </row>
    <row r="500" spans="1:31" ht="13.5" x14ac:dyDescent="0.25">
      <c r="A500" s="1"/>
      <c r="B500" s="1"/>
      <c r="C500" s="19"/>
      <c r="D500" s="1"/>
      <c r="E500" s="1"/>
      <c r="F500" s="1"/>
      <c r="G500" s="1"/>
      <c r="H500" s="1"/>
      <c r="I500" s="1"/>
      <c r="J500" s="3"/>
      <c r="K500" s="3"/>
      <c r="L500" s="3"/>
      <c r="M500" s="3"/>
      <c r="N500" s="3"/>
      <c r="O500" s="1"/>
      <c r="P500" s="1"/>
      <c r="Q500" s="4"/>
      <c r="R500" s="1"/>
      <c r="S500" s="1"/>
      <c r="T500" s="1"/>
      <c r="U500" s="1"/>
      <c r="V500" s="1"/>
      <c r="W500" s="1"/>
      <c r="X500" s="1"/>
      <c r="Y500" s="1"/>
      <c r="Z500" s="1"/>
      <c r="AA500" s="1"/>
      <c r="AB500" s="1"/>
      <c r="AC500" s="1"/>
      <c r="AD500" s="1"/>
      <c r="AE500" s="1"/>
    </row>
    <row r="501" spans="1:31" ht="13.5" x14ac:dyDescent="0.25">
      <c r="A501" s="1"/>
      <c r="B501" s="1"/>
      <c r="C501" s="19"/>
      <c r="D501" s="1"/>
      <c r="E501" s="1"/>
      <c r="F501" s="1"/>
      <c r="G501" s="1"/>
      <c r="H501" s="1"/>
      <c r="I501" s="1"/>
      <c r="J501" s="3"/>
      <c r="K501" s="3"/>
      <c r="L501" s="3"/>
      <c r="M501" s="3"/>
      <c r="N501" s="3"/>
      <c r="O501" s="1"/>
      <c r="P501" s="1"/>
      <c r="Q501" s="4"/>
      <c r="R501" s="1"/>
      <c r="S501" s="1"/>
      <c r="T501" s="1"/>
      <c r="U501" s="1"/>
      <c r="V501" s="1"/>
      <c r="W501" s="1"/>
      <c r="X501" s="1"/>
      <c r="Y501" s="1"/>
      <c r="Z501" s="1"/>
      <c r="AA501" s="1"/>
      <c r="AB501" s="1"/>
      <c r="AC501" s="1"/>
      <c r="AD501" s="1"/>
      <c r="AE501" s="1"/>
    </row>
    <row r="502" spans="1:31" ht="13.5" x14ac:dyDescent="0.25">
      <c r="A502" s="1"/>
      <c r="B502" s="1"/>
      <c r="C502" s="19"/>
      <c r="D502" s="1"/>
      <c r="E502" s="1"/>
      <c r="F502" s="1"/>
      <c r="G502" s="1"/>
      <c r="H502" s="1"/>
      <c r="I502" s="1"/>
      <c r="J502" s="3"/>
      <c r="K502" s="3"/>
      <c r="L502" s="3"/>
      <c r="M502" s="3"/>
      <c r="N502" s="3"/>
      <c r="O502" s="1"/>
      <c r="P502" s="1"/>
      <c r="Q502" s="4"/>
      <c r="R502" s="1"/>
      <c r="S502" s="1"/>
      <c r="T502" s="1"/>
      <c r="U502" s="1"/>
      <c r="V502" s="1"/>
      <c r="W502" s="1"/>
      <c r="X502" s="1"/>
      <c r="Y502" s="1"/>
      <c r="Z502" s="1"/>
      <c r="AA502" s="1"/>
      <c r="AB502" s="1"/>
      <c r="AC502" s="1"/>
      <c r="AD502" s="1"/>
      <c r="AE502" s="1"/>
    </row>
    <row r="503" spans="1:31" ht="13.5" x14ac:dyDescent="0.25">
      <c r="A503" s="1"/>
      <c r="B503" s="1"/>
      <c r="C503" s="19"/>
      <c r="D503" s="1"/>
      <c r="E503" s="1"/>
      <c r="F503" s="1"/>
      <c r="G503" s="1"/>
      <c r="H503" s="1"/>
      <c r="I503" s="1"/>
      <c r="J503" s="3"/>
      <c r="K503" s="3"/>
      <c r="L503" s="3"/>
      <c r="M503" s="3"/>
      <c r="N503" s="3"/>
      <c r="O503" s="1"/>
      <c r="P503" s="1"/>
      <c r="Q503" s="4"/>
      <c r="R503" s="1"/>
      <c r="S503" s="1"/>
      <c r="T503" s="1"/>
      <c r="U503" s="1"/>
      <c r="V503" s="1"/>
      <c r="W503" s="1"/>
      <c r="X503" s="1"/>
      <c r="Y503" s="1"/>
      <c r="Z503" s="1"/>
      <c r="AA503" s="1"/>
      <c r="AB503" s="1"/>
      <c r="AC503" s="1"/>
      <c r="AD503" s="1"/>
      <c r="AE503" s="1"/>
    </row>
    <row r="504" spans="1:31" ht="13.5" x14ac:dyDescent="0.25">
      <c r="A504" s="1"/>
      <c r="B504" s="1"/>
      <c r="C504" s="19"/>
      <c r="D504" s="1"/>
      <c r="E504" s="1"/>
      <c r="F504" s="1"/>
      <c r="G504" s="1"/>
      <c r="H504" s="1"/>
      <c r="I504" s="1"/>
      <c r="J504" s="3"/>
      <c r="K504" s="3"/>
      <c r="L504" s="3"/>
      <c r="M504" s="3"/>
      <c r="N504" s="3"/>
      <c r="O504" s="1"/>
      <c r="P504" s="1"/>
      <c r="Q504" s="4"/>
      <c r="R504" s="1"/>
      <c r="S504" s="1"/>
      <c r="T504" s="1"/>
      <c r="U504" s="1"/>
      <c r="V504" s="1"/>
      <c r="W504" s="1"/>
      <c r="X504" s="1"/>
      <c r="Y504" s="1"/>
      <c r="Z504" s="1"/>
      <c r="AA504" s="1"/>
      <c r="AB504" s="1"/>
      <c r="AC504" s="1"/>
      <c r="AD504" s="1"/>
      <c r="AE504" s="1"/>
    </row>
    <row r="505" spans="1:31" ht="13.5" x14ac:dyDescent="0.25">
      <c r="A505" s="1"/>
      <c r="B505" s="1"/>
      <c r="C505" s="19"/>
      <c r="D505" s="1"/>
      <c r="E505" s="1"/>
      <c r="F505" s="1"/>
      <c r="G505" s="1"/>
      <c r="H505" s="1"/>
      <c r="I505" s="1"/>
      <c r="J505" s="3"/>
      <c r="K505" s="3"/>
      <c r="L505" s="3"/>
      <c r="M505" s="3"/>
      <c r="N505" s="3"/>
      <c r="O505" s="1"/>
      <c r="P505" s="1"/>
      <c r="Q505" s="4"/>
      <c r="R505" s="1"/>
      <c r="S505" s="1"/>
      <c r="T505" s="1"/>
      <c r="U505" s="1"/>
      <c r="V505" s="1"/>
      <c r="W505" s="1"/>
      <c r="X505" s="1"/>
      <c r="Y505" s="1"/>
      <c r="Z505" s="1"/>
      <c r="AA505" s="1"/>
      <c r="AB505" s="1"/>
      <c r="AC505" s="1"/>
      <c r="AD505" s="1"/>
      <c r="AE505" s="1"/>
    </row>
    <row r="506" spans="1:31" ht="13.5" x14ac:dyDescent="0.25">
      <c r="A506" s="1"/>
      <c r="B506" s="1"/>
      <c r="C506" s="19"/>
      <c r="D506" s="1"/>
      <c r="E506" s="1"/>
      <c r="F506" s="1"/>
      <c r="G506" s="1"/>
      <c r="H506" s="1"/>
      <c r="I506" s="1"/>
      <c r="J506" s="3"/>
      <c r="K506" s="3"/>
      <c r="L506" s="3"/>
      <c r="M506" s="3"/>
      <c r="N506" s="3"/>
      <c r="O506" s="1"/>
      <c r="P506" s="1"/>
      <c r="Q506" s="4"/>
      <c r="R506" s="1"/>
      <c r="S506" s="1"/>
      <c r="T506" s="1"/>
      <c r="U506" s="1"/>
      <c r="V506" s="1"/>
      <c r="W506" s="1"/>
      <c r="X506" s="1"/>
      <c r="Y506" s="1"/>
      <c r="Z506" s="1"/>
      <c r="AA506" s="1"/>
      <c r="AB506" s="1"/>
      <c r="AC506" s="1"/>
      <c r="AD506" s="1"/>
      <c r="AE506" s="1"/>
    </row>
    <row r="507" spans="1:31" ht="13.5" x14ac:dyDescent="0.25">
      <c r="A507" s="1"/>
      <c r="B507" s="1"/>
      <c r="C507" s="19"/>
      <c r="D507" s="1"/>
      <c r="E507" s="1"/>
      <c r="F507" s="1"/>
      <c r="G507" s="1"/>
      <c r="H507" s="1"/>
      <c r="I507" s="1"/>
      <c r="J507" s="3"/>
      <c r="K507" s="3"/>
      <c r="L507" s="3"/>
      <c r="M507" s="3"/>
      <c r="N507" s="3"/>
      <c r="O507" s="1"/>
      <c r="P507" s="1"/>
      <c r="Q507" s="4"/>
      <c r="R507" s="1"/>
      <c r="S507" s="1"/>
      <c r="T507" s="1"/>
      <c r="U507" s="1"/>
      <c r="V507" s="1"/>
      <c r="W507" s="1"/>
      <c r="X507" s="1"/>
      <c r="Y507" s="1"/>
      <c r="Z507" s="1"/>
      <c r="AA507" s="1"/>
      <c r="AB507" s="1"/>
      <c r="AC507" s="1"/>
      <c r="AD507" s="1"/>
      <c r="AE507" s="1"/>
    </row>
    <row r="508" spans="1:31" ht="13.5" x14ac:dyDescent="0.25">
      <c r="A508" s="1"/>
      <c r="B508" s="1"/>
      <c r="C508" s="19"/>
      <c r="D508" s="1"/>
      <c r="E508" s="1"/>
      <c r="F508" s="1"/>
      <c r="G508" s="1"/>
      <c r="H508" s="1"/>
      <c r="I508" s="1"/>
      <c r="J508" s="3"/>
      <c r="K508" s="3"/>
      <c r="L508" s="3"/>
      <c r="M508" s="3"/>
      <c r="N508" s="3"/>
      <c r="O508" s="1"/>
      <c r="P508" s="1"/>
      <c r="Q508" s="4"/>
      <c r="R508" s="1"/>
      <c r="S508" s="1"/>
      <c r="T508" s="1"/>
      <c r="U508" s="1"/>
      <c r="V508" s="1"/>
      <c r="W508" s="1"/>
      <c r="X508" s="1"/>
      <c r="Y508" s="1"/>
      <c r="Z508" s="1"/>
      <c r="AA508" s="1"/>
      <c r="AB508" s="1"/>
      <c r="AC508" s="1"/>
      <c r="AD508" s="1"/>
      <c r="AE508" s="1"/>
    </row>
    <row r="509" spans="1:31" ht="13.5" x14ac:dyDescent="0.25">
      <c r="A509" s="1"/>
      <c r="B509" s="1"/>
      <c r="C509" s="19"/>
      <c r="D509" s="1"/>
      <c r="E509" s="1"/>
      <c r="F509" s="1"/>
      <c r="G509" s="1"/>
      <c r="H509" s="1"/>
      <c r="I509" s="1"/>
      <c r="J509" s="3"/>
      <c r="K509" s="3"/>
      <c r="L509" s="3"/>
      <c r="M509" s="3"/>
      <c r="N509" s="3"/>
      <c r="O509" s="1"/>
      <c r="P509" s="1"/>
      <c r="Q509" s="4"/>
      <c r="R509" s="1"/>
      <c r="S509" s="1"/>
      <c r="T509" s="1"/>
      <c r="U509" s="1"/>
      <c r="V509" s="1"/>
      <c r="W509" s="1"/>
      <c r="X509" s="1"/>
      <c r="Y509" s="1"/>
      <c r="Z509" s="1"/>
      <c r="AA509" s="1"/>
      <c r="AB509" s="1"/>
      <c r="AC509" s="1"/>
      <c r="AD509" s="1"/>
      <c r="AE509" s="1"/>
    </row>
    <row r="510" spans="1:31" ht="13.5" x14ac:dyDescent="0.25">
      <c r="A510" s="1"/>
      <c r="B510" s="1"/>
      <c r="C510" s="19"/>
      <c r="D510" s="1"/>
      <c r="E510" s="1"/>
      <c r="F510" s="1"/>
      <c r="G510" s="1"/>
      <c r="H510" s="1"/>
      <c r="I510" s="1"/>
      <c r="J510" s="3"/>
      <c r="K510" s="3"/>
      <c r="L510" s="3"/>
      <c r="M510" s="3"/>
      <c r="N510" s="3"/>
      <c r="O510" s="1"/>
      <c r="P510" s="1"/>
      <c r="Q510" s="4"/>
      <c r="R510" s="1"/>
      <c r="S510" s="1"/>
      <c r="T510" s="1"/>
      <c r="U510" s="1"/>
      <c r="V510" s="1"/>
      <c r="W510" s="1"/>
      <c r="X510" s="1"/>
      <c r="Y510" s="1"/>
      <c r="Z510" s="1"/>
      <c r="AA510" s="1"/>
      <c r="AB510" s="1"/>
      <c r="AC510" s="1"/>
      <c r="AD510" s="1"/>
      <c r="AE510" s="1"/>
    </row>
    <row r="511" spans="1:31" ht="13.5" x14ac:dyDescent="0.25">
      <c r="A511" s="1"/>
      <c r="B511" s="1"/>
      <c r="C511" s="19"/>
      <c r="D511" s="1"/>
      <c r="E511" s="1"/>
      <c r="F511" s="1"/>
      <c r="G511" s="1"/>
      <c r="H511" s="1"/>
      <c r="I511" s="1"/>
      <c r="J511" s="3"/>
      <c r="K511" s="3"/>
      <c r="L511" s="3"/>
      <c r="M511" s="3"/>
      <c r="N511" s="3"/>
      <c r="O511" s="1"/>
      <c r="P511" s="1"/>
      <c r="Q511" s="4"/>
      <c r="R511" s="1"/>
      <c r="S511" s="1"/>
      <c r="T511" s="1"/>
      <c r="U511" s="1"/>
      <c r="V511" s="1"/>
      <c r="W511" s="1"/>
      <c r="X511" s="1"/>
      <c r="Y511" s="1"/>
      <c r="Z511" s="1"/>
      <c r="AA511" s="1"/>
      <c r="AB511" s="1"/>
      <c r="AC511" s="1"/>
      <c r="AD511" s="1"/>
      <c r="AE511" s="1"/>
    </row>
    <row r="512" spans="1:31" ht="13.5" x14ac:dyDescent="0.25">
      <c r="A512" s="1"/>
      <c r="B512" s="1"/>
      <c r="C512" s="19"/>
      <c r="D512" s="1"/>
      <c r="E512" s="1"/>
      <c r="F512" s="1"/>
      <c r="G512" s="1"/>
      <c r="H512" s="1"/>
      <c r="I512" s="1"/>
      <c r="J512" s="3"/>
      <c r="K512" s="3"/>
      <c r="L512" s="3"/>
      <c r="M512" s="3"/>
      <c r="N512" s="3"/>
      <c r="O512" s="1"/>
      <c r="P512" s="1"/>
      <c r="Q512" s="4"/>
      <c r="R512" s="1"/>
      <c r="S512" s="1"/>
      <c r="T512" s="1"/>
      <c r="U512" s="1"/>
      <c r="V512" s="1"/>
      <c r="W512" s="1"/>
      <c r="X512" s="1"/>
      <c r="Y512" s="1"/>
      <c r="Z512" s="1"/>
      <c r="AA512" s="1"/>
      <c r="AB512" s="1"/>
      <c r="AC512" s="1"/>
      <c r="AD512" s="1"/>
      <c r="AE512" s="1"/>
    </row>
    <row r="513" spans="1:31" ht="13.5" x14ac:dyDescent="0.25">
      <c r="A513" s="1"/>
      <c r="B513" s="1"/>
      <c r="C513" s="19"/>
      <c r="D513" s="1"/>
      <c r="E513" s="1"/>
      <c r="F513" s="1"/>
      <c r="G513" s="1"/>
      <c r="H513" s="1"/>
      <c r="I513" s="1"/>
      <c r="J513" s="3"/>
      <c r="K513" s="3"/>
      <c r="L513" s="3"/>
      <c r="M513" s="3"/>
      <c r="N513" s="3"/>
      <c r="O513" s="1"/>
      <c r="P513" s="1"/>
      <c r="Q513" s="4"/>
      <c r="R513" s="1"/>
      <c r="S513" s="1"/>
      <c r="T513" s="1"/>
      <c r="U513" s="1"/>
      <c r="V513" s="1"/>
      <c r="W513" s="1"/>
      <c r="X513" s="1"/>
      <c r="Y513" s="1"/>
      <c r="Z513" s="1"/>
      <c r="AA513" s="1"/>
      <c r="AB513" s="1"/>
      <c r="AC513" s="1"/>
      <c r="AD513" s="1"/>
      <c r="AE513" s="1"/>
    </row>
    <row r="514" spans="1:31" ht="13.5" x14ac:dyDescent="0.25">
      <c r="A514" s="1"/>
      <c r="B514" s="1"/>
      <c r="C514" s="19"/>
      <c r="D514" s="1"/>
      <c r="E514" s="1"/>
      <c r="F514" s="1"/>
      <c r="G514" s="1"/>
      <c r="H514" s="1"/>
      <c r="I514" s="1"/>
      <c r="J514" s="3"/>
      <c r="K514" s="3"/>
      <c r="L514" s="3"/>
      <c r="M514" s="3"/>
      <c r="N514" s="3"/>
      <c r="O514" s="1"/>
      <c r="P514" s="1"/>
      <c r="Q514" s="4"/>
      <c r="R514" s="1"/>
      <c r="S514" s="1"/>
      <c r="T514" s="1"/>
      <c r="U514" s="1"/>
      <c r="V514" s="1"/>
      <c r="W514" s="1"/>
      <c r="X514" s="1"/>
      <c r="Y514" s="1"/>
      <c r="Z514" s="1"/>
      <c r="AA514" s="1"/>
      <c r="AB514" s="1"/>
      <c r="AC514" s="1"/>
      <c r="AD514" s="1"/>
      <c r="AE514" s="1"/>
    </row>
    <row r="515" spans="1:31" ht="13.5" x14ac:dyDescent="0.25">
      <c r="A515" s="1"/>
      <c r="B515" s="1"/>
      <c r="C515" s="19"/>
      <c r="D515" s="1"/>
      <c r="E515" s="1"/>
      <c r="F515" s="1"/>
      <c r="G515" s="1"/>
      <c r="H515" s="1"/>
      <c r="I515" s="1"/>
      <c r="J515" s="3"/>
      <c r="K515" s="3"/>
      <c r="L515" s="3"/>
      <c r="M515" s="3"/>
      <c r="N515" s="3"/>
      <c r="O515" s="1"/>
      <c r="P515" s="1"/>
      <c r="Q515" s="4"/>
      <c r="R515" s="1"/>
      <c r="S515" s="1"/>
      <c r="T515" s="1"/>
      <c r="U515" s="1"/>
      <c r="V515" s="1"/>
      <c r="W515" s="1"/>
      <c r="X515" s="1"/>
      <c r="Y515" s="1"/>
      <c r="Z515" s="1"/>
      <c r="AA515" s="1"/>
      <c r="AB515" s="1"/>
      <c r="AC515" s="1"/>
      <c r="AD515" s="1"/>
      <c r="AE515" s="1"/>
    </row>
    <row r="516" spans="1:31" ht="13.5" x14ac:dyDescent="0.25">
      <c r="A516" s="1"/>
      <c r="B516" s="1"/>
      <c r="C516" s="19"/>
      <c r="D516" s="1"/>
      <c r="E516" s="1"/>
      <c r="F516" s="1"/>
      <c r="G516" s="1"/>
      <c r="H516" s="1"/>
      <c r="I516" s="1"/>
      <c r="J516" s="3"/>
      <c r="K516" s="3"/>
      <c r="L516" s="3"/>
      <c r="M516" s="3"/>
      <c r="N516" s="3"/>
      <c r="O516" s="1"/>
      <c r="P516" s="1"/>
      <c r="Q516" s="4"/>
      <c r="R516" s="1"/>
      <c r="S516" s="1"/>
      <c r="T516" s="1"/>
      <c r="U516" s="1"/>
      <c r="V516" s="1"/>
      <c r="W516" s="1"/>
      <c r="X516" s="1"/>
      <c r="Y516" s="1"/>
      <c r="Z516" s="1"/>
      <c r="AA516" s="1"/>
      <c r="AB516" s="1"/>
      <c r="AC516" s="1"/>
      <c r="AD516" s="1"/>
      <c r="AE516" s="1"/>
    </row>
    <row r="517" spans="1:31" ht="13.5" x14ac:dyDescent="0.25">
      <c r="A517" s="1"/>
      <c r="B517" s="1"/>
      <c r="C517" s="19"/>
      <c r="D517" s="1"/>
      <c r="E517" s="1"/>
      <c r="F517" s="1"/>
      <c r="G517" s="1"/>
      <c r="H517" s="1"/>
      <c r="I517" s="1"/>
      <c r="J517" s="3"/>
      <c r="K517" s="3"/>
      <c r="L517" s="3"/>
      <c r="M517" s="3"/>
      <c r="N517" s="3"/>
      <c r="O517" s="1"/>
      <c r="P517" s="1"/>
      <c r="Q517" s="4"/>
      <c r="R517" s="1"/>
      <c r="S517" s="1"/>
      <c r="T517" s="1"/>
      <c r="U517" s="1"/>
      <c r="V517" s="1"/>
      <c r="W517" s="1"/>
      <c r="X517" s="1"/>
      <c r="Y517" s="1"/>
      <c r="Z517" s="1"/>
      <c r="AA517" s="1"/>
      <c r="AB517" s="1"/>
      <c r="AC517" s="1"/>
      <c r="AD517" s="1"/>
      <c r="AE517" s="1"/>
    </row>
    <row r="518" spans="1:31" ht="13.5" x14ac:dyDescent="0.25">
      <c r="A518" s="1"/>
      <c r="B518" s="1"/>
      <c r="C518" s="19"/>
      <c r="D518" s="1"/>
      <c r="E518" s="1"/>
      <c r="F518" s="1"/>
      <c r="G518" s="1"/>
      <c r="H518" s="1"/>
      <c r="I518" s="1"/>
      <c r="J518" s="3"/>
      <c r="K518" s="3"/>
      <c r="L518" s="3"/>
      <c r="M518" s="3"/>
      <c r="N518" s="3"/>
      <c r="O518" s="1"/>
      <c r="P518" s="1"/>
      <c r="Q518" s="4"/>
      <c r="R518" s="1"/>
      <c r="S518" s="1"/>
      <c r="T518" s="1"/>
      <c r="U518" s="1"/>
      <c r="V518" s="1"/>
      <c r="W518" s="1"/>
      <c r="X518" s="1"/>
      <c r="Y518" s="1"/>
      <c r="Z518" s="1"/>
      <c r="AA518" s="1"/>
      <c r="AB518" s="1"/>
      <c r="AC518" s="1"/>
      <c r="AD518" s="1"/>
      <c r="AE518" s="1"/>
    </row>
    <row r="519" spans="1:31" ht="13.5" x14ac:dyDescent="0.25">
      <c r="A519" s="1"/>
      <c r="B519" s="1"/>
      <c r="C519" s="19"/>
      <c r="D519" s="1"/>
      <c r="E519" s="1"/>
      <c r="F519" s="1"/>
      <c r="G519" s="1"/>
      <c r="H519" s="1"/>
      <c r="I519" s="1"/>
      <c r="J519" s="3"/>
      <c r="K519" s="3"/>
      <c r="L519" s="3"/>
      <c r="M519" s="3"/>
      <c r="N519" s="3"/>
      <c r="O519" s="1"/>
      <c r="P519" s="1"/>
      <c r="Q519" s="4"/>
      <c r="R519" s="1"/>
      <c r="S519" s="1"/>
      <c r="T519" s="1"/>
      <c r="U519" s="1"/>
      <c r="V519" s="1"/>
      <c r="W519" s="1"/>
      <c r="X519" s="1"/>
      <c r="Y519" s="1"/>
      <c r="Z519" s="1"/>
      <c r="AA519" s="1"/>
      <c r="AB519" s="1"/>
      <c r="AC519" s="1"/>
      <c r="AD519" s="1"/>
      <c r="AE519" s="1"/>
    </row>
    <row r="520" spans="1:31" ht="13.5" x14ac:dyDescent="0.25">
      <c r="A520" s="1"/>
      <c r="B520" s="1"/>
      <c r="C520" s="19"/>
      <c r="D520" s="1"/>
      <c r="E520" s="1"/>
      <c r="F520" s="1"/>
      <c r="G520" s="1"/>
      <c r="H520" s="1"/>
      <c r="I520" s="1"/>
      <c r="J520" s="3"/>
      <c r="K520" s="3"/>
      <c r="L520" s="3"/>
      <c r="M520" s="3"/>
      <c r="N520" s="3"/>
      <c r="O520" s="1"/>
      <c r="P520" s="1"/>
      <c r="Q520" s="4"/>
      <c r="R520" s="1"/>
      <c r="S520" s="1"/>
      <c r="T520" s="1"/>
      <c r="U520" s="1"/>
      <c r="V520" s="1"/>
      <c r="W520" s="1"/>
      <c r="X520" s="1"/>
      <c r="Y520" s="1"/>
      <c r="Z520" s="1"/>
      <c r="AA520" s="1"/>
      <c r="AB520" s="1"/>
      <c r="AC520" s="1"/>
      <c r="AD520" s="1"/>
      <c r="AE520" s="1"/>
    </row>
    <row r="521" spans="1:31" ht="13.5" x14ac:dyDescent="0.25">
      <c r="A521" s="1"/>
      <c r="B521" s="1"/>
      <c r="C521" s="19"/>
      <c r="D521" s="1"/>
      <c r="E521" s="1"/>
      <c r="F521" s="1"/>
      <c r="G521" s="1"/>
      <c r="H521" s="1"/>
      <c r="I521" s="1"/>
      <c r="J521" s="3"/>
      <c r="K521" s="3"/>
      <c r="L521" s="3"/>
      <c r="M521" s="3"/>
      <c r="N521" s="3"/>
      <c r="O521" s="1"/>
      <c r="P521" s="1"/>
      <c r="Q521" s="4"/>
      <c r="R521" s="1"/>
      <c r="S521" s="1"/>
      <c r="T521" s="1"/>
      <c r="U521" s="1"/>
      <c r="V521" s="1"/>
      <c r="W521" s="1"/>
      <c r="X521" s="1"/>
      <c r="Y521" s="1"/>
      <c r="Z521" s="1"/>
      <c r="AA521" s="1"/>
      <c r="AB521" s="1"/>
      <c r="AC521" s="1"/>
      <c r="AD521" s="1"/>
      <c r="AE521" s="1"/>
    </row>
    <row r="522" spans="1:31" ht="13.5" x14ac:dyDescent="0.25">
      <c r="A522" s="1"/>
      <c r="B522" s="1"/>
      <c r="C522" s="19"/>
      <c r="D522" s="1"/>
      <c r="E522" s="1"/>
      <c r="F522" s="1"/>
      <c r="G522" s="1"/>
      <c r="H522" s="1"/>
      <c r="I522" s="1"/>
      <c r="J522" s="3"/>
      <c r="K522" s="3"/>
      <c r="L522" s="3"/>
      <c r="M522" s="3"/>
      <c r="N522" s="3"/>
      <c r="O522" s="1"/>
      <c r="P522" s="1"/>
      <c r="Q522" s="4"/>
      <c r="R522" s="1"/>
      <c r="S522" s="1"/>
      <c r="T522" s="1"/>
      <c r="U522" s="1"/>
      <c r="V522" s="1"/>
      <c r="W522" s="1"/>
      <c r="X522" s="1"/>
      <c r="Y522" s="1"/>
      <c r="Z522" s="1"/>
      <c r="AA522" s="1"/>
      <c r="AB522" s="1"/>
      <c r="AC522" s="1"/>
      <c r="AD522" s="1"/>
      <c r="AE522" s="1"/>
    </row>
    <row r="523" spans="1:31" ht="13.5" x14ac:dyDescent="0.25">
      <c r="A523" s="1"/>
      <c r="B523" s="1"/>
      <c r="C523" s="19"/>
      <c r="D523" s="1"/>
      <c r="E523" s="1"/>
      <c r="F523" s="1"/>
      <c r="G523" s="1"/>
      <c r="H523" s="1"/>
      <c r="I523" s="1"/>
      <c r="J523" s="3"/>
      <c r="K523" s="3"/>
      <c r="L523" s="3"/>
      <c r="M523" s="3"/>
      <c r="N523" s="3"/>
      <c r="O523" s="1"/>
      <c r="P523" s="1"/>
      <c r="Q523" s="4"/>
      <c r="R523" s="1"/>
      <c r="S523" s="1"/>
      <c r="T523" s="1"/>
      <c r="U523" s="1"/>
      <c r="V523" s="1"/>
      <c r="W523" s="1"/>
      <c r="X523" s="1"/>
      <c r="Y523" s="1"/>
      <c r="Z523" s="1"/>
      <c r="AA523" s="1"/>
      <c r="AB523" s="1"/>
      <c r="AC523" s="1"/>
      <c r="AD523" s="1"/>
      <c r="AE523" s="1"/>
    </row>
    <row r="524" spans="1:31" ht="13.5" x14ac:dyDescent="0.25">
      <c r="A524" s="1"/>
      <c r="B524" s="1"/>
      <c r="C524" s="19"/>
      <c r="D524" s="1"/>
      <c r="E524" s="1"/>
      <c r="F524" s="1"/>
      <c r="G524" s="1"/>
      <c r="H524" s="1"/>
      <c r="I524" s="1"/>
      <c r="J524" s="3"/>
      <c r="K524" s="3"/>
      <c r="L524" s="3"/>
      <c r="M524" s="3"/>
      <c r="N524" s="3"/>
      <c r="O524" s="1"/>
      <c r="P524" s="1"/>
      <c r="Q524" s="4"/>
      <c r="R524" s="1"/>
      <c r="S524" s="1"/>
      <c r="T524" s="1"/>
      <c r="U524" s="1"/>
      <c r="V524" s="1"/>
      <c r="W524" s="1"/>
      <c r="X524" s="1"/>
      <c r="Y524" s="1"/>
      <c r="Z524" s="1"/>
      <c r="AA524" s="1"/>
      <c r="AB524" s="1"/>
      <c r="AC524" s="1"/>
      <c r="AD524" s="1"/>
      <c r="AE524" s="1"/>
    </row>
    <row r="525" spans="1:31" ht="13.5" x14ac:dyDescent="0.25">
      <c r="A525" s="1"/>
      <c r="B525" s="1"/>
      <c r="C525" s="19"/>
      <c r="D525" s="1"/>
      <c r="E525" s="1"/>
      <c r="F525" s="1"/>
      <c r="G525" s="1"/>
      <c r="H525" s="1"/>
      <c r="I525" s="1"/>
      <c r="J525" s="3"/>
      <c r="K525" s="3"/>
      <c r="L525" s="3"/>
      <c r="M525" s="3"/>
      <c r="N525" s="3"/>
      <c r="O525" s="1"/>
      <c r="P525" s="1"/>
      <c r="Q525" s="4"/>
      <c r="R525" s="1"/>
      <c r="S525" s="1"/>
      <c r="T525" s="1"/>
      <c r="U525" s="1"/>
      <c r="V525" s="1"/>
      <c r="W525" s="1"/>
      <c r="X525" s="1"/>
      <c r="Y525" s="1"/>
      <c r="Z525" s="1"/>
      <c r="AA525" s="1"/>
      <c r="AB525" s="1"/>
      <c r="AC525" s="1"/>
      <c r="AD525" s="1"/>
      <c r="AE525" s="1"/>
    </row>
    <row r="526" spans="1:31" ht="13.5" x14ac:dyDescent="0.25">
      <c r="A526" s="1"/>
      <c r="B526" s="1"/>
      <c r="C526" s="19"/>
      <c r="D526" s="1"/>
      <c r="E526" s="1"/>
      <c r="F526" s="1"/>
      <c r="G526" s="1"/>
      <c r="H526" s="1"/>
      <c r="I526" s="1"/>
      <c r="J526" s="3"/>
      <c r="K526" s="3"/>
      <c r="L526" s="3"/>
      <c r="M526" s="3"/>
      <c r="N526" s="3"/>
      <c r="O526" s="1"/>
      <c r="P526" s="1"/>
      <c r="Q526" s="4"/>
      <c r="R526" s="1"/>
      <c r="S526" s="1"/>
      <c r="T526" s="1"/>
      <c r="U526" s="1"/>
      <c r="V526" s="1"/>
      <c r="W526" s="1"/>
      <c r="X526" s="1"/>
      <c r="Y526" s="1"/>
      <c r="Z526" s="1"/>
      <c r="AA526" s="1"/>
      <c r="AB526" s="1"/>
      <c r="AC526" s="1"/>
      <c r="AD526" s="1"/>
      <c r="AE526" s="1"/>
    </row>
    <row r="527" spans="1:31" ht="13.5" x14ac:dyDescent="0.25">
      <c r="A527" s="1"/>
      <c r="B527" s="1"/>
      <c r="C527" s="19"/>
      <c r="D527" s="1"/>
      <c r="E527" s="1"/>
      <c r="F527" s="1"/>
      <c r="G527" s="1"/>
      <c r="H527" s="1"/>
      <c r="I527" s="1"/>
      <c r="J527" s="3"/>
      <c r="K527" s="3"/>
      <c r="L527" s="3"/>
      <c r="M527" s="3"/>
      <c r="N527" s="3"/>
      <c r="O527" s="1"/>
      <c r="P527" s="1"/>
      <c r="Q527" s="4"/>
      <c r="R527" s="1"/>
      <c r="S527" s="1"/>
      <c r="T527" s="1"/>
      <c r="U527" s="1"/>
      <c r="V527" s="1"/>
      <c r="W527" s="1"/>
      <c r="X527" s="1"/>
      <c r="Y527" s="1"/>
      <c r="Z527" s="1"/>
      <c r="AA527" s="1"/>
      <c r="AB527" s="1"/>
      <c r="AC527" s="1"/>
      <c r="AD527" s="1"/>
      <c r="AE527" s="1"/>
    </row>
    <row r="528" spans="1:31" ht="13.5" x14ac:dyDescent="0.25">
      <c r="A528" s="1"/>
      <c r="B528" s="1"/>
      <c r="C528" s="19"/>
      <c r="D528" s="1"/>
      <c r="E528" s="1"/>
      <c r="F528" s="1"/>
      <c r="G528" s="1"/>
      <c r="H528" s="1"/>
      <c r="I528" s="1"/>
      <c r="J528" s="3"/>
      <c r="K528" s="3"/>
      <c r="L528" s="3"/>
      <c r="M528" s="3"/>
      <c r="N528" s="3"/>
      <c r="O528" s="1"/>
      <c r="P528" s="1"/>
      <c r="Q528" s="4"/>
      <c r="R528" s="1"/>
      <c r="S528" s="1"/>
      <c r="T528" s="1"/>
      <c r="U528" s="1"/>
      <c r="V528" s="1"/>
      <c r="W528" s="1"/>
      <c r="X528" s="1"/>
      <c r="Y528" s="1"/>
      <c r="Z528" s="1"/>
      <c r="AA528" s="1"/>
      <c r="AB528" s="1"/>
      <c r="AC528" s="1"/>
      <c r="AD528" s="1"/>
      <c r="AE528" s="1"/>
    </row>
    <row r="529" spans="1:31" ht="13.5" x14ac:dyDescent="0.25">
      <c r="A529" s="1"/>
      <c r="B529" s="1"/>
      <c r="C529" s="19"/>
      <c r="D529" s="1"/>
      <c r="E529" s="1"/>
      <c r="F529" s="1"/>
      <c r="G529" s="1"/>
      <c r="H529" s="1"/>
      <c r="I529" s="1"/>
      <c r="J529" s="3"/>
      <c r="K529" s="3"/>
      <c r="L529" s="3"/>
      <c r="M529" s="3"/>
      <c r="N529" s="3"/>
      <c r="O529" s="1"/>
      <c r="P529" s="1"/>
      <c r="Q529" s="4"/>
      <c r="R529" s="1"/>
      <c r="S529" s="1"/>
      <c r="T529" s="1"/>
      <c r="U529" s="1"/>
      <c r="V529" s="1"/>
      <c r="W529" s="1"/>
      <c r="X529" s="1"/>
      <c r="Y529" s="1"/>
      <c r="Z529" s="1"/>
      <c r="AA529" s="1"/>
      <c r="AB529" s="1"/>
      <c r="AC529" s="1"/>
      <c r="AD529" s="1"/>
      <c r="AE529" s="1"/>
    </row>
    <row r="530" spans="1:31" ht="13.5" x14ac:dyDescent="0.25">
      <c r="A530" s="1"/>
      <c r="B530" s="1"/>
      <c r="C530" s="19"/>
      <c r="D530" s="1"/>
      <c r="E530" s="1"/>
      <c r="F530" s="1"/>
      <c r="G530" s="1"/>
      <c r="H530" s="1"/>
      <c r="I530" s="1"/>
      <c r="J530" s="3"/>
      <c r="K530" s="3"/>
      <c r="L530" s="3"/>
      <c r="M530" s="3"/>
      <c r="N530" s="3"/>
      <c r="O530" s="1"/>
      <c r="P530" s="1"/>
      <c r="Q530" s="4"/>
      <c r="R530" s="1"/>
      <c r="S530" s="1"/>
      <c r="T530" s="1"/>
      <c r="U530" s="1"/>
      <c r="V530" s="1"/>
      <c r="W530" s="1"/>
      <c r="X530" s="1"/>
      <c r="Y530" s="1"/>
      <c r="Z530" s="1"/>
      <c r="AA530" s="1"/>
      <c r="AB530" s="1"/>
      <c r="AC530" s="1"/>
      <c r="AD530" s="1"/>
      <c r="AE530" s="1"/>
    </row>
    <row r="531" spans="1:31" ht="13.5" x14ac:dyDescent="0.25">
      <c r="A531" s="1"/>
      <c r="B531" s="1"/>
      <c r="C531" s="19"/>
      <c r="D531" s="1"/>
      <c r="E531" s="1"/>
      <c r="F531" s="1"/>
      <c r="G531" s="1"/>
      <c r="H531" s="1"/>
      <c r="I531" s="1"/>
      <c r="J531" s="3"/>
      <c r="K531" s="3"/>
      <c r="L531" s="3"/>
      <c r="M531" s="3"/>
      <c r="N531" s="3"/>
      <c r="O531" s="1"/>
      <c r="P531" s="1"/>
      <c r="Q531" s="4"/>
      <c r="R531" s="1"/>
      <c r="S531" s="1"/>
      <c r="T531" s="1"/>
      <c r="U531" s="1"/>
      <c r="V531" s="1"/>
      <c r="W531" s="1"/>
      <c r="X531" s="1"/>
      <c r="Y531" s="1"/>
      <c r="Z531" s="1"/>
      <c r="AA531" s="1"/>
      <c r="AB531" s="1"/>
      <c r="AC531" s="1"/>
      <c r="AD531" s="1"/>
      <c r="AE531" s="1"/>
    </row>
    <row r="532" spans="1:31" ht="13.5" x14ac:dyDescent="0.25">
      <c r="A532" s="1"/>
      <c r="B532" s="1"/>
      <c r="C532" s="19"/>
      <c r="D532" s="1"/>
      <c r="E532" s="1"/>
      <c r="F532" s="1"/>
      <c r="G532" s="1"/>
      <c r="H532" s="1"/>
      <c r="I532" s="1"/>
      <c r="J532" s="3"/>
      <c r="K532" s="3"/>
      <c r="L532" s="3"/>
      <c r="M532" s="3"/>
      <c r="N532" s="3"/>
      <c r="O532" s="1"/>
      <c r="P532" s="1"/>
      <c r="Q532" s="4"/>
      <c r="R532" s="1"/>
      <c r="S532" s="1"/>
      <c r="T532" s="1"/>
      <c r="U532" s="1"/>
      <c r="V532" s="1"/>
      <c r="W532" s="1"/>
      <c r="X532" s="1"/>
      <c r="Y532" s="1"/>
      <c r="Z532" s="1"/>
      <c r="AA532" s="1"/>
      <c r="AB532" s="1"/>
      <c r="AC532" s="1"/>
      <c r="AD532" s="1"/>
      <c r="AE532" s="1"/>
    </row>
    <row r="533" spans="1:31" ht="13.5" x14ac:dyDescent="0.25">
      <c r="A533" s="1"/>
      <c r="B533" s="1"/>
      <c r="C533" s="19"/>
      <c r="D533" s="1"/>
      <c r="E533" s="1"/>
      <c r="F533" s="1"/>
      <c r="G533" s="1"/>
      <c r="H533" s="1"/>
      <c r="I533" s="1"/>
      <c r="J533" s="3"/>
      <c r="K533" s="3"/>
      <c r="L533" s="3"/>
      <c r="M533" s="3"/>
      <c r="N533" s="3"/>
      <c r="O533" s="1"/>
      <c r="P533" s="1"/>
      <c r="Q533" s="4"/>
      <c r="R533" s="1"/>
      <c r="S533" s="1"/>
      <c r="T533" s="1"/>
      <c r="U533" s="1"/>
      <c r="V533" s="1"/>
      <c r="W533" s="1"/>
      <c r="X533" s="1"/>
      <c r="Y533" s="1"/>
      <c r="Z533" s="1"/>
      <c r="AA533" s="1"/>
      <c r="AB533" s="1"/>
      <c r="AC533" s="1"/>
      <c r="AD533" s="1"/>
      <c r="AE533" s="1"/>
    </row>
    <row r="534" spans="1:31" ht="13.5" x14ac:dyDescent="0.25">
      <c r="A534" s="1"/>
      <c r="B534" s="1"/>
      <c r="C534" s="19"/>
      <c r="D534" s="1"/>
      <c r="E534" s="1"/>
      <c r="F534" s="1"/>
      <c r="G534" s="1"/>
      <c r="H534" s="1"/>
      <c r="I534" s="1"/>
      <c r="J534" s="3"/>
      <c r="K534" s="3"/>
      <c r="L534" s="3"/>
      <c r="M534" s="3"/>
      <c r="N534" s="3"/>
      <c r="O534" s="1"/>
      <c r="P534" s="1"/>
      <c r="Q534" s="4"/>
      <c r="R534" s="1"/>
      <c r="S534" s="1"/>
      <c r="T534" s="1"/>
      <c r="U534" s="1"/>
      <c r="V534" s="1"/>
      <c r="W534" s="1"/>
      <c r="X534" s="1"/>
      <c r="Y534" s="1"/>
      <c r="Z534" s="1"/>
      <c r="AA534" s="1"/>
      <c r="AB534" s="1"/>
      <c r="AC534" s="1"/>
      <c r="AD534" s="1"/>
      <c r="AE534" s="1"/>
    </row>
    <row r="535" spans="1:31" ht="13.5" x14ac:dyDescent="0.25">
      <c r="A535" s="1"/>
      <c r="B535" s="1"/>
      <c r="C535" s="19"/>
      <c r="D535" s="1"/>
      <c r="E535" s="1"/>
      <c r="F535" s="1"/>
      <c r="G535" s="1"/>
      <c r="H535" s="1"/>
      <c r="I535" s="1"/>
      <c r="J535" s="3"/>
      <c r="K535" s="3"/>
      <c r="L535" s="3"/>
      <c r="M535" s="3"/>
      <c r="N535" s="3"/>
      <c r="O535" s="1"/>
      <c r="P535" s="1"/>
      <c r="Q535" s="4"/>
      <c r="R535" s="1"/>
      <c r="S535" s="1"/>
      <c r="T535" s="1"/>
      <c r="U535" s="1"/>
      <c r="V535" s="1"/>
      <c r="W535" s="1"/>
      <c r="X535" s="1"/>
      <c r="Y535" s="1"/>
      <c r="Z535" s="1"/>
      <c r="AA535" s="1"/>
      <c r="AB535" s="1"/>
      <c r="AC535" s="1"/>
      <c r="AD535" s="1"/>
      <c r="AE535" s="1"/>
    </row>
    <row r="536" spans="1:31" ht="13.5" x14ac:dyDescent="0.25">
      <c r="A536" s="1"/>
      <c r="B536" s="1"/>
      <c r="C536" s="19"/>
      <c r="D536" s="1"/>
      <c r="E536" s="1"/>
      <c r="F536" s="1"/>
      <c r="G536" s="1"/>
      <c r="H536" s="1"/>
      <c r="I536" s="1"/>
      <c r="J536" s="3"/>
      <c r="K536" s="3"/>
      <c r="L536" s="3"/>
      <c r="M536" s="3"/>
      <c r="N536" s="3"/>
      <c r="O536" s="1"/>
      <c r="P536" s="1"/>
      <c r="Q536" s="4"/>
      <c r="R536" s="1"/>
      <c r="S536" s="1"/>
      <c r="T536" s="1"/>
      <c r="U536" s="1"/>
      <c r="V536" s="1"/>
      <c r="W536" s="1"/>
      <c r="X536" s="1"/>
      <c r="Y536" s="1"/>
      <c r="Z536" s="1"/>
      <c r="AA536" s="1"/>
      <c r="AB536" s="1"/>
      <c r="AC536" s="1"/>
      <c r="AD536" s="1"/>
      <c r="AE536" s="1"/>
    </row>
    <row r="537" spans="1:31" ht="13.5" x14ac:dyDescent="0.25">
      <c r="A537" s="1"/>
      <c r="B537" s="1"/>
      <c r="C537" s="19"/>
      <c r="D537" s="1"/>
      <c r="E537" s="1"/>
      <c r="F537" s="1"/>
      <c r="G537" s="1"/>
      <c r="H537" s="1"/>
      <c r="I537" s="1"/>
      <c r="J537" s="3"/>
      <c r="K537" s="3"/>
      <c r="L537" s="3"/>
      <c r="M537" s="3"/>
      <c r="N537" s="3"/>
      <c r="O537" s="1"/>
      <c r="P537" s="1"/>
      <c r="Q537" s="4"/>
      <c r="R537" s="1"/>
      <c r="S537" s="1"/>
      <c r="T537" s="1"/>
      <c r="U537" s="1"/>
      <c r="V537" s="1"/>
      <c r="W537" s="1"/>
      <c r="X537" s="1"/>
      <c r="Y537" s="1"/>
      <c r="Z537" s="1"/>
      <c r="AA537" s="1"/>
      <c r="AB537" s="1"/>
      <c r="AC537" s="1"/>
      <c r="AD537" s="1"/>
      <c r="AE537" s="1"/>
    </row>
    <row r="538" spans="1:31" ht="13.5" x14ac:dyDescent="0.25">
      <c r="A538" s="1"/>
      <c r="B538" s="1"/>
      <c r="C538" s="19"/>
      <c r="D538" s="1"/>
      <c r="E538" s="1"/>
      <c r="F538" s="1"/>
      <c r="G538" s="1"/>
      <c r="H538" s="1"/>
      <c r="I538" s="1"/>
      <c r="J538" s="3"/>
      <c r="K538" s="3"/>
      <c r="L538" s="3"/>
      <c r="M538" s="3"/>
      <c r="N538" s="3"/>
      <c r="O538" s="1"/>
      <c r="P538" s="1"/>
      <c r="Q538" s="4"/>
      <c r="R538" s="1"/>
      <c r="S538" s="1"/>
      <c r="T538" s="1"/>
      <c r="U538" s="1"/>
      <c r="V538" s="1"/>
      <c r="W538" s="1"/>
      <c r="X538" s="1"/>
      <c r="Y538" s="1"/>
      <c r="Z538" s="1"/>
      <c r="AA538" s="1"/>
      <c r="AB538" s="1"/>
      <c r="AC538" s="1"/>
      <c r="AD538" s="1"/>
      <c r="AE538" s="1"/>
    </row>
    <row r="539" spans="1:31" ht="13.5" x14ac:dyDescent="0.25">
      <c r="A539" s="1"/>
      <c r="B539" s="1"/>
      <c r="C539" s="19"/>
      <c r="D539" s="1"/>
      <c r="E539" s="1"/>
      <c r="F539" s="1"/>
      <c r="G539" s="1"/>
      <c r="H539" s="1"/>
      <c r="I539" s="1"/>
      <c r="J539" s="3"/>
      <c r="K539" s="3"/>
      <c r="L539" s="3"/>
      <c r="M539" s="3"/>
      <c r="N539" s="3"/>
      <c r="O539" s="1"/>
      <c r="P539" s="1"/>
      <c r="Q539" s="4"/>
      <c r="R539" s="1"/>
      <c r="S539" s="1"/>
      <c r="T539" s="1"/>
      <c r="U539" s="1"/>
      <c r="V539" s="1"/>
      <c r="W539" s="1"/>
      <c r="X539" s="1"/>
      <c r="Y539" s="1"/>
      <c r="Z539" s="1"/>
      <c r="AA539" s="1"/>
      <c r="AB539" s="1"/>
      <c r="AC539" s="1"/>
      <c r="AD539" s="1"/>
      <c r="AE539" s="1"/>
    </row>
    <row r="540" spans="1:31" ht="13.5" x14ac:dyDescent="0.25">
      <c r="A540" s="1"/>
      <c r="B540" s="1"/>
      <c r="C540" s="19"/>
      <c r="D540" s="1"/>
      <c r="E540" s="1"/>
      <c r="F540" s="1"/>
      <c r="G540" s="1"/>
      <c r="H540" s="1"/>
      <c r="I540" s="1"/>
      <c r="J540" s="3"/>
      <c r="K540" s="3"/>
      <c r="L540" s="3"/>
      <c r="M540" s="3"/>
      <c r="N540" s="3"/>
      <c r="O540" s="1"/>
      <c r="P540" s="1"/>
      <c r="Q540" s="4"/>
      <c r="R540" s="1"/>
      <c r="S540" s="1"/>
      <c r="T540" s="1"/>
      <c r="U540" s="1"/>
      <c r="V540" s="1"/>
      <c r="W540" s="1"/>
      <c r="X540" s="1"/>
      <c r="Y540" s="1"/>
      <c r="Z540" s="1"/>
      <c r="AA540" s="1"/>
      <c r="AB540" s="1"/>
      <c r="AC540" s="1"/>
      <c r="AD540" s="1"/>
      <c r="AE540" s="1"/>
    </row>
    <row r="541" spans="1:31" ht="13.5" x14ac:dyDescent="0.25">
      <c r="A541" s="1"/>
      <c r="B541" s="1"/>
      <c r="C541" s="19"/>
      <c r="D541" s="1"/>
      <c r="E541" s="1"/>
      <c r="F541" s="1"/>
      <c r="G541" s="1"/>
      <c r="H541" s="1"/>
      <c r="I541" s="1"/>
      <c r="J541" s="3"/>
      <c r="K541" s="3"/>
      <c r="L541" s="3"/>
      <c r="M541" s="3"/>
      <c r="N541" s="3"/>
      <c r="O541" s="1"/>
      <c r="P541" s="1"/>
      <c r="Q541" s="4"/>
      <c r="R541" s="1"/>
      <c r="S541" s="1"/>
      <c r="T541" s="1"/>
      <c r="U541" s="1"/>
      <c r="V541" s="1"/>
      <c r="W541" s="1"/>
      <c r="X541" s="1"/>
      <c r="Y541" s="1"/>
      <c r="Z541" s="1"/>
      <c r="AA541" s="1"/>
      <c r="AB541" s="1"/>
      <c r="AC541" s="1"/>
      <c r="AD541" s="1"/>
      <c r="AE541" s="1"/>
    </row>
    <row r="542" spans="1:31" ht="13.5" x14ac:dyDescent="0.25">
      <c r="A542" s="1"/>
      <c r="B542" s="1"/>
      <c r="C542" s="19"/>
      <c r="D542" s="1"/>
      <c r="E542" s="1"/>
      <c r="F542" s="1"/>
      <c r="G542" s="1"/>
      <c r="H542" s="1"/>
      <c r="I542" s="1"/>
      <c r="J542" s="3"/>
      <c r="K542" s="3"/>
      <c r="L542" s="3"/>
      <c r="M542" s="3"/>
      <c r="N542" s="3"/>
      <c r="O542" s="1"/>
      <c r="P542" s="1"/>
      <c r="Q542" s="4"/>
      <c r="R542" s="1"/>
      <c r="S542" s="1"/>
      <c r="T542" s="1"/>
      <c r="U542" s="1"/>
      <c r="V542" s="1"/>
      <c r="W542" s="1"/>
      <c r="X542" s="1"/>
      <c r="Y542" s="1"/>
      <c r="Z542" s="1"/>
      <c r="AA542" s="1"/>
      <c r="AB542" s="1"/>
      <c r="AC542" s="1"/>
      <c r="AD542" s="1"/>
      <c r="AE542" s="1"/>
    </row>
    <row r="543" spans="1:31" ht="13.5" x14ac:dyDescent="0.25">
      <c r="A543" s="1"/>
      <c r="B543" s="1"/>
      <c r="C543" s="19"/>
      <c r="D543" s="1"/>
      <c r="E543" s="1"/>
      <c r="F543" s="1"/>
      <c r="G543" s="1"/>
      <c r="H543" s="1"/>
      <c r="I543" s="1"/>
      <c r="J543" s="3"/>
      <c r="K543" s="3"/>
      <c r="L543" s="3"/>
      <c r="M543" s="3"/>
      <c r="N543" s="3"/>
      <c r="O543" s="1"/>
      <c r="P543" s="1"/>
      <c r="Q543" s="4"/>
      <c r="R543" s="1"/>
      <c r="S543" s="1"/>
      <c r="T543" s="1"/>
      <c r="U543" s="1"/>
      <c r="V543" s="1"/>
      <c r="W543" s="1"/>
      <c r="X543" s="1"/>
      <c r="Y543" s="1"/>
      <c r="Z543" s="1"/>
      <c r="AA543" s="1"/>
      <c r="AB543" s="1"/>
      <c r="AC543" s="1"/>
      <c r="AD543" s="1"/>
      <c r="AE543" s="1"/>
    </row>
    <row r="544" spans="1:31" ht="13.5" x14ac:dyDescent="0.25">
      <c r="A544" s="1"/>
      <c r="B544" s="1"/>
      <c r="C544" s="19"/>
      <c r="D544" s="1"/>
      <c r="E544" s="1"/>
      <c r="F544" s="1"/>
      <c r="G544" s="1"/>
      <c r="H544" s="1"/>
      <c r="I544" s="1"/>
      <c r="J544" s="3"/>
      <c r="K544" s="3"/>
      <c r="L544" s="3"/>
      <c r="M544" s="3"/>
      <c r="N544" s="3"/>
      <c r="O544" s="1"/>
      <c r="P544" s="1"/>
      <c r="Q544" s="4"/>
      <c r="R544" s="1"/>
      <c r="S544" s="1"/>
      <c r="T544" s="1"/>
      <c r="U544" s="1"/>
      <c r="V544" s="1"/>
      <c r="W544" s="1"/>
      <c r="X544" s="1"/>
      <c r="Y544" s="1"/>
      <c r="Z544" s="1"/>
      <c r="AA544" s="1"/>
      <c r="AB544" s="1"/>
      <c r="AC544" s="1"/>
      <c r="AD544" s="1"/>
      <c r="AE544" s="1"/>
    </row>
    <row r="545" spans="1:31" ht="13.5" x14ac:dyDescent="0.25">
      <c r="A545" s="1"/>
      <c r="B545" s="1"/>
      <c r="C545" s="19"/>
      <c r="D545" s="1"/>
      <c r="E545" s="1"/>
      <c r="F545" s="1"/>
      <c r="G545" s="1"/>
      <c r="H545" s="1"/>
      <c r="I545" s="1"/>
      <c r="J545" s="3"/>
      <c r="K545" s="3"/>
      <c r="L545" s="3"/>
      <c r="M545" s="3"/>
      <c r="N545" s="3"/>
      <c r="O545" s="1"/>
      <c r="P545" s="1"/>
      <c r="Q545" s="4"/>
      <c r="R545" s="1"/>
      <c r="S545" s="1"/>
      <c r="T545" s="1"/>
      <c r="U545" s="1"/>
      <c r="V545" s="1"/>
      <c r="W545" s="1"/>
      <c r="X545" s="1"/>
      <c r="Y545" s="1"/>
      <c r="Z545" s="1"/>
      <c r="AA545" s="1"/>
      <c r="AB545" s="1"/>
      <c r="AC545" s="1"/>
      <c r="AD545" s="1"/>
      <c r="AE545" s="1"/>
    </row>
    <row r="546" spans="1:31" ht="13.5" x14ac:dyDescent="0.25">
      <c r="A546" s="1"/>
      <c r="B546" s="1"/>
      <c r="C546" s="19"/>
      <c r="D546" s="1"/>
      <c r="E546" s="1"/>
      <c r="F546" s="1"/>
      <c r="G546" s="1"/>
      <c r="H546" s="1"/>
      <c r="I546" s="1"/>
      <c r="J546" s="3"/>
      <c r="K546" s="3"/>
      <c r="L546" s="3"/>
      <c r="M546" s="3"/>
      <c r="N546" s="3"/>
      <c r="O546" s="1"/>
      <c r="P546" s="1"/>
      <c r="Q546" s="4"/>
      <c r="R546" s="1"/>
      <c r="S546" s="1"/>
      <c r="T546" s="1"/>
      <c r="U546" s="1"/>
      <c r="V546" s="1"/>
      <c r="W546" s="1"/>
      <c r="X546" s="1"/>
      <c r="Y546" s="1"/>
      <c r="Z546" s="1"/>
      <c r="AA546" s="1"/>
      <c r="AB546" s="1"/>
      <c r="AC546" s="1"/>
      <c r="AD546" s="1"/>
      <c r="AE546" s="1"/>
    </row>
    <row r="547" spans="1:31" ht="13.5" x14ac:dyDescent="0.25">
      <c r="A547" s="1"/>
      <c r="B547" s="1"/>
      <c r="C547" s="19"/>
      <c r="D547" s="1"/>
      <c r="E547" s="1"/>
      <c r="F547" s="1"/>
      <c r="G547" s="1"/>
      <c r="H547" s="1"/>
      <c r="I547" s="1"/>
      <c r="J547" s="3"/>
      <c r="K547" s="3"/>
      <c r="L547" s="3"/>
      <c r="M547" s="3"/>
      <c r="N547" s="3"/>
      <c r="O547" s="1"/>
      <c r="P547" s="1"/>
      <c r="Q547" s="4"/>
      <c r="R547" s="1"/>
      <c r="S547" s="1"/>
      <c r="T547" s="1"/>
      <c r="U547" s="1"/>
      <c r="V547" s="1"/>
      <c r="W547" s="1"/>
      <c r="X547" s="1"/>
      <c r="Y547" s="1"/>
      <c r="Z547" s="1"/>
      <c r="AA547" s="1"/>
      <c r="AB547" s="1"/>
      <c r="AC547" s="1"/>
      <c r="AD547" s="1"/>
      <c r="AE547" s="1"/>
    </row>
    <row r="548" spans="1:31" ht="13.5" x14ac:dyDescent="0.25">
      <c r="A548" s="1"/>
      <c r="B548" s="1"/>
      <c r="C548" s="19"/>
      <c r="D548" s="1"/>
      <c r="E548" s="1"/>
      <c r="F548" s="1"/>
      <c r="G548" s="1"/>
      <c r="H548" s="1"/>
      <c r="I548" s="1"/>
      <c r="J548" s="3"/>
      <c r="K548" s="3"/>
      <c r="L548" s="3"/>
      <c r="M548" s="3"/>
      <c r="N548" s="3"/>
      <c r="O548" s="1"/>
      <c r="P548" s="1"/>
      <c r="Q548" s="4"/>
      <c r="R548" s="1"/>
      <c r="S548" s="1"/>
      <c r="T548" s="1"/>
      <c r="U548" s="1"/>
      <c r="V548" s="1"/>
      <c r="W548" s="1"/>
      <c r="X548" s="1"/>
      <c r="Y548" s="1"/>
      <c r="Z548" s="1"/>
      <c r="AA548" s="1"/>
      <c r="AB548" s="1"/>
      <c r="AC548" s="1"/>
      <c r="AD548" s="1"/>
      <c r="AE548" s="1"/>
    </row>
    <row r="549" spans="1:31" ht="13.5" x14ac:dyDescent="0.25">
      <c r="A549" s="1"/>
      <c r="B549" s="1"/>
      <c r="C549" s="19"/>
      <c r="D549" s="1"/>
      <c r="E549" s="1"/>
      <c r="F549" s="1"/>
      <c r="G549" s="1"/>
      <c r="H549" s="1"/>
      <c r="I549" s="1"/>
      <c r="J549" s="3"/>
      <c r="K549" s="3"/>
      <c r="L549" s="3"/>
      <c r="M549" s="3"/>
      <c r="N549" s="3"/>
      <c r="O549" s="1"/>
      <c r="P549" s="1"/>
      <c r="Q549" s="4"/>
      <c r="R549" s="1"/>
      <c r="S549" s="1"/>
      <c r="T549" s="1"/>
      <c r="U549" s="1"/>
      <c r="V549" s="1"/>
      <c r="W549" s="1"/>
      <c r="X549" s="1"/>
      <c r="Y549" s="1"/>
      <c r="Z549" s="1"/>
      <c r="AA549" s="1"/>
      <c r="AB549" s="1"/>
      <c r="AC549" s="1"/>
      <c r="AD549" s="1"/>
      <c r="AE549" s="1"/>
    </row>
    <row r="550" spans="1:31" ht="13.5" x14ac:dyDescent="0.25">
      <c r="A550" s="1"/>
      <c r="B550" s="1"/>
      <c r="C550" s="19"/>
      <c r="D550" s="1"/>
      <c r="E550" s="1"/>
      <c r="F550" s="1"/>
      <c r="G550" s="1"/>
      <c r="H550" s="1"/>
      <c r="I550" s="1"/>
      <c r="J550" s="3"/>
      <c r="K550" s="3"/>
      <c r="L550" s="3"/>
      <c r="M550" s="3"/>
      <c r="N550" s="3"/>
      <c r="O550" s="1"/>
      <c r="P550" s="1"/>
      <c r="Q550" s="4"/>
      <c r="R550" s="1"/>
      <c r="S550" s="1"/>
      <c r="T550" s="1"/>
      <c r="U550" s="1"/>
      <c r="V550" s="1"/>
      <c r="W550" s="1"/>
      <c r="X550" s="1"/>
      <c r="Y550" s="1"/>
      <c r="Z550" s="1"/>
      <c r="AA550" s="1"/>
      <c r="AB550" s="1"/>
      <c r="AC550" s="1"/>
      <c r="AD550" s="1"/>
      <c r="AE550" s="1"/>
    </row>
    <row r="551" spans="1:31" ht="13.5" x14ac:dyDescent="0.25">
      <c r="A551" s="1"/>
      <c r="B551" s="1"/>
      <c r="C551" s="19"/>
      <c r="D551" s="1"/>
      <c r="E551" s="1"/>
      <c r="F551" s="1"/>
      <c r="G551" s="1"/>
      <c r="H551" s="1"/>
      <c r="I551" s="1"/>
      <c r="J551" s="3"/>
      <c r="K551" s="3"/>
      <c r="L551" s="3"/>
      <c r="M551" s="3"/>
      <c r="N551" s="3"/>
      <c r="O551" s="1"/>
      <c r="P551" s="1"/>
      <c r="Q551" s="4"/>
      <c r="R551" s="1"/>
      <c r="S551" s="1"/>
      <c r="T551" s="1"/>
      <c r="U551" s="1"/>
      <c r="V551" s="1"/>
      <c r="W551" s="1"/>
      <c r="X551" s="1"/>
      <c r="Y551" s="1"/>
      <c r="Z551" s="1"/>
      <c r="AA551" s="1"/>
      <c r="AB551" s="1"/>
      <c r="AC551" s="1"/>
      <c r="AD551" s="1"/>
      <c r="AE551" s="1"/>
    </row>
    <row r="552" spans="1:31" ht="13.5" x14ac:dyDescent="0.25">
      <c r="A552" s="1"/>
      <c r="B552" s="1"/>
      <c r="C552" s="19"/>
      <c r="D552" s="1"/>
      <c r="E552" s="1"/>
      <c r="F552" s="1"/>
      <c r="G552" s="1"/>
      <c r="H552" s="1"/>
      <c r="I552" s="1"/>
      <c r="J552" s="3"/>
      <c r="K552" s="3"/>
      <c r="L552" s="3"/>
      <c r="M552" s="3"/>
      <c r="N552" s="3"/>
      <c r="O552" s="1"/>
      <c r="P552" s="1"/>
      <c r="Q552" s="4"/>
      <c r="R552" s="1"/>
      <c r="S552" s="1"/>
      <c r="T552" s="1"/>
      <c r="U552" s="1"/>
      <c r="V552" s="1"/>
      <c r="W552" s="1"/>
      <c r="X552" s="1"/>
      <c r="Y552" s="1"/>
      <c r="Z552" s="1"/>
      <c r="AA552" s="1"/>
      <c r="AB552" s="1"/>
      <c r="AC552" s="1"/>
      <c r="AD552" s="1"/>
      <c r="AE552" s="1"/>
    </row>
    <row r="553" spans="1:31" ht="13.5" x14ac:dyDescent="0.25">
      <c r="A553" s="1"/>
      <c r="B553" s="1"/>
      <c r="C553" s="19"/>
      <c r="D553" s="1"/>
      <c r="E553" s="1"/>
      <c r="F553" s="1"/>
      <c r="G553" s="1"/>
      <c r="H553" s="1"/>
      <c r="I553" s="1"/>
      <c r="J553" s="3"/>
      <c r="K553" s="3"/>
      <c r="L553" s="3"/>
      <c r="M553" s="3"/>
      <c r="N553" s="3"/>
      <c r="O553" s="1"/>
      <c r="P553" s="1"/>
      <c r="Q553" s="4"/>
      <c r="R553" s="1"/>
      <c r="S553" s="1"/>
      <c r="T553" s="1"/>
      <c r="U553" s="1"/>
      <c r="V553" s="1"/>
      <c r="W553" s="1"/>
      <c r="X553" s="1"/>
      <c r="Y553" s="1"/>
      <c r="Z553" s="1"/>
      <c r="AA553" s="1"/>
      <c r="AB553" s="1"/>
      <c r="AC553" s="1"/>
      <c r="AD553" s="1"/>
      <c r="AE553" s="1"/>
    </row>
    <row r="554" spans="1:31" ht="13.5" x14ac:dyDescent="0.25">
      <c r="A554" s="1"/>
      <c r="B554" s="1"/>
      <c r="C554" s="19"/>
      <c r="D554" s="1"/>
      <c r="E554" s="1"/>
      <c r="F554" s="1"/>
      <c r="G554" s="1"/>
      <c r="H554" s="1"/>
      <c r="I554" s="1"/>
      <c r="J554" s="3"/>
      <c r="K554" s="3"/>
      <c r="L554" s="3"/>
      <c r="M554" s="3"/>
      <c r="N554" s="3"/>
      <c r="O554" s="1"/>
      <c r="P554" s="1"/>
      <c r="Q554" s="4"/>
      <c r="R554" s="1"/>
      <c r="S554" s="1"/>
      <c r="T554" s="1"/>
      <c r="U554" s="1"/>
      <c r="V554" s="1"/>
      <c r="W554" s="1"/>
      <c r="X554" s="1"/>
      <c r="Y554" s="1"/>
      <c r="Z554" s="1"/>
      <c r="AA554" s="1"/>
      <c r="AB554" s="1"/>
      <c r="AC554" s="1"/>
      <c r="AD554" s="1"/>
      <c r="AE554" s="1"/>
    </row>
    <row r="555" spans="1:31" ht="13.5" x14ac:dyDescent="0.25">
      <c r="A555" s="1"/>
      <c r="B555" s="1"/>
      <c r="C555" s="19"/>
      <c r="D555" s="1"/>
      <c r="E555" s="1"/>
      <c r="F555" s="1"/>
      <c r="G555" s="1"/>
      <c r="H555" s="1"/>
      <c r="I555" s="1"/>
      <c r="J555" s="3"/>
      <c r="K555" s="3"/>
      <c r="L555" s="3"/>
      <c r="M555" s="3"/>
      <c r="N555" s="3"/>
      <c r="O555" s="1"/>
      <c r="P555" s="1"/>
      <c r="Q555" s="4"/>
      <c r="R555" s="1"/>
      <c r="S555" s="1"/>
      <c r="T555" s="1"/>
      <c r="U555" s="1"/>
      <c r="V555" s="1"/>
      <c r="W555" s="1"/>
      <c r="X555" s="1"/>
      <c r="Y555" s="1"/>
      <c r="Z555" s="1"/>
      <c r="AA555" s="1"/>
      <c r="AB555" s="1"/>
      <c r="AC555" s="1"/>
      <c r="AD555" s="1"/>
      <c r="AE555" s="1"/>
    </row>
    <row r="556" spans="1:31" ht="13.5" x14ac:dyDescent="0.25">
      <c r="A556" s="1"/>
      <c r="B556" s="1"/>
      <c r="C556" s="19"/>
      <c r="D556" s="1"/>
      <c r="E556" s="1"/>
      <c r="F556" s="1"/>
      <c r="G556" s="1"/>
      <c r="H556" s="1"/>
      <c r="I556" s="1"/>
      <c r="J556" s="3"/>
      <c r="K556" s="3"/>
      <c r="L556" s="3"/>
      <c r="M556" s="3"/>
      <c r="N556" s="3"/>
      <c r="O556" s="1"/>
      <c r="P556" s="1"/>
      <c r="Q556" s="4"/>
      <c r="R556" s="1"/>
      <c r="S556" s="1"/>
      <c r="T556" s="1"/>
      <c r="U556" s="1"/>
      <c r="V556" s="1"/>
      <c r="W556" s="1"/>
      <c r="X556" s="1"/>
      <c r="Y556" s="1"/>
      <c r="Z556" s="1"/>
      <c r="AA556" s="1"/>
      <c r="AB556" s="1"/>
      <c r="AC556" s="1"/>
      <c r="AD556" s="1"/>
      <c r="AE556" s="1"/>
    </row>
    <row r="557" spans="1:31" ht="13.5" x14ac:dyDescent="0.25">
      <c r="A557" s="1"/>
      <c r="B557" s="1"/>
      <c r="C557" s="19"/>
      <c r="D557" s="1"/>
      <c r="E557" s="1"/>
      <c r="F557" s="1"/>
      <c r="G557" s="1"/>
      <c r="H557" s="1"/>
      <c r="I557" s="1"/>
      <c r="J557" s="3"/>
      <c r="K557" s="3"/>
      <c r="L557" s="3"/>
      <c r="M557" s="3"/>
      <c r="N557" s="3"/>
      <c r="O557" s="1"/>
      <c r="P557" s="1"/>
      <c r="Q557" s="4"/>
      <c r="R557" s="1"/>
      <c r="S557" s="1"/>
      <c r="T557" s="1"/>
      <c r="U557" s="1"/>
      <c r="V557" s="1"/>
      <c r="W557" s="1"/>
      <c r="X557" s="1"/>
      <c r="Y557" s="1"/>
      <c r="Z557" s="1"/>
      <c r="AA557" s="1"/>
      <c r="AB557" s="1"/>
      <c r="AC557" s="1"/>
      <c r="AD557" s="1"/>
      <c r="AE557" s="1"/>
    </row>
    <row r="558" spans="1:31" ht="13.5" x14ac:dyDescent="0.25">
      <c r="A558" s="1"/>
      <c r="B558" s="1"/>
      <c r="C558" s="19"/>
      <c r="D558" s="1"/>
      <c r="E558" s="1"/>
      <c r="F558" s="1"/>
      <c r="G558" s="1"/>
      <c r="H558" s="1"/>
      <c r="I558" s="1"/>
      <c r="J558" s="3"/>
      <c r="K558" s="3"/>
      <c r="L558" s="3"/>
      <c r="M558" s="3"/>
      <c r="N558" s="3"/>
      <c r="O558" s="1"/>
      <c r="P558" s="1"/>
      <c r="Q558" s="4"/>
      <c r="R558" s="1"/>
      <c r="S558" s="1"/>
      <c r="T558" s="1"/>
      <c r="U558" s="1"/>
      <c r="V558" s="1"/>
      <c r="W558" s="1"/>
      <c r="X558" s="1"/>
      <c r="Y558" s="1"/>
      <c r="Z558" s="1"/>
      <c r="AA558" s="1"/>
      <c r="AB558" s="1"/>
      <c r="AC558" s="1"/>
      <c r="AD558" s="1"/>
      <c r="AE558" s="1"/>
    </row>
    <row r="559" spans="1:31" ht="13.5" x14ac:dyDescent="0.25">
      <c r="A559" s="1"/>
      <c r="B559" s="1"/>
      <c r="C559" s="19"/>
      <c r="D559" s="1"/>
      <c r="E559" s="1"/>
      <c r="F559" s="1"/>
      <c r="G559" s="1"/>
      <c r="H559" s="1"/>
      <c r="I559" s="1"/>
      <c r="J559" s="3"/>
      <c r="K559" s="3"/>
      <c r="L559" s="3"/>
      <c r="M559" s="3"/>
      <c r="N559" s="3"/>
      <c r="O559" s="1"/>
      <c r="P559" s="1"/>
      <c r="Q559" s="4"/>
      <c r="R559" s="1"/>
      <c r="S559" s="1"/>
      <c r="T559" s="1"/>
      <c r="U559" s="1"/>
      <c r="V559" s="1"/>
      <c r="W559" s="1"/>
      <c r="X559" s="1"/>
      <c r="Y559" s="1"/>
      <c r="Z559" s="1"/>
      <c r="AA559" s="1"/>
      <c r="AB559" s="1"/>
      <c r="AC559" s="1"/>
      <c r="AD559" s="1"/>
      <c r="AE559" s="1"/>
    </row>
    <row r="560" spans="1:31" ht="13.5" x14ac:dyDescent="0.25">
      <c r="A560" s="1"/>
      <c r="B560" s="1"/>
      <c r="C560" s="19"/>
      <c r="D560" s="1"/>
      <c r="E560" s="1"/>
      <c r="F560" s="1"/>
      <c r="G560" s="1"/>
      <c r="H560" s="1"/>
      <c r="I560" s="1"/>
      <c r="J560" s="3"/>
      <c r="K560" s="3"/>
      <c r="L560" s="3"/>
      <c r="M560" s="3"/>
      <c r="N560" s="3"/>
      <c r="O560" s="1"/>
      <c r="P560" s="1"/>
      <c r="Q560" s="4"/>
      <c r="R560" s="1"/>
      <c r="S560" s="1"/>
      <c r="T560" s="1"/>
      <c r="U560" s="1"/>
      <c r="V560" s="1"/>
      <c r="W560" s="1"/>
      <c r="X560" s="1"/>
      <c r="Y560" s="1"/>
      <c r="Z560" s="1"/>
      <c r="AA560" s="1"/>
      <c r="AB560" s="1"/>
      <c r="AC560" s="1"/>
      <c r="AD560" s="1"/>
      <c r="AE560" s="1"/>
    </row>
    <row r="561" spans="1:31" ht="13.5" x14ac:dyDescent="0.25">
      <c r="A561" s="1"/>
      <c r="B561" s="1"/>
      <c r="C561" s="19"/>
      <c r="D561" s="1"/>
      <c r="E561" s="1"/>
      <c r="F561" s="1"/>
      <c r="G561" s="1"/>
      <c r="H561" s="1"/>
      <c r="I561" s="1"/>
      <c r="J561" s="3"/>
      <c r="K561" s="3"/>
      <c r="L561" s="3"/>
      <c r="M561" s="3"/>
      <c r="N561" s="3"/>
      <c r="O561" s="1"/>
      <c r="P561" s="1"/>
      <c r="Q561" s="4"/>
      <c r="R561" s="1"/>
      <c r="S561" s="1"/>
      <c r="T561" s="1"/>
      <c r="U561" s="1"/>
      <c r="V561" s="1"/>
      <c r="W561" s="1"/>
      <c r="X561" s="1"/>
      <c r="Y561" s="1"/>
      <c r="Z561" s="1"/>
      <c r="AA561" s="1"/>
      <c r="AB561" s="1"/>
      <c r="AC561" s="1"/>
      <c r="AD561" s="1"/>
      <c r="AE561" s="1"/>
    </row>
    <row r="562" spans="1:31" ht="13.5" x14ac:dyDescent="0.25">
      <c r="A562" s="1"/>
      <c r="B562" s="1"/>
      <c r="C562" s="19"/>
      <c r="D562" s="1"/>
      <c r="E562" s="1"/>
      <c r="F562" s="1"/>
      <c r="G562" s="1"/>
      <c r="H562" s="1"/>
      <c r="I562" s="1"/>
      <c r="J562" s="3"/>
      <c r="K562" s="3"/>
      <c r="L562" s="3"/>
      <c r="M562" s="3"/>
      <c r="N562" s="3"/>
      <c r="O562" s="1"/>
      <c r="P562" s="1"/>
      <c r="Q562" s="4"/>
      <c r="R562" s="1"/>
      <c r="S562" s="1"/>
      <c r="T562" s="1"/>
      <c r="U562" s="1"/>
      <c r="V562" s="1"/>
      <c r="W562" s="1"/>
      <c r="X562" s="1"/>
      <c r="Y562" s="1"/>
      <c r="Z562" s="1"/>
      <c r="AA562" s="1"/>
      <c r="AB562" s="1"/>
      <c r="AC562" s="1"/>
      <c r="AD562" s="1"/>
      <c r="AE562" s="1"/>
    </row>
    <row r="563" spans="1:31" ht="13.5" x14ac:dyDescent="0.25">
      <c r="A563" s="1"/>
      <c r="B563" s="1"/>
      <c r="C563" s="19"/>
      <c r="D563" s="1"/>
      <c r="E563" s="1"/>
      <c r="F563" s="1"/>
      <c r="G563" s="1"/>
      <c r="H563" s="1"/>
      <c r="I563" s="1"/>
      <c r="J563" s="3"/>
      <c r="K563" s="3"/>
      <c r="L563" s="3"/>
      <c r="M563" s="3"/>
      <c r="N563" s="3"/>
      <c r="O563" s="1"/>
      <c r="P563" s="1"/>
      <c r="Q563" s="4"/>
      <c r="R563" s="1"/>
      <c r="S563" s="1"/>
      <c r="T563" s="1"/>
      <c r="U563" s="1"/>
      <c r="V563" s="1"/>
      <c r="W563" s="1"/>
      <c r="X563" s="1"/>
      <c r="Y563" s="1"/>
      <c r="Z563" s="1"/>
      <c r="AA563" s="1"/>
      <c r="AB563" s="1"/>
      <c r="AC563" s="1"/>
      <c r="AD563" s="1"/>
      <c r="AE563" s="1"/>
    </row>
    <row r="564" spans="1:31" ht="13.5" x14ac:dyDescent="0.25">
      <c r="A564" s="1"/>
      <c r="B564" s="1"/>
      <c r="C564" s="19"/>
      <c r="D564" s="1"/>
      <c r="E564" s="1"/>
      <c r="F564" s="1"/>
      <c r="G564" s="1"/>
      <c r="H564" s="1"/>
      <c r="I564" s="1"/>
      <c r="J564" s="3"/>
      <c r="K564" s="3"/>
      <c r="L564" s="3"/>
      <c r="M564" s="3"/>
      <c r="N564" s="3"/>
      <c r="O564" s="1"/>
      <c r="P564" s="1"/>
      <c r="Q564" s="4"/>
      <c r="R564" s="1"/>
      <c r="S564" s="1"/>
      <c r="T564" s="1"/>
      <c r="U564" s="1"/>
      <c r="V564" s="1"/>
      <c r="W564" s="1"/>
      <c r="X564" s="1"/>
      <c r="Y564" s="1"/>
      <c r="Z564" s="1"/>
      <c r="AA564" s="1"/>
      <c r="AB564" s="1"/>
      <c r="AC564" s="1"/>
      <c r="AD564" s="1"/>
      <c r="AE564" s="1"/>
    </row>
    <row r="565" spans="1:31" ht="13.5" x14ac:dyDescent="0.25">
      <c r="A565" s="1"/>
      <c r="B565" s="1"/>
      <c r="C565" s="19"/>
      <c r="D565" s="1"/>
      <c r="E565" s="1"/>
      <c r="F565" s="1"/>
      <c r="G565" s="1"/>
      <c r="H565" s="1"/>
      <c r="I565" s="1"/>
      <c r="J565" s="3"/>
      <c r="K565" s="3"/>
      <c r="L565" s="3"/>
      <c r="M565" s="3"/>
      <c r="N565" s="3"/>
      <c r="O565" s="1"/>
      <c r="P565" s="1"/>
      <c r="Q565" s="4"/>
      <c r="R565" s="1"/>
      <c r="S565" s="1"/>
      <c r="T565" s="1"/>
      <c r="U565" s="1"/>
      <c r="V565" s="1"/>
      <c r="W565" s="1"/>
      <c r="X565" s="1"/>
      <c r="Y565" s="1"/>
      <c r="Z565" s="1"/>
      <c r="AA565" s="1"/>
      <c r="AB565" s="1"/>
      <c r="AC565" s="1"/>
      <c r="AD565" s="1"/>
      <c r="AE565" s="1"/>
    </row>
    <row r="566" spans="1:31" ht="13.5" x14ac:dyDescent="0.25">
      <c r="A566" s="1"/>
      <c r="B566" s="1"/>
      <c r="C566" s="19"/>
      <c r="D566" s="1"/>
      <c r="E566" s="1"/>
      <c r="F566" s="1"/>
      <c r="G566" s="1"/>
      <c r="H566" s="1"/>
      <c r="I566" s="1"/>
      <c r="J566" s="3"/>
      <c r="K566" s="3"/>
      <c r="L566" s="3"/>
      <c r="M566" s="3"/>
      <c r="N566" s="3"/>
      <c r="O566" s="1"/>
      <c r="P566" s="1"/>
      <c r="Q566" s="4"/>
      <c r="R566" s="1"/>
      <c r="S566" s="1"/>
      <c r="T566" s="1"/>
      <c r="U566" s="1"/>
      <c r="V566" s="1"/>
      <c r="W566" s="1"/>
      <c r="X566" s="1"/>
      <c r="Y566" s="1"/>
      <c r="Z566" s="1"/>
      <c r="AA566" s="1"/>
      <c r="AB566" s="1"/>
      <c r="AC566" s="1"/>
      <c r="AD566" s="1"/>
      <c r="AE566" s="1"/>
    </row>
    <row r="567" spans="1:31" ht="13.5" x14ac:dyDescent="0.25">
      <c r="A567" s="1"/>
      <c r="B567" s="1"/>
      <c r="C567" s="19"/>
      <c r="D567" s="1"/>
      <c r="E567" s="1"/>
      <c r="F567" s="1"/>
      <c r="G567" s="1"/>
      <c r="H567" s="1"/>
      <c r="I567" s="1"/>
      <c r="J567" s="3"/>
      <c r="K567" s="3"/>
      <c r="L567" s="3"/>
      <c r="M567" s="3"/>
      <c r="N567" s="3"/>
      <c r="O567" s="1"/>
      <c r="P567" s="1"/>
      <c r="Q567" s="4"/>
      <c r="R567" s="1"/>
      <c r="S567" s="1"/>
      <c r="T567" s="1"/>
      <c r="U567" s="1"/>
      <c r="V567" s="1"/>
      <c r="W567" s="1"/>
      <c r="X567" s="1"/>
      <c r="Y567" s="1"/>
      <c r="Z567" s="1"/>
      <c r="AA567" s="1"/>
      <c r="AB567" s="1"/>
      <c r="AC567" s="1"/>
      <c r="AD567" s="1"/>
      <c r="AE567" s="1"/>
    </row>
    <row r="568" spans="1:31" ht="13.5" x14ac:dyDescent="0.25">
      <c r="A568" s="1"/>
      <c r="B568" s="1"/>
      <c r="C568" s="19"/>
      <c r="D568" s="1"/>
      <c r="E568" s="1"/>
      <c r="F568" s="1"/>
      <c r="G568" s="1"/>
      <c r="H568" s="1"/>
      <c r="I568" s="1"/>
      <c r="J568" s="3"/>
      <c r="K568" s="3"/>
      <c r="L568" s="3"/>
      <c r="M568" s="3"/>
      <c r="N568" s="3"/>
      <c r="O568" s="1"/>
      <c r="P568" s="1"/>
      <c r="Q568" s="4"/>
      <c r="R568" s="1"/>
      <c r="S568" s="1"/>
      <c r="T568" s="1"/>
      <c r="U568" s="1"/>
      <c r="V568" s="1"/>
      <c r="W568" s="1"/>
      <c r="X568" s="1"/>
      <c r="Y568" s="1"/>
      <c r="Z568" s="1"/>
      <c r="AA568" s="1"/>
      <c r="AB568" s="1"/>
      <c r="AC568" s="1"/>
      <c r="AD568" s="1"/>
      <c r="AE568" s="1"/>
    </row>
    <row r="569" spans="1:31" ht="13.5" x14ac:dyDescent="0.25">
      <c r="A569" s="1"/>
      <c r="B569" s="1"/>
      <c r="C569" s="19"/>
      <c r="D569" s="1"/>
      <c r="E569" s="1"/>
      <c r="F569" s="1"/>
      <c r="G569" s="1"/>
      <c r="H569" s="1"/>
      <c r="I569" s="1"/>
      <c r="J569" s="3"/>
      <c r="K569" s="3"/>
      <c r="L569" s="3"/>
      <c r="M569" s="3"/>
      <c r="N569" s="3"/>
      <c r="O569" s="1"/>
      <c r="P569" s="1"/>
      <c r="Q569" s="4"/>
      <c r="R569" s="1"/>
      <c r="S569" s="1"/>
      <c r="T569" s="1"/>
      <c r="U569" s="1"/>
      <c r="V569" s="1"/>
      <c r="W569" s="1"/>
      <c r="X569" s="1"/>
      <c r="Y569" s="1"/>
      <c r="Z569" s="1"/>
      <c r="AA569" s="1"/>
      <c r="AB569" s="1"/>
      <c r="AC569" s="1"/>
      <c r="AD569" s="1"/>
      <c r="AE569" s="1"/>
    </row>
    <row r="570" spans="1:31" ht="13.5" x14ac:dyDescent="0.25">
      <c r="A570" s="1"/>
      <c r="B570" s="1"/>
      <c r="C570" s="19"/>
      <c r="D570" s="1"/>
      <c r="E570" s="1"/>
      <c r="F570" s="1"/>
      <c r="G570" s="1"/>
      <c r="H570" s="1"/>
      <c r="I570" s="1"/>
      <c r="J570" s="3"/>
      <c r="K570" s="3"/>
      <c r="L570" s="3"/>
      <c r="M570" s="3"/>
      <c r="N570" s="3"/>
      <c r="O570" s="1"/>
      <c r="P570" s="1"/>
      <c r="Q570" s="4"/>
      <c r="R570" s="1"/>
      <c r="S570" s="1"/>
      <c r="T570" s="1"/>
      <c r="U570" s="1"/>
      <c r="V570" s="1"/>
      <c r="W570" s="1"/>
      <c r="X570" s="1"/>
      <c r="Y570" s="1"/>
      <c r="Z570" s="1"/>
      <c r="AA570" s="1"/>
      <c r="AB570" s="1"/>
      <c r="AC570" s="1"/>
      <c r="AD570" s="1"/>
      <c r="AE570" s="1"/>
    </row>
    <row r="571" spans="1:31" ht="13.5" x14ac:dyDescent="0.25">
      <c r="A571" s="1"/>
      <c r="B571" s="1"/>
      <c r="C571" s="19"/>
      <c r="D571" s="1"/>
      <c r="E571" s="1"/>
      <c r="F571" s="1"/>
      <c r="G571" s="1"/>
      <c r="H571" s="1"/>
      <c r="I571" s="1"/>
      <c r="J571" s="3"/>
      <c r="K571" s="3"/>
      <c r="L571" s="3"/>
      <c r="M571" s="3"/>
      <c r="N571" s="3"/>
      <c r="O571" s="1"/>
      <c r="P571" s="1"/>
      <c r="Q571" s="4"/>
      <c r="R571" s="1"/>
      <c r="S571" s="1"/>
      <c r="T571" s="1"/>
      <c r="U571" s="1"/>
      <c r="V571" s="1"/>
      <c r="W571" s="1"/>
      <c r="X571" s="1"/>
      <c r="Y571" s="1"/>
      <c r="Z571" s="1"/>
      <c r="AA571" s="1"/>
      <c r="AB571" s="1"/>
      <c r="AC571" s="1"/>
      <c r="AD571" s="1"/>
      <c r="AE571" s="1"/>
    </row>
    <row r="572" spans="1:31" ht="13.5" x14ac:dyDescent="0.25">
      <c r="A572" s="1"/>
      <c r="B572" s="1"/>
      <c r="C572" s="19"/>
      <c r="D572" s="1"/>
      <c r="E572" s="1"/>
      <c r="F572" s="1"/>
      <c r="G572" s="1"/>
      <c r="H572" s="1"/>
      <c r="I572" s="1"/>
      <c r="J572" s="3"/>
      <c r="K572" s="3"/>
      <c r="L572" s="3"/>
      <c r="M572" s="3"/>
      <c r="N572" s="3"/>
      <c r="O572" s="1"/>
      <c r="P572" s="1"/>
      <c r="Q572" s="4"/>
      <c r="R572" s="1"/>
      <c r="S572" s="1"/>
      <c r="T572" s="1"/>
      <c r="U572" s="1"/>
      <c r="V572" s="1"/>
      <c r="W572" s="1"/>
      <c r="X572" s="1"/>
      <c r="Y572" s="1"/>
      <c r="Z572" s="1"/>
      <c r="AA572" s="1"/>
      <c r="AB572" s="1"/>
      <c r="AC572" s="1"/>
      <c r="AD572" s="1"/>
      <c r="AE572" s="1"/>
    </row>
    <row r="573" spans="1:31" ht="13.5" x14ac:dyDescent="0.25">
      <c r="A573" s="1"/>
      <c r="B573" s="1"/>
      <c r="C573" s="19"/>
      <c r="D573" s="1"/>
      <c r="E573" s="1"/>
      <c r="F573" s="1"/>
      <c r="G573" s="1"/>
      <c r="H573" s="1"/>
      <c r="I573" s="1"/>
      <c r="J573" s="3"/>
      <c r="K573" s="3"/>
      <c r="L573" s="3"/>
      <c r="M573" s="3"/>
      <c r="N573" s="3"/>
      <c r="O573" s="1"/>
      <c r="P573" s="1"/>
      <c r="Q573" s="4"/>
      <c r="R573" s="1"/>
      <c r="S573" s="1"/>
      <c r="T573" s="1"/>
      <c r="U573" s="1"/>
      <c r="V573" s="1"/>
      <c r="W573" s="1"/>
      <c r="X573" s="1"/>
      <c r="Y573" s="1"/>
      <c r="Z573" s="1"/>
      <c r="AA573" s="1"/>
      <c r="AB573" s="1"/>
      <c r="AC573" s="1"/>
      <c r="AD573" s="1"/>
      <c r="AE573" s="1"/>
    </row>
    <row r="574" spans="1:31" ht="13.5" x14ac:dyDescent="0.25">
      <c r="A574" s="1"/>
      <c r="B574" s="1"/>
      <c r="C574" s="19"/>
      <c r="D574" s="1"/>
      <c r="E574" s="1"/>
      <c r="F574" s="1"/>
      <c r="G574" s="1"/>
      <c r="H574" s="1"/>
      <c r="I574" s="1"/>
      <c r="J574" s="3"/>
      <c r="K574" s="3"/>
      <c r="L574" s="3"/>
      <c r="M574" s="3"/>
      <c r="N574" s="3"/>
      <c r="O574" s="1"/>
      <c r="P574" s="1"/>
      <c r="Q574" s="4"/>
      <c r="R574" s="1"/>
      <c r="S574" s="1"/>
      <c r="T574" s="1"/>
      <c r="U574" s="1"/>
      <c r="V574" s="1"/>
      <c r="W574" s="1"/>
      <c r="X574" s="1"/>
      <c r="Y574" s="1"/>
      <c r="Z574" s="1"/>
      <c r="AA574" s="1"/>
      <c r="AB574" s="1"/>
      <c r="AC574" s="1"/>
      <c r="AD574" s="1"/>
      <c r="AE574" s="1"/>
    </row>
    <row r="575" spans="1:31" ht="13.5" x14ac:dyDescent="0.25">
      <c r="A575" s="1"/>
      <c r="B575" s="1"/>
      <c r="C575" s="19"/>
      <c r="D575" s="1"/>
      <c r="E575" s="1"/>
      <c r="F575" s="1"/>
      <c r="G575" s="1"/>
      <c r="H575" s="1"/>
      <c r="I575" s="1"/>
      <c r="J575" s="3"/>
      <c r="K575" s="3"/>
      <c r="L575" s="3"/>
      <c r="M575" s="3"/>
      <c r="N575" s="3"/>
      <c r="O575" s="1"/>
      <c r="P575" s="1"/>
      <c r="Q575" s="4"/>
      <c r="R575" s="1"/>
      <c r="S575" s="1"/>
      <c r="T575" s="1"/>
      <c r="U575" s="1"/>
      <c r="V575" s="1"/>
      <c r="W575" s="1"/>
      <c r="X575" s="1"/>
      <c r="Y575" s="1"/>
      <c r="Z575" s="1"/>
      <c r="AA575" s="1"/>
      <c r="AB575" s="1"/>
      <c r="AC575" s="1"/>
      <c r="AD575" s="1"/>
      <c r="AE575" s="1"/>
    </row>
    <row r="576" spans="1:31" ht="13.5" x14ac:dyDescent="0.25">
      <c r="A576" s="1"/>
      <c r="B576" s="1"/>
      <c r="C576" s="19"/>
      <c r="D576" s="1"/>
      <c r="E576" s="1"/>
      <c r="F576" s="1"/>
      <c r="G576" s="1"/>
      <c r="H576" s="1"/>
      <c r="I576" s="1"/>
      <c r="J576" s="3"/>
      <c r="K576" s="3"/>
      <c r="L576" s="3"/>
      <c r="M576" s="3"/>
      <c r="N576" s="3"/>
      <c r="O576" s="1"/>
      <c r="P576" s="1"/>
      <c r="Q576" s="4"/>
      <c r="R576" s="1"/>
      <c r="S576" s="1"/>
      <c r="T576" s="1"/>
      <c r="U576" s="1"/>
      <c r="V576" s="1"/>
      <c r="W576" s="1"/>
      <c r="X576" s="1"/>
      <c r="Y576" s="1"/>
      <c r="Z576" s="1"/>
      <c r="AA576" s="1"/>
      <c r="AB576" s="1"/>
      <c r="AC576" s="1"/>
      <c r="AD576" s="1"/>
      <c r="AE576" s="1"/>
    </row>
    <row r="577" spans="1:31" ht="13.5" x14ac:dyDescent="0.25">
      <c r="A577" s="1"/>
      <c r="B577" s="1"/>
      <c r="C577" s="19"/>
      <c r="D577" s="1"/>
      <c r="E577" s="1"/>
      <c r="F577" s="1"/>
      <c r="G577" s="1"/>
      <c r="H577" s="1"/>
      <c r="I577" s="1"/>
      <c r="J577" s="3"/>
      <c r="K577" s="3"/>
      <c r="L577" s="3"/>
      <c r="M577" s="3"/>
      <c r="N577" s="3"/>
      <c r="O577" s="1"/>
      <c r="P577" s="1"/>
      <c r="Q577" s="4"/>
      <c r="R577" s="1"/>
      <c r="S577" s="1"/>
      <c r="T577" s="1"/>
      <c r="U577" s="1"/>
      <c r="V577" s="1"/>
      <c r="W577" s="1"/>
      <c r="X577" s="1"/>
      <c r="Y577" s="1"/>
      <c r="Z577" s="1"/>
      <c r="AA577" s="1"/>
      <c r="AB577" s="1"/>
      <c r="AC577" s="1"/>
      <c r="AD577" s="1"/>
      <c r="AE577" s="1"/>
    </row>
    <row r="578" spans="1:31" ht="13.5" x14ac:dyDescent="0.25">
      <c r="A578" s="1"/>
      <c r="B578" s="1"/>
      <c r="C578" s="19"/>
      <c r="D578" s="1"/>
      <c r="E578" s="1"/>
      <c r="F578" s="1"/>
      <c r="G578" s="1"/>
      <c r="H578" s="1"/>
      <c r="I578" s="1"/>
      <c r="J578" s="3"/>
      <c r="K578" s="3"/>
      <c r="L578" s="3"/>
      <c r="M578" s="3"/>
      <c r="N578" s="3"/>
      <c r="O578" s="1"/>
      <c r="P578" s="1"/>
      <c r="Q578" s="4"/>
      <c r="R578" s="1"/>
      <c r="S578" s="1"/>
      <c r="T578" s="1"/>
      <c r="U578" s="1"/>
      <c r="V578" s="1"/>
      <c r="W578" s="1"/>
      <c r="X578" s="1"/>
      <c r="Y578" s="1"/>
      <c r="Z578" s="1"/>
      <c r="AA578" s="1"/>
      <c r="AB578" s="1"/>
      <c r="AC578" s="1"/>
      <c r="AD578" s="1"/>
      <c r="AE578" s="1"/>
    </row>
    <row r="579" spans="1:31" ht="13.5" x14ac:dyDescent="0.25">
      <c r="A579" s="1"/>
      <c r="B579" s="1"/>
      <c r="C579" s="19"/>
      <c r="D579" s="1"/>
      <c r="E579" s="1"/>
      <c r="F579" s="1"/>
      <c r="G579" s="1"/>
      <c r="H579" s="1"/>
      <c r="I579" s="1"/>
      <c r="J579" s="3"/>
      <c r="K579" s="3"/>
      <c r="L579" s="3"/>
      <c r="M579" s="3"/>
      <c r="N579" s="3"/>
      <c r="O579" s="1"/>
      <c r="P579" s="1"/>
      <c r="Q579" s="4"/>
      <c r="R579" s="1"/>
      <c r="S579" s="1"/>
      <c r="T579" s="1"/>
      <c r="U579" s="1"/>
      <c r="V579" s="1"/>
      <c r="W579" s="1"/>
      <c r="X579" s="1"/>
      <c r="Y579" s="1"/>
      <c r="Z579" s="1"/>
      <c r="AA579" s="1"/>
      <c r="AB579" s="1"/>
      <c r="AC579" s="1"/>
      <c r="AD579" s="1"/>
      <c r="AE579" s="1"/>
    </row>
    <row r="580" spans="1:31" ht="13.5" x14ac:dyDescent="0.25">
      <c r="A580" s="1"/>
      <c r="B580" s="1"/>
      <c r="C580" s="19"/>
      <c r="D580" s="1"/>
      <c r="E580" s="1"/>
      <c r="F580" s="1"/>
      <c r="G580" s="1"/>
      <c r="H580" s="1"/>
      <c r="I580" s="1"/>
      <c r="J580" s="3"/>
      <c r="K580" s="3"/>
      <c r="L580" s="3"/>
      <c r="M580" s="3"/>
      <c r="N580" s="3"/>
      <c r="O580" s="1"/>
      <c r="P580" s="1"/>
      <c r="Q580" s="4"/>
      <c r="R580" s="1"/>
      <c r="S580" s="1"/>
      <c r="T580" s="1"/>
      <c r="U580" s="1"/>
      <c r="V580" s="1"/>
      <c r="W580" s="1"/>
      <c r="X580" s="1"/>
      <c r="Y580" s="1"/>
      <c r="Z580" s="1"/>
      <c r="AA580" s="1"/>
      <c r="AB580" s="1"/>
      <c r="AC580" s="1"/>
      <c r="AD580" s="1"/>
      <c r="AE580" s="1"/>
    </row>
    <row r="581" spans="1:31" ht="13.5" x14ac:dyDescent="0.25">
      <c r="A581" s="1"/>
      <c r="B581" s="1"/>
      <c r="C581" s="19"/>
      <c r="D581" s="1"/>
      <c r="E581" s="1"/>
      <c r="F581" s="1"/>
      <c r="G581" s="1"/>
      <c r="H581" s="1"/>
      <c r="I581" s="1"/>
      <c r="J581" s="3"/>
      <c r="K581" s="3"/>
      <c r="L581" s="3"/>
      <c r="M581" s="3"/>
      <c r="N581" s="3"/>
      <c r="O581" s="1"/>
      <c r="P581" s="1"/>
      <c r="Q581" s="4"/>
      <c r="R581" s="1"/>
      <c r="S581" s="1"/>
      <c r="T581" s="1"/>
      <c r="U581" s="1"/>
      <c r="V581" s="1"/>
      <c r="W581" s="1"/>
      <c r="X581" s="1"/>
      <c r="Y581" s="1"/>
      <c r="Z581" s="1"/>
      <c r="AA581" s="1"/>
      <c r="AB581" s="1"/>
      <c r="AC581" s="1"/>
      <c r="AD581" s="1"/>
      <c r="AE581" s="1"/>
    </row>
    <row r="582" spans="1:31" ht="13.5" x14ac:dyDescent="0.25">
      <c r="A582" s="1"/>
      <c r="B582" s="1"/>
      <c r="C582" s="19"/>
      <c r="D582" s="1"/>
      <c r="E582" s="1"/>
      <c r="F582" s="1"/>
      <c r="G582" s="1"/>
      <c r="H582" s="1"/>
      <c r="I582" s="1"/>
      <c r="J582" s="3"/>
      <c r="K582" s="3"/>
      <c r="L582" s="3"/>
      <c r="M582" s="3"/>
      <c r="N582" s="3"/>
      <c r="O582" s="1"/>
      <c r="P582" s="1"/>
      <c r="Q582" s="4"/>
      <c r="R582" s="1"/>
      <c r="S582" s="1"/>
      <c r="T582" s="1"/>
      <c r="U582" s="1"/>
      <c r="V582" s="1"/>
      <c r="W582" s="1"/>
      <c r="X582" s="1"/>
      <c r="Y582" s="1"/>
      <c r="Z582" s="1"/>
      <c r="AA582" s="1"/>
      <c r="AB582" s="1"/>
      <c r="AC582" s="1"/>
      <c r="AD582" s="1"/>
      <c r="AE582" s="1"/>
    </row>
    <row r="583" spans="1:31" ht="13.5" x14ac:dyDescent="0.25">
      <c r="A583" s="1"/>
      <c r="B583" s="1"/>
      <c r="C583" s="19"/>
      <c r="D583" s="1"/>
      <c r="E583" s="1"/>
      <c r="F583" s="1"/>
      <c r="G583" s="1"/>
      <c r="H583" s="1"/>
      <c r="I583" s="1"/>
      <c r="J583" s="3"/>
      <c r="K583" s="3"/>
      <c r="L583" s="3"/>
      <c r="M583" s="3"/>
      <c r="N583" s="3"/>
      <c r="O583" s="1"/>
      <c r="P583" s="1"/>
      <c r="Q583" s="4"/>
      <c r="R583" s="1"/>
      <c r="S583" s="1"/>
      <c r="T583" s="1"/>
      <c r="U583" s="1"/>
      <c r="V583" s="1"/>
      <c r="W583" s="1"/>
      <c r="X583" s="1"/>
      <c r="Y583" s="1"/>
      <c r="Z583" s="1"/>
      <c r="AA583" s="1"/>
      <c r="AB583" s="1"/>
      <c r="AC583" s="1"/>
      <c r="AD583" s="1"/>
      <c r="AE583" s="1"/>
    </row>
    <row r="584" spans="1:31" ht="13.5" x14ac:dyDescent="0.25">
      <c r="A584" s="1"/>
      <c r="B584" s="1"/>
      <c r="C584" s="19"/>
      <c r="D584" s="1"/>
      <c r="E584" s="1"/>
      <c r="F584" s="1"/>
      <c r="G584" s="1"/>
      <c r="H584" s="1"/>
      <c r="I584" s="1"/>
      <c r="J584" s="3"/>
      <c r="K584" s="3"/>
      <c r="L584" s="3"/>
      <c r="M584" s="3"/>
      <c r="N584" s="3"/>
      <c r="O584" s="1"/>
      <c r="P584" s="1"/>
      <c r="Q584" s="4"/>
      <c r="R584" s="1"/>
      <c r="S584" s="1"/>
      <c r="T584" s="1"/>
      <c r="U584" s="1"/>
      <c r="V584" s="1"/>
      <c r="W584" s="1"/>
      <c r="X584" s="1"/>
      <c r="Y584" s="1"/>
      <c r="Z584" s="1"/>
      <c r="AA584" s="1"/>
      <c r="AB584" s="1"/>
      <c r="AC584" s="1"/>
      <c r="AD584" s="1"/>
      <c r="AE584" s="1"/>
    </row>
    <row r="585" spans="1:31" ht="13.5" x14ac:dyDescent="0.25">
      <c r="A585" s="1"/>
      <c r="B585" s="1"/>
      <c r="C585" s="19"/>
      <c r="D585" s="1"/>
      <c r="E585" s="1"/>
      <c r="F585" s="1"/>
      <c r="G585" s="1"/>
      <c r="H585" s="1"/>
      <c r="I585" s="1"/>
      <c r="J585" s="3"/>
      <c r="K585" s="3"/>
      <c r="L585" s="3"/>
      <c r="M585" s="3"/>
      <c r="N585" s="3"/>
      <c r="O585" s="1"/>
      <c r="P585" s="1"/>
      <c r="Q585" s="4"/>
      <c r="R585" s="1"/>
      <c r="S585" s="1"/>
      <c r="T585" s="1"/>
      <c r="U585" s="1"/>
      <c r="V585" s="1"/>
      <c r="W585" s="1"/>
      <c r="X585" s="1"/>
      <c r="Y585" s="1"/>
      <c r="Z585" s="1"/>
      <c r="AA585" s="1"/>
      <c r="AB585" s="1"/>
      <c r="AC585" s="1"/>
      <c r="AD585" s="1"/>
      <c r="AE585" s="1"/>
    </row>
    <row r="586" spans="1:31" ht="13.5" x14ac:dyDescent="0.25">
      <c r="A586" s="1"/>
      <c r="B586" s="1"/>
      <c r="C586" s="19"/>
      <c r="D586" s="1"/>
      <c r="E586" s="1"/>
      <c r="F586" s="1"/>
      <c r="G586" s="1"/>
      <c r="H586" s="1"/>
      <c r="I586" s="1"/>
      <c r="J586" s="3"/>
      <c r="K586" s="3"/>
      <c r="L586" s="3"/>
      <c r="M586" s="3"/>
      <c r="N586" s="3"/>
      <c r="O586" s="1"/>
      <c r="P586" s="1"/>
      <c r="Q586" s="4"/>
      <c r="R586" s="1"/>
      <c r="S586" s="1"/>
      <c r="T586" s="1"/>
      <c r="U586" s="1"/>
      <c r="V586" s="1"/>
      <c r="W586" s="1"/>
      <c r="X586" s="1"/>
      <c r="Y586" s="1"/>
      <c r="Z586" s="1"/>
      <c r="AA586" s="1"/>
      <c r="AB586" s="1"/>
      <c r="AC586" s="1"/>
      <c r="AD586" s="1"/>
      <c r="AE586" s="1"/>
    </row>
    <row r="587" spans="1:31" ht="13.5" x14ac:dyDescent="0.25">
      <c r="A587" s="1"/>
      <c r="B587" s="1"/>
      <c r="C587" s="19"/>
      <c r="D587" s="1"/>
      <c r="E587" s="1"/>
      <c r="F587" s="1"/>
      <c r="G587" s="1"/>
      <c r="H587" s="1"/>
      <c r="I587" s="1"/>
      <c r="J587" s="3"/>
      <c r="K587" s="3"/>
      <c r="L587" s="3"/>
      <c r="M587" s="3"/>
      <c r="N587" s="3"/>
      <c r="O587" s="1"/>
      <c r="P587" s="1"/>
      <c r="Q587" s="4"/>
      <c r="R587" s="1"/>
      <c r="S587" s="1"/>
      <c r="T587" s="1"/>
      <c r="U587" s="1"/>
      <c r="V587" s="1"/>
      <c r="W587" s="1"/>
      <c r="X587" s="1"/>
      <c r="Y587" s="1"/>
      <c r="Z587" s="1"/>
      <c r="AA587" s="1"/>
      <c r="AB587" s="1"/>
      <c r="AC587" s="1"/>
      <c r="AD587" s="1"/>
      <c r="AE587" s="1"/>
    </row>
    <row r="588" spans="1:31" ht="13.5" x14ac:dyDescent="0.25">
      <c r="A588" s="1"/>
      <c r="B588" s="1"/>
      <c r="C588" s="19"/>
      <c r="D588" s="1"/>
      <c r="E588" s="1"/>
      <c r="F588" s="1"/>
      <c r="G588" s="1"/>
      <c r="H588" s="1"/>
      <c r="I588" s="1"/>
      <c r="J588" s="3"/>
      <c r="K588" s="3"/>
      <c r="L588" s="3"/>
      <c r="M588" s="3"/>
      <c r="N588" s="3"/>
      <c r="O588" s="1"/>
      <c r="P588" s="1"/>
      <c r="Q588" s="4"/>
      <c r="R588" s="1"/>
      <c r="S588" s="1"/>
      <c r="T588" s="1"/>
      <c r="U588" s="1"/>
      <c r="V588" s="1"/>
      <c r="W588" s="1"/>
      <c r="X588" s="1"/>
      <c r="Y588" s="1"/>
      <c r="Z588" s="1"/>
      <c r="AA588" s="1"/>
      <c r="AB588" s="1"/>
      <c r="AC588" s="1"/>
      <c r="AD588" s="1"/>
      <c r="AE588" s="1"/>
    </row>
    <row r="589" spans="1:31" ht="13.5" x14ac:dyDescent="0.25">
      <c r="A589" s="1"/>
      <c r="B589" s="1"/>
      <c r="C589" s="19"/>
      <c r="D589" s="1"/>
      <c r="E589" s="1"/>
      <c r="F589" s="1"/>
      <c r="G589" s="1"/>
      <c r="H589" s="1"/>
      <c r="I589" s="1"/>
      <c r="J589" s="3"/>
      <c r="K589" s="3"/>
      <c r="L589" s="3"/>
      <c r="M589" s="3"/>
      <c r="N589" s="3"/>
      <c r="O589" s="1"/>
      <c r="P589" s="1"/>
      <c r="Q589" s="4"/>
      <c r="R589" s="1"/>
      <c r="S589" s="1"/>
      <c r="T589" s="1"/>
      <c r="U589" s="1"/>
      <c r="V589" s="1"/>
      <c r="W589" s="1"/>
      <c r="X589" s="1"/>
      <c r="Y589" s="1"/>
      <c r="Z589" s="1"/>
      <c r="AA589" s="1"/>
      <c r="AB589" s="1"/>
      <c r="AC589" s="1"/>
      <c r="AD589" s="1"/>
      <c r="AE589" s="1"/>
    </row>
    <row r="590" spans="1:31" ht="13.5" x14ac:dyDescent="0.25">
      <c r="A590" s="1"/>
      <c r="B590" s="1"/>
      <c r="C590" s="19"/>
      <c r="D590" s="1"/>
      <c r="E590" s="1"/>
      <c r="F590" s="1"/>
      <c r="G590" s="1"/>
      <c r="H590" s="1"/>
      <c r="I590" s="1"/>
      <c r="J590" s="3"/>
      <c r="K590" s="3"/>
      <c r="L590" s="3"/>
      <c r="M590" s="3"/>
      <c r="N590" s="3"/>
      <c r="O590" s="1"/>
      <c r="P590" s="1"/>
      <c r="Q590" s="4"/>
      <c r="R590" s="1"/>
      <c r="S590" s="1"/>
      <c r="T590" s="1"/>
      <c r="U590" s="1"/>
      <c r="V590" s="1"/>
      <c r="W590" s="1"/>
      <c r="X590" s="1"/>
      <c r="Y590" s="1"/>
      <c r="Z590" s="1"/>
      <c r="AA590" s="1"/>
      <c r="AB590" s="1"/>
      <c r="AC590" s="1"/>
      <c r="AD590" s="1"/>
      <c r="AE590" s="1"/>
    </row>
    <row r="591" spans="1:31" ht="13.5" x14ac:dyDescent="0.25">
      <c r="A591" s="1"/>
      <c r="B591" s="1"/>
      <c r="C591" s="19"/>
      <c r="D591" s="1"/>
      <c r="E591" s="1"/>
      <c r="F591" s="1"/>
      <c r="G591" s="1"/>
      <c r="H591" s="1"/>
      <c r="I591" s="1"/>
      <c r="J591" s="3"/>
      <c r="K591" s="3"/>
      <c r="L591" s="3"/>
      <c r="M591" s="3"/>
      <c r="N591" s="3"/>
      <c r="O591" s="1"/>
      <c r="P591" s="1"/>
      <c r="Q591" s="4"/>
      <c r="R591" s="1"/>
      <c r="S591" s="1"/>
      <c r="T591" s="1"/>
      <c r="U591" s="1"/>
      <c r="V591" s="1"/>
      <c r="W591" s="1"/>
      <c r="X591" s="1"/>
      <c r="Y591" s="1"/>
      <c r="Z591" s="1"/>
      <c r="AA591" s="1"/>
      <c r="AB591" s="1"/>
      <c r="AC591" s="1"/>
      <c r="AD591" s="1"/>
      <c r="AE591" s="1"/>
    </row>
    <row r="592" spans="1:31" ht="13.5" x14ac:dyDescent="0.25">
      <c r="A592" s="1"/>
      <c r="B592" s="1"/>
      <c r="C592" s="19"/>
      <c r="D592" s="1"/>
      <c r="E592" s="1"/>
      <c r="F592" s="1"/>
      <c r="G592" s="1"/>
      <c r="H592" s="1"/>
      <c r="I592" s="1"/>
      <c r="J592" s="3"/>
      <c r="K592" s="3"/>
      <c r="L592" s="3"/>
      <c r="M592" s="3"/>
      <c r="N592" s="3"/>
      <c r="O592" s="1"/>
      <c r="P592" s="1"/>
      <c r="Q592" s="4"/>
      <c r="R592" s="1"/>
      <c r="S592" s="1"/>
      <c r="T592" s="1"/>
      <c r="U592" s="1"/>
      <c r="V592" s="1"/>
      <c r="W592" s="1"/>
      <c r="X592" s="1"/>
      <c r="Y592" s="1"/>
      <c r="Z592" s="1"/>
      <c r="AA592" s="1"/>
      <c r="AB592" s="1"/>
      <c r="AC592" s="1"/>
      <c r="AD592" s="1"/>
      <c r="AE592" s="1"/>
    </row>
    <row r="593" spans="1:31" ht="13.5" x14ac:dyDescent="0.25">
      <c r="A593" s="1"/>
      <c r="B593" s="1"/>
      <c r="C593" s="19"/>
      <c r="D593" s="1"/>
      <c r="E593" s="1"/>
      <c r="F593" s="1"/>
      <c r="G593" s="1"/>
      <c r="H593" s="1"/>
      <c r="I593" s="1"/>
      <c r="J593" s="3"/>
      <c r="K593" s="3"/>
      <c r="L593" s="3"/>
      <c r="M593" s="3"/>
      <c r="N593" s="3"/>
      <c r="O593" s="1"/>
      <c r="P593" s="1"/>
      <c r="Q593" s="4"/>
      <c r="R593" s="1"/>
      <c r="S593" s="1"/>
      <c r="T593" s="1"/>
      <c r="U593" s="1"/>
      <c r="V593" s="1"/>
      <c r="W593" s="1"/>
      <c r="X593" s="1"/>
      <c r="Y593" s="1"/>
      <c r="Z593" s="1"/>
      <c r="AA593" s="1"/>
      <c r="AB593" s="1"/>
      <c r="AC593" s="1"/>
      <c r="AD593" s="1"/>
      <c r="AE593" s="1"/>
    </row>
    <row r="594" spans="1:31" ht="13.5" x14ac:dyDescent="0.25">
      <c r="A594" s="1"/>
      <c r="B594" s="1"/>
      <c r="C594" s="19"/>
      <c r="D594" s="1"/>
      <c r="E594" s="1"/>
      <c r="F594" s="1"/>
      <c r="G594" s="1"/>
      <c r="H594" s="1"/>
      <c r="I594" s="1"/>
      <c r="J594" s="3"/>
      <c r="K594" s="3"/>
      <c r="L594" s="3"/>
      <c r="M594" s="3"/>
      <c r="N594" s="3"/>
      <c r="O594" s="1"/>
      <c r="P594" s="1"/>
      <c r="Q594" s="4"/>
      <c r="R594" s="1"/>
      <c r="S594" s="1"/>
      <c r="T594" s="1"/>
      <c r="U594" s="1"/>
      <c r="V594" s="1"/>
      <c r="W594" s="1"/>
      <c r="X594" s="1"/>
      <c r="Y594" s="1"/>
      <c r="Z594" s="1"/>
      <c r="AA594" s="1"/>
      <c r="AB594" s="1"/>
      <c r="AC594" s="1"/>
      <c r="AD594" s="1"/>
      <c r="AE594" s="1"/>
    </row>
    <row r="595" spans="1:31" ht="13.5" x14ac:dyDescent="0.25">
      <c r="A595" s="1"/>
      <c r="B595" s="1"/>
      <c r="C595" s="19"/>
      <c r="D595" s="1"/>
      <c r="E595" s="1"/>
      <c r="F595" s="1"/>
      <c r="G595" s="1"/>
      <c r="H595" s="1"/>
      <c r="I595" s="1"/>
      <c r="J595" s="3"/>
      <c r="K595" s="3"/>
      <c r="L595" s="3"/>
      <c r="M595" s="3"/>
      <c r="N595" s="3"/>
      <c r="O595" s="1"/>
      <c r="P595" s="1"/>
      <c r="Q595" s="4"/>
      <c r="R595" s="1"/>
      <c r="S595" s="1"/>
      <c r="T595" s="1"/>
      <c r="U595" s="1"/>
      <c r="V595" s="1"/>
      <c r="W595" s="1"/>
      <c r="X595" s="1"/>
      <c r="Y595" s="1"/>
      <c r="Z595" s="1"/>
      <c r="AA595" s="1"/>
      <c r="AB595" s="1"/>
      <c r="AC595" s="1"/>
      <c r="AD595" s="1"/>
      <c r="AE595" s="1"/>
    </row>
    <row r="596" spans="1:31" ht="13.5" x14ac:dyDescent="0.25">
      <c r="A596" s="1"/>
      <c r="B596" s="1"/>
      <c r="C596" s="19"/>
      <c r="D596" s="1"/>
      <c r="E596" s="1"/>
      <c r="F596" s="1"/>
      <c r="G596" s="1"/>
      <c r="H596" s="1"/>
      <c r="I596" s="1"/>
      <c r="J596" s="3"/>
      <c r="K596" s="3"/>
      <c r="L596" s="3"/>
      <c r="M596" s="3"/>
      <c r="N596" s="3"/>
      <c r="O596" s="1"/>
      <c r="P596" s="1"/>
      <c r="Q596" s="4"/>
      <c r="R596" s="1"/>
      <c r="S596" s="1"/>
      <c r="T596" s="1"/>
      <c r="U596" s="1"/>
      <c r="V596" s="1"/>
      <c r="W596" s="1"/>
      <c r="X596" s="1"/>
      <c r="Y596" s="1"/>
      <c r="Z596" s="1"/>
      <c r="AA596" s="1"/>
      <c r="AB596" s="1"/>
      <c r="AC596" s="1"/>
      <c r="AD596" s="1"/>
      <c r="AE596" s="1"/>
    </row>
    <row r="597" spans="1:31" ht="13.5" x14ac:dyDescent="0.25">
      <c r="A597" s="1"/>
      <c r="B597" s="1"/>
      <c r="C597" s="19"/>
      <c r="D597" s="1"/>
      <c r="E597" s="1"/>
      <c r="F597" s="1"/>
      <c r="G597" s="1"/>
      <c r="H597" s="1"/>
      <c r="I597" s="1"/>
      <c r="J597" s="3"/>
      <c r="K597" s="3"/>
      <c r="L597" s="3"/>
      <c r="M597" s="3"/>
      <c r="N597" s="3"/>
      <c r="O597" s="1"/>
      <c r="P597" s="1"/>
      <c r="Q597" s="4"/>
      <c r="R597" s="1"/>
      <c r="S597" s="1"/>
      <c r="T597" s="1"/>
      <c r="U597" s="1"/>
      <c r="V597" s="1"/>
      <c r="W597" s="1"/>
      <c r="X597" s="1"/>
      <c r="Y597" s="1"/>
      <c r="Z597" s="1"/>
      <c r="AA597" s="1"/>
      <c r="AB597" s="1"/>
      <c r="AC597" s="1"/>
      <c r="AD597" s="1"/>
      <c r="AE597" s="1"/>
    </row>
    <row r="598" spans="1:31" ht="13.5" x14ac:dyDescent="0.25">
      <c r="A598" s="1"/>
      <c r="B598" s="1"/>
      <c r="C598" s="19"/>
      <c r="D598" s="1"/>
      <c r="E598" s="1"/>
      <c r="F598" s="1"/>
      <c r="G598" s="1"/>
      <c r="H598" s="1"/>
      <c r="I598" s="1"/>
      <c r="J598" s="3"/>
      <c r="K598" s="3"/>
      <c r="L598" s="3"/>
      <c r="M598" s="3"/>
      <c r="N598" s="3"/>
      <c r="O598" s="1"/>
      <c r="P598" s="1"/>
      <c r="Q598" s="4"/>
      <c r="R598" s="1"/>
      <c r="S598" s="1"/>
      <c r="T598" s="1"/>
      <c r="U598" s="1"/>
      <c r="V598" s="1"/>
      <c r="W598" s="1"/>
      <c r="X598" s="1"/>
      <c r="Y598" s="1"/>
      <c r="Z598" s="1"/>
      <c r="AA598" s="1"/>
      <c r="AB598" s="1"/>
      <c r="AC598" s="1"/>
      <c r="AD598" s="1"/>
      <c r="AE598" s="1"/>
    </row>
    <row r="599" spans="1:31" ht="13.5" x14ac:dyDescent="0.25">
      <c r="A599" s="1"/>
      <c r="B599" s="1"/>
      <c r="C599" s="19"/>
      <c r="D599" s="1"/>
      <c r="E599" s="1"/>
      <c r="F599" s="1"/>
      <c r="G599" s="1"/>
      <c r="H599" s="1"/>
      <c r="I599" s="1"/>
      <c r="J599" s="3"/>
      <c r="K599" s="3"/>
      <c r="L599" s="3"/>
      <c r="M599" s="3"/>
      <c r="N599" s="3"/>
      <c r="O599" s="1"/>
      <c r="P599" s="1"/>
      <c r="Q599" s="4"/>
      <c r="R599" s="1"/>
      <c r="S599" s="1"/>
      <c r="T599" s="1"/>
      <c r="U599" s="1"/>
      <c r="V599" s="1"/>
      <c r="W599" s="1"/>
      <c r="X599" s="1"/>
      <c r="Y599" s="1"/>
      <c r="Z599" s="1"/>
      <c r="AA599" s="1"/>
      <c r="AB599" s="1"/>
      <c r="AC599" s="1"/>
      <c r="AD599" s="1"/>
      <c r="AE599" s="1"/>
    </row>
    <row r="600" spans="1:31" ht="13.5" x14ac:dyDescent="0.25">
      <c r="A600" s="1"/>
      <c r="B600" s="1"/>
      <c r="C600" s="19"/>
      <c r="D600" s="1"/>
      <c r="E600" s="1"/>
      <c r="F600" s="1"/>
      <c r="G600" s="1"/>
      <c r="H600" s="1"/>
      <c r="I600" s="1"/>
      <c r="J600" s="3"/>
      <c r="K600" s="3"/>
      <c r="L600" s="3"/>
      <c r="M600" s="3"/>
      <c r="N600" s="3"/>
      <c r="O600" s="1"/>
      <c r="P600" s="1"/>
      <c r="Q600" s="4"/>
      <c r="R600" s="1"/>
      <c r="S600" s="1"/>
      <c r="T600" s="1"/>
      <c r="U600" s="1"/>
      <c r="V600" s="1"/>
      <c r="W600" s="1"/>
      <c r="X600" s="1"/>
      <c r="Y600" s="1"/>
      <c r="Z600" s="1"/>
      <c r="AA600" s="1"/>
      <c r="AB600" s="1"/>
      <c r="AC600" s="1"/>
      <c r="AD600" s="1"/>
      <c r="AE600" s="1"/>
    </row>
    <row r="601" spans="1:31" ht="13.5" x14ac:dyDescent="0.25">
      <c r="A601" s="1"/>
      <c r="B601" s="1"/>
      <c r="C601" s="19"/>
      <c r="D601" s="1"/>
      <c r="E601" s="1"/>
      <c r="F601" s="1"/>
      <c r="G601" s="1"/>
      <c r="H601" s="1"/>
      <c r="I601" s="1"/>
      <c r="J601" s="3"/>
      <c r="K601" s="3"/>
      <c r="L601" s="3"/>
      <c r="M601" s="3"/>
      <c r="N601" s="3"/>
      <c r="O601" s="1"/>
      <c r="P601" s="1"/>
      <c r="Q601" s="4"/>
      <c r="R601" s="1"/>
      <c r="S601" s="1"/>
      <c r="T601" s="1"/>
      <c r="U601" s="1"/>
      <c r="V601" s="1"/>
      <c r="W601" s="1"/>
      <c r="X601" s="1"/>
      <c r="Y601" s="1"/>
      <c r="Z601" s="1"/>
      <c r="AA601" s="1"/>
      <c r="AB601" s="1"/>
      <c r="AC601" s="1"/>
      <c r="AD601" s="1"/>
      <c r="AE601" s="1"/>
    </row>
    <row r="602" spans="1:31" ht="13.5" x14ac:dyDescent="0.25">
      <c r="A602" s="1"/>
      <c r="B602" s="1"/>
      <c r="C602" s="19"/>
      <c r="D602" s="1"/>
      <c r="E602" s="1"/>
      <c r="F602" s="1"/>
      <c r="G602" s="1"/>
      <c r="H602" s="1"/>
      <c r="I602" s="1"/>
      <c r="J602" s="3"/>
      <c r="K602" s="3"/>
      <c r="L602" s="3"/>
      <c r="M602" s="3"/>
      <c r="N602" s="3"/>
      <c r="O602" s="1"/>
      <c r="P602" s="1"/>
      <c r="Q602" s="4"/>
      <c r="R602" s="1"/>
      <c r="S602" s="1"/>
      <c r="T602" s="1"/>
      <c r="U602" s="1"/>
      <c r="V602" s="1"/>
      <c r="W602" s="1"/>
      <c r="X602" s="1"/>
      <c r="Y602" s="1"/>
      <c r="Z602" s="1"/>
      <c r="AA602" s="1"/>
      <c r="AB602" s="1"/>
      <c r="AC602" s="1"/>
      <c r="AD602" s="1"/>
      <c r="AE602" s="1"/>
    </row>
    <row r="603" spans="1:31" ht="13.5" x14ac:dyDescent="0.25">
      <c r="A603" s="1"/>
      <c r="B603" s="1"/>
      <c r="C603" s="19"/>
      <c r="D603" s="1"/>
      <c r="E603" s="1"/>
      <c r="F603" s="1"/>
      <c r="G603" s="1"/>
      <c r="H603" s="1"/>
      <c r="I603" s="1"/>
      <c r="J603" s="3"/>
      <c r="K603" s="3"/>
      <c r="L603" s="3"/>
      <c r="M603" s="3"/>
      <c r="N603" s="3"/>
      <c r="O603" s="1"/>
      <c r="P603" s="1"/>
      <c r="Q603" s="4"/>
      <c r="R603" s="1"/>
      <c r="S603" s="1"/>
      <c r="T603" s="1"/>
      <c r="U603" s="1"/>
      <c r="V603" s="1"/>
      <c r="W603" s="1"/>
      <c r="X603" s="1"/>
      <c r="Y603" s="1"/>
      <c r="Z603" s="1"/>
      <c r="AA603" s="1"/>
      <c r="AB603" s="1"/>
      <c r="AC603" s="1"/>
      <c r="AD603" s="1"/>
      <c r="AE603" s="1"/>
    </row>
    <row r="604" spans="1:31" ht="13.5" x14ac:dyDescent="0.25">
      <c r="A604" s="1"/>
      <c r="B604" s="1"/>
      <c r="C604" s="19"/>
      <c r="D604" s="1"/>
      <c r="E604" s="1"/>
      <c r="F604" s="1"/>
      <c r="G604" s="1"/>
      <c r="H604" s="1"/>
      <c r="I604" s="1"/>
      <c r="J604" s="3"/>
      <c r="K604" s="3"/>
      <c r="L604" s="3"/>
      <c r="M604" s="3"/>
      <c r="N604" s="3"/>
      <c r="O604" s="1"/>
      <c r="P604" s="1"/>
      <c r="Q604" s="4"/>
      <c r="R604" s="1"/>
      <c r="S604" s="1"/>
      <c r="T604" s="1"/>
      <c r="U604" s="1"/>
      <c r="V604" s="1"/>
      <c r="W604" s="1"/>
      <c r="X604" s="1"/>
      <c r="Y604" s="1"/>
      <c r="Z604" s="1"/>
      <c r="AA604" s="1"/>
      <c r="AB604" s="1"/>
      <c r="AC604" s="1"/>
      <c r="AD604" s="1"/>
      <c r="AE604" s="1"/>
    </row>
    <row r="605" spans="1:31" ht="13.5" x14ac:dyDescent="0.25">
      <c r="A605" s="1"/>
      <c r="B605" s="1"/>
      <c r="C605" s="19"/>
      <c r="D605" s="1"/>
      <c r="E605" s="1"/>
      <c r="F605" s="1"/>
      <c r="G605" s="1"/>
      <c r="H605" s="1"/>
      <c r="I605" s="1"/>
      <c r="J605" s="3"/>
      <c r="K605" s="3"/>
      <c r="L605" s="3"/>
      <c r="M605" s="3"/>
      <c r="N605" s="3"/>
      <c r="O605" s="1"/>
      <c r="P605" s="1"/>
      <c r="Q605" s="4"/>
      <c r="R605" s="1"/>
      <c r="S605" s="1"/>
      <c r="T605" s="1"/>
      <c r="U605" s="1"/>
      <c r="V605" s="1"/>
      <c r="W605" s="1"/>
      <c r="X605" s="1"/>
      <c r="Y605" s="1"/>
      <c r="Z605" s="1"/>
      <c r="AA605" s="1"/>
      <c r="AB605" s="1"/>
      <c r="AC605" s="1"/>
      <c r="AD605" s="1"/>
      <c r="AE605" s="1"/>
    </row>
    <row r="606" spans="1:31" ht="13.5" x14ac:dyDescent="0.25">
      <c r="A606" s="1"/>
      <c r="B606" s="1"/>
      <c r="C606" s="19"/>
      <c r="D606" s="1"/>
      <c r="E606" s="1"/>
      <c r="F606" s="1"/>
      <c r="G606" s="1"/>
      <c r="H606" s="1"/>
      <c r="I606" s="1"/>
      <c r="J606" s="3"/>
      <c r="K606" s="3"/>
      <c r="L606" s="3"/>
      <c r="M606" s="3"/>
      <c r="N606" s="3"/>
      <c r="O606" s="1"/>
      <c r="P606" s="1"/>
      <c r="Q606" s="4"/>
      <c r="R606" s="1"/>
      <c r="S606" s="1"/>
      <c r="T606" s="1"/>
      <c r="U606" s="1"/>
      <c r="V606" s="1"/>
      <c r="W606" s="1"/>
      <c r="X606" s="1"/>
      <c r="Y606" s="1"/>
      <c r="Z606" s="1"/>
      <c r="AA606" s="1"/>
      <c r="AB606" s="1"/>
      <c r="AC606" s="1"/>
      <c r="AD606" s="1"/>
      <c r="AE606" s="1"/>
    </row>
    <row r="607" spans="1:31" ht="13.5" x14ac:dyDescent="0.25">
      <c r="A607" s="1"/>
      <c r="B607" s="1"/>
      <c r="C607" s="19"/>
      <c r="D607" s="1"/>
      <c r="E607" s="1"/>
      <c r="F607" s="1"/>
      <c r="G607" s="1"/>
      <c r="H607" s="1"/>
      <c r="I607" s="1"/>
      <c r="J607" s="3"/>
      <c r="K607" s="3"/>
      <c r="L607" s="3"/>
      <c r="M607" s="3"/>
      <c r="N607" s="3"/>
      <c r="O607" s="1"/>
      <c r="P607" s="1"/>
      <c r="Q607" s="4"/>
      <c r="R607" s="1"/>
      <c r="S607" s="1"/>
      <c r="T607" s="1"/>
      <c r="U607" s="1"/>
      <c r="V607" s="1"/>
      <c r="W607" s="1"/>
      <c r="X607" s="1"/>
      <c r="Y607" s="1"/>
      <c r="Z607" s="1"/>
      <c r="AA607" s="1"/>
      <c r="AB607" s="1"/>
      <c r="AC607" s="1"/>
      <c r="AD607" s="1"/>
      <c r="AE607" s="1"/>
    </row>
    <row r="608" spans="1:31" ht="13.5" x14ac:dyDescent="0.25">
      <c r="A608" s="1"/>
      <c r="B608" s="1"/>
      <c r="C608" s="19"/>
      <c r="D608" s="1"/>
      <c r="E608" s="1"/>
      <c r="F608" s="1"/>
      <c r="G608" s="1"/>
      <c r="H608" s="1"/>
      <c r="I608" s="1"/>
      <c r="J608" s="3"/>
      <c r="K608" s="3"/>
      <c r="L608" s="3"/>
      <c r="M608" s="3"/>
      <c r="N608" s="3"/>
      <c r="O608" s="1"/>
      <c r="P608" s="1"/>
      <c r="Q608" s="4"/>
      <c r="R608" s="1"/>
      <c r="S608" s="1"/>
      <c r="T608" s="1"/>
      <c r="U608" s="1"/>
      <c r="V608" s="1"/>
      <c r="W608" s="1"/>
      <c r="X608" s="1"/>
      <c r="Y608" s="1"/>
      <c r="Z608" s="1"/>
      <c r="AA608" s="1"/>
      <c r="AB608" s="1"/>
      <c r="AC608" s="1"/>
      <c r="AD608" s="1"/>
      <c r="AE608" s="1"/>
    </row>
    <row r="609" spans="1:31" ht="13.5" x14ac:dyDescent="0.25">
      <c r="A609" s="1"/>
      <c r="B609" s="1"/>
      <c r="C609" s="19"/>
      <c r="D609" s="1"/>
      <c r="E609" s="1"/>
      <c r="F609" s="1"/>
      <c r="G609" s="1"/>
      <c r="H609" s="1"/>
      <c r="I609" s="1"/>
      <c r="J609" s="3"/>
      <c r="K609" s="3"/>
      <c r="L609" s="3"/>
      <c r="M609" s="3"/>
      <c r="N609" s="3"/>
      <c r="O609" s="1"/>
      <c r="P609" s="1"/>
      <c r="Q609" s="4"/>
      <c r="R609" s="1"/>
      <c r="S609" s="1"/>
      <c r="T609" s="1"/>
      <c r="U609" s="1"/>
      <c r="V609" s="1"/>
      <c r="W609" s="1"/>
      <c r="X609" s="1"/>
      <c r="Y609" s="1"/>
      <c r="Z609" s="1"/>
      <c r="AA609" s="1"/>
      <c r="AB609" s="1"/>
      <c r="AC609" s="1"/>
      <c r="AD609" s="1"/>
      <c r="AE609" s="1"/>
    </row>
    <row r="610" spans="1:31" ht="13.5" x14ac:dyDescent="0.25">
      <c r="A610" s="1"/>
      <c r="B610" s="1"/>
      <c r="C610" s="19"/>
      <c r="D610" s="1"/>
      <c r="E610" s="1"/>
      <c r="F610" s="1"/>
      <c r="G610" s="1"/>
      <c r="H610" s="1"/>
      <c r="I610" s="1"/>
      <c r="J610" s="3"/>
      <c r="K610" s="3"/>
      <c r="L610" s="3"/>
      <c r="M610" s="3"/>
      <c r="N610" s="3"/>
      <c r="O610" s="1"/>
      <c r="P610" s="1"/>
      <c r="Q610" s="4"/>
      <c r="R610" s="1"/>
      <c r="S610" s="1"/>
      <c r="T610" s="1"/>
      <c r="U610" s="1"/>
      <c r="V610" s="1"/>
      <c r="W610" s="1"/>
      <c r="X610" s="1"/>
      <c r="Y610" s="1"/>
      <c r="Z610" s="1"/>
      <c r="AA610" s="1"/>
      <c r="AB610" s="1"/>
      <c r="AC610" s="1"/>
      <c r="AD610" s="1"/>
      <c r="AE610" s="1"/>
    </row>
    <row r="611" spans="1:31" ht="13.5" x14ac:dyDescent="0.25">
      <c r="A611" s="1"/>
      <c r="B611" s="1"/>
      <c r="C611" s="19"/>
      <c r="D611" s="1"/>
      <c r="E611" s="1"/>
      <c r="F611" s="1"/>
      <c r="G611" s="1"/>
      <c r="H611" s="1"/>
      <c r="I611" s="1"/>
      <c r="J611" s="3"/>
      <c r="K611" s="3"/>
      <c r="L611" s="3"/>
      <c r="M611" s="3"/>
      <c r="N611" s="3"/>
      <c r="O611" s="1"/>
      <c r="P611" s="1"/>
      <c r="Q611" s="4"/>
      <c r="R611" s="1"/>
      <c r="S611" s="1"/>
      <c r="T611" s="1"/>
      <c r="U611" s="1"/>
      <c r="V611" s="1"/>
      <c r="W611" s="1"/>
      <c r="X611" s="1"/>
      <c r="Y611" s="1"/>
      <c r="Z611" s="1"/>
      <c r="AA611" s="1"/>
      <c r="AB611" s="1"/>
      <c r="AC611" s="1"/>
      <c r="AD611" s="1"/>
      <c r="AE611" s="1"/>
    </row>
    <row r="612" spans="1:31" ht="13.5" x14ac:dyDescent="0.25">
      <c r="A612" s="1"/>
      <c r="B612" s="1"/>
      <c r="C612" s="19"/>
      <c r="D612" s="1"/>
      <c r="E612" s="1"/>
      <c r="F612" s="1"/>
      <c r="G612" s="1"/>
      <c r="H612" s="1"/>
      <c r="I612" s="1"/>
      <c r="J612" s="3"/>
      <c r="K612" s="3"/>
      <c r="L612" s="3"/>
      <c r="M612" s="3"/>
      <c r="N612" s="3"/>
      <c r="O612" s="1"/>
      <c r="P612" s="1"/>
      <c r="Q612" s="4"/>
      <c r="R612" s="1"/>
      <c r="S612" s="1"/>
      <c r="T612" s="1"/>
      <c r="U612" s="1"/>
      <c r="V612" s="1"/>
      <c r="W612" s="1"/>
      <c r="X612" s="1"/>
      <c r="Y612" s="1"/>
      <c r="Z612" s="1"/>
      <c r="AA612" s="1"/>
      <c r="AB612" s="1"/>
      <c r="AC612" s="1"/>
      <c r="AD612" s="1"/>
      <c r="AE612" s="1"/>
    </row>
    <row r="613" spans="1:31" ht="13.5" x14ac:dyDescent="0.25">
      <c r="A613" s="1"/>
      <c r="B613" s="1"/>
      <c r="C613" s="19"/>
      <c r="D613" s="1"/>
      <c r="E613" s="1"/>
      <c r="F613" s="1"/>
      <c r="G613" s="1"/>
      <c r="H613" s="1"/>
      <c r="I613" s="1"/>
      <c r="J613" s="3"/>
      <c r="K613" s="3"/>
      <c r="L613" s="3"/>
      <c r="M613" s="3"/>
      <c r="N613" s="3"/>
      <c r="O613" s="1"/>
      <c r="P613" s="1"/>
      <c r="Q613" s="4"/>
      <c r="R613" s="1"/>
      <c r="S613" s="1"/>
      <c r="T613" s="1"/>
      <c r="U613" s="1"/>
      <c r="V613" s="1"/>
      <c r="W613" s="1"/>
      <c r="X613" s="1"/>
      <c r="Y613" s="1"/>
      <c r="Z613" s="1"/>
      <c r="AA613" s="1"/>
      <c r="AB613" s="1"/>
      <c r="AC613" s="1"/>
      <c r="AD613" s="1"/>
      <c r="AE613" s="1"/>
    </row>
    <row r="614" spans="1:31" ht="13.5" x14ac:dyDescent="0.25">
      <c r="A614" s="1"/>
      <c r="B614" s="1"/>
      <c r="C614" s="19"/>
      <c r="D614" s="1"/>
      <c r="E614" s="1"/>
      <c r="F614" s="1"/>
      <c r="G614" s="1"/>
      <c r="H614" s="1"/>
      <c r="I614" s="1"/>
      <c r="J614" s="3"/>
      <c r="K614" s="3"/>
      <c r="L614" s="3"/>
      <c r="M614" s="3"/>
      <c r="N614" s="3"/>
      <c r="O614" s="1"/>
      <c r="P614" s="1"/>
      <c r="Q614" s="4"/>
      <c r="R614" s="1"/>
      <c r="S614" s="1"/>
      <c r="T614" s="1"/>
      <c r="U614" s="1"/>
      <c r="V614" s="1"/>
      <c r="W614" s="1"/>
      <c r="X614" s="1"/>
      <c r="Y614" s="1"/>
      <c r="Z614" s="1"/>
      <c r="AA614" s="1"/>
      <c r="AB614" s="1"/>
      <c r="AC614" s="1"/>
      <c r="AD614" s="1"/>
      <c r="AE614" s="1"/>
    </row>
    <row r="615" spans="1:31" ht="13.5" x14ac:dyDescent="0.25">
      <c r="A615" s="1"/>
      <c r="B615" s="1"/>
      <c r="C615" s="19"/>
      <c r="D615" s="1"/>
      <c r="E615" s="1"/>
      <c r="F615" s="1"/>
      <c r="G615" s="1"/>
      <c r="H615" s="1"/>
      <c r="I615" s="1"/>
      <c r="J615" s="3"/>
      <c r="K615" s="3"/>
      <c r="L615" s="3"/>
      <c r="M615" s="3"/>
      <c r="N615" s="3"/>
      <c r="O615" s="1"/>
      <c r="P615" s="1"/>
      <c r="Q615" s="4"/>
      <c r="R615" s="1"/>
      <c r="S615" s="1"/>
      <c r="T615" s="1"/>
      <c r="U615" s="1"/>
      <c r="V615" s="1"/>
      <c r="W615" s="1"/>
      <c r="X615" s="1"/>
      <c r="Y615" s="1"/>
      <c r="Z615" s="1"/>
      <c r="AA615" s="1"/>
      <c r="AB615" s="1"/>
      <c r="AC615" s="1"/>
      <c r="AD615" s="1"/>
      <c r="AE615" s="1"/>
    </row>
    <row r="616" spans="1:31" ht="13.5" x14ac:dyDescent="0.25">
      <c r="A616" s="1"/>
      <c r="B616" s="1"/>
      <c r="C616" s="19"/>
      <c r="D616" s="1"/>
      <c r="E616" s="1"/>
      <c r="F616" s="1"/>
      <c r="G616" s="1"/>
      <c r="H616" s="1"/>
      <c r="I616" s="1"/>
      <c r="J616" s="3"/>
      <c r="K616" s="3"/>
      <c r="L616" s="3"/>
      <c r="M616" s="3"/>
      <c r="N616" s="3"/>
      <c r="O616" s="1"/>
      <c r="P616" s="1"/>
      <c r="Q616" s="4"/>
      <c r="R616" s="1"/>
      <c r="S616" s="1"/>
      <c r="T616" s="1"/>
      <c r="U616" s="1"/>
      <c r="V616" s="1"/>
      <c r="W616" s="1"/>
      <c r="X616" s="1"/>
      <c r="Y616" s="1"/>
      <c r="Z616" s="1"/>
      <c r="AA616" s="1"/>
      <c r="AB616" s="1"/>
      <c r="AC616" s="1"/>
      <c r="AD616" s="1"/>
      <c r="AE616" s="1"/>
    </row>
    <row r="617" spans="1:31" ht="13.5" x14ac:dyDescent="0.25">
      <c r="A617" s="1"/>
      <c r="B617" s="1"/>
      <c r="C617" s="19"/>
      <c r="D617" s="1"/>
      <c r="E617" s="1"/>
      <c r="F617" s="1"/>
      <c r="G617" s="1"/>
      <c r="H617" s="1"/>
      <c r="I617" s="1"/>
      <c r="J617" s="3"/>
      <c r="K617" s="3"/>
      <c r="L617" s="3"/>
      <c r="M617" s="3"/>
      <c r="N617" s="3"/>
      <c r="O617" s="1"/>
      <c r="P617" s="1"/>
      <c r="Q617" s="4"/>
      <c r="R617" s="1"/>
      <c r="S617" s="1"/>
      <c r="T617" s="1"/>
      <c r="U617" s="1"/>
      <c r="V617" s="1"/>
      <c r="W617" s="1"/>
      <c r="X617" s="1"/>
      <c r="Y617" s="1"/>
      <c r="Z617" s="1"/>
      <c r="AA617" s="1"/>
      <c r="AB617" s="1"/>
      <c r="AC617" s="1"/>
      <c r="AD617" s="1"/>
      <c r="AE617" s="1"/>
    </row>
    <row r="618" spans="1:31" ht="13.5" x14ac:dyDescent="0.25">
      <c r="A618" s="1"/>
      <c r="B618" s="1"/>
      <c r="C618" s="19"/>
      <c r="D618" s="1"/>
      <c r="E618" s="1"/>
      <c r="F618" s="1"/>
      <c r="G618" s="1"/>
      <c r="H618" s="1"/>
      <c r="I618" s="1"/>
      <c r="J618" s="3"/>
      <c r="K618" s="3"/>
      <c r="L618" s="3"/>
      <c r="M618" s="3"/>
      <c r="N618" s="3"/>
      <c r="O618" s="1"/>
      <c r="P618" s="1"/>
      <c r="Q618" s="4"/>
      <c r="R618" s="1"/>
      <c r="S618" s="1"/>
      <c r="T618" s="1"/>
      <c r="U618" s="1"/>
      <c r="V618" s="1"/>
      <c r="W618" s="1"/>
      <c r="X618" s="1"/>
      <c r="Y618" s="1"/>
      <c r="Z618" s="1"/>
      <c r="AA618" s="1"/>
      <c r="AB618" s="1"/>
      <c r="AC618" s="1"/>
      <c r="AD618" s="1"/>
      <c r="AE618" s="1"/>
    </row>
    <row r="619" spans="1:31" ht="13.5" x14ac:dyDescent="0.25">
      <c r="A619" s="1"/>
      <c r="B619" s="1"/>
      <c r="C619" s="19"/>
      <c r="D619" s="1"/>
      <c r="E619" s="1"/>
      <c r="F619" s="1"/>
      <c r="G619" s="1"/>
      <c r="H619" s="1"/>
      <c r="I619" s="1"/>
      <c r="J619" s="3"/>
      <c r="K619" s="3"/>
      <c r="L619" s="3"/>
      <c r="M619" s="3"/>
      <c r="N619" s="3"/>
      <c r="O619" s="1"/>
      <c r="P619" s="1"/>
      <c r="Q619" s="4"/>
      <c r="R619" s="1"/>
      <c r="S619" s="1"/>
      <c r="T619" s="1"/>
      <c r="U619" s="1"/>
      <c r="V619" s="1"/>
      <c r="W619" s="1"/>
      <c r="X619" s="1"/>
      <c r="Y619" s="1"/>
      <c r="Z619" s="1"/>
      <c r="AA619" s="1"/>
      <c r="AB619" s="1"/>
      <c r="AC619" s="1"/>
      <c r="AD619" s="1"/>
      <c r="AE619" s="1"/>
    </row>
    <row r="620" spans="1:31" ht="13.5" x14ac:dyDescent="0.25">
      <c r="A620" s="1"/>
      <c r="B620" s="1"/>
      <c r="C620" s="19"/>
      <c r="D620" s="1"/>
      <c r="E620" s="1"/>
      <c r="F620" s="1"/>
      <c r="G620" s="1"/>
      <c r="H620" s="1"/>
      <c r="I620" s="1"/>
      <c r="J620" s="3"/>
      <c r="K620" s="3"/>
      <c r="L620" s="3"/>
      <c r="M620" s="3"/>
      <c r="N620" s="3"/>
      <c r="O620" s="1"/>
      <c r="P620" s="1"/>
      <c r="Q620" s="4"/>
      <c r="R620" s="1"/>
      <c r="S620" s="1"/>
      <c r="T620" s="1"/>
      <c r="U620" s="1"/>
      <c r="V620" s="1"/>
      <c r="W620" s="1"/>
      <c r="X620" s="1"/>
      <c r="Y620" s="1"/>
      <c r="Z620" s="1"/>
      <c r="AA620" s="1"/>
      <c r="AB620" s="1"/>
      <c r="AC620" s="1"/>
      <c r="AD620" s="1"/>
      <c r="AE620" s="1"/>
    </row>
    <row r="621" spans="1:31" ht="13.5" x14ac:dyDescent="0.25">
      <c r="A621" s="1"/>
      <c r="B621" s="1"/>
      <c r="C621" s="19"/>
      <c r="D621" s="1"/>
      <c r="E621" s="1"/>
      <c r="F621" s="1"/>
      <c r="G621" s="1"/>
      <c r="H621" s="1"/>
      <c r="I621" s="1"/>
      <c r="J621" s="3"/>
      <c r="K621" s="3"/>
      <c r="L621" s="3"/>
      <c r="M621" s="3"/>
      <c r="N621" s="3"/>
      <c r="O621" s="1"/>
      <c r="P621" s="1"/>
      <c r="Q621" s="4"/>
      <c r="R621" s="1"/>
      <c r="S621" s="1"/>
      <c r="T621" s="1"/>
      <c r="U621" s="1"/>
      <c r="V621" s="1"/>
      <c r="W621" s="1"/>
      <c r="X621" s="1"/>
      <c r="Y621" s="1"/>
      <c r="Z621" s="1"/>
      <c r="AA621" s="1"/>
      <c r="AB621" s="1"/>
      <c r="AC621" s="1"/>
      <c r="AD621" s="1"/>
      <c r="AE621" s="1"/>
    </row>
    <row r="622" spans="1:31" ht="13.5" x14ac:dyDescent="0.25">
      <c r="A622" s="1"/>
      <c r="B622" s="1"/>
      <c r="C622" s="19"/>
      <c r="D622" s="1"/>
      <c r="E622" s="1"/>
      <c r="F622" s="1"/>
      <c r="G622" s="1"/>
      <c r="H622" s="1"/>
      <c r="I622" s="1"/>
      <c r="J622" s="3"/>
      <c r="K622" s="3"/>
      <c r="L622" s="3"/>
      <c r="M622" s="3"/>
      <c r="N622" s="3"/>
      <c r="O622" s="1"/>
      <c r="P622" s="1"/>
      <c r="Q622" s="4"/>
      <c r="R622" s="1"/>
      <c r="S622" s="1"/>
      <c r="T622" s="1"/>
      <c r="U622" s="1"/>
      <c r="V622" s="1"/>
      <c r="W622" s="1"/>
      <c r="X622" s="1"/>
      <c r="Y622" s="1"/>
      <c r="Z622" s="1"/>
      <c r="AA622" s="1"/>
      <c r="AB622" s="1"/>
      <c r="AC622" s="1"/>
      <c r="AD622" s="1"/>
      <c r="AE622" s="1"/>
    </row>
    <row r="623" spans="1:31" ht="13.5" x14ac:dyDescent="0.25">
      <c r="A623" s="1"/>
      <c r="B623" s="1"/>
      <c r="C623" s="19"/>
      <c r="D623" s="1"/>
      <c r="E623" s="1"/>
      <c r="F623" s="1"/>
      <c r="G623" s="1"/>
      <c r="H623" s="1"/>
      <c r="I623" s="1"/>
      <c r="J623" s="3"/>
      <c r="K623" s="3"/>
      <c r="L623" s="3"/>
      <c r="M623" s="3"/>
      <c r="N623" s="3"/>
      <c r="O623" s="1"/>
      <c r="P623" s="1"/>
      <c r="Q623" s="4"/>
      <c r="R623" s="1"/>
      <c r="S623" s="1"/>
      <c r="T623" s="1"/>
      <c r="U623" s="1"/>
      <c r="V623" s="1"/>
      <c r="W623" s="1"/>
      <c r="X623" s="1"/>
      <c r="Y623" s="1"/>
      <c r="Z623" s="1"/>
      <c r="AA623" s="1"/>
      <c r="AB623" s="1"/>
      <c r="AC623" s="1"/>
      <c r="AD623" s="1"/>
      <c r="AE623" s="1"/>
    </row>
    <row r="624" spans="1:31" ht="13.5" x14ac:dyDescent="0.25">
      <c r="A624" s="1"/>
      <c r="B624" s="1"/>
      <c r="C624" s="19"/>
      <c r="D624" s="1"/>
      <c r="E624" s="1"/>
      <c r="F624" s="1"/>
      <c r="G624" s="1"/>
      <c r="H624" s="1"/>
      <c r="I624" s="1"/>
      <c r="J624" s="3"/>
      <c r="K624" s="3"/>
      <c r="L624" s="3"/>
      <c r="M624" s="3"/>
      <c r="N624" s="3"/>
      <c r="O624" s="1"/>
      <c r="P624" s="1"/>
      <c r="Q624" s="4"/>
      <c r="R624" s="1"/>
      <c r="S624" s="1"/>
      <c r="T624" s="1"/>
      <c r="U624" s="1"/>
      <c r="V624" s="1"/>
      <c r="W624" s="1"/>
      <c r="X624" s="1"/>
      <c r="Y624" s="1"/>
      <c r="Z624" s="1"/>
      <c r="AA624" s="1"/>
      <c r="AB624" s="1"/>
      <c r="AC624" s="1"/>
      <c r="AD624" s="1"/>
      <c r="AE624" s="1"/>
    </row>
    <row r="625" spans="1:31" ht="13.5" x14ac:dyDescent="0.25">
      <c r="A625" s="1"/>
      <c r="B625" s="1"/>
      <c r="C625" s="19"/>
      <c r="D625" s="1"/>
      <c r="E625" s="1"/>
      <c r="F625" s="1"/>
      <c r="G625" s="1"/>
      <c r="H625" s="1"/>
      <c r="I625" s="1"/>
      <c r="J625" s="3"/>
      <c r="K625" s="3"/>
      <c r="L625" s="3"/>
      <c r="M625" s="3"/>
      <c r="N625" s="3"/>
      <c r="O625" s="1"/>
      <c r="P625" s="1"/>
      <c r="Q625" s="4"/>
      <c r="R625" s="1"/>
      <c r="S625" s="1"/>
      <c r="T625" s="1"/>
      <c r="U625" s="1"/>
      <c r="V625" s="1"/>
      <c r="W625" s="1"/>
      <c r="X625" s="1"/>
      <c r="Y625" s="1"/>
      <c r="Z625" s="1"/>
      <c r="AA625" s="1"/>
      <c r="AB625" s="1"/>
      <c r="AC625" s="1"/>
      <c r="AD625" s="1"/>
      <c r="AE625" s="1"/>
    </row>
    <row r="626" spans="1:31" ht="13.5" x14ac:dyDescent="0.25">
      <c r="A626" s="1"/>
      <c r="B626" s="1"/>
      <c r="C626" s="19"/>
      <c r="D626" s="1"/>
      <c r="E626" s="1"/>
      <c r="F626" s="1"/>
      <c r="G626" s="1"/>
      <c r="H626" s="1"/>
      <c r="I626" s="1"/>
      <c r="J626" s="3"/>
      <c r="K626" s="3"/>
      <c r="L626" s="3"/>
      <c r="M626" s="3"/>
      <c r="N626" s="3"/>
      <c r="O626" s="1"/>
      <c r="P626" s="1"/>
      <c r="Q626" s="4"/>
      <c r="R626" s="1"/>
      <c r="S626" s="1"/>
      <c r="T626" s="1"/>
      <c r="U626" s="1"/>
      <c r="V626" s="1"/>
      <c r="W626" s="1"/>
      <c r="X626" s="1"/>
      <c r="Y626" s="1"/>
      <c r="Z626" s="1"/>
      <c r="AA626" s="1"/>
      <c r="AB626" s="1"/>
      <c r="AC626" s="1"/>
      <c r="AD626" s="1"/>
      <c r="AE626" s="1"/>
    </row>
    <row r="627" spans="1:31" ht="13.5" x14ac:dyDescent="0.25">
      <c r="A627" s="1"/>
      <c r="B627" s="1"/>
      <c r="C627" s="19"/>
      <c r="D627" s="1"/>
      <c r="E627" s="1"/>
      <c r="F627" s="1"/>
      <c r="G627" s="1"/>
      <c r="H627" s="1"/>
      <c r="I627" s="1"/>
      <c r="J627" s="3"/>
      <c r="K627" s="3"/>
      <c r="L627" s="3"/>
      <c r="M627" s="3"/>
      <c r="N627" s="3"/>
      <c r="O627" s="1"/>
      <c r="P627" s="1"/>
      <c r="Q627" s="4"/>
      <c r="R627" s="1"/>
      <c r="S627" s="1"/>
      <c r="T627" s="1"/>
      <c r="U627" s="1"/>
      <c r="V627" s="1"/>
      <c r="W627" s="1"/>
      <c r="X627" s="1"/>
      <c r="Y627" s="1"/>
      <c r="Z627" s="1"/>
      <c r="AA627" s="1"/>
      <c r="AB627" s="1"/>
      <c r="AC627" s="1"/>
      <c r="AD627" s="1"/>
      <c r="AE627" s="1"/>
    </row>
    <row r="628" spans="1:31" ht="13.5" x14ac:dyDescent="0.25">
      <c r="A628" s="1"/>
      <c r="B628" s="1"/>
      <c r="C628" s="19"/>
      <c r="D628" s="1"/>
      <c r="E628" s="1"/>
      <c r="F628" s="1"/>
      <c r="G628" s="1"/>
      <c r="H628" s="1"/>
      <c r="I628" s="1"/>
      <c r="J628" s="3"/>
      <c r="K628" s="3"/>
      <c r="L628" s="3"/>
      <c r="M628" s="3"/>
      <c r="N628" s="3"/>
      <c r="O628" s="1"/>
      <c r="P628" s="1"/>
      <c r="Q628" s="4"/>
      <c r="R628" s="1"/>
      <c r="S628" s="1"/>
      <c r="T628" s="1"/>
      <c r="U628" s="1"/>
      <c r="V628" s="1"/>
      <c r="W628" s="1"/>
      <c r="X628" s="1"/>
      <c r="Y628" s="1"/>
      <c r="Z628" s="1"/>
      <c r="AA628" s="1"/>
      <c r="AB628" s="1"/>
      <c r="AC628" s="1"/>
      <c r="AD628" s="1"/>
      <c r="AE628" s="1"/>
    </row>
    <row r="629" spans="1:31" ht="13.5" x14ac:dyDescent="0.25">
      <c r="A629" s="1"/>
      <c r="B629" s="1"/>
      <c r="C629" s="19"/>
      <c r="D629" s="1"/>
      <c r="E629" s="1"/>
      <c r="F629" s="1"/>
      <c r="G629" s="1"/>
      <c r="H629" s="1"/>
      <c r="I629" s="1"/>
      <c r="J629" s="3"/>
      <c r="K629" s="3"/>
      <c r="L629" s="3"/>
      <c r="M629" s="3"/>
      <c r="N629" s="3"/>
      <c r="O629" s="1"/>
      <c r="P629" s="1"/>
      <c r="Q629" s="4"/>
      <c r="R629" s="1"/>
      <c r="S629" s="1"/>
      <c r="T629" s="1"/>
      <c r="U629" s="1"/>
      <c r="V629" s="1"/>
      <c r="W629" s="1"/>
      <c r="X629" s="1"/>
      <c r="Y629" s="1"/>
      <c r="Z629" s="1"/>
      <c r="AA629" s="1"/>
      <c r="AB629" s="1"/>
      <c r="AC629" s="1"/>
      <c r="AD629" s="1"/>
      <c r="AE629" s="1"/>
    </row>
    <row r="630" spans="1:31" ht="13.5" x14ac:dyDescent="0.25">
      <c r="A630" s="1"/>
      <c r="B630" s="1"/>
      <c r="C630" s="19"/>
      <c r="D630" s="1"/>
      <c r="E630" s="1"/>
      <c r="F630" s="1"/>
      <c r="G630" s="1"/>
      <c r="H630" s="1"/>
      <c r="I630" s="1"/>
      <c r="J630" s="3"/>
      <c r="K630" s="3"/>
      <c r="L630" s="3"/>
      <c r="M630" s="3"/>
      <c r="N630" s="3"/>
      <c r="O630" s="1"/>
      <c r="P630" s="1"/>
      <c r="Q630" s="4"/>
      <c r="R630" s="1"/>
      <c r="S630" s="1"/>
      <c r="T630" s="1"/>
      <c r="U630" s="1"/>
      <c r="V630" s="1"/>
      <c r="W630" s="1"/>
      <c r="X630" s="1"/>
      <c r="Y630" s="1"/>
      <c r="Z630" s="1"/>
      <c r="AA630" s="1"/>
      <c r="AB630" s="1"/>
      <c r="AC630" s="1"/>
      <c r="AD630" s="1"/>
      <c r="AE630" s="1"/>
    </row>
    <row r="631" spans="1:31" ht="13.5" x14ac:dyDescent="0.25">
      <c r="A631" s="1"/>
      <c r="B631" s="1"/>
      <c r="C631" s="19"/>
      <c r="D631" s="1"/>
      <c r="E631" s="1"/>
      <c r="F631" s="1"/>
      <c r="G631" s="1"/>
      <c r="H631" s="1"/>
      <c r="I631" s="1"/>
      <c r="J631" s="3"/>
      <c r="K631" s="3"/>
      <c r="L631" s="3"/>
      <c r="M631" s="3"/>
      <c r="N631" s="3"/>
      <c r="O631" s="1"/>
      <c r="P631" s="1"/>
      <c r="Q631" s="4"/>
      <c r="R631" s="1"/>
      <c r="S631" s="1"/>
      <c r="T631" s="1"/>
      <c r="U631" s="1"/>
      <c r="V631" s="1"/>
      <c r="W631" s="1"/>
      <c r="X631" s="1"/>
      <c r="Y631" s="1"/>
      <c r="Z631" s="1"/>
      <c r="AA631" s="1"/>
      <c r="AB631" s="1"/>
      <c r="AC631" s="1"/>
      <c r="AD631" s="1"/>
      <c r="AE631" s="1"/>
    </row>
    <row r="632" spans="1:31" ht="13.5" x14ac:dyDescent="0.25">
      <c r="A632" s="1"/>
      <c r="B632" s="1"/>
      <c r="C632" s="19"/>
      <c r="D632" s="1"/>
      <c r="E632" s="1"/>
      <c r="F632" s="1"/>
      <c r="G632" s="1"/>
      <c r="H632" s="1"/>
      <c r="I632" s="1"/>
      <c r="J632" s="3"/>
      <c r="K632" s="3"/>
      <c r="L632" s="3"/>
      <c r="M632" s="3"/>
      <c r="N632" s="3"/>
      <c r="O632" s="1"/>
      <c r="P632" s="1"/>
      <c r="Q632" s="4"/>
      <c r="R632" s="1"/>
      <c r="S632" s="1"/>
      <c r="T632" s="1"/>
      <c r="U632" s="1"/>
      <c r="V632" s="1"/>
      <c r="W632" s="1"/>
      <c r="X632" s="1"/>
      <c r="Y632" s="1"/>
      <c r="Z632" s="1"/>
      <c r="AA632" s="1"/>
      <c r="AB632" s="1"/>
      <c r="AC632" s="1"/>
      <c r="AD632" s="1"/>
      <c r="AE632" s="1"/>
    </row>
    <row r="633" spans="1:31" ht="13.5" x14ac:dyDescent="0.25">
      <c r="A633" s="1"/>
      <c r="B633" s="1"/>
      <c r="C633" s="19"/>
      <c r="D633" s="1"/>
      <c r="E633" s="1"/>
      <c r="F633" s="1"/>
      <c r="G633" s="1"/>
      <c r="H633" s="1"/>
      <c r="I633" s="1"/>
      <c r="J633" s="3"/>
      <c r="K633" s="3"/>
      <c r="L633" s="3"/>
      <c r="M633" s="3"/>
      <c r="N633" s="3"/>
      <c r="O633" s="1"/>
      <c r="P633" s="1"/>
      <c r="Q633" s="4"/>
      <c r="R633" s="1"/>
      <c r="S633" s="1"/>
      <c r="T633" s="1"/>
      <c r="U633" s="1"/>
      <c r="V633" s="1"/>
      <c r="W633" s="1"/>
      <c r="X633" s="1"/>
      <c r="Y633" s="1"/>
      <c r="Z633" s="1"/>
      <c r="AA633" s="1"/>
      <c r="AB633" s="1"/>
      <c r="AC633" s="1"/>
      <c r="AD633" s="1"/>
      <c r="AE633" s="1"/>
    </row>
    <row r="634" spans="1:31" ht="13.5" x14ac:dyDescent="0.25">
      <c r="A634" s="1"/>
      <c r="B634" s="1"/>
      <c r="C634" s="19"/>
      <c r="D634" s="1"/>
      <c r="E634" s="1"/>
      <c r="F634" s="1"/>
      <c r="G634" s="1"/>
      <c r="H634" s="1"/>
      <c r="I634" s="1"/>
      <c r="J634" s="3"/>
      <c r="K634" s="3"/>
      <c r="L634" s="3"/>
      <c r="M634" s="3"/>
      <c r="N634" s="3"/>
      <c r="O634" s="1"/>
      <c r="P634" s="1"/>
      <c r="Q634" s="4"/>
      <c r="R634" s="1"/>
      <c r="S634" s="1"/>
      <c r="T634" s="1"/>
      <c r="U634" s="1"/>
      <c r="V634" s="1"/>
      <c r="W634" s="1"/>
      <c r="X634" s="1"/>
      <c r="Y634" s="1"/>
      <c r="Z634" s="1"/>
      <c r="AA634" s="1"/>
      <c r="AB634" s="1"/>
      <c r="AC634" s="1"/>
      <c r="AD634" s="1"/>
      <c r="AE634" s="1"/>
    </row>
    <row r="635" spans="1:31" ht="13.5" x14ac:dyDescent="0.25">
      <c r="A635" s="1"/>
      <c r="B635" s="1"/>
      <c r="C635" s="19"/>
      <c r="D635" s="1"/>
      <c r="E635" s="1"/>
      <c r="F635" s="1"/>
      <c r="G635" s="1"/>
      <c r="H635" s="1"/>
      <c r="I635" s="1"/>
      <c r="J635" s="3"/>
      <c r="K635" s="3"/>
      <c r="L635" s="3"/>
      <c r="M635" s="3"/>
      <c r="N635" s="3"/>
      <c r="O635" s="1"/>
      <c r="P635" s="1"/>
      <c r="Q635" s="4"/>
      <c r="R635" s="1"/>
      <c r="S635" s="1"/>
      <c r="T635" s="1"/>
      <c r="U635" s="1"/>
      <c r="V635" s="1"/>
      <c r="W635" s="1"/>
      <c r="X635" s="1"/>
      <c r="Y635" s="1"/>
      <c r="Z635" s="1"/>
      <c r="AA635" s="1"/>
      <c r="AB635" s="1"/>
      <c r="AC635" s="1"/>
      <c r="AD635" s="1"/>
      <c r="AE635" s="1"/>
    </row>
    <row r="636" spans="1:31" ht="13.5" x14ac:dyDescent="0.25">
      <c r="A636" s="1"/>
      <c r="B636" s="1"/>
      <c r="C636" s="19"/>
      <c r="D636" s="1"/>
      <c r="E636" s="1"/>
      <c r="F636" s="1"/>
      <c r="G636" s="1"/>
      <c r="H636" s="1"/>
      <c r="I636" s="1"/>
      <c r="J636" s="3"/>
      <c r="K636" s="3"/>
      <c r="L636" s="3"/>
      <c r="M636" s="3"/>
      <c r="N636" s="3"/>
      <c r="O636" s="1"/>
      <c r="P636" s="1"/>
      <c r="Q636" s="4"/>
      <c r="R636" s="1"/>
      <c r="S636" s="1"/>
      <c r="T636" s="1"/>
      <c r="U636" s="1"/>
      <c r="V636" s="1"/>
      <c r="W636" s="1"/>
      <c r="X636" s="1"/>
      <c r="Y636" s="1"/>
      <c r="Z636" s="1"/>
      <c r="AA636" s="1"/>
      <c r="AB636" s="1"/>
      <c r="AC636" s="1"/>
      <c r="AD636" s="1"/>
      <c r="AE636" s="1"/>
    </row>
    <row r="637" spans="1:31" ht="13.5" x14ac:dyDescent="0.25">
      <c r="A637" s="1"/>
      <c r="B637" s="1"/>
      <c r="C637" s="19"/>
      <c r="D637" s="1"/>
      <c r="E637" s="1"/>
      <c r="F637" s="1"/>
      <c r="G637" s="1"/>
      <c r="H637" s="1"/>
      <c r="I637" s="1"/>
      <c r="J637" s="3"/>
      <c r="K637" s="3"/>
      <c r="L637" s="3"/>
      <c r="M637" s="3"/>
      <c r="N637" s="3"/>
      <c r="O637" s="1"/>
      <c r="P637" s="1"/>
      <c r="Q637" s="4"/>
      <c r="R637" s="1"/>
      <c r="S637" s="1"/>
      <c r="T637" s="1"/>
      <c r="U637" s="1"/>
      <c r="V637" s="1"/>
      <c r="W637" s="1"/>
      <c r="X637" s="1"/>
      <c r="Y637" s="1"/>
      <c r="Z637" s="1"/>
      <c r="AA637" s="1"/>
      <c r="AB637" s="1"/>
      <c r="AC637" s="1"/>
      <c r="AD637" s="1"/>
      <c r="AE637" s="1"/>
    </row>
    <row r="638" spans="1:31" ht="13.5" x14ac:dyDescent="0.25">
      <c r="A638" s="1"/>
      <c r="B638" s="1"/>
      <c r="C638" s="19"/>
      <c r="D638" s="1"/>
      <c r="E638" s="1"/>
      <c r="F638" s="1"/>
      <c r="G638" s="1"/>
      <c r="H638" s="1"/>
      <c r="I638" s="1"/>
      <c r="J638" s="3"/>
      <c r="K638" s="3"/>
      <c r="L638" s="3"/>
      <c r="M638" s="3"/>
      <c r="N638" s="3"/>
      <c r="O638" s="1"/>
      <c r="P638" s="1"/>
      <c r="Q638" s="4"/>
      <c r="R638" s="1"/>
      <c r="S638" s="1"/>
      <c r="T638" s="1"/>
      <c r="U638" s="1"/>
      <c r="V638" s="1"/>
      <c r="W638" s="1"/>
      <c r="X638" s="1"/>
      <c r="Y638" s="1"/>
      <c r="Z638" s="1"/>
      <c r="AA638" s="1"/>
      <c r="AB638" s="1"/>
      <c r="AC638" s="1"/>
      <c r="AD638" s="1"/>
      <c r="AE638" s="1"/>
    </row>
    <row r="639" spans="1:31" ht="13.5" x14ac:dyDescent="0.25">
      <c r="A639" s="1"/>
      <c r="B639" s="1"/>
      <c r="C639" s="19"/>
      <c r="D639" s="1"/>
      <c r="E639" s="1"/>
      <c r="F639" s="1"/>
      <c r="G639" s="1"/>
      <c r="H639" s="1"/>
      <c r="I639" s="1"/>
      <c r="J639" s="3"/>
      <c r="K639" s="3"/>
      <c r="L639" s="3"/>
      <c r="M639" s="3"/>
      <c r="N639" s="3"/>
      <c r="O639" s="1"/>
      <c r="P639" s="1"/>
      <c r="Q639" s="4"/>
      <c r="R639" s="1"/>
      <c r="S639" s="1"/>
      <c r="T639" s="1"/>
      <c r="U639" s="1"/>
      <c r="V639" s="1"/>
      <c r="W639" s="1"/>
      <c r="X639" s="1"/>
      <c r="Y639" s="1"/>
      <c r="Z639" s="1"/>
      <c r="AA639" s="1"/>
      <c r="AB639" s="1"/>
      <c r="AC639" s="1"/>
      <c r="AD639" s="1"/>
      <c r="AE639" s="1"/>
    </row>
    <row r="640" spans="1:31" ht="13.5" x14ac:dyDescent="0.25">
      <c r="A640" s="1"/>
      <c r="B640" s="1"/>
      <c r="C640" s="19"/>
      <c r="D640" s="1"/>
      <c r="E640" s="1"/>
      <c r="F640" s="1"/>
      <c r="G640" s="1"/>
      <c r="H640" s="1"/>
      <c r="I640" s="1"/>
      <c r="J640" s="3"/>
      <c r="K640" s="3"/>
      <c r="L640" s="3"/>
      <c r="M640" s="3"/>
      <c r="N640" s="3"/>
      <c r="O640" s="1"/>
      <c r="P640" s="1"/>
      <c r="Q640" s="4"/>
      <c r="R640" s="1"/>
      <c r="S640" s="1"/>
      <c r="T640" s="1"/>
      <c r="U640" s="1"/>
      <c r="V640" s="1"/>
      <c r="W640" s="1"/>
      <c r="X640" s="1"/>
      <c r="Y640" s="1"/>
      <c r="Z640" s="1"/>
      <c r="AA640" s="1"/>
      <c r="AB640" s="1"/>
      <c r="AC640" s="1"/>
      <c r="AD640" s="1"/>
      <c r="AE640" s="1"/>
    </row>
    <row r="641" spans="1:31" ht="13.5" x14ac:dyDescent="0.25">
      <c r="A641" s="1"/>
      <c r="B641" s="1"/>
      <c r="C641" s="19"/>
      <c r="D641" s="1"/>
      <c r="E641" s="1"/>
      <c r="F641" s="1"/>
      <c r="G641" s="1"/>
      <c r="H641" s="1"/>
      <c r="I641" s="1"/>
      <c r="J641" s="3"/>
      <c r="K641" s="3"/>
      <c r="L641" s="3"/>
      <c r="M641" s="3"/>
      <c r="N641" s="3"/>
      <c r="O641" s="1"/>
      <c r="P641" s="1"/>
      <c r="Q641" s="4"/>
      <c r="R641" s="1"/>
      <c r="S641" s="1"/>
      <c r="T641" s="1"/>
      <c r="U641" s="1"/>
      <c r="V641" s="1"/>
      <c r="W641" s="1"/>
      <c r="X641" s="1"/>
      <c r="Y641" s="1"/>
      <c r="Z641" s="1"/>
      <c r="AA641" s="1"/>
      <c r="AB641" s="1"/>
      <c r="AC641" s="1"/>
      <c r="AD641" s="1"/>
      <c r="AE641" s="1"/>
    </row>
    <row r="642" spans="1:31" ht="13.5" x14ac:dyDescent="0.25">
      <c r="A642" s="1"/>
      <c r="B642" s="1"/>
      <c r="C642" s="19"/>
      <c r="D642" s="1"/>
      <c r="E642" s="1"/>
      <c r="F642" s="1"/>
      <c r="G642" s="1"/>
      <c r="H642" s="1"/>
      <c r="I642" s="1"/>
      <c r="J642" s="3"/>
      <c r="K642" s="3"/>
      <c r="L642" s="3"/>
      <c r="M642" s="3"/>
      <c r="N642" s="3"/>
      <c r="O642" s="1"/>
      <c r="P642" s="1"/>
      <c r="Q642" s="4"/>
      <c r="R642" s="1"/>
      <c r="S642" s="1"/>
      <c r="T642" s="1"/>
      <c r="U642" s="1"/>
      <c r="V642" s="1"/>
      <c r="W642" s="1"/>
      <c r="X642" s="1"/>
      <c r="Y642" s="1"/>
      <c r="Z642" s="1"/>
      <c r="AA642" s="1"/>
      <c r="AB642" s="1"/>
      <c r="AC642" s="1"/>
      <c r="AD642" s="1"/>
      <c r="AE642" s="1"/>
    </row>
    <row r="643" spans="1:31" ht="13.5" x14ac:dyDescent="0.25">
      <c r="A643" s="1"/>
      <c r="B643" s="1"/>
      <c r="C643" s="19"/>
      <c r="D643" s="1"/>
      <c r="E643" s="1"/>
      <c r="F643" s="1"/>
      <c r="G643" s="1"/>
      <c r="H643" s="1"/>
      <c r="I643" s="1"/>
      <c r="J643" s="3"/>
      <c r="K643" s="3"/>
      <c r="L643" s="3"/>
      <c r="M643" s="3"/>
      <c r="N643" s="3"/>
      <c r="O643" s="1"/>
      <c r="P643" s="1"/>
      <c r="Q643" s="4"/>
      <c r="R643" s="1"/>
      <c r="S643" s="1"/>
      <c r="T643" s="1"/>
      <c r="U643" s="1"/>
      <c r="V643" s="1"/>
      <c r="W643" s="1"/>
      <c r="X643" s="1"/>
      <c r="Y643" s="1"/>
      <c r="Z643" s="1"/>
      <c r="AA643" s="1"/>
      <c r="AB643" s="1"/>
      <c r="AC643" s="1"/>
      <c r="AD643" s="1"/>
      <c r="AE643" s="1"/>
    </row>
    <row r="644" spans="1:31" ht="13.5" x14ac:dyDescent="0.25">
      <c r="A644" s="1"/>
      <c r="B644" s="1"/>
      <c r="C644" s="19"/>
      <c r="D644" s="1"/>
      <c r="E644" s="1"/>
      <c r="F644" s="1"/>
      <c r="G644" s="1"/>
      <c r="H644" s="1"/>
      <c r="I644" s="1"/>
      <c r="J644" s="3"/>
      <c r="K644" s="3"/>
      <c r="L644" s="3"/>
      <c r="M644" s="3"/>
      <c r="N644" s="3"/>
      <c r="O644" s="1"/>
      <c r="P644" s="1"/>
      <c r="Q644" s="4"/>
      <c r="R644" s="1"/>
      <c r="S644" s="1"/>
      <c r="T644" s="1"/>
      <c r="U644" s="1"/>
      <c r="V644" s="1"/>
      <c r="W644" s="1"/>
      <c r="X644" s="1"/>
      <c r="Y644" s="1"/>
      <c r="Z644" s="1"/>
      <c r="AA644" s="1"/>
      <c r="AB644" s="1"/>
      <c r="AC644" s="1"/>
      <c r="AD644" s="1"/>
      <c r="AE644" s="1"/>
    </row>
    <row r="645" spans="1:31" ht="13.5" x14ac:dyDescent="0.25">
      <c r="A645" s="1"/>
      <c r="B645" s="1"/>
      <c r="C645" s="19"/>
      <c r="D645" s="1"/>
      <c r="E645" s="1"/>
      <c r="F645" s="1"/>
      <c r="G645" s="1"/>
      <c r="H645" s="1"/>
      <c r="I645" s="1"/>
      <c r="J645" s="3"/>
      <c r="K645" s="3"/>
      <c r="L645" s="3"/>
      <c r="M645" s="3"/>
      <c r="N645" s="3"/>
      <c r="O645" s="1"/>
      <c r="P645" s="1"/>
      <c r="Q645" s="4"/>
      <c r="R645" s="1"/>
      <c r="S645" s="1"/>
      <c r="T645" s="1"/>
      <c r="U645" s="1"/>
      <c r="V645" s="1"/>
      <c r="W645" s="1"/>
      <c r="X645" s="1"/>
      <c r="Y645" s="1"/>
      <c r="Z645" s="1"/>
      <c r="AA645" s="1"/>
      <c r="AB645" s="1"/>
      <c r="AC645" s="1"/>
      <c r="AD645" s="1"/>
      <c r="AE645" s="1"/>
    </row>
    <row r="646" spans="1:31" ht="13.5" x14ac:dyDescent="0.25">
      <c r="A646" s="1"/>
      <c r="B646" s="1"/>
      <c r="C646" s="19"/>
      <c r="D646" s="1"/>
      <c r="E646" s="1"/>
      <c r="F646" s="1"/>
      <c r="G646" s="1"/>
      <c r="H646" s="1"/>
      <c r="I646" s="1"/>
      <c r="J646" s="3"/>
      <c r="K646" s="3"/>
      <c r="L646" s="3"/>
      <c r="M646" s="3"/>
      <c r="N646" s="3"/>
      <c r="O646" s="1"/>
      <c r="P646" s="1"/>
      <c r="Q646" s="4"/>
      <c r="R646" s="1"/>
      <c r="S646" s="1"/>
      <c r="T646" s="1"/>
      <c r="U646" s="1"/>
      <c r="V646" s="1"/>
      <c r="W646" s="1"/>
      <c r="X646" s="1"/>
      <c r="Y646" s="1"/>
      <c r="Z646" s="1"/>
      <c r="AA646" s="1"/>
      <c r="AB646" s="1"/>
      <c r="AC646" s="1"/>
      <c r="AD646" s="1"/>
      <c r="AE646" s="1"/>
    </row>
    <row r="647" spans="1:31" ht="13.5" x14ac:dyDescent="0.25">
      <c r="A647" s="1"/>
      <c r="B647" s="1"/>
      <c r="C647" s="19"/>
      <c r="D647" s="1"/>
      <c r="E647" s="1"/>
      <c r="F647" s="1"/>
      <c r="G647" s="1"/>
      <c r="H647" s="1"/>
      <c r="I647" s="1"/>
      <c r="J647" s="3"/>
      <c r="K647" s="3"/>
      <c r="L647" s="3"/>
      <c r="M647" s="3"/>
      <c r="N647" s="3"/>
      <c r="O647" s="1"/>
      <c r="P647" s="1"/>
      <c r="Q647" s="4"/>
      <c r="R647" s="1"/>
      <c r="S647" s="1"/>
      <c r="T647" s="1"/>
      <c r="U647" s="1"/>
      <c r="V647" s="1"/>
      <c r="W647" s="1"/>
      <c r="X647" s="1"/>
      <c r="Y647" s="1"/>
      <c r="Z647" s="1"/>
      <c r="AA647" s="1"/>
      <c r="AB647" s="1"/>
      <c r="AC647" s="1"/>
      <c r="AD647" s="1"/>
      <c r="AE647" s="1"/>
    </row>
    <row r="648" spans="1:31" ht="13.5" x14ac:dyDescent="0.25">
      <c r="A648" s="1"/>
      <c r="B648" s="1"/>
      <c r="C648" s="19"/>
      <c r="D648" s="1"/>
      <c r="E648" s="1"/>
      <c r="F648" s="1"/>
      <c r="G648" s="1"/>
      <c r="H648" s="1"/>
      <c r="I648" s="1"/>
      <c r="J648" s="3"/>
      <c r="K648" s="3"/>
      <c r="L648" s="3"/>
      <c r="M648" s="3"/>
      <c r="N648" s="3"/>
      <c r="O648" s="1"/>
      <c r="P648" s="1"/>
      <c r="Q648" s="4"/>
      <c r="R648" s="1"/>
      <c r="S648" s="1"/>
      <c r="T648" s="1"/>
      <c r="U648" s="1"/>
      <c r="V648" s="1"/>
      <c r="W648" s="1"/>
      <c r="X648" s="1"/>
      <c r="Y648" s="1"/>
      <c r="Z648" s="1"/>
      <c r="AA648" s="1"/>
      <c r="AB648" s="1"/>
      <c r="AC648" s="1"/>
      <c r="AD648" s="1"/>
      <c r="AE648" s="1"/>
    </row>
    <row r="649" spans="1:31" ht="13.5" x14ac:dyDescent="0.25">
      <c r="A649" s="1"/>
      <c r="B649" s="1"/>
      <c r="C649" s="19"/>
      <c r="D649" s="1"/>
      <c r="E649" s="1"/>
      <c r="F649" s="1"/>
      <c r="G649" s="1"/>
      <c r="H649" s="1"/>
      <c r="I649" s="1"/>
      <c r="J649" s="3"/>
      <c r="K649" s="3"/>
      <c r="L649" s="3"/>
      <c r="M649" s="3"/>
      <c r="N649" s="3"/>
      <c r="O649" s="1"/>
      <c r="P649" s="1"/>
      <c r="Q649" s="4"/>
      <c r="R649" s="1"/>
      <c r="S649" s="1"/>
      <c r="T649" s="1"/>
      <c r="U649" s="1"/>
      <c r="V649" s="1"/>
      <c r="W649" s="1"/>
      <c r="X649" s="1"/>
      <c r="Y649" s="1"/>
      <c r="Z649" s="1"/>
      <c r="AA649" s="1"/>
      <c r="AB649" s="1"/>
      <c r="AC649" s="1"/>
      <c r="AD649" s="1"/>
      <c r="AE649" s="1"/>
    </row>
    <row r="650" spans="1:31" ht="13.5" x14ac:dyDescent="0.25">
      <c r="A650" s="1"/>
      <c r="B650" s="1"/>
      <c r="C650" s="19"/>
      <c r="D650" s="1"/>
      <c r="E650" s="1"/>
      <c r="F650" s="1"/>
      <c r="G650" s="1"/>
      <c r="H650" s="1"/>
      <c r="I650" s="1"/>
      <c r="J650" s="3"/>
      <c r="K650" s="3"/>
      <c r="L650" s="3"/>
      <c r="M650" s="3"/>
      <c r="N650" s="3"/>
      <c r="O650" s="1"/>
      <c r="P650" s="1"/>
      <c r="Q650" s="4"/>
      <c r="R650" s="1"/>
      <c r="S650" s="1"/>
      <c r="T650" s="1"/>
      <c r="U650" s="1"/>
      <c r="V650" s="1"/>
      <c r="W650" s="1"/>
      <c r="X650" s="1"/>
      <c r="Y650" s="1"/>
      <c r="Z650" s="1"/>
      <c r="AA650" s="1"/>
      <c r="AB650" s="1"/>
      <c r="AC650" s="1"/>
      <c r="AD650" s="1"/>
      <c r="AE650" s="1"/>
    </row>
    <row r="651" spans="1:31" ht="13.5" x14ac:dyDescent="0.25">
      <c r="A651" s="1"/>
      <c r="B651" s="1"/>
      <c r="C651" s="19"/>
      <c r="D651" s="1"/>
      <c r="E651" s="1"/>
      <c r="F651" s="1"/>
      <c r="G651" s="1"/>
      <c r="H651" s="1"/>
      <c r="I651" s="1"/>
      <c r="J651" s="3"/>
      <c r="K651" s="3"/>
      <c r="L651" s="3"/>
      <c r="M651" s="3"/>
      <c r="N651" s="3"/>
      <c r="O651" s="1"/>
      <c r="P651" s="1"/>
      <c r="Q651" s="4"/>
      <c r="R651" s="1"/>
      <c r="S651" s="1"/>
      <c r="T651" s="1"/>
      <c r="U651" s="1"/>
      <c r="V651" s="1"/>
      <c r="W651" s="1"/>
      <c r="X651" s="1"/>
      <c r="Y651" s="1"/>
      <c r="Z651" s="1"/>
      <c r="AA651" s="1"/>
      <c r="AB651" s="1"/>
      <c r="AC651" s="1"/>
      <c r="AD651" s="1"/>
      <c r="AE651" s="1"/>
    </row>
    <row r="652" spans="1:31" ht="13.5" x14ac:dyDescent="0.25">
      <c r="A652" s="1"/>
      <c r="B652" s="1"/>
      <c r="C652" s="19"/>
      <c r="D652" s="1"/>
      <c r="E652" s="1"/>
      <c r="F652" s="1"/>
      <c r="G652" s="1"/>
      <c r="H652" s="1"/>
      <c r="I652" s="1"/>
      <c r="J652" s="3"/>
      <c r="K652" s="3"/>
      <c r="L652" s="3"/>
      <c r="M652" s="3"/>
      <c r="N652" s="3"/>
      <c r="O652" s="1"/>
      <c r="P652" s="1"/>
      <c r="Q652" s="4"/>
      <c r="R652" s="1"/>
      <c r="S652" s="1"/>
      <c r="T652" s="1"/>
      <c r="U652" s="1"/>
      <c r="V652" s="1"/>
      <c r="W652" s="1"/>
      <c r="X652" s="1"/>
      <c r="Y652" s="1"/>
      <c r="Z652" s="1"/>
      <c r="AA652" s="1"/>
      <c r="AB652" s="1"/>
      <c r="AC652" s="1"/>
      <c r="AD652" s="1"/>
      <c r="AE652" s="1"/>
    </row>
    <row r="653" spans="1:31" ht="13.5" x14ac:dyDescent="0.25">
      <c r="A653" s="1"/>
      <c r="B653" s="1"/>
      <c r="C653" s="19"/>
      <c r="D653" s="1"/>
      <c r="E653" s="1"/>
      <c r="F653" s="1"/>
      <c r="G653" s="1"/>
      <c r="H653" s="1"/>
      <c r="I653" s="1"/>
      <c r="J653" s="3"/>
      <c r="K653" s="3"/>
      <c r="L653" s="3"/>
      <c r="M653" s="3"/>
      <c r="N653" s="3"/>
      <c r="O653" s="1"/>
      <c r="P653" s="1"/>
      <c r="Q653" s="4"/>
      <c r="R653" s="1"/>
      <c r="S653" s="1"/>
      <c r="T653" s="1"/>
      <c r="U653" s="1"/>
      <c r="V653" s="1"/>
      <c r="W653" s="1"/>
      <c r="X653" s="1"/>
      <c r="Y653" s="1"/>
      <c r="Z653" s="1"/>
      <c r="AA653" s="1"/>
      <c r="AB653" s="1"/>
      <c r="AC653" s="1"/>
      <c r="AD653" s="1"/>
      <c r="AE653" s="1"/>
    </row>
    <row r="654" spans="1:31" ht="13.5" x14ac:dyDescent="0.25">
      <c r="A654" s="1"/>
      <c r="B654" s="1"/>
      <c r="C654" s="19"/>
      <c r="D654" s="1"/>
      <c r="E654" s="1"/>
      <c r="F654" s="1"/>
      <c r="G654" s="1"/>
      <c r="H654" s="1"/>
      <c r="I654" s="1"/>
      <c r="J654" s="3"/>
      <c r="K654" s="3"/>
      <c r="L654" s="3"/>
      <c r="M654" s="3"/>
      <c r="N654" s="3"/>
      <c r="O654" s="1"/>
      <c r="P654" s="1"/>
      <c r="Q654" s="4"/>
      <c r="R654" s="1"/>
      <c r="S654" s="1"/>
      <c r="T654" s="1"/>
      <c r="U654" s="1"/>
      <c r="V654" s="1"/>
      <c r="W654" s="1"/>
      <c r="X654" s="1"/>
      <c r="Y654" s="1"/>
      <c r="Z654" s="1"/>
      <c r="AA654" s="1"/>
      <c r="AB654" s="1"/>
      <c r="AC654" s="1"/>
      <c r="AD654" s="1"/>
      <c r="AE654" s="1"/>
    </row>
    <row r="655" spans="1:31" ht="13.5" x14ac:dyDescent="0.25">
      <c r="A655" s="1"/>
      <c r="B655" s="1"/>
      <c r="C655" s="19"/>
      <c r="D655" s="1"/>
      <c r="E655" s="1"/>
      <c r="F655" s="1"/>
      <c r="G655" s="1"/>
      <c r="H655" s="1"/>
      <c r="I655" s="1"/>
      <c r="J655" s="3"/>
      <c r="K655" s="3"/>
      <c r="L655" s="3"/>
      <c r="M655" s="3"/>
      <c r="N655" s="3"/>
      <c r="O655" s="1"/>
      <c r="P655" s="1"/>
      <c r="Q655" s="4"/>
      <c r="R655" s="1"/>
      <c r="S655" s="1"/>
      <c r="T655" s="1"/>
      <c r="U655" s="1"/>
      <c r="V655" s="1"/>
      <c r="W655" s="1"/>
      <c r="X655" s="1"/>
      <c r="Y655" s="1"/>
      <c r="Z655" s="1"/>
      <c r="AA655" s="1"/>
      <c r="AB655" s="1"/>
      <c r="AC655" s="1"/>
      <c r="AD655" s="1"/>
      <c r="AE655" s="1"/>
    </row>
    <row r="656" spans="1:31" ht="13.5" x14ac:dyDescent="0.25">
      <c r="A656" s="1"/>
      <c r="B656" s="1"/>
      <c r="C656" s="19"/>
      <c r="D656" s="1"/>
      <c r="E656" s="1"/>
      <c r="F656" s="1"/>
      <c r="G656" s="1"/>
      <c r="H656" s="1"/>
      <c r="I656" s="1"/>
      <c r="J656" s="3"/>
      <c r="K656" s="3"/>
      <c r="L656" s="3"/>
      <c r="M656" s="3"/>
      <c r="N656" s="3"/>
      <c r="O656" s="1"/>
      <c r="P656" s="1"/>
      <c r="Q656" s="4"/>
      <c r="R656" s="1"/>
      <c r="S656" s="1"/>
      <c r="T656" s="1"/>
      <c r="U656" s="1"/>
      <c r="V656" s="1"/>
      <c r="W656" s="1"/>
      <c r="X656" s="1"/>
      <c r="Y656" s="1"/>
      <c r="Z656" s="1"/>
      <c r="AA656" s="1"/>
      <c r="AB656" s="1"/>
      <c r="AC656" s="1"/>
      <c r="AD656" s="1"/>
      <c r="AE656" s="1"/>
    </row>
    <row r="657" spans="1:31" ht="13.5" x14ac:dyDescent="0.25">
      <c r="A657" s="1"/>
      <c r="B657" s="1"/>
      <c r="C657" s="19"/>
      <c r="D657" s="1"/>
      <c r="E657" s="1"/>
      <c r="F657" s="1"/>
      <c r="G657" s="1"/>
      <c r="H657" s="1"/>
      <c r="I657" s="1"/>
      <c r="J657" s="3"/>
      <c r="K657" s="3"/>
      <c r="L657" s="3"/>
      <c r="M657" s="3"/>
      <c r="N657" s="3"/>
      <c r="O657" s="1"/>
      <c r="P657" s="1"/>
      <c r="Q657" s="4"/>
      <c r="R657" s="1"/>
      <c r="S657" s="1"/>
      <c r="T657" s="1"/>
      <c r="U657" s="1"/>
      <c r="V657" s="1"/>
      <c r="W657" s="1"/>
      <c r="X657" s="1"/>
      <c r="Y657" s="1"/>
      <c r="Z657" s="1"/>
      <c r="AA657" s="1"/>
      <c r="AB657" s="1"/>
      <c r="AC657" s="1"/>
      <c r="AD657" s="1"/>
      <c r="AE657" s="1"/>
    </row>
    <row r="658" spans="1:31" ht="13.5" x14ac:dyDescent="0.25">
      <c r="A658" s="1"/>
      <c r="B658" s="1"/>
      <c r="C658" s="19"/>
      <c r="D658" s="1"/>
      <c r="E658" s="1"/>
      <c r="F658" s="1"/>
      <c r="G658" s="1"/>
      <c r="H658" s="1"/>
      <c r="I658" s="1"/>
      <c r="J658" s="3"/>
      <c r="K658" s="3"/>
      <c r="L658" s="3"/>
      <c r="M658" s="3"/>
      <c r="N658" s="3"/>
      <c r="O658" s="1"/>
      <c r="P658" s="1"/>
      <c r="Q658" s="4"/>
      <c r="R658" s="1"/>
      <c r="S658" s="1"/>
      <c r="T658" s="1"/>
      <c r="U658" s="1"/>
      <c r="V658" s="1"/>
      <c r="W658" s="1"/>
      <c r="X658" s="1"/>
      <c r="Y658" s="1"/>
      <c r="Z658" s="1"/>
      <c r="AA658" s="1"/>
      <c r="AB658" s="1"/>
      <c r="AC658" s="1"/>
      <c r="AD658" s="1"/>
      <c r="AE658" s="1"/>
    </row>
    <row r="659" spans="1:31" ht="13.5" x14ac:dyDescent="0.25">
      <c r="A659" s="1"/>
      <c r="B659" s="1"/>
      <c r="C659" s="19"/>
      <c r="D659" s="1"/>
      <c r="E659" s="1"/>
      <c r="F659" s="1"/>
      <c r="G659" s="1"/>
      <c r="H659" s="1"/>
      <c r="I659" s="1"/>
      <c r="J659" s="3"/>
      <c r="K659" s="3"/>
      <c r="L659" s="3"/>
      <c r="M659" s="3"/>
      <c r="N659" s="3"/>
      <c r="O659" s="1"/>
      <c r="P659" s="1"/>
      <c r="Q659" s="4"/>
      <c r="R659" s="1"/>
      <c r="S659" s="1"/>
      <c r="T659" s="1"/>
      <c r="U659" s="1"/>
      <c r="V659" s="1"/>
      <c r="W659" s="1"/>
      <c r="X659" s="1"/>
      <c r="Y659" s="1"/>
      <c r="Z659" s="1"/>
      <c r="AA659" s="1"/>
      <c r="AB659" s="1"/>
      <c r="AC659" s="1"/>
      <c r="AD659" s="1"/>
      <c r="AE659" s="1"/>
    </row>
    <row r="660" spans="1:31" ht="13.5" x14ac:dyDescent="0.25">
      <c r="A660" s="1"/>
      <c r="B660" s="1"/>
      <c r="C660" s="19"/>
      <c r="D660" s="1"/>
      <c r="E660" s="1"/>
      <c r="F660" s="1"/>
      <c r="G660" s="1"/>
      <c r="H660" s="1"/>
      <c r="I660" s="1"/>
      <c r="J660" s="3"/>
      <c r="K660" s="3"/>
      <c r="L660" s="3"/>
      <c r="M660" s="3"/>
      <c r="N660" s="3"/>
      <c r="O660" s="1"/>
      <c r="P660" s="1"/>
      <c r="Q660" s="4"/>
      <c r="R660" s="1"/>
      <c r="S660" s="1"/>
      <c r="T660" s="1"/>
      <c r="U660" s="1"/>
      <c r="V660" s="1"/>
      <c r="W660" s="1"/>
      <c r="X660" s="1"/>
      <c r="Y660" s="1"/>
      <c r="Z660" s="1"/>
      <c r="AA660" s="1"/>
      <c r="AB660" s="1"/>
      <c r="AC660" s="1"/>
      <c r="AD660" s="1"/>
      <c r="AE660" s="1"/>
    </row>
    <row r="661" spans="1:31" ht="13.5" x14ac:dyDescent="0.25">
      <c r="A661" s="1"/>
      <c r="B661" s="1"/>
      <c r="C661" s="19"/>
      <c r="D661" s="1"/>
      <c r="E661" s="1"/>
      <c r="F661" s="1"/>
      <c r="G661" s="1"/>
      <c r="H661" s="1"/>
      <c r="I661" s="1"/>
      <c r="J661" s="3"/>
      <c r="K661" s="3"/>
      <c r="L661" s="3"/>
      <c r="M661" s="3"/>
      <c r="N661" s="3"/>
      <c r="O661" s="1"/>
      <c r="P661" s="1"/>
      <c r="Q661" s="4"/>
      <c r="R661" s="1"/>
      <c r="S661" s="1"/>
      <c r="T661" s="1"/>
      <c r="U661" s="1"/>
      <c r="V661" s="1"/>
      <c r="W661" s="1"/>
      <c r="X661" s="1"/>
      <c r="Y661" s="1"/>
      <c r="Z661" s="1"/>
      <c r="AA661" s="1"/>
      <c r="AB661" s="1"/>
      <c r="AC661" s="1"/>
      <c r="AD661" s="1"/>
      <c r="AE661" s="1"/>
    </row>
    <row r="662" spans="1:31" ht="13.5" x14ac:dyDescent="0.25">
      <c r="A662" s="1"/>
      <c r="B662" s="1"/>
      <c r="C662" s="19"/>
      <c r="D662" s="1"/>
      <c r="E662" s="1"/>
      <c r="F662" s="1"/>
      <c r="G662" s="1"/>
      <c r="H662" s="1"/>
      <c r="I662" s="1"/>
      <c r="J662" s="3"/>
      <c r="K662" s="3"/>
      <c r="L662" s="3"/>
      <c r="M662" s="3"/>
      <c r="N662" s="3"/>
      <c r="O662" s="1"/>
      <c r="P662" s="1"/>
      <c r="Q662" s="4"/>
      <c r="R662" s="1"/>
      <c r="S662" s="1"/>
      <c r="T662" s="1"/>
      <c r="U662" s="1"/>
      <c r="V662" s="1"/>
      <c r="W662" s="1"/>
      <c r="X662" s="1"/>
      <c r="Y662" s="1"/>
      <c r="Z662" s="1"/>
      <c r="AA662" s="1"/>
      <c r="AB662" s="1"/>
      <c r="AC662" s="1"/>
      <c r="AD662" s="1"/>
      <c r="AE662" s="1"/>
    </row>
    <row r="663" spans="1:31" ht="13.5" x14ac:dyDescent="0.25">
      <c r="A663" s="1"/>
      <c r="B663" s="1"/>
      <c r="C663" s="19"/>
      <c r="D663" s="1"/>
      <c r="E663" s="1"/>
      <c r="F663" s="1"/>
      <c r="G663" s="1"/>
      <c r="H663" s="1"/>
      <c r="I663" s="1"/>
      <c r="J663" s="3"/>
      <c r="K663" s="3"/>
      <c r="L663" s="3"/>
      <c r="M663" s="3"/>
      <c r="N663" s="3"/>
      <c r="O663" s="1"/>
      <c r="P663" s="1"/>
      <c r="Q663" s="4"/>
      <c r="R663" s="1"/>
      <c r="S663" s="1"/>
      <c r="T663" s="1"/>
      <c r="U663" s="1"/>
      <c r="V663" s="1"/>
      <c r="W663" s="1"/>
      <c r="X663" s="1"/>
      <c r="Y663" s="1"/>
      <c r="Z663" s="1"/>
      <c r="AA663" s="1"/>
      <c r="AB663" s="1"/>
      <c r="AC663" s="1"/>
      <c r="AD663" s="1"/>
      <c r="AE663" s="1"/>
    </row>
    <row r="664" spans="1:31" ht="13.5" x14ac:dyDescent="0.25">
      <c r="A664" s="1"/>
      <c r="B664" s="1"/>
      <c r="C664" s="19"/>
      <c r="D664" s="1"/>
      <c r="E664" s="1"/>
      <c r="F664" s="1"/>
      <c r="G664" s="1"/>
      <c r="H664" s="1"/>
      <c r="I664" s="1"/>
      <c r="J664" s="3"/>
      <c r="K664" s="3"/>
      <c r="L664" s="3"/>
      <c r="M664" s="3"/>
      <c r="N664" s="3"/>
      <c r="O664" s="1"/>
      <c r="P664" s="1"/>
      <c r="Q664" s="4"/>
      <c r="R664" s="1"/>
      <c r="S664" s="1"/>
      <c r="T664" s="1"/>
      <c r="U664" s="1"/>
      <c r="V664" s="1"/>
      <c r="W664" s="1"/>
      <c r="X664" s="1"/>
      <c r="Y664" s="1"/>
      <c r="Z664" s="1"/>
      <c r="AA664" s="1"/>
      <c r="AB664" s="1"/>
      <c r="AC664" s="1"/>
      <c r="AD664" s="1"/>
      <c r="AE664" s="1"/>
    </row>
    <row r="665" spans="1:31" ht="13.5" x14ac:dyDescent="0.25">
      <c r="A665" s="1"/>
      <c r="B665" s="1"/>
      <c r="C665" s="19"/>
      <c r="D665" s="1"/>
      <c r="E665" s="1"/>
      <c r="F665" s="1"/>
      <c r="G665" s="1"/>
      <c r="H665" s="1"/>
      <c r="I665" s="1"/>
      <c r="J665" s="3"/>
      <c r="K665" s="3"/>
      <c r="L665" s="3"/>
      <c r="M665" s="3"/>
      <c r="N665" s="3"/>
      <c r="O665" s="1"/>
      <c r="P665" s="1"/>
      <c r="Q665" s="4"/>
      <c r="R665" s="1"/>
      <c r="S665" s="1"/>
      <c r="T665" s="1"/>
      <c r="U665" s="1"/>
      <c r="V665" s="1"/>
      <c r="W665" s="1"/>
      <c r="X665" s="1"/>
      <c r="Y665" s="1"/>
      <c r="Z665" s="1"/>
      <c r="AA665" s="1"/>
      <c r="AB665" s="1"/>
      <c r="AC665" s="1"/>
      <c r="AD665" s="1"/>
      <c r="AE665" s="1"/>
    </row>
    <row r="666" spans="1:31" ht="13.5" x14ac:dyDescent="0.25">
      <c r="A666" s="1"/>
      <c r="B666" s="1"/>
      <c r="C666" s="19"/>
      <c r="D666" s="1"/>
      <c r="E666" s="1"/>
      <c r="F666" s="1"/>
      <c r="G666" s="1"/>
      <c r="H666" s="1"/>
      <c r="I666" s="1"/>
      <c r="J666" s="3"/>
      <c r="K666" s="3"/>
      <c r="L666" s="3"/>
      <c r="M666" s="3"/>
      <c r="N666" s="3"/>
      <c r="O666" s="1"/>
      <c r="P666" s="1"/>
      <c r="Q666" s="4"/>
      <c r="R666" s="1"/>
      <c r="S666" s="1"/>
      <c r="T666" s="1"/>
      <c r="U666" s="1"/>
      <c r="V666" s="1"/>
      <c r="W666" s="1"/>
      <c r="X666" s="1"/>
      <c r="Y666" s="1"/>
      <c r="Z666" s="1"/>
      <c r="AA666" s="1"/>
      <c r="AB666" s="1"/>
      <c r="AC666" s="1"/>
      <c r="AD666" s="1"/>
      <c r="AE666" s="1"/>
    </row>
    <row r="667" spans="1:31" ht="13.5" x14ac:dyDescent="0.25">
      <c r="A667" s="1"/>
      <c r="B667" s="1"/>
      <c r="C667" s="19"/>
      <c r="D667" s="1"/>
      <c r="E667" s="1"/>
      <c r="F667" s="1"/>
      <c r="G667" s="1"/>
      <c r="H667" s="1"/>
      <c r="I667" s="1"/>
      <c r="J667" s="3"/>
      <c r="K667" s="3"/>
      <c r="L667" s="3"/>
      <c r="M667" s="3"/>
      <c r="N667" s="3"/>
      <c r="O667" s="1"/>
      <c r="P667" s="1"/>
      <c r="Q667" s="4"/>
      <c r="R667" s="1"/>
      <c r="S667" s="1"/>
      <c r="T667" s="1"/>
      <c r="U667" s="1"/>
      <c r="V667" s="1"/>
      <c r="W667" s="1"/>
      <c r="X667" s="1"/>
      <c r="Y667" s="1"/>
      <c r="Z667" s="1"/>
      <c r="AA667" s="1"/>
      <c r="AB667" s="1"/>
      <c r="AC667" s="1"/>
      <c r="AD667" s="1"/>
      <c r="AE667" s="1"/>
    </row>
    <row r="668" spans="1:31" ht="13.5" x14ac:dyDescent="0.25">
      <c r="A668" s="1"/>
      <c r="B668" s="1"/>
      <c r="C668" s="19"/>
      <c r="D668" s="1"/>
      <c r="E668" s="1"/>
      <c r="F668" s="1"/>
      <c r="G668" s="1"/>
      <c r="H668" s="1"/>
      <c r="I668" s="1"/>
      <c r="J668" s="3"/>
      <c r="K668" s="3"/>
      <c r="L668" s="3"/>
      <c r="M668" s="3"/>
      <c r="N668" s="3"/>
      <c r="O668" s="1"/>
      <c r="P668" s="1"/>
      <c r="Q668" s="4"/>
      <c r="R668" s="1"/>
      <c r="S668" s="1"/>
      <c r="T668" s="1"/>
      <c r="U668" s="1"/>
      <c r="V668" s="1"/>
      <c r="W668" s="1"/>
      <c r="X668" s="1"/>
      <c r="Y668" s="1"/>
      <c r="Z668" s="1"/>
      <c r="AA668" s="1"/>
      <c r="AB668" s="1"/>
      <c r="AC668" s="1"/>
      <c r="AD668" s="1"/>
      <c r="AE668" s="1"/>
    </row>
    <row r="669" spans="1:31" ht="13.5" x14ac:dyDescent="0.25">
      <c r="A669" s="1"/>
      <c r="B669" s="1"/>
      <c r="C669" s="19"/>
      <c r="D669" s="1"/>
      <c r="E669" s="1"/>
      <c r="F669" s="1"/>
      <c r="G669" s="1"/>
      <c r="H669" s="1"/>
      <c r="I669" s="1"/>
      <c r="J669" s="3"/>
      <c r="K669" s="3"/>
      <c r="L669" s="3"/>
      <c r="M669" s="3"/>
      <c r="N669" s="3"/>
      <c r="O669" s="1"/>
      <c r="P669" s="1"/>
      <c r="Q669" s="4"/>
      <c r="R669" s="1"/>
      <c r="S669" s="1"/>
      <c r="T669" s="1"/>
      <c r="U669" s="1"/>
      <c r="V669" s="1"/>
      <c r="W669" s="1"/>
      <c r="X669" s="1"/>
      <c r="Y669" s="1"/>
      <c r="Z669" s="1"/>
      <c r="AA669" s="1"/>
      <c r="AB669" s="1"/>
      <c r="AC669" s="1"/>
      <c r="AD669" s="1"/>
      <c r="AE669" s="1"/>
    </row>
    <row r="670" spans="1:31" ht="13.5" x14ac:dyDescent="0.25">
      <c r="A670" s="1"/>
      <c r="B670" s="1"/>
      <c r="C670" s="19"/>
      <c r="D670" s="1"/>
      <c r="E670" s="1"/>
      <c r="F670" s="1"/>
      <c r="G670" s="1"/>
      <c r="H670" s="1"/>
      <c r="I670" s="1"/>
      <c r="J670" s="3"/>
      <c r="K670" s="3"/>
      <c r="L670" s="3"/>
      <c r="M670" s="3"/>
      <c r="N670" s="3"/>
      <c r="O670" s="1"/>
      <c r="P670" s="1"/>
      <c r="Q670" s="4"/>
      <c r="R670" s="1"/>
      <c r="S670" s="1"/>
      <c r="T670" s="1"/>
      <c r="U670" s="1"/>
      <c r="V670" s="1"/>
      <c r="W670" s="1"/>
      <c r="X670" s="1"/>
      <c r="Y670" s="1"/>
      <c r="Z670" s="1"/>
      <c r="AA670" s="1"/>
      <c r="AB670" s="1"/>
      <c r="AC670" s="1"/>
      <c r="AD670" s="1"/>
      <c r="AE670" s="1"/>
    </row>
    <row r="671" spans="1:31" ht="13.5" x14ac:dyDescent="0.25">
      <c r="A671" s="1"/>
      <c r="B671" s="1"/>
      <c r="C671" s="19"/>
      <c r="D671" s="1"/>
      <c r="E671" s="1"/>
      <c r="F671" s="1"/>
      <c r="G671" s="1"/>
      <c r="H671" s="1"/>
      <c r="I671" s="1"/>
      <c r="J671" s="3"/>
      <c r="K671" s="3"/>
      <c r="L671" s="3"/>
      <c r="M671" s="3"/>
      <c r="N671" s="3"/>
      <c r="O671" s="1"/>
      <c r="P671" s="1"/>
      <c r="Q671" s="4"/>
      <c r="R671" s="1"/>
      <c r="S671" s="1"/>
      <c r="T671" s="1"/>
      <c r="U671" s="1"/>
      <c r="V671" s="1"/>
      <c r="W671" s="1"/>
      <c r="X671" s="1"/>
      <c r="Y671" s="1"/>
      <c r="Z671" s="1"/>
      <c r="AA671" s="1"/>
      <c r="AB671" s="1"/>
      <c r="AC671" s="1"/>
      <c r="AD671" s="1"/>
      <c r="AE671" s="1"/>
    </row>
    <row r="672" spans="1:31" ht="13.5" x14ac:dyDescent="0.25">
      <c r="A672" s="1"/>
      <c r="B672" s="1"/>
      <c r="C672" s="19"/>
      <c r="D672" s="1"/>
      <c r="E672" s="1"/>
      <c r="F672" s="1"/>
      <c r="G672" s="1"/>
      <c r="H672" s="1"/>
      <c r="I672" s="1"/>
      <c r="J672" s="3"/>
      <c r="K672" s="3"/>
      <c r="L672" s="3"/>
      <c r="M672" s="3"/>
      <c r="N672" s="3"/>
      <c r="O672" s="1"/>
      <c r="P672" s="1"/>
      <c r="Q672" s="4"/>
      <c r="R672" s="1"/>
      <c r="S672" s="1"/>
      <c r="T672" s="1"/>
      <c r="U672" s="1"/>
      <c r="V672" s="1"/>
      <c r="W672" s="1"/>
      <c r="X672" s="1"/>
      <c r="Y672" s="1"/>
      <c r="Z672" s="1"/>
      <c r="AA672" s="1"/>
      <c r="AB672" s="1"/>
      <c r="AC672" s="1"/>
      <c r="AD672" s="1"/>
      <c r="AE672" s="1"/>
    </row>
    <row r="673" spans="1:31" ht="13.5" x14ac:dyDescent="0.25">
      <c r="A673" s="1"/>
      <c r="B673" s="1"/>
      <c r="C673" s="19"/>
      <c r="D673" s="1"/>
      <c r="E673" s="1"/>
      <c r="F673" s="1"/>
      <c r="G673" s="1"/>
      <c r="H673" s="1"/>
      <c r="I673" s="1"/>
      <c r="J673" s="3"/>
      <c r="K673" s="3"/>
      <c r="L673" s="3"/>
      <c r="M673" s="3"/>
      <c r="N673" s="3"/>
      <c r="O673" s="1"/>
      <c r="P673" s="1"/>
      <c r="Q673" s="4"/>
      <c r="R673" s="1"/>
      <c r="S673" s="1"/>
      <c r="T673" s="1"/>
      <c r="U673" s="1"/>
      <c r="V673" s="1"/>
      <c r="W673" s="1"/>
      <c r="X673" s="1"/>
      <c r="Y673" s="1"/>
      <c r="Z673" s="1"/>
      <c r="AA673" s="1"/>
      <c r="AB673" s="1"/>
      <c r="AC673" s="1"/>
      <c r="AD673" s="1"/>
      <c r="AE673" s="1"/>
    </row>
    <row r="674" spans="1:31" ht="13.5" x14ac:dyDescent="0.25">
      <c r="A674" s="1"/>
      <c r="B674" s="1"/>
      <c r="C674" s="19"/>
      <c r="D674" s="1"/>
      <c r="E674" s="1"/>
      <c r="F674" s="1"/>
      <c r="G674" s="1"/>
      <c r="H674" s="1"/>
      <c r="I674" s="1"/>
      <c r="J674" s="3"/>
      <c r="K674" s="3"/>
      <c r="L674" s="3"/>
      <c r="M674" s="3"/>
      <c r="N674" s="3"/>
      <c r="O674" s="1"/>
      <c r="P674" s="1"/>
      <c r="Q674" s="4"/>
      <c r="R674" s="1"/>
      <c r="S674" s="1"/>
      <c r="T674" s="1"/>
      <c r="U674" s="1"/>
      <c r="V674" s="1"/>
      <c r="W674" s="1"/>
      <c r="X674" s="1"/>
      <c r="Y674" s="1"/>
      <c r="Z674" s="1"/>
      <c r="AA674" s="1"/>
      <c r="AB674" s="1"/>
      <c r="AC674" s="1"/>
      <c r="AD674" s="1"/>
      <c r="AE674" s="1"/>
    </row>
    <row r="675" spans="1:31" ht="13.5" x14ac:dyDescent="0.25">
      <c r="A675" s="1"/>
      <c r="B675" s="1"/>
      <c r="C675" s="19"/>
      <c r="D675" s="1"/>
      <c r="E675" s="1"/>
      <c r="F675" s="1"/>
      <c r="G675" s="1"/>
      <c r="H675" s="1"/>
      <c r="I675" s="1"/>
      <c r="J675" s="3"/>
      <c r="K675" s="3"/>
      <c r="L675" s="3"/>
      <c r="M675" s="3"/>
      <c r="N675" s="3"/>
      <c r="O675" s="1"/>
      <c r="P675" s="1"/>
      <c r="Q675" s="4"/>
      <c r="R675" s="1"/>
      <c r="S675" s="1"/>
      <c r="T675" s="1"/>
      <c r="U675" s="1"/>
      <c r="V675" s="1"/>
      <c r="W675" s="1"/>
      <c r="X675" s="1"/>
      <c r="Y675" s="1"/>
      <c r="Z675" s="1"/>
      <c r="AA675" s="1"/>
      <c r="AB675" s="1"/>
      <c r="AC675" s="1"/>
      <c r="AD675" s="1"/>
      <c r="AE675" s="1"/>
    </row>
    <row r="676" spans="1:31" ht="13.5" x14ac:dyDescent="0.25">
      <c r="A676" s="1"/>
      <c r="B676" s="1"/>
      <c r="C676" s="19"/>
      <c r="D676" s="1"/>
      <c r="E676" s="1"/>
      <c r="F676" s="1"/>
      <c r="G676" s="1"/>
      <c r="H676" s="1"/>
      <c r="I676" s="1"/>
      <c r="J676" s="3"/>
      <c r="K676" s="3"/>
      <c r="L676" s="3"/>
      <c r="M676" s="3"/>
      <c r="N676" s="3"/>
      <c r="O676" s="1"/>
      <c r="P676" s="1"/>
      <c r="Q676" s="4"/>
      <c r="R676" s="1"/>
      <c r="S676" s="1"/>
      <c r="T676" s="1"/>
      <c r="U676" s="1"/>
      <c r="V676" s="1"/>
      <c r="W676" s="1"/>
      <c r="X676" s="1"/>
      <c r="Y676" s="1"/>
      <c r="Z676" s="1"/>
      <c r="AA676" s="1"/>
      <c r="AB676" s="1"/>
      <c r="AC676" s="1"/>
      <c r="AD676" s="1"/>
      <c r="AE676" s="1"/>
    </row>
    <row r="677" spans="1:31" ht="13.5" x14ac:dyDescent="0.25">
      <c r="A677" s="1"/>
      <c r="B677" s="1"/>
      <c r="C677" s="19"/>
      <c r="D677" s="1"/>
      <c r="E677" s="1"/>
      <c r="F677" s="1"/>
      <c r="G677" s="1"/>
      <c r="H677" s="1"/>
      <c r="I677" s="1"/>
      <c r="J677" s="3"/>
      <c r="K677" s="3"/>
      <c r="L677" s="3"/>
      <c r="M677" s="3"/>
      <c r="N677" s="3"/>
      <c r="O677" s="1"/>
      <c r="P677" s="1"/>
      <c r="Q677" s="4"/>
      <c r="R677" s="1"/>
      <c r="S677" s="1"/>
      <c r="T677" s="1"/>
      <c r="U677" s="1"/>
      <c r="V677" s="1"/>
      <c r="W677" s="1"/>
      <c r="X677" s="1"/>
      <c r="Y677" s="1"/>
      <c r="Z677" s="1"/>
      <c r="AA677" s="1"/>
      <c r="AB677" s="1"/>
      <c r="AC677" s="1"/>
      <c r="AD677" s="1"/>
      <c r="AE677" s="1"/>
    </row>
    <row r="678" spans="1:31" ht="13.5" x14ac:dyDescent="0.25">
      <c r="A678" s="1"/>
      <c r="B678" s="1"/>
      <c r="C678" s="19"/>
      <c r="D678" s="1"/>
      <c r="E678" s="1"/>
      <c r="F678" s="1"/>
      <c r="G678" s="1"/>
      <c r="H678" s="1"/>
      <c r="I678" s="1"/>
      <c r="J678" s="3"/>
      <c r="K678" s="3"/>
      <c r="L678" s="3"/>
      <c r="M678" s="3"/>
      <c r="N678" s="3"/>
      <c r="O678" s="1"/>
      <c r="P678" s="1"/>
      <c r="Q678" s="4"/>
      <c r="R678" s="1"/>
      <c r="S678" s="1"/>
      <c r="T678" s="1"/>
      <c r="U678" s="1"/>
      <c r="V678" s="1"/>
      <c r="W678" s="1"/>
      <c r="X678" s="1"/>
      <c r="Y678" s="1"/>
      <c r="Z678" s="1"/>
      <c r="AA678" s="1"/>
      <c r="AB678" s="1"/>
      <c r="AC678" s="1"/>
      <c r="AD678" s="1"/>
      <c r="AE678" s="1"/>
    </row>
    <row r="679" spans="1:31" ht="13.5" x14ac:dyDescent="0.25">
      <c r="A679" s="1"/>
      <c r="B679" s="1"/>
      <c r="C679" s="19"/>
      <c r="D679" s="1"/>
      <c r="E679" s="1"/>
      <c r="F679" s="1"/>
      <c r="G679" s="1"/>
      <c r="H679" s="1"/>
      <c r="I679" s="1"/>
      <c r="J679" s="3"/>
      <c r="K679" s="3"/>
      <c r="L679" s="3"/>
      <c r="M679" s="3"/>
      <c r="N679" s="3"/>
      <c r="O679" s="1"/>
      <c r="P679" s="1"/>
      <c r="Q679" s="4"/>
      <c r="R679" s="1"/>
      <c r="S679" s="1"/>
      <c r="T679" s="1"/>
      <c r="U679" s="1"/>
      <c r="V679" s="1"/>
      <c r="W679" s="1"/>
      <c r="X679" s="1"/>
      <c r="Y679" s="1"/>
      <c r="Z679" s="1"/>
      <c r="AA679" s="1"/>
      <c r="AB679" s="1"/>
      <c r="AC679" s="1"/>
      <c r="AD679" s="1"/>
      <c r="AE679" s="1"/>
    </row>
    <row r="680" spans="1:31" ht="13.5" x14ac:dyDescent="0.25">
      <c r="A680" s="1"/>
      <c r="B680" s="1"/>
      <c r="C680" s="19"/>
      <c r="D680" s="1"/>
      <c r="E680" s="1"/>
      <c r="F680" s="1"/>
      <c r="G680" s="1"/>
      <c r="H680" s="1"/>
      <c r="I680" s="1"/>
      <c r="J680" s="3"/>
      <c r="K680" s="3"/>
      <c r="L680" s="3"/>
      <c r="M680" s="3"/>
      <c r="N680" s="3"/>
      <c r="O680" s="1"/>
      <c r="P680" s="1"/>
      <c r="Q680" s="4"/>
      <c r="R680" s="1"/>
      <c r="S680" s="1"/>
      <c r="T680" s="1"/>
      <c r="U680" s="1"/>
      <c r="V680" s="1"/>
      <c r="W680" s="1"/>
      <c r="X680" s="1"/>
      <c r="Y680" s="1"/>
      <c r="Z680" s="1"/>
      <c r="AA680" s="1"/>
      <c r="AB680" s="1"/>
      <c r="AC680" s="1"/>
      <c r="AD680" s="1"/>
      <c r="AE680" s="1"/>
    </row>
    <row r="681" spans="1:31" ht="13.5" x14ac:dyDescent="0.25">
      <c r="A681" s="1"/>
      <c r="B681" s="1"/>
      <c r="C681" s="19"/>
      <c r="D681" s="1"/>
      <c r="E681" s="1"/>
      <c r="F681" s="1"/>
      <c r="G681" s="1"/>
      <c r="H681" s="1"/>
      <c r="I681" s="1"/>
      <c r="J681" s="3"/>
      <c r="K681" s="3"/>
      <c r="L681" s="3"/>
      <c r="M681" s="3"/>
      <c r="N681" s="3"/>
      <c r="O681" s="1"/>
      <c r="P681" s="1"/>
      <c r="Q681" s="4"/>
      <c r="R681" s="1"/>
      <c r="S681" s="1"/>
      <c r="T681" s="1"/>
      <c r="U681" s="1"/>
      <c r="V681" s="1"/>
      <c r="W681" s="1"/>
      <c r="X681" s="1"/>
      <c r="Y681" s="1"/>
      <c r="Z681" s="1"/>
      <c r="AA681" s="1"/>
      <c r="AB681" s="1"/>
      <c r="AC681" s="1"/>
      <c r="AD681" s="1"/>
      <c r="AE681" s="1"/>
    </row>
    <row r="682" spans="1:31" ht="13.5" x14ac:dyDescent="0.25">
      <c r="A682" s="1"/>
      <c r="B682" s="1"/>
      <c r="C682" s="19"/>
      <c r="D682" s="1"/>
      <c r="E682" s="1"/>
      <c r="F682" s="1"/>
      <c r="G682" s="1"/>
      <c r="H682" s="1"/>
      <c r="I682" s="1"/>
      <c r="J682" s="3"/>
      <c r="K682" s="3"/>
      <c r="L682" s="3"/>
      <c r="M682" s="3"/>
      <c r="N682" s="3"/>
      <c r="O682" s="1"/>
      <c r="P682" s="1"/>
      <c r="Q682" s="4"/>
      <c r="R682" s="1"/>
      <c r="S682" s="1"/>
      <c r="T682" s="1"/>
      <c r="U682" s="1"/>
      <c r="V682" s="1"/>
      <c r="W682" s="1"/>
      <c r="X682" s="1"/>
      <c r="Y682" s="1"/>
      <c r="Z682" s="1"/>
      <c r="AA682" s="1"/>
      <c r="AB682" s="1"/>
      <c r="AC682" s="1"/>
      <c r="AD682" s="1"/>
      <c r="AE682" s="1"/>
    </row>
    <row r="683" spans="1:31" ht="13.5" x14ac:dyDescent="0.25">
      <c r="A683" s="1"/>
      <c r="B683" s="1"/>
      <c r="C683" s="19"/>
      <c r="D683" s="1"/>
      <c r="E683" s="1"/>
      <c r="F683" s="1"/>
      <c r="G683" s="1"/>
      <c r="H683" s="1"/>
      <c r="I683" s="1"/>
      <c r="J683" s="3"/>
      <c r="K683" s="3"/>
      <c r="L683" s="3"/>
      <c r="M683" s="3"/>
      <c r="N683" s="3"/>
      <c r="O683" s="1"/>
      <c r="P683" s="1"/>
      <c r="Q683" s="4"/>
      <c r="R683" s="1"/>
      <c r="S683" s="1"/>
      <c r="T683" s="1"/>
      <c r="U683" s="1"/>
      <c r="V683" s="1"/>
      <c r="W683" s="1"/>
      <c r="X683" s="1"/>
      <c r="Y683" s="1"/>
      <c r="Z683" s="1"/>
      <c r="AA683" s="1"/>
      <c r="AB683" s="1"/>
      <c r="AC683" s="1"/>
      <c r="AD683" s="1"/>
      <c r="AE683" s="1"/>
    </row>
    <row r="684" spans="1:31" ht="13.5" x14ac:dyDescent="0.25">
      <c r="A684" s="1"/>
      <c r="B684" s="1"/>
      <c r="C684" s="19"/>
      <c r="D684" s="1"/>
      <c r="E684" s="1"/>
      <c r="F684" s="1"/>
      <c r="G684" s="1"/>
      <c r="H684" s="1"/>
      <c r="I684" s="1"/>
      <c r="J684" s="3"/>
      <c r="K684" s="3"/>
      <c r="L684" s="3"/>
      <c r="M684" s="3"/>
      <c r="N684" s="3"/>
      <c r="O684" s="1"/>
      <c r="P684" s="1"/>
      <c r="Q684" s="4"/>
      <c r="R684" s="1"/>
      <c r="S684" s="1"/>
      <c r="T684" s="1"/>
      <c r="U684" s="1"/>
      <c r="V684" s="1"/>
      <c r="W684" s="1"/>
      <c r="X684" s="1"/>
      <c r="Y684" s="1"/>
      <c r="Z684" s="1"/>
      <c r="AA684" s="1"/>
      <c r="AB684" s="1"/>
      <c r="AC684" s="1"/>
      <c r="AD684" s="1"/>
      <c r="AE684" s="1"/>
    </row>
    <row r="685" spans="1:31" ht="13.5" x14ac:dyDescent="0.25">
      <c r="A685" s="1"/>
      <c r="B685" s="1"/>
      <c r="C685" s="19"/>
      <c r="D685" s="1"/>
      <c r="E685" s="1"/>
      <c r="F685" s="1"/>
      <c r="G685" s="1"/>
      <c r="H685" s="1"/>
      <c r="I685" s="1"/>
      <c r="J685" s="3"/>
      <c r="K685" s="3"/>
      <c r="L685" s="3"/>
      <c r="M685" s="3"/>
      <c r="N685" s="3"/>
      <c r="O685" s="1"/>
      <c r="P685" s="1"/>
      <c r="Q685" s="4"/>
      <c r="R685" s="1"/>
      <c r="S685" s="1"/>
      <c r="T685" s="1"/>
      <c r="U685" s="1"/>
      <c r="V685" s="1"/>
      <c r="W685" s="1"/>
      <c r="X685" s="1"/>
      <c r="Y685" s="1"/>
      <c r="Z685" s="1"/>
      <c r="AA685" s="1"/>
      <c r="AB685" s="1"/>
      <c r="AC685" s="1"/>
      <c r="AD685" s="1"/>
      <c r="AE685" s="1"/>
    </row>
    <row r="686" spans="1:31" ht="13.5" x14ac:dyDescent="0.25">
      <c r="A686" s="1"/>
      <c r="B686" s="1"/>
      <c r="C686" s="19"/>
      <c r="D686" s="1"/>
      <c r="E686" s="1"/>
      <c r="F686" s="1"/>
      <c r="G686" s="1"/>
      <c r="H686" s="1"/>
      <c r="I686" s="1"/>
      <c r="J686" s="3"/>
      <c r="K686" s="3"/>
      <c r="L686" s="3"/>
      <c r="M686" s="3"/>
      <c r="N686" s="3"/>
      <c r="O686" s="1"/>
      <c r="P686" s="1"/>
      <c r="Q686" s="4"/>
      <c r="R686" s="1"/>
      <c r="S686" s="1"/>
      <c r="T686" s="1"/>
      <c r="U686" s="1"/>
      <c r="V686" s="1"/>
      <c r="W686" s="1"/>
      <c r="X686" s="1"/>
      <c r="Y686" s="1"/>
      <c r="Z686" s="1"/>
      <c r="AA686" s="1"/>
      <c r="AB686" s="1"/>
      <c r="AC686" s="1"/>
      <c r="AD686" s="1"/>
      <c r="AE686" s="1"/>
    </row>
    <row r="687" spans="1:31" ht="13.5" x14ac:dyDescent="0.25">
      <c r="A687" s="1"/>
      <c r="B687" s="1"/>
      <c r="C687" s="19"/>
      <c r="D687" s="1"/>
      <c r="E687" s="1"/>
      <c r="F687" s="1"/>
      <c r="G687" s="1"/>
      <c r="H687" s="1"/>
      <c r="I687" s="1"/>
      <c r="J687" s="3"/>
      <c r="K687" s="3"/>
      <c r="L687" s="3"/>
      <c r="M687" s="3"/>
      <c r="N687" s="3"/>
      <c r="O687" s="1"/>
      <c r="P687" s="1"/>
      <c r="Q687" s="4"/>
      <c r="R687" s="1"/>
      <c r="S687" s="1"/>
      <c r="T687" s="1"/>
      <c r="U687" s="1"/>
      <c r="V687" s="1"/>
      <c r="W687" s="1"/>
      <c r="X687" s="1"/>
      <c r="Y687" s="1"/>
      <c r="Z687" s="1"/>
      <c r="AA687" s="1"/>
      <c r="AB687" s="1"/>
      <c r="AC687" s="1"/>
      <c r="AD687" s="1"/>
      <c r="AE687" s="1"/>
    </row>
    <row r="688" spans="1:31" ht="13.5" x14ac:dyDescent="0.25">
      <c r="A688" s="1"/>
      <c r="B688" s="1"/>
      <c r="C688" s="19"/>
      <c r="D688" s="1"/>
      <c r="E688" s="1"/>
      <c r="F688" s="1"/>
      <c r="G688" s="1"/>
      <c r="H688" s="1"/>
      <c r="I688" s="1"/>
      <c r="J688" s="3"/>
      <c r="K688" s="3"/>
      <c r="L688" s="3"/>
      <c r="M688" s="3"/>
      <c r="N688" s="3"/>
      <c r="O688" s="1"/>
      <c r="P688" s="1"/>
      <c r="Q688" s="4"/>
      <c r="R688" s="1"/>
      <c r="S688" s="1"/>
      <c r="T688" s="1"/>
      <c r="U688" s="1"/>
      <c r="V688" s="1"/>
      <c r="W688" s="1"/>
      <c r="X688" s="1"/>
      <c r="Y688" s="1"/>
      <c r="Z688" s="1"/>
      <c r="AA688" s="1"/>
      <c r="AB688" s="1"/>
      <c r="AC688" s="1"/>
      <c r="AD688" s="1"/>
      <c r="AE688" s="1"/>
    </row>
    <row r="689" spans="1:31" ht="13.5" x14ac:dyDescent="0.25">
      <c r="A689" s="1"/>
      <c r="B689" s="1"/>
      <c r="C689" s="19"/>
      <c r="D689" s="1"/>
      <c r="E689" s="1"/>
      <c r="F689" s="1"/>
      <c r="G689" s="1"/>
      <c r="H689" s="1"/>
      <c r="I689" s="1"/>
      <c r="J689" s="3"/>
      <c r="K689" s="3"/>
      <c r="L689" s="3"/>
      <c r="M689" s="3"/>
      <c r="N689" s="3"/>
      <c r="O689" s="1"/>
      <c r="P689" s="1"/>
      <c r="Q689" s="4"/>
      <c r="R689" s="1"/>
      <c r="S689" s="1"/>
      <c r="T689" s="1"/>
      <c r="U689" s="1"/>
      <c r="V689" s="1"/>
      <c r="W689" s="1"/>
      <c r="X689" s="1"/>
      <c r="Y689" s="1"/>
      <c r="Z689" s="1"/>
      <c r="AA689" s="1"/>
      <c r="AB689" s="1"/>
      <c r="AC689" s="1"/>
      <c r="AD689" s="1"/>
      <c r="AE689" s="1"/>
    </row>
    <row r="690" spans="1:31" ht="13.5" x14ac:dyDescent="0.25">
      <c r="A690" s="1"/>
      <c r="B690" s="1"/>
      <c r="C690" s="19"/>
      <c r="D690" s="1"/>
      <c r="E690" s="1"/>
      <c r="F690" s="1"/>
      <c r="G690" s="1"/>
      <c r="H690" s="1"/>
      <c r="I690" s="1"/>
      <c r="J690" s="3"/>
      <c r="K690" s="3"/>
      <c r="L690" s="3"/>
      <c r="M690" s="3"/>
      <c r="N690" s="3"/>
      <c r="O690" s="1"/>
      <c r="P690" s="1"/>
      <c r="Q690" s="4"/>
      <c r="R690" s="1"/>
      <c r="S690" s="1"/>
      <c r="T690" s="1"/>
      <c r="U690" s="1"/>
      <c r="V690" s="1"/>
      <c r="W690" s="1"/>
      <c r="X690" s="1"/>
      <c r="Y690" s="1"/>
      <c r="Z690" s="1"/>
      <c r="AA690" s="1"/>
      <c r="AB690" s="1"/>
      <c r="AC690" s="1"/>
      <c r="AD690" s="1"/>
      <c r="AE690" s="1"/>
    </row>
    <row r="691" spans="1:31" ht="13.5" x14ac:dyDescent="0.25">
      <c r="A691" s="1"/>
      <c r="B691" s="1"/>
      <c r="C691" s="19"/>
      <c r="D691" s="1"/>
      <c r="E691" s="1"/>
      <c r="F691" s="1"/>
      <c r="G691" s="1"/>
      <c r="H691" s="1"/>
      <c r="I691" s="1"/>
      <c r="J691" s="3"/>
      <c r="K691" s="3"/>
      <c r="L691" s="3"/>
      <c r="M691" s="3"/>
      <c r="N691" s="3"/>
      <c r="O691" s="1"/>
      <c r="P691" s="1"/>
      <c r="Q691" s="4"/>
      <c r="R691" s="1"/>
      <c r="S691" s="1"/>
      <c r="T691" s="1"/>
      <c r="U691" s="1"/>
      <c r="V691" s="1"/>
      <c r="W691" s="1"/>
      <c r="X691" s="1"/>
      <c r="Y691" s="1"/>
      <c r="Z691" s="1"/>
      <c r="AA691" s="1"/>
      <c r="AB691" s="1"/>
      <c r="AC691" s="1"/>
      <c r="AD691" s="1"/>
      <c r="AE691" s="1"/>
    </row>
    <row r="692" spans="1:31" ht="13.5" x14ac:dyDescent="0.25">
      <c r="A692" s="1"/>
      <c r="B692" s="1"/>
      <c r="C692" s="19"/>
      <c r="D692" s="1"/>
      <c r="E692" s="1"/>
      <c r="F692" s="1"/>
      <c r="G692" s="1"/>
      <c r="H692" s="1"/>
      <c r="I692" s="1"/>
      <c r="J692" s="3"/>
      <c r="K692" s="3"/>
      <c r="L692" s="3"/>
      <c r="M692" s="3"/>
      <c r="N692" s="3"/>
      <c r="O692" s="1"/>
      <c r="P692" s="1"/>
      <c r="Q692" s="4"/>
      <c r="R692" s="1"/>
      <c r="S692" s="1"/>
      <c r="T692" s="1"/>
      <c r="U692" s="1"/>
      <c r="V692" s="1"/>
      <c r="W692" s="1"/>
      <c r="X692" s="1"/>
      <c r="Y692" s="1"/>
      <c r="Z692" s="1"/>
      <c r="AA692" s="1"/>
      <c r="AB692" s="1"/>
      <c r="AC692" s="1"/>
      <c r="AD692" s="1"/>
      <c r="AE692" s="1"/>
    </row>
    <row r="693" spans="1:31" ht="13.5" x14ac:dyDescent="0.25">
      <c r="A693" s="1"/>
      <c r="B693" s="1"/>
      <c r="C693" s="19"/>
      <c r="D693" s="1"/>
      <c r="E693" s="1"/>
      <c r="F693" s="1"/>
      <c r="G693" s="1"/>
      <c r="H693" s="1"/>
      <c r="I693" s="1"/>
      <c r="J693" s="3"/>
      <c r="K693" s="3"/>
      <c r="L693" s="3"/>
      <c r="M693" s="3"/>
      <c r="N693" s="3"/>
      <c r="O693" s="1"/>
      <c r="P693" s="1"/>
      <c r="Q693" s="4"/>
      <c r="R693" s="1"/>
      <c r="S693" s="1"/>
      <c r="T693" s="1"/>
      <c r="U693" s="1"/>
      <c r="V693" s="1"/>
      <c r="W693" s="1"/>
      <c r="X693" s="1"/>
      <c r="Y693" s="1"/>
      <c r="Z693" s="1"/>
      <c r="AA693" s="1"/>
      <c r="AB693" s="1"/>
      <c r="AC693" s="1"/>
      <c r="AD693" s="1"/>
      <c r="AE693" s="1"/>
    </row>
    <row r="694" spans="1:31" ht="13.5" x14ac:dyDescent="0.25">
      <c r="A694" s="1"/>
      <c r="B694" s="1"/>
      <c r="C694" s="19"/>
      <c r="D694" s="1"/>
      <c r="E694" s="1"/>
      <c r="F694" s="1"/>
      <c r="G694" s="1"/>
      <c r="H694" s="1"/>
      <c r="I694" s="1"/>
      <c r="J694" s="3"/>
      <c r="K694" s="3"/>
      <c r="L694" s="3"/>
      <c r="M694" s="3"/>
      <c r="N694" s="3"/>
      <c r="O694" s="1"/>
      <c r="P694" s="1"/>
      <c r="Q694" s="4"/>
      <c r="R694" s="1"/>
      <c r="S694" s="1"/>
      <c r="T694" s="1"/>
      <c r="U694" s="1"/>
      <c r="V694" s="1"/>
      <c r="W694" s="1"/>
      <c r="X694" s="1"/>
      <c r="Y694" s="1"/>
      <c r="Z694" s="1"/>
      <c r="AA694" s="1"/>
      <c r="AB694" s="1"/>
      <c r="AC694" s="1"/>
      <c r="AD694" s="1"/>
      <c r="AE694" s="1"/>
    </row>
    <row r="695" spans="1:31" ht="13.5" x14ac:dyDescent="0.25">
      <c r="A695" s="1"/>
      <c r="B695" s="1"/>
      <c r="C695" s="19"/>
      <c r="D695" s="1"/>
      <c r="E695" s="1"/>
      <c r="F695" s="1"/>
      <c r="G695" s="1"/>
      <c r="H695" s="1"/>
      <c r="I695" s="1"/>
      <c r="J695" s="3"/>
      <c r="K695" s="3"/>
      <c r="L695" s="3"/>
      <c r="M695" s="3"/>
      <c r="N695" s="3"/>
      <c r="O695" s="1"/>
      <c r="P695" s="1"/>
      <c r="Q695" s="4"/>
      <c r="R695" s="1"/>
      <c r="S695" s="1"/>
      <c r="T695" s="1"/>
      <c r="U695" s="1"/>
      <c r="V695" s="1"/>
      <c r="W695" s="1"/>
      <c r="X695" s="1"/>
      <c r="Y695" s="1"/>
      <c r="Z695" s="1"/>
      <c r="AA695" s="1"/>
      <c r="AB695" s="1"/>
      <c r="AC695" s="1"/>
      <c r="AD695" s="1"/>
      <c r="AE695" s="1"/>
    </row>
    <row r="696" spans="1:31" ht="13.5" x14ac:dyDescent="0.25">
      <c r="A696" s="1"/>
      <c r="B696" s="1"/>
      <c r="C696" s="19"/>
      <c r="D696" s="1"/>
      <c r="E696" s="1"/>
      <c r="F696" s="1"/>
      <c r="G696" s="1"/>
      <c r="H696" s="1"/>
      <c r="I696" s="1"/>
      <c r="J696" s="3"/>
      <c r="K696" s="3"/>
      <c r="L696" s="3"/>
      <c r="M696" s="3"/>
      <c r="N696" s="3"/>
      <c r="O696" s="1"/>
      <c r="P696" s="1"/>
      <c r="Q696" s="4"/>
      <c r="R696" s="1"/>
      <c r="S696" s="1"/>
      <c r="T696" s="1"/>
      <c r="U696" s="1"/>
      <c r="V696" s="1"/>
      <c r="W696" s="1"/>
      <c r="X696" s="1"/>
      <c r="Y696" s="1"/>
      <c r="Z696" s="1"/>
      <c r="AA696" s="1"/>
      <c r="AB696" s="1"/>
      <c r="AC696" s="1"/>
      <c r="AD696" s="1"/>
      <c r="AE696" s="1"/>
    </row>
    <row r="697" spans="1:31" ht="13.5" x14ac:dyDescent="0.25">
      <c r="A697" s="1"/>
      <c r="B697" s="1"/>
      <c r="C697" s="19"/>
      <c r="D697" s="1"/>
      <c r="E697" s="1"/>
      <c r="F697" s="1"/>
      <c r="G697" s="1"/>
      <c r="H697" s="1"/>
      <c r="I697" s="1"/>
      <c r="J697" s="3"/>
      <c r="K697" s="3"/>
      <c r="L697" s="3"/>
      <c r="M697" s="3"/>
      <c r="N697" s="3"/>
      <c r="O697" s="1"/>
      <c r="P697" s="1"/>
      <c r="Q697" s="4"/>
      <c r="R697" s="1"/>
      <c r="S697" s="1"/>
      <c r="T697" s="1"/>
      <c r="U697" s="1"/>
      <c r="V697" s="1"/>
      <c r="W697" s="1"/>
      <c r="X697" s="1"/>
      <c r="Y697" s="1"/>
      <c r="Z697" s="1"/>
      <c r="AA697" s="1"/>
      <c r="AB697" s="1"/>
      <c r="AC697" s="1"/>
      <c r="AD697" s="1"/>
      <c r="AE697" s="1"/>
    </row>
    <row r="698" spans="1:31" ht="13.5" x14ac:dyDescent="0.25">
      <c r="A698" s="1"/>
      <c r="B698" s="1"/>
      <c r="C698" s="19"/>
      <c r="D698" s="1"/>
      <c r="E698" s="1"/>
      <c r="F698" s="1"/>
      <c r="G698" s="1"/>
      <c r="H698" s="1"/>
      <c r="I698" s="1"/>
      <c r="J698" s="3"/>
      <c r="K698" s="3"/>
      <c r="L698" s="3"/>
      <c r="M698" s="3"/>
      <c r="N698" s="3"/>
      <c r="O698" s="1"/>
      <c r="P698" s="1"/>
      <c r="Q698" s="4"/>
      <c r="R698" s="1"/>
      <c r="S698" s="1"/>
      <c r="T698" s="1"/>
      <c r="U698" s="1"/>
      <c r="V698" s="1"/>
      <c r="W698" s="1"/>
      <c r="X698" s="1"/>
      <c r="Y698" s="1"/>
      <c r="Z698" s="1"/>
      <c r="AA698" s="1"/>
      <c r="AB698" s="1"/>
      <c r="AC698" s="1"/>
      <c r="AD698" s="1"/>
      <c r="AE698" s="1"/>
    </row>
    <row r="699" spans="1:31" ht="13.5" x14ac:dyDescent="0.25">
      <c r="A699" s="1"/>
      <c r="B699" s="1"/>
      <c r="C699" s="19"/>
      <c r="D699" s="1"/>
      <c r="E699" s="1"/>
      <c r="F699" s="1"/>
      <c r="G699" s="1"/>
      <c r="H699" s="1"/>
      <c r="I699" s="1"/>
      <c r="J699" s="3"/>
      <c r="K699" s="3"/>
      <c r="L699" s="3"/>
      <c r="M699" s="3"/>
      <c r="N699" s="3"/>
      <c r="O699" s="1"/>
      <c r="P699" s="1"/>
      <c r="Q699" s="4"/>
      <c r="R699" s="1"/>
      <c r="S699" s="1"/>
      <c r="T699" s="1"/>
      <c r="U699" s="1"/>
      <c r="V699" s="1"/>
      <c r="W699" s="1"/>
      <c r="X699" s="1"/>
      <c r="Y699" s="1"/>
      <c r="Z699" s="1"/>
      <c r="AA699" s="1"/>
      <c r="AB699" s="1"/>
      <c r="AC699" s="1"/>
      <c r="AD699" s="1"/>
      <c r="AE699" s="1"/>
    </row>
    <row r="700" spans="1:31" ht="13.5" x14ac:dyDescent="0.25">
      <c r="A700" s="1"/>
      <c r="B700" s="1"/>
      <c r="C700" s="19"/>
      <c r="D700" s="1"/>
      <c r="E700" s="1"/>
      <c r="F700" s="1"/>
      <c r="G700" s="1"/>
      <c r="H700" s="1"/>
      <c r="I700" s="1"/>
      <c r="J700" s="3"/>
      <c r="K700" s="3"/>
      <c r="L700" s="3"/>
      <c r="M700" s="3"/>
      <c r="N700" s="3"/>
      <c r="O700" s="1"/>
      <c r="P700" s="1"/>
      <c r="Q700" s="4"/>
      <c r="R700" s="1"/>
      <c r="S700" s="1"/>
      <c r="T700" s="1"/>
      <c r="U700" s="1"/>
      <c r="V700" s="1"/>
      <c r="W700" s="1"/>
      <c r="X700" s="1"/>
      <c r="Y700" s="1"/>
      <c r="Z700" s="1"/>
      <c r="AA700" s="1"/>
      <c r="AB700" s="1"/>
      <c r="AC700" s="1"/>
      <c r="AD700" s="1"/>
      <c r="AE700" s="1"/>
    </row>
    <row r="701" spans="1:31" ht="13.5" x14ac:dyDescent="0.25">
      <c r="A701" s="1"/>
      <c r="B701" s="1"/>
      <c r="C701" s="19"/>
      <c r="D701" s="1"/>
      <c r="E701" s="1"/>
      <c r="F701" s="1"/>
      <c r="G701" s="1"/>
      <c r="H701" s="1"/>
      <c r="I701" s="1"/>
      <c r="J701" s="3"/>
      <c r="K701" s="3"/>
      <c r="L701" s="3"/>
      <c r="M701" s="3"/>
      <c r="N701" s="3"/>
      <c r="O701" s="1"/>
      <c r="P701" s="1"/>
      <c r="Q701" s="4"/>
      <c r="R701" s="1"/>
      <c r="S701" s="1"/>
      <c r="T701" s="1"/>
      <c r="U701" s="1"/>
      <c r="V701" s="1"/>
      <c r="W701" s="1"/>
      <c r="X701" s="1"/>
      <c r="Y701" s="1"/>
      <c r="Z701" s="1"/>
      <c r="AA701" s="1"/>
      <c r="AB701" s="1"/>
      <c r="AC701" s="1"/>
      <c r="AD701" s="1"/>
      <c r="AE701" s="1"/>
    </row>
    <row r="702" spans="1:31" ht="13.5" x14ac:dyDescent="0.25">
      <c r="A702" s="1"/>
      <c r="B702" s="1"/>
      <c r="C702" s="19"/>
      <c r="D702" s="1"/>
      <c r="E702" s="1"/>
      <c r="F702" s="1"/>
      <c r="G702" s="1"/>
      <c r="H702" s="1"/>
      <c r="I702" s="1"/>
      <c r="J702" s="3"/>
      <c r="K702" s="3"/>
      <c r="L702" s="3"/>
      <c r="M702" s="3"/>
      <c r="N702" s="3"/>
      <c r="O702" s="1"/>
      <c r="P702" s="1"/>
      <c r="Q702" s="4"/>
      <c r="R702" s="1"/>
      <c r="S702" s="1"/>
      <c r="T702" s="1"/>
      <c r="U702" s="1"/>
      <c r="V702" s="1"/>
      <c r="W702" s="1"/>
      <c r="X702" s="1"/>
      <c r="Y702" s="1"/>
      <c r="Z702" s="1"/>
      <c r="AA702" s="1"/>
      <c r="AB702" s="1"/>
      <c r="AC702" s="1"/>
      <c r="AD702" s="1"/>
      <c r="AE702" s="1"/>
    </row>
    <row r="703" spans="1:31" ht="13.5" x14ac:dyDescent="0.25">
      <c r="A703" s="1"/>
      <c r="B703" s="1"/>
      <c r="C703" s="19"/>
      <c r="D703" s="1"/>
      <c r="E703" s="1"/>
      <c r="F703" s="1"/>
      <c r="G703" s="1"/>
      <c r="H703" s="1"/>
      <c r="I703" s="1"/>
      <c r="J703" s="3"/>
      <c r="K703" s="3"/>
      <c r="L703" s="3"/>
      <c r="M703" s="3"/>
      <c r="N703" s="3"/>
      <c r="O703" s="1"/>
      <c r="P703" s="1"/>
      <c r="Q703" s="4"/>
      <c r="R703" s="1"/>
      <c r="S703" s="1"/>
      <c r="T703" s="1"/>
      <c r="U703" s="1"/>
      <c r="V703" s="1"/>
      <c r="W703" s="1"/>
      <c r="X703" s="1"/>
      <c r="Y703" s="1"/>
      <c r="Z703" s="1"/>
      <c r="AA703" s="1"/>
      <c r="AB703" s="1"/>
      <c r="AC703" s="1"/>
      <c r="AD703" s="1"/>
      <c r="AE703" s="1"/>
    </row>
    <row r="704" spans="1:31" ht="13.5" x14ac:dyDescent="0.25">
      <c r="A704" s="1"/>
      <c r="B704" s="1"/>
      <c r="C704" s="19"/>
      <c r="D704" s="1"/>
      <c r="E704" s="1"/>
      <c r="F704" s="1"/>
      <c r="G704" s="1"/>
      <c r="H704" s="1"/>
      <c r="I704" s="1"/>
      <c r="J704" s="3"/>
      <c r="K704" s="3"/>
      <c r="L704" s="3"/>
      <c r="M704" s="3"/>
      <c r="N704" s="3"/>
      <c r="O704" s="1"/>
      <c r="P704" s="1"/>
      <c r="Q704" s="4"/>
      <c r="R704" s="1"/>
      <c r="S704" s="1"/>
      <c r="T704" s="1"/>
      <c r="U704" s="1"/>
      <c r="V704" s="1"/>
      <c r="W704" s="1"/>
      <c r="X704" s="1"/>
      <c r="Y704" s="1"/>
      <c r="Z704" s="1"/>
      <c r="AA704" s="1"/>
      <c r="AB704" s="1"/>
      <c r="AC704" s="1"/>
      <c r="AD704" s="1"/>
      <c r="AE704" s="1"/>
    </row>
    <row r="705" spans="1:31" ht="13.5" x14ac:dyDescent="0.25">
      <c r="A705" s="1"/>
      <c r="B705" s="1"/>
      <c r="C705" s="19"/>
      <c r="D705" s="1"/>
      <c r="E705" s="1"/>
      <c r="F705" s="1"/>
      <c r="G705" s="1"/>
      <c r="H705" s="1"/>
      <c r="I705" s="1"/>
      <c r="J705" s="3"/>
      <c r="K705" s="3"/>
      <c r="L705" s="3"/>
      <c r="M705" s="3"/>
      <c r="N705" s="3"/>
      <c r="O705" s="1"/>
      <c r="P705" s="1"/>
      <c r="Q705" s="4"/>
      <c r="R705" s="1"/>
      <c r="S705" s="1"/>
      <c r="T705" s="1"/>
      <c r="U705" s="1"/>
      <c r="V705" s="1"/>
      <c r="W705" s="1"/>
      <c r="X705" s="1"/>
      <c r="Y705" s="1"/>
      <c r="Z705" s="1"/>
      <c r="AA705" s="1"/>
      <c r="AB705" s="1"/>
      <c r="AC705" s="1"/>
      <c r="AD705" s="1"/>
      <c r="AE705" s="1"/>
    </row>
    <row r="706" spans="1:31" ht="13.5" x14ac:dyDescent="0.25">
      <c r="A706" s="1"/>
      <c r="B706" s="1"/>
      <c r="C706" s="19"/>
      <c r="D706" s="1"/>
      <c r="E706" s="1"/>
      <c r="F706" s="1"/>
      <c r="G706" s="1"/>
      <c r="H706" s="1"/>
      <c r="I706" s="1"/>
      <c r="J706" s="3"/>
      <c r="K706" s="3"/>
      <c r="L706" s="3"/>
      <c r="M706" s="3"/>
      <c r="N706" s="3"/>
      <c r="O706" s="1"/>
      <c r="P706" s="1"/>
      <c r="Q706" s="4"/>
      <c r="R706" s="1"/>
      <c r="S706" s="1"/>
      <c r="T706" s="1"/>
      <c r="U706" s="1"/>
      <c r="V706" s="1"/>
      <c r="W706" s="1"/>
      <c r="X706" s="1"/>
      <c r="Y706" s="1"/>
      <c r="Z706" s="1"/>
      <c r="AA706" s="1"/>
      <c r="AB706" s="1"/>
      <c r="AC706" s="1"/>
      <c r="AD706" s="1"/>
      <c r="AE706" s="1"/>
    </row>
    <row r="707" spans="1:31" ht="13.5" x14ac:dyDescent="0.25">
      <c r="A707" s="1"/>
      <c r="B707" s="1"/>
      <c r="C707" s="19"/>
      <c r="D707" s="1"/>
      <c r="E707" s="1"/>
      <c r="F707" s="1"/>
      <c r="G707" s="1"/>
      <c r="H707" s="1"/>
      <c r="I707" s="1"/>
      <c r="J707" s="3"/>
      <c r="K707" s="3"/>
      <c r="L707" s="3"/>
      <c r="M707" s="3"/>
      <c r="N707" s="3"/>
      <c r="O707" s="1"/>
      <c r="P707" s="1"/>
      <c r="Q707" s="4"/>
      <c r="R707" s="1"/>
      <c r="S707" s="1"/>
      <c r="T707" s="1"/>
      <c r="U707" s="1"/>
      <c r="V707" s="1"/>
      <c r="W707" s="1"/>
      <c r="X707" s="1"/>
      <c r="Y707" s="1"/>
      <c r="Z707" s="1"/>
      <c r="AA707" s="1"/>
      <c r="AB707" s="1"/>
      <c r="AC707" s="1"/>
      <c r="AD707" s="1"/>
      <c r="AE707" s="1"/>
    </row>
    <row r="708" spans="1:31" ht="13.5" x14ac:dyDescent="0.25">
      <c r="A708" s="1"/>
      <c r="B708" s="1"/>
      <c r="C708" s="19"/>
      <c r="D708" s="1"/>
      <c r="E708" s="1"/>
      <c r="F708" s="1"/>
      <c r="G708" s="1"/>
      <c r="H708" s="1"/>
      <c r="I708" s="1"/>
      <c r="J708" s="3"/>
      <c r="K708" s="3"/>
      <c r="L708" s="3"/>
      <c r="M708" s="3"/>
      <c r="N708" s="3"/>
      <c r="O708" s="1"/>
      <c r="P708" s="1"/>
      <c r="Q708" s="4"/>
      <c r="R708" s="1"/>
      <c r="S708" s="1"/>
      <c r="T708" s="1"/>
      <c r="U708" s="1"/>
      <c r="V708" s="1"/>
      <c r="W708" s="1"/>
      <c r="X708" s="1"/>
      <c r="Y708" s="1"/>
      <c r="Z708" s="1"/>
      <c r="AA708" s="1"/>
      <c r="AB708" s="1"/>
      <c r="AC708" s="1"/>
      <c r="AD708" s="1"/>
      <c r="AE708" s="1"/>
    </row>
    <row r="709" spans="1:31" ht="13.5" x14ac:dyDescent="0.25">
      <c r="A709" s="1"/>
      <c r="B709" s="1"/>
      <c r="C709" s="19"/>
      <c r="D709" s="1"/>
      <c r="E709" s="1"/>
      <c r="F709" s="1"/>
      <c r="G709" s="1"/>
      <c r="H709" s="1"/>
      <c r="I709" s="1"/>
      <c r="J709" s="3"/>
      <c r="K709" s="3"/>
      <c r="L709" s="3"/>
      <c r="M709" s="3"/>
      <c r="N709" s="3"/>
      <c r="O709" s="1"/>
      <c r="P709" s="1"/>
      <c r="Q709" s="4"/>
      <c r="R709" s="1"/>
      <c r="S709" s="1"/>
      <c r="T709" s="1"/>
      <c r="U709" s="1"/>
      <c r="V709" s="1"/>
      <c r="W709" s="1"/>
      <c r="X709" s="1"/>
      <c r="Y709" s="1"/>
      <c r="Z709" s="1"/>
      <c r="AA709" s="1"/>
      <c r="AB709" s="1"/>
      <c r="AC709" s="1"/>
      <c r="AD709" s="1"/>
      <c r="AE709" s="1"/>
    </row>
    <row r="710" spans="1:31" ht="13.5" x14ac:dyDescent="0.25">
      <c r="A710" s="1"/>
      <c r="B710" s="1"/>
      <c r="C710" s="19"/>
      <c r="D710" s="1"/>
      <c r="E710" s="1"/>
      <c r="F710" s="1"/>
      <c r="G710" s="1"/>
      <c r="H710" s="1"/>
      <c r="I710" s="1"/>
      <c r="J710" s="3"/>
      <c r="K710" s="3"/>
      <c r="L710" s="3"/>
      <c r="M710" s="3"/>
      <c r="N710" s="3"/>
      <c r="O710" s="1"/>
      <c r="P710" s="1"/>
      <c r="Q710" s="4"/>
      <c r="R710" s="1"/>
      <c r="S710" s="1"/>
      <c r="T710" s="1"/>
      <c r="U710" s="1"/>
      <c r="V710" s="1"/>
      <c r="W710" s="1"/>
      <c r="X710" s="1"/>
      <c r="Y710" s="1"/>
      <c r="Z710" s="1"/>
      <c r="AA710" s="1"/>
      <c r="AB710" s="1"/>
      <c r="AC710" s="1"/>
      <c r="AD710" s="1"/>
      <c r="AE710" s="1"/>
    </row>
    <row r="711" spans="1:31" ht="13.5" x14ac:dyDescent="0.25">
      <c r="A711" s="1"/>
      <c r="B711" s="1"/>
      <c r="C711" s="19"/>
      <c r="D711" s="1"/>
      <c r="E711" s="1"/>
      <c r="F711" s="1"/>
      <c r="G711" s="1"/>
      <c r="H711" s="1"/>
      <c r="I711" s="1"/>
      <c r="J711" s="3"/>
      <c r="K711" s="3"/>
      <c r="L711" s="3"/>
      <c r="M711" s="3"/>
      <c r="N711" s="3"/>
      <c r="O711" s="1"/>
      <c r="P711" s="1"/>
      <c r="Q711" s="4"/>
      <c r="R711" s="1"/>
      <c r="S711" s="1"/>
      <c r="T711" s="1"/>
      <c r="U711" s="1"/>
      <c r="V711" s="1"/>
      <c r="W711" s="1"/>
      <c r="X711" s="1"/>
      <c r="Y711" s="1"/>
      <c r="Z711" s="1"/>
      <c r="AA711" s="1"/>
      <c r="AB711" s="1"/>
      <c r="AC711" s="1"/>
      <c r="AD711" s="1"/>
      <c r="AE711" s="1"/>
    </row>
    <row r="712" spans="1:31" ht="13.5" x14ac:dyDescent="0.25">
      <c r="A712" s="1"/>
      <c r="B712" s="1"/>
      <c r="C712" s="19"/>
      <c r="D712" s="1"/>
      <c r="E712" s="1"/>
      <c r="F712" s="1"/>
      <c r="G712" s="1"/>
      <c r="H712" s="1"/>
      <c r="I712" s="1"/>
      <c r="J712" s="3"/>
      <c r="K712" s="3"/>
      <c r="L712" s="3"/>
      <c r="M712" s="3"/>
      <c r="N712" s="3"/>
      <c r="O712" s="1"/>
      <c r="P712" s="1"/>
      <c r="Q712" s="4"/>
      <c r="R712" s="1"/>
      <c r="S712" s="1"/>
      <c r="T712" s="1"/>
      <c r="U712" s="1"/>
      <c r="V712" s="1"/>
      <c r="W712" s="1"/>
      <c r="X712" s="1"/>
      <c r="Y712" s="1"/>
      <c r="Z712" s="1"/>
      <c r="AA712" s="1"/>
      <c r="AB712" s="1"/>
      <c r="AC712" s="1"/>
      <c r="AD712" s="1"/>
      <c r="AE712" s="1"/>
    </row>
    <row r="713" spans="1:31" ht="13.5" x14ac:dyDescent="0.25">
      <c r="A713" s="1"/>
      <c r="B713" s="1"/>
      <c r="C713" s="19"/>
      <c r="D713" s="1"/>
      <c r="E713" s="1"/>
      <c r="F713" s="1"/>
      <c r="G713" s="1"/>
      <c r="H713" s="1"/>
      <c r="I713" s="1"/>
      <c r="J713" s="3"/>
      <c r="K713" s="3"/>
      <c r="L713" s="3"/>
      <c r="M713" s="3"/>
      <c r="N713" s="3"/>
      <c r="O713" s="1"/>
      <c r="P713" s="1"/>
      <c r="Q713" s="4"/>
      <c r="R713" s="1"/>
      <c r="S713" s="1"/>
      <c r="T713" s="1"/>
      <c r="U713" s="1"/>
      <c r="V713" s="1"/>
      <c r="W713" s="1"/>
      <c r="X713" s="1"/>
      <c r="Y713" s="1"/>
      <c r="Z713" s="1"/>
      <c r="AA713" s="1"/>
      <c r="AB713" s="1"/>
      <c r="AC713" s="1"/>
      <c r="AD713" s="1"/>
      <c r="AE713" s="1"/>
    </row>
    <row r="714" spans="1:31" ht="13.5" x14ac:dyDescent="0.25">
      <c r="A714" s="1"/>
      <c r="B714" s="1"/>
      <c r="C714" s="19"/>
      <c r="D714" s="1"/>
      <c r="E714" s="1"/>
      <c r="F714" s="1"/>
      <c r="G714" s="1"/>
      <c r="H714" s="1"/>
      <c r="I714" s="1"/>
      <c r="J714" s="3"/>
      <c r="K714" s="3"/>
      <c r="L714" s="3"/>
      <c r="M714" s="3"/>
      <c r="N714" s="3"/>
      <c r="O714" s="1"/>
      <c r="P714" s="1"/>
      <c r="Q714" s="4"/>
      <c r="R714" s="1"/>
      <c r="S714" s="1"/>
      <c r="T714" s="1"/>
      <c r="U714" s="1"/>
      <c r="V714" s="1"/>
      <c r="W714" s="1"/>
      <c r="X714" s="1"/>
      <c r="Y714" s="1"/>
      <c r="Z714" s="1"/>
      <c r="AA714" s="1"/>
      <c r="AB714" s="1"/>
      <c r="AC714" s="1"/>
      <c r="AD714" s="1"/>
      <c r="AE714" s="1"/>
    </row>
    <row r="715" spans="1:31" ht="13.5" x14ac:dyDescent="0.25">
      <c r="A715" s="1"/>
      <c r="B715" s="1"/>
      <c r="C715" s="19"/>
      <c r="D715" s="1"/>
      <c r="E715" s="1"/>
      <c r="F715" s="1"/>
      <c r="G715" s="1"/>
      <c r="H715" s="1"/>
      <c r="I715" s="1"/>
      <c r="J715" s="3"/>
      <c r="K715" s="3"/>
      <c r="L715" s="3"/>
      <c r="M715" s="3"/>
      <c r="N715" s="3"/>
      <c r="O715" s="1"/>
      <c r="P715" s="1"/>
      <c r="Q715" s="4"/>
      <c r="R715" s="1"/>
      <c r="S715" s="1"/>
      <c r="T715" s="1"/>
      <c r="U715" s="1"/>
      <c r="V715" s="1"/>
      <c r="W715" s="1"/>
      <c r="X715" s="1"/>
      <c r="Y715" s="1"/>
      <c r="Z715" s="1"/>
      <c r="AA715" s="1"/>
      <c r="AB715" s="1"/>
      <c r="AC715" s="1"/>
      <c r="AD715" s="1"/>
      <c r="AE715" s="1"/>
    </row>
    <row r="716" spans="1:31" ht="13.5" x14ac:dyDescent="0.25">
      <c r="A716" s="1"/>
      <c r="B716" s="1"/>
      <c r="C716" s="19"/>
      <c r="D716" s="1"/>
      <c r="E716" s="1"/>
      <c r="F716" s="1"/>
      <c r="G716" s="1"/>
      <c r="H716" s="1"/>
      <c r="I716" s="1"/>
      <c r="J716" s="3"/>
      <c r="K716" s="3"/>
      <c r="L716" s="3"/>
      <c r="M716" s="3"/>
      <c r="N716" s="3"/>
      <c r="O716" s="1"/>
      <c r="P716" s="1"/>
      <c r="Q716" s="4"/>
      <c r="R716" s="1"/>
      <c r="S716" s="1"/>
      <c r="T716" s="1"/>
      <c r="U716" s="1"/>
      <c r="V716" s="1"/>
      <c r="W716" s="1"/>
      <c r="X716" s="1"/>
      <c r="Y716" s="1"/>
      <c r="Z716" s="1"/>
      <c r="AA716" s="1"/>
      <c r="AB716" s="1"/>
      <c r="AC716" s="1"/>
      <c r="AD716" s="1"/>
      <c r="AE716" s="1"/>
    </row>
    <row r="717" spans="1:31" ht="13.5" x14ac:dyDescent="0.25">
      <c r="A717" s="1"/>
      <c r="B717" s="1"/>
      <c r="C717" s="19"/>
      <c r="D717" s="1"/>
      <c r="E717" s="1"/>
      <c r="F717" s="1"/>
      <c r="G717" s="1"/>
      <c r="H717" s="1"/>
      <c r="I717" s="1"/>
      <c r="J717" s="3"/>
      <c r="K717" s="3"/>
      <c r="L717" s="3"/>
      <c r="M717" s="3"/>
      <c r="N717" s="3"/>
      <c r="O717" s="1"/>
      <c r="P717" s="1"/>
      <c r="Q717" s="4"/>
      <c r="R717" s="1"/>
      <c r="S717" s="1"/>
      <c r="T717" s="1"/>
      <c r="U717" s="1"/>
      <c r="V717" s="1"/>
      <c r="W717" s="1"/>
      <c r="X717" s="1"/>
      <c r="Y717" s="1"/>
      <c r="Z717" s="1"/>
      <c r="AA717" s="1"/>
      <c r="AB717" s="1"/>
      <c r="AC717" s="1"/>
      <c r="AD717" s="1"/>
      <c r="AE717" s="1"/>
    </row>
    <row r="718" spans="1:31" ht="13.5" x14ac:dyDescent="0.25">
      <c r="A718" s="1"/>
      <c r="B718" s="1"/>
      <c r="C718" s="19"/>
      <c r="D718" s="1"/>
      <c r="E718" s="1"/>
      <c r="F718" s="1"/>
      <c r="G718" s="1"/>
      <c r="H718" s="1"/>
      <c r="I718" s="1"/>
      <c r="J718" s="3"/>
      <c r="K718" s="3"/>
      <c r="L718" s="3"/>
      <c r="M718" s="3"/>
      <c r="N718" s="3"/>
      <c r="O718" s="1"/>
      <c r="P718" s="1"/>
      <c r="Q718" s="4"/>
      <c r="R718" s="1"/>
      <c r="S718" s="1"/>
      <c r="T718" s="1"/>
      <c r="U718" s="1"/>
      <c r="V718" s="1"/>
      <c r="W718" s="1"/>
      <c r="X718" s="1"/>
      <c r="Y718" s="1"/>
      <c r="Z718" s="1"/>
      <c r="AA718" s="1"/>
      <c r="AB718" s="1"/>
      <c r="AC718" s="1"/>
      <c r="AD718" s="1"/>
      <c r="AE718" s="1"/>
    </row>
    <row r="719" spans="1:31" ht="13.5" x14ac:dyDescent="0.25">
      <c r="A719" s="1"/>
      <c r="B719" s="1"/>
      <c r="C719" s="19"/>
      <c r="D719" s="1"/>
      <c r="E719" s="1"/>
      <c r="F719" s="1"/>
      <c r="G719" s="1"/>
      <c r="H719" s="1"/>
      <c r="I719" s="1"/>
      <c r="J719" s="3"/>
      <c r="K719" s="3"/>
      <c r="L719" s="3"/>
      <c r="M719" s="3"/>
      <c r="N719" s="3"/>
      <c r="O719" s="1"/>
      <c r="P719" s="1"/>
      <c r="Q719" s="4"/>
      <c r="R719" s="1"/>
      <c r="S719" s="1"/>
      <c r="T719" s="1"/>
      <c r="U719" s="1"/>
      <c r="V719" s="1"/>
      <c r="W719" s="1"/>
      <c r="X719" s="1"/>
      <c r="Y719" s="1"/>
      <c r="Z719" s="1"/>
      <c r="AA719" s="1"/>
      <c r="AB719" s="1"/>
      <c r="AC719" s="1"/>
      <c r="AD719" s="1"/>
      <c r="AE719" s="1"/>
    </row>
    <row r="720" spans="1:31" ht="13.5" x14ac:dyDescent="0.25">
      <c r="A720" s="1"/>
      <c r="B720" s="1"/>
      <c r="C720" s="19"/>
      <c r="D720" s="1"/>
      <c r="E720" s="1"/>
      <c r="F720" s="1"/>
      <c r="G720" s="1"/>
      <c r="H720" s="1"/>
      <c r="I720" s="1"/>
      <c r="J720" s="3"/>
      <c r="K720" s="3"/>
      <c r="L720" s="3"/>
      <c r="M720" s="3"/>
      <c r="N720" s="3"/>
      <c r="O720" s="1"/>
      <c r="P720" s="1"/>
      <c r="Q720" s="4"/>
      <c r="R720" s="1"/>
      <c r="S720" s="1"/>
      <c r="T720" s="1"/>
      <c r="U720" s="1"/>
      <c r="V720" s="1"/>
      <c r="W720" s="1"/>
      <c r="X720" s="1"/>
      <c r="Y720" s="1"/>
      <c r="Z720" s="1"/>
      <c r="AA720" s="1"/>
      <c r="AB720" s="1"/>
      <c r="AC720" s="1"/>
      <c r="AD720" s="1"/>
      <c r="AE720" s="1"/>
    </row>
    <row r="721" spans="1:31" ht="13.5" x14ac:dyDescent="0.25">
      <c r="A721" s="1"/>
      <c r="B721" s="1"/>
      <c r="C721" s="19"/>
      <c r="D721" s="1"/>
      <c r="E721" s="1"/>
      <c r="F721" s="1"/>
      <c r="G721" s="1"/>
      <c r="H721" s="1"/>
      <c r="I721" s="1"/>
      <c r="J721" s="3"/>
      <c r="K721" s="3"/>
      <c r="L721" s="3"/>
      <c r="M721" s="3"/>
      <c r="N721" s="3"/>
      <c r="O721" s="1"/>
      <c r="P721" s="1"/>
      <c r="Q721" s="4"/>
      <c r="R721" s="1"/>
      <c r="S721" s="1"/>
      <c r="T721" s="1"/>
      <c r="U721" s="1"/>
      <c r="V721" s="1"/>
      <c r="W721" s="1"/>
      <c r="X721" s="1"/>
      <c r="Y721" s="1"/>
      <c r="Z721" s="1"/>
      <c r="AA721" s="1"/>
      <c r="AB721" s="1"/>
      <c r="AC721" s="1"/>
      <c r="AD721" s="1"/>
      <c r="AE721" s="1"/>
    </row>
    <row r="722" spans="1:31" ht="13.5" x14ac:dyDescent="0.25">
      <c r="A722" s="1"/>
      <c r="B722" s="1"/>
      <c r="C722" s="19"/>
      <c r="D722" s="1"/>
      <c r="E722" s="1"/>
      <c r="F722" s="1"/>
      <c r="G722" s="1"/>
      <c r="H722" s="1"/>
      <c r="I722" s="1"/>
      <c r="J722" s="3"/>
      <c r="K722" s="3"/>
      <c r="L722" s="3"/>
      <c r="M722" s="3"/>
      <c r="N722" s="3"/>
      <c r="O722" s="1"/>
      <c r="P722" s="1"/>
      <c r="Q722" s="4"/>
      <c r="R722" s="1"/>
      <c r="S722" s="1"/>
      <c r="T722" s="1"/>
      <c r="U722" s="1"/>
      <c r="V722" s="1"/>
      <c r="W722" s="1"/>
      <c r="X722" s="1"/>
      <c r="Y722" s="1"/>
      <c r="Z722" s="1"/>
      <c r="AA722" s="1"/>
      <c r="AB722" s="1"/>
      <c r="AC722" s="1"/>
      <c r="AD722" s="1"/>
      <c r="AE722" s="1"/>
    </row>
    <row r="723" spans="1:31" ht="13.5" x14ac:dyDescent="0.25">
      <c r="A723" s="1"/>
      <c r="B723" s="1"/>
      <c r="C723" s="19"/>
      <c r="D723" s="1"/>
      <c r="E723" s="1"/>
      <c r="F723" s="1"/>
      <c r="G723" s="1"/>
      <c r="H723" s="1"/>
      <c r="I723" s="1"/>
      <c r="J723" s="3"/>
      <c r="K723" s="3"/>
      <c r="L723" s="3"/>
      <c r="M723" s="3"/>
      <c r="N723" s="3"/>
      <c r="O723" s="1"/>
      <c r="P723" s="1"/>
      <c r="Q723" s="4"/>
      <c r="R723" s="1"/>
      <c r="S723" s="1"/>
      <c r="T723" s="1"/>
      <c r="U723" s="1"/>
      <c r="V723" s="1"/>
      <c r="W723" s="1"/>
      <c r="X723" s="1"/>
      <c r="Y723" s="1"/>
      <c r="Z723" s="1"/>
      <c r="AA723" s="1"/>
      <c r="AB723" s="1"/>
      <c r="AC723" s="1"/>
      <c r="AD723" s="1"/>
      <c r="AE723" s="1"/>
    </row>
    <row r="724" spans="1:31" ht="13.5" x14ac:dyDescent="0.25">
      <c r="A724" s="1"/>
      <c r="B724" s="1"/>
      <c r="C724" s="19"/>
      <c r="D724" s="1"/>
      <c r="E724" s="1"/>
      <c r="F724" s="1"/>
      <c r="G724" s="1"/>
      <c r="H724" s="1"/>
      <c r="I724" s="1"/>
      <c r="J724" s="3"/>
      <c r="K724" s="3"/>
      <c r="L724" s="3"/>
      <c r="M724" s="3"/>
      <c r="N724" s="3"/>
      <c r="O724" s="1"/>
      <c r="P724" s="1"/>
      <c r="Q724" s="4"/>
      <c r="R724" s="1"/>
      <c r="S724" s="1"/>
      <c r="T724" s="1"/>
      <c r="U724" s="1"/>
      <c r="V724" s="1"/>
      <c r="W724" s="1"/>
      <c r="X724" s="1"/>
      <c r="Y724" s="1"/>
      <c r="Z724" s="1"/>
      <c r="AA724" s="1"/>
      <c r="AB724" s="1"/>
      <c r="AC724" s="1"/>
      <c r="AD724" s="1"/>
      <c r="AE724" s="1"/>
    </row>
    <row r="725" spans="1:31" ht="13.5" x14ac:dyDescent="0.25">
      <c r="A725" s="1"/>
      <c r="B725" s="1"/>
      <c r="C725" s="19"/>
      <c r="D725" s="1"/>
      <c r="E725" s="1"/>
      <c r="F725" s="1"/>
      <c r="G725" s="1"/>
      <c r="H725" s="1"/>
      <c r="I725" s="1"/>
      <c r="J725" s="3"/>
      <c r="K725" s="3"/>
      <c r="L725" s="3"/>
      <c r="M725" s="3"/>
      <c r="N725" s="3"/>
      <c r="O725" s="1"/>
      <c r="P725" s="1"/>
      <c r="Q725" s="4"/>
      <c r="R725" s="1"/>
      <c r="S725" s="1"/>
      <c r="T725" s="1"/>
      <c r="U725" s="1"/>
      <c r="V725" s="1"/>
      <c r="W725" s="1"/>
      <c r="X725" s="1"/>
      <c r="Y725" s="1"/>
      <c r="Z725" s="1"/>
      <c r="AA725" s="1"/>
      <c r="AB725" s="1"/>
      <c r="AC725" s="1"/>
      <c r="AD725" s="1"/>
      <c r="AE725" s="1"/>
    </row>
    <row r="726" spans="1:31" ht="13.5" x14ac:dyDescent="0.25">
      <c r="A726" s="1"/>
      <c r="B726" s="1"/>
      <c r="C726" s="19"/>
      <c r="D726" s="1"/>
      <c r="E726" s="1"/>
      <c r="F726" s="1"/>
      <c r="G726" s="1"/>
      <c r="H726" s="1"/>
      <c r="I726" s="1"/>
      <c r="J726" s="3"/>
      <c r="K726" s="3"/>
      <c r="L726" s="3"/>
      <c r="M726" s="3"/>
      <c r="N726" s="3"/>
      <c r="O726" s="1"/>
      <c r="P726" s="1"/>
      <c r="Q726" s="4"/>
      <c r="R726" s="1"/>
      <c r="S726" s="1"/>
      <c r="T726" s="1"/>
      <c r="U726" s="1"/>
      <c r="V726" s="1"/>
      <c r="W726" s="1"/>
      <c r="X726" s="1"/>
      <c r="Y726" s="1"/>
      <c r="Z726" s="1"/>
      <c r="AA726" s="1"/>
      <c r="AB726" s="1"/>
      <c r="AC726" s="1"/>
      <c r="AD726" s="1"/>
      <c r="AE726" s="1"/>
    </row>
    <row r="727" spans="1:31" ht="13.5" x14ac:dyDescent="0.25">
      <c r="A727" s="1"/>
      <c r="B727" s="1"/>
      <c r="C727" s="19"/>
      <c r="D727" s="1"/>
      <c r="E727" s="1"/>
      <c r="F727" s="1"/>
      <c r="G727" s="1"/>
      <c r="H727" s="1"/>
      <c r="I727" s="1"/>
      <c r="J727" s="3"/>
      <c r="K727" s="3"/>
      <c r="L727" s="3"/>
      <c r="M727" s="3"/>
      <c r="N727" s="3"/>
      <c r="O727" s="1"/>
      <c r="P727" s="1"/>
      <c r="Q727" s="4"/>
      <c r="R727" s="1"/>
      <c r="S727" s="1"/>
      <c r="T727" s="1"/>
      <c r="U727" s="1"/>
      <c r="V727" s="1"/>
      <c r="W727" s="1"/>
      <c r="X727" s="1"/>
      <c r="Y727" s="1"/>
      <c r="Z727" s="1"/>
      <c r="AA727" s="1"/>
      <c r="AB727" s="1"/>
      <c r="AC727" s="1"/>
      <c r="AD727" s="1"/>
      <c r="AE727" s="1"/>
    </row>
    <row r="728" spans="1:31" ht="13.5" x14ac:dyDescent="0.25">
      <c r="A728" s="1"/>
      <c r="B728" s="1"/>
      <c r="C728" s="19"/>
      <c r="D728" s="1"/>
      <c r="E728" s="1"/>
      <c r="F728" s="1"/>
      <c r="G728" s="1"/>
      <c r="H728" s="1"/>
      <c r="I728" s="1"/>
      <c r="J728" s="3"/>
      <c r="K728" s="3"/>
      <c r="L728" s="3"/>
      <c r="M728" s="3"/>
      <c r="N728" s="3"/>
      <c r="O728" s="1"/>
      <c r="P728" s="1"/>
      <c r="Q728" s="4"/>
      <c r="R728" s="1"/>
      <c r="S728" s="1"/>
      <c r="T728" s="1"/>
      <c r="U728" s="1"/>
      <c r="V728" s="1"/>
      <c r="W728" s="1"/>
      <c r="X728" s="1"/>
      <c r="Y728" s="1"/>
      <c r="Z728" s="1"/>
      <c r="AA728" s="1"/>
      <c r="AB728" s="1"/>
      <c r="AC728" s="1"/>
      <c r="AD728" s="1"/>
      <c r="AE728" s="1"/>
    </row>
    <row r="729" spans="1:31" ht="13.5" x14ac:dyDescent="0.25">
      <c r="A729" s="1"/>
      <c r="B729" s="1"/>
      <c r="C729" s="19"/>
      <c r="D729" s="1"/>
      <c r="E729" s="1"/>
      <c r="F729" s="1"/>
      <c r="G729" s="1"/>
      <c r="H729" s="1"/>
      <c r="I729" s="1"/>
      <c r="J729" s="3"/>
      <c r="K729" s="3"/>
      <c r="L729" s="3"/>
      <c r="M729" s="3"/>
      <c r="N729" s="3"/>
      <c r="O729" s="1"/>
      <c r="P729" s="1"/>
      <c r="Q729" s="4"/>
      <c r="R729" s="1"/>
      <c r="S729" s="1"/>
      <c r="T729" s="1"/>
      <c r="U729" s="1"/>
      <c r="V729" s="1"/>
      <c r="W729" s="1"/>
      <c r="X729" s="1"/>
      <c r="Y729" s="1"/>
      <c r="Z729" s="1"/>
      <c r="AA729" s="1"/>
      <c r="AB729" s="1"/>
      <c r="AC729" s="1"/>
      <c r="AD729" s="1"/>
      <c r="AE729" s="1"/>
    </row>
    <row r="730" spans="1:31" ht="13.5" x14ac:dyDescent="0.25">
      <c r="A730" s="1"/>
      <c r="B730" s="1"/>
      <c r="C730" s="19"/>
      <c r="D730" s="1"/>
      <c r="E730" s="1"/>
      <c r="F730" s="1"/>
      <c r="G730" s="1"/>
      <c r="H730" s="1"/>
      <c r="I730" s="1"/>
      <c r="J730" s="3"/>
      <c r="K730" s="3"/>
      <c r="L730" s="3"/>
      <c r="M730" s="3"/>
      <c r="N730" s="3"/>
      <c r="O730" s="1"/>
      <c r="P730" s="1"/>
      <c r="Q730" s="4"/>
      <c r="R730" s="1"/>
      <c r="S730" s="1"/>
      <c r="T730" s="1"/>
      <c r="U730" s="1"/>
      <c r="V730" s="1"/>
      <c r="W730" s="1"/>
      <c r="X730" s="1"/>
      <c r="Y730" s="1"/>
      <c r="Z730" s="1"/>
      <c r="AA730" s="1"/>
      <c r="AB730" s="1"/>
      <c r="AC730" s="1"/>
      <c r="AD730" s="1"/>
      <c r="AE730" s="1"/>
    </row>
    <row r="731" spans="1:31" ht="13.5" x14ac:dyDescent="0.25">
      <c r="A731" s="1"/>
      <c r="B731" s="1"/>
      <c r="C731" s="19"/>
      <c r="D731" s="1"/>
      <c r="E731" s="1"/>
      <c r="F731" s="1"/>
      <c r="G731" s="1"/>
      <c r="H731" s="1"/>
      <c r="I731" s="1"/>
      <c r="J731" s="3"/>
      <c r="K731" s="3"/>
      <c r="L731" s="3"/>
      <c r="M731" s="3"/>
      <c r="N731" s="3"/>
      <c r="O731" s="1"/>
      <c r="P731" s="1"/>
      <c r="Q731" s="4"/>
      <c r="R731" s="1"/>
      <c r="S731" s="1"/>
      <c r="T731" s="1"/>
      <c r="U731" s="1"/>
      <c r="V731" s="1"/>
      <c r="W731" s="1"/>
      <c r="X731" s="1"/>
      <c r="Y731" s="1"/>
      <c r="Z731" s="1"/>
      <c r="AA731" s="1"/>
      <c r="AB731" s="1"/>
      <c r="AC731" s="1"/>
      <c r="AD731" s="1"/>
      <c r="AE731" s="1"/>
    </row>
    <row r="732" spans="1:31" ht="13.5" x14ac:dyDescent="0.25">
      <c r="A732" s="1"/>
      <c r="B732" s="1"/>
      <c r="C732" s="19"/>
      <c r="D732" s="1"/>
      <c r="E732" s="1"/>
      <c r="F732" s="1"/>
      <c r="G732" s="1"/>
      <c r="H732" s="1"/>
      <c r="I732" s="1"/>
      <c r="J732" s="3"/>
      <c r="K732" s="3"/>
      <c r="L732" s="3"/>
      <c r="M732" s="3"/>
      <c r="N732" s="3"/>
      <c r="O732" s="1"/>
      <c r="P732" s="1"/>
      <c r="Q732" s="4"/>
      <c r="R732" s="1"/>
      <c r="S732" s="1"/>
      <c r="T732" s="1"/>
      <c r="U732" s="1"/>
      <c r="V732" s="1"/>
      <c r="W732" s="1"/>
      <c r="X732" s="1"/>
      <c r="Y732" s="1"/>
      <c r="Z732" s="1"/>
      <c r="AA732" s="1"/>
      <c r="AB732" s="1"/>
      <c r="AC732" s="1"/>
      <c r="AD732" s="1"/>
      <c r="AE732" s="1"/>
    </row>
    <row r="733" spans="1:31" ht="13.5" x14ac:dyDescent="0.25">
      <c r="A733" s="1"/>
      <c r="B733" s="1"/>
      <c r="C733" s="19"/>
      <c r="D733" s="1"/>
      <c r="E733" s="1"/>
      <c r="F733" s="1"/>
      <c r="G733" s="1"/>
      <c r="H733" s="1"/>
      <c r="I733" s="1"/>
      <c r="J733" s="3"/>
      <c r="K733" s="3"/>
      <c r="L733" s="3"/>
      <c r="M733" s="3"/>
      <c r="N733" s="3"/>
      <c r="O733" s="1"/>
      <c r="P733" s="1"/>
      <c r="Q733" s="4"/>
      <c r="R733" s="1"/>
      <c r="S733" s="1"/>
      <c r="T733" s="1"/>
      <c r="U733" s="1"/>
      <c r="V733" s="1"/>
      <c r="W733" s="1"/>
      <c r="X733" s="1"/>
      <c r="Y733" s="1"/>
      <c r="Z733" s="1"/>
      <c r="AA733" s="1"/>
      <c r="AB733" s="1"/>
      <c r="AC733" s="1"/>
      <c r="AD733" s="1"/>
      <c r="AE733" s="1"/>
    </row>
    <row r="734" spans="1:31" ht="13.5" x14ac:dyDescent="0.25">
      <c r="A734" s="1"/>
      <c r="B734" s="1"/>
      <c r="C734" s="19"/>
      <c r="D734" s="1"/>
      <c r="E734" s="1"/>
      <c r="F734" s="1"/>
      <c r="G734" s="1"/>
      <c r="H734" s="1"/>
      <c r="I734" s="1"/>
      <c r="J734" s="3"/>
      <c r="K734" s="3"/>
      <c r="L734" s="3"/>
      <c r="M734" s="3"/>
      <c r="N734" s="3"/>
      <c r="O734" s="1"/>
      <c r="P734" s="1"/>
      <c r="Q734" s="4"/>
      <c r="R734" s="1"/>
      <c r="S734" s="1"/>
      <c r="T734" s="1"/>
      <c r="U734" s="1"/>
      <c r="V734" s="1"/>
      <c r="W734" s="1"/>
      <c r="X734" s="1"/>
      <c r="Y734" s="1"/>
      <c r="Z734" s="1"/>
      <c r="AA734" s="1"/>
      <c r="AB734" s="1"/>
      <c r="AC734" s="1"/>
      <c r="AD734" s="1"/>
      <c r="AE734" s="1"/>
    </row>
    <row r="735" spans="1:31" ht="13.5" x14ac:dyDescent="0.25">
      <c r="A735" s="1"/>
      <c r="B735" s="1"/>
      <c r="C735" s="19"/>
      <c r="D735" s="1"/>
      <c r="E735" s="1"/>
      <c r="F735" s="1"/>
      <c r="G735" s="1"/>
      <c r="H735" s="1"/>
      <c r="I735" s="1"/>
      <c r="J735" s="3"/>
      <c r="K735" s="3"/>
      <c r="L735" s="3"/>
      <c r="M735" s="3"/>
      <c r="N735" s="3"/>
      <c r="O735" s="1"/>
      <c r="P735" s="1"/>
      <c r="Q735" s="4"/>
      <c r="R735" s="1"/>
      <c r="S735" s="1"/>
      <c r="T735" s="1"/>
      <c r="U735" s="1"/>
      <c r="V735" s="1"/>
      <c r="W735" s="1"/>
      <c r="X735" s="1"/>
      <c r="Y735" s="1"/>
      <c r="Z735" s="1"/>
      <c r="AA735" s="1"/>
      <c r="AB735" s="1"/>
      <c r="AC735" s="1"/>
      <c r="AD735" s="1"/>
      <c r="AE735" s="1"/>
    </row>
    <row r="736" spans="1:31" ht="13.5" x14ac:dyDescent="0.25">
      <c r="A736" s="1"/>
      <c r="B736" s="1"/>
      <c r="C736" s="19"/>
      <c r="D736" s="1"/>
      <c r="E736" s="1"/>
      <c r="F736" s="1"/>
      <c r="G736" s="1"/>
      <c r="H736" s="1"/>
      <c r="I736" s="1"/>
      <c r="J736" s="3"/>
      <c r="K736" s="3"/>
      <c r="L736" s="3"/>
      <c r="M736" s="3"/>
      <c r="N736" s="3"/>
      <c r="O736" s="1"/>
      <c r="P736" s="1"/>
      <c r="Q736" s="4"/>
      <c r="R736" s="1"/>
      <c r="S736" s="1"/>
      <c r="T736" s="1"/>
      <c r="U736" s="1"/>
      <c r="V736" s="1"/>
      <c r="W736" s="1"/>
      <c r="X736" s="1"/>
      <c r="Y736" s="1"/>
      <c r="Z736" s="1"/>
      <c r="AA736" s="1"/>
      <c r="AB736" s="1"/>
      <c r="AC736" s="1"/>
      <c r="AD736" s="1"/>
      <c r="AE736" s="1"/>
    </row>
    <row r="737" spans="1:31" ht="13.5" x14ac:dyDescent="0.25">
      <c r="A737" s="1"/>
      <c r="B737" s="1"/>
      <c r="C737" s="19"/>
      <c r="D737" s="1"/>
      <c r="E737" s="1"/>
      <c r="F737" s="1"/>
      <c r="G737" s="1"/>
      <c r="H737" s="1"/>
      <c r="I737" s="1"/>
      <c r="J737" s="3"/>
      <c r="K737" s="3"/>
      <c r="L737" s="3"/>
      <c r="M737" s="3"/>
      <c r="N737" s="3"/>
      <c r="O737" s="1"/>
      <c r="P737" s="1"/>
      <c r="Q737" s="4"/>
      <c r="R737" s="1"/>
      <c r="S737" s="1"/>
      <c r="T737" s="1"/>
      <c r="U737" s="1"/>
      <c r="V737" s="1"/>
      <c r="W737" s="1"/>
      <c r="X737" s="1"/>
      <c r="Y737" s="1"/>
      <c r="Z737" s="1"/>
      <c r="AA737" s="1"/>
      <c r="AB737" s="1"/>
      <c r="AC737" s="1"/>
      <c r="AD737" s="1"/>
      <c r="AE737" s="1"/>
    </row>
    <row r="738" spans="1:31" ht="13.5" x14ac:dyDescent="0.25">
      <c r="A738" s="1"/>
      <c r="B738" s="1"/>
      <c r="C738" s="19"/>
      <c r="D738" s="1"/>
      <c r="E738" s="1"/>
      <c r="F738" s="1"/>
      <c r="G738" s="1"/>
      <c r="H738" s="1"/>
      <c r="I738" s="1"/>
      <c r="J738" s="3"/>
      <c r="K738" s="3"/>
      <c r="L738" s="3"/>
      <c r="M738" s="3"/>
      <c r="N738" s="3"/>
      <c r="O738" s="1"/>
      <c r="P738" s="1"/>
      <c r="Q738" s="4"/>
      <c r="R738" s="1"/>
      <c r="S738" s="1"/>
      <c r="T738" s="1"/>
      <c r="U738" s="1"/>
      <c r="V738" s="1"/>
      <c r="W738" s="1"/>
      <c r="X738" s="1"/>
      <c r="Y738" s="1"/>
      <c r="Z738" s="1"/>
      <c r="AA738" s="1"/>
      <c r="AB738" s="1"/>
      <c r="AC738" s="1"/>
      <c r="AD738" s="1"/>
      <c r="AE738" s="1"/>
    </row>
    <row r="739" spans="1:31" ht="13.5" x14ac:dyDescent="0.25">
      <c r="A739" s="1"/>
      <c r="B739" s="1"/>
      <c r="C739" s="19"/>
      <c r="D739" s="1"/>
      <c r="E739" s="1"/>
      <c r="F739" s="1"/>
      <c r="G739" s="1"/>
      <c r="H739" s="1"/>
      <c r="I739" s="1"/>
      <c r="J739" s="3"/>
      <c r="K739" s="3"/>
      <c r="L739" s="3"/>
      <c r="M739" s="3"/>
      <c r="N739" s="3"/>
      <c r="O739" s="1"/>
      <c r="P739" s="1"/>
      <c r="Q739" s="4"/>
      <c r="R739" s="1"/>
      <c r="S739" s="1"/>
      <c r="T739" s="1"/>
      <c r="U739" s="1"/>
      <c r="V739" s="1"/>
      <c r="W739" s="1"/>
      <c r="X739" s="1"/>
      <c r="Y739" s="1"/>
      <c r="Z739" s="1"/>
      <c r="AA739" s="1"/>
      <c r="AB739" s="1"/>
      <c r="AC739" s="1"/>
      <c r="AD739" s="1"/>
      <c r="AE739" s="1"/>
    </row>
    <row r="740" spans="1:31" ht="13.5" x14ac:dyDescent="0.25">
      <c r="A740" s="1"/>
      <c r="B740" s="1"/>
      <c r="C740" s="19"/>
      <c r="D740" s="1"/>
      <c r="E740" s="1"/>
      <c r="F740" s="1"/>
      <c r="G740" s="1"/>
      <c r="H740" s="1"/>
      <c r="I740" s="1"/>
      <c r="J740" s="3"/>
      <c r="K740" s="3"/>
      <c r="L740" s="3"/>
      <c r="M740" s="3"/>
      <c r="N740" s="3"/>
      <c r="O740" s="1"/>
      <c r="P740" s="1"/>
      <c r="Q740" s="4"/>
      <c r="R740" s="1"/>
      <c r="S740" s="1"/>
      <c r="T740" s="1"/>
      <c r="U740" s="1"/>
      <c r="V740" s="1"/>
      <c r="W740" s="1"/>
      <c r="X740" s="1"/>
      <c r="Y740" s="1"/>
      <c r="Z740" s="1"/>
      <c r="AA740" s="1"/>
      <c r="AB740" s="1"/>
      <c r="AC740" s="1"/>
      <c r="AD740" s="1"/>
      <c r="AE740" s="1"/>
    </row>
    <row r="741" spans="1:31" ht="13.5" x14ac:dyDescent="0.25">
      <c r="A741" s="1"/>
      <c r="B741" s="1"/>
      <c r="C741" s="19"/>
      <c r="D741" s="1"/>
      <c r="E741" s="1"/>
      <c r="F741" s="1"/>
      <c r="G741" s="1"/>
      <c r="H741" s="1"/>
      <c r="I741" s="1"/>
      <c r="J741" s="3"/>
      <c r="K741" s="3"/>
      <c r="L741" s="3"/>
      <c r="M741" s="3"/>
      <c r="N741" s="3"/>
      <c r="O741" s="1"/>
      <c r="P741" s="1"/>
      <c r="Q741" s="4"/>
      <c r="R741" s="1"/>
      <c r="S741" s="1"/>
      <c r="T741" s="1"/>
      <c r="U741" s="1"/>
      <c r="V741" s="1"/>
      <c r="W741" s="1"/>
      <c r="X741" s="1"/>
      <c r="Y741" s="1"/>
      <c r="Z741" s="1"/>
      <c r="AA741" s="1"/>
      <c r="AB741" s="1"/>
      <c r="AC741" s="1"/>
      <c r="AD741" s="1"/>
      <c r="AE741" s="1"/>
    </row>
    <row r="742" spans="1:31" ht="13.5" x14ac:dyDescent="0.25">
      <c r="A742" s="1"/>
      <c r="B742" s="1"/>
      <c r="C742" s="19"/>
      <c r="D742" s="1"/>
      <c r="E742" s="1"/>
      <c r="F742" s="1"/>
      <c r="G742" s="1"/>
      <c r="H742" s="1"/>
      <c r="I742" s="1"/>
      <c r="J742" s="3"/>
      <c r="K742" s="3"/>
      <c r="L742" s="3"/>
      <c r="M742" s="3"/>
      <c r="N742" s="3"/>
      <c r="O742" s="1"/>
      <c r="P742" s="1"/>
      <c r="Q742" s="4"/>
      <c r="R742" s="1"/>
      <c r="S742" s="1"/>
      <c r="T742" s="1"/>
      <c r="U742" s="1"/>
      <c r="V742" s="1"/>
      <c r="W742" s="1"/>
      <c r="X742" s="1"/>
      <c r="Y742" s="1"/>
      <c r="Z742" s="1"/>
      <c r="AA742" s="1"/>
      <c r="AB742" s="1"/>
      <c r="AC742" s="1"/>
      <c r="AD742" s="1"/>
      <c r="AE742" s="1"/>
    </row>
    <row r="743" spans="1:31" ht="13.5" x14ac:dyDescent="0.25">
      <c r="A743" s="1"/>
      <c r="B743" s="1"/>
      <c r="C743" s="19"/>
      <c r="D743" s="1"/>
      <c r="E743" s="1"/>
      <c r="F743" s="1"/>
      <c r="G743" s="1"/>
      <c r="H743" s="1"/>
      <c r="I743" s="1"/>
      <c r="J743" s="3"/>
      <c r="K743" s="3"/>
      <c r="L743" s="3"/>
      <c r="M743" s="3"/>
      <c r="N743" s="3"/>
      <c r="O743" s="1"/>
      <c r="P743" s="1"/>
      <c r="Q743" s="4"/>
      <c r="R743" s="1"/>
      <c r="S743" s="1"/>
      <c r="T743" s="1"/>
      <c r="U743" s="1"/>
      <c r="V743" s="1"/>
      <c r="W743" s="1"/>
      <c r="X743" s="1"/>
      <c r="Y743" s="1"/>
      <c r="Z743" s="1"/>
      <c r="AA743" s="1"/>
      <c r="AB743" s="1"/>
      <c r="AC743" s="1"/>
      <c r="AD743" s="1"/>
      <c r="AE743" s="1"/>
    </row>
    <row r="744" spans="1:31" ht="13.5" x14ac:dyDescent="0.25">
      <c r="A744" s="1"/>
      <c r="B744" s="1"/>
      <c r="C744" s="19"/>
      <c r="D744" s="1"/>
      <c r="E744" s="1"/>
      <c r="F744" s="1"/>
      <c r="G744" s="1"/>
      <c r="H744" s="1"/>
      <c r="I744" s="1"/>
      <c r="J744" s="3"/>
      <c r="K744" s="3"/>
      <c r="L744" s="3"/>
      <c r="M744" s="3"/>
      <c r="N744" s="3"/>
      <c r="O744" s="1"/>
      <c r="P744" s="1"/>
      <c r="Q744" s="4"/>
      <c r="R744" s="1"/>
      <c r="S744" s="1"/>
      <c r="T744" s="1"/>
      <c r="U744" s="1"/>
      <c r="V744" s="1"/>
      <c r="W744" s="1"/>
      <c r="X744" s="1"/>
      <c r="Y744" s="1"/>
      <c r="Z744" s="1"/>
      <c r="AA744" s="1"/>
      <c r="AB744" s="1"/>
      <c r="AC744" s="1"/>
      <c r="AD744" s="1"/>
      <c r="AE744" s="1"/>
    </row>
    <row r="745" spans="1:31" ht="13.5" x14ac:dyDescent="0.25">
      <c r="A745" s="1"/>
      <c r="B745" s="1"/>
      <c r="C745" s="19"/>
      <c r="D745" s="1"/>
      <c r="E745" s="1"/>
      <c r="F745" s="1"/>
      <c r="G745" s="1"/>
      <c r="H745" s="1"/>
      <c r="I745" s="1"/>
      <c r="J745" s="3"/>
      <c r="K745" s="3"/>
      <c r="L745" s="3"/>
      <c r="M745" s="3"/>
      <c r="N745" s="3"/>
      <c r="O745" s="1"/>
      <c r="P745" s="1"/>
      <c r="Q745" s="4"/>
      <c r="R745" s="1"/>
      <c r="S745" s="1"/>
      <c r="T745" s="1"/>
      <c r="U745" s="1"/>
      <c r="V745" s="1"/>
      <c r="W745" s="1"/>
      <c r="X745" s="1"/>
      <c r="Y745" s="1"/>
      <c r="Z745" s="1"/>
      <c r="AA745" s="1"/>
      <c r="AB745" s="1"/>
      <c r="AC745" s="1"/>
      <c r="AD745" s="1"/>
      <c r="AE745" s="1"/>
    </row>
    <row r="746" spans="1:31" ht="13.5" x14ac:dyDescent="0.25">
      <c r="A746" s="1"/>
      <c r="B746" s="1"/>
      <c r="C746" s="19"/>
      <c r="D746" s="1"/>
      <c r="E746" s="1"/>
      <c r="F746" s="1"/>
      <c r="G746" s="1"/>
      <c r="H746" s="1"/>
      <c r="I746" s="1"/>
      <c r="J746" s="3"/>
      <c r="K746" s="3"/>
      <c r="L746" s="3"/>
      <c r="M746" s="3"/>
      <c r="N746" s="3"/>
      <c r="O746" s="1"/>
      <c r="P746" s="1"/>
      <c r="Q746" s="4"/>
      <c r="R746" s="1"/>
      <c r="S746" s="1"/>
      <c r="T746" s="1"/>
      <c r="U746" s="1"/>
      <c r="V746" s="1"/>
      <c r="W746" s="1"/>
      <c r="X746" s="1"/>
      <c r="Y746" s="1"/>
      <c r="Z746" s="1"/>
      <c r="AA746" s="1"/>
      <c r="AB746" s="1"/>
      <c r="AC746" s="1"/>
      <c r="AD746" s="1"/>
      <c r="AE746" s="1"/>
    </row>
    <row r="747" spans="1:31" ht="13.5" x14ac:dyDescent="0.25">
      <c r="A747" s="1"/>
      <c r="B747" s="1"/>
      <c r="C747" s="19"/>
      <c r="D747" s="1"/>
      <c r="E747" s="1"/>
      <c r="F747" s="1"/>
      <c r="G747" s="1"/>
      <c r="H747" s="1"/>
      <c r="I747" s="1"/>
      <c r="J747" s="3"/>
      <c r="K747" s="3"/>
      <c r="L747" s="3"/>
      <c r="M747" s="3"/>
      <c r="N747" s="3"/>
      <c r="O747" s="1"/>
      <c r="P747" s="1"/>
      <c r="Q747" s="4"/>
      <c r="R747" s="1"/>
      <c r="S747" s="1"/>
      <c r="T747" s="1"/>
      <c r="U747" s="1"/>
      <c r="V747" s="1"/>
      <c r="W747" s="1"/>
      <c r="X747" s="1"/>
      <c r="Y747" s="1"/>
      <c r="Z747" s="1"/>
      <c r="AA747" s="1"/>
      <c r="AB747" s="1"/>
      <c r="AC747" s="1"/>
      <c r="AD747" s="1"/>
      <c r="AE747" s="1"/>
    </row>
    <row r="748" spans="1:31" ht="13.5" x14ac:dyDescent="0.25">
      <c r="A748" s="1"/>
      <c r="B748" s="1"/>
      <c r="C748" s="19"/>
      <c r="D748" s="1"/>
      <c r="E748" s="1"/>
      <c r="F748" s="1"/>
      <c r="G748" s="1"/>
      <c r="H748" s="1"/>
      <c r="I748" s="1"/>
      <c r="J748" s="3"/>
      <c r="K748" s="3"/>
      <c r="L748" s="3"/>
      <c r="M748" s="3"/>
      <c r="N748" s="3"/>
      <c r="O748" s="1"/>
      <c r="P748" s="1"/>
      <c r="Q748" s="4"/>
      <c r="R748" s="1"/>
      <c r="S748" s="1"/>
      <c r="T748" s="1"/>
      <c r="U748" s="1"/>
      <c r="V748" s="1"/>
      <c r="W748" s="1"/>
      <c r="X748" s="1"/>
      <c r="Y748" s="1"/>
      <c r="Z748" s="1"/>
      <c r="AA748" s="1"/>
      <c r="AB748" s="1"/>
      <c r="AC748" s="1"/>
      <c r="AD748" s="1"/>
      <c r="AE748" s="1"/>
    </row>
    <row r="749" spans="1:31" ht="13.5" x14ac:dyDescent="0.25">
      <c r="A749" s="1"/>
      <c r="B749" s="1"/>
      <c r="C749" s="19"/>
      <c r="D749" s="1"/>
      <c r="E749" s="1"/>
      <c r="F749" s="1"/>
      <c r="G749" s="1"/>
      <c r="H749" s="1"/>
      <c r="I749" s="1"/>
      <c r="J749" s="3"/>
      <c r="K749" s="3"/>
      <c r="L749" s="3"/>
      <c r="M749" s="3"/>
      <c r="N749" s="3"/>
      <c r="O749" s="1"/>
      <c r="P749" s="1"/>
      <c r="Q749" s="4"/>
      <c r="R749" s="1"/>
      <c r="S749" s="1"/>
      <c r="T749" s="1"/>
      <c r="U749" s="1"/>
      <c r="V749" s="1"/>
      <c r="W749" s="1"/>
      <c r="X749" s="1"/>
      <c r="Y749" s="1"/>
      <c r="Z749" s="1"/>
      <c r="AA749" s="1"/>
      <c r="AB749" s="1"/>
      <c r="AC749" s="1"/>
      <c r="AD749" s="1"/>
      <c r="AE749" s="1"/>
    </row>
    <row r="750" spans="1:31" ht="13.5" x14ac:dyDescent="0.25">
      <c r="A750" s="1"/>
      <c r="B750" s="1"/>
      <c r="C750" s="19"/>
      <c r="D750" s="1"/>
      <c r="E750" s="1"/>
      <c r="F750" s="1"/>
      <c r="G750" s="1"/>
      <c r="H750" s="1"/>
      <c r="I750" s="1"/>
      <c r="J750" s="3"/>
      <c r="K750" s="3"/>
      <c r="L750" s="3"/>
      <c r="M750" s="3"/>
      <c r="N750" s="3"/>
      <c r="O750" s="1"/>
      <c r="P750" s="1"/>
      <c r="Q750" s="4"/>
      <c r="R750" s="1"/>
      <c r="S750" s="1"/>
      <c r="T750" s="1"/>
      <c r="U750" s="1"/>
      <c r="V750" s="1"/>
      <c r="W750" s="1"/>
      <c r="X750" s="1"/>
      <c r="Y750" s="1"/>
      <c r="Z750" s="1"/>
      <c r="AA750" s="1"/>
      <c r="AB750" s="1"/>
      <c r="AC750" s="1"/>
      <c r="AD750" s="1"/>
      <c r="AE750" s="1"/>
    </row>
    <row r="751" spans="1:31" ht="13.5" x14ac:dyDescent="0.25">
      <c r="A751" s="1"/>
      <c r="B751" s="1"/>
      <c r="C751" s="19"/>
      <c r="D751" s="1"/>
      <c r="E751" s="1"/>
      <c r="F751" s="1"/>
      <c r="G751" s="1"/>
      <c r="H751" s="1"/>
      <c r="I751" s="1"/>
      <c r="J751" s="3"/>
      <c r="K751" s="3"/>
      <c r="L751" s="3"/>
      <c r="M751" s="3"/>
      <c r="N751" s="3"/>
      <c r="O751" s="1"/>
      <c r="P751" s="1"/>
      <c r="Q751" s="4"/>
      <c r="R751" s="1"/>
      <c r="S751" s="1"/>
      <c r="T751" s="1"/>
      <c r="U751" s="1"/>
      <c r="V751" s="1"/>
      <c r="W751" s="1"/>
      <c r="X751" s="1"/>
      <c r="Y751" s="1"/>
      <c r="Z751" s="1"/>
      <c r="AA751" s="1"/>
      <c r="AB751" s="1"/>
      <c r="AC751" s="1"/>
      <c r="AD751" s="1"/>
      <c r="AE751" s="1"/>
    </row>
    <row r="752" spans="1:31" ht="13.5" x14ac:dyDescent="0.25">
      <c r="A752" s="1"/>
      <c r="B752" s="1"/>
      <c r="C752" s="19"/>
      <c r="D752" s="1"/>
      <c r="E752" s="1"/>
      <c r="F752" s="1"/>
      <c r="G752" s="1"/>
      <c r="H752" s="1"/>
      <c r="I752" s="1"/>
      <c r="J752" s="3"/>
      <c r="K752" s="3"/>
      <c r="L752" s="3"/>
      <c r="M752" s="3"/>
      <c r="N752" s="3"/>
      <c r="O752" s="1"/>
      <c r="P752" s="1"/>
      <c r="Q752" s="4"/>
      <c r="R752" s="1"/>
      <c r="S752" s="1"/>
      <c r="T752" s="1"/>
      <c r="U752" s="1"/>
      <c r="V752" s="1"/>
      <c r="W752" s="1"/>
      <c r="X752" s="1"/>
      <c r="Y752" s="1"/>
      <c r="Z752" s="1"/>
      <c r="AA752" s="1"/>
      <c r="AB752" s="1"/>
      <c r="AC752" s="1"/>
      <c r="AD752" s="1"/>
      <c r="AE752" s="1"/>
    </row>
    <row r="753" spans="1:31" ht="13.5" x14ac:dyDescent="0.25">
      <c r="A753" s="1"/>
      <c r="B753" s="1"/>
      <c r="C753" s="19"/>
      <c r="D753" s="1"/>
      <c r="E753" s="1"/>
      <c r="F753" s="1"/>
      <c r="G753" s="1"/>
      <c r="H753" s="1"/>
      <c r="I753" s="1"/>
      <c r="J753" s="3"/>
      <c r="K753" s="3"/>
      <c r="L753" s="3"/>
      <c r="M753" s="3"/>
      <c r="N753" s="3"/>
      <c r="O753" s="1"/>
      <c r="P753" s="1"/>
      <c r="Q753" s="4"/>
      <c r="R753" s="1"/>
      <c r="S753" s="1"/>
      <c r="T753" s="1"/>
      <c r="U753" s="1"/>
      <c r="V753" s="1"/>
      <c r="W753" s="1"/>
      <c r="X753" s="1"/>
      <c r="Y753" s="1"/>
      <c r="Z753" s="1"/>
      <c r="AA753" s="1"/>
      <c r="AB753" s="1"/>
      <c r="AC753" s="1"/>
      <c r="AD753" s="1"/>
      <c r="AE753" s="1"/>
    </row>
    <row r="754" spans="1:31" ht="13.5" x14ac:dyDescent="0.25">
      <c r="A754" s="1"/>
      <c r="B754" s="1"/>
      <c r="C754" s="19"/>
      <c r="D754" s="1"/>
      <c r="E754" s="1"/>
      <c r="F754" s="1"/>
      <c r="G754" s="1"/>
      <c r="H754" s="1"/>
      <c r="I754" s="1"/>
      <c r="J754" s="3"/>
      <c r="K754" s="3"/>
      <c r="L754" s="3"/>
      <c r="M754" s="3"/>
      <c r="N754" s="3"/>
      <c r="O754" s="1"/>
      <c r="P754" s="1"/>
      <c r="Q754" s="4"/>
      <c r="R754" s="1"/>
      <c r="S754" s="1"/>
      <c r="T754" s="1"/>
      <c r="U754" s="1"/>
      <c r="V754" s="1"/>
      <c r="W754" s="1"/>
      <c r="X754" s="1"/>
      <c r="Y754" s="1"/>
      <c r="Z754" s="1"/>
      <c r="AA754" s="1"/>
      <c r="AB754" s="1"/>
      <c r="AC754" s="1"/>
      <c r="AD754" s="1"/>
      <c r="AE754" s="1"/>
    </row>
    <row r="755" spans="1:31" ht="13.5" x14ac:dyDescent="0.25">
      <c r="A755" s="1"/>
      <c r="B755" s="1"/>
      <c r="C755" s="19"/>
      <c r="D755" s="1"/>
      <c r="E755" s="1"/>
      <c r="F755" s="1"/>
      <c r="G755" s="1"/>
      <c r="H755" s="1"/>
      <c r="I755" s="1"/>
      <c r="J755" s="3"/>
      <c r="K755" s="3"/>
      <c r="L755" s="3"/>
      <c r="M755" s="3"/>
      <c r="N755" s="3"/>
      <c r="O755" s="1"/>
      <c r="P755" s="1"/>
      <c r="Q755" s="4"/>
      <c r="R755" s="1"/>
      <c r="S755" s="1"/>
      <c r="T755" s="1"/>
      <c r="U755" s="1"/>
      <c r="V755" s="1"/>
      <c r="W755" s="1"/>
      <c r="X755" s="1"/>
      <c r="Y755" s="1"/>
      <c r="Z755" s="1"/>
      <c r="AA755" s="1"/>
      <c r="AB755" s="1"/>
      <c r="AC755" s="1"/>
      <c r="AD755" s="1"/>
      <c r="AE755" s="1"/>
    </row>
    <row r="756" spans="1:31" ht="13.5" x14ac:dyDescent="0.25">
      <c r="A756" s="1"/>
      <c r="B756" s="1"/>
      <c r="C756" s="19"/>
      <c r="D756" s="1"/>
      <c r="E756" s="1"/>
      <c r="F756" s="1"/>
      <c r="G756" s="1"/>
      <c r="H756" s="1"/>
      <c r="I756" s="1"/>
      <c r="J756" s="3"/>
      <c r="K756" s="3"/>
      <c r="L756" s="3"/>
      <c r="M756" s="3"/>
      <c r="N756" s="3"/>
      <c r="O756" s="1"/>
      <c r="P756" s="1"/>
      <c r="Q756" s="4"/>
      <c r="R756" s="1"/>
      <c r="S756" s="1"/>
      <c r="T756" s="1"/>
      <c r="U756" s="1"/>
      <c r="V756" s="1"/>
      <c r="W756" s="1"/>
      <c r="X756" s="1"/>
      <c r="Y756" s="1"/>
      <c r="Z756" s="1"/>
      <c r="AA756" s="1"/>
      <c r="AB756" s="1"/>
      <c r="AC756" s="1"/>
      <c r="AD756" s="1"/>
      <c r="AE756" s="1"/>
    </row>
    <row r="757" spans="1:31" ht="13.5" x14ac:dyDescent="0.25">
      <c r="A757" s="1"/>
      <c r="B757" s="1"/>
      <c r="C757" s="19"/>
      <c r="D757" s="1"/>
      <c r="E757" s="1"/>
      <c r="F757" s="1"/>
      <c r="G757" s="1"/>
      <c r="H757" s="1"/>
      <c r="I757" s="1"/>
      <c r="J757" s="3"/>
      <c r="K757" s="3"/>
      <c r="L757" s="3"/>
      <c r="M757" s="3"/>
      <c r="N757" s="3"/>
      <c r="O757" s="1"/>
      <c r="P757" s="1"/>
      <c r="Q757" s="4"/>
      <c r="R757" s="1"/>
      <c r="S757" s="1"/>
      <c r="T757" s="1"/>
      <c r="U757" s="1"/>
      <c r="V757" s="1"/>
      <c r="W757" s="1"/>
      <c r="X757" s="1"/>
      <c r="Y757" s="1"/>
      <c r="Z757" s="1"/>
      <c r="AA757" s="1"/>
      <c r="AB757" s="1"/>
      <c r="AC757" s="1"/>
      <c r="AD757" s="1"/>
      <c r="AE757" s="1"/>
    </row>
    <row r="758" spans="1:31" ht="13.5" x14ac:dyDescent="0.25">
      <c r="A758" s="1"/>
      <c r="B758" s="1"/>
      <c r="C758" s="19"/>
      <c r="D758" s="1"/>
      <c r="E758" s="1"/>
      <c r="F758" s="1"/>
      <c r="G758" s="1"/>
      <c r="H758" s="1"/>
      <c r="I758" s="1"/>
      <c r="J758" s="3"/>
      <c r="K758" s="3"/>
      <c r="L758" s="3"/>
      <c r="M758" s="3"/>
      <c r="N758" s="3"/>
      <c r="O758" s="1"/>
      <c r="P758" s="1"/>
      <c r="Q758" s="4"/>
      <c r="R758" s="1"/>
      <c r="S758" s="1"/>
      <c r="T758" s="1"/>
      <c r="U758" s="1"/>
      <c r="V758" s="1"/>
      <c r="W758" s="1"/>
      <c r="X758" s="1"/>
      <c r="Y758" s="1"/>
      <c r="Z758" s="1"/>
      <c r="AA758" s="1"/>
      <c r="AB758" s="1"/>
      <c r="AC758" s="1"/>
      <c r="AD758" s="1"/>
      <c r="AE758" s="1"/>
    </row>
    <row r="759" spans="1:31" ht="13.5" x14ac:dyDescent="0.25">
      <c r="A759" s="1"/>
      <c r="B759" s="1"/>
      <c r="C759" s="19"/>
      <c r="D759" s="1"/>
      <c r="E759" s="1"/>
      <c r="F759" s="1"/>
      <c r="G759" s="1"/>
      <c r="H759" s="1"/>
      <c r="I759" s="1"/>
      <c r="J759" s="3"/>
      <c r="K759" s="3"/>
      <c r="L759" s="3"/>
      <c r="M759" s="3"/>
      <c r="N759" s="3"/>
      <c r="O759" s="1"/>
      <c r="P759" s="1"/>
      <c r="Q759" s="4"/>
      <c r="R759" s="1"/>
      <c r="S759" s="1"/>
      <c r="T759" s="1"/>
      <c r="U759" s="1"/>
      <c r="V759" s="1"/>
      <c r="W759" s="1"/>
      <c r="X759" s="1"/>
      <c r="Y759" s="1"/>
      <c r="Z759" s="1"/>
      <c r="AA759" s="1"/>
      <c r="AB759" s="1"/>
      <c r="AC759" s="1"/>
      <c r="AD759" s="1"/>
      <c r="AE759" s="1"/>
    </row>
    <row r="760" spans="1:31" ht="13.5" x14ac:dyDescent="0.25">
      <c r="A760" s="1"/>
      <c r="B760" s="1"/>
      <c r="C760" s="19"/>
      <c r="D760" s="1"/>
      <c r="E760" s="1"/>
      <c r="F760" s="1"/>
      <c r="G760" s="1"/>
      <c r="H760" s="1"/>
      <c r="I760" s="1"/>
      <c r="J760" s="3"/>
      <c r="K760" s="3"/>
      <c r="L760" s="3"/>
      <c r="M760" s="3"/>
      <c r="N760" s="3"/>
      <c r="O760" s="1"/>
      <c r="P760" s="1"/>
      <c r="Q760" s="4"/>
      <c r="R760" s="1"/>
      <c r="S760" s="1"/>
      <c r="T760" s="1"/>
      <c r="U760" s="1"/>
      <c r="V760" s="1"/>
      <c r="W760" s="1"/>
      <c r="X760" s="1"/>
      <c r="Y760" s="1"/>
      <c r="Z760" s="1"/>
      <c r="AA760" s="1"/>
      <c r="AB760" s="1"/>
      <c r="AC760" s="1"/>
      <c r="AD760" s="1"/>
      <c r="AE760" s="1"/>
    </row>
    <row r="761" spans="1:31" ht="13.5" x14ac:dyDescent="0.25">
      <c r="A761" s="1"/>
      <c r="B761" s="1"/>
      <c r="C761" s="19"/>
      <c r="D761" s="1"/>
      <c r="E761" s="1"/>
      <c r="F761" s="1"/>
      <c r="G761" s="1"/>
      <c r="H761" s="1"/>
      <c r="I761" s="1"/>
      <c r="J761" s="3"/>
      <c r="K761" s="3"/>
      <c r="L761" s="3"/>
      <c r="M761" s="3"/>
      <c r="N761" s="3"/>
      <c r="O761" s="1"/>
      <c r="P761" s="1"/>
      <c r="Q761" s="4"/>
      <c r="R761" s="1"/>
      <c r="S761" s="1"/>
      <c r="T761" s="1"/>
      <c r="U761" s="1"/>
      <c r="V761" s="1"/>
      <c r="W761" s="1"/>
      <c r="X761" s="1"/>
      <c r="Y761" s="1"/>
      <c r="Z761" s="1"/>
      <c r="AA761" s="1"/>
      <c r="AB761" s="1"/>
      <c r="AC761" s="1"/>
      <c r="AD761" s="1"/>
      <c r="AE761" s="1"/>
    </row>
    <row r="762" spans="1:31" ht="13.5" x14ac:dyDescent="0.25">
      <c r="A762" s="1"/>
      <c r="B762" s="1"/>
      <c r="C762" s="19"/>
      <c r="D762" s="1"/>
      <c r="E762" s="1"/>
      <c r="F762" s="1"/>
      <c r="G762" s="1"/>
      <c r="H762" s="1"/>
      <c r="I762" s="1"/>
      <c r="J762" s="3"/>
      <c r="K762" s="3"/>
      <c r="L762" s="3"/>
      <c r="M762" s="3"/>
      <c r="N762" s="3"/>
      <c r="O762" s="1"/>
      <c r="P762" s="1"/>
      <c r="Q762" s="4"/>
      <c r="R762" s="1"/>
      <c r="S762" s="1"/>
      <c r="T762" s="1"/>
      <c r="U762" s="1"/>
      <c r="V762" s="1"/>
      <c r="W762" s="1"/>
      <c r="X762" s="1"/>
      <c r="Y762" s="1"/>
      <c r="Z762" s="1"/>
      <c r="AA762" s="1"/>
      <c r="AB762" s="1"/>
      <c r="AC762" s="1"/>
      <c r="AD762" s="1"/>
      <c r="AE762" s="1"/>
    </row>
    <row r="763" spans="1:31" ht="13.5" x14ac:dyDescent="0.25">
      <c r="A763" s="1"/>
      <c r="B763" s="1"/>
      <c r="C763" s="19"/>
      <c r="D763" s="1"/>
      <c r="E763" s="1"/>
      <c r="F763" s="1"/>
      <c r="G763" s="1"/>
      <c r="H763" s="1"/>
      <c r="I763" s="1"/>
      <c r="J763" s="3"/>
      <c r="K763" s="3"/>
      <c r="L763" s="3"/>
      <c r="M763" s="3"/>
      <c r="N763" s="3"/>
      <c r="O763" s="1"/>
      <c r="P763" s="1"/>
      <c r="Q763" s="4"/>
      <c r="R763" s="1"/>
      <c r="S763" s="1"/>
      <c r="T763" s="1"/>
      <c r="U763" s="1"/>
      <c r="V763" s="1"/>
      <c r="W763" s="1"/>
      <c r="X763" s="1"/>
      <c r="Y763" s="1"/>
      <c r="Z763" s="1"/>
      <c r="AA763" s="1"/>
      <c r="AB763" s="1"/>
      <c r="AC763" s="1"/>
      <c r="AD763" s="1"/>
      <c r="AE763" s="1"/>
    </row>
    <row r="764" spans="1:31" ht="13.5" x14ac:dyDescent="0.25">
      <c r="A764" s="1"/>
      <c r="B764" s="1"/>
      <c r="C764" s="19"/>
      <c r="D764" s="1"/>
      <c r="E764" s="1"/>
      <c r="F764" s="1"/>
      <c r="G764" s="1"/>
      <c r="H764" s="1"/>
      <c r="I764" s="1"/>
      <c r="J764" s="3"/>
      <c r="K764" s="3"/>
      <c r="L764" s="3"/>
      <c r="M764" s="3"/>
      <c r="N764" s="3"/>
      <c r="O764" s="1"/>
      <c r="P764" s="1"/>
      <c r="Q764" s="4"/>
      <c r="R764" s="1"/>
      <c r="S764" s="1"/>
      <c r="T764" s="1"/>
      <c r="U764" s="1"/>
      <c r="V764" s="1"/>
      <c r="W764" s="1"/>
      <c r="X764" s="1"/>
      <c r="Y764" s="1"/>
      <c r="Z764" s="1"/>
      <c r="AA764" s="1"/>
      <c r="AB764" s="1"/>
      <c r="AC764" s="1"/>
      <c r="AD764" s="1"/>
      <c r="AE764" s="1"/>
    </row>
    <row r="765" spans="1:31" ht="13.5" x14ac:dyDescent="0.25">
      <c r="A765" s="1"/>
      <c r="B765" s="1"/>
      <c r="C765" s="19"/>
      <c r="D765" s="1"/>
      <c r="E765" s="1"/>
      <c r="F765" s="1"/>
      <c r="G765" s="1"/>
      <c r="H765" s="1"/>
      <c r="I765" s="1"/>
      <c r="J765" s="3"/>
      <c r="K765" s="3"/>
      <c r="L765" s="3"/>
      <c r="M765" s="3"/>
      <c r="N765" s="3"/>
      <c r="O765" s="1"/>
      <c r="P765" s="1"/>
      <c r="Q765" s="4"/>
      <c r="R765" s="1"/>
      <c r="S765" s="1"/>
      <c r="T765" s="1"/>
      <c r="U765" s="1"/>
      <c r="V765" s="1"/>
      <c r="W765" s="1"/>
      <c r="X765" s="1"/>
      <c r="Y765" s="1"/>
      <c r="Z765" s="1"/>
      <c r="AA765" s="1"/>
      <c r="AB765" s="1"/>
      <c r="AC765" s="1"/>
      <c r="AD765" s="1"/>
      <c r="AE765" s="1"/>
    </row>
    <row r="766" spans="1:31" ht="13.5" x14ac:dyDescent="0.25">
      <c r="A766" s="1"/>
      <c r="B766" s="1"/>
      <c r="C766" s="19"/>
      <c r="D766" s="1"/>
      <c r="E766" s="1"/>
      <c r="F766" s="1"/>
      <c r="G766" s="1"/>
      <c r="H766" s="1"/>
      <c r="I766" s="1"/>
      <c r="J766" s="3"/>
      <c r="K766" s="3"/>
      <c r="L766" s="3"/>
      <c r="M766" s="3"/>
      <c r="N766" s="3"/>
      <c r="O766" s="1"/>
      <c r="P766" s="1"/>
      <c r="Q766" s="4"/>
      <c r="R766" s="1"/>
      <c r="S766" s="1"/>
      <c r="T766" s="1"/>
      <c r="U766" s="1"/>
      <c r="V766" s="1"/>
      <c r="W766" s="1"/>
      <c r="X766" s="1"/>
      <c r="Y766" s="1"/>
      <c r="Z766" s="1"/>
      <c r="AA766" s="1"/>
      <c r="AB766" s="1"/>
      <c r="AC766" s="1"/>
      <c r="AD766" s="1"/>
      <c r="AE766" s="1"/>
    </row>
    <row r="767" spans="1:31" ht="13.5" x14ac:dyDescent="0.25">
      <c r="A767" s="1"/>
      <c r="B767" s="1"/>
      <c r="C767" s="19"/>
      <c r="D767" s="1"/>
      <c r="E767" s="1"/>
      <c r="F767" s="1"/>
      <c r="G767" s="1"/>
      <c r="H767" s="1"/>
      <c r="I767" s="1"/>
      <c r="J767" s="3"/>
      <c r="K767" s="3"/>
      <c r="L767" s="3"/>
      <c r="M767" s="3"/>
      <c r="N767" s="3"/>
      <c r="O767" s="1"/>
      <c r="P767" s="1"/>
      <c r="Q767" s="4"/>
      <c r="R767" s="1"/>
      <c r="S767" s="1"/>
      <c r="T767" s="1"/>
      <c r="U767" s="1"/>
      <c r="V767" s="1"/>
      <c r="W767" s="1"/>
      <c r="X767" s="1"/>
      <c r="Y767" s="1"/>
      <c r="Z767" s="1"/>
      <c r="AA767" s="1"/>
      <c r="AB767" s="1"/>
      <c r="AC767" s="1"/>
      <c r="AD767" s="1"/>
      <c r="AE767" s="1"/>
    </row>
    <row r="768" spans="1:31" ht="13.5" x14ac:dyDescent="0.25">
      <c r="A768" s="1"/>
      <c r="B768" s="1"/>
      <c r="C768" s="19"/>
      <c r="D768" s="1"/>
      <c r="E768" s="1"/>
      <c r="F768" s="1"/>
      <c r="G768" s="1"/>
      <c r="H768" s="1"/>
      <c r="I768" s="1"/>
      <c r="J768" s="3"/>
      <c r="K768" s="3"/>
      <c r="L768" s="3"/>
      <c r="M768" s="3"/>
      <c r="N768" s="3"/>
      <c r="O768" s="1"/>
      <c r="P768" s="1"/>
      <c r="Q768" s="4"/>
      <c r="R768" s="1"/>
      <c r="S768" s="1"/>
      <c r="T768" s="1"/>
      <c r="U768" s="1"/>
      <c r="V768" s="1"/>
      <c r="W768" s="1"/>
      <c r="X768" s="1"/>
      <c r="Y768" s="1"/>
      <c r="Z768" s="1"/>
      <c r="AA768" s="1"/>
      <c r="AB768" s="1"/>
      <c r="AC768" s="1"/>
      <c r="AD768" s="1"/>
      <c r="AE768" s="1"/>
    </row>
    <row r="769" spans="1:31" ht="13.5" x14ac:dyDescent="0.25">
      <c r="A769" s="1"/>
      <c r="B769" s="1"/>
      <c r="C769" s="19"/>
      <c r="D769" s="1"/>
      <c r="E769" s="1"/>
      <c r="F769" s="1"/>
      <c r="G769" s="1"/>
      <c r="H769" s="1"/>
      <c r="I769" s="1"/>
      <c r="J769" s="3"/>
      <c r="K769" s="3"/>
      <c r="L769" s="3"/>
      <c r="M769" s="3"/>
      <c r="N769" s="3"/>
      <c r="O769" s="1"/>
      <c r="P769" s="1"/>
      <c r="Q769" s="4"/>
      <c r="R769" s="1"/>
      <c r="S769" s="1"/>
      <c r="T769" s="1"/>
      <c r="U769" s="1"/>
      <c r="V769" s="1"/>
      <c r="W769" s="1"/>
      <c r="X769" s="1"/>
      <c r="Y769" s="1"/>
      <c r="Z769" s="1"/>
      <c r="AA769" s="1"/>
      <c r="AB769" s="1"/>
      <c r="AC769" s="1"/>
      <c r="AD769" s="1"/>
      <c r="AE769" s="1"/>
    </row>
    <row r="770" spans="1:31" ht="13.5" x14ac:dyDescent="0.25">
      <c r="A770" s="1"/>
      <c r="B770" s="1"/>
      <c r="C770" s="19"/>
      <c r="D770" s="1"/>
      <c r="E770" s="1"/>
      <c r="F770" s="1"/>
      <c r="G770" s="1"/>
      <c r="H770" s="1"/>
      <c r="I770" s="1"/>
      <c r="J770" s="3"/>
      <c r="K770" s="3"/>
      <c r="L770" s="3"/>
      <c r="M770" s="3"/>
      <c r="N770" s="3"/>
      <c r="O770" s="1"/>
      <c r="P770" s="1"/>
      <c r="Q770" s="4"/>
      <c r="R770" s="1"/>
      <c r="S770" s="1"/>
      <c r="T770" s="1"/>
      <c r="U770" s="1"/>
      <c r="V770" s="1"/>
      <c r="W770" s="1"/>
      <c r="X770" s="1"/>
      <c r="Y770" s="1"/>
      <c r="Z770" s="1"/>
      <c r="AA770" s="1"/>
      <c r="AB770" s="1"/>
      <c r="AC770" s="1"/>
      <c r="AD770" s="1"/>
      <c r="AE770" s="1"/>
    </row>
    <row r="771" spans="1:31" ht="13.5" x14ac:dyDescent="0.25">
      <c r="A771" s="1"/>
      <c r="B771" s="1"/>
      <c r="C771" s="19"/>
      <c r="D771" s="1"/>
      <c r="E771" s="1"/>
      <c r="F771" s="1"/>
      <c r="G771" s="1"/>
      <c r="H771" s="1"/>
      <c r="I771" s="1"/>
      <c r="J771" s="3"/>
      <c r="K771" s="3"/>
      <c r="L771" s="3"/>
      <c r="M771" s="3"/>
      <c r="N771" s="3"/>
      <c r="O771" s="1"/>
      <c r="P771" s="1"/>
      <c r="Q771" s="4"/>
      <c r="R771" s="1"/>
      <c r="S771" s="1"/>
      <c r="T771" s="1"/>
      <c r="U771" s="1"/>
      <c r="V771" s="1"/>
      <c r="W771" s="1"/>
      <c r="X771" s="1"/>
      <c r="Y771" s="1"/>
      <c r="Z771" s="1"/>
      <c r="AA771" s="1"/>
      <c r="AB771" s="1"/>
      <c r="AC771" s="1"/>
      <c r="AD771" s="1"/>
      <c r="AE771" s="1"/>
    </row>
    <row r="772" spans="1:31" ht="13.5" x14ac:dyDescent="0.25">
      <c r="A772" s="1"/>
      <c r="B772" s="1"/>
      <c r="C772" s="19"/>
      <c r="D772" s="1"/>
      <c r="E772" s="1"/>
      <c r="F772" s="1"/>
      <c r="G772" s="1"/>
      <c r="H772" s="1"/>
      <c r="I772" s="1"/>
      <c r="J772" s="3"/>
      <c r="K772" s="3"/>
      <c r="L772" s="3"/>
      <c r="M772" s="3"/>
      <c r="N772" s="3"/>
      <c r="O772" s="1"/>
      <c r="P772" s="1"/>
      <c r="Q772" s="4"/>
      <c r="R772" s="1"/>
      <c r="S772" s="1"/>
      <c r="T772" s="1"/>
      <c r="U772" s="1"/>
      <c r="V772" s="1"/>
      <c r="W772" s="1"/>
      <c r="X772" s="1"/>
      <c r="Y772" s="1"/>
      <c r="Z772" s="1"/>
      <c r="AA772" s="1"/>
      <c r="AB772" s="1"/>
      <c r="AC772" s="1"/>
      <c r="AD772" s="1"/>
      <c r="AE772" s="1"/>
    </row>
    <row r="773" spans="1:31" ht="13.5" x14ac:dyDescent="0.25">
      <c r="A773" s="1"/>
      <c r="B773" s="1"/>
      <c r="C773" s="19"/>
      <c r="D773" s="1"/>
      <c r="E773" s="1"/>
      <c r="F773" s="1"/>
      <c r="G773" s="1"/>
      <c r="H773" s="1"/>
      <c r="I773" s="1"/>
      <c r="J773" s="3"/>
      <c r="K773" s="3"/>
      <c r="L773" s="3"/>
      <c r="M773" s="3"/>
      <c r="N773" s="3"/>
      <c r="O773" s="1"/>
      <c r="P773" s="1"/>
      <c r="Q773" s="4"/>
      <c r="R773" s="1"/>
      <c r="S773" s="1"/>
      <c r="T773" s="1"/>
      <c r="U773" s="1"/>
      <c r="V773" s="1"/>
      <c r="W773" s="1"/>
      <c r="X773" s="1"/>
      <c r="Y773" s="1"/>
      <c r="Z773" s="1"/>
      <c r="AA773" s="1"/>
      <c r="AB773" s="1"/>
      <c r="AC773" s="1"/>
      <c r="AD773" s="1"/>
      <c r="AE773" s="1"/>
    </row>
    <row r="774" spans="1:31" ht="13.5" x14ac:dyDescent="0.25">
      <c r="A774" s="1"/>
      <c r="B774" s="1"/>
      <c r="C774" s="19"/>
      <c r="D774" s="1"/>
      <c r="E774" s="1"/>
      <c r="F774" s="1"/>
      <c r="G774" s="1"/>
      <c r="H774" s="1"/>
      <c r="I774" s="1"/>
      <c r="J774" s="3"/>
      <c r="K774" s="3"/>
      <c r="L774" s="3"/>
      <c r="M774" s="3"/>
      <c r="N774" s="3"/>
      <c r="O774" s="1"/>
      <c r="P774" s="1"/>
      <c r="Q774" s="4"/>
      <c r="R774" s="1"/>
      <c r="S774" s="1"/>
      <c r="T774" s="1"/>
      <c r="U774" s="1"/>
      <c r="V774" s="1"/>
      <c r="W774" s="1"/>
      <c r="X774" s="1"/>
      <c r="Y774" s="1"/>
      <c r="Z774" s="1"/>
      <c r="AA774" s="1"/>
      <c r="AB774" s="1"/>
      <c r="AC774" s="1"/>
      <c r="AD774" s="1"/>
      <c r="AE774" s="1"/>
    </row>
    <row r="775" spans="1:31" ht="13.5" x14ac:dyDescent="0.25">
      <c r="A775" s="1"/>
      <c r="B775" s="1"/>
      <c r="C775" s="19"/>
      <c r="D775" s="1"/>
      <c r="E775" s="1"/>
      <c r="F775" s="1"/>
      <c r="G775" s="1"/>
      <c r="H775" s="1"/>
      <c r="I775" s="1"/>
      <c r="J775" s="3"/>
      <c r="K775" s="3"/>
      <c r="L775" s="3"/>
      <c r="M775" s="3"/>
      <c r="N775" s="3"/>
      <c r="O775" s="1"/>
      <c r="P775" s="1"/>
      <c r="Q775" s="4"/>
      <c r="R775" s="1"/>
      <c r="S775" s="1"/>
      <c r="T775" s="1"/>
      <c r="U775" s="1"/>
      <c r="V775" s="1"/>
      <c r="W775" s="1"/>
      <c r="X775" s="1"/>
      <c r="Y775" s="1"/>
      <c r="Z775" s="1"/>
      <c r="AA775" s="1"/>
      <c r="AB775" s="1"/>
      <c r="AC775" s="1"/>
      <c r="AD775" s="1"/>
      <c r="AE775" s="1"/>
    </row>
    <row r="776" spans="1:31" ht="13.5" x14ac:dyDescent="0.25">
      <c r="A776" s="1"/>
      <c r="B776" s="1"/>
      <c r="C776" s="19"/>
      <c r="D776" s="1"/>
      <c r="E776" s="1"/>
      <c r="F776" s="1"/>
      <c r="G776" s="1"/>
      <c r="H776" s="1"/>
      <c r="I776" s="1"/>
      <c r="J776" s="3"/>
      <c r="K776" s="3"/>
      <c r="L776" s="3"/>
      <c r="M776" s="3"/>
      <c r="N776" s="3"/>
      <c r="O776" s="1"/>
      <c r="P776" s="1"/>
      <c r="Q776" s="4"/>
      <c r="R776" s="1"/>
      <c r="S776" s="1"/>
      <c r="T776" s="1"/>
      <c r="U776" s="1"/>
      <c r="V776" s="1"/>
      <c r="W776" s="1"/>
      <c r="X776" s="1"/>
      <c r="Y776" s="1"/>
      <c r="Z776" s="1"/>
      <c r="AA776" s="1"/>
      <c r="AB776" s="1"/>
      <c r="AC776" s="1"/>
      <c r="AD776" s="1"/>
      <c r="AE776" s="1"/>
    </row>
    <row r="777" spans="1:31" ht="13.5" x14ac:dyDescent="0.25">
      <c r="A777" s="1"/>
      <c r="B777" s="1"/>
      <c r="C777" s="19"/>
      <c r="D777" s="1"/>
      <c r="E777" s="1"/>
      <c r="F777" s="1"/>
      <c r="G777" s="1"/>
      <c r="H777" s="1"/>
      <c r="I777" s="1"/>
      <c r="J777" s="3"/>
      <c r="K777" s="3"/>
      <c r="L777" s="3"/>
      <c r="M777" s="3"/>
      <c r="N777" s="3"/>
      <c r="O777" s="1"/>
      <c r="P777" s="1"/>
      <c r="Q777" s="4"/>
      <c r="R777" s="1"/>
      <c r="S777" s="1"/>
      <c r="T777" s="1"/>
      <c r="U777" s="1"/>
      <c r="V777" s="1"/>
      <c r="W777" s="1"/>
      <c r="X777" s="1"/>
      <c r="Y777" s="1"/>
      <c r="Z777" s="1"/>
      <c r="AA777" s="1"/>
      <c r="AB777" s="1"/>
      <c r="AC777" s="1"/>
      <c r="AD777" s="1"/>
      <c r="AE777" s="1"/>
    </row>
    <row r="778" spans="1:31" ht="13.5" x14ac:dyDescent="0.25">
      <c r="A778" s="1"/>
      <c r="B778" s="1"/>
      <c r="C778" s="19"/>
      <c r="D778" s="1"/>
      <c r="E778" s="1"/>
      <c r="F778" s="1"/>
      <c r="G778" s="1"/>
      <c r="H778" s="1"/>
      <c r="I778" s="1"/>
      <c r="J778" s="3"/>
      <c r="K778" s="3"/>
      <c r="L778" s="3"/>
      <c r="M778" s="3"/>
      <c r="N778" s="3"/>
      <c r="O778" s="1"/>
      <c r="P778" s="1"/>
      <c r="Q778" s="4"/>
      <c r="R778" s="1"/>
      <c r="S778" s="1"/>
      <c r="T778" s="1"/>
      <c r="U778" s="1"/>
      <c r="V778" s="1"/>
      <c r="W778" s="1"/>
      <c r="X778" s="1"/>
      <c r="Y778" s="1"/>
      <c r="Z778" s="1"/>
      <c r="AA778" s="1"/>
      <c r="AB778" s="1"/>
      <c r="AC778" s="1"/>
      <c r="AD778" s="1"/>
      <c r="AE778" s="1"/>
    </row>
    <row r="779" spans="1:31" ht="13.5" x14ac:dyDescent="0.25">
      <c r="A779" s="1"/>
      <c r="B779" s="1"/>
      <c r="C779" s="19"/>
      <c r="D779" s="1"/>
      <c r="E779" s="1"/>
      <c r="F779" s="1"/>
      <c r="G779" s="1"/>
      <c r="H779" s="1"/>
      <c r="I779" s="1"/>
      <c r="J779" s="3"/>
      <c r="K779" s="3"/>
      <c r="L779" s="3"/>
      <c r="M779" s="3"/>
      <c r="N779" s="3"/>
      <c r="O779" s="1"/>
      <c r="P779" s="1"/>
      <c r="Q779" s="4"/>
      <c r="R779" s="1"/>
      <c r="S779" s="1"/>
      <c r="T779" s="1"/>
      <c r="U779" s="1"/>
      <c r="V779" s="1"/>
      <c r="W779" s="1"/>
      <c r="X779" s="1"/>
      <c r="Y779" s="1"/>
      <c r="Z779" s="1"/>
      <c r="AA779" s="1"/>
      <c r="AB779" s="1"/>
      <c r="AC779" s="1"/>
      <c r="AD779" s="1"/>
      <c r="AE779" s="1"/>
    </row>
    <row r="780" spans="1:31" ht="13.5" x14ac:dyDescent="0.25">
      <c r="A780" s="1"/>
      <c r="B780" s="1"/>
      <c r="C780" s="19"/>
      <c r="D780" s="1"/>
      <c r="E780" s="1"/>
      <c r="F780" s="1"/>
      <c r="G780" s="1"/>
      <c r="H780" s="1"/>
      <c r="I780" s="1"/>
      <c r="J780" s="3"/>
      <c r="K780" s="3"/>
      <c r="L780" s="3"/>
      <c r="M780" s="3"/>
      <c r="N780" s="3"/>
      <c r="O780" s="1"/>
      <c r="P780" s="1"/>
      <c r="Q780" s="4"/>
      <c r="R780" s="1"/>
      <c r="S780" s="1"/>
      <c r="T780" s="1"/>
      <c r="U780" s="1"/>
      <c r="V780" s="1"/>
      <c r="W780" s="1"/>
      <c r="X780" s="1"/>
      <c r="Y780" s="1"/>
      <c r="Z780" s="1"/>
      <c r="AA780" s="1"/>
      <c r="AB780" s="1"/>
      <c r="AC780" s="1"/>
      <c r="AD780" s="1"/>
      <c r="AE780" s="1"/>
    </row>
    <row r="781" spans="1:31" ht="13.5" x14ac:dyDescent="0.25">
      <c r="A781" s="1"/>
      <c r="B781" s="1"/>
      <c r="C781" s="19"/>
      <c r="D781" s="1"/>
      <c r="E781" s="1"/>
      <c r="F781" s="1"/>
      <c r="G781" s="1"/>
      <c r="H781" s="1"/>
      <c r="I781" s="1"/>
      <c r="J781" s="3"/>
      <c r="K781" s="3"/>
      <c r="L781" s="3"/>
      <c r="M781" s="3"/>
      <c r="N781" s="3"/>
      <c r="O781" s="1"/>
      <c r="P781" s="1"/>
      <c r="Q781" s="4"/>
      <c r="R781" s="1"/>
      <c r="S781" s="1"/>
      <c r="T781" s="1"/>
      <c r="U781" s="1"/>
      <c r="V781" s="1"/>
      <c r="W781" s="1"/>
      <c r="X781" s="1"/>
      <c r="Y781" s="1"/>
      <c r="Z781" s="1"/>
      <c r="AA781" s="1"/>
      <c r="AB781" s="1"/>
      <c r="AC781" s="1"/>
      <c r="AD781" s="1"/>
      <c r="AE781" s="1"/>
    </row>
    <row r="782" spans="1:31" ht="13.5" x14ac:dyDescent="0.25">
      <c r="A782" s="1"/>
      <c r="B782" s="1"/>
      <c r="C782" s="19"/>
      <c r="D782" s="1"/>
      <c r="E782" s="1"/>
      <c r="F782" s="1"/>
      <c r="G782" s="1"/>
      <c r="H782" s="1"/>
      <c r="I782" s="1"/>
      <c r="J782" s="3"/>
      <c r="K782" s="3"/>
      <c r="L782" s="3"/>
      <c r="M782" s="3"/>
      <c r="N782" s="3"/>
      <c r="O782" s="1"/>
      <c r="P782" s="1"/>
      <c r="Q782" s="4"/>
      <c r="R782" s="1"/>
      <c r="S782" s="1"/>
      <c r="T782" s="1"/>
      <c r="U782" s="1"/>
      <c r="V782" s="1"/>
      <c r="W782" s="1"/>
      <c r="X782" s="1"/>
      <c r="Y782" s="1"/>
      <c r="Z782" s="1"/>
      <c r="AA782" s="1"/>
      <c r="AB782" s="1"/>
      <c r="AC782" s="1"/>
      <c r="AD782" s="1"/>
      <c r="AE782" s="1"/>
    </row>
    <row r="783" spans="1:31" ht="13.5" x14ac:dyDescent="0.25">
      <c r="A783" s="1"/>
      <c r="B783" s="1"/>
      <c r="C783" s="19"/>
      <c r="D783" s="1"/>
      <c r="E783" s="1"/>
      <c r="F783" s="1"/>
      <c r="G783" s="1"/>
      <c r="H783" s="1"/>
      <c r="I783" s="1"/>
      <c r="J783" s="3"/>
      <c r="K783" s="3"/>
      <c r="L783" s="3"/>
      <c r="M783" s="3"/>
      <c r="N783" s="3"/>
      <c r="O783" s="1"/>
      <c r="P783" s="1"/>
      <c r="Q783" s="4"/>
      <c r="R783" s="1"/>
      <c r="S783" s="1"/>
      <c r="T783" s="1"/>
      <c r="U783" s="1"/>
      <c r="V783" s="1"/>
      <c r="W783" s="1"/>
      <c r="X783" s="1"/>
      <c r="Y783" s="1"/>
      <c r="Z783" s="1"/>
      <c r="AA783" s="1"/>
      <c r="AB783" s="1"/>
      <c r="AC783" s="1"/>
      <c r="AD783" s="1"/>
      <c r="AE783" s="1"/>
    </row>
    <row r="784" spans="1:31" ht="13.5" x14ac:dyDescent="0.25">
      <c r="A784" s="1"/>
      <c r="B784" s="1"/>
      <c r="C784" s="19"/>
      <c r="D784" s="1"/>
      <c r="E784" s="1"/>
      <c r="F784" s="1"/>
      <c r="G784" s="1"/>
      <c r="H784" s="1"/>
      <c r="I784" s="1"/>
      <c r="J784" s="3"/>
      <c r="K784" s="3"/>
      <c r="L784" s="3"/>
      <c r="M784" s="3"/>
      <c r="N784" s="3"/>
      <c r="O784" s="1"/>
      <c r="P784" s="1"/>
      <c r="Q784" s="4"/>
      <c r="R784" s="1"/>
      <c r="S784" s="1"/>
      <c r="T784" s="1"/>
      <c r="U784" s="1"/>
      <c r="V784" s="1"/>
      <c r="W784" s="1"/>
      <c r="X784" s="1"/>
      <c r="Y784" s="1"/>
      <c r="Z784" s="1"/>
      <c r="AA784" s="1"/>
      <c r="AB784" s="1"/>
      <c r="AC784" s="1"/>
      <c r="AD784" s="1"/>
      <c r="AE784" s="1"/>
    </row>
    <row r="785" spans="1:31" ht="13.5" x14ac:dyDescent="0.25">
      <c r="A785" s="1"/>
      <c r="B785" s="1"/>
      <c r="C785" s="19"/>
      <c r="D785" s="1"/>
      <c r="E785" s="1"/>
      <c r="F785" s="1"/>
      <c r="G785" s="1"/>
      <c r="H785" s="1"/>
      <c r="I785" s="1"/>
      <c r="J785" s="3"/>
      <c r="K785" s="3"/>
      <c r="L785" s="3"/>
      <c r="M785" s="3"/>
      <c r="N785" s="3"/>
      <c r="O785" s="1"/>
      <c r="P785" s="1"/>
      <c r="Q785" s="4"/>
      <c r="R785" s="1"/>
      <c r="S785" s="1"/>
      <c r="T785" s="1"/>
      <c r="U785" s="1"/>
      <c r="V785" s="1"/>
      <c r="W785" s="1"/>
      <c r="X785" s="1"/>
      <c r="Y785" s="1"/>
      <c r="Z785" s="1"/>
      <c r="AA785" s="1"/>
      <c r="AB785" s="1"/>
      <c r="AC785" s="1"/>
      <c r="AD785" s="1"/>
      <c r="AE785" s="1"/>
    </row>
    <row r="786" spans="1:31" ht="13.5" x14ac:dyDescent="0.25">
      <c r="A786" s="1"/>
      <c r="B786" s="1"/>
      <c r="C786" s="19"/>
      <c r="D786" s="1"/>
      <c r="E786" s="1"/>
      <c r="F786" s="1"/>
      <c r="G786" s="1"/>
      <c r="H786" s="1"/>
      <c r="I786" s="1"/>
      <c r="J786" s="3"/>
      <c r="K786" s="3"/>
      <c r="L786" s="3"/>
      <c r="M786" s="3"/>
      <c r="N786" s="3"/>
      <c r="O786" s="1"/>
      <c r="P786" s="1"/>
      <c r="Q786" s="4"/>
      <c r="R786" s="1"/>
      <c r="S786" s="1"/>
      <c r="T786" s="1"/>
      <c r="U786" s="1"/>
      <c r="V786" s="1"/>
      <c r="W786" s="1"/>
      <c r="X786" s="1"/>
      <c r="Y786" s="1"/>
      <c r="Z786" s="1"/>
      <c r="AA786" s="1"/>
      <c r="AB786" s="1"/>
      <c r="AC786" s="1"/>
      <c r="AD786" s="1"/>
      <c r="AE786" s="1"/>
    </row>
    <row r="787" spans="1:31" ht="13.5" x14ac:dyDescent="0.25">
      <c r="A787" s="1"/>
      <c r="B787" s="1"/>
      <c r="C787" s="19"/>
      <c r="D787" s="1"/>
      <c r="E787" s="1"/>
      <c r="F787" s="1"/>
      <c r="G787" s="1"/>
      <c r="H787" s="1"/>
      <c r="I787" s="1"/>
      <c r="J787" s="3"/>
      <c r="K787" s="3"/>
      <c r="L787" s="3"/>
      <c r="M787" s="3"/>
      <c r="N787" s="3"/>
      <c r="O787" s="1"/>
      <c r="P787" s="1"/>
      <c r="Q787" s="4"/>
      <c r="R787" s="1"/>
      <c r="S787" s="1"/>
      <c r="T787" s="1"/>
      <c r="U787" s="1"/>
      <c r="V787" s="1"/>
      <c r="W787" s="1"/>
      <c r="X787" s="1"/>
      <c r="Y787" s="1"/>
      <c r="Z787" s="1"/>
      <c r="AA787" s="1"/>
      <c r="AB787" s="1"/>
      <c r="AC787" s="1"/>
      <c r="AD787" s="1"/>
      <c r="AE787" s="1"/>
    </row>
    <row r="788" spans="1:31" ht="13.5" x14ac:dyDescent="0.25">
      <c r="A788" s="1"/>
      <c r="B788" s="1"/>
      <c r="C788" s="19"/>
      <c r="D788" s="1"/>
      <c r="E788" s="1"/>
      <c r="F788" s="1"/>
      <c r="G788" s="1"/>
      <c r="H788" s="1"/>
      <c r="I788" s="1"/>
      <c r="J788" s="3"/>
      <c r="K788" s="3"/>
      <c r="L788" s="3"/>
      <c r="M788" s="3"/>
      <c r="N788" s="3"/>
      <c r="O788" s="1"/>
      <c r="P788" s="1"/>
      <c r="Q788" s="4"/>
      <c r="R788" s="1"/>
      <c r="S788" s="1"/>
      <c r="T788" s="1"/>
      <c r="U788" s="1"/>
      <c r="V788" s="1"/>
      <c r="W788" s="1"/>
      <c r="X788" s="1"/>
      <c r="Y788" s="1"/>
      <c r="Z788" s="1"/>
      <c r="AA788" s="1"/>
      <c r="AB788" s="1"/>
      <c r="AC788" s="1"/>
      <c r="AD788" s="1"/>
      <c r="AE788" s="1"/>
    </row>
    <row r="789" spans="1:31" ht="13.5" x14ac:dyDescent="0.25">
      <c r="A789" s="1"/>
      <c r="B789" s="1"/>
      <c r="C789" s="19"/>
      <c r="D789" s="1"/>
      <c r="E789" s="1"/>
      <c r="F789" s="1"/>
      <c r="G789" s="1"/>
      <c r="H789" s="1"/>
      <c r="I789" s="1"/>
      <c r="J789" s="3"/>
      <c r="K789" s="3"/>
      <c r="L789" s="3"/>
      <c r="M789" s="3"/>
      <c r="N789" s="3"/>
      <c r="O789" s="1"/>
      <c r="P789" s="1"/>
      <c r="Q789" s="4"/>
      <c r="R789" s="1"/>
      <c r="S789" s="1"/>
      <c r="T789" s="1"/>
      <c r="U789" s="1"/>
      <c r="V789" s="1"/>
      <c r="W789" s="1"/>
      <c r="X789" s="1"/>
      <c r="Y789" s="1"/>
      <c r="Z789" s="1"/>
      <c r="AA789" s="1"/>
      <c r="AB789" s="1"/>
      <c r="AC789" s="1"/>
      <c r="AD789" s="1"/>
      <c r="AE789" s="1"/>
    </row>
    <row r="790" spans="1:31" ht="13.5" x14ac:dyDescent="0.25">
      <c r="A790" s="1"/>
      <c r="B790" s="1"/>
      <c r="C790" s="19"/>
      <c r="D790" s="1"/>
      <c r="E790" s="1"/>
      <c r="F790" s="1"/>
      <c r="G790" s="1"/>
      <c r="H790" s="1"/>
      <c r="I790" s="1"/>
      <c r="J790" s="3"/>
      <c r="K790" s="3"/>
      <c r="L790" s="3"/>
      <c r="M790" s="3"/>
      <c r="N790" s="3"/>
      <c r="O790" s="1"/>
      <c r="P790" s="1"/>
      <c r="Q790" s="4"/>
      <c r="R790" s="1"/>
      <c r="S790" s="1"/>
      <c r="T790" s="1"/>
      <c r="U790" s="1"/>
      <c r="V790" s="1"/>
      <c r="W790" s="1"/>
      <c r="X790" s="1"/>
      <c r="Y790" s="1"/>
      <c r="Z790" s="1"/>
      <c r="AA790" s="1"/>
      <c r="AB790" s="1"/>
      <c r="AC790" s="1"/>
      <c r="AD790" s="1"/>
      <c r="AE790" s="1"/>
    </row>
    <row r="791" spans="1:31" ht="13.5" x14ac:dyDescent="0.25">
      <c r="A791" s="1"/>
      <c r="B791" s="1"/>
      <c r="C791" s="19"/>
      <c r="D791" s="1"/>
      <c r="E791" s="1"/>
      <c r="F791" s="1"/>
      <c r="G791" s="1"/>
      <c r="H791" s="1"/>
      <c r="I791" s="1"/>
      <c r="J791" s="3"/>
      <c r="K791" s="3"/>
      <c r="L791" s="3"/>
      <c r="M791" s="3"/>
      <c r="N791" s="3"/>
      <c r="O791" s="1"/>
      <c r="P791" s="1"/>
      <c r="Q791" s="4"/>
      <c r="R791" s="1"/>
      <c r="S791" s="1"/>
      <c r="T791" s="1"/>
      <c r="U791" s="1"/>
      <c r="V791" s="1"/>
      <c r="W791" s="1"/>
      <c r="X791" s="1"/>
      <c r="Y791" s="1"/>
      <c r="Z791" s="1"/>
      <c r="AA791" s="1"/>
      <c r="AB791" s="1"/>
      <c r="AC791" s="1"/>
      <c r="AD791" s="1"/>
      <c r="AE791" s="1"/>
    </row>
    <row r="792" spans="1:31" ht="13.5" x14ac:dyDescent="0.25">
      <c r="A792" s="1"/>
      <c r="B792" s="1"/>
      <c r="C792" s="19"/>
      <c r="D792" s="1"/>
      <c r="E792" s="1"/>
      <c r="F792" s="1"/>
      <c r="G792" s="1"/>
      <c r="H792" s="1"/>
      <c r="I792" s="1"/>
      <c r="J792" s="3"/>
      <c r="K792" s="3"/>
      <c r="L792" s="3"/>
      <c r="M792" s="3"/>
      <c r="N792" s="3"/>
      <c r="O792" s="1"/>
      <c r="P792" s="1"/>
      <c r="Q792" s="4"/>
      <c r="R792" s="1"/>
      <c r="S792" s="1"/>
      <c r="T792" s="1"/>
      <c r="U792" s="1"/>
      <c r="V792" s="1"/>
      <c r="W792" s="1"/>
      <c r="X792" s="1"/>
      <c r="Y792" s="1"/>
      <c r="Z792" s="1"/>
      <c r="AA792" s="1"/>
      <c r="AB792" s="1"/>
      <c r="AC792" s="1"/>
      <c r="AD792" s="1"/>
      <c r="AE792" s="1"/>
    </row>
    <row r="793" spans="1:31" ht="13.5" x14ac:dyDescent="0.25">
      <c r="A793" s="1"/>
      <c r="B793" s="1"/>
      <c r="C793" s="19"/>
      <c r="D793" s="1"/>
      <c r="E793" s="1"/>
      <c r="F793" s="1"/>
      <c r="G793" s="1"/>
      <c r="H793" s="1"/>
      <c r="I793" s="1"/>
      <c r="J793" s="3"/>
      <c r="K793" s="3"/>
      <c r="L793" s="3"/>
      <c r="M793" s="3"/>
      <c r="N793" s="3"/>
      <c r="O793" s="1"/>
      <c r="P793" s="1"/>
      <c r="Q793" s="4"/>
      <c r="R793" s="1"/>
      <c r="S793" s="1"/>
      <c r="T793" s="1"/>
      <c r="U793" s="1"/>
      <c r="V793" s="1"/>
      <c r="W793" s="1"/>
      <c r="X793" s="1"/>
      <c r="Y793" s="1"/>
      <c r="Z793" s="1"/>
      <c r="AA793" s="1"/>
      <c r="AB793" s="1"/>
      <c r="AC793" s="1"/>
      <c r="AD793" s="1"/>
      <c r="AE793" s="1"/>
    </row>
    <row r="794" spans="1:31" ht="13.5" x14ac:dyDescent="0.25">
      <c r="A794" s="1"/>
      <c r="B794" s="1"/>
      <c r="C794" s="19"/>
      <c r="D794" s="1"/>
      <c r="E794" s="1"/>
      <c r="F794" s="1"/>
      <c r="G794" s="1"/>
      <c r="H794" s="1"/>
      <c r="I794" s="1"/>
      <c r="J794" s="3"/>
      <c r="K794" s="3"/>
      <c r="L794" s="3"/>
      <c r="M794" s="3"/>
      <c r="N794" s="3"/>
      <c r="O794" s="1"/>
      <c r="P794" s="1"/>
      <c r="Q794" s="4"/>
      <c r="R794" s="1"/>
      <c r="S794" s="1"/>
      <c r="T794" s="1"/>
      <c r="U794" s="1"/>
      <c r="V794" s="1"/>
      <c r="W794" s="1"/>
      <c r="X794" s="1"/>
      <c r="Y794" s="1"/>
      <c r="Z794" s="1"/>
      <c r="AA794" s="1"/>
      <c r="AB794" s="1"/>
      <c r="AC794" s="1"/>
      <c r="AD794" s="1"/>
      <c r="AE794" s="1"/>
    </row>
    <row r="795" spans="1:31" ht="13.5" x14ac:dyDescent="0.25">
      <c r="A795" s="1"/>
      <c r="B795" s="1"/>
      <c r="C795" s="19"/>
      <c r="D795" s="1"/>
      <c r="E795" s="1"/>
      <c r="F795" s="1"/>
      <c r="G795" s="1"/>
      <c r="H795" s="1"/>
      <c r="I795" s="1"/>
      <c r="J795" s="3"/>
      <c r="K795" s="3"/>
      <c r="L795" s="3"/>
      <c r="M795" s="3"/>
      <c r="N795" s="3"/>
      <c r="O795" s="1"/>
      <c r="P795" s="1"/>
      <c r="Q795" s="4"/>
      <c r="R795" s="1"/>
      <c r="S795" s="1"/>
      <c r="T795" s="1"/>
      <c r="U795" s="1"/>
      <c r="V795" s="1"/>
      <c r="W795" s="1"/>
      <c r="X795" s="1"/>
      <c r="Y795" s="1"/>
      <c r="Z795" s="1"/>
      <c r="AA795" s="1"/>
      <c r="AB795" s="1"/>
      <c r="AC795" s="1"/>
      <c r="AD795" s="1"/>
      <c r="AE795" s="1"/>
    </row>
    <row r="796" spans="1:31" ht="13.5" x14ac:dyDescent="0.25">
      <c r="A796" s="1"/>
      <c r="B796" s="1"/>
      <c r="C796" s="19"/>
      <c r="D796" s="1"/>
      <c r="E796" s="1"/>
      <c r="F796" s="1"/>
      <c r="G796" s="1"/>
      <c r="H796" s="1"/>
      <c r="I796" s="1"/>
      <c r="J796" s="3"/>
      <c r="K796" s="3"/>
      <c r="L796" s="3"/>
      <c r="M796" s="3"/>
      <c r="N796" s="3"/>
      <c r="O796" s="1"/>
      <c r="P796" s="1"/>
      <c r="Q796" s="4"/>
      <c r="R796" s="1"/>
      <c r="S796" s="1"/>
      <c r="T796" s="1"/>
      <c r="U796" s="1"/>
      <c r="V796" s="1"/>
      <c r="W796" s="1"/>
      <c r="X796" s="1"/>
      <c r="Y796" s="1"/>
      <c r="Z796" s="1"/>
      <c r="AA796" s="1"/>
      <c r="AB796" s="1"/>
      <c r="AC796" s="1"/>
      <c r="AD796" s="1"/>
      <c r="AE796" s="1"/>
    </row>
    <row r="797" spans="1:31" ht="13.5" x14ac:dyDescent="0.25">
      <c r="A797" s="1"/>
      <c r="B797" s="1"/>
      <c r="C797" s="19"/>
      <c r="D797" s="1"/>
      <c r="E797" s="1"/>
      <c r="F797" s="1"/>
      <c r="G797" s="1"/>
      <c r="H797" s="1"/>
      <c r="I797" s="1"/>
      <c r="J797" s="3"/>
      <c r="K797" s="3"/>
      <c r="L797" s="3"/>
      <c r="M797" s="3"/>
      <c r="N797" s="3"/>
      <c r="O797" s="1"/>
      <c r="P797" s="1"/>
      <c r="Q797" s="4"/>
      <c r="R797" s="1"/>
      <c r="S797" s="1"/>
      <c r="T797" s="1"/>
      <c r="U797" s="1"/>
      <c r="V797" s="1"/>
      <c r="W797" s="1"/>
      <c r="X797" s="1"/>
      <c r="Y797" s="1"/>
      <c r="Z797" s="1"/>
      <c r="AA797" s="1"/>
      <c r="AB797" s="1"/>
      <c r="AC797" s="1"/>
      <c r="AD797" s="1"/>
      <c r="AE797" s="1"/>
    </row>
    <row r="798" spans="1:31" ht="13.5" x14ac:dyDescent="0.25">
      <c r="A798" s="1"/>
      <c r="B798" s="1"/>
      <c r="C798" s="19"/>
      <c r="D798" s="1"/>
      <c r="E798" s="1"/>
      <c r="F798" s="1"/>
      <c r="G798" s="1"/>
      <c r="H798" s="1"/>
      <c r="I798" s="1"/>
      <c r="J798" s="3"/>
      <c r="K798" s="3"/>
      <c r="L798" s="3"/>
      <c r="M798" s="3"/>
      <c r="N798" s="3"/>
      <c r="O798" s="1"/>
      <c r="P798" s="1"/>
      <c r="Q798" s="4"/>
      <c r="R798" s="1"/>
      <c r="S798" s="1"/>
      <c r="T798" s="1"/>
      <c r="U798" s="1"/>
      <c r="V798" s="1"/>
      <c r="W798" s="1"/>
      <c r="X798" s="1"/>
      <c r="Y798" s="1"/>
      <c r="Z798" s="1"/>
      <c r="AA798" s="1"/>
      <c r="AB798" s="1"/>
      <c r="AC798" s="1"/>
      <c r="AD798" s="1"/>
      <c r="AE798" s="1"/>
    </row>
    <row r="799" spans="1:31" ht="13.5" x14ac:dyDescent="0.25">
      <c r="A799" s="1"/>
      <c r="B799" s="1"/>
      <c r="C799" s="19"/>
      <c r="D799" s="1"/>
      <c r="E799" s="1"/>
      <c r="F799" s="1"/>
      <c r="G799" s="1"/>
      <c r="H799" s="1"/>
      <c r="I799" s="1"/>
      <c r="J799" s="3"/>
      <c r="K799" s="3"/>
      <c r="L799" s="3"/>
      <c r="M799" s="3"/>
      <c r="N799" s="3"/>
      <c r="O799" s="1"/>
      <c r="P799" s="1"/>
      <c r="Q799" s="4"/>
      <c r="R799" s="1"/>
      <c r="S799" s="1"/>
      <c r="T799" s="1"/>
      <c r="U799" s="1"/>
      <c r="V799" s="1"/>
      <c r="W799" s="1"/>
      <c r="X799" s="1"/>
      <c r="Y799" s="1"/>
      <c r="Z799" s="1"/>
      <c r="AA799" s="1"/>
      <c r="AB799" s="1"/>
      <c r="AC799" s="1"/>
      <c r="AD799" s="1"/>
      <c r="AE799" s="1"/>
    </row>
    <row r="800" spans="1:31" ht="13.5" x14ac:dyDescent="0.25">
      <c r="A800" s="1"/>
      <c r="B800" s="1"/>
      <c r="C800" s="19"/>
      <c r="D800" s="1"/>
      <c r="E800" s="1"/>
      <c r="F800" s="1"/>
      <c r="G800" s="1"/>
      <c r="H800" s="1"/>
      <c r="I800" s="1"/>
      <c r="J800" s="3"/>
      <c r="K800" s="3"/>
      <c r="L800" s="3"/>
      <c r="M800" s="3"/>
      <c r="N800" s="3"/>
      <c r="O800" s="1"/>
      <c r="P800" s="1"/>
      <c r="Q800" s="4"/>
      <c r="R800" s="1"/>
      <c r="S800" s="1"/>
      <c r="T800" s="1"/>
      <c r="U800" s="1"/>
      <c r="V800" s="1"/>
      <c r="W800" s="1"/>
      <c r="X800" s="1"/>
      <c r="Y800" s="1"/>
      <c r="Z800" s="1"/>
      <c r="AA800" s="1"/>
      <c r="AB800" s="1"/>
      <c r="AC800" s="1"/>
      <c r="AD800" s="1"/>
      <c r="AE800" s="1"/>
    </row>
    <row r="801" spans="1:31" ht="13.5" x14ac:dyDescent="0.25">
      <c r="A801" s="1"/>
      <c r="B801" s="1"/>
      <c r="C801" s="19"/>
      <c r="D801" s="1"/>
      <c r="E801" s="1"/>
      <c r="F801" s="1"/>
      <c r="G801" s="1"/>
      <c r="H801" s="1"/>
      <c r="I801" s="1"/>
      <c r="J801" s="3"/>
      <c r="K801" s="3"/>
      <c r="L801" s="3"/>
      <c r="M801" s="3"/>
      <c r="N801" s="3"/>
      <c r="O801" s="1"/>
      <c r="P801" s="1"/>
      <c r="Q801" s="4"/>
      <c r="R801" s="1"/>
      <c r="S801" s="1"/>
      <c r="T801" s="1"/>
      <c r="U801" s="1"/>
      <c r="V801" s="1"/>
      <c r="W801" s="1"/>
      <c r="X801" s="1"/>
      <c r="Y801" s="1"/>
      <c r="Z801" s="1"/>
      <c r="AA801" s="1"/>
      <c r="AB801" s="1"/>
      <c r="AC801" s="1"/>
      <c r="AD801" s="1"/>
      <c r="AE801" s="1"/>
    </row>
    <row r="802" spans="1:31" ht="13.5" x14ac:dyDescent="0.25">
      <c r="A802" s="1"/>
      <c r="B802" s="1"/>
      <c r="C802" s="19"/>
      <c r="D802" s="1"/>
      <c r="E802" s="1"/>
      <c r="F802" s="1"/>
      <c r="G802" s="1"/>
      <c r="H802" s="1"/>
      <c r="I802" s="1"/>
      <c r="J802" s="3"/>
      <c r="K802" s="3"/>
      <c r="L802" s="3"/>
      <c r="M802" s="3"/>
      <c r="N802" s="3"/>
      <c r="O802" s="1"/>
      <c r="P802" s="1"/>
      <c r="Q802" s="4"/>
      <c r="R802" s="1"/>
      <c r="S802" s="1"/>
      <c r="T802" s="1"/>
      <c r="U802" s="1"/>
      <c r="V802" s="1"/>
      <c r="W802" s="1"/>
      <c r="X802" s="1"/>
      <c r="Y802" s="1"/>
      <c r="Z802" s="1"/>
      <c r="AA802" s="1"/>
      <c r="AB802" s="1"/>
      <c r="AC802" s="1"/>
      <c r="AD802" s="1"/>
      <c r="AE802" s="1"/>
    </row>
    <row r="803" spans="1:31" ht="13.5" x14ac:dyDescent="0.25">
      <c r="A803" s="1"/>
      <c r="B803" s="1"/>
      <c r="C803" s="19"/>
      <c r="D803" s="1"/>
      <c r="E803" s="1"/>
      <c r="F803" s="1"/>
      <c r="G803" s="1"/>
      <c r="H803" s="1"/>
      <c r="I803" s="1"/>
      <c r="J803" s="3"/>
      <c r="K803" s="3"/>
      <c r="L803" s="3"/>
      <c r="M803" s="3"/>
      <c r="N803" s="3"/>
      <c r="O803" s="1"/>
      <c r="P803" s="1"/>
      <c r="Q803" s="4"/>
      <c r="R803" s="1"/>
      <c r="S803" s="1"/>
      <c r="T803" s="1"/>
      <c r="U803" s="1"/>
      <c r="V803" s="1"/>
      <c r="W803" s="1"/>
      <c r="X803" s="1"/>
      <c r="Y803" s="1"/>
      <c r="Z803" s="1"/>
      <c r="AA803" s="1"/>
      <c r="AB803" s="1"/>
      <c r="AC803" s="1"/>
      <c r="AD803" s="1"/>
      <c r="AE803" s="1"/>
    </row>
    <row r="804" spans="1:31" ht="13.5" x14ac:dyDescent="0.25">
      <c r="A804" s="1"/>
      <c r="B804" s="1"/>
      <c r="C804" s="19"/>
      <c r="D804" s="1"/>
      <c r="E804" s="1"/>
      <c r="F804" s="1"/>
      <c r="G804" s="1"/>
      <c r="H804" s="1"/>
      <c r="I804" s="1"/>
      <c r="J804" s="3"/>
      <c r="K804" s="3"/>
      <c r="L804" s="3"/>
      <c r="M804" s="3"/>
      <c r="N804" s="3"/>
      <c r="O804" s="1"/>
      <c r="P804" s="1"/>
      <c r="Q804" s="4"/>
      <c r="R804" s="1"/>
      <c r="S804" s="1"/>
      <c r="T804" s="1"/>
      <c r="U804" s="1"/>
      <c r="V804" s="1"/>
      <c r="W804" s="1"/>
      <c r="X804" s="1"/>
      <c r="Y804" s="1"/>
      <c r="Z804" s="1"/>
      <c r="AA804" s="1"/>
      <c r="AB804" s="1"/>
      <c r="AC804" s="1"/>
      <c r="AD804" s="1"/>
      <c r="AE804" s="1"/>
    </row>
    <row r="805" spans="1:31" ht="13.5" x14ac:dyDescent="0.25">
      <c r="A805" s="1"/>
      <c r="B805" s="1"/>
      <c r="C805" s="19"/>
      <c r="D805" s="1"/>
      <c r="E805" s="1"/>
      <c r="F805" s="1"/>
      <c r="G805" s="1"/>
      <c r="H805" s="1"/>
      <c r="I805" s="1"/>
      <c r="J805" s="3"/>
      <c r="K805" s="3"/>
      <c r="L805" s="3"/>
      <c r="M805" s="3"/>
      <c r="N805" s="3"/>
      <c r="O805" s="1"/>
      <c r="P805" s="1"/>
      <c r="Q805" s="4"/>
      <c r="R805" s="1"/>
      <c r="S805" s="1"/>
      <c r="T805" s="1"/>
      <c r="U805" s="1"/>
      <c r="V805" s="1"/>
      <c r="W805" s="1"/>
      <c r="X805" s="1"/>
      <c r="Y805" s="1"/>
      <c r="Z805" s="1"/>
      <c r="AA805" s="1"/>
      <c r="AB805" s="1"/>
      <c r="AC805" s="1"/>
      <c r="AD805" s="1"/>
      <c r="AE805" s="1"/>
    </row>
    <row r="806" spans="1:31" ht="13.5" x14ac:dyDescent="0.25">
      <c r="A806" s="1"/>
      <c r="B806" s="1"/>
      <c r="C806" s="19"/>
      <c r="D806" s="1"/>
      <c r="E806" s="1"/>
      <c r="F806" s="1"/>
      <c r="G806" s="1"/>
      <c r="H806" s="1"/>
      <c r="I806" s="1"/>
      <c r="J806" s="3"/>
      <c r="K806" s="3"/>
      <c r="L806" s="3"/>
      <c r="M806" s="3"/>
      <c r="N806" s="3"/>
      <c r="O806" s="1"/>
      <c r="P806" s="1"/>
      <c r="Q806" s="4"/>
      <c r="R806" s="1"/>
      <c r="S806" s="1"/>
      <c r="T806" s="1"/>
      <c r="U806" s="1"/>
      <c r="V806" s="1"/>
      <c r="W806" s="1"/>
      <c r="X806" s="1"/>
      <c r="Y806" s="1"/>
      <c r="Z806" s="1"/>
      <c r="AA806" s="1"/>
      <c r="AB806" s="1"/>
      <c r="AC806" s="1"/>
      <c r="AD806" s="1"/>
      <c r="AE806" s="1"/>
    </row>
    <row r="807" spans="1:31" ht="13.5" x14ac:dyDescent="0.25">
      <c r="A807" s="1"/>
      <c r="B807" s="1"/>
      <c r="C807" s="19"/>
      <c r="D807" s="1"/>
      <c r="E807" s="1"/>
      <c r="F807" s="1"/>
      <c r="G807" s="1"/>
      <c r="H807" s="1"/>
      <c r="I807" s="1"/>
      <c r="J807" s="3"/>
      <c r="K807" s="3"/>
      <c r="L807" s="3"/>
      <c r="M807" s="3"/>
      <c r="N807" s="3"/>
      <c r="O807" s="1"/>
      <c r="P807" s="1"/>
      <c r="Q807" s="4"/>
      <c r="R807" s="1"/>
      <c r="S807" s="1"/>
      <c r="T807" s="1"/>
      <c r="U807" s="1"/>
      <c r="V807" s="1"/>
      <c r="W807" s="1"/>
      <c r="X807" s="1"/>
      <c r="Y807" s="1"/>
      <c r="Z807" s="1"/>
      <c r="AA807" s="1"/>
      <c r="AB807" s="1"/>
      <c r="AC807" s="1"/>
      <c r="AD807" s="1"/>
      <c r="AE807" s="1"/>
    </row>
    <row r="808" spans="1:31" ht="13.5" x14ac:dyDescent="0.25">
      <c r="A808" s="1"/>
      <c r="B808" s="1"/>
      <c r="C808" s="19"/>
      <c r="D808" s="1"/>
      <c r="E808" s="1"/>
      <c r="F808" s="1"/>
      <c r="G808" s="1"/>
      <c r="H808" s="1"/>
      <c r="I808" s="1"/>
      <c r="J808" s="3"/>
      <c r="K808" s="3"/>
      <c r="L808" s="3"/>
      <c r="M808" s="3"/>
      <c r="N808" s="3"/>
      <c r="O808" s="1"/>
      <c r="P808" s="1"/>
      <c r="Q808" s="4"/>
      <c r="R808" s="1"/>
      <c r="S808" s="1"/>
      <c r="T808" s="1"/>
      <c r="U808" s="1"/>
      <c r="V808" s="1"/>
      <c r="W808" s="1"/>
      <c r="X808" s="1"/>
      <c r="Y808" s="1"/>
      <c r="Z808" s="1"/>
      <c r="AA808" s="1"/>
      <c r="AB808" s="1"/>
      <c r="AC808" s="1"/>
      <c r="AD808" s="1"/>
      <c r="AE808" s="1"/>
    </row>
    <row r="809" spans="1:31" ht="13.5" x14ac:dyDescent="0.25">
      <c r="A809" s="1"/>
      <c r="B809" s="1"/>
      <c r="C809" s="19"/>
      <c r="D809" s="1"/>
      <c r="E809" s="1"/>
      <c r="F809" s="1"/>
      <c r="G809" s="1"/>
      <c r="H809" s="1"/>
      <c r="I809" s="1"/>
      <c r="J809" s="3"/>
      <c r="K809" s="3"/>
      <c r="L809" s="3"/>
      <c r="M809" s="3"/>
      <c r="N809" s="3"/>
      <c r="O809" s="1"/>
      <c r="P809" s="1"/>
      <c r="Q809" s="4"/>
      <c r="R809" s="1"/>
      <c r="S809" s="1"/>
      <c r="T809" s="1"/>
      <c r="U809" s="1"/>
      <c r="V809" s="1"/>
      <c r="W809" s="1"/>
      <c r="X809" s="1"/>
      <c r="Y809" s="1"/>
      <c r="Z809" s="1"/>
      <c r="AA809" s="1"/>
      <c r="AB809" s="1"/>
      <c r="AC809" s="1"/>
      <c r="AD809" s="1"/>
      <c r="AE809" s="1"/>
    </row>
    <row r="810" spans="1:31" ht="13.5" x14ac:dyDescent="0.25">
      <c r="A810" s="1"/>
      <c r="B810" s="1"/>
      <c r="C810" s="19"/>
      <c r="D810" s="1"/>
      <c r="E810" s="1"/>
      <c r="F810" s="1"/>
      <c r="G810" s="1"/>
      <c r="H810" s="1"/>
      <c r="I810" s="1"/>
      <c r="J810" s="3"/>
      <c r="K810" s="3"/>
      <c r="L810" s="3"/>
      <c r="M810" s="3"/>
      <c r="N810" s="3"/>
      <c r="O810" s="1"/>
      <c r="P810" s="1"/>
      <c r="Q810" s="4"/>
      <c r="R810" s="1"/>
      <c r="S810" s="1"/>
      <c r="T810" s="1"/>
      <c r="U810" s="1"/>
      <c r="V810" s="1"/>
      <c r="W810" s="1"/>
      <c r="X810" s="1"/>
      <c r="Y810" s="1"/>
      <c r="Z810" s="1"/>
      <c r="AA810" s="1"/>
      <c r="AB810" s="1"/>
      <c r="AC810" s="1"/>
      <c r="AD810" s="1"/>
      <c r="AE810" s="1"/>
    </row>
    <row r="811" spans="1:31" ht="13.5" x14ac:dyDescent="0.25">
      <c r="A811" s="1"/>
      <c r="B811" s="1"/>
      <c r="C811" s="19"/>
      <c r="D811" s="1"/>
      <c r="E811" s="1"/>
      <c r="F811" s="1"/>
      <c r="G811" s="1"/>
      <c r="H811" s="1"/>
      <c r="I811" s="1"/>
      <c r="J811" s="3"/>
      <c r="K811" s="3"/>
      <c r="L811" s="3"/>
      <c r="M811" s="3"/>
      <c r="N811" s="3"/>
      <c r="O811" s="1"/>
      <c r="P811" s="1"/>
      <c r="Q811" s="4"/>
      <c r="R811" s="1"/>
      <c r="S811" s="1"/>
      <c r="T811" s="1"/>
      <c r="U811" s="1"/>
      <c r="V811" s="1"/>
      <c r="W811" s="1"/>
      <c r="X811" s="1"/>
      <c r="Y811" s="1"/>
      <c r="Z811" s="1"/>
      <c r="AA811" s="1"/>
      <c r="AB811" s="1"/>
      <c r="AC811" s="1"/>
      <c r="AD811" s="1"/>
      <c r="AE811" s="1"/>
    </row>
    <row r="812" spans="1:31" ht="13.5" x14ac:dyDescent="0.25">
      <c r="A812" s="1"/>
      <c r="B812" s="1"/>
      <c r="C812" s="19"/>
      <c r="D812" s="1"/>
      <c r="E812" s="1"/>
      <c r="F812" s="1"/>
      <c r="G812" s="1"/>
      <c r="H812" s="1"/>
      <c r="I812" s="1"/>
      <c r="J812" s="3"/>
      <c r="K812" s="3"/>
      <c r="L812" s="3"/>
      <c r="M812" s="3"/>
      <c r="N812" s="3"/>
      <c r="O812" s="1"/>
      <c r="P812" s="1"/>
      <c r="Q812" s="4"/>
      <c r="R812" s="1"/>
      <c r="S812" s="1"/>
      <c r="T812" s="1"/>
      <c r="U812" s="1"/>
      <c r="V812" s="1"/>
      <c r="W812" s="1"/>
      <c r="X812" s="1"/>
      <c r="Y812" s="1"/>
      <c r="Z812" s="1"/>
      <c r="AA812" s="1"/>
      <c r="AB812" s="1"/>
      <c r="AC812" s="1"/>
      <c r="AD812" s="1"/>
      <c r="AE812" s="1"/>
    </row>
    <row r="813" spans="1:31" ht="13.5" x14ac:dyDescent="0.25">
      <c r="A813" s="1"/>
      <c r="B813" s="1"/>
      <c r="C813" s="19"/>
      <c r="D813" s="1"/>
      <c r="E813" s="1"/>
      <c r="F813" s="1"/>
      <c r="G813" s="1"/>
      <c r="H813" s="1"/>
      <c r="I813" s="1"/>
      <c r="J813" s="3"/>
      <c r="K813" s="3"/>
      <c r="L813" s="3"/>
      <c r="M813" s="3"/>
      <c r="N813" s="3"/>
      <c r="O813" s="1"/>
      <c r="P813" s="1"/>
      <c r="Q813" s="4"/>
      <c r="R813" s="1"/>
      <c r="S813" s="1"/>
      <c r="T813" s="1"/>
      <c r="U813" s="1"/>
      <c r="V813" s="1"/>
      <c r="W813" s="1"/>
      <c r="X813" s="1"/>
      <c r="Y813" s="1"/>
      <c r="Z813" s="1"/>
      <c r="AA813" s="1"/>
      <c r="AB813" s="1"/>
      <c r="AC813" s="1"/>
      <c r="AD813" s="1"/>
      <c r="AE813" s="1"/>
    </row>
    <row r="814" spans="1:31" ht="13.5" x14ac:dyDescent="0.25">
      <c r="A814" s="1"/>
      <c r="B814" s="1"/>
      <c r="C814" s="19"/>
      <c r="D814" s="1"/>
      <c r="E814" s="1"/>
      <c r="F814" s="1"/>
      <c r="G814" s="1"/>
      <c r="H814" s="1"/>
      <c r="I814" s="1"/>
      <c r="J814" s="3"/>
      <c r="K814" s="3"/>
      <c r="L814" s="3"/>
      <c r="M814" s="3"/>
      <c r="N814" s="3"/>
      <c r="O814" s="1"/>
      <c r="P814" s="1"/>
      <c r="Q814" s="4"/>
      <c r="R814" s="1"/>
      <c r="S814" s="1"/>
      <c r="T814" s="1"/>
      <c r="U814" s="1"/>
      <c r="V814" s="1"/>
      <c r="W814" s="1"/>
      <c r="X814" s="1"/>
      <c r="Y814" s="1"/>
      <c r="Z814" s="1"/>
      <c r="AA814" s="1"/>
      <c r="AB814" s="1"/>
      <c r="AC814" s="1"/>
      <c r="AD814" s="1"/>
      <c r="AE814" s="1"/>
    </row>
    <row r="815" spans="1:31" ht="13.5" x14ac:dyDescent="0.25">
      <c r="A815" s="1"/>
      <c r="B815" s="1"/>
      <c r="C815" s="19"/>
      <c r="D815" s="1"/>
      <c r="E815" s="1"/>
      <c r="F815" s="1"/>
      <c r="G815" s="1"/>
      <c r="H815" s="1"/>
      <c r="I815" s="1"/>
      <c r="J815" s="3"/>
      <c r="K815" s="3"/>
      <c r="L815" s="3"/>
      <c r="M815" s="3"/>
      <c r="N815" s="3"/>
      <c r="O815" s="1"/>
      <c r="P815" s="1"/>
      <c r="Q815" s="4"/>
      <c r="R815" s="1"/>
      <c r="S815" s="1"/>
      <c r="T815" s="1"/>
      <c r="U815" s="1"/>
      <c r="V815" s="1"/>
      <c r="W815" s="1"/>
      <c r="X815" s="1"/>
      <c r="Y815" s="1"/>
      <c r="Z815" s="1"/>
      <c r="AA815" s="1"/>
      <c r="AB815" s="1"/>
      <c r="AC815" s="1"/>
      <c r="AD815" s="1"/>
      <c r="AE815" s="1"/>
    </row>
    <row r="816" spans="1:31" ht="13.5" x14ac:dyDescent="0.25">
      <c r="A816" s="1"/>
      <c r="B816" s="1"/>
      <c r="C816" s="19"/>
      <c r="D816" s="1"/>
      <c r="E816" s="1"/>
      <c r="F816" s="1"/>
      <c r="G816" s="1"/>
      <c r="H816" s="1"/>
      <c r="I816" s="1"/>
      <c r="J816" s="3"/>
      <c r="K816" s="3"/>
      <c r="L816" s="3"/>
      <c r="M816" s="3"/>
      <c r="N816" s="3"/>
      <c r="O816" s="1"/>
      <c r="P816" s="1"/>
      <c r="Q816" s="4"/>
      <c r="R816" s="1"/>
      <c r="S816" s="1"/>
      <c r="T816" s="1"/>
      <c r="U816" s="1"/>
      <c r="V816" s="1"/>
      <c r="W816" s="1"/>
      <c r="X816" s="1"/>
      <c r="Y816" s="1"/>
      <c r="Z816" s="1"/>
      <c r="AA816" s="1"/>
      <c r="AB816" s="1"/>
      <c r="AC816" s="1"/>
      <c r="AD816" s="1"/>
      <c r="AE816" s="1"/>
    </row>
    <row r="817" spans="1:31" ht="13.5" x14ac:dyDescent="0.25">
      <c r="A817" s="1"/>
      <c r="B817" s="1"/>
      <c r="C817" s="19"/>
      <c r="D817" s="1"/>
      <c r="E817" s="1"/>
      <c r="F817" s="1"/>
      <c r="G817" s="1"/>
      <c r="H817" s="1"/>
      <c r="I817" s="1"/>
      <c r="J817" s="3"/>
      <c r="K817" s="3"/>
      <c r="L817" s="3"/>
      <c r="M817" s="3"/>
      <c r="N817" s="3"/>
      <c r="O817" s="1"/>
      <c r="P817" s="1"/>
      <c r="Q817" s="4"/>
      <c r="R817" s="1"/>
      <c r="S817" s="1"/>
      <c r="T817" s="1"/>
      <c r="U817" s="1"/>
      <c r="V817" s="1"/>
      <c r="W817" s="1"/>
      <c r="X817" s="1"/>
      <c r="Y817" s="1"/>
      <c r="Z817" s="1"/>
      <c r="AA817" s="1"/>
      <c r="AB817" s="1"/>
      <c r="AC817" s="1"/>
      <c r="AD817" s="1"/>
      <c r="AE817" s="1"/>
    </row>
    <row r="818" spans="1:31" ht="13.5" x14ac:dyDescent="0.25">
      <c r="A818" s="1"/>
      <c r="B818" s="1"/>
      <c r="C818" s="19"/>
      <c r="D818" s="1"/>
      <c r="E818" s="1"/>
      <c r="F818" s="1"/>
      <c r="G818" s="1"/>
      <c r="H818" s="1"/>
      <c r="I818" s="1"/>
      <c r="J818" s="3"/>
      <c r="K818" s="3"/>
      <c r="L818" s="3"/>
      <c r="M818" s="3"/>
      <c r="N818" s="3"/>
      <c r="O818" s="1"/>
      <c r="P818" s="1"/>
      <c r="Q818" s="4"/>
      <c r="R818" s="1"/>
      <c r="S818" s="1"/>
      <c r="T818" s="1"/>
      <c r="U818" s="1"/>
      <c r="V818" s="1"/>
      <c r="W818" s="1"/>
      <c r="X818" s="1"/>
      <c r="Y818" s="1"/>
      <c r="Z818" s="1"/>
      <c r="AA818" s="1"/>
      <c r="AB818" s="1"/>
      <c r="AC818" s="1"/>
      <c r="AD818" s="1"/>
      <c r="AE818" s="1"/>
    </row>
    <row r="819" spans="1:31" ht="13.5" x14ac:dyDescent="0.25">
      <c r="A819" s="1"/>
      <c r="B819" s="1"/>
      <c r="C819" s="19"/>
      <c r="D819" s="1"/>
      <c r="E819" s="1"/>
      <c r="F819" s="1"/>
      <c r="G819" s="1"/>
      <c r="H819" s="1"/>
      <c r="I819" s="1"/>
      <c r="J819" s="3"/>
      <c r="K819" s="3"/>
      <c r="L819" s="3"/>
      <c r="M819" s="3"/>
      <c r="N819" s="3"/>
      <c r="O819" s="1"/>
      <c r="P819" s="1"/>
      <c r="Q819" s="4"/>
      <c r="R819" s="1"/>
      <c r="S819" s="1"/>
      <c r="T819" s="1"/>
      <c r="U819" s="1"/>
      <c r="V819" s="1"/>
      <c r="W819" s="1"/>
      <c r="X819" s="1"/>
      <c r="Y819" s="1"/>
      <c r="Z819" s="1"/>
      <c r="AA819" s="1"/>
      <c r="AB819" s="1"/>
      <c r="AC819" s="1"/>
      <c r="AD819" s="1"/>
      <c r="AE819" s="1"/>
    </row>
    <row r="820" spans="1:31" ht="13.5" x14ac:dyDescent="0.25">
      <c r="A820" s="1"/>
      <c r="B820" s="1"/>
      <c r="C820" s="19"/>
      <c r="D820" s="1"/>
      <c r="E820" s="1"/>
      <c r="F820" s="1"/>
      <c r="G820" s="1"/>
      <c r="H820" s="1"/>
      <c r="I820" s="1"/>
      <c r="J820" s="3"/>
      <c r="K820" s="3"/>
      <c r="L820" s="3"/>
      <c r="M820" s="3"/>
      <c r="N820" s="3"/>
      <c r="O820" s="1"/>
      <c r="P820" s="1"/>
      <c r="Q820" s="4"/>
      <c r="R820" s="1"/>
      <c r="S820" s="1"/>
      <c r="T820" s="1"/>
      <c r="U820" s="1"/>
      <c r="V820" s="1"/>
      <c r="W820" s="1"/>
      <c r="X820" s="1"/>
      <c r="Y820" s="1"/>
      <c r="Z820" s="1"/>
      <c r="AA820" s="1"/>
      <c r="AB820" s="1"/>
      <c r="AC820" s="1"/>
      <c r="AD820" s="1"/>
      <c r="AE820" s="1"/>
    </row>
    <row r="821" spans="1:31" ht="13.5" x14ac:dyDescent="0.25">
      <c r="A821" s="1"/>
      <c r="B821" s="1"/>
      <c r="C821" s="19"/>
      <c r="D821" s="1"/>
      <c r="E821" s="1"/>
      <c r="F821" s="1"/>
      <c r="G821" s="1"/>
      <c r="H821" s="1"/>
      <c r="I821" s="1"/>
      <c r="J821" s="3"/>
      <c r="K821" s="3"/>
      <c r="L821" s="3"/>
      <c r="M821" s="3"/>
      <c r="N821" s="3"/>
      <c r="O821" s="1"/>
      <c r="P821" s="1"/>
      <c r="Q821" s="4"/>
      <c r="R821" s="1"/>
      <c r="S821" s="1"/>
      <c r="T821" s="1"/>
      <c r="U821" s="1"/>
      <c r="V821" s="1"/>
      <c r="W821" s="1"/>
      <c r="X821" s="1"/>
      <c r="Y821" s="1"/>
      <c r="Z821" s="1"/>
      <c r="AA821" s="1"/>
      <c r="AB821" s="1"/>
      <c r="AC821" s="1"/>
      <c r="AD821" s="1"/>
      <c r="AE821" s="1"/>
    </row>
    <row r="822" spans="1:31" ht="13.5" x14ac:dyDescent="0.25">
      <c r="A822" s="1"/>
      <c r="B822" s="1"/>
      <c r="C822" s="19"/>
      <c r="D822" s="1"/>
      <c r="E822" s="1"/>
      <c r="F822" s="1"/>
      <c r="G822" s="1"/>
      <c r="H822" s="1"/>
      <c r="I822" s="1"/>
      <c r="J822" s="3"/>
      <c r="K822" s="3"/>
      <c r="L822" s="3"/>
      <c r="M822" s="3"/>
      <c r="N822" s="3"/>
      <c r="O822" s="1"/>
      <c r="P822" s="1"/>
      <c r="Q822" s="4"/>
      <c r="R822" s="1"/>
      <c r="S822" s="1"/>
      <c r="T822" s="1"/>
      <c r="U822" s="1"/>
      <c r="V822" s="1"/>
      <c r="W822" s="1"/>
      <c r="X822" s="1"/>
      <c r="Y822" s="1"/>
      <c r="Z822" s="1"/>
      <c r="AA822" s="1"/>
      <c r="AB822" s="1"/>
      <c r="AC822" s="1"/>
      <c r="AD822" s="1"/>
      <c r="AE822" s="1"/>
    </row>
    <row r="823" spans="1:31" ht="13.5" x14ac:dyDescent="0.25">
      <c r="A823" s="1"/>
      <c r="B823" s="1"/>
      <c r="C823" s="19"/>
      <c r="D823" s="1"/>
      <c r="E823" s="1"/>
      <c r="F823" s="1"/>
      <c r="G823" s="1"/>
      <c r="H823" s="1"/>
      <c r="I823" s="1"/>
      <c r="J823" s="3"/>
      <c r="K823" s="3"/>
      <c r="L823" s="3"/>
      <c r="M823" s="3"/>
      <c r="N823" s="3"/>
      <c r="O823" s="1"/>
      <c r="P823" s="1"/>
      <c r="Q823" s="4"/>
      <c r="R823" s="1"/>
      <c r="S823" s="1"/>
      <c r="T823" s="1"/>
      <c r="U823" s="1"/>
      <c r="V823" s="1"/>
      <c r="W823" s="1"/>
      <c r="X823" s="1"/>
      <c r="Y823" s="1"/>
      <c r="Z823" s="1"/>
      <c r="AA823" s="1"/>
      <c r="AB823" s="1"/>
      <c r="AC823" s="1"/>
      <c r="AD823" s="1"/>
      <c r="AE823" s="1"/>
    </row>
    <row r="824" spans="1:31" ht="13.5" x14ac:dyDescent="0.25">
      <c r="A824" s="1"/>
      <c r="B824" s="1"/>
      <c r="C824" s="19"/>
      <c r="D824" s="1"/>
      <c r="E824" s="1"/>
      <c r="F824" s="1"/>
      <c r="G824" s="1"/>
      <c r="H824" s="1"/>
      <c r="I824" s="1"/>
      <c r="J824" s="3"/>
      <c r="K824" s="3"/>
      <c r="L824" s="3"/>
      <c r="M824" s="3"/>
      <c r="N824" s="3"/>
      <c r="O824" s="1"/>
      <c r="P824" s="1"/>
      <c r="Q824" s="4"/>
      <c r="R824" s="1"/>
      <c r="S824" s="1"/>
      <c r="T824" s="1"/>
      <c r="U824" s="1"/>
      <c r="V824" s="1"/>
      <c r="W824" s="1"/>
      <c r="X824" s="1"/>
      <c r="Y824" s="1"/>
      <c r="Z824" s="1"/>
      <c r="AA824" s="1"/>
      <c r="AB824" s="1"/>
      <c r="AC824" s="1"/>
      <c r="AD824" s="1"/>
      <c r="AE824" s="1"/>
    </row>
    <row r="825" spans="1:31" ht="13.5" x14ac:dyDescent="0.25">
      <c r="A825" s="1"/>
      <c r="B825" s="1"/>
      <c r="C825" s="19"/>
      <c r="D825" s="1"/>
      <c r="E825" s="1"/>
      <c r="F825" s="1"/>
      <c r="G825" s="1"/>
      <c r="H825" s="1"/>
      <c r="I825" s="1"/>
      <c r="J825" s="3"/>
      <c r="K825" s="3"/>
      <c r="L825" s="3"/>
      <c r="M825" s="3"/>
      <c r="N825" s="3"/>
      <c r="O825" s="1"/>
      <c r="P825" s="1"/>
      <c r="Q825" s="4"/>
      <c r="R825" s="1"/>
      <c r="S825" s="1"/>
      <c r="T825" s="1"/>
      <c r="U825" s="1"/>
      <c r="V825" s="1"/>
      <c r="W825" s="1"/>
      <c r="X825" s="1"/>
      <c r="Y825" s="1"/>
      <c r="Z825" s="1"/>
      <c r="AA825" s="1"/>
      <c r="AB825" s="1"/>
      <c r="AC825" s="1"/>
      <c r="AD825" s="1"/>
      <c r="AE825" s="1"/>
    </row>
    <row r="826" spans="1:31" ht="13.5" x14ac:dyDescent="0.25">
      <c r="A826" s="1"/>
      <c r="B826" s="1"/>
      <c r="C826" s="19"/>
      <c r="D826" s="1"/>
      <c r="E826" s="1"/>
      <c r="F826" s="1"/>
      <c r="G826" s="1"/>
      <c r="H826" s="1"/>
      <c r="I826" s="1"/>
      <c r="J826" s="3"/>
      <c r="K826" s="3"/>
      <c r="L826" s="3"/>
      <c r="M826" s="3"/>
      <c r="N826" s="3"/>
      <c r="O826" s="1"/>
      <c r="P826" s="1"/>
      <c r="Q826" s="4"/>
      <c r="R826" s="1"/>
      <c r="S826" s="1"/>
      <c r="T826" s="1"/>
      <c r="U826" s="1"/>
      <c r="V826" s="1"/>
      <c r="W826" s="1"/>
      <c r="X826" s="1"/>
      <c r="Y826" s="1"/>
      <c r="Z826" s="1"/>
      <c r="AA826" s="1"/>
      <c r="AB826" s="1"/>
      <c r="AC826" s="1"/>
      <c r="AD826" s="1"/>
      <c r="AE826" s="1"/>
    </row>
    <row r="827" spans="1:31" ht="13.5" x14ac:dyDescent="0.25">
      <c r="A827" s="1"/>
      <c r="B827" s="1"/>
      <c r="C827" s="19"/>
      <c r="D827" s="1"/>
      <c r="E827" s="1"/>
      <c r="F827" s="1"/>
      <c r="G827" s="1"/>
      <c r="H827" s="1"/>
      <c r="I827" s="1"/>
      <c r="J827" s="3"/>
      <c r="K827" s="3"/>
      <c r="L827" s="3"/>
      <c r="M827" s="3"/>
      <c r="N827" s="3"/>
      <c r="O827" s="1"/>
      <c r="P827" s="1"/>
      <c r="Q827" s="4"/>
      <c r="R827" s="1"/>
      <c r="S827" s="1"/>
      <c r="T827" s="1"/>
      <c r="U827" s="1"/>
      <c r="V827" s="1"/>
      <c r="W827" s="1"/>
      <c r="X827" s="1"/>
      <c r="Y827" s="1"/>
      <c r="Z827" s="1"/>
      <c r="AA827" s="1"/>
      <c r="AB827" s="1"/>
      <c r="AC827" s="1"/>
      <c r="AD827" s="1"/>
      <c r="AE827" s="1"/>
    </row>
    <row r="828" spans="1:31" ht="13.5" x14ac:dyDescent="0.25">
      <c r="A828" s="1"/>
      <c r="B828" s="1"/>
      <c r="C828" s="19"/>
      <c r="D828" s="1"/>
      <c r="E828" s="1"/>
      <c r="F828" s="1"/>
      <c r="G828" s="1"/>
      <c r="H828" s="1"/>
      <c r="I828" s="1"/>
      <c r="J828" s="3"/>
      <c r="K828" s="3"/>
      <c r="L828" s="3"/>
      <c r="M828" s="3"/>
      <c r="N828" s="3"/>
      <c r="O828" s="1"/>
      <c r="P828" s="1"/>
      <c r="Q828" s="4"/>
      <c r="R828" s="1"/>
      <c r="S828" s="1"/>
      <c r="T828" s="1"/>
      <c r="U828" s="1"/>
      <c r="V828" s="1"/>
      <c r="W828" s="1"/>
      <c r="X828" s="1"/>
      <c r="Y828" s="1"/>
      <c r="Z828" s="1"/>
      <c r="AA828" s="1"/>
      <c r="AB828" s="1"/>
      <c r="AC828" s="1"/>
      <c r="AD828" s="1"/>
      <c r="AE828" s="1"/>
    </row>
    <row r="829" spans="1:31" ht="13.5" x14ac:dyDescent="0.25">
      <c r="A829" s="1"/>
      <c r="B829" s="1"/>
      <c r="C829" s="19"/>
      <c r="D829" s="1"/>
      <c r="E829" s="1"/>
      <c r="F829" s="1"/>
      <c r="G829" s="1"/>
      <c r="H829" s="1"/>
      <c r="I829" s="1"/>
      <c r="J829" s="3"/>
      <c r="K829" s="3"/>
      <c r="L829" s="3"/>
      <c r="M829" s="3"/>
      <c r="N829" s="3"/>
      <c r="O829" s="1"/>
      <c r="P829" s="1"/>
      <c r="Q829" s="4"/>
      <c r="R829" s="1"/>
      <c r="S829" s="1"/>
      <c r="T829" s="1"/>
      <c r="U829" s="1"/>
      <c r="V829" s="1"/>
      <c r="W829" s="1"/>
      <c r="X829" s="1"/>
      <c r="Y829" s="1"/>
      <c r="Z829" s="1"/>
      <c r="AA829" s="1"/>
      <c r="AB829" s="1"/>
      <c r="AC829" s="1"/>
      <c r="AD829" s="1"/>
      <c r="AE829" s="1"/>
    </row>
    <row r="830" spans="1:31" ht="13.5" x14ac:dyDescent="0.25">
      <c r="A830" s="1"/>
      <c r="B830" s="1"/>
      <c r="C830" s="19"/>
      <c r="D830" s="1"/>
      <c r="E830" s="1"/>
      <c r="F830" s="1"/>
      <c r="G830" s="1"/>
      <c r="H830" s="1"/>
      <c r="I830" s="1"/>
      <c r="J830" s="3"/>
      <c r="K830" s="3"/>
      <c r="L830" s="3"/>
      <c r="M830" s="3"/>
      <c r="N830" s="3"/>
      <c r="O830" s="1"/>
      <c r="P830" s="1"/>
      <c r="Q830" s="4"/>
      <c r="R830" s="1"/>
      <c r="S830" s="1"/>
      <c r="T830" s="1"/>
      <c r="U830" s="1"/>
      <c r="V830" s="1"/>
      <c r="W830" s="1"/>
      <c r="X830" s="1"/>
      <c r="Y830" s="1"/>
      <c r="Z830" s="1"/>
      <c r="AA830" s="1"/>
      <c r="AB830" s="1"/>
      <c r="AC830" s="1"/>
      <c r="AD830" s="1"/>
      <c r="AE830" s="1"/>
    </row>
    <row r="831" spans="1:31" ht="13.5" x14ac:dyDescent="0.25">
      <c r="A831" s="1"/>
      <c r="B831" s="1"/>
      <c r="C831" s="19"/>
      <c r="D831" s="1"/>
      <c r="E831" s="1"/>
      <c r="F831" s="1"/>
      <c r="G831" s="1"/>
      <c r="H831" s="1"/>
      <c r="I831" s="1"/>
      <c r="J831" s="3"/>
      <c r="K831" s="3"/>
      <c r="L831" s="3"/>
      <c r="M831" s="3"/>
      <c r="N831" s="3"/>
      <c r="O831" s="1"/>
      <c r="P831" s="1"/>
      <c r="Q831" s="4"/>
      <c r="R831" s="1"/>
      <c r="S831" s="1"/>
      <c r="T831" s="1"/>
      <c r="U831" s="1"/>
      <c r="V831" s="1"/>
      <c r="W831" s="1"/>
      <c r="X831" s="1"/>
      <c r="Y831" s="1"/>
      <c r="Z831" s="1"/>
      <c r="AA831" s="1"/>
      <c r="AB831" s="1"/>
      <c r="AC831" s="1"/>
      <c r="AD831" s="1"/>
      <c r="AE831" s="1"/>
    </row>
    <row r="832" spans="1:31" ht="13.5" x14ac:dyDescent="0.25">
      <c r="A832" s="1"/>
      <c r="B832" s="1"/>
      <c r="C832" s="19"/>
      <c r="D832" s="1"/>
      <c r="E832" s="1"/>
      <c r="F832" s="1"/>
      <c r="G832" s="1"/>
      <c r="H832" s="1"/>
      <c r="I832" s="1"/>
      <c r="J832" s="3"/>
      <c r="K832" s="3"/>
      <c r="L832" s="3"/>
      <c r="M832" s="3"/>
      <c r="N832" s="3"/>
      <c r="O832" s="1"/>
      <c r="P832" s="1"/>
      <c r="Q832" s="4"/>
      <c r="R832" s="1"/>
      <c r="S832" s="1"/>
      <c r="T832" s="1"/>
      <c r="U832" s="1"/>
      <c r="V832" s="1"/>
      <c r="W832" s="1"/>
      <c r="X832" s="1"/>
      <c r="Y832" s="1"/>
      <c r="Z832" s="1"/>
      <c r="AA832" s="1"/>
      <c r="AB832" s="1"/>
      <c r="AC832" s="1"/>
      <c r="AD832" s="1"/>
      <c r="AE832" s="1"/>
    </row>
    <row r="833" spans="1:31" ht="13.5" x14ac:dyDescent="0.25">
      <c r="A833" s="1"/>
      <c r="B833" s="1"/>
      <c r="C833" s="19"/>
      <c r="D833" s="1"/>
      <c r="E833" s="1"/>
      <c r="F833" s="1"/>
      <c r="G833" s="1"/>
      <c r="H833" s="1"/>
      <c r="I833" s="1"/>
      <c r="J833" s="3"/>
      <c r="K833" s="3"/>
      <c r="L833" s="3"/>
      <c r="M833" s="3"/>
      <c r="N833" s="3"/>
      <c r="O833" s="1"/>
      <c r="P833" s="1"/>
      <c r="Q833" s="4"/>
      <c r="R833" s="1"/>
      <c r="S833" s="1"/>
      <c r="T833" s="1"/>
      <c r="U833" s="1"/>
      <c r="V833" s="1"/>
      <c r="W833" s="1"/>
      <c r="X833" s="1"/>
      <c r="Y833" s="1"/>
      <c r="Z833" s="1"/>
      <c r="AA833" s="1"/>
      <c r="AB833" s="1"/>
      <c r="AC833" s="1"/>
      <c r="AD833" s="1"/>
      <c r="AE833" s="1"/>
    </row>
    <row r="834" spans="1:31" ht="13.5" x14ac:dyDescent="0.25">
      <c r="A834" s="1"/>
      <c r="B834" s="1"/>
      <c r="C834" s="19"/>
      <c r="D834" s="1"/>
      <c r="E834" s="1"/>
      <c r="F834" s="1"/>
      <c r="G834" s="1"/>
      <c r="H834" s="1"/>
      <c r="I834" s="1"/>
      <c r="J834" s="3"/>
      <c r="K834" s="3"/>
      <c r="L834" s="3"/>
      <c r="M834" s="3"/>
      <c r="N834" s="3"/>
      <c r="O834" s="1"/>
      <c r="P834" s="1"/>
      <c r="Q834" s="4"/>
      <c r="R834" s="1"/>
      <c r="S834" s="1"/>
      <c r="T834" s="1"/>
      <c r="U834" s="1"/>
      <c r="V834" s="1"/>
      <c r="W834" s="1"/>
      <c r="X834" s="1"/>
      <c r="Y834" s="1"/>
      <c r="Z834" s="1"/>
      <c r="AA834" s="1"/>
      <c r="AB834" s="1"/>
      <c r="AC834" s="1"/>
      <c r="AD834" s="1"/>
      <c r="AE834" s="1"/>
    </row>
    <row r="835" spans="1:31" ht="13.5" x14ac:dyDescent="0.25">
      <c r="A835" s="1"/>
      <c r="B835" s="1"/>
      <c r="C835" s="19"/>
      <c r="D835" s="1"/>
      <c r="E835" s="1"/>
      <c r="F835" s="1"/>
      <c r="G835" s="1"/>
      <c r="H835" s="1"/>
      <c r="I835" s="1"/>
      <c r="J835" s="3"/>
      <c r="K835" s="3"/>
      <c r="L835" s="3"/>
      <c r="M835" s="3"/>
      <c r="N835" s="3"/>
      <c r="O835" s="1"/>
      <c r="P835" s="1"/>
      <c r="Q835" s="4"/>
      <c r="R835" s="1"/>
      <c r="S835" s="1"/>
      <c r="T835" s="1"/>
      <c r="U835" s="1"/>
      <c r="V835" s="1"/>
      <c r="W835" s="1"/>
      <c r="X835" s="1"/>
      <c r="Y835" s="1"/>
      <c r="Z835" s="1"/>
      <c r="AA835" s="1"/>
      <c r="AB835" s="1"/>
      <c r="AC835" s="1"/>
      <c r="AD835" s="1"/>
      <c r="AE835" s="1"/>
    </row>
    <row r="836" spans="1:31" ht="13.5" x14ac:dyDescent="0.25">
      <c r="A836" s="1"/>
      <c r="B836" s="1"/>
      <c r="C836" s="19"/>
      <c r="D836" s="1"/>
      <c r="E836" s="1"/>
      <c r="F836" s="1"/>
      <c r="G836" s="1"/>
      <c r="H836" s="1"/>
      <c r="I836" s="1"/>
      <c r="J836" s="3"/>
      <c r="K836" s="3"/>
      <c r="L836" s="3"/>
      <c r="M836" s="3"/>
      <c r="N836" s="3"/>
      <c r="O836" s="1"/>
      <c r="P836" s="1"/>
      <c r="Q836" s="4"/>
      <c r="R836" s="1"/>
      <c r="S836" s="1"/>
      <c r="T836" s="1"/>
      <c r="U836" s="1"/>
      <c r="V836" s="1"/>
      <c r="W836" s="1"/>
      <c r="X836" s="1"/>
      <c r="Y836" s="1"/>
      <c r="Z836" s="1"/>
      <c r="AA836" s="1"/>
      <c r="AB836" s="1"/>
      <c r="AC836" s="1"/>
      <c r="AD836" s="1"/>
      <c r="AE836" s="1"/>
    </row>
    <row r="837" spans="1:31" ht="13.5" x14ac:dyDescent="0.25">
      <c r="A837" s="1"/>
      <c r="B837" s="1"/>
      <c r="C837" s="19"/>
      <c r="D837" s="1"/>
      <c r="E837" s="1"/>
      <c r="F837" s="1"/>
      <c r="G837" s="1"/>
      <c r="H837" s="1"/>
      <c r="I837" s="1"/>
      <c r="J837" s="3"/>
      <c r="K837" s="3"/>
      <c r="L837" s="3"/>
      <c r="M837" s="3"/>
      <c r="N837" s="3"/>
      <c r="O837" s="1"/>
      <c r="P837" s="1"/>
      <c r="Q837" s="4"/>
      <c r="R837" s="1"/>
      <c r="S837" s="1"/>
      <c r="T837" s="1"/>
      <c r="U837" s="1"/>
      <c r="V837" s="1"/>
      <c r="W837" s="1"/>
      <c r="X837" s="1"/>
      <c r="Y837" s="1"/>
      <c r="Z837" s="1"/>
      <c r="AA837" s="1"/>
      <c r="AB837" s="1"/>
      <c r="AC837" s="1"/>
      <c r="AD837" s="1"/>
      <c r="AE837" s="1"/>
    </row>
    <row r="838" spans="1:31" ht="13.5" x14ac:dyDescent="0.25">
      <c r="A838" s="1"/>
      <c r="B838" s="1"/>
      <c r="C838" s="19"/>
      <c r="D838" s="1"/>
      <c r="E838" s="1"/>
      <c r="F838" s="1"/>
      <c r="G838" s="1"/>
      <c r="H838" s="1"/>
      <c r="I838" s="1"/>
      <c r="J838" s="3"/>
      <c r="K838" s="3"/>
      <c r="L838" s="3"/>
      <c r="M838" s="3"/>
      <c r="N838" s="3"/>
      <c r="O838" s="1"/>
      <c r="P838" s="1"/>
      <c r="Q838" s="4"/>
      <c r="R838" s="1"/>
      <c r="S838" s="1"/>
      <c r="T838" s="1"/>
      <c r="U838" s="1"/>
      <c r="V838" s="1"/>
      <c r="W838" s="1"/>
      <c r="X838" s="1"/>
      <c r="Y838" s="1"/>
      <c r="Z838" s="1"/>
      <c r="AA838" s="1"/>
      <c r="AB838" s="1"/>
      <c r="AC838" s="1"/>
      <c r="AD838" s="1"/>
      <c r="AE838" s="1"/>
    </row>
    <row r="839" spans="1:31" ht="13.5" x14ac:dyDescent="0.25">
      <c r="A839" s="1"/>
      <c r="B839" s="1"/>
      <c r="C839" s="19"/>
      <c r="D839" s="1"/>
      <c r="E839" s="1"/>
      <c r="F839" s="1"/>
      <c r="G839" s="1"/>
      <c r="H839" s="1"/>
      <c r="I839" s="1"/>
      <c r="J839" s="3"/>
      <c r="K839" s="3"/>
      <c r="L839" s="3"/>
      <c r="M839" s="3"/>
      <c r="N839" s="3"/>
      <c r="O839" s="1"/>
      <c r="P839" s="1"/>
      <c r="Q839" s="4"/>
      <c r="R839" s="1"/>
      <c r="S839" s="1"/>
      <c r="T839" s="1"/>
      <c r="U839" s="1"/>
      <c r="V839" s="1"/>
      <c r="W839" s="1"/>
      <c r="X839" s="1"/>
      <c r="Y839" s="1"/>
      <c r="Z839" s="1"/>
      <c r="AA839" s="1"/>
      <c r="AB839" s="1"/>
      <c r="AC839" s="1"/>
      <c r="AD839" s="1"/>
      <c r="AE839" s="1"/>
    </row>
    <row r="840" spans="1:31" ht="13.5" x14ac:dyDescent="0.25">
      <c r="A840" s="1"/>
      <c r="B840" s="1"/>
      <c r="C840" s="19"/>
      <c r="D840" s="1"/>
      <c r="E840" s="1"/>
      <c r="F840" s="1"/>
      <c r="G840" s="1"/>
      <c r="H840" s="1"/>
      <c r="I840" s="1"/>
      <c r="J840" s="3"/>
      <c r="K840" s="3"/>
      <c r="L840" s="3"/>
      <c r="M840" s="3"/>
      <c r="N840" s="3"/>
      <c r="O840" s="1"/>
      <c r="P840" s="1"/>
      <c r="Q840" s="4"/>
      <c r="R840" s="1"/>
      <c r="S840" s="1"/>
      <c r="T840" s="1"/>
      <c r="U840" s="1"/>
      <c r="V840" s="1"/>
      <c r="W840" s="1"/>
      <c r="X840" s="1"/>
      <c r="Y840" s="1"/>
      <c r="Z840" s="1"/>
      <c r="AA840" s="1"/>
      <c r="AB840" s="1"/>
      <c r="AC840" s="1"/>
      <c r="AD840" s="1"/>
      <c r="AE840" s="1"/>
    </row>
    <row r="841" spans="1:31" ht="13.5" x14ac:dyDescent="0.25">
      <c r="A841" s="1"/>
      <c r="B841" s="1"/>
      <c r="C841" s="19"/>
      <c r="D841" s="1"/>
      <c r="E841" s="1"/>
      <c r="F841" s="1"/>
      <c r="G841" s="1"/>
      <c r="H841" s="1"/>
      <c r="I841" s="1"/>
      <c r="J841" s="3"/>
      <c r="K841" s="3"/>
      <c r="L841" s="3"/>
      <c r="M841" s="3"/>
      <c r="N841" s="3"/>
      <c r="O841" s="1"/>
      <c r="P841" s="1"/>
      <c r="Q841" s="4"/>
      <c r="R841" s="1"/>
      <c r="S841" s="1"/>
      <c r="T841" s="1"/>
      <c r="U841" s="1"/>
      <c r="V841" s="1"/>
      <c r="W841" s="1"/>
      <c r="X841" s="1"/>
      <c r="Y841" s="1"/>
      <c r="Z841" s="1"/>
      <c r="AA841" s="1"/>
      <c r="AB841" s="1"/>
      <c r="AC841" s="1"/>
      <c r="AD841" s="1"/>
      <c r="AE841" s="1"/>
    </row>
    <row r="842" spans="1:31" ht="13.5" x14ac:dyDescent="0.25">
      <c r="A842" s="1"/>
      <c r="B842" s="1"/>
      <c r="C842" s="19"/>
      <c r="D842" s="1"/>
      <c r="E842" s="1"/>
      <c r="F842" s="1"/>
      <c r="G842" s="1"/>
      <c r="H842" s="1"/>
      <c r="I842" s="1"/>
      <c r="J842" s="3"/>
      <c r="K842" s="3"/>
      <c r="L842" s="3"/>
      <c r="M842" s="3"/>
      <c r="N842" s="3"/>
      <c r="O842" s="1"/>
      <c r="P842" s="1"/>
      <c r="Q842" s="4"/>
      <c r="R842" s="1"/>
      <c r="S842" s="1"/>
      <c r="T842" s="1"/>
      <c r="U842" s="1"/>
      <c r="V842" s="1"/>
      <c r="W842" s="1"/>
      <c r="X842" s="1"/>
      <c r="Y842" s="1"/>
      <c r="Z842" s="1"/>
      <c r="AA842" s="1"/>
      <c r="AB842" s="1"/>
      <c r="AC842" s="1"/>
      <c r="AD842" s="1"/>
      <c r="AE842" s="1"/>
    </row>
    <row r="843" spans="1:31" ht="13.5" x14ac:dyDescent="0.25">
      <c r="A843" s="1"/>
      <c r="B843" s="1"/>
      <c r="C843" s="19"/>
      <c r="D843" s="1"/>
      <c r="E843" s="1"/>
      <c r="F843" s="1"/>
      <c r="G843" s="1"/>
      <c r="H843" s="1"/>
      <c r="I843" s="1"/>
      <c r="J843" s="3"/>
      <c r="K843" s="3"/>
      <c r="L843" s="3"/>
      <c r="M843" s="3"/>
      <c r="N843" s="3"/>
      <c r="O843" s="1"/>
      <c r="P843" s="1"/>
      <c r="Q843" s="4"/>
      <c r="R843" s="1"/>
      <c r="S843" s="1"/>
      <c r="T843" s="1"/>
      <c r="U843" s="1"/>
      <c r="V843" s="1"/>
      <c r="W843" s="1"/>
      <c r="X843" s="1"/>
      <c r="Y843" s="1"/>
      <c r="Z843" s="1"/>
      <c r="AA843" s="1"/>
      <c r="AB843" s="1"/>
      <c r="AC843" s="1"/>
      <c r="AD843" s="1"/>
      <c r="AE843" s="1"/>
    </row>
    <row r="844" spans="1:31" ht="13.5" x14ac:dyDescent="0.25">
      <c r="A844" s="1"/>
      <c r="B844" s="1"/>
      <c r="C844" s="19"/>
      <c r="D844" s="1"/>
      <c r="E844" s="1"/>
      <c r="F844" s="1"/>
      <c r="G844" s="1"/>
      <c r="H844" s="1"/>
      <c r="I844" s="1"/>
      <c r="J844" s="3"/>
      <c r="K844" s="3"/>
      <c r="L844" s="3"/>
      <c r="M844" s="3"/>
      <c r="N844" s="3"/>
      <c r="O844" s="1"/>
      <c r="P844" s="1"/>
      <c r="Q844" s="4"/>
      <c r="R844" s="1"/>
      <c r="S844" s="1"/>
      <c r="T844" s="1"/>
      <c r="U844" s="1"/>
      <c r="V844" s="1"/>
      <c r="W844" s="1"/>
      <c r="X844" s="1"/>
      <c r="Y844" s="1"/>
      <c r="Z844" s="1"/>
      <c r="AA844" s="1"/>
      <c r="AB844" s="1"/>
      <c r="AC844" s="1"/>
      <c r="AD844" s="1"/>
      <c r="AE844" s="1"/>
    </row>
    <row r="845" spans="1:31" ht="13.5" x14ac:dyDescent="0.25">
      <c r="A845" s="1"/>
      <c r="B845" s="1"/>
      <c r="C845" s="19"/>
      <c r="D845" s="1"/>
      <c r="E845" s="1"/>
      <c r="F845" s="1"/>
      <c r="G845" s="1"/>
      <c r="H845" s="1"/>
      <c r="I845" s="1"/>
      <c r="J845" s="3"/>
      <c r="K845" s="3"/>
      <c r="L845" s="3"/>
      <c r="M845" s="3"/>
      <c r="N845" s="3"/>
      <c r="O845" s="1"/>
      <c r="P845" s="1"/>
      <c r="Q845" s="4"/>
      <c r="R845" s="1"/>
      <c r="S845" s="1"/>
      <c r="T845" s="1"/>
      <c r="U845" s="1"/>
      <c r="V845" s="1"/>
      <c r="W845" s="1"/>
      <c r="X845" s="1"/>
      <c r="Y845" s="1"/>
      <c r="Z845" s="1"/>
      <c r="AA845" s="1"/>
      <c r="AB845" s="1"/>
      <c r="AC845" s="1"/>
      <c r="AD845" s="1"/>
      <c r="AE845" s="1"/>
    </row>
    <row r="846" spans="1:31" ht="13.5" x14ac:dyDescent="0.25">
      <c r="A846" s="1"/>
      <c r="B846" s="1"/>
      <c r="C846" s="19"/>
      <c r="D846" s="1"/>
      <c r="E846" s="1"/>
      <c r="F846" s="1"/>
      <c r="G846" s="1"/>
      <c r="H846" s="1"/>
      <c r="I846" s="1"/>
      <c r="J846" s="3"/>
      <c r="K846" s="3"/>
      <c r="L846" s="3"/>
      <c r="M846" s="3"/>
      <c r="N846" s="3"/>
      <c r="O846" s="1"/>
      <c r="P846" s="1"/>
      <c r="Q846" s="4"/>
      <c r="R846" s="1"/>
      <c r="S846" s="1"/>
      <c r="T846" s="1"/>
      <c r="U846" s="1"/>
      <c r="V846" s="1"/>
      <c r="W846" s="1"/>
      <c r="X846" s="1"/>
      <c r="Y846" s="1"/>
      <c r="Z846" s="1"/>
      <c r="AA846" s="1"/>
      <c r="AB846" s="1"/>
      <c r="AC846" s="1"/>
      <c r="AD846" s="1"/>
      <c r="AE846" s="1"/>
    </row>
    <row r="847" spans="1:31" ht="13.5" x14ac:dyDescent="0.25">
      <c r="A847" s="1"/>
      <c r="B847" s="1"/>
      <c r="C847" s="19"/>
      <c r="D847" s="1"/>
      <c r="E847" s="1"/>
      <c r="F847" s="1"/>
      <c r="G847" s="1"/>
      <c r="H847" s="1"/>
      <c r="I847" s="1"/>
      <c r="J847" s="3"/>
      <c r="K847" s="3"/>
      <c r="L847" s="3"/>
      <c r="M847" s="3"/>
      <c r="N847" s="3"/>
      <c r="O847" s="1"/>
      <c r="P847" s="1"/>
      <c r="Q847" s="4"/>
      <c r="R847" s="1"/>
      <c r="S847" s="1"/>
      <c r="T847" s="1"/>
      <c r="U847" s="1"/>
      <c r="V847" s="1"/>
      <c r="W847" s="1"/>
      <c r="X847" s="1"/>
      <c r="Y847" s="1"/>
      <c r="Z847" s="1"/>
      <c r="AA847" s="1"/>
      <c r="AB847" s="1"/>
      <c r="AC847" s="1"/>
      <c r="AD847" s="1"/>
      <c r="AE847" s="1"/>
    </row>
    <row r="848" spans="1:31" ht="13.5" x14ac:dyDescent="0.25">
      <c r="A848" s="1"/>
      <c r="B848" s="1"/>
      <c r="C848" s="19"/>
      <c r="D848" s="1"/>
      <c r="E848" s="1"/>
      <c r="F848" s="1"/>
      <c r="G848" s="1"/>
      <c r="H848" s="1"/>
      <c r="I848" s="1"/>
      <c r="J848" s="3"/>
      <c r="K848" s="3"/>
      <c r="L848" s="3"/>
      <c r="M848" s="3"/>
      <c r="N848" s="3"/>
      <c r="O848" s="1"/>
      <c r="P848" s="1"/>
      <c r="Q848" s="4"/>
      <c r="R848" s="1"/>
      <c r="S848" s="1"/>
      <c r="T848" s="1"/>
      <c r="U848" s="1"/>
      <c r="V848" s="1"/>
      <c r="W848" s="1"/>
      <c r="X848" s="1"/>
      <c r="Y848" s="1"/>
      <c r="Z848" s="1"/>
      <c r="AA848" s="1"/>
      <c r="AB848" s="1"/>
      <c r="AC848" s="1"/>
      <c r="AD848" s="1"/>
      <c r="AE848" s="1"/>
    </row>
    <row r="849" spans="1:31" ht="13.5" x14ac:dyDescent="0.25">
      <c r="A849" s="1"/>
      <c r="B849" s="1"/>
      <c r="C849" s="19"/>
      <c r="D849" s="1"/>
      <c r="E849" s="1"/>
      <c r="F849" s="1"/>
      <c r="G849" s="1"/>
      <c r="H849" s="1"/>
      <c r="I849" s="1"/>
      <c r="J849" s="3"/>
      <c r="K849" s="3"/>
      <c r="L849" s="3"/>
      <c r="M849" s="3"/>
      <c r="N849" s="3"/>
      <c r="O849" s="1"/>
      <c r="P849" s="1"/>
      <c r="Q849" s="4"/>
      <c r="R849" s="1"/>
      <c r="S849" s="1"/>
      <c r="T849" s="1"/>
      <c r="U849" s="1"/>
      <c r="V849" s="1"/>
      <c r="W849" s="1"/>
      <c r="X849" s="1"/>
      <c r="Y849" s="1"/>
      <c r="Z849" s="1"/>
      <c r="AA849" s="1"/>
      <c r="AB849" s="1"/>
      <c r="AC849" s="1"/>
      <c r="AD849" s="1"/>
      <c r="AE849" s="1"/>
    </row>
    <row r="850" spans="1:31" ht="13.5" x14ac:dyDescent="0.25">
      <c r="A850" s="1"/>
      <c r="B850" s="1"/>
      <c r="C850" s="19"/>
      <c r="D850" s="1"/>
      <c r="E850" s="1"/>
      <c r="F850" s="1"/>
      <c r="G850" s="1"/>
      <c r="H850" s="1"/>
      <c r="I850" s="1"/>
      <c r="J850" s="3"/>
      <c r="K850" s="3"/>
      <c r="L850" s="3"/>
      <c r="M850" s="3"/>
      <c r="N850" s="3"/>
      <c r="O850" s="1"/>
      <c r="P850" s="1"/>
      <c r="Q850" s="4"/>
      <c r="R850" s="1"/>
      <c r="S850" s="1"/>
      <c r="T850" s="1"/>
      <c r="U850" s="1"/>
      <c r="V850" s="1"/>
      <c r="W850" s="1"/>
      <c r="X850" s="1"/>
      <c r="Y850" s="1"/>
      <c r="Z850" s="1"/>
      <c r="AA850" s="1"/>
      <c r="AB850" s="1"/>
      <c r="AC850" s="1"/>
      <c r="AD850" s="1"/>
      <c r="AE850" s="1"/>
    </row>
    <row r="851" spans="1:31" ht="13.5" x14ac:dyDescent="0.25">
      <c r="A851" s="1"/>
      <c r="B851" s="1"/>
      <c r="C851" s="19"/>
      <c r="D851" s="1"/>
      <c r="E851" s="1"/>
      <c r="F851" s="1"/>
      <c r="G851" s="1"/>
      <c r="H851" s="1"/>
      <c r="I851" s="1"/>
      <c r="J851" s="3"/>
      <c r="K851" s="3"/>
      <c r="L851" s="3"/>
      <c r="M851" s="3"/>
      <c r="N851" s="3"/>
      <c r="O851" s="1"/>
      <c r="P851" s="1"/>
      <c r="Q851" s="4"/>
      <c r="R851" s="1"/>
      <c r="S851" s="1"/>
      <c r="T851" s="1"/>
      <c r="U851" s="1"/>
      <c r="V851" s="1"/>
      <c r="W851" s="1"/>
      <c r="X851" s="1"/>
      <c r="Y851" s="1"/>
      <c r="Z851" s="1"/>
      <c r="AA851" s="1"/>
      <c r="AB851" s="1"/>
      <c r="AC851" s="1"/>
      <c r="AD851" s="1"/>
      <c r="AE851" s="1"/>
    </row>
    <row r="852" spans="1:31" ht="13.5" x14ac:dyDescent="0.25">
      <c r="A852" s="1"/>
      <c r="B852" s="1"/>
      <c r="C852" s="19"/>
      <c r="D852" s="1"/>
      <c r="E852" s="1"/>
      <c r="F852" s="1"/>
      <c r="G852" s="1"/>
      <c r="H852" s="1"/>
      <c r="I852" s="1"/>
      <c r="J852" s="3"/>
      <c r="K852" s="3"/>
      <c r="L852" s="3"/>
      <c r="M852" s="3"/>
      <c r="N852" s="3"/>
      <c r="O852" s="1"/>
      <c r="P852" s="1"/>
      <c r="Q852" s="4"/>
      <c r="R852" s="1"/>
      <c r="S852" s="1"/>
      <c r="T852" s="1"/>
      <c r="U852" s="1"/>
      <c r="V852" s="1"/>
      <c r="W852" s="1"/>
      <c r="X852" s="1"/>
      <c r="Y852" s="1"/>
      <c r="Z852" s="1"/>
      <c r="AA852" s="1"/>
      <c r="AB852" s="1"/>
      <c r="AC852" s="1"/>
      <c r="AD852" s="1"/>
      <c r="AE852" s="1"/>
    </row>
    <row r="853" spans="1:31" ht="13.5" x14ac:dyDescent="0.25">
      <c r="A853" s="1"/>
      <c r="B853" s="1"/>
      <c r="C853" s="19"/>
      <c r="D853" s="1"/>
      <c r="E853" s="1"/>
      <c r="F853" s="1"/>
      <c r="G853" s="1"/>
      <c r="H853" s="1"/>
      <c r="I853" s="1"/>
      <c r="J853" s="3"/>
      <c r="K853" s="3"/>
      <c r="L853" s="3"/>
      <c r="M853" s="3"/>
      <c r="N853" s="3"/>
      <c r="O853" s="1"/>
      <c r="P853" s="1"/>
      <c r="Q853" s="4"/>
      <c r="R853" s="1"/>
      <c r="S853" s="1"/>
      <c r="T853" s="1"/>
      <c r="U853" s="1"/>
      <c r="V853" s="1"/>
      <c r="W853" s="1"/>
      <c r="X853" s="1"/>
      <c r="Y853" s="1"/>
      <c r="Z853" s="1"/>
      <c r="AA853" s="1"/>
      <c r="AB853" s="1"/>
      <c r="AC853" s="1"/>
      <c r="AD853" s="1"/>
      <c r="AE853" s="1"/>
    </row>
    <row r="854" spans="1:31" ht="13.5" x14ac:dyDescent="0.25">
      <c r="A854" s="1"/>
      <c r="B854" s="1"/>
      <c r="C854" s="19"/>
      <c r="D854" s="1"/>
      <c r="E854" s="1"/>
      <c r="F854" s="1"/>
      <c r="G854" s="1"/>
      <c r="H854" s="1"/>
      <c r="I854" s="1"/>
      <c r="J854" s="3"/>
      <c r="K854" s="3"/>
      <c r="L854" s="3"/>
      <c r="M854" s="3"/>
      <c r="N854" s="3"/>
      <c r="O854" s="1"/>
      <c r="P854" s="1"/>
      <c r="Q854" s="4"/>
      <c r="R854" s="1"/>
      <c r="S854" s="1"/>
      <c r="T854" s="1"/>
      <c r="U854" s="1"/>
      <c r="V854" s="1"/>
      <c r="W854" s="1"/>
      <c r="X854" s="1"/>
      <c r="Y854" s="1"/>
      <c r="Z854" s="1"/>
      <c r="AA854" s="1"/>
      <c r="AB854" s="1"/>
      <c r="AC854" s="1"/>
      <c r="AD854" s="1"/>
      <c r="AE854" s="1"/>
    </row>
    <row r="855" spans="1:31" ht="13.5" x14ac:dyDescent="0.25">
      <c r="A855" s="1"/>
      <c r="B855" s="1"/>
      <c r="C855" s="19"/>
      <c r="D855" s="1"/>
      <c r="E855" s="1"/>
      <c r="F855" s="1"/>
      <c r="G855" s="1"/>
      <c r="H855" s="1"/>
      <c r="I855" s="1"/>
      <c r="J855" s="3"/>
      <c r="K855" s="3"/>
      <c r="L855" s="3"/>
      <c r="M855" s="3"/>
      <c r="N855" s="3"/>
      <c r="O855" s="1"/>
      <c r="P855" s="1"/>
      <c r="Q855" s="4"/>
      <c r="R855" s="1"/>
      <c r="S855" s="1"/>
      <c r="T855" s="1"/>
      <c r="U855" s="1"/>
      <c r="V855" s="1"/>
      <c r="W855" s="1"/>
      <c r="X855" s="1"/>
      <c r="Y855" s="1"/>
      <c r="Z855" s="1"/>
      <c r="AA855" s="1"/>
      <c r="AB855" s="1"/>
      <c r="AC855" s="1"/>
      <c r="AD855" s="1"/>
      <c r="AE855" s="1"/>
    </row>
    <row r="856" spans="1:31" ht="13.5" x14ac:dyDescent="0.25">
      <c r="A856" s="1"/>
      <c r="B856" s="1"/>
      <c r="C856" s="19"/>
      <c r="D856" s="1"/>
      <c r="E856" s="1"/>
      <c r="F856" s="1"/>
      <c r="G856" s="1"/>
      <c r="H856" s="1"/>
      <c r="I856" s="1"/>
      <c r="J856" s="3"/>
      <c r="K856" s="3"/>
      <c r="L856" s="3"/>
      <c r="M856" s="3"/>
      <c r="N856" s="3"/>
      <c r="O856" s="1"/>
      <c r="P856" s="1"/>
      <c r="Q856" s="4"/>
      <c r="R856" s="1"/>
      <c r="S856" s="1"/>
      <c r="T856" s="1"/>
      <c r="U856" s="1"/>
      <c r="V856" s="1"/>
      <c r="W856" s="1"/>
      <c r="X856" s="1"/>
      <c r="Y856" s="1"/>
      <c r="Z856" s="1"/>
      <c r="AA856" s="1"/>
      <c r="AB856" s="1"/>
      <c r="AC856" s="1"/>
      <c r="AD856" s="1"/>
      <c r="AE856" s="1"/>
    </row>
    <row r="857" spans="1:31" ht="13.5" x14ac:dyDescent="0.25">
      <c r="A857" s="1"/>
      <c r="B857" s="1"/>
      <c r="C857" s="19"/>
      <c r="D857" s="1"/>
      <c r="E857" s="1"/>
      <c r="F857" s="1"/>
      <c r="G857" s="1"/>
      <c r="H857" s="1"/>
      <c r="I857" s="1"/>
      <c r="J857" s="3"/>
      <c r="K857" s="3"/>
      <c r="L857" s="3"/>
      <c r="M857" s="3"/>
      <c r="N857" s="3"/>
      <c r="O857" s="1"/>
      <c r="P857" s="1"/>
      <c r="Q857" s="4"/>
      <c r="R857" s="1"/>
      <c r="S857" s="1"/>
      <c r="T857" s="1"/>
      <c r="U857" s="1"/>
      <c r="V857" s="1"/>
      <c r="W857" s="1"/>
      <c r="X857" s="1"/>
      <c r="Y857" s="1"/>
      <c r="Z857" s="1"/>
      <c r="AA857" s="1"/>
      <c r="AB857" s="1"/>
      <c r="AC857" s="1"/>
      <c r="AD857" s="1"/>
      <c r="AE857" s="1"/>
    </row>
    <row r="858" spans="1:31" ht="13.5" x14ac:dyDescent="0.25">
      <c r="A858" s="1"/>
      <c r="B858" s="1"/>
      <c r="C858" s="19"/>
      <c r="D858" s="1"/>
      <c r="E858" s="1"/>
      <c r="F858" s="1"/>
      <c r="G858" s="1"/>
      <c r="H858" s="1"/>
      <c r="I858" s="1"/>
      <c r="J858" s="3"/>
      <c r="K858" s="3"/>
      <c r="L858" s="3"/>
      <c r="M858" s="3"/>
      <c r="N858" s="3"/>
      <c r="O858" s="1"/>
      <c r="P858" s="1"/>
      <c r="Q858" s="4"/>
      <c r="R858" s="1"/>
      <c r="S858" s="1"/>
      <c r="T858" s="1"/>
      <c r="U858" s="1"/>
      <c r="V858" s="1"/>
      <c r="W858" s="1"/>
      <c r="X858" s="1"/>
      <c r="Y858" s="1"/>
      <c r="Z858" s="1"/>
      <c r="AA858" s="1"/>
      <c r="AB858" s="1"/>
      <c r="AC858" s="1"/>
      <c r="AD858" s="1"/>
      <c r="AE858" s="1"/>
    </row>
    <row r="859" spans="1:31" ht="13.5" x14ac:dyDescent="0.25">
      <c r="A859" s="1"/>
      <c r="B859" s="1"/>
      <c r="C859" s="19"/>
      <c r="D859" s="1"/>
      <c r="E859" s="1"/>
      <c r="F859" s="1"/>
      <c r="G859" s="1"/>
      <c r="H859" s="1"/>
      <c r="I859" s="1"/>
      <c r="J859" s="3"/>
      <c r="K859" s="3"/>
      <c r="L859" s="3"/>
      <c r="M859" s="3"/>
      <c r="N859" s="3"/>
      <c r="O859" s="1"/>
      <c r="P859" s="1"/>
      <c r="Q859" s="4"/>
      <c r="R859" s="1"/>
      <c r="S859" s="1"/>
      <c r="T859" s="1"/>
      <c r="U859" s="1"/>
      <c r="V859" s="1"/>
      <c r="W859" s="1"/>
      <c r="X859" s="1"/>
      <c r="Y859" s="1"/>
      <c r="Z859" s="1"/>
      <c r="AA859" s="1"/>
      <c r="AB859" s="1"/>
      <c r="AC859" s="1"/>
      <c r="AD859" s="1"/>
      <c r="AE859" s="1"/>
    </row>
    <row r="860" spans="1:31" ht="13.5" x14ac:dyDescent="0.25">
      <c r="A860" s="1"/>
      <c r="B860" s="1"/>
      <c r="C860" s="19"/>
      <c r="D860" s="1"/>
      <c r="E860" s="1"/>
      <c r="F860" s="1"/>
      <c r="G860" s="1"/>
      <c r="H860" s="1"/>
      <c r="I860" s="1"/>
      <c r="J860" s="3"/>
      <c r="K860" s="3"/>
      <c r="L860" s="3"/>
      <c r="M860" s="3"/>
      <c r="N860" s="3"/>
      <c r="O860" s="1"/>
      <c r="P860" s="1"/>
      <c r="Q860" s="4"/>
      <c r="R860" s="1"/>
      <c r="S860" s="1"/>
      <c r="T860" s="1"/>
      <c r="U860" s="1"/>
      <c r="V860" s="1"/>
      <c r="W860" s="1"/>
      <c r="X860" s="1"/>
      <c r="Y860" s="1"/>
      <c r="Z860" s="1"/>
      <c r="AA860" s="1"/>
      <c r="AB860" s="1"/>
      <c r="AC860" s="1"/>
      <c r="AD860" s="1"/>
      <c r="AE860" s="1"/>
    </row>
    <row r="861" spans="1:31" ht="13.5" x14ac:dyDescent="0.25">
      <c r="A861" s="1"/>
      <c r="B861" s="1"/>
      <c r="C861" s="19"/>
      <c r="D861" s="1"/>
      <c r="E861" s="1"/>
      <c r="F861" s="1"/>
      <c r="G861" s="1"/>
      <c r="H861" s="1"/>
      <c r="I861" s="1"/>
      <c r="J861" s="3"/>
      <c r="K861" s="3"/>
      <c r="L861" s="3"/>
      <c r="M861" s="3"/>
      <c r="N861" s="3"/>
      <c r="O861" s="1"/>
      <c r="P861" s="1"/>
      <c r="Q861" s="4"/>
      <c r="R861" s="1"/>
      <c r="S861" s="1"/>
      <c r="T861" s="1"/>
      <c r="U861" s="1"/>
      <c r="V861" s="1"/>
      <c r="W861" s="1"/>
      <c r="X861" s="1"/>
      <c r="Y861" s="1"/>
      <c r="Z861" s="1"/>
      <c r="AA861" s="1"/>
      <c r="AB861" s="1"/>
      <c r="AC861" s="1"/>
      <c r="AD861" s="1"/>
      <c r="AE861" s="1"/>
    </row>
    <row r="862" spans="1:31" ht="13.5" x14ac:dyDescent="0.25">
      <c r="A862" s="1"/>
      <c r="B862" s="1"/>
      <c r="C862" s="19"/>
      <c r="D862" s="1"/>
      <c r="E862" s="1"/>
      <c r="F862" s="1"/>
      <c r="G862" s="1"/>
      <c r="H862" s="1"/>
      <c r="I862" s="1"/>
      <c r="J862" s="3"/>
      <c r="K862" s="3"/>
      <c r="L862" s="3"/>
      <c r="M862" s="3"/>
      <c r="N862" s="3"/>
      <c r="O862" s="1"/>
      <c r="P862" s="1"/>
      <c r="Q862" s="4"/>
      <c r="R862" s="1"/>
      <c r="S862" s="1"/>
      <c r="T862" s="1"/>
      <c r="U862" s="1"/>
      <c r="V862" s="1"/>
      <c r="W862" s="1"/>
      <c r="X862" s="1"/>
      <c r="Y862" s="1"/>
      <c r="Z862" s="1"/>
      <c r="AA862" s="1"/>
      <c r="AB862" s="1"/>
      <c r="AC862" s="1"/>
      <c r="AD862" s="1"/>
      <c r="AE862" s="1"/>
    </row>
    <row r="863" spans="1:31" ht="13.5" x14ac:dyDescent="0.25">
      <c r="A863" s="1"/>
      <c r="B863" s="1"/>
      <c r="C863" s="19"/>
      <c r="D863" s="1"/>
      <c r="E863" s="1"/>
      <c r="F863" s="1"/>
      <c r="G863" s="1"/>
      <c r="H863" s="1"/>
      <c r="I863" s="1"/>
      <c r="J863" s="3"/>
      <c r="K863" s="3"/>
      <c r="L863" s="3"/>
      <c r="M863" s="3"/>
      <c r="N863" s="3"/>
      <c r="O863" s="1"/>
      <c r="P863" s="1"/>
      <c r="Q863" s="4"/>
      <c r="R863" s="1"/>
      <c r="S863" s="1"/>
      <c r="T863" s="1"/>
      <c r="U863" s="1"/>
      <c r="V863" s="1"/>
      <c r="W863" s="1"/>
      <c r="X863" s="1"/>
      <c r="Y863" s="1"/>
      <c r="Z863" s="1"/>
      <c r="AA863" s="1"/>
      <c r="AB863" s="1"/>
      <c r="AC863" s="1"/>
      <c r="AD863" s="1"/>
      <c r="AE863" s="1"/>
    </row>
    <row r="864" spans="1:31" ht="13.5" x14ac:dyDescent="0.25">
      <c r="A864" s="1"/>
      <c r="B864" s="1"/>
      <c r="C864" s="19"/>
      <c r="D864" s="1"/>
      <c r="E864" s="1"/>
      <c r="F864" s="1"/>
      <c r="G864" s="1"/>
      <c r="H864" s="1"/>
      <c r="I864" s="1"/>
      <c r="J864" s="3"/>
      <c r="K864" s="3"/>
      <c r="L864" s="3"/>
      <c r="M864" s="3"/>
      <c r="N864" s="3"/>
      <c r="O864" s="1"/>
      <c r="P864" s="1"/>
      <c r="Q864" s="4"/>
      <c r="R864" s="1"/>
      <c r="S864" s="1"/>
      <c r="T864" s="1"/>
      <c r="U864" s="1"/>
      <c r="V864" s="1"/>
      <c r="W864" s="1"/>
      <c r="X864" s="1"/>
      <c r="Y864" s="1"/>
      <c r="Z864" s="1"/>
      <c r="AA864" s="1"/>
      <c r="AB864" s="1"/>
      <c r="AC864" s="1"/>
      <c r="AD864" s="1"/>
      <c r="AE864" s="1"/>
    </row>
    <row r="865" spans="1:31" ht="13.5" x14ac:dyDescent="0.25">
      <c r="A865" s="1"/>
      <c r="B865" s="1"/>
      <c r="C865" s="19"/>
      <c r="D865" s="1"/>
      <c r="E865" s="1"/>
      <c r="F865" s="1"/>
      <c r="G865" s="1"/>
      <c r="H865" s="1"/>
      <c r="I865" s="1"/>
      <c r="J865" s="3"/>
      <c r="K865" s="3"/>
      <c r="L865" s="3"/>
      <c r="M865" s="3"/>
      <c r="N865" s="3"/>
      <c r="O865" s="1"/>
      <c r="P865" s="1"/>
      <c r="Q865" s="4"/>
      <c r="R865" s="1"/>
      <c r="S865" s="1"/>
      <c r="T865" s="1"/>
      <c r="U865" s="1"/>
      <c r="V865" s="1"/>
      <c r="W865" s="1"/>
      <c r="X865" s="1"/>
      <c r="Y865" s="1"/>
      <c r="Z865" s="1"/>
      <c r="AA865" s="1"/>
      <c r="AB865" s="1"/>
      <c r="AC865" s="1"/>
      <c r="AD865" s="1"/>
      <c r="AE865" s="1"/>
    </row>
    <row r="866" spans="1:31" ht="13.5" x14ac:dyDescent="0.25">
      <c r="A866" s="1"/>
      <c r="B866" s="1"/>
      <c r="C866" s="19"/>
      <c r="D866" s="1"/>
      <c r="E866" s="1"/>
      <c r="F866" s="1"/>
      <c r="G866" s="1"/>
      <c r="H866" s="1"/>
      <c r="I866" s="1"/>
      <c r="J866" s="3"/>
      <c r="K866" s="3"/>
      <c r="L866" s="3"/>
      <c r="M866" s="3"/>
      <c r="N866" s="3"/>
      <c r="O866" s="1"/>
      <c r="P866" s="1"/>
      <c r="Q866" s="4"/>
      <c r="R866" s="1"/>
      <c r="S866" s="1"/>
      <c r="T866" s="1"/>
      <c r="U866" s="1"/>
      <c r="V866" s="1"/>
      <c r="W866" s="1"/>
      <c r="X866" s="1"/>
      <c r="Y866" s="1"/>
      <c r="Z866" s="1"/>
      <c r="AA866" s="1"/>
      <c r="AB866" s="1"/>
      <c r="AC866" s="1"/>
      <c r="AD866" s="1"/>
      <c r="AE866" s="1"/>
    </row>
    <row r="867" spans="1:31" ht="13.5" x14ac:dyDescent="0.25">
      <c r="A867" s="1"/>
      <c r="B867" s="1"/>
      <c r="C867" s="19"/>
      <c r="D867" s="1"/>
      <c r="E867" s="1"/>
      <c r="F867" s="1"/>
      <c r="G867" s="1"/>
      <c r="H867" s="1"/>
      <c r="I867" s="1"/>
      <c r="J867" s="3"/>
      <c r="K867" s="3"/>
      <c r="L867" s="3"/>
      <c r="M867" s="3"/>
      <c r="N867" s="3"/>
      <c r="O867" s="1"/>
      <c r="P867" s="1"/>
      <c r="Q867" s="4"/>
      <c r="R867" s="1"/>
      <c r="S867" s="1"/>
      <c r="T867" s="1"/>
      <c r="U867" s="1"/>
      <c r="V867" s="1"/>
      <c r="W867" s="1"/>
      <c r="X867" s="1"/>
      <c r="Y867" s="1"/>
      <c r="Z867" s="1"/>
      <c r="AA867" s="1"/>
      <c r="AB867" s="1"/>
      <c r="AC867" s="1"/>
      <c r="AD867" s="1"/>
      <c r="AE867" s="1"/>
    </row>
    <row r="868" spans="1:31" ht="13.5" x14ac:dyDescent="0.25">
      <c r="A868" s="1"/>
      <c r="B868" s="1"/>
      <c r="C868" s="19"/>
      <c r="D868" s="1"/>
      <c r="E868" s="1"/>
      <c r="F868" s="1"/>
      <c r="G868" s="1"/>
      <c r="H868" s="1"/>
      <c r="I868" s="1"/>
      <c r="J868" s="3"/>
      <c r="K868" s="3"/>
      <c r="L868" s="3"/>
      <c r="M868" s="3"/>
      <c r="N868" s="3"/>
      <c r="O868" s="1"/>
      <c r="P868" s="1"/>
      <c r="Q868" s="4"/>
      <c r="R868" s="1"/>
      <c r="S868" s="1"/>
      <c r="T868" s="1"/>
      <c r="U868" s="1"/>
      <c r="V868" s="1"/>
      <c r="W868" s="1"/>
      <c r="X868" s="1"/>
      <c r="Y868" s="1"/>
      <c r="Z868" s="1"/>
      <c r="AA868" s="1"/>
      <c r="AB868" s="1"/>
      <c r="AC868" s="1"/>
      <c r="AD868" s="1"/>
      <c r="AE868" s="1"/>
    </row>
    <row r="869" spans="1:31" ht="13.5" x14ac:dyDescent="0.25">
      <c r="A869" s="1"/>
      <c r="B869" s="1"/>
      <c r="C869" s="19"/>
      <c r="D869" s="1"/>
      <c r="E869" s="1"/>
      <c r="F869" s="1"/>
      <c r="G869" s="1"/>
      <c r="H869" s="1"/>
      <c r="I869" s="1"/>
      <c r="J869" s="3"/>
      <c r="K869" s="3"/>
      <c r="L869" s="3"/>
      <c r="M869" s="3"/>
      <c r="N869" s="3"/>
      <c r="O869" s="1"/>
      <c r="P869" s="1"/>
      <c r="Q869" s="4"/>
      <c r="R869" s="1"/>
      <c r="S869" s="1"/>
      <c r="T869" s="1"/>
      <c r="U869" s="1"/>
      <c r="V869" s="1"/>
      <c r="W869" s="1"/>
      <c r="X869" s="1"/>
      <c r="Y869" s="1"/>
      <c r="Z869" s="1"/>
      <c r="AA869" s="1"/>
      <c r="AB869" s="1"/>
      <c r="AC869" s="1"/>
      <c r="AD869" s="1"/>
      <c r="AE869" s="1"/>
    </row>
    <row r="870" spans="1:31" ht="13.5" x14ac:dyDescent="0.25">
      <c r="A870" s="1"/>
      <c r="B870" s="1"/>
      <c r="C870" s="19"/>
      <c r="D870" s="1"/>
      <c r="E870" s="1"/>
      <c r="F870" s="1"/>
      <c r="G870" s="1"/>
      <c r="H870" s="1"/>
      <c r="I870" s="1"/>
      <c r="J870" s="3"/>
      <c r="K870" s="3"/>
      <c r="L870" s="3"/>
      <c r="M870" s="3"/>
      <c r="N870" s="3"/>
      <c r="O870" s="1"/>
      <c r="P870" s="1"/>
      <c r="Q870" s="4"/>
      <c r="R870" s="1"/>
      <c r="S870" s="1"/>
      <c r="T870" s="1"/>
      <c r="U870" s="1"/>
      <c r="V870" s="1"/>
      <c r="W870" s="1"/>
      <c r="X870" s="1"/>
      <c r="Y870" s="1"/>
      <c r="Z870" s="1"/>
      <c r="AA870" s="1"/>
      <c r="AB870" s="1"/>
      <c r="AC870" s="1"/>
      <c r="AD870" s="1"/>
      <c r="AE870" s="1"/>
    </row>
    <row r="871" spans="1:31" ht="13.5" x14ac:dyDescent="0.25">
      <c r="A871" s="1"/>
      <c r="B871" s="1"/>
      <c r="C871" s="19"/>
      <c r="D871" s="1"/>
      <c r="E871" s="1"/>
      <c r="F871" s="1"/>
      <c r="G871" s="1"/>
      <c r="H871" s="1"/>
      <c r="I871" s="1"/>
      <c r="J871" s="3"/>
      <c r="K871" s="3"/>
      <c r="L871" s="3"/>
      <c r="M871" s="3"/>
      <c r="N871" s="3"/>
      <c r="O871" s="1"/>
      <c r="P871" s="1"/>
      <c r="Q871" s="4"/>
      <c r="R871" s="1"/>
      <c r="S871" s="1"/>
      <c r="T871" s="1"/>
      <c r="U871" s="1"/>
      <c r="V871" s="1"/>
      <c r="W871" s="1"/>
      <c r="X871" s="1"/>
      <c r="Y871" s="1"/>
      <c r="Z871" s="1"/>
      <c r="AA871" s="1"/>
      <c r="AB871" s="1"/>
      <c r="AC871" s="1"/>
      <c r="AD871" s="1"/>
      <c r="AE871" s="1"/>
    </row>
    <row r="872" spans="1:31" ht="13.5" x14ac:dyDescent="0.25">
      <c r="A872" s="1"/>
      <c r="B872" s="1"/>
      <c r="C872" s="19"/>
      <c r="D872" s="1"/>
      <c r="E872" s="1"/>
      <c r="F872" s="1"/>
      <c r="G872" s="1"/>
      <c r="H872" s="1"/>
      <c r="I872" s="1"/>
      <c r="J872" s="3"/>
      <c r="K872" s="3"/>
      <c r="L872" s="3"/>
      <c r="M872" s="3"/>
      <c r="N872" s="3"/>
      <c r="O872" s="1"/>
      <c r="P872" s="1"/>
      <c r="Q872" s="4"/>
      <c r="R872" s="1"/>
      <c r="S872" s="1"/>
      <c r="T872" s="1"/>
      <c r="U872" s="1"/>
      <c r="V872" s="1"/>
      <c r="W872" s="1"/>
      <c r="X872" s="1"/>
      <c r="Y872" s="1"/>
      <c r="Z872" s="1"/>
      <c r="AA872" s="1"/>
      <c r="AB872" s="1"/>
      <c r="AC872" s="1"/>
      <c r="AD872" s="1"/>
      <c r="AE872" s="1"/>
    </row>
    <row r="873" spans="1:31" ht="13.5" x14ac:dyDescent="0.25">
      <c r="A873" s="1"/>
      <c r="B873" s="1"/>
      <c r="C873" s="19"/>
      <c r="D873" s="1"/>
      <c r="E873" s="1"/>
      <c r="F873" s="1"/>
      <c r="G873" s="1"/>
      <c r="H873" s="1"/>
      <c r="I873" s="1"/>
      <c r="J873" s="3"/>
      <c r="K873" s="3"/>
      <c r="L873" s="3"/>
      <c r="M873" s="3"/>
      <c r="N873" s="3"/>
      <c r="O873" s="1"/>
      <c r="P873" s="1"/>
      <c r="Q873" s="4"/>
      <c r="R873" s="1"/>
      <c r="S873" s="1"/>
      <c r="T873" s="1"/>
      <c r="U873" s="1"/>
      <c r="V873" s="1"/>
      <c r="W873" s="1"/>
      <c r="X873" s="1"/>
      <c r="Y873" s="1"/>
      <c r="Z873" s="1"/>
      <c r="AA873" s="1"/>
      <c r="AB873" s="1"/>
      <c r="AC873" s="1"/>
      <c r="AD873" s="1"/>
      <c r="AE873" s="1"/>
    </row>
    <row r="874" spans="1:31" ht="13.5" x14ac:dyDescent="0.25">
      <c r="A874" s="1"/>
      <c r="B874" s="1"/>
      <c r="C874" s="19"/>
      <c r="D874" s="1"/>
      <c r="E874" s="1"/>
      <c r="F874" s="1"/>
      <c r="G874" s="1"/>
      <c r="H874" s="1"/>
      <c r="I874" s="1"/>
      <c r="J874" s="3"/>
      <c r="K874" s="3"/>
      <c r="L874" s="3"/>
      <c r="M874" s="3"/>
      <c r="N874" s="3"/>
      <c r="O874" s="1"/>
      <c r="P874" s="1"/>
      <c r="Q874" s="4"/>
      <c r="R874" s="1"/>
      <c r="S874" s="1"/>
      <c r="T874" s="1"/>
      <c r="U874" s="1"/>
      <c r="V874" s="1"/>
      <c r="W874" s="1"/>
      <c r="X874" s="1"/>
      <c r="Y874" s="1"/>
      <c r="Z874" s="1"/>
      <c r="AA874" s="1"/>
      <c r="AB874" s="1"/>
      <c r="AC874" s="1"/>
      <c r="AD874" s="1"/>
      <c r="AE874" s="1"/>
    </row>
    <row r="875" spans="1:31" ht="13.5" x14ac:dyDescent="0.25">
      <c r="A875" s="1"/>
      <c r="B875" s="1"/>
      <c r="C875" s="19"/>
      <c r="D875" s="1"/>
      <c r="E875" s="1"/>
      <c r="F875" s="1"/>
      <c r="G875" s="1"/>
      <c r="H875" s="1"/>
      <c r="I875" s="1"/>
      <c r="J875" s="3"/>
      <c r="K875" s="3"/>
      <c r="L875" s="3"/>
      <c r="M875" s="3"/>
      <c r="N875" s="3"/>
      <c r="O875" s="1"/>
      <c r="P875" s="1"/>
      <c r="Q875" s="4"/>
      <c r="R875" s="1"/>
      <c r="S875" s="1"/>
      <c r="T875" s="1"/>
      <c r="U875" s="1"/>
      <c r="V875" s="1"/>
      <c r="W875" s="1"/>
      <c r="X875" s="1"/>
      <c r="Y875" s="1"/>
      <c r="Z875" s="1"/>
      <c r="AA875" s="1"/>
      <c r="AB875" s="1"/>
      <c r="AC875" s="1"/>
      <c r="AD875" s="1"/>
      <c r="AE875" s="1"/>
    </row>
    <row r="876" spans="1:31" ht="13.5" x14ac:dyDescent="0.25">
      <c r="A876" s="1"/>
      <c r="B876" s="1"/>
      <c r="C876" s="19"/>
      <c r="D876" s="1"/>
      <c r="E876" s="1"/>
      <c r="F876" s="1"/>
      <c r="G876" s="1"/>
      <c r="H876" s="1"/>
      <c r="I876" s="1"/>
      <c r="J876" s="3"/>
      <c r="K876" s="3"/>
      <c r="L876" s="3"/>
      <c r="M876" s="3"/>
      <c r="N876" s="3"/>
      <c r="O876" s="1"/>
      <c r="P876" s="1"/>
      <c r="Q876" s="4"/>
      <c r="R876" s="1"/>
      <c r="S876" s="1"/>
      <c r="T876" s="1"/>
      <c r="U876" s="1"/>
      <c r="V876" s="1"/>
      <c r="W876" s="1"/>
      <c r="X876" s="1"/>
      <c r="Y876" s="1"/>
      <c r="Z876" s="1"/>
      <c r="AA876" s="1"/>
      <c r="AB876" s="1"/>
      <c r="AC876" s="1"/>
      <c r="AD876" s="1"/>
      <c r="AE876" s="1"/>
    </row>
    <row r="877" spans="1:31" ht="13.5" x14ac:dyDescent="0.25">
      <c r="A877" s="1"/>
      <c r="B877" s="1"/>
      <c r="C877" s="19"/>
      <c r="D877" s="1"/>
      <c r="E877" s="1"/>
      <c r="F877" s="1"/>
      <c r="G877" s="1"/>
      <c r="H877" s="1"/>
      <c r="I877" s="1"/>
      <c r="J877" s="3"/>
      <c r="K877" s="3"/>
      <c r="L877" s="3"/>
      <c r="M877" s="3"/>
      <c r="N877" s="3"/>
      <c r="O877" s="1"/>
      <c r="P877" s="1"/>
      <c r="Q877" s="4"/>
      <c r="R877" s="1"/>
      <c r="S877" s="1"/>
      <c r="T877" s="1"/>
      <c r="U877" s="1"/>
      <c r="V877" s="1"/>
      <c r="W877" s="1"/>
      <c r="X877" s="1"/>
      <c r="Y877" s="1"/>
      <c r="Z877" s="1"/>
      <c r="AA877" s="1"/>
      <c r="AB877" s="1"/>
      <c r="AC877" s="1"/>
      <c r="AD877" s="1"/>
      <c r="AE877" s="1"/>
    </row>
    <row r="878" spans="1:31" ht="13.5" x14ac:dyDescent="0.25">
      <c r="A878" s="1"/>
      <c r="B878" s="1"/>
      <c r="C878" s="19"/>
      <c r="D878" s="1"/>
      <c r="E878" s="1"/>
      <c r="F878" s="1"/>
      <c r="G878" s="1"/>
      <c r="H878" s="1"/>
      <c r="I878" s="1"/>
      <c r="J878" s="3"/>
      <c r="K878" s="3"/>
      <c r="L878" s="3"/>
      <c r="M878" s="3"/>
      <c r="N878" s="3"/>
      <c r="O878" s="1"/>
      <c r="P878" s="1"/>
      <c r="Q878" s="4"/>
      <c r="R878" s="1"/>
      <c r="S878" s="1"/>
      <c r="T878" s="1"/>
      <c r="U878" s="1"/>
      <c r="V878" s="1"/>
      <c r="W878" s="1"/>
      <c r="X878" s="1"/>
      <c r="Y878" s="1"/>
      <c r="Z878" s="1"/>
      <c r="AA878" s="1"/>
      <c r="AB878" s="1"/>
      <c r="AC878" s="1"/>
      <c r="AD878" s="1"/>
      <c r="AE878" s="1"/>
    </row>
    <row r="879" spans="1:31" ht="13.5" x14ac:dyDescent="0.25">
      <c r="A879" s="1"/>
      <c r="B879" s="1"/>
      <c r="C879" s="19"/>
      <c r="D879" s="1"/>
      <c r="E879" s="1"/>
      <c r="F879" s="1"/>
      <c r="G879" s="1"/>
      <c r="H879" s="1"/>
      <c r="I879" s="1"/>
      <c r="J879" s="3"/>
      <c r="K879" s="3"/>
      <c r="L879" s="3"/>
      <c r="M879" s="3"/>
      <c r="N879" s="3"/>
      <c r="O879" s="1"/>
      <c r="P879" s="1"/>
      <c r="Q879" s="4"/>
      <c r="R879" s="1"/>
      <c r="S879" s="1"/>
      <c r="T879" s="1"/>
      <c r="U879" s="1"/>
      <c r="V879" s="1"/>
      <c r="W879" s="1"/>
      <c r="X879" s="1"/>
      <c r="Y879" s="1"/>
      <c r="Z879" s="1"/>
      <c r="AA879" s="1"/>
      <c r="AB879" s="1"/>
      <c r="AC879" s="1"/>
      <c r="AD879" s="1"/>
      <c r="AE879" s="1"/>
    </row>
    <row r="880" spans="1:31" ht="13.5" x14ac:dyDescent="0.25">
      <c r="A880" s="1"/>
      <c r="B880" s="1"/>
      <c r="C880" s="19"/>
      <c r="D880" s="1"/>
      <c r="E880" s="1"/>
      <c r="F880" s="1"/>
      <c r="G880" s="1"/>
      <c r="H880" s="1"/>
      <c r="I880" s="1"/>
      <c r="J880" s="3"/>
      <c r="K880" s="3"/>
      <c r="L880" s="3"/>
      <c r="M880" s="3"/>
      <c r="N880" s="3"/>
      <c r="O880" s="1"/>
      <c r="P880" s="1"/>
      <c r="Q880" s="4"/>
      <c r="R880" s="1"/>
      <c r="S880" s="1"/>
      <c r="T880" s="1"/>
      <c r="U880" s="1"/>
      <c r="V880" s="1"/>
      <c r="W880" s="1"/>
      <c r="X880" s="1"/>
      <c r="Y880" s="1"/>
      <c r="Z880" s="1"/>
      <c r="AA880" s="1"/>
      <c r="AB880" s="1"/>
      <c r="AC880" s="1"/>
      <c r="AD880" s="1"/>
      <c r="AE880" s="1"/>
    </row>
    <row r="881" spans="1:31" ht="13.5" x14ac:dyDescent="0.25">
      <c r="A881" s="1"/>
      <c r="B881" s="1"/>
      <c r="C881" s="19"/>
      <c r="D881" s="1"/>
      <c r="E881" s="1"/>
      <c r="F881" s="1"/>
      <c r="G881" s="1"/>
      <c r="H881" s="1"/>
      <c r="I881" s="1"/>
      <c r="J881" s="3"/>
      <c r="K881" s="3"/>
      <c r="L881" s="3"/>
      <c r="M881" s="3"/>
      <c r="N881" s="3"/>
      <c r="O881" s="1"/>
      <c r="P881" s="1"/>
      <c r="Q881" s="4"/>
      <c r="R881" s="1"/>
      <c r="S881" s="1"/>
      <c r="T881" s="1"/>
      <c r="U881" s="1"/>
      <c r="V881" s="1"/>
      <c r="W881" s="1"/>
      <c r="X881" s="1"/>
      <c r="Y881" s="1"/>
      <c r="Z881" s="1"/>
      <c r="AA881" s="1"/>
      <c r="AB881" s="1"/>
      <c r="AC881" s="1"/>
      <c r="AD881" s="1"/>
      <c r="AE881" s="1"/>
    </row>
    <row r="882" spans="1:31" ht="13.5" x14ac:dyDescent="0.25">
      <c r="A882" s="1"/>
      <c r="B882" s="1"/>
      <c r="C882" s="19"/>
      <c r="D882" s="1"/>
      <c r="E882" s="1"/>
      <c r="F882" s="1"/>
      <c r="G882" s="1"/>
      <c r="H882" s="1"/>
      <c r="I882" s="1"/>
      <c r="J882" s="3"/>
      <c r="K882" s="3"/>
      <c r="L882" s="3"/>
      <c r="M882" s="3"/>
      <c r="N882" s="3"/>
      <c r="O882" s="1"/>
      <c r="P882" s="1"/>
      <c r="Q882" s="4"/>
      <c r="R882" s="1"/>
      <c r="S882" s="1"/>
      <c r="T882" s="1"/>
      <c r="U882" s="1"/>
      <c r="V882" s="1"/>
      <c r="W882" s="1"/>
      <c r="X882" s="1"/>
      <c r="Y882" s="1"/>
      <c r="Z882" s="1"/>
      <c r="AA882" s="1"/>
      <c r="AB882" s="1"/>
      <c r="AC882" s="1"/>
      <c r="AD882" s="1"/>
      <c r="AE882" s="1"/>
    </row>
    <row r="883" spans="1:31" ht="13.5" x14ac:dyDescent="0.25">
      <c r="A883" s="1"/>
      <c r="B883" s="1"/>
      <c r="C883" s="19"/>
      <c r="D883" s="1"/>
      <c r="E883" s="1"/>
      <c r="F883" s="1"/>
      <c r="G883" s="1"/>
      <c r="H883" s="1"/>
      <c r="I883" s="1"/>
      <c r="J883" s="3"/>
      <c r="K883" s="3"/>
      <c r="L883" s="3"/>
      <c r="M883" s="3"/>
      <c r="N883" s="3"/>
      <c r="O883" s="1"/>
      <c r="P883" s="1"/>
      <c r="Q883" s="4"/>
      <c r="R883" s="1"/>
      <c r="S883" s="1"/>
      <c r="T883" s="1"/>
      <c r="U883" s="1"/>
      <c r="V883" s="1"/>
      <c r="W883" s="1"/>
      <c r="X883" s="1"/>
      <c r="Y883" s="1"/>
      <c r="Z883" s="1"/>
      <c r="AA883" s="1"/>
      <c r="AB883" s="1"/>
      <c r="AC883" s="1"/>
      <c r="AD883" s="1"/>
      <c r="AE883" s="1"/>
    </row>
    <row r="884" spans="1:31" ht="13.5" x14ac:dyDescent="0.25">
      <c r="A884" s="1"/>
      <c r="B884" s="1"/>
      <c r="C884" s="19"/>
      <c r="D884" s="1"/>
      <c r="E884" s="1"/>
      <c r="F884" s="1"/>
      <c r="G884" s="1"/>
      <c r="H884" s="1"/>
      <c r="I884" s="1"/>
      <c r="J884" s="3"/>
      <c r="K884" s="3"/>
      <c r="L884" s="3"/>
      <c r="M884" s="3"/>
      <c r="N884" s="3"/>
      <c r="O884" s="1"/>
      <c r="P884" s="1"/>
      <c r="Q884" s="4"/>
      <c r="R884" s="1"/>
      <c r="S884" s="1"/>
      <c r="T884" s="1"/>
      <c r="U884" s="1"/>
      <c r="V884" s="1"/>
      <c r="W884" s="1"/>
      <c r="X884" s="1"/>
      <c r="Y884" s="1"/>
      <c r="Z884" s="1"/>
      <c r="AA884" s="1"/>
      <c r="AB884" s="1"/>
      <c r="AC884" s="1"/>
      <c r="AD884" s="1"/>
      <c r="AE884" s="1"/>
    </row>
    <row r="885" spans="1:31" ht="13.5" x14ac:dyDescent="0.25">
      <c r="A885" s="1"/>
      <c r="B885" s="1"/>
      <c r="C885" s="19"/>
      <c r="D885" s="1"/>
      <c r="E885" s="1"/>
      <c r="F885" s="1"/>
      <c r="G885" s="1"/>
      <c r="H885" s="1"/>
      <c r="I885" s="1"/>
      <c r="J885" s="3"/>
      <c r="K885" s="3"/>
      <c r="L885" s="3"/>
      <c r="M885" s="3"/>
      <c r="N885" s="3"/>
      <c r="O885" s="1"/>
      <c r="P885" s="1"/>
      <c r="Q885" s="4"/>
      <c r="R885" s="1"/>
      <c r="S885" s="1"/>
      <c r="T885" s="1"/>
      <c r="U885" s="1"/>
      <c r="V885" s="1"/>
      <c r="W885" s="1"/>
      <c r="X885" s="1"/>
      <c r="Y885" s="1"/>
      <c r="Z885" s="1"/>
      <c r="AA885" s="1"/>
      <c r="AB885" s="1"/>
      <c r="AC885" s="1"/>
      <c r="AD885" s="1"/>
      <c r="AE885" s="1"/>
    </row>
    <row r="886" spans="1:31" ht="13.5" x14ac:dyDescent="0.25">
      <c r="A886" s="1"/>
      <c r="B886" s="1"/>
      <c r="C886" s="19"/>
      <c r="D886" s="1"/>
      <c r="E886" s="1"/>
      <c r="F886" s="1"/>
      <c r="G886" s="1"/>
      <c r="H886" s="1"/>
      <c r="I886" s="1"/>
      <c r="J886" s="3"/>
      <c r="K886" s="3"/>
      <c r="L886" s="3"/>
      <c r="M886" s="3"/>
      <c r="N886" s="3"/>
      <c r="O886" s="1"/>
      <c r="P886" s="1"/>
      <c r="Q886" s="4"/>
      <c r="R886" s="1"/>
      <c r="S886" s="1"/>
      <c r="T886" s="1"/>
      <c r="U886" s="1"/>
      <c r="V886" s="1"/>
      <c r="W886" s="1"/>
      <c r="X886" s="1"/>
      <c r="Y886" s="1"/>
      <c r="Z886" s="1"/>
      <c r="AA886" s="1"/>
      <c r="AB886" s="1"/>
      <c r="AC886" s="1"/>
      <c r="AD886" s="1"/>
      <c r="AE886" s="1"/>
    </row>
    <row r="887" spans="1:31" ht="13.5" x14ac:dyDescent="0.25">
      <c r="A887" s="1"/>
      <c r="B887" s="1"/>
      <c r="C887" s="19"/>
      <c r="D887" s="1"/>
      <c r="E887" s="1"/>
      <c r="F887" s="1"/>
      <c r="G887" s="1"/>
      <c r="H887" s="1"/>
      <c r="I887" s="1"/>
      <c r="J887" s="3"/>
      <c r="K887" s="3"/>
      <c r="L887" s="3"/>
      <c r="M887" s="3"/>
      <c r="N887" s="3"/>
      <c r="O887" s="1"/>
      <c r="P887" s="1"/>
      <c r="Q887" s="4"/>
      <c r="R887" s="1"/>
      <c r="S887" s="1"/>
      <c r="T887" s="1"/>
      <c r="U887" s="1"/>
      <c r="V887" s="1"/>
      <c r="W887" s="1"/>
      <c r="X887" s="1"/>
      <c r="Y887" s="1"/>
      <c r="Z887" s="1"/>
      <c r="AA887" s="1"/>
      <c r="AB887" s="1"/>
      <c r="AC887" s="1"/>
      <c r="AD887" s="1"/>
      <c r="AE887" s="1"/>
    </row>
    <row r="888" spans="1:31" ht="13.5" x14ac:dyDescent="0.25">
      <c r="A888" s="1"/>
      <c r="B888" s="1"/>
      <c r="C888" s="19"/>
      <c r="D888" s="1"/>
      <c r="E888" s="1"/>
      <c r="F888" s="1"/>
      <c r="G888" s="1"/>
      <c r="H888" s="1"/>
      <c r="I888" s="1"/>
      <c r="J888" s="3"/>
      <c r="K888" s="3"/>
      <c r="L888" s="3"/>
      <c r="M888" s="3"/>
      <c r="N888" s="3"/>
      <c r="O888" s="1"/>
      <c r="P888" s="1"/>
      <c r="Q888" s="4"/>
      <c r="R888" s="1"/>
      <c r="S888" s="1"/>
      <c r="T888" s="1"/>
      <c r="U888" s="1"/>
      <c r="V888" s="1"/>
      <c r="W888" s="1"/>
      <c r="X888" s="1"/>
      <c r="Y888" s="1"/>
      <c r="Z888" s="1"/>
      <c r="AA888" s="1"/>
      <c r="AB888" s="1"/>
      <c r="AC888" s="1"/>
      <c r="AD888" s="1"/>
      <c r="AE888" s="1"/>
    </row>
    <row r="889" spans="1:31" ht="13.5" x14ac:dyDescent="0.25">
      <c r="A889" s="1"/>
      <c r="B889" s="1"/>
      <c r="C889" s="19"/>
      <c r="D889" s="1"/>
      <c r="E889" s="1"/>
      <c r="F889" s="1"/>
      <c r="G889" s="1"/>
      <c r="H889" s="1"/>
      <c r="I889" s="1"/>
      <c r="J889" s="3"/>
      <c r="K889" s="3"/>
      <c r="L889" s="3"/>
      <c r="M889" s="3"/>
      <c r="N889" s="3"/>
      <c r="O889" s="1"/>
      <c r="P889" s="1"/>
      <c r="Q889" s="4"/>
      <c r="R889" s="1"/>
      <c r="S889" s="1"/>
      <c r="T889" s="1"/>
      <c r="U889" s="1"/>
      <c r="V889" s="1"/>
      <c r="W889" s="1"/>
      <c r="X889" s="1"/>
      <c r="Y889" s="1"/>
      <c r="Z889" s="1"/>
      <c r="AA889" s="1"/>
      <c r="AB889" s="1"/>
      <c r="AC889" s="1"/>
      <c r="AD889" s="1"/>
      <c r="AE889" s="1"/>
    </row>
    <row r="890" spans="1:31" ht="13.5" x14ac:dyDescent="0.25">
      <c r="A890" s="1"/>
      <c r="B890" s="1"/>
      <c r="C890" s="19"/>
      <c r="D890" s="1"/>
      <c r="E890" s="1"/>
      <c r="F890" s="1"/>
      <c r="G890" s="1"/>
      <c r="H890" s="1"/>
      <c r="I890" s="1"/>
      <c r="J890" s="3"/>
      <c r="K890" s="3"/>
      <c r="L890" s="3"/>
      <c r="M890" s="3"/>
      <c r="N890" s="3"/>
      <c r="O890" s="1"/>
      <c r="P890" s="1"/>
      <c r="Q890" s="4"/>
      <c r="R890" s="1"/>
      <c r="S890" s="1"/>
      <c r="T890" s="1"/>
      <c r="U890" s="1"/>
      <c r="V890" s="1"/>
      <c r="W890" s="1"/>
      <c r="X890" s="1"/>
      <c r="Y890" s="1"/>
      <c r="Z890" s="1"/>
      <c r="AA890" s="1"/>
      <c r="AB890" s="1"/>
      <c r="AC890" s="1"/>
      <c r="AD890" s="1"/>
      <c r="AE890" s="1"/>
    </row>
    <row r="891" spans="1:31" ht="13.5" x14ac:dyDescent="0.25">
      <c r="A891" s="1"/>
      <c r="B891" s="1"/>
      <c r="C891" s="19"/>
      <c r="D891" s="1"/>
      <c r="E891" s="1"/>
      <c r="F891" s="1"/>
      <c r="G891" s="1"/>
      <c r="H891" s="1"/>
      <c r="I891" s="1"/>
      <c r="J891" s="3"/>
      <c r="K891" s="3"/>
      <c r="L891" s="3"/>
      <c r="M891" s="3"/>
      <c r="N891" s="3"/>
      <c r="O891" s="1"/>
      <c r="P891" s="1"/>
      <c r="Q891" s="4"/>
      <c r="R891" s="1"/>
      <c r="S891" s="1"/>
      <c r="T891" s="1"/>
      <c r="U891" s="1"/>
      <c r="V891" s="1"/>
      <c r="W891" s="1"/>
      <c r="X891" s="1"/>
      <c r="Y891" s="1"/>
      <c r="Z891" s="1"/>
      <c r="AA891" s="1"/>
      <c r="AB891" s="1"/>
      <c r="AC891" s="1"/>
      <c r="AD891" s="1"/>
      <c r="AE891" s="1"/>
    </row>
    <row r="892" spans="1:31" ht="13.5" x14ac:dyDescent="0.25">
      <c r="A892" s="1"/>
      <c r="B892" s="1"/>
      <c r="C892" s="19"/>
      <c r="D892" s="1"/>
      <c r="E892" s="1"/>
      <c r="F892" s="1"/>
      <c r="G892" s="1"/>
      <c r="H892" s="1"/>
      <c r="I892" s="1"/>
      <c r="J892" s="3"/>
      <c r="K892" s="3"/>
      <c r="L892" s="3"/>
      <c r="M892" s="3"/>
      <c r="N892" s="3"/>
      <c r="O892" s="1"/>
      <c r="P892" s="1"/>
      <c r="Q892" s="4"/>
      <c r="R892" s="1"/>
      <c r="S892" s="1"/>
      <c r="T892" s="1"/>
      <c r="U892" s="1"/>
      <c r="V892" s="1"/>
      <c r="W892" s="1"/>
      <c r="X892" s="1"/>
      <c r="Y892" s="1"/>
      <c r="Z892" s="1"/>
      <c r="AA892" s="1"/>
      <c r="AB892" s="1"/>
      <c r="AC892" s="1"/>
      <c r="AD892" s="1"/>
      <c r="AE892" s="1"/>
    </row>
    <row r="893" spans="1:31" ht="13.5" x14ac:dyDescent="0.25">
      <c r="A893" s="1"/>
      <c r="B893" s="1"/>
      <c r="C893" s="19"/>
      <c r="D893" s="1"/>
      <c r="E893" s="1"/>
      <c r="F893" s="1"/>
      <c r="G893" s="1"/>
      <c r="H893" s="1"/>
      <c r="I893" s="1"/>
      <c r="J893" s="3"/>
      <c r="K893" s="3"/>
      <c r="L893" s="3"/>
      <c r="M893" s="3"/>
      <c r="N893" s="3"/>
      <c r="O893" s="1"/>
      <c r="P893" s="1"/>
      <c r="Q893" s="4"/>
      <c r="R893" s="1"/>
      <c r="S893" s="1"/>
      <c r="T893" s="1"/>
      <c r="U893" s="1"/>
      <c r="V893" s="1"/>
      <c r="W893" s="1"/>
      <c r="X893" s="1"/>
      <c r="Y893" s="1"/>
      <c r="Z893" s="1"/>
      <c r="AA893" s="1"/>
      <c r="AB893" s="1"/>
      <c r="AC893" s="1"/>
      <c r="AD893" s="1"/>
      <c r="AE893" s="1"/>
    </row>
    <row r="894" spans="1:31" ht="13.5" x14ac:dyDescent="0.25">
      <c r="A894" s="1"/>
      <c r="B894" s="1"/>
      <c r="C894" s="19"/>
      <c r="D894" s="1"/>
      <c r="E894" s="1"/>
      <c r="F894" s="1"/>
      <c r="G894" s="1"/>
      <c r="H894" s="1"/>
      <c r="I894" s="1"/>
      <c r="J894" s="3"/>
      <c r="K894" s="3"/>
      <c r="L894" s="3"/>
      <c r="M894" s="3"/>
      <c r="N894" s="3"/>
      <c r="O894" s="1"/>
      <c r="P894" s="1"/>
      <c r="Q894" s="4"/>
      <c r="R894" s="1"/>
      <c r="S894" s="1"/>
      <c r="T894" s="1"/>
      <c r="U894" s="1"/>
      <c r="V894" s="1"/>
      <c r="W894" s="1"/>
      <c r="X894" s="1"/>
      <c r="Y894" s="1"/>
      <c r="Z894" s="1"/>
      <c r="AA894" s="1"/>
      <c r="AB894" s="1"/>
      <c r="AC894" s="1"/>
      <c r="AD894" s="1"/>
      <c r="AE894" s="1"/>
    </row>
    <row r="895" spans="1:31" ht="13.5" x14ac:dyDescent="0.25">
      <c r="A895" s="1"/>
      <c r="B895" s="1"/>
      <c r="C895" s="19"/>
      <c r="D895" s="1"/>
      <c r="E895" s="1"/>
      <c r="F895" s="1"/>
      <c r="G895" s="1"/>
      <c r="H895" s="1"/>
      <c r="I895" s="1"/>
      <c r="J895" s="3"/>
      <c r="K895" s="3"/>
      <c r="L895" s="3"/>
      <c r="M895" s="3"/>
      <c r="N895" s="3"/>
      <c r="O895" s="1"/>
      <c r="P895" s="1"/>
      <c r="Q895" s="4"/>
      <c r="R895" s="1"/>
      <c r="S895" s="1"/>
      <c r="T895" s="1"/>
      <c r="U895" s="1"/>
      <c r="V895" s="1"/>
      <c r="W895" s="1"/>
      <c r="X895" s="1"/>
      <c r="Y895" s="1"/>
      <c r="Z895" s="1"/>
      <c r="AA895" s="1"/>
      <c r="AB895" s="1"/>
      <c r="AC895" s="1"/>
      <c r="AD895" s="1"/>
      <c r="AE895" s="1"/>
    </row>
    <row r="896" spans="1:31" ht="13.5" x14ac:dyDescent="0.25">
      <c r="A896" s="1"/>
      <c r="B896" s="1"/>
      <c r="C896" s="19"/>
      <c r="D896" s="1"/>
      <c r="E896" s="1"/>
      <c r="F896" s="1"/>
      <c r="G896" s="1"/>
      <c r="H896" s="1"/>
      <c r="I896" s="1"/>
      <c r="J896" s="3"/>
      <c r="K896" s="3"/>
      <c r="L896" s="3"/>
      <c r="M896" s="3"/>
      <c r="N896" s="3"/>
      <c r="O896" s="1"/>
      <c r="P896" s="1"/>
      <c r="Q896" s="4"/>
      <c r="R896" s="1"/>
      <c r="S896" s="1"/>
      <c r="T896" s="1"/>
      <c r="U896" s="1"/>
      <c r="V896" s="1"/>
      <c r="W896" s="1"/>
      <c r="X896" s="1"/>
      <c r="Y896" s="1"/>
      <c r="Z896" s="1"/>
      <c r="AA896" s="1"/>
      <c r="AB896" s="1"/>
      <c r="AC896" s="1"/>
      <c r="AD896" s="1"/>
      <c r="AE896" s="1"/>
    </row>
    <row r="897" spans="1:31" ht="13.5" x14ac:dyDescent="0.25">
      <c r="A897" s="1"/>
      <c r="B897" s="1"/>
      <c r="C897" s="19"/>
      <c r="D897" s="1"/>
      <c r="E897" s="1"/>
      <c r="F897" s="1"/>
      <c r="G897" s="1"/>
      <c r="H897" s="1"/>
      <c r="I897" s="1"/>
      <c r="J897" s="3"/>
      <c r="K897" s="3"/>
      <c r="L897" s="3"/>
      <c r="M897" s="3"/>
      <c r="N897" s="3"/>
      <c r="O897" s="1"/>
      <c r="P897" s="1"/>
      <c r="Q897" s="4"/>
      <c r="R897" s="1"/>
      <c r="S897" s="1"/>
      <c r="T897" s="1"/>
      <c r="U897" s="1"/>
      <c r="V897" s="1"/>
      <c r="W897" s="1"/>
      <c r="X897" s="1"/>
      <c r="Y897" s="1"/>
      <c r="Z897" s="1"/>
      <c r="AA897" s="1"/>
      <c r="AB897" s="1"/>
      <c r="AC897" s="1"/>
      <c r="AD897" s="1"/>
      <c r="AE897" s="1"/>
    </row>
    <row r="898" spans="1:31" ht="13.5" x14ac:dyDescent="0.25">
      <c r="A898" s="1"/>
      <c r="B898" s="1"/>
      <c r="C898" s="19"/>
      <c r="D898" s="1"/>
      <c r="E898" s="1"/>
      <c r="F898" s="1"/>
      <c r="G898" s="1"/>
      <c r="H898" s="1"/>
      <c r="I898" s="1"/>
      <c r="J898" s="3"/>
      <c r="K898" s="3"/>
      <c r="L898" s="3"/>
      <c r="M898" s="3"/>
      <c r="N898" s="3"/>
      <c r="O898" s="1"/>
      <c r="P898" s="1"/>
      <c r="Q898" s="4"/>
      <c r="R898" s="1"/>
      <c r="S898" s="1"/>
      <c r="T898" s="1"/>
      <c r="U898" s="1"/>
      <c r="V898" s="1"/>
      <c r="W898" s="1"/>
      <c r="X898" s="1"/>
      <c r="Y898" s="1"/>
      <c r="Z898" s="1"/>
      <c r="AA898" s="1"/>
      <c r="AB898" s="1"/>
      <c r="AC898" s="1"/>
      <c r="AD898" s="1"/>
      <c r="AE898" s="1"/>
    </row>
    <row r="899" spans="1:31" ht="13.5" x14ac:dyDescent="0.25">
      <c r="A899" s="1"/>
      <c r="B899" s="1"/>
      <c r="C899" s="19"/>
      <c r="D899" s="1"/>
      <c r="E899" s="1"/>
      <c r="F899" s="1"/>
      <c r="G899" s="1"/>
      <c r="H899" s="1"/>
      <c r="I899" s="1"/>
      <c r="J899" s="3"/>
      <c r="K899" s="3"/>
      <c r="L899" s="3"/>
      <c r="M899" s="3"/>
      <c r="N899" s="3"/>
      <c r="O899" s="1"/>
      <c r="P899" s="1"/>
      <c r="Q899" s="4"/>
      <c r="R899" s="1"/>
      <c r="S899" s="1"/>
      <c r="T899" s="1"/>
      <c r="U899" s="1"/>
      <c r="V899" s="1"/>
      <c r="W899" s="1"/>
      <c r="X899" s="1"/>
      <c r="Y899" s="1"/>
      <c r="Z899" s="1"/>
      <c r="AA899" s="1"/>
      <c r="AB899" s="1"/>
      <c r="AC899" s="1"/>
      <c r="AD899" s="1"/>
      <c r="AE899" s="1"/>
    </row>
    <row r="900" spans="1:31" ht="13.5" x14ac:dyDescent="0.25">
      <c r="A900" s="1"/>
      <c r="B900" s="1"/>
      <c r="C900" s="19"/>
      <c r="D900" s="1"/>
      <c r="E900" s="1"/>
      <c r="F900" s="1"/>
      <c r="G900" s="1"/>
      <c r="H900" s="1"/>
      <c r="I900" s="1"/>
      <c r="J900" s="3"/>
      <c r="K900" s="3"/>
      <c r="L900" s="3"/>
      <c r="M900" s="3"/>
      <c r="N900" s="3"/>
      <c r="O900" s="1"/>
      <c r="P900" s="1"/>
      <c r="Q900" s="4"/>
      <c r="R900" s="1"/>
      <c r="S900" s="1"/>
      <c r="T900" s="1"/>
      <c r="U900" s="1"/>
      <c r="V900" s="1"/>
      <c r="W900" s="1"/>
      <c r="X900" s="1"/>
      <c r="Y900" s="1"/>
      <c r="Z900" s="1"/>
      <c r="AA900" s="1"/>
      <c r="AB900" s="1"/>
      <c r="AC900" s="1"/>
      <c r="AD900" s="1"/>
      <c r="AE900" s="1"/>
    </row>
    <row r="901" spans="1:31" ht="13.5" x14ac:dyDescent="0.25">
      <c r="A901" s="1"/>
      <c r="B901" s="1"/>
      <c r="C901" s="19"/>
      <c r="D901" s="1"/>
      <c r="E901" s="1"/>
      <c r="F901" s="1"/>
      <c r="G901" s="1"/>
      <c r="H901" s="1"/>
      <c r="I901" s="1"/>
      <c r="J901" s="3"/>
      <c r="K901" s="3"/>
      <c r="L901" s="3"/>
      <c r="M901" s="3"/>
      <c r="N901" s="3"/>
      <c r="O901" s="1"/>
      <c r="P901" s="1"/>
      <c r="Q901" s="4"/>
      <c r="R901" s="1"/>
      <c r="S901" s="1"/>
      <c r="T901" s="1"/>
      <c r="U901" s="1"/>
      <c r="V901" s="1"/>
      <c r="W901" s="1"/>
      <c r="X901" s="1"/>
      <c r="Y901" s="1"/>
      <c r="Z901" s="1"/>
      <c r="AA901" s="1"/>
      <c r="AB901" s="1"/>
      <c r="AC901" s="1"/>
      <c r="AD901" s="1"/>
      <c r="AE901" s="1"/>
    </row>
    <row r="902" spans="1:31" ht="13.5" x14ac:dyDescent="0.25">
      <c r="A902" s="1"/>
      <c r="B902" s="1"/>
      <c r="C902" s="19"/>
      <c r="D902" s="1"/>
      <c r="E902" s="1"/>
      <c r="F902" s="1"/>
      <c r="G902" s="1"/>
      <c r="H902" s="1"/>
      <c r="I902" s="1"/>
      <c r="J902" s="3"/>
      <c r="K902" s="3"/>
      <c r="L902" s="3"/>
      <c r="M902" s="3"/>
      <c r="N902" s="3"/>
      <c r="O902" s="1"/>
      <c r="P902" s="1"/>
      <c r="Q902" s="4"/>
      <c r="R902" s="1"/>
      <c r="S902" s="1"/>
      <c r="T902" s="1"/>
      <c r="U902" s="1"/>
      <c r="V902" s="1"/>
      <c r="W902" s="1"/>
      <c r="X902" s="1"/>
      <c r="Y902" s="1"/>
      <c r="Z902" s="1"/>
      <c r="AA902" s="1"/>
      <c r="AB902" s="1"/>
      <c r="AC902" s="1"/>
      <c r="AD902" s="1"/>
      <c r="AE902" s="1"/>
    </row>
    <row r="903" spans="1:31" ht="13.5" x14ac:dyDescent="0.25">
      <c r="A903" s="1"/>
      <c r="B903" s="1"/>
      <c r="C903" s="19"/>
      <c r="D903" s="1"/>
      <c r="E903" s="1"/>
      <c r="F903" s="1"/>
      <c r="G903" s="1"/>
      <c r="H903" s="1"/>
      <c r="I903" s="1"/>
      <c r="J903" s="3"/>
      <c r="K903" s="3"/>
      <c r="L903" s="3"/>
      <c r="M903" s="3"/>
      <c r="N903" s="3"/>
      <c r="O903" s="1"/>
      <c r="P903" s="1"/>
      <c r="Q903" s="4"/>
      <c r="R903" s="1"/>
      <c r="S903" s="1"/>
      <c r="T903" s="1"/>
      <c r="U903" s="1"/>
      <c r="V903" s="1"/>
      <c r="W903" s="1"/>
      <c r="X903" s="1"/>
      <c r="Y903" s="1"/>
      <c r="Z903" s="1"/>
      <c r="AA903" s="1"/>
      <c r="AB903" s="1"/>
      <c r="AC903" s="1"/>
      <c r="AD903" s="1"/>
      <c r="AE903" s="1"/>
    </row>
    <row r="904" spans="1:31" ht="13.5" x14ac:dyDescent="0.25">
      <c r="A904" s="1"/>
      <c r="B904" s="1"/>
      <c r="C904" s="19"/>
      <c r="D904" s="1"/>
      <c r="E904" s="1"/>
      <c r="F904" s="1"/>
      <c r="G904" s="1"/>
      <c r="H904" s="1"/>
      <c r="I904" s="1"/>
      <c r="J904" s="3"/>
      <c r="K904" s="3"/>
      <c r="L904" s="3"/>
      <c r="M904" s="3"/>
      <c r="N904" s="3"/>
      <c r="O904" s="1"/>
      <c r="P904" s="1"/>
      <c r="Q904" s="4"/>
      <c r="R904" s="1"/>
      <c r="S904" s="1"/>
      <c r="T904" s="1"/>
      <c r="U904" s="1"/>
      <c r="V904" s="1"/>
      <c r="W904" s="1"/>
      <c r="X904" s="1"/>
      <c r="Y904" s="1"/>
      <c r="Z904" s="1"/>
      <c r="AA904" s="1"/>
      <c r="AB904" s="1"/>
      <c r="AC904" s="1"/>
      <c r="AD904" s="1"/>
      <c r="AE904" s="1"/>
    </row>
    <row r="905" spans="1:31" ht="13.5" x14ac:dyDescent="0.25">
      <c r="A905" s="1"/>
      <c r="B905" s="1"/>
      <c r="C905" s="19"/>
      <c r="D905" s="1"/>
      <c r="E905" s="1"/>
      <c r="F905" s="1"/>
      <c r="G905" s="1"/>
      <c r="H905" s="1"/>
      <c r="I905" s="1"/>
      <c r="J905" s="3"/>
      <c r="K905" s="3"/>
      <c r="L905" s="3"/>
      <c r="M905" s="3"/>
      <c r="N905" s="3"/>
      <c r="O905" s="1"/>
      <c r="P905" s="1"/>
      <c r="Q905" s="4"/>
      <c r="R905" s="1"/>
      <c r="S905" s="1"/>
      <c r="T905" s="1"/>
      <c r="U905" s="1"/>
      <c r="V905" s="1"/>
      <c r="W905" s="1"/>
      <c r="X905" s="1"/>
      <c r="Y905" s="1"/>
      <c r="Z905" s="1"/>
      <c r="AA905" s="1"/>
      <c r="AB905" s="1"/>
      <c r="AC905" s="1"/>
      <c r="AD905" s="1"/>
      <c r="AE905" s="1"/>
    </row>
    <row r="906" spans="1:31" ht="13.5" x14ac:dyDescent="0.25">
      <c r="A906" s="1"/>
      <c r="B906" s="1"/>
      <c r="C906" s="19"/>
      <c r="D906" s="1"/>
      <c r="E906" s="1"/>
      <c r="F906" s="1"/>
      <c r="G906" s="1"/>
      <c r="H906" s="1"/>
      <c r="I906" s="1"/>
      <c r="J906" s="3"/>
      <c r="K906" s="3"/>
      <c r="L906" s="3"/>
      <c r="M906" s="3"/>
      <c r="N906" s="3"/>
      <c r="O906" s="1"/>
      <c r="P906" s="1"/>
      <c r="Q906" s="4"/>
      <c r="R906" s="1"/>
      <c r="S906" s="1"/>
      <c r="T906" s="1"/>
      <c r="U906" s="1"/>
      <c r="V906" s="1"/>
      <c r="W906" s="1"/>
      <c r="X906" s="1"/>
      <c r="Y906" s="1"/>
      <c r="Z906" s="1"/>
      <c r="AA906" s="1"/>
      <c r="AB906" s="1"/>
      <c r="AC906" s="1"/>
      <c r="AD906" s="1"/>
      <c r="AE906" s="1"/>
    </row>
    <row r="907" spans="1:31" ht="13.5" x14ac:dyDescent="0.25">
      <c r="A907" s="1"/>
      <c r="B907" s="1"/>
      <c r="C907" s="19"/>
      <c r="D907" s="1"/>
      <c r="E907" s="1"/>
      <c r="F907" s="1"/>
      <c r="G907" s="1"/>
      <c r="H907" s="1"/>
      <c r="I907" s="1"/>
      <c r="J907" s="3"/>
      <c r="K907" s="3"/>
      <c r="L907" s="3"/>
      <c r="M907" s="3"/>
      <c r="N907" s="3"/>
      <c r="O907" s="1"/>
      <c r="P907" s="1"/>
      <c r="Q907" s="4"/>
      <c r="R907" s="1"/>
      <c r="S907" s="1"/>
      <c r="T907" s="1"/>
      <c r="U907" s="1"/>
      <c r="V907" s="1"/>
      <c r="W907" s="1"/>
      <c r="X907" s="1"/>
      <c r="Y907" s="1"/>
      <c r="Z907" s="1"/>
      <c r="AA907" s="1"/>
      <c r="AB907" s="1"/>
      <c r="AC907" s="1"/>
      <c r="AD907" s="1"/>
      <c r="AE907" s="1"/>
    </row>
    <row r="908" spans="1:31" ht="13.5" x14ac:dyDescent="0.25">
      <c r="A908" s="1"/>
      <c r="B908" s="1"/>
      <c r="C908" s="19"/>
      <c r="D908" s="1"/>
      <c r="E908" s="1"/>
      <c r="F908" s="1"/>
      <c r="G908" s="1"/>
      <c r="H908" s="1"/>
      <c r="I908" s="1"/>
      <c r="J908" s="3"/>
      <c r="K908" s="3"/>
      <c r="L908" s="3"/>
      <c r="M908" s="3"/>
      <c r="N908" s="3"/>
      <c r="O908" s="1"/>
      <c r="P908" s="1"/>
      <c r="Q908" s="4"/>
      <c r="R908" s="1"/>
      <c r="S908" s="1"/>
      <c r="T908" s="1"/>
      <c r="U908" s="1"/>
      <c r="V908" s="1"/>
      <c r="W908" s="1"/>
      <c r="X908" s="1"/>
      <c r="Y908" s="1"/>
      <c r="Z908" s="1"/>
      <c r="AA908" s="1"/>
      <c r="AB908" s="1"/>
      <c r="AC908" s="1"/>
      <c r="AD908" s="1"/>
      <c r="AE908" s="1"/>
    </row>
    <row r="909" spans="1:31" ht="13.5" x14ac:dyDescent="0.25">
      <c r="A909" s="1"/>
      <c r="B909" s="1"/>
      <c r="C909" s="19"/>
      <c r="D909" s="1"/>
      <c r="E909" s="1"/>
      <c r="F909" s="1"/>
      <c r="G909" s="1"/>
      <c r="H909" s="1"/>
      <c r="I909" s="1"/>
      <c r="J909" s="3"/>
      <c r="K909" s="3"/>
      <c r="L909" s="3"/>
      <c r="M909" s="3"/>
      <c r="N909" s="3"/>
      <c r="O909" s="1"/>
      <c r="P909" s="1"/>
      <c r="Q909" s="4"/>
      <c r="R909" s="1"/>
      <c r="S909" s="1"/>
      <c r="T909" s="1"/>
      <c r="U909" s="1"/>
      <c r="V909" s="1"/>
      <c r="W909" s="1"/>
      <c r="X909" s="1"/>
      <c r="Y909" s="1"/>
      <c r="Z909" s="1"/>
      <c r="AA909" s="1"/>
      <c r="AB909" s="1"/>
      <c r="AC909" s="1"/>
      <c r="AD909" s="1"/>
      <c r="AE909" s="1"/>
    </row>
    <row r="910" spans="1:31" ht="13.5" x14ac:dyDescent="0.25">
      <c r="A910" s="1"/>
      <c r="B910" s="1"/>
      <c r="C910" s="19"/>
      <c r="D910" s="1"/>
      <c r="E910" s="1"/>
      <c r="F910" s="1"/>
      <c r="G910" s="1"/>
      <c r="H910" s="1"/>
      <c r="I910" s="1"/>
      <c r="J910" s="3"/>
      <c r="K910" s="3"/>
      <c r="L910" s="3"/>
      <c r="M910" s="3"/>
      <c r="N910" s="3"/>
      <c r="O910" s="1"/>
      <c r="P910" s="1"/>
      <c r="Q910" s="4"/>
      <c r="R910" s="1"/>
      <c r="S910" s="1"/>
      <c r="T910" s="1"/>
      <c r="U910" s="1"/>
      <c r="V910" s="1"/>
      <c r="W910" s="1"/>
      <c r="X910" s="1"/>
      <c r="Y910" s="1"/>
      <c r="Z910" s="1"/>
      <c r="AA910" s="1"/>
      <c r="AB910" s="1"/>
      <c r="AC910" s="1"/>
      <c r="AD910" s="1"/>
      <c r="AE910" s="1"/>
    </row>
    <row r="911" spans="1:31" ht="13.5" x14ac:dyDescent="0.25">
      <c r="A911" s="1"/>
      <c r="B911" s="1"/>
      <c r="C911" s="19"/>
      <c r="D911" s="1"/>
      <c r="E911" s="1"/>
      <c r="F911" s="1"/>
      <c r="G911" s="1"/>
      <c r="H911" s="1"/>
      <c r="I911" s="1"/>
      <c r="J911" s="3"/>
      <c r="K911" s="3"/>
      <c r="L911" s="3"/>
      <c r="M911" s="3"/>
      <c r="N911" s="3"/>
      <c r="O911" s="1"/>
      <c r="P911" s="1"/>
      <c r="Q911" s="4"/>
      <c r="R911" s="1"/>
      <c r="S911" s="1"/>
      <c r="T911" s="1"/>
      <c r="U911" s="1"/>
      <c r="V911" s="1"/>
      <c r="W911" s="1"/>
      <c r="X911" s="1"/>
      <c r="Y911" s="1"/>
      <c r="Z911" s="1"/>
      <c r="AA911" s="1"/>
      <c r="AB911" s="1"/>
      <c r="AC911" s="1"/>
      <c r="AD911" s="1"/>
      <c r="AE911" s="1"/>
    </row>
    <row r="912" spans="1:31" ht="13.5" x14ac:dyDescent="0.25">
      <c r="A912" s="1"/>
      <c r="B912" s="1"/>
      <c r="C912" s="19"/>
      <c r="D912" s="1"/>
      <c r="E912" s="1"/>
      <c r="F912" s="1"/>
      <c r="G912" s="1"/>
      <c r="H912" s="1"/>
      <c r="I912" s="1"/>
      <c r="J912" s="3"/>
      <c r="K912" s="3"/>
      <c r="L912" s="3"/>
      <c r="M912" s="3"/>
      <c r="N912" s="3"/>
      <c r="O912" s="1"/>
      <c r="P912" s="1"/>
      <c r="Q912" s="4"/>
      <c r="R912" s="1"/>
      <c r="S912" s="1"/>
      <c r="T912" s="1"/>
      <c r="U912" s="1"/>
      <c r="V912" s="1"/>
      <c r="W912" s="1"/>
      <c r="X912" s="1"/>
      <c r="Y912" s="1"/>
      <c r="Z912" s="1"/>
      <c r="AA912" s="1"/>
      <c r="AB912" s="1"/>
      <c r="AC912" s="1"/>
      <c r="AD912" s="1"/>
      <c r="AE912" s="1"/>
    </row>
    <row r="913" spans="1:31" ht="13.5" x14ac:dyDescent="0.25">
      <c r="A913" s="1"/>
      <c r="B913" s="1"/>
      <c r="C913" s="19"/>
      <c r="D913" s="1"/>
      <c r="E913" s="1"/>
      <c r="F913" s="1"/>
      <c r="G913" s="1"/>
      <c r="H913" s="1"/>
      <c r="I913" s="1"/>
      <c r="J913" s="3"/>
      <c r="K913" s="3"/>
      <c r="L913" s="3"/>
      <c r="M913" s="3"/>
      <c r="N913" s="3"/>
      <c r="O913" s="1"/>
      <c r="P913" s="1"/>
      <c r="Q913" s="4"/>
      <c r="R913" s="1"/>
      <c r="S913" s="1"/>
      <c r="T913" s="1"/>
      <c r="U913" s="1"/>
      <c r="V913" s="1"/>
      <c r="W913" s="1"/>
      <c r="X913" s="1"/>
      <c r="Y913" s="1"/>
      <c r="Z913" s="1"/>
      <c r="AA913" s="1"/>
      <c r="AB913" s="1"/>
      <c r="AC913" s="1"/>
      <c r="AD913" s="1"/>
      <c r="AE913" s="1"/>
    </row>
    <row r="914" spans="1:31" ht="13.5" x14ac:dyDescent="0.25">
      <c r="A914" s="1"/>
      <c r="B914" s="1"/>
      <c r="C914" s="19"/>
      <c r="D914" s="1"/>
      <c r="E914" s="1"/>
      <c r="F914" s="1"/>
      <c r="G914" s="1"/>
      <c r="H914" s="1"/>
      <c r="I914" s="1"/>
      <c r="J914" s="3"/>
      <c r="K914" s="3"/>
      <c r="L914" s="3"/>
      <c r="M914" s="3"/>
      <c r="N914" s="3"/>
      <c r="O914" s="1"/>
      <c r="P914" s="1"/>
      <c r="Q914" s="4"/>
      <c r="R914" s="1"/>
      <c r="S914" s="1"/>
      <c r="T914" s="1"/>
      <c r="U914" s="1"/>
      <c r="V914" s="1"/>
      <c r="W914" s="1"/>
      <c r="X914" s="1"/>
      <c r="Y914" s="1"/>
      <c r="Z914" s="1"/>
      <c r="AA914" s="1"/>
      <c r="AB914" s="1"/>
      <c r="AC914" s="1"/>
      <c r="AD914" s="1"/>
      <c r="AE914" s="1"/>
    </row>
    <row r="915" spans="1:31" ht="13.5" x14ac:dyDescent="0.25">
      <c r="A915" s="1"/>
      <c r="B915" s="1"/>
      <c r="C915" s="19"/>
      <c r="D915" s="1"/>
      <c r="E915" s="1"/>
      <c r="F915" s="1"/>
      <c r="G915" s="1"/>
      <c r="H915" s="1"/>
      <c r="I915" s="1"/>
      <c r="J915" s="3"/>
      <c r="K915" s="3"/>
      <c r="L915" s="3"/>
      <c r="M915" s="3"/>
      <c r="N915" s="3"/>
      <c r="O915" s="1"/>
      <c r="P915" s="1"/>
      <c r="Q915" s="4"/>
      <c r="R915" s="1"/>
      <c r="S915" s="1"/>
      <c r="T915" s="1"/>
      <c r="U915" s="1"/>
      <c r="V915" s="1"/>
      <c r="W915" s="1"/>
      <c r="X915" s="1"/>
      <c r="Y915" s="1"/>
      <c r="Z915" s="1"/>
      <c r="AA915" s="1"/>
      <c r="AB915" s="1"/>
      <c r="AC915" s="1"/>
      <c r="AD915" s="1"/>
      <c r="AE915" s="1"/>
    </row>
    <row r="916" spans="1:31" ht="13.5" x14ac:dyDescent="0.25">
      <c r="A916" s="1"/>
      <c r="B916" s="1"/>
      <c r="C916" s="19"/>
      <c r="D916" s="1"/>
      <c r="E916" s="1"/>
      <c r="F916" s="1"/>
      <c r="G916" s="1"/>
      <c r="H916" s="1"/>
      <c r="I916" s="1"/>
      <c r="J916" s="3"/>
      <c r="K916" s="3"/>
      <c r="L916" s="3"/>
      <c r="M916" s="3"/>
      <c r="N916" s="3"/>
      <c r="O916" s="1"/>
      <c r="P916" s="1"/>
      <c r="Q916" s="4"/>
      <c r="R916" s="1"/>
      <c r="S916" s="1"/>
      <c r="T916" s="1"/>
      <c r="U916" s="1"/>
      <c r="V916" s="1"/>
      <c r="W916" s="1"/>
      <c r="X916" s="1"/>
      <c r="Y916" s="1"/>
      <c r="Z916" s="1"/>
      <c r="AA916" s="1"/>
      <c r="AB916" s="1"/>
      <c r="AC916" s="1"/>
      <c r="AD916" s="1"/>
      <c r="AE916" s="1"/>
    </row>
    <row r="917" spans="1:31" ht="13.5" x14ac:dyDescent="0.25">
      <c r="A917" s="1"/>
      <c r="B917" s="1"/>
      <c r="C917" s="19"/>
      <c r="D917" s="1"/>
      <c r="E917" s="1"/>
      <c r="F917" s="1"/>
      <c r="G917" s="1"/>
      <c r="H917" s="1"/>
      <c r="I917" s="1"/>
      <c r="J917" s="3"/>
      <c r="K917" s="3"/>
      <c r="L917" s="3"/>
      <c r="M917" s="3"/>
      <c r="N917" s="3"/>
      <c r="O917" s="1"/>
      <c r="P917" s="1"/>
      <c r="Q917" s="4"/>
      <c r="R917" s="1"/>
      <c r="S917" s="1"/>
      <c r="T917" s="1"/>
      <c r="U917" s="1"/>
      <c r="V917" s="1"/>
      <c r="W917" s="1"/>
      <c r="X917" s="1"/>
      <c r="Y917" s="1"/>
      <c r="Z917" s="1"/>
      <c r="AA917" s="1"/>
      <c r="AB917" s="1"/>
      <c r="AC917" s="1"/>
      <c r="AD917" s="1"/>
      <c r="AE917" s="1"/>
    </row>
    <row r="918" spans="1:31" ht="13.5" x14ac:dyDescent="0.25">
      <c r="A918" s="1"/>
      <c r="B918" s="1"/>
      <c r="C918" s="19"/>
      <c r="D918" s="1"/>
      <c r="E918" s="1"/>
      <c r="F918" s="1"/>
      <c r="G918" s="1"/>
      <c r="H918" s="1"/>
      <c r="I918" s="1"/>
      <c r="J918" s="3"/>
      <c r="K918" s="3"/>
      <c r="L918" s="3"/>
      <c r="M918" s="3"/>
      <c r="N918" s="3"/>
      <c r="O918" s="1"/>
      <c r="P918" s="1"/>
      <c r="Q918" s="4"/>
      <c r="R918" s="1"/>
      <c r="S918" s="1"/>
      <c r="T918" s="1"/>
      <c r="U918" s="1"/>
      <c r="V918" s="1"/>
      <c r="W918" s="1"/>
      <c r="X918" s="1"/>
      <c r="Y918" s="1"/>
      <c r="Z918" s="1"/>
      <c r="AA918" s="1"/>
      <c r="AB918" s="1"/>
      <c r="AC918" s="1"/>
      <c r="AD918" s="1"/>
      <c r="AE918" s="1"/>
    </row>
    <row r="919" spans="1:31" ht="13.5" x14ac:dyDescent="0.25">
      <c r="A919" s="1"/>
      <c r="B919" s="1"/>
      <c r="C919" s="19"/>
      <c r="D919" s="1"/>
      <c r="E919" s="1"/>
      <c r="F919" s="1"/>
      <c r="G919" s="1"/>
      <c r="H919" s="1"/>
      <c r="I919" s="1"/>
      <c r="J919" s="3"/>
      <c r="K919" s="3"/>
      <c r="L919" s="3"/>
      <c r="M919" s="3"/>
      <c r="N919" s="3"/>
      <c r="O919" s="1"/>
      <c r="P919" s="1"/>
      <c r="Q919" s="4"/>
      <c r="R919" s="1"/>
      <c r="S919" s="1"/>
      <c r="T919" s="1"/>
      <c r="U919" s="1"/>
      <c r="V919" s="1"/>
      <c r="W919" s="1"/>
      <c r="X919" s="1"/>
      <c r="Y919" s="1"/>
      <c r="Z919" s="1"/>
      <c r="AA919" s="1"/>
      <c r="AB919" s="1"/>
      <c r="AC919" s="1"/>
      <c r="AD919" s="1"/>
      <c r="AE919" s="1"/>
    </row>
    <row r="920" spans="1:31" ht="13.5" x14ac:dyDescent="0.25">
      <c r="A920" s="1"/>
      <c r="B920" s="1"/>
      <c r="C920" s="19"/>
      <c r="D920" s="1"/>
      <c r="E920" s="1"/>
      <c r="F920" s="1"/>
      <c r="G920" s="1"/>
      <c r="H920" s="1"/>
      <c r="I920" s="1"/>
      <c r="J920" s="3"/>
      <c r="K920" s="3"/>
      <c r="L920" s="3"/>
      <c r="M920" s="3"/>
      <c r="N920" s="3"/>
      <c r="O920" s="1"/>
      <c r="P920" s="1"/>
      <c r="Q920" s="4"/>
      <c r="R920" s="1"/>
      <c r="S920" s="1"/>
      <c r="T920" s="1"/>
      <c r="U920" s="1"/>
      <c r="V920" s="1"/>
      <c r="W920" s="1"/>
      <c r="X920" s="1"/>
      <c r="Y920" s="1"/>
      <c r="Z920" s="1"/>
      <c r="AA920" s="1"/>
      <c r="AB920" s="1"/>
      <c r="AC920" s="1"/>
      <c r="AD920" s="1"/>
      <c r="AE920" s="1"/>
    </row>
    <row r="921" spans="1:31" ht="13.5" x14ac:dyDescent="0.25">
      <c r="A921" s="1"/>
      <c r="B921" s="1"/>
      <c r="C921" s="19"/>
      <c r="D921" s="1"/>
      <c r="E921" s="1"/>
      <c r="F921" s="1"/>
      <c r="G921" s="1"/>
      <c r="H921" s="1"/>
      <c r="I921" s="1"/>
      <c r="J921" s="3"/>
      <c r="K921" s="3"/>
      <c r="L921" s="3"/>
      <c r="M921" s="3"/>
      <c r="N921" s="3"/>
      <c r="O921" s="1"/>
      <c r="P921" s="1"/>
      <c r="Q921" s="4"/>
      <c r="R921" s="1"/>
      <c r="S921" s="1"/>
      <c r="T921" s="1"/>
      <c r="U921" s="1"/>
      <c r="V921" s="1"/>
      <c r="W921" s="1"/>
      <c r="X921" s="1"/>
      <c r="Y921" s="1"/>
      <c r="Z921" s="1"/>
      <c r="AA921" s="1"/>
      <c r="AB921" s="1"/>
      <c r="AC921" s="1"/>
      <c r="AD921" s="1"/>
      <c r="AE921" s="1"/>
    </row>
    <row r="922" spans="1:31" ht="13.5" x14ac:dyDescent="0.25">
      <c r="A922" s="1"/>
      <c r="B922" s="1"/>
      <c r="C922" s="19"/>
      <c r="D922" s="1"/>
      <c r="E922" s="1"/>
      <c r="F922" s="1"/>
      <c r="G922" s="1"/>
      <c r="H922" s="1"/>
      <c r="I922" s="1"/>
      <c r="J922" s="3"/>
      <c r="K922" s="3"/>
      <c r="L922" s="3"/>
      <c r="M922" s="3"/>
      <c r="N922" s="3"/>
      <c r="O922" s="1"/>
      <c r="P922" s="1"/>
      <c r="Q922" s="4"/>
      <c r="R922" s="1"/>
      <c r="S922" s="1"/>
      <c r="T922" s="1"/>
      <c r="U922" s="1"/>
      <c r="V922" s="1"/>
      <c r="W922" s="1"/>
      <c r="X922" s="1"/>
      <c r="Y922" s="1"/>
      <c r="Z922" s="1"/>
      <c r="AA922" s="1"/>
      <c r="AB922" s="1"/>
      <c r="AC922" s="1"/>
      <c r="AD922" s="1"/>
      <c r="AE922" s="1"/>
    </row>
    <row r="923" spans="1:31" ht="13.5" x14ac:dyDescent="0.25">
      <c r="A923" s="1"/>
      <c r="B923" s="1"/>
      <c r="C923" s="19"/>
      <c r="D923" s="1"/>
      <c r="E923" s="1"/>
      <c r="F923" s="1"/>
      <c r="G923" s="1"/>
      <c r="H923" s="1"/>
      <c r="I923" s="1"/>
      <c r="J923" s="3"/>
      <c r="K923" s="3"/>
      <c r="L923" s="3"/>
      <c r="M923" s="3"/>
      <c r="N923" s="3"/>
      <c r="O923" s="1"/>
      <c r="P923" s="1"/>
      <c r="Q923" s="4"/>
      <c r="R923" s="1"/>
      <c r="S923" s="1"/>
      <c r="T923" s="1"/>
      <c r="U923" s="1"/>
      <c r="V923" s="1"/>
      <c r="W923" s="1"/>
      <c r="X923" s="1"/>
      <c r="Y923" s="1"/>
      <c r="Z923" s="1"/>
      <c r="AA923" s="1"/>
      <c r="AB923" s="1"/>
      <c r="AC923" s="1"/>
      <c r="AD923" s="1"/>
      <c r="AE923" s="1"/>
    </row>
    <row r="924" spans="1:31" ht="13.5" x14ac:dyDescent="0.25">
      <c r="A924" s="1"/>
      <c r="B924" s="1"/>
      <c r="C924" s="19"/>
      <c r="D924" s="1"/>
      <c r="E924" s="1"/>
      <c r="F924" s="1"/>
      <c r="G924" s="1"/>
      <c r="H924" s="1"/>
      <c r="I924" s="1"/>
      <c r="J924" s="3"/>
      <c r="K924" s="3"/>
      <c r="L924" s="3"/>
      <c r="M924" s="3"/>
      <c r="N924" s="3"/>
      <c r="O924" s="1"/>
      <c r="P924" s="1"/>
      <c r="Q924" s="4"/>
      <c r="R924" s="1"/>
      <c r="S924" s="1"/>
      <c r="T924" s="1"/>
      <c r="U924" s="1"/>
      <c r="V924" s="1"/>
      <c r="W924" s="1"/>
      <c r="X924" s="1"/>
      <c r="Y924" s="1"/>
      <c r="Z924" s="1"/>
      <c r="AA924" s="1"/>
      <c r="AB924" s="1"/>
      <c r="AC924" s="1"/>
      <c r="AD924" s="1"/>
      <c r="AE924" s="1"/>
    </row>
    <row r="925" spans="1:31" ht="13.5" x14ac:dyDescent="0.25">
      <c r="A925" s="1"/>
      <c r="B925" s="1"/>
      <c r="C925" s="19"/>
      <c r="D925" s="1"/>
      <c r="E925" s="1"/>
      <c r="F925" s="1"/>
      <c r="G925" s="1"/>
      <c r="H925" s="1"/>
      <c r="I925" s="1"/>
      <c r="J925" s="3"/>
      <c r="K925" s="3"/>
      <c r="L925" s="3"/>
      <c r="M925" s="3"/>
      <c r="N925" s="3"/>
      <c r="O925" s="1"/>
      <c r="P925" s="1"/>
      <c r="Q925" s="4"/>
      <c r="R925" s="1"/>
      <c r="S925" s="1"/>
      <c r="T925" s="1"/>
      <c r="U925" s="1"/>
      <c r="V925" s="1"/>
      <c r="W925" s="1"/>
      <c r="X925" s="1"/>
      <c r="Y925" s="1"/>
      <c r="Z925" s="1"/>
      <c r="AA925" s="1"/>
      <c r="AB925" s="1"/>
      <c r="AC925" s="1"/>
      <c r="AD925" s="1"/>
      <c r="AE925" s="1"/>
    </row>
    <row r="926" spans="1:31" ht="13.5" x14ac:dyDescent="0.25">
      <c r="A926" s="1"/>
      <c r="B926" s="1"/>
      <c r="C926" s="19"/>
      <c r="D926" s="1"/>
      <c r="E926" s="1"/>
      <c r="F926" s="1"/>
      <c r="G926" s="1"/>
      <c r="H926" s="1"/>
      <c r="I926" s="1"/>
      <c r="J926" s="3"/>
      <c r="K926" s="3"/>
      <c r="L926" s="3"/>
      <c r="M926" s="3"/>
      <c r="N926" s="3"/>
      <c r="O926" s="1"/>
      <c r="P926" s="1"/>
      <c r="Q926" s="4"/>
      <c r="R926" s="1"/>
      <c r="S926" s="1"/>
      <c r="T926" s="1"/>
      <c r="U926" s="1"/>
      <c r="V926" s="1"/>
      <c r="W926" s="1"/>
      <c r="X926" s="1"/>
      <c r="Y926" s="1"/>
      <c r="Z926" s="1"/>
      <c r="AA926" s="1"/>
      <c r="AB926" s="1"/>
      <c r="AC926" s="1"/>
      <c r="AD926" s="1"/>
      <c r="AE926" s="1"/>
    </row>
    <row r="927" spans="1:31" ht="13.5" x14ac:dyDescent="0.25">
      <c r="A927" s="1"/>
      <c r="B927" s="1"/>
      <c r="C927" s="19"/>
      <c r="D927" s="1"/>
      <c r="E927" s="1"/>
      <c r="F927" s="1"/>
      <c r="G927" s="1"/>
      <c r="H927" s="1"/>
      <c r="I927" s="1"/>
      <c r="J927" s="3"/>
      <c r="K927" s="3"/>
      <c r="L927" s="3"/>
      <c r="M927" s="3"/>
      <c r="N927" s="3"/>
      <c r="O927" s="1"/>
      <c r="P927" s="1"/>
      <c r="Q927" s="4"/>
      <c r="R927" s="1"/>
      <c r="S927" s="1"/>
      <c r="T927" s="1"/>
      <c r="U927" s="1"/>
      <c r="V927" s="1"/>
      <c r="W927" s="1"/>
      <c r="X927" s="1"/>
      <c r="Y927" s="1"/>
      <c r="Z927" s="1"/>
      <c r="AA927" s="1"/>
      <c r="AB927" s="1"/>
      <c r="AC927" s="1"/>
      <c r="AD927" s="1"/>
      <c r="AE927" s="1"/>
    </row>
    <row r="928" spans="1:31" ht="13.5" x14ac:dyDescent="0.25">
      <c r="A928" s="1"/>
      <c r="B928" s="1"/>
      <c r="C928" s="19"/>
      <c r="D928" s="1"/>
      <c r="E928" s="1"/>
      <c r="F928" s="1"/>
      <c r="G928" s="1"/>
      <c r="H928" s="1"/>
      <c r="I928" s="1"/>
      <c r="J928" s="3"/>
      <c r="K928" s="3"/>
      <c r="L928" s="3"/>
      <c r="M928" s="3"/>
      <c r="N928" s="3"/>
      <c r="O928" s="1"/>
      <c r="P928" s="1"/>
      <c r="Q928" s="4"/>
      <c r="R928" s="1"/>
      <c r="S928" s="1"/>
      <c r="T928" s="1"/>
      <c r="U928" s="1"/>
      <c r="V928" s="1"/>
      <c r="W928" s="1"/>
      <c r="X928" s="1"/>
      <c r="Y928" s="1"/>
      <c r="Z928" s="1"/>
      <c r="AA928" s="1"/>
      <c r="AB928" s="1"/>
      <c r="AC928" s="1"/>
      <c r="AD928" s="1"/>
      <c r="AE928" s="1"/>
    </row>
    <row r="929" spans="1:31" ht="13.5" x14ac:dyDescent="0.25">
      <c r="A929" s="1"/>
      <c r="B929" s="1"/>
      <c r="C929" s="19"/>
      <c r="D929" s="1"/>
      <c r="E929" s="1"/>
      <c r="F929" s="1"/>
      <c r="G929" s="1"/>
      <c r="H929" s="1"/>
      <c r="I929" s="1"/>
      <c r="J929" s="3"/>
      <c r="K929" s="3"/>
      <c r="L929" s="3"/>
      <c r="M929" s="3"/>
      <c r="N929" s="3"/>
      <c r="O929" s="1"/>
      <c r="P929" s="1"/>
      <c r="Q929" s="4"/>
      <c r="R929" s="1"/>
      <c r="S929" s="1"/>
      <c r="T929" s="1"/>
      <c r="U929" s="1"/>
      <c r="V929" s="1"/>
      <c r="W929" s="1"/>
      <c r="X929" s="1"/>
      <c r="Y929" s="1"/>
      <c r="Z929" s="1"/>
      <c r="AA929" s="1"/>
      <c r="AB929" s="1"/>
      <c r="AC929" s="1"/>
      <c r="AD929" s="1"/>
      <c r="AE929" s="1"/>
    </row>
    <row r="930" spans="1:31" ht="13.5" x14ac:dyDescent="0.25">
      <c r="A930" s="1"/>
      <c r="B930" s="1"/>
      <c r="C930" s="19"/>
      <c r="D930" s="1"/>
      <c r="E930" s="1"/>
      <c r="F930" s="1"/>
      <c r="G930" s="1"/>
      <c r="H930" s="1"/>
      <c r="I930" s="1"/>
      <c r="J930" s="3"/>
      <c r="K930" s="3"/>
      <c r="L930" s="3"/>
      <c r="M930" s="3"/>
      <c r="N930" s="3"/>
      <c r="O930" s="1"/>
      <c r="P930" s="1"/>
      <c r="Q930" s="4"/>
      <c r="R930" s="1"/>
      <c r="S930" s="1"/>
      <c r="T930" s="1"/>
      <c r="U930" s="1"/>
      <c r="V930" s="1"/>
      <c r="W930" s="1"/>
      <c r="X930" s="1"/>
      <c r="Y930" s="1"/>
      <c r="Z930" s="1"/>
      <c r="AA930" s="1"/>
      <c r="AB930" s="1"/>
      <c r="AC930" s="1"/>
      <c r="AD930" s="1"/>
      <c r="AE930" s="1"/>
    </row>
    <row r="931" spans="1:31" ht="13.5" x14ac:dyDescent="0.25">
      <c r="A931" s="1"/>
      <c r="B931" s="1"/>
      <c r="C931" s="19"/>
      <c r="D931" s="1"/>
      <c r="E931" s="1"/>
      <c r="F931" s="1"/>
      <c r="G931" s="1"/>
      <c r="H931" s="1"/>
      <c r="I931" s="1"/>
      <c r="J931" s="3"/>
      <c r="K931" s="3"/>
      <c r="L931" s="3"/>
      <c r="M931" s="3"/>
      <c r="N931" s="3"/>
      <c r="O931" s="1"/>
      <c r="P931" s="1"/>
      <c r="Q931" s="4"/>
      <c r="R931" s="1"/>
      <c r="S931" s="1"/>
      <c r="T931" s="1"/>
      <c r="U931" s="1"/>
      <c r="V931" s="1"/>
      <c r="W931" s="1"/>
      <c r="X931" s="1"/>
      <c r="Y931" s="1"/>
      <c r="Z931" s="1"/>
      <c r="AA931" s="1"/>
      <c r="AB931" s="1"/>
      <c r="AC931" s="1"/>
      <c r="AD931" s="1"/>
      <c r="AE931" s="1"/>
    </row>
    <row r="932" spans="1:31" ht="13.5" x14ac:dyDescent="0.25">
      <c r="A932" s="1"/>
      <c r="B932" s="1"/>
      <c r="C932" s="19"/>
      <c r="D932" s="1"/>
      <c r="E932" s="1"/>
      <c r="F932" s="1"/>
      <c r="G932" s="1"/>
      <c r="H932" s="1"/>
      <c r="I932" s="1"/>
      <c r="J932" s="3"/>
      <c r="K932" s="3"/>
      <c r="L932" s="3"/>
      <c r="M932" s="3"/>
      <c r="N932" s="3"/>
      <c r="O932" s="1"/>
      <c r="P932" s="1"/>
      <c r="Q932" s="4"/>
      <c r="R932" s="1"/>
      <c r="S932" s="1"/>
      <c r="T932" s="1"/>
      <c r="U932" s="1"/>
      <c r="V932" s="1"/>
      <c r="W932" s="1"/>
      <c r="X932" s="1"/>
      <c r="Y932" s="1"/>
      <c r="Z932" s="1"/>
      <c r="AA932" s="1"/>
      <c r="AB932" s="1"/>
      <c r="AC932" s="1"/>
      <c r="AD932" s="1"/>
      <c r="AE932" s="1"/>
    </row>
    <row r="933" spans="1:31" ht="13.5" x14ac:dyDescent="0.25">
      <c r="A933" s="1"/>
      <c r="B933" s="1"/>
      <c r="C933" s="19"/>
      <c r="D933" s="1"/>
      <c r="E933" s="1"/>
      <c r="F933" s="1"/>
      <c r="G933" s="1"/>
      <c r="H933" s="1"/>
      <c r="I933" s="1"/>
      <c r="J933" s="3"/>
      <c r="K933" s="3"/>
      <c r="L933" s="3"/>
      <c r="M933" s="3"/>
      <c r="N933" s="3"/>
      <c r="O933" s="1"/>
      <c r="P933" s="1"/>
      <c r="Q933" s="4"/>
      <c r="R933" s="1"/>
      <c r="S933" s="1"/>
      <c r="T933" s="1"/>
      <c r="U933" s="1"/>
      <c r="V933" s="1"/>
      <c r="W933" s="1"/>
      <c r="X933" s="1"/>
      <c r="Y933" s="1"/>
      <c r="Z933" s="1"/>
      <c r="AA933" s="1"/>
      <c r="AB933" s="1"/>
      <c r="AC933" s="1"/>
      <c r="AD933" s="1"/>
      <c r="AE933" s="1"/>
    </row>
    <row r="934" spans="1:31" ht="13.5" x14ac:dyDescent="0.25">
      <c r="A934" s="1"/>
      <c r="B934" s="1"/>
      <c r="C934" s="19"/>
      <c r="D934" s="1"/>
      <c r="E934" s="1"/>
      <c r="F934" s="1"/>
      <c r="G934" s="1"/>
      <c r="H934" s="1"/>
      <c r="I934" s="1"/>
      <c r="J934" s="3"/>
      <c r="K934" s="3"/>
      <c r="L934" s="3"/>
      <c r="M934" s="3"/>
      <c r="N934" s="3"/>
      <c r="O934" s="1"/>
      <c r="P934" s="1"/>
      <c r="Q934" s="4"/>
      <c r="R934" s="1"/>
      <c r="S934" s="1"/>
      <c r="T934" s="1"/>
      <c r="U934" s="1"/>
      <c r="V934" s="1"/>
      <c r="W934" s="1"/>
      <c r="X934" s="1"/>
      <c r="Y934" s="1"/>
      <c r="Z934" s="1"/>
      <c r="AA934" s="1"/>
      <c r="AB934" s="1"/>
      <c r="AC934" s="1"/>
      <c r="AD934" s="1"/>
      <c r="AE934" s="1"/>
    </row>
    <row r="935" spans="1:31" ht="13.5" x14ac:dyDescent="0.25">
      <c r="A935" s="1"/>
      <c r="B935" s="1"/>
      <c r="C935" s="19"/>
      <c r="D935" s="1"/>
      <c r="E935" s="1"/>
      <c r="F935" s="1"/>
      <c r="G935" s="1"/>
      <c r="H935" s="1"/>
      <c r="I935" s="1"/>
      <c r="J935" s="3"/>
      <c r="K935" s="3"/>
      <c r="L935" s="3"/>
      <c r="M935" s="3"/>
      <c r="N935" s="3"/>
      <c r="O935" s="1"/>
      <c r="P935" s="1"/>
      <c r="Q935" s="4"/>
      <c r="R935" s="1"/>
      <c r="S935" s="1"/>
      <c r="T935" s="1"/>
      <c r="U935" s="1"/>
      <c r="V935" s="1"/>
      <c r="W935" s="1"/>
      <c r="X935" s="1"/>
      <c r="Y935" s="1"/>
      <c r="Z935" s="1"/>
      <c r="AA935" s="1"/>
      <c r="AB935" s="1"/>
      <c r="AC935" s="1"/>
      <c r="AD935" s="1"/>
      <c r="AE935" s="1"/>
    </row>
    <row r="936" spans="1:31" ht="13.5" x14ac:dyDescent="0.25">
      <c r="A936" s="1"/>
      <c r="B936" s="1"/>
      <c r="C936" s="19"/>
      <c r="D936" s="1"/>
      <c r="E936" s="1"/>
      <c r="F936" s="1"/>
      <c r="G936" s="1"/>
      <c r="H936" s="1"/>
      <c r="I936" s="1"/>
      <c r="J936" s="3"/>
      <c r="K936" s="3"/>
      <c r="L936" s="3"/>
      <c r="M936" s="3"/>
      <c r="N936" s="3"/>
      <c r="O936" s="1"/>
      <c r="P936" s="1"/>
      <c r="Q936" s="4"/>
      <c r="R936" s="1"/>
      <c r="S936" s="1"/>
      <c r="T936" s="1"/>
      <c r="U936" s="1"/>
      <c r="V936" s="1"/>
      <c r="W936" s="1"/>
      <c r="X936" s="1"/>
      <c r="Y936" s="1"/>
      <c r="Z936" s="1"/>
      <c r="AA936" s="1"/>
      <c r="AB936" s="1"/>
      <c r="AC936" s="1"/>
      <c r="AD936" s="1"/>
      <c r="AE936" s="1"/>
    </row>
    <row r="937" spans="1:31" ht="13.5" x14ac:dyDescent="0.25">
      <c r="A937" s="1"/>
      <c r="B937" s="1"/>
      <c r="C937" s="19"/>
      <c r="D937" s="1"/>
      <c r="E937" s="1"/>
      <c r="F937" s="1"/>
      <c r="G937" s="1"/>
      <c r="H937" s="1"/>
      <c r="I937" s="1"/>
      <c r="J937" s="3"/>
      <c r="K937" s="3"/>
      <c r="L937" s="3"/>
      <c r="M937" s="3"/>
      <c r="N937" s="3"/>
      <c r="O937" s="1"/>
      <c r="P937" s="1"/>
      <c r="Q937" s="4"/>
      <c r="R937" s="1"/>
      <c r="S937" s="1"/>
      <c r="T937" s="1"/>
      <c r="U937" s="1"/>
      <c r="V937" s="1"/>
      <c r="W937" s="1"/>
      <c r="X937" s="1"/>
      <c r="Y937" s="1"/>
      <c r="Z937" s="1"/>
      <c r="AA937" s="1"/>
      <c r="AB937" s="1"/>
      <c r="AC937" s="1"/>
      <c r="AD937" s="1"/>
      <c r="AE937" s="1"/>
    </row>
    <row r="938" spans="1:31" ht="13.5" x14ac:dyDescent="0.25">
      <c r="A938" s="1"/>
      <c r="B938" s="1"/>
      <c r="C938" s="19"/>
      <c r="D938" s="1"/>
      <c r="E938" s="1"/>
      <c r="F938" s="1"/>
      <c r="G938" s="1"/>
      <c r="H938" s="1"/>
      <c r="I938" s="1"/>
      <c r="J938" s="3"/>
      <c r="K938" s="3"/>
      <c r="L938" s="3"/>
      <c r="M938" s="3"/>
      <c r="N938" s="3"/>
      <c r="O938" s="1"/>
      <c r="P938" s="1"/>
      <c r="Q938" s="4"/>
      <c r="R938" s="1"/>
      <c r="S938" s="1"/>
      <c r="T938" s="1"/>
      <c r="U938" s="1"/>
      <c r="V938" s="1"/>
      <c r="W938" s="1"/>
      <c r="X938" s="1"/>
      <c r="Y938" s="1"/>
      <c r="Z938" s="1"/>
      <c r="AA938" s="1"/>
      <c r="AB938" s="1"/>
      <c r="AC938" s="1"/>
      <c r="AD938" s="1"/>
      <c r="AE938" s="1"/>
    </row>
    <row r="939" spans="1:31" ht="13.5" x14ac:dyDescent="0.25">
      <c r="A939" s="1"/>
      <c r="B939" s="1"/>
      <c r="C939" s="19"/>
      <c r="D939" s="1"/>
      <c r="E939" s="1"/>
      <c r="F939" s="1"/>
      <c r="G939" s="1"/>
      <c r="H939" s="1"/>
      <c r="I939" s="1"/>
      <c r="J939" s="3"/>
      <c r="K939" s="3"/>
      <c r="L939" s="3"/>
      <c r="M939" s="3"/>
      <c r="N939" s="3"/>
      <c r="O939" s="1"/>
      <c r="P939" s="1"/>
      <c r="Q939" s="4"/>
      <c r="R939" s="1"/>
      <c r="S939" s="1"/>
      <c r="T939" s="1"/>
      <c r="U939" s="1"/>
      <c r="V939" s="1"/>
      <c r="W939" s="1"/>
      <c r="X939" s="1"/>
      <c r="Y939" s="1"/>
      <c r="Z939" s="1"/>
      <c r="AA939" s="1"/>
      <c r="AB939" s="1"/>
      <c r="AC939" s="1"/>
      <c r="AD939" s="1"/>
      <c r="AE939" s="1"/>
    </row>
    <row r="940" spans="1:31" ht="13.5" x14ac:dyDescent="0.25">
      <c r="A940" s="1"/>
      <c r="B940" s="1"/>
      <c r="C940" s="19"/>
      <c r="D940" s="1"/>
      <c r="E940" s="1"/>
      <c r="F940" s="1"/>
      <c r="G940" s="1"/>
      <c r="H940" s="1"/>
      <c r="I940" s="1"/>
      <c r="J940" s="3"/>
      <c r="K940" s="3"/>
      <c r="L940" s="3"/>
      <c r="M940" s="3"/>
      <c r="N940" s="3"/>
      <c r="O940" s="1"/>
      <c r="P940" s="1"/>
      <c r="Q940" s="4"/>
      <c r="R940" s="1"/>
      <c r="S940" s="1"/>
      <c r="T940" s="1"/>
      <c r="U940" s="1"/>
      <c r="V940" s="1"/>
      <c r="W940" s="1"/>
      <c r="X940" s="1"/>
      <c r="Y940" s="1"/>
      <c r="Z940" s="1"/>
      <c r="AA940" s="1"/>
      <c r="AB940" s="1"/>
      <c r="AC940" s="1"/>
      <c r="AD940" s="1"/>
      <c r="AE940" s="1"/>
    </row>
    <row r="941" spans="1:31" ht="13.5" x14ac:dyDescent="0.25">
      <c r="A941" s="1"/>
      <c r="B941" s="1"/>
      <c r="C941" s="19"/>
      <c r="D941" s="1"/>
      <c r="E941" s="1"/>
      <c r="F941" s="1"/>
      <c r="G941" s="1"/>
      <c r="H941" s="1"/>
      <c r="I941" s="1"/>
      <c r="J941" s="3"/>
      <c r="K941" s="3"/>
      <c r="L941" s="3"/>
      <c r="M941" s="3"/>
      <c r="N941" s="3"/>
      <c r="O941" s="1"/>
      <c r="P941" s="1"/>
      <c r="Q941" s="4"/>
      <c r="R941" s="1"/>
      <c r="S941" s="1"/>
      <c r="T941" s="1"/>
      <c r="U941" s="1"/>
      <c r="V941" s="1"/>
      <c r="W941" s="1"/>
      <c r="X941" s="1"/>
      <c r="Y941" s="1"/>
      <c r="Z941" s="1"/>
      <c r="AA941" s="1"/>
      <c r="AB941" s="1"/>
      <c r="AC941" s="1"/>
      <c r="AD941" s="1"/>
      <c r="AE941" s="1"/>
    </row>
    <row r="942" spans="1:31" ht="13.5" x14ac:dyDescent="0.25">
      <c r="A942" s="1"/>
      <c r="B942" s="1"/>
      <c r="C942" s="19"/>
      <c r="D942" s="1"/>
      <c r="E942" s="1"/>
      <c r="F942" s="1"/>
      <c r="G942" s="1"/>
      <c r="H942" s="1"/>
      <c r="I942" s="1"/>
      <c r="J942" s="3"/>
      <c r="K942" s="3"/>
      <c r="L942" s="3"/>
      <c r="M942" s="3"/>
      <c r="N942" s="3"/>
      <c r="O942" s="1"/>
      <c r="P942" s="1"/>
      <c r="Q942" s="4"/>
      <c r="R942" s="1"/>
      <c r="S942" s="1"/>
      <c r="T942" s="1"/>
      <c r="U942" s="1"/>
      <c r="V942" s="1"/>
      <c r="W942" s="1"/>
      <c r="X942" s="1"/>
      <c r="Y942" s="1"/>
      <c r="Z942" s="1"/>
      <c r="AA942" s="1"/>
      <c r="AB942" s="1"/>
      <c r="AC942" s="1"/>
      <c r="AD942" s="1"/>
      <c r="AE942" s="1"/>
    </row>
    <row r="943" spans="1:31" ht="13.5" x14ac:dyDescent="0.25">
      <c r="A943" s="1"/>
      <c r="B943" s="1"/>
      <c r="C943" s="19"/>
      <c r="D943" s="1"/>
      <c r="E943" s="1"/>
      <c r="F943" s="1"/>
      <c r="G943" s="1"/>
      <c r="H943" s="1"/>
      <c r="I943" s="1"/>
      <c r="J943" s="3"/>
      <c r="K943" s="3"/>
      <c r="L943" s="3"/>
      <c r="M943" s="3"/>
      <c r="N943" s="3"/>
      <c r="O943" s="1"/>
      <c r="P943" s="1"/>
      <c r="Q943" s="4"/>
      <c r="R943" s="1"/>
      <c r="S943" s="1"/>
      <c r="T943" s="1"/>
      <c r="U943" s="1"/>
      <c r="V943" s="1"/>
      <c r="W943" s="1"/>
      <c r="X943" s="1"/>
      <c r="Y943" s="1"/>
      <c r="Z943" s="1"/>
      <c r="AA943" s="1"/>
      <c r="AB943" s="1"/>
      <c r="AC943" s="1"/>
      <c r="AD943" s="1"/>
      <c r="AE943" s="1"/>
    </row>
    <row r="944" spans="1:31" ht="13.5" x14ac:dyDescent="0.25">
      <c r="A944" s="1"/>
      <c r="B944" s="1"/>
      <c r="C944" s="19"/>
      <c r="D944" s="1"/>
      <c r="E944" s="1"/>
      <c r="F944" s="1"/>
      <c r="G944" s="1"/>
      <c r="H944" s="1"/>
      <c r="I944" s="1"/>
      <c r="J944" s="3"/>
      <c r="K944" s="3"/>
      <c r="L944" s="3"/>
      <c r="M944" s="3"/>
      <c r="N944" s="3"/>
      <c r="O944" s="1"/>
      <c r="P944" s="1"/>
      <c r="Q944" s="4"/>
      <c r="R944" s="1"/>
      <c r="S944" s="1"/>
      <c r="T944" s="1"/>
      <c r="U944" s="1"/>
      <c r="V944" s="1"/>
      <c r="W944" s="1"/>
      <c r="X944" s="1"/>
      <c r="Y944" s="1"/>
      <c r="Z944" s="1"/>
      <c r="AA944" s="1"/>
      <c r="AB944" s="1"/>
      <c r="AC944" s="1"/>
      <c r="AD944" s="1"/>
      <c r="AE944" s="1"/>
    </row>
    <row r="945" spans="1:31" ht="13.5" x14ac:dyDescent="0.25">
      <c r="A945" s="1"/>
      <c r="B945" s="1"/>
      <c r="C945" s="19"/>
      <c r="D945" s="1"/>
      <c r="E945" s="1"/>
      <c r="F945" s="1"/>
      <c r="G945" s="1"/>
      <c r="H945" s="1"/>
      <c r="I945" s="1"/>
      <c r="J945" s="3"/>
      <c r="K945" s="3"/>
      <c r="L945" s="3"/>
      <c r="M945" s="3"/>
      <c r="N945" s="3"/>
      <c r="O945" s="1"/>
      <c r="P945" s="1"/>
      <c r="Q945" s="4"/>
      <c r="R945" s="1"/>
      <c r="S945" s="1"/>
      <c r="T945" s="1"/>
      <c r="U945" s="1"/>
      <c r="V945" s="1"/>
      <c r="W945" s="1"/>
      <c r="X945" s="1"/>
      <c r="Y945" s="1"/>
      <c r="Z945" s="1"/>
      <c r="AA945" s="1"/>
      <c r="AB945" s="1"/>
      <c r="AC945" s="1"/>
      <c r="AD945" s="1"/>
      <c r="AE945" s="1"/>
    </row>
    <row r="946" spans="1:31" ht="13.5" x14ac:dyDescent="0.25">
      <c r="A946" s="1"/>
      <c r="B946" s="1"/>
      <c r="C946" s="19"/>
      <c r="D946" s="1"/>
      <c r="E946" s="1"/>
      <c r="F946" s="1"/>
      <c r="G946" s="1"/>
      <c r="H946" s="1"/>
      <c r="I946" s="1"/>
      <c r="J946" s="3"/>
      <c r="K946" s="3"/>
      <c r="L946" s="3"/>
      <c r="M946" s="3"/>
      <c r="N946" s="3"/>
      <c r="O946" s="1"/>
      <c r="P946" s="1"/>
      <c r="Q946" s="4"/>
      <c r="R946" s="1"/>
      <c r="S946" s="1"/>
      <c r="T946" s="1"/>
      <c r="U946" s="1"/>
      <c r="V946" s="1"/>
      <c r="W946" s="1"/>
      <c r="X946" s="1"/>
      <c r="Y946" s="1"/>
      <c r="Z946" s="1"/>
      <c r="AA946" s="1"/>
      <c r="AB946" s="1"/>
      <c r="AC946" s="1"/>
      <c r="AD946" s="1"/>
      <c r="AE946" s="1"/>
    </row>
    <row r="947" spans="1:31" ht="13.5" x14ac:dyDescent="0.25">
      <c r="A947" s="1"/>
      <c r="B947" s="1"/>
      <c r="C947" s="19"/>
      <c r="D947" s="1"/>
      <c r="E947" s="1"/>
      <c r="F947" s="1"/>
      <c r="G947" s="1"/>
      <c r="H947" s="1"/>
      <c r="I947" s="1"/>
      <c r="J947" s="3"/>
      <c r="K947" s="3"/>
      <c r="L947" s="3"/>
      <c r="M947" s="3"/>
      <c r="N947" s="3"/>
      <c r="O947" s="1"/>
      <c r="P947" s="1"/>
      <c r="Q947" s="4"/>
      <c r="R947" s="1"/>
      <c r="S947" s="1"/>
      <c r="T947" s="1"/>
      <c r="U947" s="1"/>
      <c r="V947" s="1"/>
      <c r="W947" s="1"/>
      <c r="X947" s="1"/>
      <c r="Y947" s="1"/>
      <c r="Z947" s="1"/>
      <c r="AA947" s="1"/>
      <c r="AB947" s="1"/>
      <c r="AC947" s="1"/>
      <c r="AD947" s="1"/>
      <c r="AE947" s="1"/>
    </row>
    <row r="948" spans="1:31" ht="13.5" x14ac:dyDescent="0.25">
      <c r="A948" s="1"/>
      <c r="B948" s="1"/>
      <c r="C948" s="19"/>
      <c r="D948" s="1"/>
      <c r="E948" s="1"/>
      <c r="F948" s="1"/>
      <c r="G948" s="1"/>
      <c r="H948" s="1"/>
      <c r="I948" s="1"/>
      <c r="J948" s="3"/>
      <c r="K948" s="3"/>
      <c r="L948" s="3"/>
      <c r="M948" s="3"/>
      <c r="N948" s="3"/>
      <c r="O948" s="1"/>
      <c r="P948" s="1"/>
      <c r="Q948" s="4"/>
      <c r="R948" s="1"/>
      <c r="S948" s="1"/>
      <c r="T948" s="1"/>
      <c r="U948" s="1"/>
      <c r="V948" s="1"/>
      <c r="W948" s="1"/>
      <c r="X948" s="1"/>
      <c r="Y948" s="1"/>
      <c r="Z948" s="1"/>
      <c r="AA948" s="1"/>
      <c r="AB948" s="1"/>
      <c r="AC948" s="1"/>
      <c r="AD948" s="1"/>
      <c r="AE948" s="1"/>
    </row>
    <row r="949" spans="1:31" ht="13.5" x14ac:dyDescent="0.25">
      <c r="A949" s="1"/>
      <c r="B949" s="1"/>
      <c r="C949" s="19"/>
      <c r="D949" s="1"/>
      <c r="E949" s="1"/>
      <c r="F949" s="1"/>
      <c r="G949" s="1"/>
      <c r="H949" s="1"/>
      <c r="I949" s="1"/>
      <c r="J949" s="3"/>
      <c r="K949" s="3"/>
      <c r="L949" s="3"/>
      <c r="M949" s="3"/>
      <c r="N949" s="3"/>
      <c r="O949" s="1"/>
      <c r="P949" s="1"/>
      <c r="Q949" s="4"/>
      <c r="R949" s="1"/>
      <c r="S949" s="1"/>
      <c r="T949" s="1"/>
      <c r="U949" s="1"/>
      <c r="V949" s="1"/>
      <c r="W949" s="1"/>
      <c r="X949" s="1"/>
      <c r="Y949" s="1"/>
      <c r="Z949" s="1"/>
      <c r="AA949" s="1"/>
      <c r="AB949" s="1"/>
      <c r="AC949" s="1"/>
      <c r="AD949" s="1"/>
      <c r="AE949" s="1"/>
    </row>
    <row r="950" spans="1:31" ht="13.5" x14ac:dyDescent="0.25">
      <c r="A950" s="1"/>
      <c r="B950" s="1"/>
      <c r="C950" s="19"/>
      <c r="D950" s="1"/>
      <c r="E950" s="1"/>
      <c r="F950" s="1"/>
      <c r="G950" s="1"/>
      <c r="H950" s="1"/>
      <c r="I950" s="1"/>
      <c r="J950" s="3"/>
      <c r="K950" s="3"/>
      <c r="L950" s="3"/>
      <c r="M950" s="3"/>
      <c r="N950" s="3"/>
      <c r="O950" s="1"/>
      <c r="P950" s="1"/>
      <c r="Q950" s="4"/>
      <c r="R950" s="1"/>
      <c r="S950" s="1"/>
      <c r="T950" s="1"/>
      <c r="U950" s="1"/>
      <c r="V950" s="1"/>
      <c r="W950" s="1"/>
      <c r="X950" s="1"/>
      <c r="Y950" s="1"/>
      <c r="Z950" s="1"/>
      <c r="AA950" s="1"/>
      <c r="AB950" s="1"/>
      <c r="AC950" s="1"/>
      <c r="AD950" s="1"/>
      <c r="AE950" s="1"/>
    </row>
    <row r="951" spans="1:31" ht="13.5" x14ac:dyDescent="0.25">
      <c r="A951" s="1"/>
      <c r="B951" s="1"/>
      <c r="C951" s="19"/>
      <c r="D951" s="1"/>
      <c r="E951" s="1"/>
      <c r="F951" s="1"/>
      <c r="G951" s="1"/>
      <c r="H951" s="1"/>
      <c r="I951" s="1"/>
      <c r="J951" s="3"/>
      <c r="K951" s="3"/>
      <c r="L951" s="3"/>
      <c r="M951" s="3"/>
      <c r="N951" s="3"/>
      <c r="O951" s="1"/>
      <c r="P951" s="1"/>
      <c r="Q951" s="4"/>
      <c r="R951" s="1"/>
      <c r="S951" s="1"/>
      <c r="T951" s="1"/>
      <c r="U951" s="1"/>
      <c r="V951" s="1"/>
      <c r="W951" s="1"/>
      <c r="X951" s="1"/>
      <c r="Y951" s="1"/>
      <c r="Z951" s="1"/>
      <c r="AA951" s="1"/>
      <c r="AB951" s="1"/>
      <c r="AC951" s="1"/>
      <c r="AD951" s="1"/>
      <c r="AE951" s="1"/>
    </row>
    <row r="952" spans="1:31" ht="13.5" x14ac:dyDescent="0.25">
      <c r="A952" s="1"/>
      <c r="B952" s="1"/>
      <c r="C952" s="19"/>
      <c r="D952" s="1"/>
      <c r="E952" s="1"/>
      <c r="F952" s="1"/>
      <c r="G952" s="1"/>
      <c r="H952" s="1"/>
      <c r="I952" s="1"/>
      <c r="J952" s="3"/>
      <c r="K952" s="3"/>
      <c r="L952" s="3"/>
      <c r="M952" s="3"/>
      <c r="N952" s="3"/>
      <c r="O952" s="1"/>
      <c r="P952" s="1"/>
      <c r="Q952" s="4"/>
      <c r="R952" s="1"/>
      <c r="S952" s="1"/>
      <c r="T952" s="1"/>
      <c r="U952" s="1"/>
      <c r="V952" s="1"/>
      <c r="W952" s="1"/>
      <c r="X952" s="1"/>
      <c r="Y952" s="1"/>
      <c r="Z952" s="1"/>
      <c r="AA952" s="1"/>
      <c r="AB952" s="1"/>
      <c r="AC952" s="1"/>
      <c r="AD952" s="1"/>
      <c r="AE952" s="1"/>
    </row>
    <row r="953" spans="1:31" ht="13.5" x14ac:dyDescent="0.25">
      <c r="A953" s="1"/>
      <c r="B953" s="1"/>
      <c r="C953" s="19"/>
      <c r="D953" s="1"/>
      <c r="E953" s="1"/>
      <c r="F953" s="1"/>
      <c r="G953" s="1"/>
      <c r="H953" s="1"/>
      <c r="I953" s="1"/>
      <c r="J953" s="3"/>
      <c r="K953" s="3"/>
      <c r="L953" s="3"/>
      <c r="M953" s="3"/>
      <c r="N953" s="3"/>
      <c r="O953" s="1"/>
      <c r="P953" s="1"/>
      <c r="Q953" s="4"/>
      <c r="R953" s="1"/>
      <c r="S953" s="1"/>
      <c r="T953" s="1"/>
      <c r="U953" s="1"/>
      <c r="V953" s="1"/>
      <c r="W953" s="1"/>
      <c r="X953" s="1"/>
      <c r="Y953" s="1"/>
      <c r="Z953" s="1"/>
      <c r="AA953" s="1"/>
      <c r="AB953" s="1"/>
      <c r="AC953" s="1"/>
      <c r="AD953" s="1"/>
      <c r="AE953" s="1"/>
    </row>
    <row r="954" spans="1:31" ht="13.5" x14ac:dyDescent="0.25">
      <c r="A954" s="1"/>
      <c r="B954" s="1"/>
      <c r="C954" s="19"/>
      <c r="D954" s="1"/>
      <c r="E954" s="1"/>
      <c r="F954" s="1"/>
      <c r="G954" s="1"/>
      <c r="H954" s="1"/>
      <c r="I954" s="1"/>
      <c r="J954" s="3"/>
      <c r="K954" s="3"/>
      <c r="L954" s="3"/>
      <c r="M954" s="3"/>
      <c r="N954" s="3"/>
      <c r="O954" s="1"/>
      <c r="P954" s="1"/>
      <c r="Q954" s="4"/>
      <c r="R954" s="1"/>
      <c r="S954" s="1"/>
      <c r="T954" s="1"/>
      <c r="U954" s="1"/>
      <c r="V954" s="1"/>
      <c r="W954" s="1"/>
      <c r="X954" s="1"/>
      <c r="Y954" s="1"/>
      <c r="Z954" s="1"/>
      <c r="AA954" s="1"/>
      <c r="AB954" s="1"/>
      <c r="AC954" s="1"/>
      <c r="AD954" s="1"/>
      <c r="AE954" s="1"/>
    </row>
    <row r="955" spans="1:31" ht="13.5" x14ac:dyDescent="0.25">
      <c r="A955" s="1"/>
      <c r="B955" s="1"/>
      <c r="C955" s="19"/>
      <c r="D955" s="1"/>
      <c r="E955" s="1"/>
      <c r="F955" s="1"/>
      <c r="G955" s="1"/>
      <c r="H955" s="1"/>
      <c r="I955" s="1"/>
      <c r="J955" s="3"/>
      <c r="K955" s="3"/>
      <c r="L955" s="3"/>
      <c r="M955" s="3"/>
      <c r="N955" s="3"/>
      <c r="O955" s="1"/>
      <c r="P955" s="1"/>
      <c r="Q955" s="4"/>
      <c r="R955" s="1"/>
      <c r="S955" s="1"/>
      <c r="T955" s="1"/>
      <c r="U955" s="1"/>
      <c r="V955" s="1"/>
      <c r="W955" s="1"/>
      <c r="X955" s="1"/>
      <c r="Y955" s="1"/>
      <c r="Z955" s="1"/>
      <c r="AA955" s="1"/>
      <c r="AB955" s="1"/>
      <c r="AC955" s="1"/>
      <c r="AD955" s="1"/>
      <c r="AE955" s="1"/>
    </row>
    <row r="956" spans="1:31" ht="13.5" x14ac:dyDescent="0.25">
      <c r="A956" s="1"/>
      <c r="B956" s="1"/>
      <c r="C956" s="19"/>
      <c r="D956" s="1"/>
      <c r="E956" s="1"/>
      <c r="F956" s="1"/>
      <c r="G956" s="1"/>
      <c r="H956" s="1"/>
      <c r="I956" s="1"/>
      <c r="J956" s="3"/>
      <c r="K956" s="3"/>
      <c r="L956" s="3"/>
      <c r="M956" s="3"/>
      <c r="N956" s="3"/>
      <c r="O956" s="1"/>
      <c r="P956" s="1"/>
      <c r="Q956" s="4"/>
      <c r="R956" s="1"/>
      <c r="S956" s="1"/>
      <c r="T956" s="1"/>
      <c r="U956" s="1"/>
      <c r="V956" s="1"/>
      <c r="W956" s="1"/>
      <c r="X956" s="1"/>
      <c r="Y956" s="1"/>
      <c r="Z956" s="1"/>
      <c r="AA956" s="1"/>
      <c r="AB956" s="1"/>
      <c r="AC956" s="1"/>
      <c r="AD956" s="1"/>
      <c r="AE956" s="1"/>
    </row>
    <row r="957" spans="1:31" ht="13.5" x14ac:dyDescent="0.25">
      <c r="A957" s="1"/>
      <c r="B957" s="1"/>
      <c r="C957" s="19"/>
      <c r="D957" s="1"/>
      <c r="E957" s="1"/>
      <c r="F957" s="1"/>
      <c r="G957" s="1"/>
      <c r="H957" s="1"/>
      <c r="I957" s="1"/>
      <c r="J957" s="3"/>
      <c r="K957" s="3"/>
      <c r="L957" s="3"/>
      <c r="M957" s="3"/>
      <c r="N957" s="3"/>
      <c r="O957" s="1"/>
      <c r="P957" s="1"/>
      <c r="Q957" s="4"/>
      <c r="R957" s="1"/>
      <c r="S957" s="1"/>
      <c r="T957" s="1"/>
      <c r="U957" s="1"/>
      <c r="V957" s="1"/>
      <c r="W957" s="1"/>
      <c r="X957" s="1"/>
      <c r="Y957" s="1"/>
      <c r="Z957" s="1"/>
      <c r="AA957" s="1"/>
      <c r="AB957" s="1"/>
      <c r="AC957" s="1"/>
      <c r="AD957" s="1"/>
      <c r="AE957" s="1"/>
    </row>
    <row r="958" spans="1:31" ht="13.5" x14ac:dyDescent="0.25">
      <c r="A958" s="1"/>
      <c r="B958" s="1"/>
      <c r="C958" s="19"/>
      <c r="D958" s="1"/>
      <c r="E958" s="1"/>
      <c r="F958" s="1"/>
      <c r="G958" s="1"/>
      <c r="H958" s="1"/>
      <c r="I958" s="1"/>
      <c r="J958" s="3"/>
      <c r="K958" s="3"/>
      <c r="L958" s="3"/>
      <c r="M958" s="3"/>
      <c r="N958" s="3"/>
      <c r="O958" s="1"/>
      <c r="P958" s="1"/>
      <c r="Q958" s="4"/>
      <c r="R958" s="1"/>
      <c r="S958" s="1"/>
      <c r="T958" s="1"/>
      <c r="U958" s="1"/>
      <c r="V958" s="1"/>
      <c r="W958" s="1"/>
      <c r="X958" s="1"/>
      <c r="Y958" s="1"/>
      <c r="Z958" s="1"/>
      <c r="AA958" s="1"/>
      <c r="AB958" s="1"/>
      <c r="AC958" s="1"/>
      <c r="AD958" s="1"/>
      <c r="AE958" s="1"/>
    </row>
    <row r="959" spans="1:31" ht="13.5" x14ac:dyDescent="0.25">
      <c r="A959" s="1"/>
      <c r="B959" s="1"/>
      <c r="C959" s="19"/>
      <c r="D959" s="1"/>
      <c r="E959" s="1"/>
      <c r="F959" s="1"/>
      <c r="G959" s="1"/>
      <c r="H959" s="1"/>
      <c r="I959" s="1"/>
      <c r="J959" s="3"/>
      <c r="K959" s="3"/>
      <c r="L959" s="3"/>
      <c r="M959" s="3"/>
      <c r="N959" s="3"/>
      <c r="O959" s="1"/>
      <c r="P959" s="1"/>
      <c r="Q959" s="4"/>
      <c r="R959" s="1"/>
      <c r="S959" s="1"/>
      <c r="T959" s="1"/>
      <c r="U959" s="1"/>
      <c r="V959" s="1"/>
      <c r="W959" s="1"/>
      <c r="X959" s="1"/>
      <c r="Y959" s="1"/>
      <c r="Z959" s="1"/>
      <c r="AA959" s="1"/>
      <c r="AB959" s="1"/>
      <c r="AC959" s="1"/>
      <c r="AD959" s="1"/>
      <c r="AE959" s="1"/>
    </row>
    <row r="960" spans="1:31" ht="13.5" x14ac:dyDescent="0.25">
      <c r="A960" s="1"/>
      <c r="B960" s="1"/>
      <c r="C960" s="19"/>
      <c r="D960" s="1"/>
      <c r="E960" s="1"/>
      <c r="F960" s="1"/>
      <c r="G960" s="1"/>
      <c r="H960" s="1"/>
      <c r="I960" s="1"/>
      <c r="J960" s="3"/>
      <c r="K960" s="3"/>
      <c r="L960" s="3"/>
      <c r="M960" s="3"/>
      <c r="N960" s="3"/>
      <c r="O960" s="1"/>
      <c r="P960" s="1"/>
      <c r="Q960" s="4"/>
      <c r="R960" s="1"/>
      <c r="S960" s="1"/>
      <c r="T960" s="1"/>
      <c r="U960" s="1"/>
      <c r="V960" s="1"/>
      <c r="W960" s="1"/>
      <c r="X960" s="1"/>
      <c r="Y960" s="1"/>
      <c r="Z960" s="1"/>
      <c r="AA960" s="1"/>
      <c r="AB960" s="1"/>
      <c r="AC960" s="1"/>
      <c r="AD960" s="1"/>
      <c r="AE960" s="1"/>
    </row>
    <row r="961" spans="1:31" ht="13.5" x14ac:dyDescent="0.25">
      <c r="A961" s="1"/>
      <c r="B961" s="1"/>
      <c r="C961" s="19"/>
      <c r="D961" s="1"/>
      <c r="E961" s="1"/>
      <c r="F961" s="1"/>
      <c r="G961" s="1"/>
      <c r="H961" s="1"/>
      <c r="I961" s="1"/>
      <c r="J961" s="3"/>
      <c r="K961" s="3"/>
      <c r="L961" s="3"/>
      <c r="M961" s="3"/>
      <c r="N961" s="3"/>
      <c r="O961" s="1"/>
      <c r="P961" s="1"/>
      <c r="Q961" s="4"/>
      <c r="R961" s="1"/>
      <c r="S961" s="1"/>
      <c r="T961" s="1"/>
      <c r="U961" s="1"/>
      <c r="V961" s="1"/>
      <c r="W961" s="1"/>
      <c r="X961" s="1"/>
      <c r="Y961" s="1"/>
      <c r="Z961" s="1"/>
      <c r="AA961" s="1"/>
      <c r="AB961" s="1"/>
      <c r="AC961" s="1"/>
      <c r="AD961" s="1"/>
      <c r="AE961" s="1"/>
    </row>
    <row r="962" spans="1:31" ht="13.5" x14ac:dyDescent="0.25">
      <c r="A962" s="1"/>
      <c r="B962" s="1"/>
      <c r="C962" s="19"/>
      <c r="D962" s="1"/>
      <c r="E962" s="1"/>
      <c r="F962" s="1"/>
      <c r="G962" s="1"/>
      <c r="H962" s="1"/>
      <c r="I962" s="1"/>
      <c r="J962" s="3"/>
      <c r="K962" s="3"/>
      <c r="L962" s="3"/>
      <c r="M962" s="3"/>
      <c r="N962" s="3"/>
      <c r="O962" s="1"/>
      <c r="P962" s="1"/>
      <c r="Q962" s="4"/>
      <c r="R962" s="1"/>
      <c r="S962" s="1"/>
      <c r="T962" s="1"/>
      <c r="U962" s="1"/>
      <c r="V962" s="1"/>
      <c r="W962" s="1"/>
      <c r="X962" s="1"/>
      <c r="Y962" s="1"/>
      <c r="Z962" s="1"/>
      <c r="AA962" s="1"/>
      <c r="AB962" s="1"/>
      <c r="AC962" s="1"/>
      <c r="AD962" s="1"/>
      <c r="AE962" s="1"/>
    </row>
    <row r="963" spans="1:31" ht="13.5" x14ac:dyDescent="0.25">
      <c r="A963" s="1"/>
      <c r="B963" s="1"/>
      <c r="C963" s="19"/>
      <c r="D963" s="1"/>
      <c r="E963" s="1"/>
      <c r="F963" s="1"/>
      <c r="G963" s="1"/>
      <c r="H963" s="1"/>
      <c r="I963" s="1"/>
      <c r="J963" s="3"/>
      <c r="K963" s="3"/>
      <c r="L963" s="3"/>
      <c r="M963" s="3"/>
      <c r="N963" s="3"/>
      <c r="O963" s="1"/>
      <c r="P963" s="1"/>
      <c r="Q963" s="4"/>
      <c r="R963" s="1"/>
      <c r="S963" s="1"/>
      <c r="T963" s="1"/>
      <c r="U963" s="1"/>
      <c r="V963" s="1"/>
      <c r="W963" s="1"/>
      <c r="X963" s="1"/>
      <c r="Y963" s="1"/>
      <c r="Z963" s="1"/>
      <c r="AA963" s="1"/>
      <c r="AB963" s="1"/>
      <c r="AC963" s="1"/>
      <c r="AD963" s="1"/>
      <c r="AE963" s="1"/>
    </row>
    <row r="964" spans="1:31" ht="13.5" x14ac:dyDescent="0.25">
      <c r="A964" s="1"/>
      <c r="B964" s="1"/>
      <c r="C964" s="19"/>
      <c r="D964" s="1"/>
      <c r="E964" s="1"/>
      <c r="F964" s="1"/>
      <c r="G964" s="1"/>
      <c r="H964" s="1"/>
      <c r="I964" s="1"/>
      <c r="J964" s="3"/>
      <c r="K964" s="3"/>
      <c r="L964" s="3"/>
      <c r="M964" s="3"/>
      <c r="N964" s="3"/>
      <c r="O964" s="1"/>
      <c r="P964" s="1"/>
      <c r="Q964" s="4"/>
      <c r="R964" s="1"/>
      <c r="S964" s="1"/>
      <c r="T964" s="1"/>
      <c r="U964" s="1"/>
      <c r="V964" s="1"/>
      <c r="W964" s="1"/>
      <c r="X964" s="1"/>
      <c r="Y964" s="1"/>
      <c r="Z964" s="1"/>
      <c r="AA964" s="1"/>
      <c r="AB964" s="1"/>
      <c r="AC964" s="1"/>
      <c r="AD964" s="1"/>
      <c r="AE964" s="1"/>
    </row>
    <row r="965" spans="1:31" ht="13.5" x14ac:dyDescent="0.25">
      <c r="A965" s="1"/>
      <c r="B965" s="1"/>
      <c r="C965" s="19"/>
      <c r="D965" s="1"/>
      <c r="E965" s="1"/>
      <c r="F965" s="1"/>
      <c r="G965" s="1"/>
      <c r="H965" s="1"/>
      <c r="I965" s="1"/>
      <c r="J965" s="3"/>
      <c r="K965" s="3"/>
      <c r="L965" s="3"/>
      <c r="M965" s="3"/>
      <c r="N965" s="3"/>
      <c r="O965" s="1"/>
      <c r="P965" s="1"/>
      <c r="Q965" s="4"/>
      <c r="R965" s="1"/>
      <c r="S965" s="1"/>
      <c r="T965" s="1"/>
      <c r="U965" s="1"/>
      <c r="V965" s="1"/>
      <c r="W965" s="1"/>
      <c r="X965" s="1"/>
      <c r="Y965" s="1"/>
      <c r="Z965" s="1"/>
      <c r="AA965" s="1"/>
      <c r="AB965" s="1"/>
      <c r="AC965" s="1"/>
      <c r="AD965" s="1"/>
      <c r="AE965" s="1"/>
    </row>
    <row r="966" spans="1:31" ht="13.5" x14ac:dyDescent="0.25">
      <c r="A966" s="1"/>
      <c r="B966" s="1"/>
      <c r="C966" s="19"/>
      <c r="D966" s="1"/>
      <c r="E966" s="1"/>
      <c r="F966" s="1"/>
      <c r="G966" s="1"/>
      <c r="H966" s="1"/>
      <c r="I966" s="1"/>
      <c r="J966" s="3"/>
      <c r="K966" s="3"/>
      <c r="L966" s="3"/>
      <c r="M966" s="3"/>
      <c r="N966" s="3"/>
      <c r="O966" s="1"/>
      <c r="P966" s="1"/>
      <c r="Q966" s="4"/>
      <c r="R966" s="1"/>
      <c r="S966" s="1"/>
      <c r="T966" s="1"/>
      <c r="U966" s="1"/>
      <c r="V966" s="1"/>
      <c r="W966" s="1"/>
      <c r="X966" s="1"/>
      <c r="Y966" s="1"/>
      <c r="Z966" s="1"/>
      <c r="AA966" s="1"/>
      <c r="AB966" s="1"/>
      <c r="AC966" s="1"/>
      <c r="AD966" s="1"/>
      <c r="AE966" s="1"/>
    </row>
    <row r="967" spans="1:31" ht="13.5" x14ac:dyDescent="0.25">
      <c r="A967" s="1"/>
      <c r="B967" s="1"/>
      <c r="C967" s="19"/>
      <c r="D967" s="1"/>
      <c r="E967" s="1"/>
      <c r="F967" s="1"/>
      <c r="G967" s="1"/>
      <c r="H967" s="1"/>
      <c r="I967" s="1"/>
      <c r="J967" s="3"/>
      <c r="K967" s="3"/>
      <c r="L967" s="3"/>
      <c r="M967" s="3"/>
      <c r="N967" s="3"/>
      <c r="O967" s="1"/>
      <c r="P967" s="1"/>
      <c r="Q967" s="4"/>
      <c r="R967" s="1"/>
      <c r="S967" s="1"/>
      <c r="T967" s="1"/>
      <c r="U967" s="1"/>
      <c r="V967" s="1"/>
      <c r="W967" s="1"/>
      <c r="X967" s="1"/>
      <c r="Y967" s="1"/>
      <c r="Z967" s="1"/>
      <c r="AA967" s="1"/>
      <c r="AB967" s="1"/>
      <c r="AC967" s="1"/>
      <c r="AD967" s="1"/>
      <c r="AE967" s="1"/>
    </row>
    <row r="968" spans="1:31" ht="13.5" x14ac:dyDescent="0.25">
      <c r="A968" s="1"/>
      <c r="B968" s="1"/>
      <c r="C968" s="19"/>
      <c r="D968" s="1"/>
      <c r="E968" s="1"/>
      <c r="F968" s="1"/>
      <c r="G968" s="1"/>
      <c r="H968" s="1"/>
      <c r="I968" s="1"/>
      <c r="J968" s="3"/>
      <c r="K968" s="3"/>
      <c r="L968" s="3"/>
      <c r="M968" s="3"/>
      <c r="N968" s="3"/>
      <c r="O968" s="1"/>
      <c r="P968" s="1"/>
      <c r="Q968" s="4"/>
      <c r="R968" s="1"/>
      <c r="S968" s="1"/>
      <c r="T968" s="1"/>
      <c r="U968" s="1"/>
      <c r="V968" s="1"/>
      <c r="W968" s="1"/>
      <c r="X968" s="1"/>
      <c r="Y968" s="1"/>
      <c r="Z968" s="1"/>
      <c r="AA968" s="1"/>
      <c r="AB968" s="1"/>
      <c r="AC968" s="1"/>
      <c r="AD968" s="1"/>
      <c r="AE968" s="1"/>
    </row>
    <row r="969" spans="1:31" ht="13.5" x14ac:dyDescent="0.25">
      <c r="A969" s="1"/>
      <c r="B969" s="1"/>
      <c r="C969" s="19"/>
      <c r="D969" s="1"/>
      <c r="E969" s="1"/>
      <c r="F969" s="1"/>
      <c r="G969" s="1"/>
      <c r="H969" s="1"/>
      <c r="I969" s="1"/>
      <c r="J969" s="3"/>
      <c r="K969" s="3"/>
      <c r="L969" s="3"/>
      <c r="M969" s="3"/>
      <c r="N969" s="3"/>
      <c r="O969" s="1"/>
      <c r="P969" s="1"/>
      <c r="Q969" s="4"/>
      <c r="R969" s="1"/>
      <c r="S969" s="1"/>
      <c r="T969" s="1"/>
      <c r="U969" s="1"/>
      <c r="V969" s="1"/>
      <c r="W969" s="1"/>
      <c r="X969" s="1"/>
      <c r="Y969" s="1"/>
      <c r="Z969" s="1"/>
      <c r="AA969" s="1"/>
      <c r="AB969" s="1"/>
      <c r="AC969" s="1"/>
      <c r="AD969" s="1"/>
      <c r="AE969" s="1"/>
    </row>
    <row r="970" spans="1:31" ht="13.5" x14ac:dyDescent="0.25">
      <c r="A970" s="1"/>
      <c r="B970" s="1"/>
      <c r="C970" s="19"/>
      <c r="D970" s="1"/>
      <c r="E970" s="1"/>
      <c r="F970" s="1"/>
      <c r="G970" s="1"/>
      <c r="H970" s="1"/>
      <c r="I970" s="1"/>
      <c r="J970" s="3"/>
      <c r="K970" s="3"/>
      <c r="L970" s="3"/>
      <c r="M970" s="3"/>
      <c r="N970" s="3"/>
      <c r="O970" s="1"/>
      <c r="P970" s="1"/>
      <c r="Q970" s="4"/>
    </row>
  </sheetData>
  <mergeCells count="21">
    <mergeCell ref="A1:Q1"/>
    <mergeCell ref="A7:O7"/>
    <mergeCell ref="A8:A9"/>
    <mergeCell ref="B8:B9"/>
    <mergeCell ref="C8:C9"/>
    <mergeCell ref="D8:D9"/>
    <mergeCell ref="E8:E9"/>
    <mergeCell ref="F8:F9"/>
    <mergeCell ref="H8:J8"/>
    <mergeCell ref="K8:M8"/>
    <mergeCell ref="G8:G9"/>
    <mergeCell ref="N8:N9"/>
    <mergeCell ref="O8:Q8"/>
    <mergeCell ref="A23:J23"/>
    <mergeCell ref="A26:J26"/>
    <mergeCell ref="A38:Q38"/>
    <mergeCell ref="A27:J27"/>
    <mergeCell ref="O36:P36"/>
    <mergeCell ref="O37:P37"/>
    <mergeCell ref="H36:J36"/>
    <mergeCell ref="H37:J37"/>
  </mergeCells>
  <phoneticPr fontId="23" type="noConversion"/>
  <pageMargins left="0.51181102362204722" right="0.51181102362204722" top="0.78740157480314965" bottom="0.78740157480314965" header="0.31496062992125984" footer="0.31496062992125984"/>
  <pageSetup paperSize="9" scale="4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959"/>
  <sheetViews>
    <sheetView view="pageBreakPreview" zoomScale="70" zoomScaleNormal="80" zoomScaleSheetLayoutView="70" workbookViewId="0">
      <selection activeCell="N10" sqref="N9:N10"/>
    </sheetView>
  </sheetViews>
  <sheetFormatPr defaultColWidth="14.42578125" defaultRowHeight="15" customHeight="1" x14ac:dyDescent="0.2"/>
  <cols>
    <col min="1" max="1" width="9.42578125" customWidth="1"/>
    <col min="2" max="2" width="22.42578125" bestFit="1" customWidth="1"/>
    <col min="3" max="3" width="14.42578125" style="20"/>
    <col min="4" max="4" width="102" customWidth="1"/>
    <col min="5" max="5" width="12.42578125" customWidth="1"/>
    <col min="6" max="6" width="17.5703125" customWidth="1"/>
    <col min="7" max="7" width="51.140625" customWidth="1"/>
    <col min="8" max="9" width="9.140625" customWidth="1"/>
    <col min="10" max="21" width="8" customWidth="1"/>
  </cols>
  <sheetData>
    <row r="1" spans="1:21" ht="86.25" customHeight="1" thickBot="1" x14ac:dyDescent="0.3">
      <c r="A1" s="280" t="s">
        <v>28</v>
      </c>
      <c r="B1" s="281"/>
      <c r="C1" s="281"/>
      <c r="D1" s="281"/>
      <c r="E1" s="281"/>
      <c r="F1" s="281"/>
      <c r="G1" s="282"/>
      <c r="H1" s="1"/>
      <c r="I1" s="1"/>
      <c r="J1" s="1"/>
      <c r="K1" s="1"/>
      <c r="L1" s="1"/>
      <c r="M1" s="1"/>
      <c r="N1" s="1"/>
      <c r="O1" s="1"/>
      <c r="P1" s="1"/>
      <c r="Q1" s="1"/>
      <c r="R1" s="1"/>
      <c r="S1" s="1"/>
      <c r="T1" s="1"/>
      <c r="U1" s="1"/>
    </row>
    <row r="2" spans="1:21" ht="25.5" customHeight="1" x14ac:dyDescent="0.25">
      <c r="A2" s="25" t="str">
        <f>'PLANILHA ORÇAMENTÁRIA'!A2</f>
        <v>PPCI - EMEI SONHO MEU</v>
      </c>
      <c r="B2" s="26"/>
      <c r="C2" s="27"/>
      <c r="D2" s="26"/>
      <c r="E2" s="26"/>
      <c r="F2" s="26"/>
      <c r="G2" s="28"/>
      <c r="H2" s="1"/>
      <c r="I2" s="1"/>
      <c r="J2" s="1"/>
      <c r="K2" s="1"/>
      <c r="L2" s="1"/>
      <c r="M2" s="1"/>
      <c r="N2" s="1"/>
      <c r="O2" s="1"/>
      <c r="P2" s="1"/>
      <c r="Q2" s="1"/>
      <c r="R2" s="1"/>
      <c r="S2" s="1"/>
      <c r="T2" s="1"/>
      <c r="U2" s="1"/>
    </row>
    <row r="3" spans="1:21" ht="15.75" customHeight="1" x14ac:dyDescent="0.25">
      <c r="A3" s="120" t="str">
        <f>'PLANILHA ORÇAMENTÁRIA'!A5</f>
        <v>SINAPI - COMPOSIÇÕES SINTÉTICAS RS 02/2026 - NÃO DESONERADO</v>
      </c>
      <c r="B3" s="26"/>
      <c r="C3" s="27"/>
      <c r="D3" s="26"/>
      <c r="E3" s="26"/>
      <c r="F3" s="26"/>
      <c r="G3" s="28"/>
      <c r="H3" s="1"/>
      <c r="I3" s="1"/>
      <c r="J3" s="1"/>
      <c r="K3" s="1"/>
      <c r="L3" s="1"/>
      <c r="M3" s="1"/>
      <c r="N3" s="1"/>
      <c r="O3" s="1"/>
      <c r="P3" s="1"/>
      <c r="Q3" s="1"/>
      <c r="R3" s="1"/>
      <c r="S3" s="1"/>
      <c r="T3" s="1"/>
      <c r="U3" s="1"/>
    </row>
    <row r="4" spans="1:21" ht="15.75" customHeight="1" x14ac:dyDescent="0.25">
      <c r="A4" s="29" t="str">
        <f>'PLANILHA ORÇAMENTÁRIA'!A6</f>
        <v>ORSE - COMPOSIÇÕES 01/2026 - NÃO DESONERADO</v>
      </c>
      <c r="B4" s="26"/>
      <c r="C4" s="27"/>
      <c r="D4" s="5"/>
      <c r="E4" s="5"/>
      <c r="F4" s="26"/>
      <c r="G4" s="28"/>
      <c r="H4" s="1"/>
      <c r="I4" s="1"/>
      <c r="J4" s="1"/>
      <c r="K4" s="1"/>
      <c r="L4" s="1"/>
      <c r="M4" s="1"/>
      <c r="N4" s="1"/>
      <c r="O4" s="1"/>
      <c r="P4" s="1"/>
      <c r="Q4" s="1"/>
      <c r="R4" s="1"/>
      <c r="S4" s="1"/>
      <c r="T4" s="1"/>
      <c r="U4" s="1"/>
    </row>
    <row r="5" spans="1:21" ht="17.25" customHeight="1" thickBot="1" x14ac:dyDescent="0.3">
      <c r="A5" s="283"/>
      <c r="B5" s="284"/>
      <c r="C5" s="284"/>
      <c r="D5" s="284"/>
      <c r="E5" s="284"/>
      <c r="F5" s="284"/>
      <c r="G5" s="311"/>
      <c r="H5" s="1"/>
      <c r="I5" s="1"/>
      <c r="J5" s="1"/>
      <c r="K5" s="1"/>
      <c r="L5" s="1"/>
      <c r="M5" s="1"/>
      <c r="N5" s="1"/>
      <c r="O5" s="1"/>
      <c r="P5" s="1"/>
      <c r="Q5" s="1"/>
      <c r="R5" s="1"/>
      <c r="S5" s="1"/>
      <c r="T5" s="1"/>
      <c r="U5" s="1"/>
    </row>
    <row r="6" spans="1:21" ht="21.75" customHeight="1" x14ac:dyDescent="0.2">
      <c r="A6" s="312" t="s">
        <v>2</v>
      </c>
      <c r="B6" s="314" t="s">
        <v>3</v>
      </c>
      <c r="C6" s="314" t="s">
        <v>4</v>
      </c>
      <c r="D6" s="314" t="s">
        <v>5</v>
      </c>
      <c r="E6" s="314" t="s">
        <v>6</v>
      </c>
      <c r="F6" s="317" t="s">
        <v>7</v>
      </c>
      <c r="G6" s="318" t="s">
        <v>29</v>
      </c>
      <c r="H6" s="2"/>
      <c r="I6" s="2"/>
      <c r="J6" s="2"/>
      <c r="K6" s="2"/>
      <c r="L6" s="2"/>
      <c r="M6" s="2"/>
      <c r="N6" s="2"/>
      <c r="O6" s="2"/>
      <c r="P6" s="2"/>
      <c r="Q6" s="2"/>
      <c r="R6" s="2"/>
      <c r="S6" s="2"/>
      <c r="T6" s="2"/>
      <c r="U6" s="2"/>
    </row>
    <row r="7" spans="1:21" ht="23.25" customHeight="1" thickBot="1" x14ac:dyDescent="0.3">
      <c r="A7" s="313"/>
      <c r="B7" s="315"/>
      <c r="C7" s="316"/>
      <c r="D7" s="315"/>
      <c r="E7" s="315"/>
      <c r="F7" s="315"/>
      <c r="G7" s="319"/>
      <c r="H7" s="1"/>
      <c r="I7" s="1"/>
      <c r="J7" s="1"/>
      <c r="K7" s="1"/>
      <c r="L7" s="1"/>
      <c r="M7" s="1"/>
      <c r="N7" s="1"/>
      <c r="O7" s="1"/>
      <c r="P7" s="1"/>
      <c r="Q7" s="1"/>
      <c r="R7" s="1"/>
      <c r="S7" s="1"/>
      <c r="T7" s="1"/>
      <c r="U7" s="1"/>
    </row>
    <row r="8" spans="1:21" x14ac:dyDescent="0.25">
      <c r="A8" s="32">
        <v>1</v>
      </c>
      <c r="B8" s="305" t="str">
        <f>'PLANILHA ORÇAMENTÁRIA'!B10</f>
        <v>PROJETO DE PREVENÇÃO CONTRA INCÊNDIO - ÁREA: 1703,10 M²</v>
      </c>
      <c r="C8" s="306"/>
      <c r="D8" s="306"/>
      <c r="E8" s="306"/>
      <c r="F8" s="306"/>
      <c r="G8" s="307"/>
      <c r="H8" s="1"/>
      <c r="I8" s="1"/>
      <c r="J8" s="1"/>
      <c r="K8" s="1"/>
      <c r="L8" s="1"/>
      <c r="M8" s="1"/>
      <c r="N8" s="1"/>
      <c r="O8" s="1"/>
      <c r="P8" s="1"/>
      <c r="Q8" s="1"/>
      <c r="R8" s="1"/>
      <c r="S8" s="1"/>
      <c r="T8" s="1"/>
      <c r="U8" s="1"/>
    </row>
    <row r="9" spans="1:21" s="253" customFormat="1" x14ac:dyDescent="0.25">
      <c r="A9" s="254" t="str">
        <f>'PLANILHA ORÇAMENTÁRIA'!A11</f>
        <v>1.1</v>
      </c>
      <c r="B9" s="260" t="str">
        <f>'PLANILHA ORÇAMENTÁRIA'!B11</f>
        <v>ALARME DE INCÊNDIO</v>
      </c>
      <c r="C9" s="255"/>
      <c r="D9" s="256"/>
      <c r="E9" s="257"/>
      <c r="F9" s="258"/>
      <c r="G9" s="259"/>
      <c r="H9" s="252"/>
      <c r="I9" s="252"/>
      <c r="J9" s="252"/>
      <c r="K9" s="252"/>
      <c r="L9" s="252"/>
      <c r="M9" s="252"/>
      <c r="N9" s="252"/>
      <c r="O9" s="252"/>
      <c r="P9" s="252"/>
      <c r="Q9" s="252"/>
      <c r="R9" s="252"/>
      <c r="S9" s="252"/>
      <c r="T9" s="252"/>
      <c r="U9" s="252"/>
    </row>
    <row r="10" spans="1:21" ht="28.5" x14ac:dyDescent="0.25">
      <c r="A10" s="178" t="str">
        <f>'PLANILHA ORÇAMENTÁRIA'!A12</f>
        <v>1.1.1</v>
      </c>
      <c r="B10" s="179" t="str">
        <f>'PLANILHA ORÇAMENTÁRIA'!B12</f>
        <v>CPU</v>
      </c>
      <c r="C10" s="180">
        <f>'PLANILHA ORÇAMENTÁRIA'!C12</f>
        <v>1</v>
      </c>
      <c r="D10" s="181" t="str">
        <f>'PLANILHA ORÇAMENTÁRIA'!D12</f>
        <v>CENTRAL DE ALARME DE INCÊNDIO CONVENCIONAL, 6 LAÇOS, COM BATERIA - MODELO DE REFERÊNCIA INTELBRAS CIC 06</v>
      </c>
      <c r="E10" s="182" t="str">
        <f>'PLANILHA ORÇAMENTÁRIA'!E12</f>
        <v>UN</v>
      </c>
      <c r="F10" s="183">
        <f>'PLANILHA ORÇAMENTÁRIA'!F12</f>
        <v>1</v>
      </c>
      <c r="G10" s="214" t="s">
        <v>13400</v>
      </c>
      <c r="H10" s="1"/>
      <c r="I10" s="1"/>
      <c r="J10" s="1"/>
      <c r="K10" s="1"/>
      <c r="L10" s="1"/>
      <c r="M10" s="1"/>
      <c r="N10" s="1"/>
      <c r="O10" s="1"/>
      <c r="P10" s="1"/>
      <c r="Q10" s="1"/>
      <c r="R10" s="1"/>
      <c r="S10" s="1"/>
      <c r="T10" s="1"/>
      <c r="U10" s="1"/>
    </row>
    <row r="11" spans="1:21" ht="14.25" x14ac:dyDescent="0.25">
      <c r="A11" s="178" t="str">
        <f>'PLANILHA ORÇAMENTÁRIA'!A13</f>
        <v>1.1.2</v>
      </c>
      <c r="B11" s="179" t="str">
        <f>'PLANILHA ORÇAMENTÁRIA'!B13</f>
        <v>CPU</v>
      </c>
      <c r="C11" s="180">
        <f>'PLANILHA ORÇAMENTÁRIA'!C13</f>
        <v>2</v>
      </c>
      <c r="D11" s="181" t="str">
        <f>'PLANILHA ORÇAMENTÁRIA'!D13</f>
        <v>SIRENE AUDIOVISUAL - FORNECIMENTO E INSTALAÇÃO</v>
      </c>
      <c r="E11" s="182" t="str">
        <f>'PLANILHA ORÇAMENTÁRIA'!E13</f>
        <v>UN</v>
      </c>
      <c r="F11" s="183">
        <f>'PLANILHA ORÇAMENTÁRIA'!F13</f>
        <v>5</v>
      </c>
      <c r="G11" s="214" t="s">
        <v>13400</v>
      </c>
      <c r="H11" s="1"/>
      <c r="I11" s="1"/>
      <c r="J11" s="1"/>
      <c r="K11" s="1"/>
      <c r="L11" s="1"/>
      <c r="M11" s="1"/>
      <c r="N11" s="1"/>
      <c r="O11" s="1"/>
      <c r="P11" s="1"/>
      <c r="Q11" s="1"/>
      <c r="R11" s="1"/>
      <c r="S11" s="1"/>
      <c r="T11" s="1"/>
      <c r="U11" s="1"/>
    </row>
    <row r="12" spans="1:21" ht="14.25" x14ac:dyDescent="0.25">
      <c r="A12" s="178" t="str">
        <f>'PLANILHA ORÇAMENTÁRIA'!A14</f>
        <v>1.1.3</v>
      </c>
      <c r="B12" s="179" t="str">
        <f>'PLANILHA ORÇAMENTÁRIA'!B14</f>
        <v>ORSE</v>
      </c>
      <c r="C12" s="180">
        <f>'PLANILHA ORÇAMENTÁRIA'!C14</f>
        <v>11979</v>
      </c>
      <c r="D12" s="181" t="str">
        <f>'PLANILHA ORÇAMENTÁRIA'!D14</f>
        <v>ACIONADOR MANUAL CONVENCIONAL - FORNECIMENTO E INSTALAÇÃO</v>
      </c>
      <c r="E12" s="182" t="str">
        <f>'PLANILHA ORÇAMENTÁRIA'!E14</f>
        <v>UN</v>
      </c>
      <c r="F12" s="183">
        <f>'PLANILHA ORÇAMENTÁRIA'!F14</f>
        <v>5</v>
      </c>
      <c r="G12" s="214" t="s">
        <v>13400</v>
      </c>
      <c r="H12" s="1"/>
      <c r="I12" s="1"/>
      <c r="J12" s="1"/>
      <c r="K12" s="1"/>
      <c r="L12" s="1"/>
      <c r="M12" s="1"/>
      <c r="N12" s="1"/>
      <c r="O12" s="1"/>
      <c r="P12" s="1"/>
      <c r="Q12" s="1"/>
      <c r="R12" s="1"/>
      <c r="S12" s="1"/>
      <c r="T12" s="1"/>
      <c r="U12" s="1"/>
    </row>
    <row r="13" spans="1:21" ht="28.5" x14ac:dyDescent="0.25">
      <c r="A13" s="178" t="str">
        <f>'PLANILHA ORÇAMENTÁRIA'!A15</f>
        <v>1.1.4</v>
      </c>
      <c r="B13" s="179" t="str">
        <f>'PLANILHA ORÇAMENTÁRIA'!B15</f>
        <v>SINAPI</v>
      </c>
      <c r="C13" s="180">
        <f>'PLANILHA ORÇAMENTÁRIA'!C15</f>
        <v>91871</v>
      </c>
      <c r="D13" s="181" t="str">
        <f>'PLANILHA ORÇAMENTÁRIA'!D15</f>
        <v>ELETRODUTO RÍGIDO ROSCÁVEL, PVC, DN 25 MM (3/4"), PARA CIRCUITOS TERMINAIS, INSTALADO EM PAREDE - FORNECIMENTO E INSTALAÇÃO. AF_03/2023</v>
      </c>
      <c r="E13" s="182" t="str">
        <f>'PLANILHA ORÇAMENTÁRIA'!E15</f>
        <v>M</v>
      </c>
      <c r="F13" s="183">
        <f>'PLANILHA ORÇAMENTÁRIA'!F15</f>
        <v>84</v>
      </c>
      <c r="G13" s="214" t="s">
        <v>13400</v>
      </c>
      <c r="H13" s="1"/>
      <c r="I13" s="1"/>
      <c r="J13" s="1"/>
      <c r="K13" s="1"/>
      <c r="L13" s="1"/>
      <c r="M13" s="1"/>
      <c r="N13" s="1"/>
      <c r="O13" s="1"/>
      <c r="P13" s="1"/>
      <c r="Q13" s="1"/>
      <c r="R13" s="1"/>
      <c r="S13" s="1"/>
      <c r="T13" s="1"/>
      <c r="U13" s="1"/>
    </row>
    <row r="14" spans="1:21" ht="28.5" x14ac:dyDescent="0.25">
      <c r="A14" s="178" t="str">
        <f>'PLANILHA ORÇAMENTÁRIA'!A16</f>
        <v>1.1.5</v>
      </c>
      <c r="B14" s="179" t="str">
        <f>'PLANILHA ORÇAMENTÁRIA'!B16</f>
        <v>SINAPI</v>
      </c>
      <c r="C14" s="180">
        <f>'PLANILHA ORÇAMENTÁRIA'!C16</f>
        <v>91884</v>
      </c>
      <c r="D14" s="181" t="str">
        <f>'PLANILHA ORÇAMENTÁRIA'!D16</f>
        <v>LUVA PARA ELETRODUTO, PVC, ROSCÁVEL, DN 25 MM (3/4"), PARA CIRCUITOS TERMINAIS, INSTALADA EM PAREDE - FORNECIMENTO E INSTALAÇÃO. AF_03/2023</v>
      </c>
      <c r="E14" s="182" t="str">
        <f>'PLANILHA ORÇAMENTÁRIA'!E16</f>
        <v>UN</v>
      </c>
      <c r="F14" s="183">
        <f>'PLANILHA ORÇAMENTÁRIA'!F16</f>
        <v>28</v>
      </c>
      <c r="G14" s="214" t="s">
        <v>13400</v>
      </c>
      <c r="H14" s="1"/>
      <c r="I14" s="1"/>
      <c r="J14" s="1"/>
      <c r="K14" s="1"/>
      <c r="L14" s="1"/>
      <c r="M14" s="1"/>
      <c r="N14" s="1"/>
      <c r="O14" s="1"/>
      <c r="P14" s="1"/>
      <c r="Q14" s="1"/>
      <c r="R14" s="1"/>
      <c r="S14" s="1"/>
      <c r="T14" s="1"/>
      <c r="U14" s="1"/>
    </row>
    <row r="15" spans="1:21" ht="28.5" x14ac:dyDescent="0.25">
      <c r="A15" s="178" t="str">
        <f>'PLANILHA ORÇAMENTÁRIA'!A17</f>
        <v>1.1.6</v>
      </c>
      <c r="B15" s="179" t="str">
        <f>'PLANILHA ORÇAMENTÁRIA'!B17</f>
        <v>SINAPI</v>
      </c>
      <c r="C15" s="180">
        <f>'PLANILHA ORÇAMENTÁRIA'!C17</f>
        <v>104396</v>
      </c>
      <c r="D15" s="181" t="str">
        <f>'PLANILHA ORÇAMENTÁRIA'!D17</f>
        <v>CONDULETE DE PVC, TIPO E, PARA ELETRODUTO DE PVC SOLDÁVEL DN 25 MM (3/4''), APARENTE - FORNECIMENTO E INSTALAÇÃO. AF_01/2026</v>
      </c>
      <c r="E15" s="182" t="str">
        <f>'PLANILHA ORÇAMENTÁRIA'!E17</f>
        <v>UN</v>
      </c>
      <c r="F15" s="183">
        <f>'PLANILHA ORÇAMENTÁRIA'!F17</f>
        <v>2</v>
      </c>
      <c r="G15" s="214" t="s">
        <v>13400</v>
      </c>
      <c r="H15" s="1"/>
      <c r="I15" s="1"/>
      <c r="J15" s="1"/>
      <c r="K15" s="1"/>
      <c r="L15" s="1"/>
      <c r="M15" s="1"/>
      <c r="N15" s="1"/>
      <c r="O15" s="1"/>
      <c r="P15" s="1"/>
      <c r="Q15" s="1"/>
      <c r="R15" s="1"/>
      <c r="S15" s="1"/>
      <c r="T15" s="1"/>
      <c r="U15" s="1"/>
    </row>
    <row r="16" spans="1:21" ht="28.5" x14ac:dyDescent="0.25">
      <c r="A16" s="178" t="str">
        <f>'PLANILHA ORÇAMENTÁRIA'!A18</f>
        <v>1.1.7</v>
      </c>
      <c r="B16" s="179" t="str">
        <f>'PLANILHA ORÇAMENTÁRIA'!B18</f>
        <v>SINAPI</v>
      </c>
      <c r="C16" s="180">
        <f>'PLANILHA ORÇAMENTÁRIA'!C18</f>
        <v>95814</v>
      </c>
      <c r="D16" s="181" t="str">
        <f>'PLANILHA ORÇAMENTÁRIA'!D18</f>
        <v>CONDULETE DE PVC, TIPO TB, PARA ELETRODUTO DE PVC SOLDÁVEL DN 25 MM (3/4''), APARENTE - FORNECIMENTO E INSTALAÇÃO. AF_01/2026</v>
      </c>
      <c r="E16" s="182" t="str">
        <f>'PLANILHA ORÇAMENTÁRIA'!E18</f>
        <v>UN</v>
      </c>
      <c r="F16" s="183">
        <f>'PLANILHA ORÇAMENTÁRIA'!F18</f>
        <v>6</v>
      </c>
      <c r="G16" s="214" t="s">
        <v>13400</v>
      </c>
      <c r="H16" s="1"/>
      <c r="I16" s="1"/>
      <c r="J16" s="1"/>
      <c r="K16" s="1"/>
      <c r="L16" s="1"/>
      <c r="M16" s="1"/>
      <c r="N16" s="1"/>
      <c r="O16" s="1"/>
      <c r="P16" s="1"/>
      <c r="Q16" s="1"/>
      <c r="R16" s="1"/>
      <c r="S16" s="1"/>
      <c r="T16" s="1"/>
      <c r="U16" s="1"/>
    </row>
    <row r="17" spans="1:21" ht="28.5" x14ac:dyDescent="0.25">
      <c r="A17" s="178" t="str">
        <f>'PLANILHA ORÇAMENTÁRIA'!A19</f>
        <v>1.1.8</v>
      </c>
      <c r="B17" s="179" t="str">
        <f>'PLANILHA ORÇAMENTÁRIA'!B19</f>
        <v>SINAPI</v>
      </c>
      <c r="C17" s="180">
        <f>'PLANILHA ORÇAMENTÁRIA'!C19</f>
        <v>104404</v>
      </c>
      <c r="D17" s="181" t="str">
        <f>'PLANILHA ORÇAMENTÁRIA'!D19</f>
        <v>CONDULETE DE PVC, TIPO T, PARA ELETRODUTO DE PVC SOLDÁVEL DN 25 MM (3/4''), APARENTE - FORNECIMENTO E INSTALAÇÃO. AF_01/2026</v>
      </c>
      <c r="E17" s="182" t="str">
        <f>'PLANILHA ORÇAMENTÁRIA'!E19</f>
        <v>UN</v>
      </c>
      <c r="F17" s="183">
        <f>'PLANILHA ORÇAMENTÁRIA'!F19</f>
        <v>2</v>
      </c>
      <c r="G17" s="214" t="s">
        <v>13400</v>
      </c>
      <c r="H17" s="1"/>
      <c r="I17" s="1"/>
      <c r="J17" s="1"/>
      <c r="K17" s="1"/>
      <c r="L17" s="1"/>
      <c r="M17" s="1"/>
      <c r="N17" s="1"/>
      <c r="O17" s="1"/>
      <c r="P17" s="1"/>
      <c r="Q17" s="1"/>
      <c r="R17" s="1"/>
      <c r="S17" s="1"/>
      <c r="T17" s="1"/>
      <c r="U17" s="1"/>
    </row>
    <row r="18" spans="1:21" ht="28.5" x14ac:dyDescent="0.25">
      <c r="A18" s="178" t="str">
        <f>'PLANILHA ORÇAMENTÁRIA'!A20</f>
        <v>1.1.9</v>
      </c>
      <c r="B18" s="179" t="str">
        <f>'PLANILHA ORÇAMENTÁRIA'!B20</f>
        <v>SINAPI</v>
      </c>
      <c r="C18" s="180">
        <f>'PLANILHA ORÇAMENTÁRIA'!C20</f>
        <v>95808</v>
      </c>
      <c r="D18" s="181" t="str">
        <f>'PLANILHA ORÇAMENTÁRIA'!D20</f>
        <v>CONDULETE DE PVC, TIPO LL, PARA ELETRODUTO DE PVC SOLDÁVEL DN 25 MM (3/4''), APARENTE - FORNECIMENTO E INSTALAÇÃO. AF_01/2026</v>
      </c>
      <c r="E18" s="182" t="str">
        <f>'PLANILHA ORÇAMENTÁRIA'!E20</f>
        <v>UN</v>
      </c>
      <c r="F18" s="183">
        <f>'PLANILHA ORÇAMENTÁRIA'!F20</f>
        <v>5</v>
      </c>
      <c r="G18" s="214" t="s">
        <v>13400</v>
      </c>
      <c r="H18" s="1"/>
      <c r="I18" s="1"/>
      <c r="J18" s="1"/>
      <c r="K18" s="1"/>
      <c r="L18" s="1"/>
      <c r="M18" s="1"/>
      <c r="N18" s="1"/>
      <c r="O18" s="1"/>
      <c r="P18" s="1"/>
      <c r="Q18" s="1"/>
      <c r="R18" s="1"/>
      <c r="S18" s="1"/>
      <c r="T18" s="1"/>
      <c r="U18" s="1"/>
    </row>
    <row r="19" spans="1:21" ht="14.25" x14ac:dyDescent="0.25">
      <c r="A19" s="178" t="str">
        <f>'PLANILHA ORÇAMENTÁRIA'!A21</f>
        <v>1.1.10</v>
      </c>
      <c r="B19" s="179" t="str">
        <f>'PLANILHA ORÇAMENTÁRIA'!B21</f>
        <v>CPU</v>
      </c>
      <c r="C19" s="180">
        <f>'PLANILHA ORÇAMENTÁRIA'!C21</f>
        <v>3</v>
      </c>
      <c r="D19" s="181" t="str">
        <f>'PLANILHA ORÇAMENTÁRIA'!D21</f>
        <v>CABO PARA ALARME/DETECÇÃO INCÊNDIO 1X2X1,00 MM² - FORNECIMENTO E INSTALAÇÃO</v>
      </c>
      <c r="E19" s="182" t="str">
        <f>'PLANILHA ORÇAMENTÁRIA'!E21</f>
        <v>M</v>
      </c>
      <c r="F19" s="183">
        <f>'PLANILHA ORÇAMENTÁRIA'!F21</f>
        <v>84</v>
      </c>
      <c r="G19" s="214" t="s">
        <v>13400</v>
      </c>
      <c r="H19" s="1"/>
      <c r="I19" s="1"/>
      <c r="J19" s="1"/>
      <c r="K19" s="1"/>
      <c r="L19" s="1"/>
      <c r="M19" s="1"/>
      <c r="N19" s="1"/>
      <c r="O19" s="1"/>
      <c r="P19" s="1"/>
      <c r="Q19" s="1"/>
      <c r="R19" s="1"/>
      <c r="S19" s="1"/>
      <c r="T19" s="1"/>
      <c r="U19" s="1"/>
    </row>
    <row r="20" spans="1:21" ht="42.75" x14ac:dyDescent="0.25">
      <c r="A20" s="178" t="str">
        <f>'PLANILHA ORÇAMENTÁRIA'!A22</f>
        <v>1.1.11</v>
      </c>
      <c r="B20" s="179" t="str">
        <f>'PLANILHA ORÇAMENTÁRIA'!B22</f>
        <v>CPU</v>
      </c>
      <c r="C20" s="180">
        <f>'PLANILHA ORÇAMENTÁRIA'!C22</f>
        <v>4</v>
      </c>
      <c r="D20" s="181" t="str">
        <f>'PLANILHA ORÇAMENTÁRIA'!D22</f>
        <v>PLACA DE SINALIZACAO DE SEGURANCA CONTRA INCENDIO, FOTOLUMINESCENTE, QUADRADA, *20 X 20* CM, EM PVC *2* MM ANTI-CHAMAS (SIMBOLOS, CORES E PICTOGRAMAS CONFORME NBR 16820) - FORNECIMENTO E INSTALAÇÃO</v>
      </c>
      <c r="E20" s="182" t="str">
        <f>'PLANILHA ORÇAMENTÁRIA'!E22</f>
        <v>UN</v>
      </c>
      <c r="F20" s="183">
        <f>'PLANILHA ORÇAMENTÁRIA'!F22</f>
        <v>6</v>
      </c>
      <c r="G20" s="214" t="s">
        <v>13400</v>
      </c>
      <c r="H20" s="1"/>
      <c r="I20" s="1"/>
      <c r="J20" s="1"/>
      <c r="K20" s="1"/>
      <c r="L20" s="1"/>
      <c r="M20" s="1"/>
      <c r="N20" s="1"/>
      <c r="O20" s="1"/>
      <c r="P20" s="1"/>
      <c r="Q20" s="1"/>
      <c r="R20" s="1"/>
      <c r="S20" s="1"/>
      <c r="T20" s="1"/>
      <c r="U20" s="1"/>
    </row>
    <row r="21" spans="1:21" s="269" customFormat="1" ht="14.25" x14ac:dyDescent="0.25">
      <c r="A21" s="261"/>
      <c r="B21" s="262"/>
      <c r="C21" s="263"/>
      <c r="D21" s="264"/>
      <c r="E21" s="265"/>
      <c r="F21" s="266"/>
      <c r="G21" s="267"/>
      <c r="H21" s="268"/>
      <c r="I21" s="268"/>
      <c r="J21" s="268"/>
      <c r="K21" s="268"/>
      <c r="L21" s="268"/>
      <c r="M21" s="268"/>
      <c r="N21" s="268"/>
      <c r="O21" s="268"/>
      <c r="P21" s="268"/>
      <c r="Q21" s="268"/>
      <c r="R21" s="268"/>
      <c r="S21" s="268"/>
      <c r="T21" s="268"/>
      <c r="U21" s="268"/>
    </row>
    <row r="22" spans="1:21" s="253" customFormat="1" x14ac:dyDescent="0.25">
      <c r="A22" s="254" t="str">
        <f>'PLANILHA ORÇAMENTÁRIA'!A24</f>
        <v>1.2</v>
      </c>
      <c r="B22" s="260" t="str">
        <f>'PLANILHA ORÇAMENTÁRIA'!B24</f>
        <v>BARRAS ANTIPÂNICO</v>
      </c>
      <c r="C22" s="247"/>
      <c r="D22" s="248"/>
      <c r="E22" s="249"/>
      <c r="F22" s="250"/>
      <c r="G22" s="251"/>
      <c r="H22" s="252"/>
      <c r="I22" s="252"/>
      <c r="J22" s="252"/>
      <c r="K22" s="252"/>
      <c r="L22" s="252"/>
      <c r="M22" s="252"/>
      <c r="N22" s="252"/>
      <c r="O22" s="252"/>
      <c r="P22" s="252"/>
      <c r="Q22" s="252"/>
      <c r="R22" s="252"/>
      <c r="S22" s="252"/>
      <c r="T22" s="252"/>
      <c r="U22" s="252"/>
    </row>
    <row r="23" spans="1:21" ht="28.5" x14ac:dyDescent="0.25">
      <c r="A23" s="178" t="str">
        <f>'PLANILHA ORÇAMENTÁRIA'!A25</f>
        <v>1.2.1</v>
      </c>
      <c r="B23" s="179" t="str">
        <f>'PLANILHA ORÇAMENTÁRIA'!B25</f>
        <v>CPU</v>
      </c>
      <c r="C23" s="180">
        <f>'PLANILHA ORÇAMENTÁRIA'!C25</f>
        <v>5</v>
      </c>
      <c r="D23" s="181" t="str">
        <f>'PLANILHA ORÇAMENTÁRIA'!D25</f>
        <v>BARRA ANTIPANICO SIMPLES, COM FECHADURA LADO OPOSTO, COR CINZA - FORNECIMENTO E INSTALAÇÃO</v>
      </c>
      <c r="E23" s="182" t="str">
        <f>'PLANILHA ORÇAMENTÁRIA'!E25</f>
        <v>UN</v>
      </c>
      <c r="F23" s="183">
        <f>'PLANILHA ORÇAMENTÁRIA'!F25</f>
        <v>2</v>
      </c>
      <c r="G23" s="214" t="s">
        <v>13400</v>
      </c>
      <c r="H23" s="1"/>
      <c r="I23" s="1"/>
      <c r="J23" s="1"/>
      <c r="K23" s="1"/>
      <c r="L23" s="1"/>
      <c r="M23" s="1"/>
      <c r="N23" s="1"/>
      <c r="O23" s="1"/>
      <c r="P23" s="1"/>
      <c r="Q23" s="1"/>
      <c r="R23" s="1"/>
      <c r="S23" s="1"/>
      <c r="T23" s="1"/>
      <c r="U23" s="1"/>
    </row>
    <row r="24" spans="1:21" x14ac:dyDescent="0.25">
      <c r="A24" s="308"/>
      <c r="B24" s="309"/>
      <c r="C24" s="309"/>
      <c r="D24" s="309"/>
      <c r="E24" s="309"/>
      <c r="F24" s="309"/>
      <c r="G24" s="310"/>
      <c r="H24" s="1"/>
      <c r="I24" s="1"/>
      <c r="J24" s="1"/>
      <c r="K24" s="1"/>
      <c r="L24" s="1"/>
      <c r="M24" s="1"/>
      <c r="N24" s="1"/>
      <c r="O24" s="1"/>
      <c r="P24" s="1"/>
      <c r="Q24" s="1"/>
      <c r="R24" s="1"/>
      <c r="S24" s="1"/>
      <c r="T24" s="1"/>
      <c r="U24" s="1"/>
    </row>
    <row r="25" spans="1:21" ht="27.75" customHeight="1" x14ac:dyDescent="0.25">
      <c r="A25" s="51"/>
      <c r="B25" s="41"/>
      <c r="C25" s="43"/>
      <c r="D25" s="39"/>
      <c r="E25" s="39"/>
      <c r="F25" s="41"/>
      <c r="G25" s="42"/>
      <c r="H25" s="43"/>
      <c r="I25" s="1"/>
      <c r="J25" s="1"/>
      <c r="K25" s="1"/>
      <c r="L25" s="1"/>
      <c r="M25" s="1"/>
      <c r="N25" s="1"/>
      <c r="O25" s="1"/>
      <c r="P25" s="1"/>
      <c r="Q25" s="1"/>
      <c r="R25" s="1"/>
      <c r="S25" s="1"/>
      <c r="T25" s="1"/>
      <c r="U25" s="1"/>
    </row>
    <row r="26" spans="1:21" ht="33" customHeight="1" x14ac:dyDescent="0.25">
      <c r="A26" s="50"/>
      <c r="C26" s="304" t="s">
        <v>26</v>
      </c>
      <c r="D26" s="304"/>
      <c r="E26" s="45"/>
      <c r="F26" s="46"/>
      <c r="G26" s="205" t="s">
        <v>12340</v>
      </c>
      <c r="H26" s="46"/>
      <c r="I26" s="1"/>
      <c r="J26" s="1"/>
      <c r="K26" s="1"/>
      <c r="L26" s="1"/>
      <c r="M26" s="1"/>
      <c r="N26" s="1"/>
      <c r="O26" s="1"/>
      <c r="P26" s="1"/>
      <c r="Q26" s="1"/>
      <c r="R26" s="1"/>
      <c r="S26" s="1"/>
      <c r="T26" s="1"/>
      <c r="U26" s="1"/>
    </row>
    <row r="27" spans="1:21" ht="21.75" customHeight="1" x14ac:dyDescent="0.25">
      <c r="A27" s="50"/>
      <c r="C27" s="279" t="s">
        <v>27</v>
      </c>
      <c r="D27" s="279"/>
      <c r="E27" s="45"/>
      <c r="F27" s="212"/>
      <c r="G27" s="204" t="s">
        <v>12344</v>
      </c>
      <c r="H27" s="46"/>
      <c r="I27" s="1"/>
      <c r="J27" s="1"/>
      <c r="K27" s="1"/>
      <c r="L27" s="1"/>
      <c r="M27" s="1"/>
      <c r="N27" s="1"/>
      <c r="O27" s="1"/>
      <c r="P27" s="1"/>
      <c r="Q27" s="1"/>
      <c r="R27" s="1"/>
      <c r="S27" s="1"/>
      <c r="T27" s="1"/>
      <c r="U27" s="1"/>
    </row>
    <row r="28" spans="1:21" ht="13.5" customHeight="1" x14ac:dyDescent="0.25">
      <c r="A28" s="52"/>
      <c r="B28" s="6"/>
      <c r="C28" s="21"/>
      <c r="D28" s="6"/>
      <c r="E28" s="6"/>
      <c r="F28" s="6"/>
      <c r="G28" s="53"/>
      <c r="H28" s="1"/>
      <c r="I28" s="1"/>
      <c r="J28" s="1"/>
      <c r="K28" s="1"/>
      <c r="L28" s="1"/>
      <c r="M28" s="1"/>
      <c r="N28" s="1"/>
      <c r="O28" s="1"/>
      <c r="P28" s="1"/>
      <c r="Q28" s="1"/>
      <c r="R28" s="1"/>
      <c r="S28" s="1"/>
      <c r="T28" s="1"/>
      <c r="U28" s="1"/>
    </row>
    <row r="29" spans="1:21" ht="0.75" customHeight="1" thickBot="1" x14ac:dyDescent="0.3">
      <c r="A29" s="54"/>
      <c r="B29" s="55"/>
      <c r="C29" s="56"/>
      <c r="D29" s="55"/>
      <c r="E29" s="55"/>
      <c r="F29" s="55"/>
      <c r="G29" s="57"/>
      <c r="H29" s="1"/>
      <c r="I29" s="1"/>
      <c r="J29" s="1"/>
      <c r="K29" s="1"/>
      <c r="L29" s="1"/>
      <c r="M29" s="1"/>
      <c r="N29" s="1"/>
      <c r="O29" s="1"/>
      <c r="P29" s="1"/>
      <c r="Q29" s="1"/>
      <c r="R29" s="1"/>
      <c r="S29" s="1"/>
      <c r="T29" s="1"/>
      <c r="U29" s="1"/>
    </row>
    <row r="30" spans="1:21" ht="13.5" customHeight="1" x14ac:dyDescent="0.25">
      <c r="A30" s="6"/>
      <c r="B30" s="6"/>
      <c r="C30" s="21"/>
      <c r="D30" s="6"/>
      <c r="E30" s="6"/>
      <c r="F30" s="6"/>
      <c r="G30" s="6"/>
      <c r="H30" s="1"/>
      <c r="I30" s="1"/>
      <c r="J30" s="1"/>
      <c r="K30" s="1"/>
      <c r="L30" s="1"/>
      <c r="M30" s="1"/>
      <c r="N30" s="1"/>
      <c r="O30" s="1"/>
      <c r="P30" s="1"/>
      <c r="Q30" s="1"/>
      <c r="R30" s="1"/>
      <c r="S30" s="1"/>
      <c r="T30" s="1"/>
      <c r="U30" s="1"/>
    </row>
    <row r="31" spans="1:21" ht="13.5" customHeight="1" x14ac:dyDescent="0.25">
      <c r="A31" s="6"/>
      <c r="B31" s="6"/>
      <c r="C31" s="21"/>
      <c r="D31" s="6"/>
      <c r="E31" s="6"/>
      <c r="F31" s="6"/>
      <c r="G31" s="6"/>
      <c r="H31" s="1"/>
      <c r="I31" s="1"/>
      <c r="J31" s="1"/>
      <c r="K31" s="1"/>
      <c r="L31" s="1"/>
      <c r="M31" s="1"/>
      <c r="N31" s="1"/>
      <c r="O31" s="1"/>
      <c r="P31" s="1"/>
      <c r="Q31" s="1"/>
      <c r="R31" s="1"/>
      <c r="S31" s="1"/>
      <c r="T31" s="1"/>
      <c r="U31" s="1"/>
    </row>
    <row r="32" spans="1:21" ht="13.5" customHeight="1" x14ac:dyDescent="0.25">
      <c r="A32" s="6"/>
      <c r="B32" s="6"/>
      <c r="C32" s="21"/>
      <c r="D32" s="6"/>
      <c r="E32" s="6"/>
      <c r="F32" s="6"/>
      <c r="G32" s="6"/>
      <c r="H32" s="1"/>
      <c r="I32" s="1"/>
      <c r="J32" s="1"/>
      <c r="K32" s="1"/>
      <c r="L32" s="1"/>
      <c r="M32" s="1"/>
      <c r="N32" s="1"/>
      <c r="O32" s="1"/>
      <c r="P32" s="1"/>
      <c r="Q32" s="1"/>
      <c r="R32" s="1"/>
      <c r="S32" s="1"/>
      <c r="T32" s="1"/>
      <c r="U32" s="1"/>
    </row>
    <row r="33" spans="1:21" ht="13.5" customHeight="1" x14ac:dyDescent="0.25">
      <c r="A33" s="6"/>
      <c r="B33" s="6"/>
      <c r="C33" s="21"/>
      <c r="D33" s="6"/>
      <c r="E33" s="6"/>
      <c r="F33" s="6"/>
      <c r="G33" s="6"/>
      <c r="H33" s="1"/>
      <c r="I33" s="1"/>
      <c r="J33" s="1"/>
      <c r="K33" s="1"/>
      <c r="L33" s="1"/>
      <c r="M33" s="1"/>
      <c r="N33" s="1"/>
      <c r="O33" s="1"/>
      <c r="P33" s="1"/>
      <c r="Q33" s="1"/>
      <c r="R33" s="1"/>
      <c r="S33" s="1"/>
      <c r="T33" s="1"/>
      <c r="U33" s="1"/>
    </row>
    <row r="34" spans="1:21" ht="13.5" customHeight="1" x14ac:dyDescent="0.25">
      <c r="A34" s="6"/>
      <c r="B34" s="6"/>
      <c r="C34" s="21"/>
      <c r="D34" s="6"/>
      <c r="E34" s="6"/>
      <c r="F34" s="6"/>
      <c r="G34" s="6"/>
      <c r="H34" s="1"/>
      <c r="I34" s="1"/>
      <c r="J34" s="1"/>
      <c r="K34" s="1"/>
      <c r="L34" s="1"/>
      <c r="M34" s="1"/>
      <c r="N34" s="1"/>
      <c r="O34" s="1"/>
      <c r="P34" s="1"/>
      <c r="Q34" s="1"/>
      <c r="R34" s="1"/>
      <c r="S34" s="1"/>
      <c r="T34" s="1"/>
      <c r="U34" s="1"/>
    </row>
    <row r="35" spans="1:21" ht="13.5" customHeight="1" x14ac:dyDescent="0.25">
      <c r="A35" s="6"/>
      <c r="B35" s="6"/>
      <c r="C35" s="21"/>
      <c r="D35" s="6"/>
      <c r="E35" s="6"/>
      <c r="F35" s="6"/>
      <c r="G35" s="6"/>
      <c r="H35" s="1"/>
      <c r="I35" s="1"/>
      <c r="J35" s="1"/>
      <c r="K35" s="1"/>
      <c r="L35" s="1"/>
      <c r="M35" s="1"/>
      <c r="N35" s="1"/>
      <c r="O35" s="1"/>
      <c r="P35" s="1"/>
      <c r="Q35" s="1"/>
      <c r="R35" s="1"/>
      <c r="S35" s="1"/>
      <c r="T35" s="1"/>
      <c r="U35" s="1"/>
    </row>
    <row r="36" spans="1:21" ht="13.5" customHeight="1" x14ac:dyDescent="0.25">
      <c r="A36" s="6"/>
      <c r="B36" s="6"/>
      <c r="C36" s="21"/>
      <c r="D36" s="6"/>
      <c r="E36" s="6"/>
      <c r="F36" s="6"/>
      <c r="G36" s="6"/>
      <c r="H36" s="1"/>
      <c r="I36" s="1"/>
      <c r="J36" s="1"/>
      <c r="K36" s="1"/>
      <c r="L36" s="1"/>
      <c r="M36" s="1"/>
      <c r="N36" s="1"/>
      <c r="O36" s="1"/>
      <c r="P36" s="1"/>
      <c r="Q36" s="1"/>
      <c r="R36" s="1"/>
      <c r="S36" s="1"/>
      <c r="T36" s="1"/>
      <c r="U36" s="1"/>
    </row>
    <row r="37" spans="1:21" ht="13.5" customHeight="1" x14ac:dyDescent="0.25">
      <c r="A37" s="6"/>
      <c r="B37" s="6"/>
      <c r="C37" s="21"/>
      <c r="D37" s="6"/>
      <c r="E37" s="6"/>
      <c r="F37" s="6"/>
      <c r="G37" s="6"/>
      <c r="H37" s="1"/>
      <c r="I37" s="1"/>
      <c r="J37" s="1"/>
      <c r="K37" s="1"/>
      <c r="L37" s="1"/>
      <c r="M37" s="1"/>
      <c r="N37" s="1"/>
      <c r="O37" s="1"/>
      <c r="P37" s="1"/>
      <c r="Q37" s="1"/>
      <c r="R37" s="1"/>
      <c r="S37" s="1"/>
      <c r="T37" s="1"/>
      <c r="U37" s="1"/>
    </row>
    <row r="38" spans="1:21" ht="13.5" customHeight="1" x14ac:dyDescent="0.25">
      <c r="A38" s="6"/>
      <c r="B38" s="6"/>
      <c r="C38" s="21"/>
      <c r="D38" s="6"/>
      <c r="E38" s="6"/>
      <c r="F38" s="6"/>
      <c r="G38" s="6"/>
      <c r="H38" s="1"/>
      <c r="I38" s="1"/>
      <c r="J38" s="1"/>
      <c r="K38" s="1"/>
      <c r="L38" s="1"/>
      <c r="M38" s="1"/>
      <c r="N38" s="1"/>
      <c r="O38" s="1"/>
      <c r="P38" s="1"/>
      <c r="Q38" s="1"/>
      <c r="R38" s="1"/>
      <c r="S38" s="1"/>
      <c r="T38" s="1"/>
      <c r="U38" s="1"/>
    </row>
    <row r="39" spans="1:21" ht="13.5" customHeight="1" x14ac:dyDescent="0.25">
      <c r="A39" s="6"/>
      <c r="B39" s="6"/>
      <c r="C39" s="21"/>
      <c r="D39" s="6"/>
      <c r="E39" s="6"/>
      <c r="F39" s="6"/>
      <c r="G39" s="6"/>
      <c r="H39" s="1"/>
      <c r="I39" s="1"/>
      <c r="J39" s="1"/>
      <c r="K39" s="1"/>
      <c r="L39" s="1"/>
      <c r="M39" s="1"/>
      <c r="N39" s="1"/>
      <c r="O39" s="1"/>
      <c r="P39" s="1"/>
      <c r="Q39" s="1"/>
      <c r="R39" s="1"/>
      <c r="S39" s="1"/>
      <c r="T39" s="1"/>
      <c r="U39" s="1"/>
    </row>
    <row r="40" spans="1:21" ht="13.5" customHeight="1" x14ac:dyDescent="0.25">
      <c r="A40" s="6"/>
      <c r="B40" s="6"/>
      <c r="C40" s="21"/>
      <c r="D40" s="6"/>
      <c r="E40" s="6"/>
      <c r="F40" s="6"/>
      <c r="G40" s="6"/>
      <c r="H40" s="1"/>
      <c r="I40" s="1"/>
      <c r="J40" s="1"/>
      <c r="K40" s="1"/>
      <c r="L40" s="1"/>
      <c r="M40" s="1"/>
      <c r="N40" s="1"/>
      <c r="O40" s="1"/>
      <c r="P40" s="1"/>
      <c r="Q40" s="1"/>
      <c r="R40" s="1"/>
      <c r="S40" s="1"/>
      <c r="T40" s="1"/>
      <c r="U40" s="1"/>
    </row>
    <row r="41" spans="1:21" ht="13.5" customHeight="1" x14ac:dyDescent="0.25">
      <c r="A41" s="6"/>
      <c r="B41" s="6"/>
      <c r="C41" s="21"/>
      <c r="D41" s="6"/>
      <c r="E41" s="6"/>
      <c r="F41" s="6"/>
      <c r="G41" s="6"/>
      <c r="H41" s="1"/>
      <c r="I41" s="1"/>
      <c r="J41" s="1"/>
      <c r="K41" s="1"/>
      <c r="L41" s="1"/>
      <c r="M41" s="1"/>
      <c r="N41" s="1"/>
      <c r="O41" s="1"/>
      <c r="P41" s="1"/>
      <c r="Q41" s="1"/>
      <c r="R41" s="1"/>
      <c r="S41" s="1"/>
      <c r="T41" s="1"/>
      <c r="U41" s="1"/>
    </row>
    <row r="42" spans="1:21" ht="13.5" customHeight="1" x14ac:dyDescent="0.25">
      <c r="A42" s="6"/>
      <c r="B42" s="6"/>
      <c r="C42" s="21"/>
      <c r="D42" s="6"/>
      <c r="E42" s="6"/>
      <c r="F42" s="6"/>
      <c r="G42" s="6"/>
      <c r="H42" s="1"/>
      <c r="I42" s="1"/>
      <c r="J42" s="1"/>
      <c r="K42" s="1"/>
      <c r="L42" s="1"/>
      <c r="M42" s="1"/>
      <c r="N42" s="1"/>
      <c r="O42" s="1"/>
      <c r="P42" s="1"/>
      <c r="Q42" s="1"/>
      <c r="R42" s="1"/>
      <c r="S42" s="1"/>
      <c r="T42" s="1"/>
      <c r="U42" s="1"/>
    </row>
    <row r="43" spans="1:21" ht="13.5" customHeight="1" x14ac:dyDescent="0.25">
      <c r="A43" s="6"/>
      <c r="B43" s="6"/>
      <c r="C43" s="21"/>
      <c r="D43" s="6"/>
      <c r="E43" s="6"/>
      <c r="F43" s="6"/>
      <c r="G43" s="6"/>
      <c r="H43" s="1"/>
      <c r="I43" s="1"/>
      <c r="J43" s="1"/>
      <c r="K43" s="1"/>
      <c r="L43" s="1"/>
      <c r="M43" s="1"/>
      <c r="N43" s="1"/>
      <c r="O43" s="1"/>
      <c r="P43" s="1"/>
      <c r="Q43" s="1"/>
      <c r="R43" s="1"/>
      <c r="S43" s="1"/>
      <c r="T43" s="1"/>
      <c r="U43" s="1"/>
    </row>
    <row r="44" spans="1:21" ht="13.5" customHeight="1" x14ac:dyDescent="0.25">
      <c r="A44" s="6"/>
      <c r="B44" s="6"/>
      <c r="C44" s="21"/>
      <c r="D44" s="6"/>
      <c r="E44" s="6"/>
      <c r="F44" s="6"/>
      <c r="G44" s="6"/>
      <c r="H44" s="1"/>
      <c r="I44" s="1"/>
      <c r="J44" s="1"/>
      <c r="K44" s="1"/>
      <c r="L44" s="1"/>
      <c r="M44" s="1"/>
      <c r="N44" s="1"/>
      <c r="O44" s="1"/>
      <c r="P44" s="1"/>
      <c r="Q44" s="1"/>
      <c r="R44" s="1"/>
      <c r="S44" s="1"/>
      <c r="T44" s="1"/>
      <c r="U44" s="1"/>
    </row>
    <row r="45" spans="1:21" ht="13.5" customHeight="1" x14ac:dyDescent="0.25">
      <c r="A45" s="6"/>
      <c r="B45" s="6"/>
      <c r="C45" s="21"/>
      <c r="D45" s="6"/>
      <c r="E45" s="6"/>
      <c r="F45" s="6"/>
      <c r="G45" s="6"/>
      <c r="H45" s="1"/>
      <c r="I45" s="1"/>
      <c r="J45" s="1"/>
      <c r="K45" s="1"/>
      <c r="L45" s="1"/>
      <c r="M45" s="1"/>
      <c r="N45" s="1"/>
      <c r="O45" s="1"/>
      <c r="P45" s="1"/>
      <c r="Q45" s="1"/>
      <c r="R45" s="1"/>
      <c r="S45" s="1"/>
      <c r="T45" s="1"/>
      <c r="U45" s="1"/>
    </row>
    <row r="46" spans="1:21" ht="13.5" customHeight="1" x14ac:dyDescent="0.25">
      <c r="A46" s="6"/>
      <c r="B46" s="6"/>
      <c r="C46" s="21"/>
      <c r="D46" s="6"/>
      <c r="E46" s="6"/>
      <c r="F46" s="6"/>
      <c r="G46" s="6"/>
      <c r="H46" s="1"/>
      <c r="I46" s="1"/>
      <c r="J46" s="1"/>
      <c r="K46" s="1"/>
      <c r="L46" s="1"/>
      <c r="M46" s="1"/>
      <c r="N46" s="1"/>
      <c r="O46" s="1"/>
      <c r="P46" s="1"/>
      <c r="Q46" s="1"/>
      <c r="R46" s="1"/>
      <c r="S46" s="1"/>
      <c r="T46" s="1"/>
      <c r="U46" s="1"/>
    </row>
    <row r="47" spans="1:21" ht="13.5" customHeight="1" x14ac:dyDescent="0.25">
      <c r="A47" s="7"/>
      <c r="B47" s="7"/>
      <c r="C47" s="22"/>
      <c r="D47" s="7"/>
      <c r="E47" s="7"/>
      <c r="F47" s="7"/>
      <c r="G47" s="7"/>
      <c r="H47" s="1"/>
      <c r="I47" s="1"/>
      <c r="J47" s="1"/>
      <c r="K47" s="1"/>
      <c r="L47" s="1"/>
      <c r="M47" s="1"/>
      <c r="N47" s="1"/>
      <c r="O47" s="1"/>
      <c r="P47" s="1"/>
      <c r="Q47" s="1"/>
      <c r="R47" s="1"/>
      <c r="S47" s="1"/>
      <c r="T47" s="1"/>
      <c r="U47" s="1"/>
    </row>
    <row r="48" spans="1:21" ht="13.5" customHeight="1" x14ac:dyDescent="0.25">
      <c r="A48" s="7"/>
      <c r="B48" s="7"/>
      <c r="C48" s="22"/>
      <c r="D48" s="7"/>
      <c r="E48" s="7"/>
      <c r="F48" s="7"/>
      <c r="G48" s="7"/>
      <c r="H48" s="1"/>
      <c r="I48" s="1"/>
      <c r="J48" s="1"/>
      <c r="K48" s="1"/>
      <c r="L48" s="1"/>
      <c r="M48" s="1"/>
      <c r="N48" s="1"/>
      <c r="O48" s="1"/>
      <c r="P48" s="1"/>
      <c r="Q48" s="1"/>
      <c r="R48" s="1"/>
      <c r="S48" s="1"/>
      <c r="T48" s="1"/>
      <c r="U48" s="1"/>
    </row>
    <row r="49" spans="1:21" ht="13.5" customHeight="1" x14ac:dyDescent="0.25">
      <c r="A49" s="7"/>
      <c r="B49" s="7"/>
      <c r="C49" s="22"/>
      <c r="D49" s="7"/>
      <c r="E49" s="7"/>
      <c r="F49" s="7"/>
      <c r="G49" s="7"/>
      <c r="H49" s="1"/>
      <c r="I49" s="1"/>
      <c r="J49" s="1"/>
      <c r="K49" s="1"/>
      <c r="L49" s="1"/>
      <c r="M49" s="1"/>
      <c r="N49" s="1"/>
      <c r="O49" s="1"/>
      <c r="P49" s="1"/>
      <c r="Q49" s="1"/>
      <c r="R49" s="1"/>
      <c r="S49" s="1"/>
      <c r="T49" s="1"/>
      <c r="U49" s="1"/>
    </row>
    <row r="50" spans="1:21" ht="13.5" customHeight="1" x14ac:dyDescent="0.25">
      <c r="A50" s="7"/>
      <c r="B50" s="7"/>
      <c r="C50" s="22"/>
      <c r="D50" s="7"/>
      <c r="E50" s="7"/>
      <c r="F50" s="7"/>
      <c r="G50" s="7"/>
      <c r="H50" s="1"/>
      <c r="I50" s="1"/>
      <c r="J50" s="1"/>
      <c r="K50" s="1"/>
      <c r="L50" s="1"/>
      <c r="M50" s="1"/>
      <c r="N50" s="1"/>
      <c r="O50" s="1"/>
      <c r="P50" s="1"/>
      <c r="Q50" s="1"/>
      <c r="R50" s="1"/>
      <c r="S50" s="1"/>
      <c r="T50" s="1"/>
      <c r="U50" s="1"/>
    </row>
    <row r="51" spans="1:21" ht="13.5" customHeight="1" x14ac:dyDescent="0.25">
      <c r="A51" s="7"/>
      <c r="B51" s="7"/>
      <c r="C51" s="22"/>
      <c r="D51" s="7"/>
      <c r="E51" s="7"/>
      <c r="F51" s="7"/>
      <c r="G51" s="7"/>
      <c r="H51" s="1"/>
      <c r="I51" s="1"/>
      <c r="J51" s="1"/>
      <c r="K51" s="1"/>
      <c r="L51" s="1"/>
      <c r="M51" s="1"/>
      <c r="N51" s="1"/>
      <c r="O51" s="1"/>
      <c r="P51" s="1"/>
      <c r="Q51" s="1"/>
      <c r="R51" s="1"/>
      <c r="S51" s="1"/>
      <c r="T51" s="1"/>
      <c r="U51" s="1"/>
    </row>
    <row r="52" spans="1:21" ht="13.5" customHeight="1" x14ac:dyDescent="0.25">
      <c r="A52" s="7"/>
      <c r="B52" s="7"/>
      <c r="C52" s="22"/>
      <c r="D52" s="7"/>
      <c r="E52" s="7"/>
      <c r="F52" s="7"/>
      <c r="G52" s="7"/>
      <c r="H52" s="1"/>
      <c r="I52" s="1"/>
      <c r="J52" s="1"/>
      <c r="K52" s="1"/>
      <c r="L52" s="1"/>
      <c r="M52" s="1"/>
      <c r="N52" s="1"/>
      <c r="O52" s="1"/>
      <c r="P52" s="1"/>
      <c r="Q52" s="1"/>
      <c r="R52" s="1"/>
      <c r="S52" s="1"/>
      <c r="T52" s="1"/>
      <c r="U52" s="1"/>
    </row>
    <row r="53" spans="1:21" ht="13.5" customHeight="1" x14ac:dyDescent="0.25">
      <c r="A53" s="7"/>
      <c r="B53" s="7"/>
      <c r="C53" s="22"/>
      <c r="D53" s="7"/>
      <c r="E53" s="7"/>
      <c r="F53" s="7"/>
      <c r="G53" s="7"/>
      <c r="H53" s="1"/>
      <c r="I53" s="1"/>
      <c r="J53" s="1"/>
      <c r="K53" s="1"/>
      <c r="L53" s="1"/>
      <c r="M53" s="1"/>
      <c r="N53" s="1"/>
      <c r="O53" s="1"/>
      <c r="P53" s="1"/>
      <c r="Q53" s="1"/>
      <c r="R53" s="1"/>
      <c r="S53" s="1"/>
      <c r="T53" s="1"/>
      <c r="U53" s="1"/>
    </row>
    <row r="54" spans="1:21" ht="13.5" customHeight="1" x14ac:dyDescent="0.25">
      <c r="A54" s="7"/>
      <c r="B54" s="7"/>
      <c r="C54" s="22"/>
      <c r="D54" s="7"/>
      <c r="E54" s="7"/>
      <c r="F54" s="7"/>
      <c r="G54" s="7"/>
      <c r="H54" s="1"/>
      <c r="I54" s="1"/>
      <c r="J54" s="1"/>
      <c r="K54" s="1"/>
      <c r="L54" s="1"/>
      <c r="M54" s="1"/>
      <c r="N54" s="1"/>
      <c r="O54" s="1"/>
      <c r="P54" s="1"/>
      <c r="Q54" s="1"/>
      <c r="R54" s="1"/>
      <c r="S54" s="1"/>
      <c r="T54" s="1"/>
      <c r="U54" s="1"/>
    </row>
    <row r="55" spans="1:21" ht="13.5" customHeight="1" x14ac:dyDescent="0.25">
      <c r="A55" s="7"/>
      <c r="B55" s="7"/>
      <c r="C55" s="22"/>
      <c r="D55" s="7"/>
      <c r="E55" s="7"/>
      <c r="F55" s="7"/>
      <c r="G55" s="7"/>
      <c r="H55" s="1"/>
      <c r="I55" s="1"/>
      <c r="J55" s="1"/>
      <c r="K55" s="1"/>
      <c r="L55" s="1"/>
      <c r="M55" s="1"/>
      <c r="N55" s="1"/>
      <c r="O55" s="1"/>
      <c r="P55" s="1"/>
      <c r="Q55" s="1"/>
      <c r="R55" s="1"/>
      <c r="S55" s="1"/>
      <c r="T55" s="1"/>
      <c r="U55" s="1"/>
    </row>
    <row r="56" spans="1:21" ht="13.5" customHeight="1" x14ac:dyDescent="0.25">
      <c r="A56" s="7"/>
      <c r="B56" s="7"/>
      <c r="C56" s="22"/>
      <c r="D56" s="7"/>
      <c r="E56" s="7"/>
      <c r="F56" s="7"/>
      <c r="G56" s="7"/>
      <c r="H56" s="1"/>
      <c r="I56" s="1"/>
      <c r="J56" s="1"/>
      <c r="K56" s="1"/>
      <c r="L56" s="1"/>
      <c r="M56" s="1"/>
      <c r="N56" s="1"/>
      <c r="O56" s="1"/>
      <c r="P56" s="1"/>
      <c r="Q56" s="1"/>
      <c r="R56" s="1"/>
      <c r="S56" s="1"/>
      <c r="T56" s="1"/>
      <c r="U56" s="1"/>
    </row>
    <row r="57" spans="1:21" ht="13.5" customHeight="1" x14ac:dyDescent="0.25">
      <c r="A57" s="7"/>
      <c r="B57" s="7"/>
      <c r="C57" s="22"/>
      <c r="D57" s="7"/>
      <c r="E57" s="7"/>
      <c r="F57" s="7"/>
      <c r="G57" s="7"/>
      <c r="H57" s="1"/>
      <c r="I57" s="1"/>
      <c r="J57" s="1"/>
      <c r="K57" s="1"/>
      <c r="L57" s="1"/>
      <c r="M57" s="1"/>
      <c r="N57" s="1"/>
      <c r="O57" s="1"/>
      <c r="P57" s="1"/>
      <c r="Q57" s="1"/>
      <c r="R57" s="1"/>
      <c r="S57" s="1"/>
      <c r="T57" s="1"/>
      <c r="U57" s="1"/>
    </row>
    <row r="58" spans="1:21" ht="13.5" customHeight="1" x14ac:dyDescent="0.25">
      <c r="A58" s="7"/>
      <c r="B58" s="7"/>
      <c r="C58" s="22"/>
      <c r="D58" s="7"/>
      <c r="E58" s="7"/>
      <c r="F58" s="7"/>
      <c r="G58" s="7"/>
      <c r="H58" s="1"/>
      <c r="I58" s="1"/>
      <c r="J58" s="1"/>
      <c r="K58" s="1"/>
      <c r="L58" s="1"/>
      <c r="M58" s="1"/>
      <c r="N58" s="1"/>
      <c r="O58" s="1"/>
      <c r="P58" s="1"/>
      <c r="Q58" s="1"/>
      <c r="R58" s="1"/>
      <c r="S58" s="1"/>
      <c r="T58" s="1"/>
      <c r="U58" s="1"/>
    </row>
    <row r="59" spans="1:21" ht="13.5" customHeight="1" x14ac:dyDescent="0.25">
      <c r="A59" s="7"/>
      <c r="B59" s="7"/>
      <c r="C59" s="22"/>
      <c r="D59" s="7"/>
      <c r="E59" s="7"/>
      <c r="F59" s="7"/>
      <c r="G59" s="7"/>
      <c r="H59" s="1"/>
      <c r="I59" s="1"/>
      <c r="J59" s="1"/>
      <c r="K59" s="1"/>
      <c r="L59" s="1"/>
      <c r="M59" s="1"/>
      <c r="N59" s="1"/>
      <c r="O59" s="1"/>
      <c r="P59" s="1"/>
      <c r="Q59" s="1"/>
      <c r="R59" s="1"/>
      <c r="S59" s="1"/>
      <c r="T59" s="1"/>
      <c r="U59" s="1"/>
    </row>
    <row r="60" spans="1:21" ht="13.5" customHeight="1" x14ac:dyDescent="0.25">
      <c r="A60" s="7"/>
      <c r="B60" s="7"/>
      <c r="C60" s="22"/>
      <c r="D60" s="7"/>
      <c r="E60" s="7"/>
      <c r="F60" s="7"/>
      <c r="G60" s="7"/>
      <c r="H60" s="1"/>
      <c r="I60" s="1"/>
      <c r="J60" s="1"/>
      <c r="K60" s="1"/>
      <c r="L60" s="1"/>
      <c r="M60" s="1"/>
      <c r="N60" s="1"/>
      <c r="O60" s="1"/>
      <c r="P60" s="1"/>
      <c r="Q60" s="1"/>
      <c r="R60" s="1"/>
      <c r="S60" s="1"/>
      <c r="T60" s="1"/>
      <c r="U60" s="1"/>
    </row>
    <row r="61" spans="1:21" ht="13.5" customHeight="1" x14ac:dyDescent="0.25">
      <c r="A61" s="7"/>
      <c r="B61" s="7"/>
      <c r="C61" s="22"/>
      <c r="D61" s="7"/>
      <c r="E61" s="7"/>
      <c r="F61" s="7"/>
      <c r="G61" s="7"/>
      <c r="H61" s="1"/>
      <c r="I61" s="1"/>
      <c r="J61" s="1"/>
      <c r="K61" s="1"/>
      <c r="L61" s="1"/>
      <c r="M61" s="1"/>
      <c r="N61" s="1"/>
      <c r="O61" s="1"/>
      <c r="P61" s="1"/>
      <c r="Q61" s="1"/>
      <c r="R61" s="1"/>
      <c r="S61" s="1"/>
      <c r="T61" s="1"/>
      <c r="U61" s="1"/>
    </row>
    <row r="62" spans="1:21" ht="13.5" customHeight="1" x14ac:dyDescent="0.25">
      <c r="A62" s="7"/>
      <c r="B62" s="7"/>
      <c r="C62" s="22"/>
      <c r="D62" s="7"/>
      <c r="E62" s="7"/>
      <c r="F62" s="7"/>
      <c r="G62" s="7"/>
      <c r="H62" s="1"/>
      <c r="I62" s="1"/>
      <c r="J62" s="1"/>
      <c r="K62" s="1"/>
      <c r="L62" s="1"/>
      <c r="M62" s="1"/>
      <c r="N62" s="1"/>
      <c r="O62" s="1"/>
      <c r="P62" s="1"/>
      <c r="Q62" s="1"/>
      <c r="R62" s="1"/>
      <c r="S62" s="1"/>
      <c r="T62" s="1"/>
      <c r="U62" s="1"/>
    </row>
    <row r="63" spans="1:21" ht="13.5" customHeight="1" x14ac:dyDescent="0.25">
      <c r="A63" s="7"/>
      <c r="B63" s="7"/>
      <c r="C63" s="22"/>
      <c r="D63" s="7"/>
      <c r="E63" s="7"/>
      <c r="F63" s="7"/>
      <c r="G63" s="7"/>
      <c r="H63" s="1"/>
      <c r="I63" s="1"/>
      <c r="J63" s="1"/>
      <c r="K63" s="1"/>
      <c r="L63" s="1"/>
      <c r="M63" s="1"/>
      <c r="N63" s="1"/>
      <c r="O63" s="1"/>
      <c r="P63" s="1"/>
      <c r="Q63" s="1"/>
      <c r="R63" s="1"/>
      <c r="S63" s="1"/>
      <c r="T63" s="1"/>
      <c r="U63" s="1"/>
    </row>
    <row r="64" spans="1:21" ht="13.5" customHeight="1" x14ac:dyDescent="0.25">
      <c r="A64" s="7"/>
      <c r="B64" s="7"/>
      <c r="C64" s="22"/>
      <c r="D64" s="7"/>
      <c r="E64" s="7"/>
      <c r="F64" s="7"/>
      <c r="G64" s="7"/>
      <c r="H64" s="1"/>
      <c r="I64" s="1"/>
      <c r="J64" s="1"/>
      <c r="K64" s="1"/>
      <c r="L64" s="1"/>
      <c r="M64" s="1"/>
      <c r="N64" s="1"/>
      <c r="O64" s="1"/>
      <c r="P64" s="1"/>
      <c r="Q64" s="1"/>
      <c r="R64" s="1"/>
      <c r="S64" s="1"/>
      <c r="T64" s="1"/>
      <c r="U64" s="1"/>
    </row>
    <row r="65" spans="1:21" ht="13.5" customHeight="1" x14ac:dyDescent="0.25">
      <c r="A65" s="7"/>
      <c r="B65" s="7"/>
      <c r="C65" s="22"/>
      <c r="D65" s="7"/>
      <c r="E65" s="7"/>
      <c r="F65" s="7"/>
      <c r="G65" s="7"/>
      <c r="H65" s="1"/>
      <c r="I65" s="1"/>
      <c r="J65" s="1"/>
      <c r="K65" s="1"/>
      <c r="L65" s="1"/>
      <c r="M65" s="1"/>
      <c r="N65" s="1"/>
      <c r="O65" s="1"/>
      <c r="P65" s="1"/>
      <c r="Q65" s="1"/>
      <c r="R65" s="1"/>
      <c r="S65" s="1"/>
      <c r="T65" s="1"/>
      <c r="U65" s="1"/>
    </row>
    <row r="66" spans="1:21" ht="13.5" customHeight="1" x14ac:dyDescent="0.25">
      <c r="A66" s="7"/>
      <c r="B66" s="7"/>
      <c r="C66" s="22"/>
      <c r="D66" s="7"/>
      <c r="E66" s="7"/>
      <c r="F66" s="7"/>
      <c r="G66" s="7"/>
      <c r="H66" s="1"/>
      <c r="I66" s="1"/>
      <c r="J66" s="1"/>
      <c r="K66" s="1"/>
      <c r="L66" s="1"/>
      <c r="M66" s="1"/>
      <c r="N66" s="1"/>
      <c r="O66" s="1"/>
      <c r="P66" s="1"/>
      <c r="Q66" s="1"/>
      <c r="R66" s="1"/>
      <c r="S66" s="1"/>
      <c r="T66" s="1"/>
      <c r="U66" s="1"/>
    </row>
    <row r="67" spans="1:21" ht="13.5" customHeight="1" x14ac:dyDescent="0.25">
      <c r="A67" s="7"/>
      <c r="B67" s="7"/>
      <c r="C67" s="22"/>
      <c r="D67" s="7"/>
      <c r="E67" s="7"/>
      <c r="F67" s="7"/>
      <c r="G67" s="7"/>
      <c r="H67" s="1"/>
      <c r="I67" s="1"/>
      <c r="J67" s="1"/>
      <c r="K67" s="1"/>
      <c r="L67" s="1"/>
      <c r="M67" s="1"/>
      <c r="N67" s="1"/>
      <c r="O67" s="1"/>
      <c r="P67" s="1"/>
      <c r="Q67" s="1"/>
      <c r="R67" s="1"/>
      <c r="S67" s="1"/>
      <c r="T67" s="1"/>
      <c r="U67" s="1"/>
    </row>
    <row r="68" spans="1:21" ht="13.5" customHeight="1" x14ac:dyDescent="0.25">
      <c r="A68" s="7"/>
      <c r="B68" s="7"/>
      <c r="C68" s="22"/>
      <c r="D68" s="7"/>
      <c r="E68" s="7"/>
      <c r="F68" s="7"/>
      <c r="G68" s="7"/>
      <c r="H68" s="1"/>
      <c r="I68" s="1"/>
      <c r="J68" s="1"/>
      <c r="K68" s="1"/>
      <c r="L68" s="1"/>
      <c r="M68" s="1"/>
      <c r="N68" s="1"/>
      <c r="O68" s="1"/>
      <c r="P68" s="1"/>
      <c r="Q68" s="1"/>
      <c r="R68" s="1"/>
      <c r="S68" s="1"/>
      <c r="T68" s="1"/>
      <c r="U68" s="1"/>
    </row>
    <row r="69" spans="1:21" ht="13.5" customHeight="1" x14ac:dyDescent="0.25">
      <c r="A69" s="7"/>
      <c r="B69" s="7"/>
      <c r="C69" s="22"/>
      <c r="D69" s="7"/>
      <c r="E69" s="7"/>
      <c r="F69" s="7"/>
      <c r="G69" s="7"/>
      <c r="H69" s="1"/>
      <c r="I69" s="1"/>
      <c r="J69" s="1"/>
      <c r="K69" s="1"/>
      <c r="L69" s="1"/>
      <c r="M69" s="1"/>
      <c r="N69" s="1"/>
      <c r="O69" s="1"/>
      <c r="P69" s="1"/>
      <c r="Q69" s="1"/>
      <c r="R69" s="1"/>
      <c r="S69" s="1"/>
      <c r="T69" s="1"/>
      <c r="U69" s="1"/>
    </row>
    <row r="70" spans="1:21" ht="13.5" customHeight="1" x14ac:dyDescent="0.25">
      <c r="A70" s="7"/>
      <c r="B70" s="7"/>
      <c r="C70" s="22"/>
      <c r="D70" s="7"/>
      <c r="E70" s="7"/>
      <c r="F70" s="7"/>
      <c r="G70" s="7"/>
      <c r="H70" s="1"/>
      <c r="I70" s="1"/>
      <c r="J70" s="1"/>
      <c r="K70" s="1"/>
      <c r="L70" s="1"/>
      <c r="M70" s="1"/>
      <c r="N70" s="1"/>
      <c r="O70" s="1"/>
      <c r="P70" s="1"/>
      <c r="Q70" s="1"/>
      <c r="R70" s="1"/>
      <c r="S70" s="1"/>
      <c r="T70" s="1"/>
      <c r="U70" s="1"/>
    </row>
    <row r="71" spans="1:21" ht="13.5" customHeight="1" x14ac:dyDescent="0.25">
      <c r="A71" s="7"/>
      <c r="B71" s="7"/>
      <c r="C71" s="22"/>
      <c r="D71" s="7"/>
      <c r="E71" s="7"/>
      <c r="F71" s="7"/>
      <c r="G71" s="7"/>
      <c r="H71" s="1"/>
      <c r="I71" s="1"/>
      <c r="J71" s="1"/>
      <c r="K71" s="1"/>
      <c r="L71" s="1"/>
      <c r="M71" s="1"/>
      <c r="N71" s="1"/>
      <c r="O71" s="1"/>
      <c r="P71" s="1"/>
      <c r="Q71" s="1"/>
      <c r="R71" s="1"/>
      <c r="S71" s="1"/>
      <c r="T71" s="1"/>
      <c r="U71" s="1"/>
    </row>
    <row r="72" spans="1:21" ht="13.5" customHeight="1" x14ac:dyDescent="0.25">
      <c r="A72" s="7"/>
      <c r="B72" s="7"/>
      <c r="C72" s="22"/>
      <c r="D72" s="7"/>
      <c r="E72" s="7"/>
      <c r="F72" s="7"/>
      <c r="G72" s="7"/>
      <c r="H72" s="1"/>
      <c r="I72" s="1"/>
      <c r="J72" s="1"/>
      <c r="K72" s="1"/>
      <c r="L72" s="1"/>
      <c r="M72" s="1"/>
      <c r="N72" s="1"/>
      <c r="O72" s="1"/>
      <c r="P72" s="1"/>
      <c r="Q72" s="1"/>
      <c r="R72" s="1"/>
      <c r="S72" s="1"/>
      <c r="T72" s="1"/>
      <c r="U72" s="1"/>
    </row>
    <row r="73" spans="1:21" ht="13.5" customHeight="1" x14ac:dyDescent="0.25">
      <c r="A73" s="7"/>
      <c r="B73" s="7"/>
      <c r="C73" s="22"/>
      <c r="D73" s="7"/>
      <c r="E73" s="7"/>
      <c r="F73" s="7"/>
      <c r="G73" s="7"/>
      <c r="H73" s="1"/>
      <c r="I73" s="1"/>
      <c r="J73" s="1"/>
      <c r="K73" s="1"/>
      <c r="L73" s="1"/>
      <c r="M73" s="1"/>
      <c r="N73" s="1"/>
      <c r="O73" s="1"/>
      <c r="P73" s="1"/>
      <c r="Q73" s="1"/>
      <c r="R73" s="1"/>
      <c r="S73" s="1"/>
      <c r="T73" s="1"/>
      <c r="U73" s="1"/>
    </row>
    <row r="74" spans="1:21" ht="13.5" customHeight="1" x14ac:dyDescent="0.25">
      <c r="A74" s="7"/>
      <c r="B74" s="7"/>
      <c r="C74" s="22"/>
      <c r="D74" s="7"/>
      <c r="E74" s="7"/>
      <c r="F74" s="7"/>
      <c r="G74" s="7"/>
      <c r="H74" s="1"/>
      <c r="I74" s="1"/>
      <c r="J74" s="1"/>
      <c r="K74" s="1"/>
      <c r="L74" s="1"/>
      <c r="M74" s="1"/>
      <c r="N74" s="1"/>
      <c r="O74" s="1"/>
      <c r="P74" s="1"/>
      <c r="Q74" s="1"/>
      <c r="R74" s="1"/>
      <c r="S74" s="1"/>
      <c r="T74" s="1"/>
      <c r="U74" s="1"/>
    </row>
    <row r="75" spans="1:21" ht="13.5" customHeight="1" x14ac:dyDescent="0.25">
      <c r="A75" s="7"/>
      <c r="B75" s="7"/>
      <c r="C75" s="22"/>
      <c r="D75" s="7"/>
      <c r="E75" s="7"/>
      <c r="F75" s="7"/>
      <c r="G75" s="7"/>
      <c r="H75" s="1"/>
      <c r="I75" s="1"/>
      <c r="J75" s="1"/>
      <c r="K75" s="1"/>
      <c r="L75" s="1"/>
      <c r="M75" s="1"/>
      <c r="N75" s="1"/>
      <c r="O75" s="1"/>
      <c r="P75" s="1"/>
      <c r="Q75" s="1"/>
      <c r="R75" s="1"/>
      <c r="S75" s="1"/>
      <c r="T75" s="1"/>
      <c r="U75" s="1"/>
    </row>
    <row r="76" spans="1:21" ht="13.5" customHeight="1" x14ac:dyDescent="0.25">
      <c r="A76" s="7"/>
      <c r="B76" s="7"/>
      <c r="C76" s="22"/>
      <c r="D76" s="7"/>
      <c r="E76" s="7"/>
      <c r="F76" s="7"/>
      <c r="G76" s="7"/>
      <c r="H76" s="1"/>
      <c r="I76" s="1"/>
      <c r="J76" s="1"/>
      <c r="K76" s="1"/>
      <c r="L76" s="1"/>
      <c r="M76" s="1"/>
      <c r="N76" s="1"/>
      <c r="O76" s="1"/>
      <c r="P76" s="1"/>
      <c r="Q76" s="1"/>
      <c r="R76" s="1"/>
      <c r="S76" s="1"/>
      <c r="T76" s="1"/>
      <c r="U76" s="1"/>
    </row>
    <row r="77" spans="1:21" ht="13.5" customHeight="1" x14ac:dyDescent="0.25">
      <c r="A77" s="7"/>
      <c r="B77" s="7"/>
      <c r="C77" s="22"/>
      <c r="D77" s="7"/>
      <c r="E77" s="7"/>
      <c r="F77" s="7"/>
      <c r="G77" s="7"/>
      <c r="H77" s="1"/>
      <c r="I77" s="1"/>
      <c r="J77" s="1"/>
      <c r="K77" s="1"/>
      <c r="L77" s="1"/>
      <c r="M77" s="1"/>
      <c r="N77" s="1"/>
      <c r="O77" s="1"/>
      <c r="P77" s="1"/>
      <c r="Q77" s="1"/>
      <c r="R77" s="1"/>
      <c r="S77" s="1"/>
      <c r="T77" s="1"/>
      <c r="U77" s="1"/>
    </row>
    <row r="78" spans="1:21" ht="13.5" customHeight="1" x14ac:dyDescent="0.25">
      <c r="A78" s="7"/>
      <c r="B78" s="7"/>
      <c r="C78" s="22"/>
      <c r="D78" s="7"/>
      <c r="E78" s="7"/>
      <c r="F78" s="7"/>
      <c r="G78" s="7"/>
      <c r="H78" s="1"/>
      <c r="I78" s="1"/>
      <c r="J78" s="1"/>
      <c r="K78" s="1"/>
      <c r="L78" s="1"/>
      <c r="M78" s="1"/>
      <c r="N78" s="1"/>
      <c r="O78" s="1"/>
      <c r="P78" s="1"/>
      <c r="Q78" s="1"/>
      <c r="R78" s="1"/>
      <c r="S78" s="1"/>
      <c r="T78" s="1"/>
      <c r="U78" s="1"/>
    </row>
    <row r="79" spans="1:21" ht="13.5" customHeight="1" x14ac:dyDescent="0.25">
      <c r="A79" s="7"/>
      <c r="B79" s="7"/>
      <c r="C79" s="22"/>
      <c r="D79" s="7"/>
      <c r="E79" s="7"/>
      <c r="F79" s="7"/>
      <c r="G79" s="7"/>
      <c r="H79" s="1"/>
      <c r="I79" s="1"/>
      <c r="J79" s="1"/>
      <c r="K79" s="1"/>
      <c r="L79" s="1"/>
      <c r="M79" s="1"/>
      <c r="N79" s="1"/>
      <c r="O79" s="1"/>
      <c r="P79" s="1"/>
      <c r="Q79" s="1"/>
      <c r="R79" s="1"/>
      <c r="S79" s="1"/>
      <c r="T79" s="1"/>
      <c r="U79" s="1"/>
    </row>
    <row r="80" spans="1:21" ht="13.5" customHeight="1" x14ac:dyDescent="0.25">
      <c r="A80" s="7"/>
      <c r="B80" s="7"/>
      <c r="C80" s="22"/>
      <c r="D80" s="7"/>
      <c r="E80" s="7"/>
      <c r="F80" s="7"/>
      <c r="G80" s="7"/>
      <c r="H80" s="1"/>
      <c r="I80" s="1"/>
      <c r="J80" s="1"/>
      <c r="K80" s="1"/>
      <c r="L80" s="1"/>
      <c r="M80" s="1"/>
      <c r="N80" s="1"/>
      <c r="O80" s="1"/>
      <c r="P80" s="1"/>
      <c r="Q80" s="1"/>
      <c r="R80" s="1"/>
      <c r="S80" s="1"/>
      <c r="T80" s="1"/>
      <c r="U80" s="1"/>
    </row>
    <row r="81" spans="1:21" ht="13.5" customHeight="1" x14ac:dyDescent="0.25">
      <c r="A81" s="7"/>
      <c r="B81" s="7"/>
      <c r="C81" s="22"/>
      <c r="D81" s="7"/>
      <c r="E81" s="7"/>
      <c r="F81" s="7"/>
      <c r="G81" s="7"/>
      <c r="H81" s="1"/>
      <c r="I81" s="1"/>
      <c r="J81" s="1"/>
      <c r="K81" s="1"/>
      <c r="L81" s="1"/>
      <c r="M81" s="1"/>
      <c r="N81" s="1"/>
      <c r="O81" s="1"/>
      <c r="P81" s="1"/>
      <c r="Q81" s="1"/>
      <c r="R81" s="1"/>
      <c r="S81" s="1"/>
      <c r="T81" s="1"/>
      <c r="U81" s="1"/>
    </row>
    <row r="82" spans="1:21" ht="13.5" customHeight="1" x14ac:dyDescent="0.25">
      <c r="A82" s="7"/>
      <c r="B82" s="7"/>
      <c r="C82" s="22"/>
      <c r="D82" s="7"/>
      <c r="E82" s="7"/>
      <c r="F82" s="7"/>
      <c r="G82" s="7"/>
      <c r="H82" s="1"/>
      <c r="I82" s="1"/>
      <c r="J82" s="1"/>
      <c r="K82" s="1"/>
      <c r="L82" s="1"/>
      <c r="M82" s="1"/>
      <c r="N82" s="1"/>
      <c r="O82" s="1"/>
      <c r="P82" s="1"/>
      <c r="Q82" s="1"/>
      <c r="R82" s="1"/>
      <c r="S82" s="1"/>
      <c r="T82" s="1"/>
      <c r="U82" s="1"/>
    </row>
    <row r="83" spans="1:21" ht="13.5" customHeight="1" x14ac:dyDescent="0.25">
      <c r="A83" s="7"/>
      <c r="B83" s="7"/>
      <c r="C83" s="22"/>
      <c r="D83" s="7"/>
      <c r="E83" s="7"/>
      <c r="F83" s="7"/>
      <c r="G83" s="7"/>
      <c r="H83" s="1"/>
      <c r="I83" s="1"/>
      <c r="J83" s="1"/>
      <c r="K83" s="1"/>
      <c r="L83" s="1"/>
      <c r="M83" s="1"/>
      <c r="N83" s="1"/>
      <c r="O83" s="1"/>
      <c r="P83" s="1"/>
      <c r="Q83" s="1"/>
      <c r="R83" s="1"/>
      <c r="S83" s="1"/>
      <c r="T83" s="1"/>
      <c r="U83" s="1"/>
    </row>
    <row r="84" spans="1:21" ht="13.5" customHeight="1" x14ac:dyDescent="0.25">
      <c r="A84" s="7"/>
      <c r="B84" s="7"/>
      <c r="C84" s="22"/>
      <c r="D84" s="7"/>
      <c r="E84" s="7"/>
      <c r="F84" s="7"/>
      <c r="G84" s="7"/>
      <c r="H84" s="1"/>
      <c r="I84" s="1"/>
      <c r="J84" s="1"/>
      <c r="K84" s="1"/>
      <c r="L84" s="1"/>
      <c r="M84" s="1"/>
      <c r="N84" s="1"/>
      <c r="O84" s="1"/>
      <c r="P84" s="1"/>
      <c r="Q84" s="1"/>
      <c r="R84" s="1"/>
      <c r="S84" s="1"/>
      <c r="T84" s="1"/>
      <c r="U84" s="1"/>
    </row>
    <row r="85" spans="1:21" ht="13.5" customHeight="1" x14ac:dyDescent="0.25">
      <c r="A85" s="7"/>
      <c r="B85" s="7"/>
      <c r="C85" s="22"/>
      <c r="D85" s="7"/>
      <c r="E85" s="7"/>
      <c r="F85" s="7"/>
      <c r="G85" s="7"/>
      <c r="H85" s="1"/>
      <c r="I85" s="1"/>
      <c r="J85" s="1"/>
      <c r="K85" s="1"/>
      <c r="L85" s="1"/>
      <c r="M85" s="1"/>
      <c r="N85" s="1"/>
      <c r="O85" s="1"/>
      <c r="P85" s="1"/>
      <c r="Q85" s="1"/>
      <c r="R85" s="1"/>
      <c r="S85" s="1"/>
      <c r="T85" s="1"/>
      <c r="U85" s="1"/>
    </row>
    <row r="86" spans="1:21" ht="13.5" customHeight="1" x14ac:dyDescent="0.25">
      <c r="A86" s="7"/>
      <c r="B86" s="7"/>
      <c r="C86" s="22"/>
      <c r="D86" s="7"/>
      <c r="E86" s="7"/>
      <c r="F86" s="7"/>
      <c r="G86" s="7"/>
      <c r="H86" s="1"/>
      <c r="I86" s="1"/>
      <c r="J86" s="1"/>
      <c r="K86" s="1"/>
      <c r="L86" s="1"/>
      <c r="M86" s="1"/>
      <c r="N86" s="1"/>
      <c r="O86" s="1"/>
      <c r="P86" s="1"/>
      <c r="Q86" s="1"/>
      <c r="R86" s="1"/>
      <c r="S86" s="1"/>
      <c r="T86" s="1"/>
      <c r="U86" s="1"/>
    </row>
    <row r="87" spans="1:21" ht="13.5" customHeight="1" x14ac:dyDescent="0.25">
      <c r="A87" s="7"/>
      <c r="B87" s="7"/>
      <c r="C87" s="22"/>
      <c r="D87" s="7"/>
      <c r="E87" s="7"/>
      <c r="F87" s="7"/>
      <c r="G87" s="7"/>
      <c r="H87" s="1"/>
      <c r="I87" s="1"/>
      <c r="J87" s="1"/>
      <c r="K87" s="1"/>
      <c r="L87" s="1"/>
      <c r="M87" s="1"/>
      <c r="N87" s="1"/>
      <c r="O87" s="1"/>
      <c r="P87" s="1"/>
      <c r="Q87" s="1"/>
      <c r="R87" s="1"/>
      <c r="S87" s="1"/>
      <c r="T87" s="1"/>
      <c r="U87" s="1"/>
    </row>
    <row r="88" spans="1:21" ht="13.5" customHeight="1" x14ac:dyDescent="0.25">
      <c r="A88" s="7"/>
      <c r="B88" s="7"/>
      <c r="C88" s="22"/>
      <c r="D88" s="7"/>
      <c r="E88" s="7"/>
      <c r="F88" s="7"/>
      <c r="G88" s="7"/>
      <c r="H88" s="1"/>
      <c r="I88" s="1"/>
      <c r="J88" s="1"/>
      <c r="K88" s="1"/>
      <c r="L88" s="1"/>
      <c r="M88" s="1"/>
      <c r="N88" s="1"/>
      <c r="O88" s="1"/>
      <c r="P88" s="1"/>
      <c r="Q88" s="1"/>
      <c r="R88" s="1"/>
      <c r="S88" s="1"/>
      <c r="T88" s="1"/>
      <c r="U88" s="1"/>
    </row>
    <row r="89" spans="1:21" ht="13.5" customHeight="1" x14ac:dyDescent="0.25">
      <c r="A89" s="7"/>
      <c r="B89" s="7"/>
      <c r="C89" s="22"/>
      <c r="D89" s="7"/>
      <c r="E89" s="7"/>
      <c r="F89" s="7"/>
      <c r="G89" s="7"/>
      <c r="H89" s="1"/>
      <c r="I89" s="1"/>
      <c r="J89" s="1"/>
      <c r="K89" s="1"/>
      <c r="L89" s="1"/>
      <c r="M89" s="1"/>
      <c r="N89" s="1"/>
      <c r="O89" s="1"/>
      <c r="P89" s="1"/>
      <c r="Q89" s="1"/>
      <c r="R89" s="1"/>
      <c r="S89" s="1"/>
      <c r="T89" s="1"/>
      <c r="U89" s="1"/>
    </row>
    <row r="90" spans="1:21" ht="13.5" customHeight="1" x14ac:dyDescent="0.25">
      <c r="A90" s="7"/>
      <c r="B90" s="7"/>
      <c r="C90" s="22"/>
      <c r="D90" s="7"/>
      <c r="E90" s="7"/>
      <c r="F90" s="7"/>
      <c r="G90" s="7"/>
      <c r="H90" s="1"/>
      <c r="I90" s="1"/>
      <c r="J90" s="1"/>
      <c r="K90" s="1"/>
      <c r="L90" s="1"/>
      <c r="M90" s="1"/>
      <c r="N90" s="1"/>
      <c r="O90" s="1"/>
      <c r="P90" s="1"/>
      <c r="Q90" s="1"/>
      <c r="R90" s="1"/>
      <c r="S90" s="1"/>
      <c r="T90" s="1"/>
      <c r="U90" s="1"/>
    </row>
    <row r="91" spans="1:21" ht="13.5" customHeight="1" x14ac:dyDescent="0.25">
      <c r="A91" s="7"/>
      <c r="B91" s="7"/>
      <c r="C91" s="22"/>
      <c r="D91" s="7"/>
      <c r="E91" s="7"/>
      <c r="F91" s="7"/>
      <c r="G91" s="7"/>
      <c r="H91" s="1"/>
      <c r="I91" s="1"/>
      <c r="J91" s="1"/>
      <c r="K91" s="1"/>
      <c r="L91" s="1"/>
      <c r="M91" s="1"/>
      <c r="N91" s="1"/>
      <c r="O91" s="1"/>
      <c r="P91" s="1"/>
      <c r="Q91" s="1"/>
      <c r="R91" s="1"/>
      <c r="S91" s="1"/>
      <c r="T91" s="1"/>
      <c r="U91" s="1"/>
    </row>
    <row r="92" spans="1:21" ht="13.5" customHeight="1" x14ac:dyDescent="0.25">
      <c r="A92" s="7"/>
      <c r="B92" s="7"/>
      <c r="C92" s="22"/>
      <c r="D92" s="7"/>
      <c r="E92" s="7"/>
      <c r="F92" s="7"/>
      <c r="G92" s="7"/>
      <c r="H92" s="1"/>
      <c r="I92" s="1"/>
      <c r="J92" s="1"/>
      <c r="K92" s="1"/>
      <c r="L92" s="1"/>
      <c r="M92" s="1"/>
      <c r="N92" s="1"/>
      <c r="O92" s="1"/>
      <c r="P92" s="1"/>
      <c r="Q92" s="1"/>
      <c r="R92" s="1"/>
      <c r="S92" s="1"/>
      <c r="T92" s="1"/>
      <c r="U92" s="1"/>
    </row>
    <row r="93" spans="1:21" ht="13.5" customHeight="1" x14ac:dyDescent="0.25">
      <c r="A93" s="7"/>
      <c r="B93" s="7"/>
      <c r="C93" s="22"/>
      <c r="D93" s="7"/>
      <c r="E93" s="7"/>
      <c r="F93" s="7"/>
      <c r="G93" s="7"/>
      <c r="H93" s="1"/>
      <c r="I93" s="1"/>
      <c r="J93" s="1"/>
      <c r="K93" s="1"/>
      <c r="L93" s="1"/>
      <c r="M93" s="1"/>
      <c r="N93" s="1"/>
      <c r="O93" s="1"/>
      <c r="P93" s="1"/>
      <c r="Q93" s="1"/>
      <c r="R93" s="1"/>
      <c r="S93" s="1"/>
      <c r="T93" s="1"/>
      <c r="U93" s="1"/>
    </row>
    <row r="94" spans="1:21" ht="13.5" customHeight="1" x14ac:dyDescent="0.25">
      <c r="A94" s="7"/>
      <c r="B94" s="7"/>
      <c r="C94" s="22"/>
      <c r="D94" s="7"/>
      <c r="E94" s="7"/>
      <c r="F94" s="7"/>
      <c r="G94" s="7"/>
      <c r="H94" s="1"/>
      <c r="I94" s="1"/>
      <c r="J94" s="1"/>
      <c r="K94" s="1"/>
      <c r="L94" s="1"/>
      <c r="M94" s="1"/>
      <c r="N94" s="1"/>
      <c r="O94" s="1"/>
      <c r="P94" s="1"/>
      <c r="Q94" s="1"/>
      <c r="R94" s="1"/>
      <c r="S94" s="1"/>
      <c r="T94" s="1"/>
      <c r="U94" s="1"/>
    </row>
    <row r="95" spans="1:21" ht="13.5" customHeight="1" x14ac:dyDescent="0.25">
      <c r="A95" s="7"/>
      <c r="B95" s="7"/>
      <c r="C95" s="22"/>
      <c r="D95" s="7"/>
      <c r="E95" s="7"/>
      <c r="F95" s="7"/>
      <c r="G95" s="7"/>
      <c r="H95" s="1"/>
      <c r="I95" s="1"/>
      <c r="J95" s="1"/>
      <c r="K95" s="1"/>
      <c r="L95" s="1"/>
      <c r="M95" s="1"/>
      <c r="N95" s="1"/>
      <c r="O95" s="1"/>
      <c r="P95" s="1"/>
      <c r="Q95" s="1"/>
      <c r="R95" s="1"/>
      <c r="S95" s="1"/>
      <c r="T95" s="1"/>
      <c r="U95" s="1"/>
    </row>
    <row r="96" spans="1:21" ht="13.5" customHeight="1" x14ac:dyDescent="0.25">
      <c r="A96" s="7"/>
      <c r="B96" s="7"/>
      <c r="C96" s="22"/>
      <c r="D96" s="7"/>
      <c r="E96" s="7"/>
      <c r="F96" s="7"/>
      <c r="G96" s="7"/>
      <c r="H96" s="1"/>
      <c r="I96" s="1"/>
      <c r="J96" s="1"/>
      <c r="K96" s="1"/>
      <c r="L96" s="1"/>
      <c r="M96" s="1"/>
      <c r="N96" s="1"/>
      <c r="O96" s="1"/>
      <c r="P96" s="1"/>
      <c r="Q96" s="1"/>
      <c r="R96" s="1"/>
      <c r="S96" s="1"/>
      <c r="T96" s="1"/>
      <c r="U96" s="1"/>
    </row>
    <row r="97" spans="1:21" ht="13.5" customHeight="1" x14ac:dyDescent="0.25">
      <c r="A97" s="7"/>
      <c r="B97" s="7"/>
      <c r="C97" s="22"/>
      <c r="D97" s="7"/>
      <c r="E97" s="7"/>
      <c r="F97" s="7"/>
      <c r="G97" s="7"/>
      <c r="H97" s="1"/>
      <c r="I97" s="1"/>
      <c r="J97" s="1"/>
      <c r="K97" s="1"/>
      <c r="L97" s="1"/>
      <c r="M97" s="1"/>
      <c r="N97" s="1"/>
      <c r="O97" s="1"/>
      <c r="P97" s="1"/>
      <c r="Q97" s="1"/>
      <c r="R97" s="1"/>
      <c r="S97" s="1"/>
      <c r="T97" s="1"/>
      <c r="U97" s="1"/>
    </row>
    <row r="98" spans="1:21" ht="13.5" customHeight="1" x14ac:dyDescent="0.25">
      <c r="A98" s="7"/>
      <c r="B98" s="7"/>
      <c r="C98" s="22"/>
      <c r="D98" s="7"/>
      <c r="E98" s="7"/>
      <c r="F98" s="7"/>
      <c r="G98" s="7"/>
      <c r="H98" s="1"/>
      <c r="I98" s="1"/>
      <c r="J98" s="1"/>
      <c r="K98" s="1"/>
      <c r="L98" s="1"/>
      <c r="M98" s="1"/>
      <c r="N98" s="1"/>
      <c r="O98" s="1"/>
      <c r="P98" s="1"/>
      <c r="Q98" s="1"/>
      <c r="R98" s="1"/>
      <c r="S98" s="1"/>
      <c r="T98" s="1"/>
      <c r="U98" s="1"/>
    </row>
    <row r="99" spans="1:21" ht="13.5" customHeight="1" x14ac:dyDescent="0.25">
      <c r="A99" s="7"/>
      <c r="B99" s="7"/>
      <c r="C99" s="22"/>
      <c r="D99" s="7"/>
      <c r="E99" s="7"/>
      <c r="F99" s="7"/>
      <c r="G99" s="7"/>
      <c r="H99" s="1"/>
      <c r="I99" s="1"/>
      <c r="J99" s="1"/>
      <c r="K99" s="1"/>
      <c r="L99" s="1"/>
      <c r="M99" s="1"/>
      <c r="N99" s="1"/>
      <c r="O99" s="1"/>
      <c r="P99" s="1"/>
      <c r="Q99" s="1"/>
      <c r="R99" s="1"/>
      <c r="S99" s="1"/>
      <c r="T99" s="1"/>
      <c r="U99" s="1"/>
    </row>
    <row r="100" spans="1:21" ht="13.5" customHeight="1" x14ac:dyDescent="0.25">
      <c r="A100" s="7"/>
      <c r="B100" s="7"/>
      <c r="C100" s="22"/>
      <c r="D100" s="7"/>
      <c r="E100" s="7"/>
      <c r="F100" s="7"/>
      <c r="G100" s="7"/>
      <c r="H100" s="1"/>
      <c r="I100" s="1"/>
      <c r="J100" s="1"/>
      <c r="K100" s="1"/>
      <c r="L100" s="1"/>
      <c r="M100" s="1"/>
      <c r="N100" s="1"/>
      <c r="O100" s="1"/>
      <c r="P100" s="1"/>
      <c r="Q100" s="1"/>
      <c r="R100" s="1"/>
      <c r="S100" s="1"/>
      <c r="T100" s="1"/>
      <c r="U100" s="1"/>
    </row>
    <row r="101" spans="1:21" ht="13.5" customHeight="1" x14ac:dyDescent="0.25">
      <c r="A101" s="7"/>
      <c r="B101" s="7"/>
      <c r="C101" s="22"/>
      <c r="D101" s="7"/>
      <c r="E101" s="7"/>
      <c r="F101" s="7"/>
      <c r="G101" s="7"/>
      <c r="H101" s="1"/>
      <c r="I101" s="1"/>
      <c r="J101" s="1"/>
      <c r="K101" s="1"/>
      <c r="L101" s="1"/>
      <c r="M101" s="1"/>
      <c r="N101" s="1"/>
      <c r="O101" s="1"/>
      <c r="P101" s="1"/>
      <c r="Q101" s="1"/>
      <c r="R101" s="1"/>
      <c r="S101" s="1"/>
      <c r="T101" s="1"/>
      <c r="U101" s="1"/>
    </row>
    <row r="102" spans="1:21" ht="13.5" customHeight="1" x14ac:dyDescent="0.25">
      <c r="A102" s="7"/>
      <c r="B102" s="7"/>
      <c r="C102" s="22"/>
      <c r="D102" s="7"/>
      <c r="E102" s="7"/>
      <c r="F102" s="7"/>
      <c r="G102" s="7"/>
      <c r="H102" s="1"/>
      <c r="I102" s="1"/>
      <c r="J102" s="1"/>
      <c r="K102" s="1"/>
      <c r="L102" s="1"/>
      <c r="M102" s="1"/>
      <c r="N102" s="1"/>
      <c r="O102" s="1"/>
      <c r="P102" s="1"/>
      <c r="Q102" s="1"/>
      <c r="R102" s="1"/>
      <c r="S102" s="1"/>
      <c r="T102" s="1"/>
      <c r="U102" s="1"/>
    </row>
    <row r="103" spans="1:21" ht="13.5" customHeight="1" x14ac:dyDescent="0.25">
      <c r="A103" s="7"/>
      <c r="B103" s="7"/>
      <c r="C103" s="22"/>
      <c r="D103" s="7"/>
      <c r="E103" s="7"/>
      <c r="F103" s="7"/>
      <c r="G103" s="7"/>
      <c r="H103" s="1"/>
      <c r="I103" s="1"/>
      <c r="J103" s="1"/>
      <c r="K103" s="1"/>
      <c r="L103" s="1"/>
      <c r="M103" s="1"/>
      <c r="N103" s="1"/>
      <c r="O103" s="1"/>
      <c r="P103" s="1"/>
      <c r="Q103" s="1"/>
      <c r="R103" s="1"/>
      <c r="S103" s="1"/>
      <c r="T103" s="1"/>
      <c r="U103" s="1"/>
    </row>
    <row r="104" spans="1:21" ht="13.5" customHeight="1" x14ac:dyDescent="0.25">
      <c r="A104" s="7"/>
      <c r="B104" s="7"/>
      <c r="C104" s="22"/>
      <c r="D104" s="7"/>
      <c r="E104" s="7"/>
      <c r="F104" s="7"/>
      <c r="G104" s="7"/>
      <c r="H104" s="1"/>
      <c r="I104" s="1"/>
      <c r="J104" s="1"/>
      <c r="K104" s="1"/>
      <c r="L104" s="1"/>
      <c r="M104" s="1"/>
      <c r="N104" s="1"/>
      <c r="O104" s="1"/>
      <c r="P104" s="1"/>
      <c r="Q104" s="1"/>
      <c r="R104" s="1"/>
      <c r="S104" s="1"/>
      <c r="T104" s="1"/>
      <c r="U104" s="1"/>
    </row>
    <row r="105" spans="1:21" ht="13.5" customHeight="1" x14ac:dyDescent="0.25">
      <c r="A105" s="7"/>
      <c r="B105" s="7"/>
      <c r="C105" s="22"/>
      <c r="D105" s="7"/>
      <c r="E105" s="7"/>
      <c r="F105" s="7"/>
      <c r="G105" s="7"/>
      <c r="H105" s="1"/>
      <c r="I105" s="1"/>
      <c r="J105" s="1"/>
      <c r="K105" s="1"/>
      <c r="L105" s="1"/>
      <c r="M105" s="1"/>
      <c r="N105" s="1"/>
      <c r="O105" s="1"/>
      <c r="P105" s="1"/>
      <c r="Q105" s="1"/>
      <c r="R105" s="1"/>
      <c r="S105" s="1"/>
      <c r="T105" s="1"/>
      <c r="U105" s="1"/>
    </row>
    <row r="106" spans="1:21" ht="13.5" customHeight="1" x14ac:dyDescent="0.25">
      <c r="A106" s="7"/>
      <c r="B106" s="7"/>
      <c r="C106" s="22"/>
      <c r="D106" s="7"/>
      <c r="E106" s="7"/>
      <c r="F106" s="7"/>
      <c r="G106" s="7"/>
      <c r="H106" s="1"/>
      <c r="I106" s="1"/>
      <c r="J106" s="1"/>
      <c r="K106" s="1"/>
      <c r="L106" s="1"/>
      <c r="M106" s="1"/>
      <c r="N106" s="1"/>
      <c r="O106" s="1"/>
      <c r="P106" s="1"/>
      <c r="Q106" s="1"/>
      <c r="R106" s="1"/>
      <c r="S106" s="1"/>
      <c r="T106" s="1"/>
      <c r="U106" s="1"/>
    </row>
    <row r="107" spans="1:21" ht="13.5" customHeight="1" x14ac:dyDescent="0.25">
      <c r="A107" s="7"/>
      <c r="B107" s="7"/>
      <c r="C107" s="22"/>
      <c r="D107" s="7"/>
      <c r="E107" s="7"/>
      <c r="F107" s="7"/>
      <c r="G107" s="7"/>
      <c r="H107" s="1"/>
      <c r="I107" s="1"/>
      <c r="J107" s="1"/>
      <c r="K107" s="1"/>
      <c r="L107" s="1"/>
      <c r="M107" s="1"/>
      <c r="N107" s="1"/>
      <c r="O107" s="1"/>
      <c r="P107" s="1"/>
      <c r="Q107" s="1"/>
      <c r="R107" s="1"/>
      <c r="S107" s="1"/>
      <c r="T107" s="1"/>
      <c r="U107" s="1"/>
    </row>
    <row r="108" spans="1:21" ht="13.5" customHeight="1" x14ac:dyDescent="0.25">
      <c r="A108" s="7"/>
      <c r="B108" s="7"/>
      <c r="C108" s="22"/>
      <c r="D108" s="7"/>
      <c r="E108" s="7"/>
      <c r="F108" s="7"/>
      <c r="G108" s="7"/>
      <c r="H108" s="1"/>
      <c r="I108" s="1"/>
      <c r="J108" s="1"/>
      <c r="K108" s="1"/>
      <c r="L108" s="1"/>
      <c r="M108" s="1"/>
      <c r="N108" s="1"/>
      <c r="O108" s="1"/>
      <c r="P108" s="1"/>
      <c r="Q108" s="1"/>
      <c r="R108" s="1"/>
      <c r="S108" s="1"/>
      <c r="T108" s="1"/>
      <c r="U108" s="1"/>
    </row>
    <row r="109" spans="1:21" ht="13.5" customHeight="1" x14ac:dyDescent="0.25">
      <c r="A109" s="7"/>
      <c r="B109" s="7"/>
      <c r="C109" s="22"/>
      <c r="D109" s="7"/>
      <c r="E109" s="7"/>
      <c r="F109" s="7"/>
      <c r="G109" s="7"/>
      <c r="H109" s="1"/>
      <c r="I109" s="1"/>
      <c r="J109" s="1"/>
      <c r="K109" s="1"/>
      <c r="L109" s="1"/>
      <c r="M109" s="1"/>
      <c r="N109" s="1"/>
      <c r="O109" s="1"/>
      <c r="P109" s="1"/>
      <c r="Q109" s="1"/>
      <c r="R109" s="1"/>
      <c r="S109" s="1"/>
      <c r="T109" s="1"/>
      <c r="U109" s="1"/>
    </row>
    <row r="110" spans="1:21" ht="13.5" customHeight="1" x14ac:dyDescent="0.25">
      <c r="A110" s="7"/>
      <c r="B110" s="7"/>
      <c r="C110" s="22"/>
      <c r="D110" s="7"/>
      <c r="E110" s="7"/>
      <c r="F110" s="7"/>
      <c r="G110" s="7"/>
      <c r="H110" s="1"/>
      <c r="I110" s="1"/>
      <c r="J110" s="1"/>
      <c r="K110" s="1"/>
      <c r="L110" s="1"/>
      <c r="M110" s="1"/>
      <c r="N110" s="1"/>
      <c r="O110" s="1"/>
      <c r="P110" s="1"/>
      <c r="Q110" s="1"/>
      <c r="R110" s="1"/>
      <c r="S110" s="1"/>
      <c r="T110" s="1"/>
      <c r="U110" s="1"/>
    </row>
    <row r="111" spans="1:21" ht="13.5" customHeight="1" x14ac:dyDescent="0.25">
      <c r="A111" s="7"/>
      <c r="B111" s="7"/>
      <c r="C111" s="22"/>
      <c r="D111" s="7"/>
      <c r="E111" s="7"/>
      <c r="F111" s="7"/>
      <c r="G111" s="7"/>
      <c r="H111" s="1"/>
      <c r="I111" s="1"/>
      <c r="J111" s="1"/>
      <c r="K111" s="1"/>
      <c r="L111" s="1"/>
      <c r="M111" s="1"/>
      <c r="N111" s="1"/>
      <c r="O111" s="1"/>
      <c r="P111" s="1"/>
      <c r="Q111" s="1"/>
      <c r="R111" s="1"/>
      <c r="S111" s="1"/>
      <c r="T111" s="1"/>
      <c r="U111" s="1"/>
    </row>
    <row r="112" spans="1:21" ht="13.5" customHeight="1" x14ac:dyDescent="0.25">
      <c r="A112" s="7"/>
      <c r="B112" s="7"/>
      <c r="C112" s="22"/>
      <c r="D112" s="7"/>
      <c r="E112" s="7"/>
      <c r="F112" s="7"/>
      <c r="G112" s="7"/>
      <c r="H112" s="1"/>
      <c r="I112" s="1"/>
      <c r="J112" s="1"/>
      <c r="K112" s="1"/>
      <c r="L112" s="1"/>
      <c r="M112" s="1"/>
      <c r="N112" s="1"/>
      <c r="O112" s="1"/>
      <c r="P112" s="1"/>
      <c r="Q112" s="1"/>
      <c r="R112" s="1"/>
      <c r="S112" s="1"/>
      <c r="T112" s="1"/>
      <c r="U112" s="1"/>
    </row>
    <row r="113" spans="1:21" ht="13.5" customHeight="1" x14ac:dyDescent="0.25">
      <c r="A113" s="7"/>
      <c r="B113" s="7"/>
      <c r="C113" s="22"/>
      <c r="D113" s="7"/>
      <c r="E113" s="7"/>
      <c r="F113" s="7"/>
      <c r="G113" s="7"/>
      <c r="H113" s="1"/>
      <c r="I113" s="1"/>
      <c r="J113" s="1"/>
      <c r="K113" s="1"/>
      <c r="L113" s="1"/>
      <c r="M113" s="1"/>
      <c r="N113" s="1"/>
      <c r="O113" s="1"/>
      <c r="P113" s="1"/>
      <c r="Q113" s="1"/>
      <c r="R113" s="1"/>
      <c r="S113" s="1"/>
      <c r="T113" s="1"/>
      <c r="U113" s="1"/>
    </row>
    <row r="114" spans="1:21" ht="13.5" customHeight="1" x14ac:dyDescent="0.25">
      <c r="A114" s="7"/>
      <c r="B114" s="7"/>
      <c r="C114" s="22"/>
      <c r="D114" s="7"/>
      <c r="E114" s="7"/>
      <c r="F114" s="7"/>
      <c r="G114" s="7"/>
      <c r="H114" s="1"/>
      <c r="I114" s="1"/>
      <c r="J114" s="1"/>
      <c r="K114" s="1"/>
      <c r="L114" s="1"/>
      <c r="M114" s="1"/>
      <c r="N114" s="1"/>
      <c r="O114" s="1"/>
      <c r="P114" s="1"/>
      <c r="Q114" s="1"/>
      <c r="R114" s="1"/>
      <c r="S114" s="1"/>
      <c r="T114" s="1"/>
      <c r="U114" s="1"/>
    </row>
    <row r="115" spans="1:21" ht="13.5" customHeight="1" x14ac:dyDescent="0.25">
      <c r="A115" s="7"/>
      <c r="B115" s="7"/>
      <c r="C115" s="22"/>
      <c r="D115" s="7"/>
      <c r="E115" s="7"/>
      <c r="F115" s="7"/>
      <c r="G115" s="7"/>
      <c r="H115" s="1"/>
      <c r="I115" s="1"/>
      <c r="J115" s="1"/>
      <c r="K115" s="1"/>
      <c r="L115" s="1"/>
      <c r="M115" s="1"/>
      <c r="N115" s="1"/>
      <c r="O115" s="1"/>
      <c r="P115" s="1"/>
      <c r="Q115" s="1"/>
      <c r="R115" s="1"/>
      <c r="S115" s="1"/>
      <c r="T115" s="1"/>
      <c r="U115" s="1"/>
    </row>
    <row r="116" spans="1:21" ht="13.5" customHeight="1" x14ac:dyDescent="0.25">
      <c r="A116" s="7"/>
      <c r="B116" s="7"/>
      <c r="C116" s="22"/>
      <c r="D116" s="7"/>
      <c r="E116" s="7"/>
      <c r="F116" s="7"/>
      <c r="G116" s="7"/>
      <c r="H116" s="1"/>
      <c r="I116" s="1"/>
      <c r="J116" s="1"/>
      <c r="K116" s="1"/>
      <c r="L116" s="1"/>
      <c r="M116" s="1"/>
      <c r="N116" s="1"/>
      <c r="O116" s="1"/>
      <c r="P116" s="1"/>
      <c r="Q116" s="1"/>
      <c r="R116" s="1"/>
      <c r="S116" s="1"/>
      <c r="T116" s="1"/>
      <c r="U116" s="1"/>
    </row>
    <row r="117" spans="1:21" ht="13.5" customHeight="1" x14ac:dyDescent="0.25">
      <c r="A117" s="7"/>
      <c r="B117" s="7"/>
      <c r="C117" s="22"/>
      <c r="D117" s="7"/>
      <c r="E117" s="7"/>
      <c r="F117" s="7"/>
      <c r="G117" s="7"/>
      <c r="H117" s="1"/>
      <c r="I117" s="1"/>
      <c r="J117" s="1"/>
      <c r="K117" s="1"/>
      <c r="L117" s="1"/>
      <c r="M117" s="1"/>
      <c r="N117" s="1"/>
      <c r="O117" s="1"/>
      <c r="P117" s="1"/>
      <c r="Q117" s="1"/>
      <c r="R117" s="1"/>
      <c r="S117" s="1"/>
      <c r="T117" s="1"/>
      <c r="U117" s="1"/>
    </row>
    <row r="118" spans="1:21" ht="13.5" customHeight="1" x14ac:dyDescent="0.25">
      <c r="A118" s="7"/>
      <c r="B118" s="7"/>
      <c r="C118" s="22"/>
      <c r="D118" s="7"/>
      <c r="E118" s="7"/>
      <c r="F118" s="7"/>
      <c r="G118" s="7"/>
      <c r="H118" s="1"/>
      <c r="I118" s="1"/>
      <c r="J118" s="1"/>
      <c r="K118" s="1"/>
      <c r="L118" s="1"/>
      <c r="M118" s="1"/>
      <c r="N118" s="1"/>
      <c r="O118" s="1"/>
      <c r="P118" s="1"/>
      <c r="Q118" s="1"/>
      <c r="R118" s="1"/>
      <c r="S118" s="1"/>
      <c r="T118" s="1"/>
      <c r="U118" s="1"/>
    </row>
    <row r="119" spans="1:21" ht="13.5" customHeight="1" x14ac:dyDescent="0.25">
      <c r="A119" s="7"/>
      <c r="B119" s="7"/>
      <c r="C119" s="22"/>
      <c r="D119" s="7"/>
      <c r="E119" s="7"/>
      <c r="F119" s="7"/>
      <c r="G119" s="7"/>
      <c r="H119" s="1"/>
      <c r="I119" s="1"/>
      <c r="J119" s="1"/>
      <c r="K119" s="1"/>
      <c r="L119" s="1"/>
      <c r="M119" s="1"/>
      <c r="N119" s="1"/>
      <c r="O119" s="1"/>
      <c r="P119" s="1"/>
      <c r="Q119" s="1"/>
      <c r="R119" s="1"/>
      <c r="S119" s="1"/>
      <c r="T119" s="1"/>
      <c r="U119" s="1"/>
    </row>
    <row r="120" spans="1:21" ht="13.5" customHeight="1" x14ac:dyDescent="0.25">
      <c r="A120" s="7"/>
      <c r="B120" s="7"/>
      <c r="C120" s="22"/>
      <c r="D120" s="7"/>
      <c r="E120" s="7"/>
      <c r="F120" s="7"/>
      <c r="G120" s="7"/>
      <c r="H120" s="1"/>
      <c r="I120" s="1"/>
      <c r="J120" s="1"/>
      <c r="K120" s="1"/>
      <c r="L120" s="1"/>
      <c r="M120" s="1"/>
      <c r="N120" s="1"/>
      <c r="O120" s="1"/>
      <c r="P120" s="1"/>
      <c r="Q120" s="1"/>
      <c r="R120" s="1"/>
      <c r="S120" s="1"/>
      <c r="T120" s="1"/>
      <c r="U120" s="1"/>
    </row>
    <row r="121" spans="1:21" ht="13.5" customHeight="1" x14ac:dyDescent="0.25">
      <c r="A121" s="7"/>
      <c r="B121" s="7"/>
      <c r="C121" s="22"/>
      <c r="D121" s="7"/>
      <c r="E121" s="7"/>
      <c r="F121" s="7"/>
      <c r="G121" s="7"/>
      <c r="H121" s="1"/>
      <c r="I121" s="1"/>
      <c r="J121" s="1"/>
      <c r="K121" s="1"/>
      <c r="L121" s="1"/>
      <c r="M121" s="1"/>
      <c r="N121" s="1"/>
      <c r="O121" s="1"/>
      <c r="P121" s="1"/>
      <c r="Q121" s="1"/>
      <c r="R121" s="1"/>
      <c r="S121" s="1"/>
      <c r="T121" s="1"/>
      <c r="U121" s="1"/>
    </row>
    <row r="122" spans="1:21" ht="13.5" customHeight="1" x14ac:dyDescent="0.25">
      <c r="A122" s="7"/>
      <c r="B122" s="7"/>
      <c r="C122" s="22"/>
      <c r="D122" s="7"/>
      <c r="E122" s="7"/>
      <c r="F122" s="7"/>
      <c r="G122" s="7"/>
      <c r="H122" s="1"/>
      <c r="I122" s="1"/>
      <c r="J122" s="1"/>
      <c r="K122" s="1"/>
      <c r="L122" s="1"/>
      <c r="M122" s="1"/>
      <c r="N122" s="1"/>
      <c r="O122" s="1"/>
      <c r="P122" s="1"/>
      <c r="Q122" s="1"/>
      <c r="R122" s="1"/>
      <c r="S122" s="1"/>
      <c r="T122" s="1"/>
      <c r="U122" s="1"/>
    </row>
    <row r="123" spans="1:21" ht="13.5" customHeight="1" x14ac:dyDescent="0.25">
      <c r="A123" s="7"/>
      <c r="B123" s="7"/>
      <c r="C123" s="22"/>
      <c r="D123" s="7"/>
      <c r="E123" s="7"/>
      <c r="F123" s="7"/>
      <c r="G123" s="7"/>
      <c r="H123" s="1"/>
      <c r="I123" s="1"/>
      <c r="J123" s="1"/>
      <c r="K123" s="1"/>
      <c r="L123" s="1"/>
      <c r="M123" s="1"/>
      <c r="N123" s="1"/>
      <c r="O123" s="1"/>
      <c r="P123" s="1"/>
      <c r="Q123" s="1"/>
      <c r="R123" s="1"/>
      <c r="S123" s="1"/>
      <c r="T123" s="1"/>
      <c r="U123" s="1"/>
    </row>
    <row r="124" spans="1:21" ht="13.5" customHeight="1" x14ac:dyDescent="0.25">
      <c r="A124" s="7"/>
      <c r="B124" s="7"/>
      <c r="C124" s="22"/>
      <c r="D124" s="7"/>
      <c r="E124" s="7"/>
      <c r="F124" s="7"/>
      <c r="G124" s="7"/>
      <c r="H124" s="1"/>
      <c r="I124" s="1"/>
      <c r="J124" s="1"/>
      <c r="K124" s="1"/>
      <c r="L124" s="1"/>
      <c r="M124" s="1"/>
      <c r="N124" s="1"/>
      <c r="O124" s="1"/>
      <c r="P124" s="1"/>
      <c r="Q124" s="1"/>
      <c r="R124" s="1"/>
      <c r="S124" s="1"/>
      <c r="T124" s="1"/>
      <c r="U124" s="1"/>
    </row>
    <row r="125" spans="1:21" ht="13.5" customHeight="1" x14ac:dyDescent="0.25">
      <c r="A125" s="7"/>
      <c r="B125" s="7"/>
      <c r="C125" s="22"/>
      <c r="D125" s="7"/>
      <c r="E125" s="7"/>
      <c r="F125" s="7"/>
      <c r="G125" s="7"/>
      <c r="H125" s="1"/>
      <c r="I125" s="1"/>
      <c r="J125" s="1"/>
      <c r="K125" s="1"/>
      <c r="L125" s="1"/>
      <c r="M125" s="1"/>
      <c r="N125" s="1"/>
      <c r="O125" s="1"/>
      <c r="P125" s="1"/>
      <c r="Q125" s="1"/>
      <c r="R125" s="1"/>
      <c r="S125" s="1"/>
      <c r="T125" s="1"/>
      <c r="U125" s="1"/>
    </row>
    <row r="126" spans="1:21" ht="13.5" customHeight="1" x14ac:dyDescent="0.25">
      <c r="A126" s="7"/>
      <c r="B126" s="7"/>
      <c r="C126" s="22"/>
      <c r="D126" s="7"/>
      <c r="E126" s="7"/>
      <c r="F126" s="7"/>
      <c r="G126" s="7"/>
      <c r="H126" s="1"/>
      <c r="I126" s="1"/>
      <c r="J126" s="1"/>
      <c r="K126" s="1"/>
      <c r="L126" s="1"/>
      <c r="M126" s="1"/>
      <c r="N126" s="1"/>
      <c r="O126" s="1"/>
      <c r="P126" s="1"/>
      <c r="Q126" s="1"/>
      <c r="R126" s="1"/>
      <c r="S126" s="1"/>
      <c r="T126" s="1"/>
      <c r="U126" s="1"/>
    </row>
    <row r="127" spans="1:21" ht="13.5" customHeight="1" x14ac:dyDescent="0.25">
      <c r="A127" s="7"/>
      <c r="B127" s="7"/>
      <c r="C127" s="22"/>
      <c r="D127" s="7"/>
      <c r="E127" s="7"/>
      <c r="F127" s="7"/>
      <c r="G127" s="7"/>
      <c r="H127" s="1"/>
      <c r="I127" s="1"/>
      <c r="J127" s="1"/>
      <c r="K127" s="1"/>
      <c r="L127" s="1"/>
      <c r="M127" s="1"/>
      <c r="N127" s="1"/>
      <c r="O127" s="1"/>
      <c r="P127" s="1"/>
      <c r="Q127" s="1"/>
      <c r="R127" s="1"/>
      <c r="S127" s="1"/>
      <c r="T127" s="1"/>
      <c r="U127" s="1"/>
    </row>
    <row r="128" spans="1:21" ht="13.5" customHeight="1" x14ac:dyDescent="0.25">
      <c r="A128" s="7"/>
      <c r="B128" s="7"/>
      <c r="C128" s="22"/>
      <c r="D128" s="7"/>
      <c r="E128" s="7"/>
      <c r="F128" s="7"/>
      <c r="G128" s="7"/>
      <c r="H128" s="1"/>
      <c r="I128" s="1"/>
      <c r="J128" s="1"/>
      <c r="K128" s="1"/>
      <c r="L128" s="1"/>
      <c r="M128" s="1"/>
      <c r="N128" s="1"/>
      <c r="O128" s="1"/>
      <c r="P128" s="1"/>
      <c r="Q128" s="1"/>
      <c r="R128" s="1"/>
      <c r="S128" s="1"/>
      <c r="T128" s="1"/>
      <c r="U128" s="1"/>
    </row>
    <row r="129" spans="1:21" ht="13.5" customHeight="1" x14ac:dyDescent="0.25">
      <c r="A129" s="7"/>
      <c r="B129" s="7"/>
      <c r="C129" s="22"/>
      <c r="D129" s="7"/>
      <c r="E129" s="7"/>
      <c r="F129" s="7"/>
      <c r="G129" s="7"/>
      <c r="H129" s="1"/>
      <c r="I129" s="1"/>
      <c r="J129" s="1"/>
      <c r="K129" s="1"/>
      <c r="L129" s="1"/>
      <c r="M129" s="1"/>
      <c r="N129" s="1"/>
      <c r="O129" s="1"/>
      <c r="P129" s="1"/>
      <c r="Q129" s="1"/>
      <c r="R129" s="1"/>
      <c r="S129" s="1"/>
      <c r="T129" s="1"/>
      <c r="U129" s="1"/>
    </row>
    <row r="130" spans="1:21" ht="13.5" customHeight="1" x14ac:dyDescent="0.25">
      <c r="A130" s="7"/>
      <c r="B130" s="7"/>
      <c r="C130" s="22"/>
      <c r="D130" s="7"/>
      <c r="E130" s="7"/>
      <c r="F130" s="7"/>
      <c r="G130" s="7"/>
      <c r="H130" s="1"/>
      <c r="I130" s="1"/>
      <c r="J130" s="1"/>
      <c r="K130" s="1"/>
      <c r="L130" s="1"/>
      <c r="M130" s="1"/>
      <c r="N130" s="1"/>
      <c r="O130" s="1"/>
      <c r="P130" s="1"/>
      <c r="Q130" s="1"/>
      <c r="R130" s="1"/>
      <c r="S130" s="1"/>
      <c r="T130" s="1"/>
      <c r="U130" s="1"/>
    </row>
    <row r="131" spans="1:21" ht="13.5" customHeight="1" x14ac:dyDescent="0.25">
      <c r="A131" s="7"/>
      <c r="B131" s="7"/>
      <c r="C131" s="22"/>
      <c r="D131" s="7"/>
      <c r="E131" s="7"/>
      <c r="F131" s="7"/>
      <c r="G131" s="7"/>
      <c r="H131" s="1"/>
      <c r="I131" s="1"/>
      <c r="J131" s="1"/>
      <c r="K131" s="1"/>
      <c r="L131" s="1"/>
      <c r="M131" s="1"/>
      <c r="N131" s="1"/>
      <c r="O131" s="1"/>
      <c r="P131" s="1"/>
      <c r="Q131" s="1"/>
      <c r="R131" s="1"/>
      <c r="S131" s="1"/>
      <c r="T131" s="1"/>
      <c r="U131" s="1"/>
    </row>
    <row r="132" spans="1:21" ht="13.5" customHeight="1" x14ac:dyDescent="0.25">
      <c r="A132" s="7"/>
      <c r="B132" s="7"/>
      <c r="C132" s="22"/>
      <c r="D132" s="7"/>
      <c r="E132" s="7"/>
      <c r="F132" s="7"/>
      <c r="G132" s="7"/>
      <c r="H132" s="1"/>
      <c r="I132" s="1"/>
      <c r="J132" s="1"/>
      <c r="K132" s="1"/>
      <c r="L132" s="1"/>
      <c r="M132" s="1"/>
      <c r="N132" s="1"/>
      <c r="O132" s="1"/>
      <c r="P132" s="1"/>
      <c r="Q132" s="1"/>
      <c r="R132" s="1"/>
      <c r="S132" s="1"/>
      <c r="T132" s="1"/>
      <c r="U132" s="1"/>
    </row>
    <row r="133" spans="1:21" ht="13.5" customHeight="1" x14ac:dyDescent="0.25">
      <c r="A133" s="7"/>
      <c r="B133" s="7"/>
      <c r="C133" s="22"/>
      <c r="D133" s="7"/>
      <c r="E133" s="7"/>
      <c r="F133" s="7"/>
      <c r="G133" s="7"/>
      <c r="H133" s="1"/>
      <c r="I133" s="1"/>
      <c r="J133" s="1"/>
      <c r="K133" s="1"/>
      <c r="L133" s="1"/>
      <c r="M133" s="1"/>
      <c r="N133" s="1"/>
      <c r="O133" s="1"/>
      <c r="P133" s="1"/>
      <c r="Q133" s="1"/>
      <c r="R133" s="1"/>
      <c r="S133" s="1"/>
      <c r="T133" s="1"/>
      <c r="U133" s="1"/>
    </row>
    <row r="134" spans="1:21" ht="13.5" customHeight="1" x14ac:dyDescent="0.25">
      <c r="A134" s="7"/>
      <c r="B134" s="7"/>
      <c r="C134" s="22"/>
      <c r="D134" s="7"/>
      <c r="E134" s="7"/>
      <c r="F134" s="7"/>
      <c r="G134" s="7"/>
      <c r="H134" s="1"/>
      <c r="I134" s="1"/>
      <c r="J134" s="1"/>
      <c r="K134" s="1"/>
      <c r="L134" s="1"/>
      <c r="M134" s="1"/>
      <c r="N134" s="1"/>
      <c r="O134" s="1"/>
      <c r="P134" s="1"/>
      <c r="Q134" s="1"/>
      <c r="R134" s="1"/>
      <c r="S134" s="1"/>
      <c r="T134" s="1"/>
      <c r="U134" s="1"/>
    </row>
    <row r="135" spans="1:21" ht="13.5" customHeight="1" x14ac:dyDescent="0.25">
      <c r="A135" s="7"/>
      <c r="B135" s="7"/>
      <c r="C135" s="22"/>
      <c r="D135" s="7"/>
      <c r="E135" s="7"/>
      <c r="F135" s="7"/>
      <c r="G135" s="7"/>
      <c r="H135" s="1"/>
      <c r="I135" s="1"/>
      <c r="J135" s="1"/>
      <c r="K135" s="1"/>
      <c r="L135" s="1"/>
      <c r="M135" s="1"/>
      <c r="N135" s="1"/>
      <c r="O135" s="1"/>
      <c r="P135" s="1"/>
      <c r="Q135" s="1"/>
      <c r="R135" s="1"/>
      <c r="S135" s="1"/>
      <c r="T135" s="1"/>
      <c r="U135" s="1"/>
    </row>
    <row r="136" spans="1:21" ht="13.5" customHeight="1" x14ac:dyDescent="0.25">
      <c r="A136" s="7"/>
      <c r="B136" s="7"/>
      <c r="C136" s="22"/>
      <c r="D136" s="7"/>
      <c r="E136" s="7"/>
      <c r="F136" s="7"/>
      <c r="G136" s="7"/>
      <c r="H136" s="1"/>
      <c r="I136" s="1"/>
      <c r="J136" s="1"/>
      <c r="K136" s="1"/>
      <c r="L136" s="1"/>
      <c r="M136" s="1"/>
      <c r="N136" s="1"/>
      <c r="O136" s="1"/>
      <c r="P136" s="1"/>
      <c r="Q136" s="1"/>
      <c r="R136" s="1"/>
      <c r="S136" s="1"/>
      <c r="T136" s="1"/>
      <c r="U136" s="1"/>
    </row>
    <row r="137" spans="1:21" ht="13.5" customHeight="1" x14ac:dyDescent="0.25">
      <c r="A137" s="7"/>
      <c r="B137" s="7"/>
      <c r="C137" s="22"/>
      <c r="D137" s="7"/>
      <c r="E137" s="7"/>
      <c r="F137" s="7"/>
      <c r="G137" s="7"/>
      <c r="H137" s="1"/>
      <c r="I137" s="1"/>
      <c r="J137" s="1"/>
      <c r="K137" s="1"/>
      <c r="L137" s="1"/>
      <c r="M137" s="1"/>
      <c r="N137" s="1"/>
      <c r="O137" s="1"/>
      <c r="P137" s="1"/>
      <c r="Q137" s="1"/>
      <c r="R137" s="1"/>
      <c r="S137" s="1"/>
      <c r="T137" s="1"/>
      <c r="U137" s="1"/>
    </row>
    <row r="138" spans="1:21" ht="13.5" customHeight="1" x14ac:dyDescent="0.25">
      <c r="A138" s="7"/>
      <c r="B138" s="7"/>
      <c r="C138" s="22"/>
      <c r="D138" s="7"/>
      <c r="E138" s="7"/>
      <c r="F138" s="7"/>
      <c r="G138" s="7"/>
      <c r="H138" s="1"/>
      <c r="I138" s="1"/>
      <c r="J138" s="1"/>
      <c r="K138" s="1"/>
      <c r="L138" s="1"/>
      <c r="M138" s="1"/>
      <c r="N138" s="1"/>
      <c r="O138" s="1"/>
      <c r="P138" s="1"/>
      <c r="Q138" s="1"/>
      <c r="R138" s="1"/>
      <c r="S138" s="1"/>
      <c r="T138" s="1"/>
      <c r="U138" s="1"/>
    </row>
    <row r="139" spans="1:21" ht="13.5" customHeight="1" x14ac:dyDescent="0.25">
      <c r="A139" s="7"/>
      <c r="B139" s="7"/>
      <c r="C139" s="22"/>
      <c r="D139" s="7"/>
      <c r="E139" s="7"/>
      <c r="F139" s="7"/>
      <c r="G139" s="7"/>
      <c r="H139" s="1"/>
      <c r="I139" s="1"/>
      <c r="J139" s="1"/>
      <c r="K139" s="1"/>
      <c r="L139" s="1"/>
      <c r="M139" s="1"/>
      <c r="N139" s="1"/>
      <c r="O139" s="1"/>
      <c r="P139" s="1"/>
      <c r="Q139" s="1"/>
      <c r="R139" s="1"/>
      <c r="S139" s="1"/>
      <c r="T139" s="1"/>
      <c r="U139" s="1"/>
    </row>
    <row r="140" spans="1:21" ht="13.5" customHeight="1" x14ac:dyDescent="0.25">
      <c r="A140" s="7"/>
      <c r="B140" s="7"/>
      <c r="C140" s="22"/>
      <c r="D140" s="7"/>
      <c r="E140" s="7"/>
      <c r="F140" s="7"/>
      <c r="G140" s="7"/>
      <c r="H140" s="1"/>
      <c r="I140" s="1"/>
      <c r="J140" s="1"/>
      <c r="K140" s="1"/>
      <c r="L140" s="1"/>
      <c r="M140" s="1"/>
      <c r="N140" s="1"/>
      <c r="O140" s="1"/>
      <c r="P140" s="1"/>
      <c r="Q140" s="1"/>
      <c r="R140" s="1"/>
      <c r="S140" s="1"/>
      <c r="T140" s="1"/>
      <c r="U140" s="1"/>
    </row>
    <row r="141" spans="1:21" ht="13.5" customHeight="1" x14ac:dyDescent="0.25">
      <c r="A141" s="7"/>
      <c r="B141" s="7"/>
      <c r="C141" s="22"/>
      <c r="D141" s="7"/>
      <c r="E141" s="7"/>
      <c r="F141" s="7"/>
      <c r="G141" s="7"/>
      <c r="H141" s="1"/>
      <c r="I141" s="1"/>
      <c r="J141" s="1"/>
      <c r="K141" s="1"/>
      <c r="L141" s="1"/>
      <c r="M141" s="1"/>
      <c r="N141" s="1"/>
      <c r="O141" s="1"/>
      <c r="P141" s="1"/>
      <c r="Q141" s="1"/>
      <c r="R141" s="1"/>
      <c r="S141" s="1"/>
      <c r="T141" s="1"/>
      <c r="U141" s="1"/>
    </row>
    <row r="142" spans="1:21" ht="13.5" customHeight="1" x14ac:dyDescent="0.25">
      <c r="A142" s="7"/>
      <c r="B142" s="7"/>
      <c r="C142" s="22"/>
      <c r="D142" s="7"/>
      <c r="E142" s="7"/>
      <c r="F142" s="7"/>
      <c r="G142" s="7"/>
      <c r="H142" s="1"/>
      <c r="I142" s="1"/>
      <c r="J142" s="1"/>
      <c r="K142" s="1"/>
      <c r="L142" s="1"/>
      <c r="M142" s="1"/>
      <c r="N142" s="1"/>
      <c r="O142" s="1"/>
      <c r="P142" s="1"/>
      <c r="Q142" s="1"/>
      <c r="R142" s="1"/>
      <c r="S142" s="1"/>
      <c r="T142" s="1"/>
      <c r="U142" s="1"/>
    </row>
    <row r="143" spans="1:21" ht="13.5" customHeight="1" x14ac:dyDescent="0.25">
      <c r="A143" s="7"/>
      <c r="B143" s="7"/>
      <c r="C143" s="22"/>
      <c r="D143" s="7"/>
      <c r="E143" s="7"/>
      <c r="F143" s="7"/>
      <c r="G143" s="7"/>
      <c r="H143" s="1"/>
      <c r="I143" s="1"/>
      <c r="J143" s="1"/>
      <c r="K143" s="1"/>
      <c r="L143" s="1"/>
      <c r="M143" s="1"/>
      <c r="N143" s="1"/>
      <c r="O143" s="1"/>
      <c r="P143" s="1"/>
      <c r="Q143" s="1"/>
      <c r="R143" s="1"/>
      <c r="S143" s="1"/>
      <c r="T143" s="1"/>
      <c r="U143" s="1"/>
    </row>
    <row r="144" spans="1:21" ht="13.5" customHeight="1" x14ac:dyDescent="0.25">
      <c r="A144" s="7"/>
      <c r="B144" s="7"/>
      <c r="C144" s="22"/>
      <c r="D144" s="7"/>
      <c r="E144" s="7"/>
      <c r="F144" s="7"/>
      <c r="G144" s="7"/>
      <c r="H144" s="1"/>
      <c r="I144" s="1"/>
      <c r="J144" s="1"/>
      <c r="K144" s="1"/>
      <c r="L144" s="1"/>
      <c r="M144" s="1"/>
      <c r="N144" s="1"/>
      <c r="O144" s="1"/>
      <c r="P144" s="1"/>
      <c r="Q144" s="1"/>
      <c r="R144" s="1"/>
      <c r="S144" s="1"/>
      <c r="T144" s="1"/>
      <c r="U144" s="1"/>
    </row>
    <row r="145" spans="1:21" ht="13.5" customHeight="1" x14ac:dyDescent="0.25">
      <c r="A145" s="7"/>
      <c r="B145" s="7"/>
      <c r="C145" s="22"/>
      <c r="D145" s="7"/>
      <c r="E145" s="7"/>
      <c r="F145" s="7"/>
      <c r="G145" s="7"/>
      <c r="H145" s="1"/>
      <c r="I145" s="1"/>
      <c r="J145" s="1"/>
      <c r="K145" s="1"/>
      <c r="L145" s="1"/>
      <c r="M145" s="1"/>
      <c r="N145" s="1"/>
      <c r="O145" s="1"/>
      <c r="P145" s="1"/>
      <c r="Q145" s="1"/>
      <c r="R145" s="1"/>
      <c r="S145" s="1"/>
      <c r="T145" s="1"/>
      <c r="U145" s="1"/>
    </row>
    <row r="146" spans="1:21" ht="13.5" customHeight="1" x14ac:dyDescent="0.25">
      <c r="A146" s="7"/>
      <c r="B146" s="7"/>
      <c r="C146" s="22"/>
      <c r="D146" s="7"/>
      <c r="E146" s="7"/>
      <c r="F146" s="7"/>
      <c r="G146" s="7"/>
      <c r="H146" s="1"/>
      <c r="I146" s="1"/>
      <c r="J146" s="1"/>
      <c r="K146" s="1"/>
      <c r="L146" s="1"/>
      <c r="M146" s="1"/>
      <c r="N146" s="1"/>
      <c r="O146" s="1"/>
      <c r="P146" s="1"/>
      <c r="Q146" s="1"/>
      <c r="R146" s="1"/>
      <c r="S146" s="1"/>
      <c r="T146" s="1"/>
      <c r="U146" s="1"/>
    </row>
    <row r="147" spans="1:21" ht="13.5" customHeight="1" x14ac:dyDescent="0.25">
      <c r="A147" s="7"/>
      <c r="B147" s="7"/>
      <c r="C147" s="22"/>
      <c r="D147" s="7"/>
      <c r="E147" s="7"/>
      <c r="F147" s="7"/>
      <c r="G147" s="7"/>
      <c r="H147" s="1"/>
      <c r="I147" s="1"/>
      <c r="J147" s="1"/>
      <c r="K147" s="1"/>
      <c r="L147" s="1"/>
      <c r="M147" s="1"/>
      <c r="N147" s="1"/>
      <c r="O147" s="1"/>
      <c r="P147" s="1"/>
      <c r="Q147" s="1"/>
      <c r="R147" s="1"/>
      <c r="S147" s="1"/>
      <c r="T147" s="1"/>
      <c r="U147" s="1"/>
    </row>
    <row r="148" spans="1:21" ht="13.5" customHeight="1" x14ac:dyDescent="0.25">
      <c r="A148" s="7"/>
      <c r="B148" s="7"/>
      <c r="C148" s="22"/>
      <c r="D148" s="7"/>
      <c r="E148" s="7"/>
      <c r="F148" s="7"/>
      <c r="G148" s="7"/>
      <c r="H148" s="1"/>
      <c r="I148" s="1"/>
      <c r="J148" s="1"/>
      <c r="K148" s="1"/>
      <c r="L148" s="1"/>
      <c r="M148" s="1"/>
      <c r="N148" s="1"/>
      <c r="O148" s="1"/>
      <c r="P148" s="1"/>
      <c r="Q148" s="1"/>
      <c r="R148" s="1"/>
      <c r="S148" s="1"/>
      <c r="T148" s="1"/>
      <c r="U148" s="1"/>
    </row>
    <row r="149" spans="1:21" ht="13.5" customHeight="1" x14ac:dyDescent="0.25">
      <c r="A149" s="7"/>
      <c r="B149" s="7"/>
      <c r="C149" s="22"/>
      <c r="D149" s="7"/>
      <c r="E149" s="7"/>
      <c r="F149" s="7"/>
      <c r="G149" s="7"/>
      <c r="H149" s="1"/>
      <c r="I149" s="1"/>
      <c r="J149" s="1"/>
      <c r="K149" s="1"/>
      <c r="L149" s="1"/>
      <c r="M149" s="1"/>
      <c r="N149" s="1"/>
      <c r="O149" s="1"/>
      <c r="P149" s="1"/>
      <c r="Q149" s="1"/>
      <c r="R149" s="1"/>
      <c r="S149" s="1"/>
      <c r="T149" s="1"/>
      <c r="U149" s="1"/>
    </row>
    <row r="150" spans="1:21" ht="13.5" customHeight="1" x14ac:dyDescent="0.25">
      <c r="A150" s="7"/>
      <c r="B150" s="7"/>
      <c r="C150" s="22"/>
      <c r="D150" s="7"/>
      <c r="E150" s="7"/>
      <c r="F150" s="7"/>
      <c r="G150" s="7"/>
      <c r="H150" s="1"/>
      <c r="I150" s="1"/>
      <c r="J150" s="1"/>
      <c r="K150" s="1"/>
      <c r="L150" s="1"/>
      <c r="M150" s="1"/>
      <c r="N150" s="1"/>
      <c r="O150" s="1"/>
      <c r="P150" s="1"/>
      <c r="Q150" s="1"/>
      <c r="R150" s="1"/>
      <c r="S150" s="1"/>
      <c r="T150" s="1"/>
      <c r="U150" s="1"/>
    </row>
    <row r="151" spans="1:21" ht="13.5" customHeight="1" x14ac:dyDescent="0.25">
      <c r="A151" s="7"/>
      <c r="B151" s="7"/>
      <c r="C151" s="22"/>
      <c r="D151" s="7"/>
      <c r="E151" s="7"/>
      <c r="F151" s="7"/>
      <c r="G151" s="7"/>
      <c r="H151" s="1"/>
      <c r="I151" s="1"/>
      <c r="J151" s="1"/>
      <c r="K151" s="1"/>
      <c r="L151" s="1"/>
      <c r="M151" s="1"/>
      <c r="N151" s="1"/>
      <c r="O151" s="1"/>
      <c r="P151" s="1"/>
      <c r="Q151" s="1"/>
      <c r="R151" s="1"/>
      <c r="S151" s="1"/>
      <c r="T151" s="1"/>
      <c r="U151" s="1"/>
    </row>
    <row r="152" spans="1:21" ht="13.5" customHeight="1" x14ac:dyDescent="0.25">
      <c r="A152" s="7"/>
      <c r="B152" s="7"/>
      <c r="C152" s="22"/>
      <c r="D152" s="7"/>
      <c r="E152" s="7"/>
      <c r="F152" s="7"/>
      <c r="G152" s="7"/>
      <c r="H152" s="1"/>
      <c r="I152" s="1"/>
      <c r="J152" s="1"/>
      <c r="K152" s="1"/>
      <c r="L152" s="1"/>
      <c r="M152" s="1"/>
      <c r="N152" s="1"/>
      <c r="O152" s="1"/>
      <c r="P152" s="1"/>
      <c r="Q152" s="1"/>
      <c r="R152" s="1"/>
      <c r="S152" s="1"/>
      <c r="T152" s="1"/>
      <c r="U152" s="1"/>
    </row>
    <row r="153" spans="1:21" ht="13.5" customHeight="1" x14ac:dyDescent="0.25">
      <c r="A153" s="7"/>
      <c r="B153" s="7"/>
      <c r="C153" s="22"/>
      <c r="D153" s="7"/>
      <c r="E153" s="7"/>
      <c r="F153" s="7"/>
      <c r="G153" s="7"/>
      <c r="H153" s="1"/>
      <c r="I153" s="1"/>
      <c r="J153" s="1"/>
      <c r="K153" s="1"/>
      <c r="L153" s="1"/>
      <c r="M153" s="1"/>
      <c r="N153" s="1"/>
      <c r="O153" s="1"/>
      <c r="P153" s="1"/>
      <c r="Q153" s="1"/>
      <c r="R153" s="1"/>
      <c r="S153" s="1"/>
      <c r="T153" s="1"/>
      <c r="U153" s="1"/>
    </row>
    <row r="154" spans="1:21" ht="13.5" customHeight="1" x14ac:dyDescent="0.25">
      <c r="A154" s="7"/>
      <c r="B154" s="7"/>
      <c r="C154" s="22"/>
      <c r="D154" s="7"/>
      <c r="E154" s="7"/>
      <c r="F154" s="7"/>
      <c r="G154" s="7"/>
      <c r="H154" s="1"/>
      <c r="I154" s="1"/>
      <c r="J154" s="1"/>
      <c r="K154" s="1"/>
      <c r="L154" s="1"/>
      <c r="M154" s="1"/>
      <c r="N154" s="1"/>
      <c r="O154" s="1"/>
      <c r="P154" s="1"/>
      <c r="Q154" s="1"/>
      <c r="R154" s="1"/>
      <c r="S154" s="1"/>
      <c r="T154" s="1"/>
      <c r="U154" s="1"/>
    </row>
    <row r="155" spans="1:21" ht="13.5" customHeight="1" x14ac:dyDescent="0.25">
      <c r="A155" s="7"/>
      <c r="B155" s="7"/>
      <c r="C155" s="22"/>
      <c r="D155" s="7"/>
      <c r="E155" s="7"/>
      <c r="F155" s="7"/>
      <c r="G155" s="7"/>
      <c r="H155" s="1"/>
      <c r="I155" s="1"/>
      <c r="J155" s="1"/>
      <c r="K155" s="1"/>
      <c r="L155" s="1"/>
      <c r="M155" s="1"/>
      <c r="N155" s="1"/>
      <c r="O155" s="1"/>
      <c r="P155" s="1"/>
      <c r="Q155" s="1"/>
      <c r="R155" s="1"/>
      <c r="S155" s="1"/>
      <c r="T155" s="1"/>
      <c r="U155" s="1"/>
    </row>
    <row r="156" spans="1:21" ht="13.5" customHeight="1" x14ac:dyDescent="0.25">
      <c r="A156" s="7"/>
      <c r="B156" s="7"/>
      <c r="C156" s="22"/>
      <c r="D156" s="7"/>
      <c r="E156" s="7"/>
      <c r="F156" s="7"/>
      <c r="G156" s="7"/>
      <c r="H156" s="1"/>
      <c r="I156" s="1"/>
      <c r="J156" s="1"/>
      <c r="K156" s="1"/>
      <c r="L156" s="1"/>
      <c r="M156" s="1"/>
      <c r="N156" s="1"/>
      <c r="O156" s="1"/>
      <c r="P156" s="1"/>
      <c r="Q156" s="1"/>
      <c r="R156" s="1"/>
      <c r="S156" s="1"/>
      <c r="T156" s="1"/>
      <c r="U156" s="1"/>
    </row>
    <row r="157" spans="1:21" ht="13.5" customHeight="1" x14ac:dyDescent="0.25">
      <c r="A157" s="7"/>
      <c r="B157" s="7"/>
      <c r="C157" s="22"/>
      <c r="D157" s="7"/>
      <c r="E157" s="7"/>
      <c r="F157" s="7"/>
      <c r="G157" s="7"/>
      <c r="H157" s="1"/>
      <c r="I157" s="1"/>
      <c r="J157" s="1"/>
      <c r="K157" s="1"/>
      <c r="L157" s="1"/>
      <c r="M157" s="1"/>
      <c r="N157" s="1"/>
      <c r="O157" s="1"/>
      <c r="P157" s="1"/>
      <c r="Q157" s="1"/>
      <c r="R157" s="1"/>
      <c r="S157" s="1"/>
      <c r="T157" s="1"/>
      <c r="U157" s="1"/>
    </row>
    <row r="158" spans="1:21" ht="13.5" customHeight="1" x14ac:dyDescent="0.25">
      <c r="A158" s="7"/>
      <c r="B158" s="7"/>
      <c r="C158" s="22"/>
      <c r="D158" s="7"/>
      <c r="E158" s="7"/>
      <c r="F158" s="7"/>
      <c r="G158" s="7"/>
      <c r="H158" s="1"/>
      <c r="I158" s="1"/>
      <c r="J158" s="1"/>
      <c r="K158" s="1"/>
      <c r="L158" s="1"/>
      <c r="M158" s="1"/>
      <c r="N158" s="1"/>
      <c r="O158" s="1"/>
      <c r="P158" s="1"/>
      <c r="Q158" s="1"/>
      <c r="R158" s="1"/>
      <c r="S158" s="1"/>
      <c r="T158" s="1"/>
      <c r="U158" s="1"/>
    </row>
    <row r="159" spans="1:21" ht="13.5" customHeight="1" x14ac:dyDescent="0.25">
      <c r="A159" s="7"/>
      <c r="B159" s="7"/>
      <c r="C159" s="22"/>
      <c r="D159" s="7"/>
      <c r="E159" s="7"/>
      <c r="F159" s="7"/>
      <c r="G159" s="7"/>
      <c r="H159" s="1"/>
      <c r="I159" s="1"/>
      <c r="J159" s="1"/>
      <c r="K159" s="1"/>
      <c r="L159" s="1"/>
      <c r="M159" s="1"/>
      <c r="N159" s="1"/>
      <c r="O159" s="1"/>
      <c r="P159" s="1"/>
      <c r="Q159" s="1"/>
      <c r="R159" s="1"/>
      <c r="S159" s="1"/>
      <c r="T159" s="1"/>
      <c r="U159" s="1"/>
    </row>
    <row r="160" spans="1:21" ht="13.5" customHeight="1" x14ac:dyDescent="0.25">
      <c r="A160" s="7"/>
      <c r="B160" s="7"/>
      <c r="C160" s="22"/>
      <c r="D160" s="7"/>
      <c r="E160" s="7"/>
      <c r="F160" s="7"/>
      <c r="G160" s="7"/>
      <c r="H160" s="1"/>
      <c r="I160" s="1"/>
      <c r="J160" s="1"/>
      <c r="K160" s="1"/>
      <c r="L160" s="1"/>
      <c r="M160" s="1"/>
      <c r="N160" s="1"/>
      <c r="O160" s="1"/>
      <c r="P160" s="1"/>
      <c r="Q160" s="1"/>
      <c r="R160" s="1"/>
      <c r="S160" s="1"/>
      <c r="T160" s="1"/>
      <c r="U160" s="1"/>
    </row>
    <row r="161" spans="1:21" ht="13.5" customHeight="1" x14ac:dyDescent="0.25">
      <c r="A161" s="7"/>
      <c r="B161" s="7"/>
      <c r="C161" s="22"/>
      <c r="D161" s="7"/>
      <c r="E161" s="7"/>
      <c r="F161" s="7"/>
      <c r="G161" s="7"/>
      <c r="H161" s="1"/>
      <c r="I161" s="1"/>
      <c r="J161" s="1"/>
      <c r="K161" s="1"/>
      <c r="L161" s="1"/>
      <c r="M161" s="1"/>
      <c r="N161" s="1"/>
      <c r="O161" s="1"/>
      <c r="P161" s="1"/>
      <c r="Q161" s="1"/>
      <c r="R161" s="1"/>
      <c r="S161" s="1"/>
      <c r="T161" s="1"/>
      <c r="U161" s="1"/>
    </row>
    <row r="162" spans="1:21" ht="13.5" customHeight="1" x14ac:dyDescent="0.25">
      <c r="A162" s="7"/>
      <c r="B162" s="7"/>
      <c r="C162" s="22"/>
      <c r="D162" s="7"/>
      <c r="E162" s="7"/>
      <c r="F162" s="7"/>
      <c r="G162" s="7"/>
      <c r="H162" s="1"/>
      <c r="I162" s="1"/>
      <c r="J162" s="1"/>
      <c r="K162" s="1"/>
      <c r="L162" s="1"/>
      <c r="M162" s="1"/>
      <c r="N162" s="1"/>
      <c r="O162" s="1"/>
      <c r="P162" s="1"/>
      <c r="Q162" s="1"/>
      <c r="R162" s="1"/>
      <c r="S162" s="1"/>
      <c r="T162" s="1"/>
      <c r="U162" s="1"/>
    </row>
    <row r="163" spans="1:21" ht="13.5" customHeight="1" x14ac:dyDescent="0.25">
      <c r="A163" s="7"/>
      <c r="B163" s="7"/>
      <c r="C163" s="22"/>
      <c r="D163" s="7"/>
      <c r="E163" s="7"/>
      <c r="F163" s="7"/>
      <c r="G163" s="7"/>
      <c r="H163" s="1"/>
      <c r="I163" s="1"/>
      <c r="J163" s="1"/>
      <c r="K163" s="1"/>
      <c r="L163" s="1"/>
      <c r="M163" s="1"/>
      <c r="N163" s="1"/>
      <c r="O163" s="1"/>
      <c r="P163" s="1"/>
      <c r="Q163" s="1"/>
      <c r="R163" s="1"/>
      <c r="S163" s="1"/>
      <c r="T163" s="1"/>
      <c r="U163" s="1"/>
    </row>
    <row r="164" spans="1:21" ht="13.5" customHeight="1" x14ac:dyDescent="0.25">
      <c r="A164" s="7"/>
      <c r="B164" s="7"/>
      <c r="C164" s="22"/>
      <c r="D164" s="7"/>
      <c r="E164" s="7"/>
      <c r="F164" s="7"/>
      <c r="G164" s="7"/>
      <c r="H164" s="1"/>
      <c r="I164" s="1"/>
      <c r="J164" s="1"/>
      <c r="K164" s="1"/>
      <c r="L164" s="1"/>
      <c r="M164" s="1"/>
      <c r="N164" s="1"/>
      <c r="O164" s="1"/>
      <c r="P164" s="1"/>
      <c r="Q164" s="1"/>
      <c r="R164" s="1"/>
      <c r="S164" s="1"/>
      <c r="T164" s="1"/>
      <c r="U164" s="1"/>
    </row>
    <row r="165" spans="1:21" ht="13.5" customHeight="1" x14ac:dyDescent="0.25">
      <c r="A165" s="7"/>
      <c r="B165" s="7"/>
      <c r="C165" s="22"/>
      <c r="D165" s="7"/>
      <c r="E165" s="7"/>
      <c r="F165" s="7"/>
      <c r="G165" s="7"/>
      <c r="H165" s="1"/>
      <c r="I165" s="1"/>
      <c r="J165" s="1"/>
      <c r="K165" s="1"/>
      <c r="L165" s="1"/>
      <c r="M165" s="1"/>
      <c r="N165" s="1"/>
      <c r="O165" s="1"/>
      <c r="P165" s="1"/>
      <c r="Q165" s="1"/>
      <c r="R165" s="1"/>
      <c r="S165" s="1"/>
      <c r="T165" s="1"/>
      <c r="U165" s="1"/>
    </row>
    <row r="166" spans="1:21" ht="13.5" customHeight="1" x14ac:dyDescent="0.25">
      <c r="A166" s="7"/>
      <c r="B166" s="7"/>
      <c r="C166" s="22"/>
      <c r="D166" s="7"/>
      <c r="E166" s="7"/>
      <c r="F166" s="7"/>
      <c r="G166" s="7"/>
      <c r="H166" s="1"/>
      <c r="I166" s="1"/>
      <c r="J166" s="1"/>
      <c r="K166" s="1"/>
      <c r="L166" s="1"/>
      <c r="M166" s="1"/>
      <c r="N166" s="1"/>
      <c r="O166" s="1"/>
      <c r="P166" s="1"/>
      <c r="Q166" s="1"/>
      <c r="R166" s="1"/>
      <c r="S166" s="1"/>
      <c r="T166" s="1"/>
      <c r="U166" s="1"/>
    </row>
    <row r="167" spans="1:21" ht="13.5" customHeight="1" x14ac:dyDescent="0.25">
      <c r="A167" s="7"/>
      <c r="B167" s="7"/>
      <c r="C167" s="22"/>
      <c r="D167" s="7"/>
      <c r="E167" s="7"/>
      <c r="F167" s="7"/>
      <c r="G167" s="7"/>
      <c r="H167" s="1"/>
      <c r="I167" s="1"/>
      <c r="J167" s="1"/>
      <c r="K167" s="1"/>
      <c r="L167" s="1"/>
      <c r="M167" s="1"/>
      <c r="N167" s="1"/>
      <c r="O167" s="1"/>
      <c r="P167" s="1"/>
      <c r="Q167" s="1"/>
      <c r="R167" s="1"/>
      <c r="S167" s="1"/>
      <c r="T167" s="1"/>
      <c r="U167" s="1"/>
    </row>
    <row r="168" spans="1:21" ht="13.5" customHeight="1" x14ac:dyDescent="0.25">
      <c r="A168" s="7"/>
      <c r="B168" s="7"/>
      <c r="C168" s="22"/>
      <c r="D168" s="7"/>
      <c r="E168" s="7"/>
      <c r="F168" s="7"/>
      <c r="G168" s="7"/>
      <c r="H168" s="1"/>
      <c r="I168" s="1"/>
      <c r="J168" s="1"/>
      <c r="K168" s="1"/>
      <c r="L168" s="1"/>
      <c r="M168" s="1"/>
      <c r="N168" s="1"/>
      <c r="O168" s="1"/>
      <c r="P168" s="1"/>
      <c r="Q168" s="1"/>
      <c r="R168" s="1"/>
      <c r="S168" s="1"/>
      <c r="T168" s="1"/>
      <c r="U168" s="1"/>
    </row>
    <row r="169" spans="1:21" ht="13.5" customHeight="1" x14ac:dyDescent="0.25">
      <c r="A169" s="7"/>
      <c r="B169" s="7"/>
      <c r="C169" s="22"/>
      <c r="D169" s="7"/>
      <c r="E169" s="7"/>
      <c r="F169" s="7"/>
      <c r="G169" s="7"/>
      <c r="H169" s="1"/>
      <c r="I169" s="1"/>
      <c r="J169" s="1"/>
      <c r="K169" s="1"/>
      <c r="L169" s="1"/>
      <c r="M169" s="1"/>
      <c r="N169" s="1"/>
      <c r="O169" s="1"/>
      <c r="P169" s="1"/>
      <c r="Q169" s="1"/>
      <c r="R169" s="1"/>
      <c r="S169" s="1"/>
      <c r="T169" s="1"/>
      <c r="U169" s="1"/>
    </row>
    <row r="170" spans="1:21" ht="13.5" customHeight="1" x14ac:dyDescent="0.25">
      <c r="A170" s="7"/>
      <c r="B170" s="7"/>
      <c r="C170" s="22"/>
      <c r="D170" s="7"/>
      <c r="E170" s="7"/>
      <c r="F170" s="7"/>
      <c r="G170" s="7"/>
      <c r="H170" s="1"/>
      <c r="I170" s="1"/>
      <c r="J170" s="1"/>
      <c r="K170" s="1"/>
      <c r="L170" s="1"/>
      <c r="M170" s="1"/>
      <c r="N170" s="1"/>
      <c r="O170" s="1"/>
      <c r="P170" s="1"/>
      <c r="Q170" s="1"/>
      <c r="R170" s="1"/>
      <c r="S170" s="1"/>
      <c r="T170" s="1"/>
      <c r="U170" s="1"/>
    </row>
    <row r="171" spans="1:21" ht="13.5" customHeight="1" x14ac:dyDescent="0.25">
      <c r="A171" s="7"/>
      <c r="B171" s="7"/>
      <c r="C171" s="22"/>
      <c r="D171" s="7"/>
      <c r="E171" s="7"/>
      <c r="F171" s="7"/>
      <c r="G171" s="7"/>
      <c r="H171" s="1"/>
      <c r="I171" s="1"/>
      <c r="J171" s="1"/>
      <c r="K171" s="1"/>
      <c r="L171" s="1"/>
      <c r="M171" s="1"/>
      <c r="N171" s="1"/>
      <c r="O171" s="1"/>
      <c r="P171" s="1"/>
      <c r="Q171" s="1"/>
      <c r="R171" s="1"/>
      <c r="S171" s="1"/>
      <c r="T171" s="1"/>
      <c r="U171" s="1"/>
    </row>
    <row r="172" spans="1:21" ht="13.5" customHeight="1" x14ac:dyDescent="0.25">
      <c r="A172" s="7"/>
      <c r="B172" s="7"/>
      <c r="C172" s="22"/>
      <c r="D172" s="7"/>
      <c r="E172" s="7"/>
      <c r="F172" s="7"/>
      <c r="G172" s="7"/>
      <c r="H172" s="1"/>
      <c r="I172" s="1"/>
      <c r="J172" s="1"/>
      <c r="K172" s="1"/>
      <c r="L172" s="1"/>
      <c r="M172" s="1"/>
      <c r="N172" s="1"/>
      <c r="O172" s="1"/>
      <c r="P172" s="1"/>
      <c r="Q172" s="1"/>
      <c r="R172" s="1"/>
      <c r="S172" s="1"/>
      <c r="T172" s="1"/>
      <c r="U172" s="1"/>
    </row>
    <row r="173" spans="1:21" ht="13.5" customHeight="1" x14ac:dyDescent="0.25">
      <c r="A173" s="7"/>
      <c r="B173" s="7"/>
      <c r="C173" s="22"/>
      <c r="D173" s="7"/>
      <c r="E173" s="7"/>
      <c r="F173" s="7"/>
      <c r="G173" s="7"/>
      <c r="H173" s="1"/>
      <c r="I173" s="1"/>
      <c r="J173" s="1"/>
      <c r="K173" s="1"/>
      <c r="L173" s="1"/>
      <c r="M173" s="1"/>
      <c r="N173" s="1"/>
      <c r="O173" s="1"/>
      <c r="P173" s="1"/>
      <c r="Q173" s="1"/>
      <c r="R173" s="1"/>
      <c r="S173" s="1"/>
      <c r="T173" s="1"/>
      <c r="U173" s="1"/>
    </row>
    <row r="174" spans="1:21" ht="13.5" customHeight="1" x14ac:dyDescent="0.25">
      <c r="A174" s="7"/>
      <c r="B174" s="7"/>
      <c r="C174" s="22"/>
      <c r="D174" s="7"/>
      <c r="E174" s="7"/>
      <c r="F174" s="7"/>
      <c r="G174" s="7"/>
      <c r="H174" s="1"/>
      <c r="I174" s="1"/>
      <c r="J174" s="1"/>
      <c r="K174" s="1"/>
      <c r="L174" s="1"/>
      <c r="M174" s="1"/>
      <c r="N174" s="1"/>
      <c r="O174" s="1"/>
      <c r="P174" s="1"/>
      <c r="Q174" s="1"/>
      <c r="R174" s="1"/>
      <c r="S174" s="1"/>
      <c r="T174" s="1"/>
      <c r="U174" s="1"/>
    </row>
    <row r="175" spans="1:21" ht="13.5" customHeight="1" x14ac:dyDescent="0.25">
      <c r="A175" s="7"/>
      <c r="B175" s="7"/>
      <c r="C175" s="22"/>
      <c r="D175" s="7"/>
      <c r="E175" s="7"/>
      <c r="F175" s="7"/>
      <c r="G175" s="7"/>
      <c r="H175" s="1"/>
      <c r="I175" s="1"/>
      <c r="J175" s="1"/>
      <c r="K175" s="1"/>
      <c r="L175" s="1"/>
      <c r="M175" s="1"/>
      <c r="N175" s="1"/>
      <c r="O175" s="1"/>
      <c r="P175" s="1"/>
      <c r="Q175" s="1"/>
      <c r="R175" s="1"/>
      <c r="S175" s="1"/>
      <c r="T175" s="1"/>
      <c r="U175" s="1"/>
    </row>
    <row r="176" spans="1:21" ht="13.5" customHeight="1" x14ac:dyDescent="0.25">
      <c r="A176" s="7"/>
      <c r="B176" s="7"/>
      <c r="C176" s="22"/>
      <c r="D176" s="7"/>
      <c r="E176" s="7"/>
      <c r="F176" s="7"/>
      <c r="G176" s="7"/>
      <c r="H176" s="1"/>
      <c r="I176" s="1"/>
      <c r="J176" s="1"/>
      <c r="K176" s="1"/>
      <c r="L176" s="1"/>
      <c r="M176" s="1"/>
      <c r="N176" s="1"/>
      <c r="O176" s="1"/>
      <c r="P176" s="1"/>
      <c r="Q176" s="1"/>
      <c r="R176" s="1"/>
      <c r="S176" s="1"/>
      <c r="T176" s="1"/>
      <c r="U176" s="1"/>
    </row>
    <row r="177" spans="1:21" ht="13.5" customHeight="1" x14ac:dyDescent="0.25">
      <c r="A177" s="7"/>
      <c r="B177" s="7"/>
      <c r="C177" s="22"/>
      <c r="D177" s="7"/>
      <c r="E177" s="7"/>
      <c r="F177" s="7"/>
      <c r="G177" s="7"/>
      <c r="H177" s="1"/>
      <c r="I177" s="1"/>
      <c r="J177" s="1"/>
      <c r="K177" s="1"/>
      <c r="L177" s="1"/>
      <c r="M177" s="1"/>
      <c r="N177" s="1"/>
      <c r="O177" s="1"/>
      <c r="P177" s="1"/>
      <c r="Q177" s="1"/>
      <c r="R177" s="1"/>
      <c r="S177" s="1"/>
      <c r="T177" s="1"/>
      <c r="U177" s="1"/>
    </row>
    <row r="178" spans="1:21" ht="13.5" customHeight="1" x14ac:dyDescent="0.25">
      <c r="A178" s="7"/>
      <c r="B178" s="7"/>
      <c r="C178" s="22"/>
      <c r="D178" s="7"/>
      <c r="E178" s="7"/>
      <c r="F178" s="7"/>
      <c r="G178" s="7"/>
      <c r="H178" s="1"/>
      <c r="I178" s="1"/>
      <c r="J178" s="1"/>
      <c r="K178" s="1"/>
      <c r="L178" s="1"/>
      <c r="M178" s="1"/>
      <c r="N178" s="1"/>
      <c r="O178" s="1"/>
      <c r="P178" s="1"/>
      <c r="Q178" s="1"/>
      <c r="R178" s="1"/>
      <c r="S178" s="1"/>
      <c r="T178" s="1"/>
      <c r="U178" s="1"/>
    </row>
    <row r="179" spans="1:21" ht="13.5" customHeight="1" x14ac:dyDescent="0.25">
      <c r="A179" s="7"/>
      <c r="B179" s="7"/>
      <c r="C179" s="22"/>
      <c r="D179" s="7"/>
      <c r="E179" s="7"/>
      <c r="F179" s="7"/>
      <c r="G179" s="7"/>
      <c r="H179" s="1"/>
      <c r="I179" s="1"/>
      <c r="J179" s="1"/>
      <c r="K179" s="1"/>
      <c r="L179" s="1"/>
      <c r="M179" s="1"/>
      <c r="N179" s="1"/>
      <c r="O179" s="1"/>
      <c r="P179" s="1"/>
      <c r="Q179" s="1"/>
      <c r="R179" s="1"/>
      <c r="S179" s="1"/>
      <c r="T179" s="1"/>
      <c r="U179" s="1"/>
    </row>
    <row r="180" spans="1:21" ht="13.5" customHeight="1" x14ac:dyDescent="0.25">
      <c r="A180" s="7"/>
      <c r="B180" s="7"/>
      <c r="C180" s="22"/>
      <c r="D180" s="7"/>
      <c r="E180" s="7"/>
      <c r="F180" s="7"/>
      <c r="G180" s="7"/>
      <c r="H180" s="1"/>
      <c r="I180" s="1"/>
      <c r="J180" s="1"/>
      <c r="K180" s="1"/>
      <c r="L180" s="1"/>
      <c r="M180" s="1"/>
      <c r="N180" s="1"/>
      <c r="O180" s="1"/>
      <c r="P180" s="1"/>
      <c r="Q180" s="1"/>
      <c r="R180" s="1"/>
      <c r="S180" s="1"/>
      <c r="T180" s="1"/>
      <c r="U180" s="1"/>
    </row>
    <row r="181" spans="1:21" ht="13.5" customHeight="1" x14ac:dyDescent="0.25">
      <c r="A181" s="7"/>
      <c r="B181" s="7"/>
      <c r="C181" s="22"/>
      <c r="D181" s="7"/>
      <c r="E181" s="7"/>
      <c r="F181" s="7"/>
      <c r="G181" s="7"/>
      <c r="H181" s="1"/>
      <c r="I181" s="1"/>
      <c r="J181" s="1"/>
      <c r="K181" s="1"/>
      <c r="L181" s="1"/>
      <c r="M181" s="1"/>
      <c r="N181" s="1"/>
      <c r="O181" s="1"/>
      <c r="P181" s="1"/>
      <c r="Q181" s="1"/>
      <c r="R181" s="1"/>
      <c r="S181" s="1"/>
      <c r="T181" s="1"/>
      <c r="U181" s="1"/>
    </row>
    <row r="182" spans="1:21" ht="13.5" customHeight="1" x14ac:dyDescent="0.25">
      <c r="A182" s="7"/>
      <c r="B182" s="7"/>
      <c r="C182" s="22"/>
      <c r="D182" s="7"/>
      <c r="E182" s="7"/>
      <c r="F182" s="7"/>
      <c r="G182" s="7"/>
      <c r="H182" s="1"/>
      <c r="I182" s="1"/>
      <c r="J182" s="1"/>
      <c r="K182" s="1"/>
      <c r="L182" s="1"/>
      <c r="M182" s="1"/>
      <c r="N182" s="1"/>
      <c r="O182" s="1"/>
      <c r="P182" s="1"/>
      <c r="Q182" s="1"/>
      <c r="R182" s="1"/>
      <c r="S182" s="1"/>
      <c r="T182" s="1"/>
      <c r="U182" s="1"/>
    </row>
    <row r="183" spans="1:21" ht="13.5" customHeight="1" x14ac:dyDescent="0.25">
      <c r="A183" s="7"/>
      <c r="B183" s="7"/>
      <c r="C183" s="22"/>
      <c r="D183" s="7"/>
      <c r="E183" s="7"/>
      <c r="F183" s="7"/>
      <c r="G183" s="7"/>
      <c r="H183" s="1"/>
      <c r="I183" s="1"/>
      <c r="J183" s="1"/>
      <c r="K183" s="1"/>
      <c r="L183" s="1"/>
      <c r="M183" s="1"/>
      <c r="N183" s="1"/>
      <c r="O183" s="1"/>
      <c r="P183" s="1"/>
      <c r="Q183" s="1"/>
      <c r="R183" s="1"/>
      <c r="S183" s="1"/>
      <c r="T183" s="1"/>
      <c r="U183" s="1"/>
    </row>
    <row r="184" spans="1:21" ht="13.5" customHeight="1" x14ac:dyDescent="0.25">
      <c r="A184" s="7"/>
      <c r="B184" s="7"/>
      <c r="C184" s="22"/>
      <c r="D184" s="7"/>
      <c r="E184" s="7"/>
      <c r="F184" s="7"/>
      <c r="G184" s="7"/>
      <c r="H184" s="1"/>
      <c r="I184" s="1"/>
      <c r="J184" s="1"/>
      <c r="K184" s="1"/>
      <c r="L184" s="1"/>
      <c r="M184" s="1"/>
      <c r="N184" s="1"/>
      <c r="O184" s="1"/>
      <c r="P184" s="1"/>
      <c r="Q184" s="1"/>
      <c r="R184" s="1"/>
      <c r="S184" s="1"/>
      <c r="T184" s="1"/>
      <c r="U184" s="1"/>
    </row>
    <row r="185" spans="1:21" ht="13.5" customHeight="1" x14ac:dyDescent="0.25">
      <c r="A185" s="7"/>
      <c r="B185" s="7"/>
      <c r="C185" s="22"/>
      <c r="D185" s="7"/>
      <c r="E185" s="7"/>
      <c r="F185" s="7"/>
      <c r="G185" s="7"/>
      <c r="H185" s="1"/>
      <c r="I185" s="1"/>
      <c r="J185" s="1"/>
      <c r="K185" s="1"/>
      <c r="L185" s="1"/>
      <c r="M185" s="1"/>
      <c r="N185" s="1"/>
      <c r="O185" s="1"/>
      <c r="P185" s="1"/>
      <c r="Q185" s="1"/>
      <c r="R185" s="1"/>
      <c r="S185" s="1"/>
      <c r="T185" s="1"/>
      <c r="U185" s="1"/>
    </row>
    <row r="186" spans="1:21" ht="13.5" customHeight="1" x14ac:dyDescent="0.25">
      <c r="A186" s="7"/>
      <c r="B186" s="7"/>
      <c r="C186" s="22"/>
      <c r="D186" s="7"/>
      <c r="E186" s="7"/>
      <c r="F186" s="7"/>
      <c r="G186" s="7"/>
      <c r="H186" s="1"/>
      <c r="I186" s="1"/>
      <c r="J186" s="1"/>
      <c r="K186" s="1"/>
      <c r="L186" s="1"/>
      <c r="M186" s="1"/>
      <c r="N186" s="1"/>
      <c r="O186" s="1"/>
      <c r="P186" s="1"/>
      <c r="Q186" s="1"/>
      <c r="R186" s="1"/>
      <c r="S186" s="1"/>
      <c r="T186" s="1"/>
      <c r="U186" s="1"/>
    </row>
    <row r="187" spans="1:21" ht="13.5" customHeight="1" x14ac:dyDescent="0.25">
      <c r="A187" s="7"/>
      <c r="B187" s="7"/>
      <c r="C187" s="22"/>
      <c r="D187" s="7"/>
      <c r="E187" s="7"/>
      <c r="F187" s="7"/>
      <c r="G187" s="7"/>
      <c r="H187" s="1"/>
      <c r="I187" s="1"/>
      <c r="J187" s="1"/>
      <c r="K187" s="1"/>
      <c r="L187" s="1"/>
      <c r="M187" s="1"/>
      <c r="N187" s="1"/>
      <c r="O187" s="1"/>
      <c r="P187" s="1"/>
      <c r="Q187" s="1"/>
      <c r="R187" s="1"/>
      <c r="S187" s="1"/>
      <c r="T187" s="1"/>
      <c r="U187" s="1"/>
    </row>
    <row r="188" spans="1:21" ht="13.5" customHeight="1" x14ac:dyDescent="0.25">
      <c r="A188" s="7"/>
      <c r="B188" s="7"/>
      <c r="C188" s="22"/>
      <c r="D188" s="7"/>
      <c r="E188" s="7"/>
      <c r="F188" s="7"/>
      <c r="G188" s="7"/>
      <c r="H188" s="1"/>
      <c r="I188" s="1"/>
      <c r="J188" s="1"/>
      <c r="K188" s="1"/>
      <c r="L188" s="1"/>
      <c r="M188" s="1"/>
      <c r="N188" s="1"/>
      <c r="O188" s="1"/>
      <c r="P188" s="1"/>
      <c r="Q188" s="1"/>
      <c r="R188" s="1"/>
      <c r="S188" s="1"/>
      <c r="T188" s="1"/>
      <c r="U188" s="1"/>
    </row>
    <row r="189" spans="1:21" ht="13.5" customHeight="1" x14ac:dyDescent="0.25">
      <c r="A189" s="7"/>
      <c r="B189" s="7"/>
      <c r="C189" s="22"/>
      <c r="D189" s="7"/>
      <c r="E189" s="7"/>
      <c r="F189" s="7"/>
      <c r="G189" s="7"/>
      <c r="H189" s="1"/>
      <c r="I189" s="1"/>
      <c r="J189" s="1"/>
      <c r="K189" s="1"/>
      <c r="L189" s="1"/>
      <c r="M189" s="1"/>
      <c r="N189" s="1"/>
      <c r="O189" s="1"/>
      <c r="P189" s="1"/>
      <c r="Q189" s="1"/>
      <c r="R189" s="1"/>
      <c r="S189" s="1"/>
      <c r="T189" s="1"/>
      <c r="U189" s="1"/>
    </row>
    <row r="190" spans="1:21" ht="13.5" customHeight="1" x14ac:dyDescent="0.25">
      <c r="A190" s="7"/>
      <c r="B190" s="7"/>
      <c r="C190" s="22"/>
      <c r="D190" s="7"/>
      <c r="E190" s="7"/>
      <c r="F190" s="7"/>
      <c r="G190" s="7"/>
      <c r="H190" s="1"/>
      <c r="I190" s="1"/>
      <c r="J190" s="1"/>
      <c r="K190" s="1"/>
      <c r="L190" s="1"/>
      <c r="M190" s="1"/>
      <c r="N190" s="1"/>
      <c r="O190" s="1"/>
      <c r="P190" s="1"/>
      <c r="Q190" s="1"/>
      <c r="R190" s="1"/>
      <c r="S190" s="1"/>
      <c r="T190" s="1"/>
      <c r="U190" s="1"/>
    </row>
    <row r="191" spans="1:21" ht="13.5" customHeight="1" x14ac:dyDescent="0.25">
      <c r="A191" s="7"/>
      <c r="B191" s="7"/>
      <c r="C191" s="22"/>
      <c r="D191" s="7"/>
      <c r="E191" s="7"/>
      <c r="F191" s="7"/>
      <c r="G191" s="7"/>
      <c r="H191" s="1"/>
      <c r="I191" s="1"/>
      <c r="J191" s="1"/>
      <c r="K191" s="1"/>
      <c r="L191" s="1"/>
      <c r="M191" s="1"/>
      <c r="N191" s="1"/>
      <c r="O191" s="1"/>
      <c r="P191" s="1"/>
      <c r="Q191" s="1"/>
      <c r="R191" s="1"/>
      <c r="S191" s="1"/>
      <c r="T191" s="1"/>
      <c r="U191" s="1"/>
    </row>
    <row r="192" spans="1:21" ht="13.5" customHeight="1" x14ac:dyDescent="0.25">
      <c r="A192" s="7"/>
      <c r="B192" s="7"/>
      <c r="C192" s="22"/>
      <c r="D192" s="7"/>
      <c r="E192" s="7"/>
      <c r="F192" s="7"/>
      <c r="G192" s="7"/>
      <c r="H192" s="1"/>
      <c r="I192" s="1"/>
      <c r="J192" s="1"/>
      <c r="K192" s="1"/>
      <c r="L192" s="1"/>
      <c r="M192" s="1"/>
      <c r="N192" s="1"/>
      <c r="O192" s="1"/>
      <c r="P192" s="1"/>
      <c r="Q192" s="1"/>
      <c r="R192" s="1"/>
      <c r="S192" s="1"/>
      <c r="T192" s="1"/>
      <c r="U192" s="1"/>
    </row>
    <row r="193" spans="1:21" ht="13.5" customHeight="1" x14ac:dyDescent="0.25">
      <c r="A193" s="7"/>
      <c r="B193" s="7"/>
      <c r="C193" s="22"/>
      <c r="D193" s="7"/>
      <c r="E193" s="7"/>
      <c r="F193" s="7"/>
      <c r="G193" s="7"/>
      <c r="H193" s="1"/>
      <c r="I193" s="1"/>
      <c r="J193" s="1"/>
      <c r="K193" s="1"/>
      <c r="L193" s="1"/>
      <c r="M193" s="1"/>
      <c r="N193" s="1"/>
      <c r="O193" s="1"/>
      <c r="P193" s="1"/>
      <c r="Q193" s="1"/>
      <c r="R193" s="1"/>
      <c r="S193" s="1"/>
      <c r="T193" s="1"/>
      <c r="U193" s="1"/>
    </row>
    <row r="194" spans="1:21" ht="13.5" customHeight="1" x14ac:dyDescent="0.25">
      <c r="A194" s="7"/>
      <c r="B194" s="7"/>
      <c r="C194" s="22"/>
      <c r="D194" s="7"/>
      <c r="E194" s="7"/>
      <c r="F194" s="7"/>
      <c r="G194" s="7"/>
      <c r="H194" s="1"/>
      <c r="I194" s="1"/>
      <c r="J194" s="1"/>
      <c r="K194" s="1"/>
      <c r="L194" s="1"/>
      <c r="M194" s="1"/>
      <c r="N194" s="1"/>
      <c r="O194" s="1"/>
      <c r="P194" s="1"/>
      <c r="Q194" s="1"/>
      <c r="R194" s="1"/>
      <c r="S194" s="1"/>
      <c r="T194" s="1"/>
      <c r="U194" s="1"/>
    </row>
    <row r="195" spans="1:21" ht="13.5" customHeight="1" x14ac:dyDescent="0.25">
      <c r="A195" s="7"/>
      <c r="B195" s="7"/>
      <c r="C195" s="22"/>
      <c r="D195" s="7"/>
      <c r="E195" s="7"/>
      <c r="F195" s="7"/>
      <c r="G195" s="7"/>
      <c r="H195" s="1"/>
      <c r="I195" s="1"/>
      <c r="J195" s="1"/>
      <c r="K195" s="1"/>
      <c r="L195" s="1"/>
      <c r="M195" s="1"/>
      <c r="N195" s="1"/>
      <c r="O195" s="1"/>
      <c r="P195" s="1"/>
      <c r="Q195" s="1"/>
      <c r="R195" s="1"/>
      <c r="S195" s="1"/>
      <c r="T195" s="1"/>
      <c r="U195" s="1"/>
    </row>
    <row r="196" spans="1:21" ht="13.5" customHeight="1" x14ac:dyDescent="0.25">
      <c r="A196" s="7"/>
      <c r="B196" s="7"/>
      <c r="C196" s="22"/>
      <c r="D196" s="7"/>
      <c r="E196" s="7"/>
      <c r="F196" s="7"/>
      <c r="G196" s="7"/>
      <c r="H196" s="1"/>
      <c r="I196" s="1"/>
      <c r="J196" s="1"/>
      <c r="K196" s="1"/>
      <c r="L196" s="1"/>
      <c r="M196" s="1"/>
      <c r="N196" s="1"/>
      <c r="O196" s="1"/>
      <c r="P196" s="1"/>
      <c r="Q196" s="1"/>
      <c r="R196" s="1"/>
      <c r="S196" s="1"/>
      <c r="T196" s="1"/>
      <c r="U196" s="1"/>
    </row>
    <row r="197" spans="1:21" ht="13.5" customHeight="1" x14ac:dyDescent="0.25">
      <c r="A197" s="7"/>
      <c r="B197" s="7"/>
      <c r="C197" s="22"/>
      <c r="D197" s="7"/>
      <c r="E197" s="7"/>
      <c r="F197" s="7"/>
      <c r="G197" s="7"/>
      <c r="H197" s="1"/>
      <c r="I197" s="1"/>
      <c r="J197" s="1"/>
      <c r="K197" s="1"/>
      <c r="L197" s="1"/>
      <c r="M197" s="1"/>
      <c r="N197" s="1"/>
      <c r="O197" s="1"/>
      <c r="P197" s="1"/>
      <c r="Q197" s="1"/>
      <c r="R197" s="1"/>
      <c r="S197" s="1"/>
      <c r="T197" s="1"/>
      <c r="U197" s="1"/>
    </row>
    <row r="198" spans="1:21" ht="13.5" customHeight="1" x14ac:dyDescent="0.25">
      <c r="A198" s="7"/>
      <c r="B198" s="7"/>
      <c r="C198" s="22"/>
      <c r="D198" s="7"/>
      <c r="E198" s="7"/>
      <c r="F198" s="7"/>
      <c r="G198" s="7"/>
      <c r="H198" s="1"/>
      <c r="I198" s="1"/>
      <c r="J198" s="1"/>
      <c r="K198" s="1"/>
      <c r="L198" s="1"/>
      <c r="M198" s="1"/>
      <c r="N198" s="1"/>
      <c r="O198" s="1"/>
      <c r="P198" s="1"/>
      <c r="Q198" s="1"/>
      <c r="R198" s="1"/>
      <c r="S198" s="1"/>
      <c r="T198" s="1"/>
      <c r="U198" s="1"/>
    </row>
    <row r="199" spans="1:21" ht="13.5" customHeight="1" x14ac:dyDescent="0.25">
      <c r="A199" s="7"/>
      <c r="B199" s="7"/>
      <c r="C199" s="22"/>
      <c r="D199" s="7"/>
      <c r="E199" s="7"/>
      <c r="F199" s="7"/>
      <c r="G199" s="7"/>
      <c r="H199" s="1"/>
      <c r="I199" s="1"/>
      <c r="J199" s="1"/>
      <c r="K199" s="1"/>
      <c r="L199" s="1"/>
      <c r="M199" s="1"/>
      <c r="N199" s="1"/>
      <c r="O199" s="1"/>
      <c r="P199" s="1"/>
      <c r="Q199" s="1"/>
      <c r="R199" s="1"/>
      <c r="S199" s="1"/>
      <c r="T199" s="1"/>
      <c r="U199" s="1"/>
    </row>
    <row r="200" spans="1:21" ht="13.5" customHeight="1" x14ac:dyDescent="0.25">
      <c r="A200" s="7"/>
      <c r="B200" s="7"/>
      <c r="C200" s="22"/>
      <c r="D200" s="7"/>
      <c r="E200" s="7"/>
      <c r="F200" s="7"/>
      <c r="G200" s="7"/>
      <c r="H200" s="1"/>
      <c r="I200" s="1"/>
      <c r="J200" s="1"/>
      <c r="K200" s="1"/>
      <c r="L200" s="1"/>
      <c r="M200" s="1"/>
      <c r="N200" s="1"/>
      <c r="O200" s="1"/>
      <c r="P200" s="1"/>
      <c r="Q200" s="1"/>
      <c r="R200" s="1"/>
      <c r="S200" s="1"/>
      <c r="T200" s="1"/>
      <c r="U200" s="1"/>
    </row>
    <row r="201" spans="1:21" ht="13.5" customHeight="1" x14ac:dyDescent="0.25">
      <c r="A201" s="7"/>
      <c r="B201" s="7"/>
      <c r="C201" s="22"/>
      <c r="D201" s="7"/>
      <c r="E201" s="7"/>
      <c r="F201" s="7"/>
      <c r="G201" s="7"/>
      <c r="H201" s="1"/>
      <c r="I201" s="1"/>
      <c r="J201" s="1"/>
      <c r="K201" s="1"/>
      <c r="L201" s="1"/>
      <c r="M201" s="1"/>
      <c r="N201" s="1"/>
      <c r="O201" s="1"/>
      <c r="P201" s="1"/>
      <c r="Q201" s="1"/>
      <c r="R201" s="1"/>
      <c r="S201" s="1"/>
      <c r="T201" s="1"/>
      <c r="U201" s="1"/>
    </row>
    <row r="202" spans="1:21" ht="13.5" customHeight="1" x14ac:dyDescent="0.25">
      <c r="A202" s="7"/>
      <c r="B202" s="7"/>
      <c r="C202" s="22"/>
      <c r="D202" s="7"/>
      <c r="E202" s="7"/>
      <c r="F202" s="7"/>
      <c r="G202" s="7"/>
      <c r="H202" s="1"/>
      <c r="I202" s="1"/>
      <c r="J202" s="1"/>
      <c r="K202" s="1"/>
      <c r="L202" s="1"/>
      <c r="M202" s="1"/>
      <c r="N202" s="1"/>
      <c r="O202" s="1"/>
      <c r="P202" s="1"/>
      <c r="Q202" s="1"/>
      <c r="R202" s="1"/>
      <c r="S202" s="1"/>
      <c r="T202" s="1"/>
      <c r="U202" s="1"/>
    </row>
    <row r="203" spans="1:21" ht="13.5" customHeight="1" x14ac:dyDescent="0.25">
      <c r="A203" s="7"/>
      <c r="B203" s="7"/>
      <c r="C203" s="22"/>
      <c r="D203" s="7"/>
      <c r="E203" s="7"/>
      <c r="F203" s="7"/>
      <c r="G203" s="7"/>
      <c r="H203" s="1"/>
      <c r="I203" s="1"/>
      <c r="J203" s="1"/>
      <c r="K203" s="1"/>
      <c r="L203" s="1"/>
      <c r="M203" s="1"/>
      <c r="N203" s="1"/>
      <c r="O203" s="1"/>
      <c r="P203" s="1"/>
      <c r="Q203" s="1"/>
      <c r="R203" s="1"/>
      <c r="S203" s="1"/>
      <c r="T203" s="1"/>
      <c r="U203" s="1"/>
    </row>
    <row r="204" spans="1:21" ht="13.5" customHeight="1" x14ac:dyDescent="0.25">
      <c r="A204" s="7"/>
      <c r="B204" s="7"/>
      <c r="C204" s="22"/>
      <c r="D204" s="7"/>
      <c r="E204" s="7"/>
      <c r="F204" s="7"/>
      <c r="G204" s="7"/>
      <c r="H204" s="1"/>
      <c r="I204" s="1"/>
      <c r="J204" s="1"/>
      <c r="K204" s="1"/>
      <c r="L204" s="1"/>
      <c r="M204" s="1"/>
      <c r="N204" s="1"/>
      <c r="O204" s="1"/>
      <c r="P204" s="1"/>
      <c r="Q204" s="1"/>
      <c r="R204" s="1"/>
      <c r="S204" s="1"/>
      <c r="T204" s="1"/>
      <c r="U204" s="1"/>
    </row>
    <row r="205" spans="1:21" ht="13.5" customHeight="1" x14ac:dyDescent="0.25">
      <c r="A205" s="7"/>
      <c r="B205" s="7"/>
      <c r="C205" s="22"/>
      <c r="D205" s="7"/>
      <c r="E205" s="7"/>
      <c r="F205" s="7"/>
      <c r="G205" s="7"/>
      <c r="H205" s="1"/>
      <c r="I205" s="1"/>
      <c r="J205" s="1"/>
      <c r="K205" s="1"/>
      <c r="L205" s="1"/>
      <c r="M205" s="1"/>
      <c r="N205" s="1"/>
      <c r="O205" s="1"/>
      <c r="P205" s="1"/>
      <c r="Q205" s="1"/>
      <c r="R205" s="1"/>
      <c r="S205" s="1"/>
      <c r="T205" s="1"/>
      <c r="U205" s="1"/>
    </row>
    <row r="206" spans="1:21" ht="13.5" customHeight="1" x14ac:dyDescent="0.25">
      <c r="A206" s="7"/>
      <c r="B206" s="7"/>
      <c r="C206" s="22"/>
      <c r="D206" s="7"/>
      <c r="E206" s="7"/>
      <c r="F206" s="7"/>
      <c r="G206" s="7"/>
      <c r="H206" s="1"/>
      <c r="I206" s="1"/>
      <c r="J206" s="1"/>
      <c r="K206" s="1"/>
      <c r="L206" s="1"/>
      <c r="M206" s="1"/>
      <c r="N206" s="1"/>
      <c r="O206" s="1"/>
      <c r="P206" s="1"/>
      <c r="Q206" s="1"/>
      <c r="R206" s="1"/>
      <c r="S206" s="1"/>
      <c r="T206" s="1"/>
      <c r="U206" s="1"/>
    </row>
    <row r="207" spans="1:21" ht="13.5" customHeight="1" x14ac:dyDescent="0.25">
      <c r="A207" s="7"/>
      <c r="B207" s="7"/>
      <c r="C207" s="22"/>
      <c r="D207" s="7"/>
      <c r="E207" s="7"/>
      <c r="F207" s="7"/>
      <c r="G207" s="7"/>
      <c r="H207" s="1"/>
      <c r="I207" s="1"/>
      <c r="J207" s="1"/>
      <c r="K207" s="1"/>
      <c r="L207" s="1"/>
      <c r="M207" s="1"/>
      <c r="N207" s="1"/>
      <c r="O207" s="1"/>
      <c r="P207" s="1"/>
      <c r="Q207" s="1"/>
      <c r="R207" s="1"/>
      <c r="S207" s="1"/>
      <c r="T207" s="1"/>
      <c r="U207" s="1"/>
    </row>
    <row r="208" spans="1:21" ht="13.5" customHeight="1" x14ac:dyDescent="0.25">
      <c r="A208" s="7"/>
      <c r="B208" s="7"/>
      <c r="C208" s="22"/>
      <c r="D208" s="7"/>
      <c r="E208" s="7"/>
      <c r="F208" s="7"/>
      <c r="G208" s="7"/>
      <c r="H208" s="1"/>
      <c r="I208" s="1"/>
      <c r="J208" s="1"/>
      <c r="K208" s="1"/>
      <c r="L208" s="1"/>
      <c r="M208" s="1"/>
      <c r="N208" s="1"/>
      <c r="O208" s="1"/>
      <c r="P208" s="1"/>
      <c r="Q208" s="1"/>
      <c r="R208" s="1"/>
      <c r="S208" s="1"/>
      <c r="T208" s="1"/>
      <c r="U208" s="1"/>
    </row>
    <row r="209" spans="1:21" ht="13.5" customHeight="1" x14ac:dyDescent="0.25">
      <c r="A209" s="7"/>
      <c r="B209" s="7"/>
      <c r="C209" s="22"/>
      <c r="D209" s="7"/>
      <c r="E209" s="7"/>
      <c r="F209" s="7"/>
      <c r="G209" s="7"/>
      <c r="H209" s="1"/>
      <c r="I209" s="1"/>
      <c r="J209" s="1"/>
      <c r="K209" s="1"/>
      <c r="L209" s="1"/>
      <c r="M209" s="1"/>
      <c r="N209" s="1"/>
      <c r="O209" s="1"/>
      <c r="P209" s="1"/>
      <c r="Q209" s="1"/>
      <c r="R209" s="1"/>
      <c r="S209" s="1"/>
      <c r="T209" s="1"/>
      <c r="U209" s="1"/>
    </row>
    <row r="210" spans="1:21" ht="13.5" customHeight="1" x14ac:dyDescent="0.25">
      <c r="A210" s="7"/>
      <c r="B210" s="7"/>
      <c r="C210" s="22"/>
      <c r="D210" s="7"/>
      <c r="E210" s="7"/>
      <c r="F210" s="7"/>
      <c r="G210" s="7"/>
      <c r="H210" s="1"/>
      <c r="I210" s="1"/>
      <c r="J210" s="1"/>
      <c r="K210" s="1"/>
      <c r="L210" s="1"/>
      <c r="M210" s="1"/>
      <c r="N210" s="1"/>
      <c r="O210" s="1"/>
      <c r="P210" s="1"/>
      <c r="Q210" s="1"/>
      <c r="R210" s="1"/>
      <c r="S210" s="1"/>
      <c r="T210" s="1"/>
      <c r="U210" s="1"/>
    </row>
    <row r="211" spans="1:21" ht="13.5" customHeight="1" x14ac:dyDescent="0.25">
      <c r="A211" s="7"/>
      <c r="B211" s="7"/>
      <c r="C211" s="22"/>
      <c r="D211" s="7"/>
      <c r="E211" s="7"/>
      <c r="F211" s="7"/>
      <c r="G211" s="7"/>
      <c r="H211" s="1"/>
      <c r="I211" s="1"/>
      <c r="J211" s="1"/>
      <c r="K211" s="1"/>
      <c r="L211" s="1"/>
      <c r="M211" s="1"/>
      <c r="N211" s="1"/>
      <c r="O211" s="1"/>
      <c r="P211" s="1"/>
      <c r="Q211" s="1"/>
      <c r="R211" s="1"/>
      <c r="S211" s="1"/>
      <c r="T211" s="1"/>
      <c r="U211" s="1"/>
    </row>
    <row r="212" spans="1:21" ht="13.5" customHeight="1" x14ac:dyDescent="0.25">
      <c r="A212" s="7"/>
      <c r="B212" s="7"/>
      <c r="C212" s="22"/>
      <c r="D212" s="7"/>
      <c r="E212" s="7"/>
      <c r="F212" s="7"/>
      <c r="G212" s="7"/>
      <c r="H212" s="1"/>
      <c r="I212" s="1"/>
      <c r="J212" s="1"/>
      <c r="K212" s="1"/>
      <c r="L212" s="1"/>
      <c r="M212" s="1"/>
      <c r="N212" s="1"/>
      <c r="O212" s="1"/>
      <c r="P212" s="1"/>
      <c r="Q212" s="1"/>
      <c r="R212" s="1"/>
      <c r="S212" s="1"/>
      <c r="T212" s="1"/>
      <c r="U212" s="1"/>
    </row>
    <row r="213" spans="1:21" ht="13.5" customHeight="1" x14ac:dyDescent="0.25">
      <c r="A213" s="7"/>
      <c r="B213" s="7"/>
      <c r="C213" s="22"/>
      <c r="D213" s="7"/>
      <c r="E213" s="7"/>
      <c r="F213" s="7"/>
      <c r="G213" s="7"/>
      <c r="H213" s="1"/>
      <c r="I213" s="1"/>
      <c r="J213" s="1"/>
      <c r="K213" s="1"/>
      <c r="L213" s="1"/>
      <c r="M213" s="1"/>
      <c r="N213" s="1"/>
      <c r="O213" s="1"/>
      <c r="P213" s="1"/>
      <c r="Q213" s="1"/>
      <c r="R213" s="1"/>
      <c r="S213" s="1"/>
      <c r="T213" s="1"/>
      <c r="U213" s="1"/>
    </row>
    <row r="214" spans="1:21" ht="13.5" customHeight="1" x14ac:dyDescent="0.25">
      <c r="A214" s="7"/>
      <c r="B214" s="7"/>
      <c r="C214" s="22"/>
      <c r="D214" s="7"/>
      <c r="E214" s="7"/>
      <c r="F214" s="7"/>
      <c r="G214" s="7"/>
      <c r="H214" s="1"/>
      <c r="I214" s="1"/>
      <c r="J214" s="1"/>
      <c r="K214" s="1"/>
      <c r="L214" s="1"/>
      <c r="M214" s="1"/>
      <c r="N214" s="1"/>
      <c r="O214" s="1"/>
      <c r="P214" s="1"/>
      <c r="Q214" s="1"/>
      <c r="R214" s="1"/>
      <c r="S214" s="1"/>
      <c r="T214" s="1"/>
      <c r="U214" s="1"/>
    </row>
    <row r="215" spans="1:21" ht="13.5" customHeight="1" x14ac:dyDescent="0.25">
      <c r="A215" s="7"/>
      <c r="B215" s="7"/>
      <c r="C215" s="22"/>
      <c r="D215" s="7"/>
      <c r="E215" s="7"/>
      <c r="F215" s="7"/>
      <c r="G215" s="7"/>
      <c r="H215" s="1"/>
      <c r="I215" s="1"/>
      <c r="J215" s="1"/>
      <c r="K215" s="1"/>
      <c r="L215" s="1"/>
      <c r="M215" s="1"/>
      <c r="N215" s="1"/>
      <c r="O215" s="1"/>
      <c r="P215" s="1"/>
      <c r="Q215" s="1"/>
      <c r="R215" s="1"/>
      <c r="S215" s="1"/>
      <c r="T215" s="1"/>
      <c r="U215" s="1"/>
    </row>
    <row r="216" spans="1:21" ht="13.5" customHeight="1" x14ac:dyDescent="0.25">
      <c r="A216" s="7"/>
      <c r="B216" s="7"/>
      <c r="C216" s="22"/>
      <c r="D216" s="7"/>
      <c r="E216" s="7"/>
      <c r="F216" s="7"/>
      <c r="G216" s="7"/>
      <c r="H216" s="1"/>
      <c r="I216" s="1"/>
      <c r="J216" s="1"/>
      <c r="K216" s="1"/>
      <c r="L216" s="1"/>
      <c r="M216" s="1"/>
      <c r="N216" s="1"/>
      <c r="O216" s="1"/>
      <c r="P216" s="1"/>
      <c r="Q216" s="1"/>
      <c r="R216" s="1"/>
      <c r="S216" s="1"/>
      <c r="T216" s="1"/>
      <c r="U216" s="1"/>
    </row>
    <row r="217" spans="1:21" ht="13.5" customHeight="1" x14ac:dyDescent="0.25">
      <c r="A217" s="7"/>
      <c r="B217" s="7"/>
      <c r="C217" s="22"/>
      <c r="D217" s="7"/>
      <c r="E217" s="7"/>
      <c r="F217" s="7"/>
      <c r="G217" s="7"/>
      <c r="H217" s="1"/>
      <c r="I217" s="1"/>
      <c r="J217" s="1"/>
      <c r="K217" s="1"/>
      <c r="L217" s="1"/>
      <c r="M217" s="1"/>
      <c r="N217" s="1"/>
      <c r="O217" s="1"/>
      <c r="P217" s="1"/>
      <c r="Q217" s="1"/>
      <c r="R217" s="1"/>
      <c r="S217" s="1"/>
      <c r="T217" s="1"/>
      <c r="U217" s="1"/>
    </row>
    <row r="218" spans="1:21" ht="13.5" customHeight="1" x14ac:dyDescent="0.25">
      <c r="A218" s="7"/>
      <c r="B218" s="7"/>
      <c r="C218" s="22"/>
      <c r="D218" s="7"/>
      <c r="E218" s="7"/>
      <c r="F218" s="7"/>
      <c r="G218" s="7"/>
      <c r="H218" s="1"/>
      <c r="I218" s="1"/>
      <c r="J218" s="1"/>
      <c r="K218" s="1"/>
      <c r="L218" s="1"/>
      <c r="M218" s="1"/>
      <c r="N218" s="1"/>
      <c r="O218" s="1"/>
      <c r="P218" s="1"/>
      <c r="Q218" s="1"/>
      <c r="R218" s="1"/>
      <c r="S218" s="1"/>
      <c r="T218" s="1"/>
      <c r="U218" s="1"/>
    </row>
    <row r="219" spans="1:21" ht="13.5" customHeight="1" x14ac:dyDescent="0.25">
      <c r="A219" s="7"/>
      <c r="B219" s="7"/>
      <c r="C219" s="22"/>
      <c r="D219" s="7"/>
      <c r="E219" s="7"/>
      <c r="F219" s="7"/>
      <c r="G219" s="7"/>
      <c r="H219" s="1"/>
      <c r="I219" s="1"/>
      <c r="J219" s="1"/>
      <c r="K219" s="1"/>
      <c r="L219" s="1"/>
      <c r="M219" s="1"/>
      <c r="N219" s="1"/>
      <c r="O219" s="1"/>
      <c r="P219" s="1"/>
      <c r="Q219" s="1"/>
      <c r="R219" s="1"/>
      <c r="S219" s="1"/>
      <c r="T219" s="1"/>
      <c r="U219" s="1"/>
    </row>
    <row r="220" spans="1:21" ht="13.5" customHeight="1" x14ac:dyDescent="0.25">
      <c r="A220" s="7"/>
      <c r="B220" s="7"/>
      <c r="C220" s="22"/>
      <c r="D220" s="7"/>
      <c r="E220" s="7"/>
      <c r="F220" s="7"/>
      <c r="G220" s="7"/>
      <c r="H220" s="1"/>
      <c r="I220" s="1"/>
      <c r="J220" s="1"/>
      <c r="K220" s="1"/>
      <c r="L220" s="1"/>
      <c r="M220" s="1"/>
      <c r="N220" s="1"/>
      <c r="O220" s="1"/>
      <c r="P220" s="1"/>
      <c r="Q220" s="1"/>
      <c r="R220" s="1"/>
      <c r="S220" s="1"/>
      <c r="T220" s="1"/>
      <c r="U220" s="1"/>
    </row>
    <row r="221" spans="1:21" ht="13.5" customHeight="1" x14ac:dyDescent="0.25">
      <c r="A221" s="7"/>
      <c r="B221" s="7"/>
      <c r="C221" s="22"/>
      <c r="D221" s="7"/>
      <c r="E221" s="7"/>
      <c r="F221" s="7"/>
      <c r="G221" s="7"/>
      <c r="H221" s="1"/>
      <c r="I221" s="1"/>
      <c r="J221" s="1"/>
      <c r="K221" s="1"/>
      <c r="L221" s="1"/>
      <c r="M221" s="1"/>
      <c r="N221" s="1"/>
      <c r="O221" s="1"/>
      <c r="P221" s="1"/>
      <c r="Q221" s="1"/>
      <c r="R221" s="1"/>
      <c r="S221" s="1"/>
      <c r="T221" s="1"/>
      <c r="U221" s="1"/>
    </row>
    <row r="222" spans="1:21" ht="13.5" customHeight="1" x14ac:dyDescent="0.25">
      <c r="A222" s="7"/>
      <c r="B222" s="7"/>
      <c r="C222" s="22"/>
      <c r="D222" s="7"/>
      <c r="E222" s="7"/>
      <c r="F222" s="7"/>
      <c r="G222" s="7"/>
      <c r="H222" s="1"/>
      <c r="I222" s="1"/>
      <c r="J222" s="1"/>
      <c r="K222" s="1"/>
      <c r="L222" s="1"/>
      <c r="M222" s="1"/>
      <c r="N222" s="1"/>
      <c r="O222" s="1"/>
      <c r="P222" s="1"/>
      <c r="Q222" s="1"/>
      <c r="R222" s="1"/>
      <c r="S222" s="1"/>
      <c r="T222" s="1"/>
      <c r="U222" s="1"/>
    </row>
    <row r="223" spans="1:21" ht="13.5" customHeight="1" x14ac:dyDescent="0.25">
      <c r="A223" s="7"/>
      <c r="B223" s="7"/>
      <c r="C223" s="22"/>
      <c r="D223" s="7"/>
      <c r="E223" s="7"/>
      <c r="F223" s="7"/>
      <c r="G223" s="7"/>
      <c r="H223" s="1"/>
      <c r="I223" s="1"/>
      <c r="J223" s="1"/>
      <c r="K223" s="1"/>
      <c r="L223" s="1"/>
      <c r="M223" s="1"/>
      <c r="N223" s="1"/>
      <c r="O223" s="1"/>
      <c r="P223" s="1"/>
      <c r="Q223" s="1"/>
      <c r="R223" s="1"/>
      <c r="S223" s="1"/>
      <c r="T223" s="1"/>
      <c r="U223" s="1"/>
    </row>
    <row r="224" spans="1:21" ht="13.5" customHeight="1" x14ac:dyDescent="0.25">
      <c r="A224" s="7"/>
      <c r="B224" s="7"/>
      <c r="C224" s="22"/>
      <c r="D224" s="7"/>
      <c r="E224" s="7"/>
      <c r="F224" s="7"/>
      <c r="G224" s="7"/>
      <c r="H224" s="1"/>
      <c r="I224" s="1"/>
      <c r="J224" s="1"/>
      <c r="K224" s="1"/>
      <c r="L224" s="1"/>
      <c r="M224" s="1"/>
      <c r="N224" s="1"/>
      <c r="O224" s="1"/>
      <c r="P224" s="1"/>
      <c r="Q224" s="1"/>
      <c r="R224" s="1"/>
      <c r="S224" s="1"/>
      <c r="T224" s="1"/>
      <c r="U224" s="1"/>
    </row>
    <row r="225" spans="1:21" ht="13.5" customHeight="1" x14ac:dyDescent="0.25">
      <c r="A225" s="7"/>
      <c r="B225" s="7"/>
      <c r="C225" s="22"/>
      <c r="D225" s="7"/>
      <c r="E225" s="7"/>
      <c r="F225" s="7"/>
      <c r="G225" s="7"/>
      <c r="H225" s="1"/>
      <c r="I225" s="1"/>
      <c r="J225" s="1"/>
      <c r="K225" s="1"/>
      <c r="L225" s="1"/>
      <c r="M225" s="1"/>
      <c r="N225" s="1"/>
      <c r="O225" s="1"/>
      <c r="P225" s="1"/>
      <c r="Q225" s="1"/>
      <c r="R225" s="1"/>
      <c r="S225" s="1"/>
      <c r="T225" s="1"/>
      <c r="U225" s="1"/>
    </row>
    <row r="226" spans="1:21" ht="13.5" customHeight="1" x14ac:dyDescent="0.25">
      <c r="A226" s="7"/>
      <c r="B226" s="7"/>
      <c r="C226" s="22"/>
      <c r="D226" s="7"/>
      <c r="E226" s="7"/>
      <c r="F226" s="7"/>
      <c r="G226" s="7"/>
      <c r="H226" s="1"/>
      <c r="I226" s="1"/>
      <c r="J226" s="1"/>
      <c r="K226" s="1"/>
      <c r="L226" s="1"/>
      <c r="M226" s="1"/>
      <c r="N226" s="1"/>
      <c r="O226" s="1"/>
      <c r="P226" s="1"/>
      <c r="Q226" s="1"/>
      <c r="R226" s="1"/>
      <c r="S226" s="1"/>
      <c r="T226" s="1"/>
      <c r="U226" s="1"/>
    </row>
    <row r="227" spans="1:21" ht="13.5" customHeight="1" x14ac:dyDescent="0.25">
      <c r="A227" s="7"/>
      <c r="B227" s="7"/>
      <c r="C227" s="22"/>
      <c r="D227" s="7"/>
      <c r="E227" s="7"/>
      <c r="F227" s="7"/>
      <c r="G227" s="7"/>
      <c r="H227" s="1"/>
      <c r="I227" s="1"/>
      <c r="J227" s="1"/>
      <c r="K227" s="1"/>
      <c r="L227" s="1"/>
      <c r="M227" s="1"/>
      <c r="N227" s="1"/>
      <c r="O227" s="1"/>
      <c r="P227" s="1"/>
      <c r="Q227" s="1"/>
      <c r="R227" s="1"/>
      <c r="S227" s="1"/>
      <c r="T227" s="1"/>
      <c r="U227" s="1"/>
    </row>
    <row r="228" spans="1:21" ht="13.5" customHeight="1" x14ac:dyDescent="0.25">
      <c r="A228" s="7"/>
      <c r="B228" s="7"/>
      <c r="C228" s="22"/>
      <c r="D228" s="7"/>
      <c r="E228" s="7"/>
      <c r="F228" s="7"/>
      <c r="G228" s="7"/>
      <c r="H228" s="1"/>
      <c r="I228" s="1"/>
      <c r="J228" s="1"/>
      <c r="K228" s="1"/>
      <c r="L228" s="1"/>
      <c r="M228" s="1"/>
      <c r="N228" s="1"/>
      <c r="O228" s="1"/>
      <c r="P228" s="1"/>
      <c r="Q228" s="1"/>
      <c r="R228" s="1"/>
      <c r="S228" s="1"/>
      <c r="T228" s="1"/>
      <c r="U228" s="1"/>
    </row>
    <row r="229" spans="1:21" ht="13.5" customHeight="1" x14ac:dyDescent="0.25">
      <c r="A229" s="7"/>
      <c r="B229" s="7"/>
      <c r="C229" s="22"/>
      <c r="D229" s="7"/>
      <c r="E229" s="7"/>
      <c r="F229" s="7"/>
      <c r="G229" s="7"/>
      <c r="H229" s="1"/>
      <c r="I229" s="1"/>
      <c r="J229" s="1"/>
      <c r="K229" s="1"/>
      <c r="L229" s="1"/>
      <c r="M229" s="1"/>
      <c r="N229" s="1"/>
      <c r="O229" s="1"/>
      <c r="P229" s="1"/>
      <c r="Q229" s="1"/>
      <c r="R229" s="1"/>
      <c r="S229" s="1"/>
      <c r="T229" s="1"/>
      <c r="U229" s="1"/>
    </row>
    <row r="230" spans="1:21" ht="13.5" customHeight="1" x14ac:dyDescent="0.25">
      <c r="A230" s="7"/>
      <c r="B230" s="7"/>
      <c r="C230" s="22"/>
      <c r="D230" s="7"/>
      <c r="E230" s="7"/>
      <c r="F230" s="7"/>
      <c r="G230" s="7"/>
      <c r="H230" s="1"/>
      <c r="I230" s="1"/>
      <c r="J230" s="1"/>
      <c r="K230" s="1"/>
      <c r="L230" s="1"/>
      <c r="M230" s="1"/>
      <c r="N230" s="1"/>
      <c r="O230" s="1"/>
      <c r="P230" s="1"/>
      <c r="Q230" s="1"/>
      <c r="R230" s="1"/>
      <c r="S230" s="1"/>
      <c r="T230" s="1"/>
      <c r="U230" s="1"/>
    </row>
    <row r="231" spans="1:21" ht="13.5" customHeight="1" x14ac:dyDescent="0.25">
      <c r="A231" s="7"/>
      <c r="B231" s="7"/>
      <c r="C231" s="22"/>
      <c r="D231" s="7"/>
      <c r="E231" s="7"/>
      <c r="F231" s="7"/>
      <c r="G231" s="7"/>
      <c r="H231" s="1"/>
      <c r="I231" s="1"/>
      <c r="J231" s="1"/>
      <c r="K231" s="1"/>
      <c r="L231" s="1"/>
      <c r="M231" s="1"/>
      <c r="N231" s="1"/>
      <c r="O231" s="1"/>
      <c r="P231" s="1"/>
      <c r="Q231" s="1"/>
      <c r="R231" s="1"/>
      <c r="S231" s="1"/>
      <c r="T231" s="1"/>
      <c r="U231" s="1"/>
    </row>
    <row r="232" spans="1:21" ht="13.5" customHeight="1" x14ac:dyDescent="0.25">
      <c r="A232" s="7"/>
      <c r="B232" s="7"/>
      <c r="C232" s="22"/>
      <c r="D232" s="7"/>
      <c r="E232" s="7"/>
      <c r="F232" s="7"/>
      <c r="G232" s="7"/>
      <c r="H232" s="1"/>
      <c r="I232" s="1"/>
      <c r="J232" s="1"/>
      <c r="K232" s="1"/>
      <c r="L232" s="1"/>
      <c r="M232" s="1"/>
      <c r="N232" s="1"/>
      <c r="O232" s="1"/>
      <c r="P232" s="1"/>
      <c r="Q232" s="1"/>
      <c r="R232" s="1"/>
      <c r="S232" s="1"/>
      <c r="T232" s="1"/>
      <c r="U232" s="1"/>
    </row>
    <row r="233" spans="1:21" ht="13.5" customHeight="1" x14ac:dyDescent="0.25">
      <c r="A233" s="7"/>
      <c r="B233" s="7"/>
      <c r="C233" s="22"/>
      <c r="D233" s="7"/>
      <c r="E233" s="7"/>
      <c r="F233" s="7"/>
      <c r="G233" s="7"/>
      <c r="H233" s="1"/>
      <c r="I233" s="1"/>
      <c r="J233" s="1"/>
      <c r="K233" s="1"/>
      <c r="L233" s="1"/>
      <c r="M233" s="1"/>
      <c r="N233" s="1"/>
      <c r="O233" s="1"/>
      <c r="P233" s="1"/>
      <c r="Q233" s="1"/>
      <c r="R233" s="1"/>
      <c r="S233" s="1"/>
      <c r="T233" s="1"/>
      <c r="U233" s="1"/>
    </row>
    <row r="234" spans="1:21" ht="13.5" customHeight="1" x14ac:dyDescent="0.25">
      <c r="A234" s="7"/>
      <c r="B234" s="7"/>
      <c r="C234" s="22"/>
      <c r="D234" s="7"/>
      <c r="E234" s="7"/>
      <c r="F234" s="7"/>
      <c r="G234" s="7"/>
      <c r="H234" s="1"/>
      <c r="I234" s="1"/>
      <c r="J234" s="1"/>
      <c r="K234" s="1"/>
      <c r="L234" s="1"/>
      <c r="M234" s="1"/>
      <c r="N234" s="1"/>
      <c r="O234" s="1"/>
      <c r="P234" s="1"/>
      <c r="Q234" s="1"/>
      <c r="R234" s="1"/>
      <c r="S234" s="1"/>
      <c r="T234" s="1"/>
      <c r="U234" s="1"/>
    </row>
    <row r="235" spans="1:21" ht="13.5" customHeight="1" x14ac:dyDescent="0.25">
      <c r="A235" s="7"/>
      <c r="B235" s="7"/>
      <c r="C235" s="22"/>
      <c r="D235" s="7"/>
      <c r="E235" s="7"/>
      <c r="F235" s="7"/>
      <c r="G235" s="7"/>
      <c r="H235" s="1"/>
      <c r="I235" s="1"/>
      <c r="J235" s="1"/>
      <c r="K235" s="1"/>
      <c r="L235" s="1"/>
      <c r="M235" s="1"/>
      <c r="N235" s="1"/>
      <c r="O235" s="1"/>
      <c r="P235" s="1"/>
      <c r="Q235" s="1"/>
      <c r="R235" s="1"/>
      <c r="S235" s="1"/>
      <c r="T235" s="1"/>
      <c r="U235" s="1"/>
    </row>
    <row r="236" spans="1:21" ht="13.5" customHeight="1" x14ac:dyDescent="0.25">
      <c r="A236" s="7"/>
      <c r="B236" s="7"/>
      <c r="C236" s="22"/>
      <c r="D236" s="7"/>
      <c r="E236" s="7"/>
      <c r="F236" s="7"/>
      <c r="G236" s="7"/>
      <c r="H236" s="1"/>
      <c r="I236" s="1"/>
      <c r="J236" s="1"/>
      <c r="K236" s="1"/>
      <c r="L236" s="1"/>
      <c r="M236" s="1"/>
      <c r="N236" s="1"/>
      <c r="O236" s="1"/>
      <c r="P236" s="1"/>
      <c r="Q236" s="1"/>
      <c r="R236" s="1"/>
      <c r="S236" s="1"/>
      <c r="T236" s="1"/>
      <c r="U236" s="1"/>
    </row>
    <row r="237" spans="1:21" ht="13.5" customHeight="1" x14ac:dyDescent="0.25">
      <c r="A237" s="7"/>
      <c r="B237" s="7"/>
      <c r="C237" s="22"/>
      <c r="D237" s="7"/>
      <c r="E237" s="7"/>
      <c r="F237" s="7"/>
      <c r="G237" s="7"/>
      <c r="H237" s="1"/>
      <c r="I237" s="1"/>
      <c r="J237" s="1"/>
      <c r="K237" s="1"/>
      <c r="L237" s="1"/>
      <c r="M237" s="1"/>
      <c r="N237" s="1"/>
      <c r="O237" s="1"/>
      <c r="P237" s="1"/>
      <c r="Q237" s="1"/>
      <c r="R237" s="1"/>
      <c r="S237" s="1"/>
      <c r="T237" s="1"/>
      <c r="U237" s="1"/>
    </row>
    <row r="238" spans="1:21" ht="13.5" customHeight="1" x14ac:dyDescent="0.25">
      <c r="A238" s="7"/>
      <c r="B238" s="7"/>
      <c r="C238" s="22"/>
      <c r="D238" s="7"/>
      <c r="E238" s="7"/>
      <c r="F238" s="7"/>
      <c r="G238" s="7"/>
      <c r="H238" s="1"/>
      <c r="I238" s="1"/>
      <c r="J238" s="1"/>
      <c r="K238" s="1"/>
      <c r="L238" s="1"/>
      <c r="M238" s="1"/>
      <c r="N238" s="1"/>
      <c r="O238" s="1"/>
      <c r="P238" s="1"/>
      <c r="Q238" s="1"/>
      <c r="R238" s="1"/>
      <c r="S238" s="1"/>
      <c r="T238" s="1"/>
      <c r="U238" s="1"/>
    </row>
    <row r="239" spans="1:21" ht="13.5" customHeight="1" x14ac:dyDescent="0.25">
      <c r="A239" s="7"/>
      <c r="B239" s="7"/>
      <c r="C239" s="22"/>
      <c r="D239" s="7"/>
      <c r="E239" s="7"/>
      <c r="F239" s="7"/>
      <c r="G239" s="7"/>
      <c r="H239" s="1"/>
      <c r="I239" s="1"/>
      <c r="J239" s="1"/>
      <c r="K239" s="1"/>
      <c r="L239" s="1"/>
      <c r="M239" s="1"/>
      <c r="N239" s="1"/>
      <c r="O239" s="1"/>
      <c r="P239" s="1"/>
      <c r="Q239" s="1"/>
      <c r="R239" s="1"/>
      <c r="S239" s="1"/>
      <c r="T239" s="1"/>
      <c r="U239" s="1"/>
    </row>
    <row r="240" spans="1:21" ht="13.5" customHeight="1" x14ac:dyDescent="0.25">
      <c r="A240" s="7"/>
      <c r="B240" s="7"/>
      <c r="C240" s="22"/>
      <c r="D240" s="7"/>
      <c r="E240" s="7"/>
      <c r="F240" s="7"/>
      <c r="G240" s="7"/>
      <c r="H240" s="1"/>
      <c r="I240" s="1"/>
      <c r="J240" s="1"/>
      <c r="K240" s="1"/>
      <c r="L240" s="1"/>
      <c r="M240" s="1"/>
      <c r="N240" s="1"/>
      <c r="O240" s="1"/>
      <c r="P240" s="1"/>
      <c r="Q240" s="1"/>
      <c r="R240" s="1"/>
      <c r="S240" s="1"/>
      <c r="T240" s="1"/>
      <c r="U240" s="1"/>
    </row>
    <row r="241" spans="1:21" ht="13.5" customHeight="1" x14ac:dyDescent="0.25">
      <c r="A241" s="7"/>
      <c r="B241" s="7"/>
      <c r="C241" s="22"/>
      <c r="D241" s="7"/>
      <c r="E241" s="7"/>
      <c r="F241" s="7"/>
      <c r="G241" s="7"/>
      <c r="H241" s="1"/>
      <c r="I241" s="1"/>
      <c r="J241" s="1"/>
      <c r="K241" s="1"/>
      <c r="L241" s="1"/>
      <c r="M241" s="1"/>
      <c r="N241" s="1"/>
      <c r="O241" s="1"/>
      <c r="P241" s="1"/>
      <c r="Q241" s="1"/>
      <c r="R241" s="1"/>
      <c r="S241" s="1"/>
      <c r="T241" s="1"/>
      <c r="U241" s="1"/>
    </row>
    <row r="242" spans="1:21" ht="13.5" customHeight="1" x14ac:dyDescent="0.25">
      <c r="A242" s="7"/>
      <c r="B242" s="7"/>
      <c r="C242" s="22"/>
      <c r="D242" s="7"/>
      <c r="E242" s="7"/>
      <c r="F242" s="7"/>
      <c r="G242" s="7"/>
      <c r="H242" s="1"/>
      <c r="I242" s="1"/>
      <c r="J242" s="1"/>
      <c r="K242" s="1"/>
      <c r="L242" s="1"/>
      <c r="M242" s="1"/>
      <c r="N242" s="1"/>
      <c r="O242" s="1"/>
      <c r="P242" s="1"/>
      <c r="Q242" s="1"/>
      <c r="R242" s="1"/>
      <c r="S242" s="1"/>
      <c r="T242" s="1"/>
      <c r="U242" s="1"/>
    </row>
    <row r="243" spans="1:21" ht="13.5" customHeight="1" x14ac:dyDescent="0.25">
      <c r="A243" s="7"/>
      <c r="B243" s="7"/>
      <c r="C243" s="22"/>
      <c r="D243" s="7"/>
      <c r="E243" s="7"/>
      <c r="F243" s="7"/>
      <c r="G243" s="7"/>
      <c r="H243" s="1"/>
      <c r="I243" s="1"/>
      <c r="J243" s="1"/>
      <c r="K243" s="1"/>
      <c r="L243" s="1"/>
      <c r="M243" s="1"/>
      <c r="N243" s="1"/>
      <c r="O243" s="1"/>
      <c r="P243" s="1"/>
      <c r="Q243" s="1"/>
      <c r="R243" s="1"/>
      <c r="S243" s="1"/>
      <c r="T243" s="1"/>
      <c r="U243" s="1"/>
    </row>
    <row r="244" spans="1:21" ht="13.5" customHeight="1" x14ac:dyDescent="0.25">
      <c r="A244" s="7"/>
      <c r="B244" s="7"/>
      <c r="C244" s="22"/>
      <c r="D244" s="7"/>
      <c r="E244" s="7"/>
      <c r="F244" s="7"/>
      <c r="G244" s="7"/>
      <c r="H244" s="1"/>
      <c r="I244" s="1"/>
      <c r="J244" s="1"/>
      <c r="K244" s="1"/>
      <c r="L244" s="1"/>
      <c r="M244" s="1"/>
      <c r="N244" s="1"/>
      <c r="O244" s="1"/>
      <c r="P244" s="1"/>
      <c r="Q244" s="1"/>
      <c r="R244" s="1"/>
      <c r="S244" s="1"/>
      <c r="T244" s="1"/>
      <c r="U244" s="1"/>
    </row>
    <row r="245" spans="1:21" ht="13.5" customHeight="1" x14ac:dyDescent="0.25">
      <c r="A245" s="7"/>
      <c r="B245" s="7"/>
      <c r="C245" s="22"/>
      <c r="D245" s="7"/>
      <c r="E245" s="7"/>
      <c r="F245" s="7"/>
      <c r="G245" s="7"/>
      <c r="H245" s="1"/>
      <c r="I245" s="1"/>
      <c r="J245" s="1"/>
      <c r="K245" s="1"/>
      <c r="L245" s="1"/>
      <c r="M245" s="1"/>
      <c r="N245" s="1"/>
      <c r="O245" s="1"/>
      <c r="P245" s="1"/>
      <c r="Q245" s="1"/>
      <c r="R245" s="1"/>
      <c r="S245" s="1"/>
      <c r="T245" s="1"/>
      <c r="U245" s="1"/>
    </row>
    <row r="246" spans="1:21" ht="13.5" customHeight="1" x14ac:dyDescent="0.25">
      <c r="A246" s="7"/>
      <c r="B246" s="7"/>
      <c r="C246" s="22"/>
      <c r="D246" s="7"/>
      <c r="E246" s="7"/>
      <c r="F246" s="7"/>
      <c r="G246" s="7"/>
      <c r="H246" s="1"/>
      <c r="I246" s="1"/>
      <c r="J246" s="1"/>
      <c r="K246" s="1"/>
      <c r="L246" s="1"/>
      <c r="M246" s="1"/>
      <c r="N246" s="1"/>
      <c r="O246" s="1"/>
      <c r="P246" s="1"/>
      <c r="Q246" s="1"/>
      <c r="R246" s="1"/>
      <c r="S246" s="1"/>
      <c r="T246" s="1"/>
      <c r="U246" s="1"/>
    </row>
    <row r="247" spans="1:21" ht="13.5" customHeight="1" x14ac:dyDescent="0.25">
      <c r="A247" s="7"/>
      <c r="B247" s="7"/>
      <c r="C247" s="22"/>
      <c r="D247" s="7"/>
      <c r="E247" s="7"/>
      <c r="F247" s="7"/>
      <c r="G247" s="7"/>
      <c r="H247" s="1"/>
      <c r="I247" s="1"/>
      <c r="J247" s="1"/>
      <c r="K247" s="1"/>
      <c r="L247" s="1"/>
      <c r="M247" s="1"/>
      <c r="N247" s="1"/>
      <c r="O247" s="1"/>
      <c r="P247" s="1"/>
      <c r="Q247" s="1"/>
      <c r="R247" s="1"/>
      <c r="S247" s="1"/>
      <c r="T247" s="1"/>
      <c r="U247" s="1"/>
    </row>
    <row r="248" spans="1:21" ht="13.5" customHeight="1" x14ac:dyDescent="0.25">
      <c r="A248" s="7"/>
      <c r="B248" s="7"/>
      <c r="C248" s="22"/>
      <c r="D248" s="7"/>
      <c r="E248" s="7"/>
      <c r="F248" s="7"/>
      <c r="G248" s="7"/>
      <c r="H248" s="1"/>
      <c r="I248" s="1"/>
      <c r="J248" s="1"/>
      <c r="K248" s="1"/>
      <c r="L248" s="1"/>
      <c r="M248" s="1"/>
      <c r="N248" s="1"/>
      <c r="O248" s="1"/>
      <c r="P248" s="1"/>
      <c r="Q248" s="1"/>
      <c r="R248" s="1"/>
      <c r="S248" s="1"/>
      <c r="T248" s="1"/>
      <c r="U248" s="1"/>
    </row>
    <row r="249" spans="1:21" ht="13.5" customHeight="1" x14ac:dyDescent="0.25">
      <c r="A249" s="7"/>
      <c r="B249" s="7"/>
      <c r="C249" s="22"/>
      <c r="D249" s="7"/>
      <c r="E249" s="7"/>
      <c r="F249" s="7"/>
      <c r="G249" s="7"/>
      <c r="H249" s="1"/>
      <c r="I249" s="1"/>
      <c r="J249" s="1"/>
      <c r="K249" s="1"/>
      <c r="L249" s="1"/>
      <c r="M249" s="1"/>
      <c r="N249" s="1"/>
      <c r="O249" s="1"/>
      <c r="P249" s="1"/>
      <c r="Q249" s="1"/>
      <c r="R249" s="1"/>
      <c r="S249" s="1"/>
      <c r="T249" s="1"/>
      <c r="U249" s="1"/>
    </row>
    <row r="250" spans="1:21" ht="13.5" customHeight="1" x14ac:dyDescent="0.25">
      <c r="A250" s="7"/>
      <c r="B250" s="7"/>
      <c r="C250" s="22"/>
      <c r="D250" s="7"/>
      <c r="E250" s="7"/>
      <c r="F250" s="7"/>
      <c r="G250" s="7"/>
      <c r="H250" s="1"/>
      <c r="I250" s="1"/>
      <c r="J250" s="1"/>
      <c r="K250" s="1"/>
      <c r="L250" s="1"/>
      <c r="M250" s="1"/>
      <c r="N250" s="1"/>
      <c r="O250" s="1"/>
      <c r="P250" s="1"/>
      <c r="Q250" s="1"/>
      <c r="R250" s="1"/>
      <c r="S250" s="1"/>
      <c r="T250" s="1"/>
      <c r="U250" s="1"/>
    </row>
    <row r="251" spans="1:21" ht="13.5" customHeight="1" x14ac:dyDescent="0.25">
      <c r="A251" s="7"/>
      <c r="B251" s="7"/>
      <c r="C251" s="22"/>
      <c r="D251" s="7"/>
      <c r="E251" s="7"/>
      <c r="F251" s="7"/>
      <c r="G251" s="7"/>
      <c r="H251" s="1"/>
      <c r="I251" s="1"/>
      <c r="J251" s="1"/>
      <c r="K251" s="1"/>
      <c r="L251" s="1"/>
      <c r="M251" s="1"/>
      <c r="N251" s="1"/>
      <c r="O251" s="1"/>
      <c r="P251" s="1"/>
      <c r="Q251" s="1"/>
      <c r="R251" s="1"/>
      <c r="S251" s="1"/>
      <c r="T251" s="1"/>
      <c r="U251" s="1"/>
    </row>
    <row r="252" spans="1:21" ht="13.5" customHeight="1" x14ac:dyDescent="0.25">
      <c r="A252" s="7"/>
      <c r="B252" s="7"/>
      <c r="C252" s="22"/>
      <c r="D252" s="7"/>
      <c r="E252" s="7"/>
      <c r="F252" s="7"/>
      <c r="G252" s="7"/>
      <c r="H252" s="1"/>
      <c r="I252" s="1"/>
      <c r="J252" s="1"/>
      <c r="K252" s="1"/>
      <c r="L252" s="1"/>
      <c r="M252" s="1"/>
      <c r="N252" s="1"/>
      <c r="O252" s="1"/>
      <c r="P252" s="1"/>
      <c r="Q252" s="1"/>
      <c r="R252" s="1"/>
      <c r="S252" s="1"/>
      <c r="T252" s="1"/>
      <c r="U252" s="1"/>
    </row>
    <row r="253" spans="1:21" ht="13.5" customHeight="1" x14ac:dyDescent="0.25">
      <c r="A253" s="7"/>
      <c r="B253" s="7"/>
      <c r="C253" s="22"/>
      <c r="D253" s="7"/>
      <c r="E253" s="7"/>
      <c r="F253" s="7"/>
      <c r="G253" s="7"/>
      <c r="H253" s="1"/>
      <c r="I253" s="1"/>
      <c r="J253" s="1"/>
      <c r="K253" s="1"/>
      <c r="L253" s="1"/>
      <c r="M253" s="1"/>
      <c r="N253" s="1"/>
      <c r="O253" s="1"/>
      <c r="P253" s="1"/>
      <c r="Q253" s="1"/>
      <c r="R253" s="1"/>
      <c r="S253" s="1"/>
      <c r="T253" s="1"/>
      <c r="U253" s="1"/>
    </row>
    <row r="254" spans="1:21" ht="13.5" customHeight="1" x14ac:dyDescent="0.25">
      <c r="A254" s="7"/>
      <c r="B254" s="7"/>
      <c r="C254" s="22"/>
      <c r="D254" s="7"/>
      <c r="E254" s="7"/>
      <c r="F254" s="7"/>
      <c r="G254" s="7"/>
      <c r="H254" s="1"/>
      <c r="I254" s="1"/>
      <c r="J254" s="1"/>
      <c r="K254" s="1"/>
      <c r="L254" s="1"/>
      <c r="M254" s="1"/>
      <c r="N254" s="1"/>
      <c r="O254" s="1"/>
      <c r="P254" s="1"/>
      <c r="Q254" s="1"/>
      <c r="R254" s="1"/>
      <c r="S254" s="1"/>
      <c r="T254" s="1"/>
      <c r="U254" s="1"/>
    </row>
    <row r="255" spans="1:21" ht="13.5" customHeight="1" x14ac:dyDescent="0.25">
      <c r="A255" s="7"/>
      <c r="B255" s="7"/>
      <c r="C255" s="22"/>
      <c r="D255" s="7"/>
      <c r="E255" s="7"/>
      <c r="F255" s="7"/>
      <c r="G255" s="7"/>
      <c r="H255" s="1"/>
      <c r="I255" s="1"/>
      <c r="J255" s="1"/>
      <c r="K255" s="1"/>
      <c r="L255" s="1"/>
      <c r="M255" s="1"/>
      <c r="N255" s="1"/>
      <c r="O255" s="1"/>
      <c r="P255" s="1"/>
      <c r="Q255" s="1"/>
      <c r="R255" s="1"/>
      <c r="S255" s="1"/>
      <c r="T255" s="1"/>
      <c r="U255" s="1"/>
    </row>
    <row r="256" spans="1:21" ht="13.5" customHeight="1" x14ac:dyDescent="0.25">
      <c r="A256" s="7"/>
      <c r="B256" s="7"/>
      <c r="C256" s="22"/>
      <c r="D256" s="7"/>
      <c r="E256" s="7"/>
      <c r="F256" s="7"/>
      <c r="G256" s="7"/>
      <c r="H256" s="1"/>
      <c r="I256" s="1"/>
      <c r="J256" s="1"/>
      <c r="K256" s="1"/>
      <c r="L256" s="1"/>
      <c r="M256" s="1"/>
      <c r="N256" s="1"/>
      <c r="O256" s="1"/>
      <c r="P256" s="1"/>
      <c r="Q256" s="1"/>
      <c r="R256" s="1"/>
      <c r="S256" s="1"/>
      <c r="T256" s="1"/>
      <c r="U256" s="1"/>
    </row>
    <row r="257" spans="1:21" ht="13.5" customHeight="1" x14ac:dyDescent="0.25">
      <c r="A257" s="7"/>
      <c r="B257" s="7"/>
      <c r="C257" s="22"/>
      <c r="D257" s="7"/>
      <c r="E257" s="7"/>
      <c r="F257" s="7"/>
      <c r="G257" s="7"/>
      <c r="H257" s="1"/>
      <c r="I257" s="1"/>
      <c r="J257" s="1"/>
      <c r="K257" s="1"/>
      <c r="L257" s="1"/>
      <c r="M257" s="1"/>
      <c r="N257" s="1"/>
      <c r="O257" s="1"/>
      <c r="P257" s="1"/>
      <c r="Q257" s="1"/>
      <c r="R257" s="1"/>
      <c r="S257" s="1"/>
      <c r="T257" s="1"/>
      <c r="U257" s="1"/>
    </row>
    <row r="258" spans="1:21" ht="13.5" customHeight="1" x14ac:dyDescent="0.25">
      <c r="A258" s="7"/>
      <c r="B258" s="7"/>
      <c r="C258" s="22"/>
      <c r="D258" s="7"/>
      <c r="E258" s="7"/>
      <c r="F258" s="7"/>
      <c r="G258" s="7"/>
      <c r="H258" s="1"/>
      <c r="I258" s="1"/>
      <c r="J258" s="1"/>
      <c r="K258" s="1"/>
      <c r="L258" s="1"/>
      <c r="M258" s="1"/>
      <c r="N258" s="1"/>
      <c r="O258" s="1"/>
      <c r="P258" s="1"/>
      <c r="Q258" s="1"/>
      <c r="R258" s="1"/>
      <c r="S258" s="1"/>
      <c r="T258" s="1"/>
      <c r="U258" s="1"/>
    </row>
    <row r="259" spans="1:21" ht="13.5" customHeight="1" x14ac:dyDescent="0.25">
      <c r="A259" s="7"/>
      <c r="B259" s="7"/>
      <c r="C259" s="22"/>
      <c r="D259" s="7"/>
      <c r="E259" s="7"/>
      <c r="F259" s="7"/>
      <c r="G259" s="7"/>
      <c r="H259" s="1"/>
      <c r="I259" s="1"/>
      <c r="J259" s="1"/>
      <c r="K259" s="1"/>
      <c r="L259" s="1"/>
      <c r="M259" s="1"/>
      <c r="N259" s="1"/>
      <c r="O259" s="1"/>
      <c r="P259" s="1"/>
      <c r="Q259" s="1"/>
      <c r="R259" s="1"/>
      <c r="S259" s="1"/>
      <c r="T259" s="1"/>
      <c r="U259" s="1"/>
    </row>
    <row r="260" spans="1:21" ht="13.5" customHeight="1" x14ac:dyDescent="0.25">
      <c r="A260" s="7"/>
      <c r="B260" s="7"/>
      <c r="C260" s="22"/>
      <c r="D260" s="7"/>
      <c r="E260" s="7"/>
      <c r="F260" s="7"/>
      <c r="G260" s="7"/>
      <c r="H260" s="1"/>
      <c r="I260" s="1"/>
      <c r="J260" s="1"/>
      <c r="K260" s="1"/>
      <c r="L260" s="1"/>
      <c r="M260" s="1"/>
      <c r="N260" s="1"/>
      <c r="O260" s="1"/>
      <c r="P260" s="1"/>
      <c r="Q260" s="1"/>
      <c r="R260" s="1"/>
      <c r="S260" s="1"/>
      <c r="T260" s="1"/>
      <c r="U260" s="1"/>
    </row>
    <row r="261" spans="1:21" ht="13.5" customHeight="1" x14ac:dyDescent="0.25">
      <c r="A261" s="7"/>
      <c r="B261" s="7"/>
      <c r="C261" s="22"/>
      <c r="D261" s="7"/>
      <c r="E261" s="7"/>
      <c r="F261" s="7"/>
      <c r="G261" s="7"/>
      <c r="H261" s="1"/>
      <c r="I261" s="1"/>
      <c r="J261" s="1"/>
      <c r="K261" s="1"/>
      <c r="L261" s="1"/>
      <c r="M261" s="1"/>
      <c r="N261" s="1"/>
      <c r="O261" s="1"/>
      <c r="P261" s="1"/>
      <c r="Q261" s="1"/>
      <c r="R261" s="1"/>
      <c r="S261" s="1"/>
      <c r="T261" s="1"/>
      <c r="U261" s="1"/>
    </row>
    <row r="262" spans="1:21" ht="13.5" customHeight="1" x14ac:dyDescent="0.25">
      <c r="A262" s="7"/>
      <c r="B262" s="7"/>
      <c r="C262" s="22"/>
      <c r="D262" s="7"/>
      <c r="E262" s="7"/>
      <c r="F262" s="7"/>
      <c r="G262" s="7"/>
      <c r="H262" s="1"/>
      <c r="I262" s="1"/>
      <c r="J262" s="1"/>
      <c r="K262" s="1"/>
      <c r="L262" s="1"/>
      <c r="M262" s="1"/>
      <c r="N262" s="1"/>
      <c r="O262" s="1"/>
      <c r="P262" s="1"/>
      <c r="Q262" s="1"/>
      <c r="R262" s="1"/>
      <c r="S262" s="1"/>
      <c r="T262" s="1"/>
      <c r="U262" s="1"/>
    </row>
    <row r="263" spans="1:21" ht="13.5" customHeight="1" x14ac:dyDescent="0.25">
      <c r="A263" s="7"/>
      <c r="B263" s="7"/>
      <c r="C263" s="22"/>
      <c r="D263" s="7"/>
      <c r="E263" s="7"/>
      <c r="F263" s="7"/>
      <c r="G263" s="7"/>
      <c r="H263" s="1"/>
      <c r="I263" s="1"/>
      <c r="J263" s="1"/>
      <c r="K263" s="1"/>
      <c r="L263" s="1"/>
      <c r="M263" s="1"/>
      <c r="N263" s="1"/>
      <c r="O263" s="1"/>
      <c r="P263" s="1"/>
      <c r="Q263" s="1"/>
      <c r="R263" s="1"/>
      <c r="S263" s="1"/>
      <c r="T263" s="1"/>
      <c r="U263" s="1"/>
    </row>
    <row r="264" spans="1:21" ht="13.5" customHeight="1" x14ac:dyDescent="0.25">
      <c r="A264" s="7"/>
      <c r="B264" s="7"/>
      <c r="C264" s="22"/>
      <c r="D264" s="7"/>
      <c r="E264" s="7"/>
      <c r="F264" s="7"/>
      <c r="G264" s="7"/>
      <c r="H264" s="1"/>
      <c r="I264" s="1"/>
      <c r="J264" s="1"/>
      <c r="K264" s="1"/>
      <c r="L264" s="1"/>
      <c r="M264" s="1"/>
      <c r="N264" s="1"/>
      <c r="O264" s="1"/>
      <c r="P264" s="1"/>
      <c r="Q264" s="1"/>
      <c r="R264" s="1"/>
      <c r="S264" s="1"/>
      <c r="T264" s="1"/>
      <c r="U264" s="1"/>
    </row>
    <row r="265" spans="1:21" ht="13.5" customHeight="1" x14ac:dyDescent="0.25">
      <c r="A265" s="7"/>
      <c r="B265" s="7"/>
      <c r="C265" s="22"/>
      <c r="D265" s="7"/>
      <c r="E265" s="7"/>
      <c r="F265" s="7"/>
      <c r="G265" s="7"/>
      <c r="H265" s="1"/>
      <c r="I265" s="1"/>
      <c r="J265" s="1"/>
      <c r="K265" s="1"/>
      <c r="L265" s="1"/>
      <c r="M265" s="1"/>
      <c r="N265" s="1"/>
      <c r="O265" s="1"/>
      <c r="P265" s="1"/>
      <c r="Q265" s="1"/>
      <c r="R265" s="1"/>
      <c r="S265" s="1"/>
      <c r="T265" s="1"/>
      <c r="U265" s="1"/>
    </row>
    <row r="266" spans="1:21" ht="13.5" customHeight="1" x14ac:dyDescent="0.25">
      <c r="A266" s="7"/>
      <c r="B266" s="7"/>
      <c r="C266" s="22"/>
      <c r="D266" s="7"/>
      <c r="E266" s="7"/>
      <c r="F266" s="7"/>
      <c r="G266" s="7"/>
      <c r="H266" s="1"/>
      <c r="I266" s="1"/>
      <c r="J266" s="1"/>
      <c r="K266" s="1"/>
      <c r="L266" s="1"/>
      <c r="M266" s="1"/>
      <c r="N266" s="1"/>
      <c r="O266" s="1"/>
      <c r="P266" s="1"/>
      <c r="Q266" s="1"/>
      <c r="R266" s="1"/>
      <c r="S266" s="1"/>
      <c r="T266" s="1"/>
      <c r="U266" s="1"/>
    </row>
    <row r="267" spans="1:21" ht="13.5" customHeight="1" x14ac:dyDescent="0.25">
      <c r="A267" s="7"/>
      <c r="B267" s="7"/>
      <c r="C267" s="22"/>
      <c r="D267" s="7"/>
      <c r="E267" s="7"/>
      <c r="F267" s="7"/>
      <c r="G267" s="7"/>
      <c r="H267" s="1"/>
      <c r="I267" s="1"/>
      <c r="J267" s="1"/>
      <c r="K267" s="1"/>
      <c r="L267" s="1"/>
      <c r="M267" s="1"/>
      <c r="N267" s="1"/>
      <c r="O267" s="1"/>
      <c r="P267" s="1"/>
      <c r="Q267" s="1"/>
      <c r="R267" s="1"/>
      <c r="S267" s="1"/>
      <c r="T267" s="1"/>
      <c r="U267" s="1"/>
    </row>
    <row r="268" spans="1:21" ht="13.5" customHeight="1" x14ac:dyDescent="0.25">
      <c r="A268" s="7"/>
      <c r="B268" s="7"/>
      <c r="C268" s="22"/>
      <c r="D268" s="7"/>
      <c r="E268" s="7"/>
      <c r="F268" s="7"/>
      <c r="G268" s="7"/>
      <c r="H268" s="1"/>
      <c r="I268" s="1"/>
      <c r="J268" s="1"/>
      <c r="K268" s="1"/>
      <c r="L268" s="1"/>
      <c r="M268" s="1"/>
      <c r="N268" s="1"/>
      <c r="O268" s="1"/>
      <c r="P268" s="1"/>
      <c r="Q268" s="1"/>
      <c r="R268" s="1"/>
      <c r="S268" s="1"/>
      <c r="T268" s="1"/>
      <c r="U268" s="1"/>
    </row>
    <row r="269" spans="1:21" ht="13.5" customHeight="1" x14ac:dyDescent="0.25">
      <c r="A269" s="7"/>
      <c r="B269" s="7"/>
      <c r="C269" s="22"/>
      <c r="D269" s="7"/>
      <c r="E269" s="7"/>
      <c r="F269" s="7"/>
      <c r="G269" s="7"/>
      <c r="H269" s="1"/>
      <c r="I269" s="1"/>
      <c r="J269" s="1"/>
      <c r="K269" s="1"/>
      <c r="L269" s="1"/>
      <c r="M269" s="1"/>
      <c r="N269" s="1"/>
      <c r="O269" s="1"/>
      <c r="P269" s="1"/>
      <c r="Q269" s="1"/>
      <c r="R269" s="1"/>
      <c r="S269" s="1"/>
      <c r="T269" s="1"/>
      <c r="U269" s="1"/>
    </row>
    <row r="270" spans="1:21" ht="13.5" customHeight="1" x14ac:dyDescent="0.25">
      <c r="A270" s="7"/>
      <c r="B270" s="7"/>
      <c r="C270" s="22"/>
      <c r="D270" s="7"/>
      <c r="E270" s="7"/>
      <c r="F270" s="7"/>
      <c r="G270" s="7"/>
      <c r="H270" s="1"/>
      <c r="I270" s="1"/>
      <c r="J270" s="1"/>
      <c r="K270" s="1"/>
      <c r="L270" s="1"/>
      <c r="M270" s="1"/>
      <c r="N270" s="1"/>
      <c r="O270" s="1"/>
      <c r="P270" s="1"/>
      <c r="Q270" s="1"/>
      <c r="R270" s="1"/>
      <c r="S270" s="1"/>
      <c r="T270" s="1"/>
      <c r="U270" s="1"/>
    </row>
    <row r="271" spans="1:21" ht="13.5" customHeight="1" x14ac:dyDescent="0.25">
      <c r="A271" s="7"/>
      <c r="B271" s="7"/>
      <c r="C271" s="22"/>
      <c r="D271" s="7"/>
      <c r="E271" s="7"/>
      <c r="F271" s="7"/>
      <c r="G271" s="7"/>
      <c r="H271" s="1"/>
      <c r="I271" s="1"/>
      <c r="J271" s="1"/>
      <c r="K271" s="1"/>
      <c r="L271" s="1"/>
      <c r="M271" s="1"/>
      <c r="N271" s="1"/>
      <c r="O271" s="1"/>
      <c r="P271" s="1"/>
      <c r="Q271" s="1"/>
      <c r="R271" s="1"/>
      <c r="S271" s="1"/>
      <c r="T271" s="1"/>
      <c r="U271" s="1"/>
    </row>
    <row r="272" spans="1:21" ht="13.5" customHeight="1" x14ac:dyDescent="0.25">
      <c r="A272" s="7"/>
      <c r="B272" s="7"/>
      <c r="C272" s="22"/>
      <c r="D272" s="7"/>
      <c r="E272" s="7"/>
      <c r="F272" s="7"/>
      <c r="G272" s="7"/>
      <c r="H272" s="1"/>
      <c r="I272" s="1"/>
      <c r="J272" s="1"/>
      <c r="K272" s="1"/>
      <c r="L272" s="1"/>
      <c r="M272" s="1"/>
      <c r="N272" s="1"/>
      <c r="O272" s="1"/>
      <c r="P272" s="1"/>
      <c r="Q272" s="1"/>
      <c r="R272" s="1"/>
      <c r="S272" s="1"/>
      <c r="T272" s="1"/>
      <c r="U272" s="1"/>
    </row>
    <row r="273" spans="1:21" ht="13.5" customHeight="1" x14ac:dyDescent="0.25">
      <c r="A273" s="7"/>
      <c r="B273" s="7"/>
      <c r="C273" s="22"/>
      <c r="D273" s="7"/>
      <c r="E273" s="7"/>
      <c r="F273" s="7"/>
      <c r="G273" s="7"/>
      <c r="H273" s="1"/>
      <c r="I273" s="1"/>
      <c r="J273" s="1"/>
      <c r="K273" s="1"/>
      <c r="L273" s="1"/>
      <c r="M273" s="1"/>
      <c r="N273" s="1"/>
      <c r="O273" s="1"/>
      <c r="P273" s="1"/>
      <c r="Q273" s="1"/>
      <c r="R273" s="1"/>
      <c r="S273" s="1"/>
      <c r="T273" s="1"/>
      <c r="U273" s="1"/>
    </row>
    <row r="274" spans="1:21" ht="13.5" customHeight="1" x14ac:dyDescent="0.25">
      <c r="A274" s="7"/>
      <c r="B274" s="7"/>
      <c r="C274" s="22"/>
      <c r="D274" s="7"/>
      <c r="E274" s="7"/>
      <c r="F274" s="7"/>
      <c r="G274" s="7"/>
      <c r="H274" s="1"/>
      <c r="I274" s="1"/>
      <c r="J274" s="1"/>
      <c r="K274" s="1"/>
      <c r="L274" s="1"/>
      <c r="M274" s="1"/>
      <c r="N274" s="1"/>
      <c r="O274" s="1"/>
      <c r="P274" s="1"/>
      <c r="Q274" s="1"/>
      <c r="R274" s="1"/>
      <c r="S274" s="1"/>
      <c r="T274" s="1"/>
      <c r="U274" s="1"/>
    </row>
    <row r="275" spans="1:21" ht="13.5" customHeight="1" x14ac:dyDescent="0.25">
      <c r="A275" s="7"/>
      <c r="B275" s="7"/>
      <c r="C275" s="22"/>
      <c r="D275" s="7"/>
      <c r="E275" s="7"/>
      <c r="F275" s="7"/>
      <c r="G275" s="7"/>
      <c r="H275" s="1"/>
      <c r="I275" s="1"/>
      <c r="J275" s="1"/>
      <c r="K275" s="1"/>
      <c r="L275" s="1"/>
      <c r="M275" s="1"/>
      <c r="N275" s="1"/>
      <c r="O275" s="1"/>
      <c r="P275" s="1"/>
      <c r="Q275" s="1"/>
      <c r="R275" s="1"/>
      <c r="S275" s="1"/>
      <c r="T275" s="1"/>
      <c r="U275" s="1"/>
    </row>
    <row r="276" spans="1:21" ht="13.5" customHeight="1" x14ac:dyDescent="0.25">
      <c r="A276" s="7"/>
      <c r="B276" s="7"/>
      <c r="C276" s="22"/>
      <c r="D276" s="7"/>
      <c r="E276" s="7"/>
      <c r="F276" s="7"/>
      <c r="G276" s="7"/>
      <c r="H276" s="1"/>
      <c r="I276" s="1"/>
      <c r="J276" s="1"/>
      <c r="K276" s="1"/>
      <c r="L276" s="1"/>
      <c r="M276" s="1"/>
      <c r="N276" s="1"/>
      <c r="O276" s="1"/>
      <c r="P276" s="1"/>
      <c r="Q276" s="1"/>
      <c r="R276" s="1"/>
      <c r="S276" s="1"/>
      <c r="T276" s="1"/>
      <c r="U276" s="1"/>
    </row>
    <row r="277" spans="1:21" ht="13.5" customHeight="1" x14ac:dyDescent="0.25">
      <c r="A277" s="7"/>
      <c r="B277" s="7"/>
      <c r="C277" s="22"/>
      <c r="D277" s="7"/>
      <c r="E277" s="7"/>
      <c r="F277" s="7"/>
      <c r="G277" s="7"/>
      <c r="H277" s="1"/>
      <c r="I277" s="1"/>
      <c r="J277" s="1"/>
      <c r="K277" s="1"/>
      <c r="L277" s="1"/>
      <c r="M277" s="1"/>
      <c r="N277" s="1"/>
      <c r="O277" s="1"/>
      <c r="P277" s="1"/>
      <c r="Q277" s="1"/>
      <c r="R277" s="1"/>
      <c r="S277" s="1"/>
      <c r="T277" s="1"/>
      <c r="U277" s="1"/>
    </row>
    <row r="278" spans="1:21" ht="13.5" customHeight="1" x14ac:dyDescent="0.25">
      <c r="A278" s="7"/>
      <c r="B278" s="7"/>
      <c r="C278" s="22"/>
      <c r="D278" s="7"/>
      <c r="E278" s="7"/>
      <c r="F278" s="7"/>
      <c r="G278" s="7"/>
      <c r="H278" s="1"/>
      <c r="I278" s="1"/>
      <c r="J278" s="1"/>
      <c r="K278" s="1"/>
      <c r="L278" s="1"/>
      <c r="M278" s="1"/>
      <c r="N278" s="1"/>
      <c r="O278" s="1"/>
      <c r="P278" s="1"/>
      <c r="Q278" s="1"/>
      <c r="R278" s="1"/>
      <c r="S278" s="1"/>
      <c r="T278" s="1"/>
      <c r="U278" s="1"/>
    </row>
    <row r="279" spans="1:21" ht="13.5" customHeight="1" x14ac:dyDescent="0.25">
      <c r="A279" s="7"/>
      <c r="B279" s="7"/>
      <c r="C279" s="22"/>
      <c r="D279" s="7"/>
      <c r="E279" s="7"/>
      <c r="F279" s="7"/>
      <c r="G279" s="7"/>
      <c r="H279" s="1"/>
      <c r="I279" s="1"/>
      <c r="J279" s="1"/>
      <c r="K279" s="1"/>
      <c r="L279" s="1"/>
      <c r="M279" s="1"/>
      <c r="N279" s="1"/>
      <c r="O279" s="1"/>
      <c r="P279" s="1"/>
      <c r="Q279" s="1"/>
      <c r="R279" s="1"/>
      <c r="S279" s="1"/>
      <c r="T279" s="1"/>
      <c r="U279" s="1"/>
    </row>
    <row r="280" spans="1:21" ht="13.5" customHeight="1" x14ac:dyDescent="0.25">
      <c r="A280" s="7"/>
      <c r="B280" s="7"/>
      <c r="C280" s="22"/>
      <c r="D280" s="7"/>
      <c r="E280" s="7"/>
      <c r="F280" s="7"/>
      <c r="G280" s="7"/>
      <c r="H280" s="1"/>
      <c r="I280" s="1"/>
      <c r="J280" s="1"/>
      <c r="K280" s="1"/>
      <c r="L280" s="1"/>
      <c r="M280" s="1"/>
      <c r="N280" s="1"/>
      <c r="O280" s="1"/>
      <c r="P280" s="1"/>
      <c r="Q280" s="1"/>
      <c r="R280" s="1"/>
      <c r="S280" s="1"/>
      <c r="T280" s="1"/>
      <c r="U280" s="1"/>
    </row>
    <row r="281" spans="1:21" ht="13.5" customHeight="1" x14ac:dyDescent="0.25">
      <c r="A281" s="7"/>
      <c r="B281" s="7"/>
      <c r="C281" s="22"/>
      <c r="D281" s="7"/>
      <c r="E281" s="7"/>
      <c r="F281" s="7"/>
      <c r="G281" s="7"/>
      <c r="H281" s="1"/>
      <c r="I281" s="1"/>
      <c r="J281" s="1"/>
      <c r="K281" s="1"/>
      <c r="L281" s="1"/>
      <c r="M281" s="1"/>
      <c r="N281" s="1"/>
      <c r="O281" s="1"/>
      <c r="P281" s="1"/>
      <c r="Q281" s="1"/>
      <c r="R281" s="1"/>
      <c r="S281" s="1"/>
      <c r="T281" s="1"/>
      <c r="U281" s="1"/>
    </row>
    <row r="282" spans="1:21" ht="13.5" customHeight="1" x14ac:dyDescent="0.25">
      <c r="A282" s="7"/>
      <c r="B282" s="7"/>
      <c r="C282" s="22"/>
      <c r="D282" s="7"/>
      <c r="E282" s="7"/>
      <c r="F282" s="7"/>
      <c r="G282" s="7"/>
      <c r="H282" s="1"/>
      <c r="I282" s="1"/>
      <c r="J282" s="1"/>
      <c r="K282" s="1"/>
      <c r="L282" s="1"/>
      <c r="M282" s="1"/>
      <c r="N282" s="1"/>
      <c r="O282" s="1"/>
      <c r="P282" s="1"/>
      <c r="Q282" s="1"/>
      <c r="R282" s="1"/>
      <c r="S282" s="1"/>
      <c r="T282" s="1"/>
      <c r="U282" s="1"/>
    </row>
    <row r="283" spans="1:21" ht="13.5" customHeight="1" x14ac:dyDescent="0.25">
      <c r="A283" s="7"/>
      <c r="B283" s="7"/>
      <c r="C283" s="22"/>
      <c r="D283" s="7"/>
      <c r="E283" s="7"/>
      <c r="F283" s="7"/>
      <c r="G283" s="7"/>
      <c r="H283" s="1"/>
      <c r="I283" s="1"/>
      <c r="J283" s="1"/>
      <c r="K283" s="1"/>
      <c r="L283" s="1"/>
      <c r="M283" s="1"/>
      <c r="N283" s="1"/>
      <c r="O283" s="1"/>
      <c r="P283" s="1"/>
      <c r="Q283" s="1"/>
      <c r="R283" s="1"/>
      <c r="S283" s="1"/>
      <c r="T283" s="1"/>
      <c r="U283" s="1"/>
    </row>
    <row r="284" spans="1:21" ht="13.5" customHeight="1" x14ac:dyDescent="0.25">
      <c r="A284" s="7"/>
      <c r="B284" s="7"/>
      <c r="C284" s="22"/>
      <c r="D284" s="7"/>
      <c r="E284" s="7"/>
      <c r="F284" s="7"/>
      <c r="G284" s="7"/>
      <c r="H284" s="1"/>
      <c r="I284" s="1"/>
      <c r="J284" s="1"/>
      <c r="K284" s="1"/>
      <c r="L284" s="1"/>
      <c r="M284" s="1"/>
      <c r="N284" s="1"/>
      <c r="O284" s="1"/>
      <c r="P284" s="1"/>
      <c r="Q284" s="1"/>
      <c r="R284" s="1"/>
      <c r="S284" s="1"/>
      <c r="T284" s="1"/>
      <c r="U284" s="1"/>
    </row>
    <row r="285" spans="1:21" ht="13.5" customHeight="1" x14ac:dyDescent="0.25">
      <c r="A285" s="7"/>
      <c r="B285" s="7"/>
      <c r="C285" s="22"/>
      <c r="D285" s="7"/>
      <c r="E285" s="7"/>
      <c r="F285" s="7"/>
      <c r="G285" s="7"/>
      <c r="H285" s="1"/>
      <c r="I285" s="1"/>
      <c r="J285" s="1"/>
      <c r="K285" s="1"/>
      <c r="L285" s="1"/>
      <c r="M285" s="1"/>
      <c r="N285" s="1"/>
      <c r="O285" s="1"/>
      <c r="P285" s="1"/>
      <c r="Q285" s="1"/>
      <c r="R285" s="1"/>
      <c r="S285" s="1"/>
      <c r="T285" s="1"/>
      <c r="U285" s="1"/>
    </row>
    <row r="286" spans="1:21" ht="13.5" customHeight="1" x14ac:dyDescent="0.25">
      <c r="A286" s="7"/>
      <c r="B286" s="7"/>
      <c r="C286" s="22"/>
      <c r="D286" s="7"/>
      <c r="E286" s="7"/>
      <c r="F286" s="7"/>
      <c r="G286" s="7"/>
      <c r="H286" s="1"/>
      <c r="I286" s="1"/>
      <c r="J286" s="1"/>
      <c r="K286" s="1"/>
      <c r="L286" s="1"/>
      <c r="M286" s="1"/>
      <c r="N286" s="1"/>
      <c r="O286" s="1"/>
      <c r="P286" s="1"/>
      <c r="Q286" s="1"/>
      <c r="R286" s="1"/>
      <c r="S286" s="1"/>
      <c r="T286" s="1"/>
      <c r="U286" s="1"/>
    </row>
    <row r="287" spans="1:21" ht="13.5" customHeight="1" x14ac:dyDescent="0.25">
      <c r="A287" s="7"/>
      <c r="B287" s="7"/>
      <c r="C287" s="22"/>
      <c r="D287" s="7"/>
      <c r="E287" s="7"/>
      <c r="F287" s="7"/>
      <c r="G287" s="7"/>
      <c r="H287" s="1"/>
      <c r="I287" s="1"/>
      <c r="J287" s="1"/>
      <c r="K287" s="1"/>
      <c r="L287" s="1"/>
      <c r="M287" s="1"/>
      <c r="N287" s="1"/>
      <c r="O287" s="1"/>
      <c r="P287" s="1"/>
      <c r="Q287" s="1"/>
      <c r="R287" s="1"/>
      <c r="S287" s="1"/>
      <c r="T287" s="1"/>
      <c r="U287" s="1"/>
    </row>
    <row r="288" spans="1:21" ht="13.5" customHeight="1" x14ac:dyDescent="0.25">
      <c r="A288" s="7"/>
      <c r="B288" s="7"/>
      <c r="C288" s="22"/>
      <c r="D288" s="7"/>
      <c r="E288" s="7"/>
      <c r="F288" s="7"/>
      <c r="G288" s="7"/>
      <c r="H288" s="1"/>
      <c r="I288" s="1"/>
      <c r="J288" s="1"/>
      <c r="K288" s="1"/>
      <c r="L288" s="1"/>
      <c r="M288" s="1"/>
      <c r="N288" s="1"/>
      <c r="O288" s="1"/>
      <c r="P288" s="1"/>
      <c r="Q288" s="1"/>
      <c r="R288" s="1"/>
      <c r="S288" s="1"/>
      <c r="T288" s="1"/>
      <c r="U288" s="1"/>
    </row>
    <row r="289" spans="1:21" ht="13.5" customHeight="1" x14ac:dyDescent="0.25">
      <c r="A289" s="7"/>
      <c r="B289" s="7"/>
      <c r="C289" s="22"/>
      <c r="D289" s="7"/>
      <c r="E289" s="7"/>
      <c r="F289" s="7"/>
      <c r="G289" s="7"/>
      <c r="H289" s="1"/>
      <c r="I289" s="1"/>
      <c r="J289" s="1"/>
      <c r="K289" s="1"/>
      <c r="L289" s="1"/>
      <c r="M289" s="1"/>
      <c r="N289" s="1"/>
      <c r="O289" s="1"/>
      <c r="P289" s="1"/>
      <c r="Q289" s="1"/>
      <c r="R289" s="1"/>
      <c r="S289" s="1"/>
      <c r="T289" s="1"/>
      <c r="U289" s="1"/>
    </row>
    <row r="290" spans="1:21" ht="13.5" customHeight="1" x14ac:dyDescent="0.25">
      <c r="A290" s="7"/>
      <c r="B290" s="7"/>
      <c r="C290" s="22"/>
      <c r="D290" s="7"/>
      <c r="E290" s="7"/>
      <c r="F290" s="7"/>
      <c r="G290" s="7"/>
      <c r="H290" s="1"/>
      <c r="I290" s="1"/>
      <c r="J290" s="1"/>
      <c r="K290" s="1"/>
      <c r="L290" s="1"/>
      <c r="M290" s="1"/>
      <c r="N290" s="1"/>
      <c r="O290" s="1"/>
      <c r="P290" s="1"/>
      <c r="Q290" s="1"/>
      <c r="R290" s="1"/>
      <c r="S290" s="1"/>
      <c r="T290" s="1"/>
      <c r="U290" s="1"/>
    </row>
    <row r="291" spans="1:21" ht="13.5" customHeight="1" x14ac:dyDescent="0.25">
      <c r="A291" s="7"/>
      <c r="B291" s="7"/>
      <c r="C291" s="22"/>
      <c r="D291" s="7"/>
      <c r="E291" s="7"/>
      <c r="F291" s="7"/>
      <c r="G291" s="7"/>
      <c r="H291" s="1"/>
      <c r="I291" s="1"/>
      <c r="J291" s="1"/>
      <c r="K291" s="1"/>
      <c r="L291" s="1"/>
      <c r="M291" s="1"/>
      <c r="N291" s="1"/>
      <c r="O291" s="1"/>
      <c r="P291" s="1"/>
      <c r="Q291" s="1"/>
      <c r="R291" s="1"/>
      <c r="S291" s="1"/>
      <c r="T291" s="1"/>
      <c r="U291" s="1"/>
    </row>
    <row r="292" spans="1:21" ht="13.5" customHeight="1" x14ac:dyDescent="0.25">
      <c r="A292" s="7"/>
      <c r="B292" s="7"/>
      <c r="C292" s="22"/>
      <c r="D292" s="7"/>
      <c r="E292" s="7"/>
      <c r="F292" s="7"/>
      <c r="G292" s="7"/>
      <c r="H292" s="1"/>
      <c r="I292" s="1"/>
      <c r="J292" s="1"/>
      <c r="K292" s="1"/>
      <c r="L292" s="1"/>
      <c r="M292" s="1"/>
      <c r="N292" s="1"/>
      <c r="O292" s="1"/>
      <c r="P292" s="1"/>
      <c r="Q292" s="1"/>
      <c r="R292" s="1"/>
      <c r="S292" s="1"/>
      <c r="T292" s="1"/>
      <c r="U292" s="1"/>
    </row>
    <row r="293" spans="1:21" ht="13.5" customHeight="1" x14ac:dyDescent="0.25">
      <c r="A293" s="7"/>
      <c r="B293" s="7"/>
      <c r="C293" s="22"/>
      <c r="D293" s="7"/>
      <c r="E293" s="7"/>
      <c r="F293" s="7"/>
      <c r="G293" s="7"/>
      <c r="H293" s="1"/>
      <c r="I293" s="1"/>
      <c r="J293" s="1"/>
      <c r="K293" s="1"/>
      <c r="L293" s="1"/>
      <c r="M293" s="1"/>
      <c r="N293" s="1"/>
      <c r="O293" s="1"/>
      <c r="P293" s="1"/>
      <c r="Q293" s="1"/>
      <c r="R293" s="1"/>
      <c r="S293" s="1"/>
      <c r="T293" s="1"/>
      <c r="U293" s="1"/>
    </row>
    <row r="294" spans="1:21" ht="13.5" customHeight="1" x14ac:dyDescent="0.25">
      <c r="A294" s="7"/>
      <c r="B294" s="7"/>
      <c r="C294" s="22"/>
      <c r="D294" s="7"/>
      <c r="E294" s="7"/>
      <c r="F294" s="7"/>
      <c r="G294" s="7"/>
      <c r="H294" s="1"/>
      <c r="I294" s="1"/>
      <c r="J294" s="1"/>
      <c r="K294" s="1"/>
      <c r="L294" s="1"/>
      <c r="M294" s="1"/>
      <c r="N294" s="1"/>
      <c r="O294" s="1"/>
      <c r="P294" s="1"/>
      <c r="Q294" s="1"/>
      <c r="R294" s="1"/>
      <c r="S294" s="1"/>
      <c r="T294" s="1"/>
      <c r="U294" s="1"/>
    </row>
    <row r="295" spans="1:21" ht="13.5" customHeight="1" x14ac:dyDescent="0.25">
      <c r="A295" s="7"/>
      <c r="B295" s="7"/>
      <c r="C295" s="22"/>
      <c r="D295" s="7"/>
      <c r="E295" s="7"/>
      <c r="F295" s="7"/>
      <c r="G295" s="7"/>
      <c r="H295" s="1"/>
      <c r="I295" s="1"/>
      <c r="J295" s="1"/>
      <c r="K295" s="1"/>
      <c r="L295" s="1"/>
      <c r="M295" s="1"/>
      <c r="N295" s="1"/>
      <c r="O295" s="1"/>
      <c r="P295" s="1"/>
      <c r="Q295" s="1"/>
      <c r="R295" s="1"/>
      <c r="S295" s="1"/>
      <c r="T295" s="1"/>
      <c r="U295" s="1"/>
    </row>
    <row r="296" spans="1:21" ht="13.5" customHeight="1" x14ac:dyDescent="0.25">
      <c r="A296" s="7"/>
      <c r="B296" s="7"/>
      <c r="C296" s="22"/>
      <c r="D296" s="7"/>
      <c r="E296" s="7"/>
      <c r="F296" s="7"/>
      <c r="G296" s="7"/>
      <c r="H296" s="1"/>
      <c r="I296" s="1"/>
      <c r="J296" s="1"/>
      <c r="K296" s="1"/>
      <c r="L296" s="1"/>
      <c r="M296" s="1"/>
      <c r="N296" s="1"/>
      <c r="O296" s="1"/>
      <c r="P296" s="1"/>
      <c r="Q296" s="1"/>
      <c r="R296" s="1"/>
      <c r="S296" s="1"/>
      <c r="T296" s="1"/>
      <c r="U296" s="1"/>
    </row>
    <row r="297" spans="1:21" ht="13.5" customHeight="1" x14ac:dyDescent="0.25">
      <c r="A297" s="7"/>
      <c r="B297" s="7"/>
      <c r="C297" s="22"/>
      <c r="D297" s="7"/>
      <c r="E297" s="7"/>
      <c r="F297" s="7"/>
      <c r="G297" s="7"/>
      <c r="H297" s="1"/>
      <c r="I297" s="1"/>
      <c r="J297" s="1"/>
      <c r="K297" s="1"/>
      <c r="L297" s="1"/>
      <c r="M297" s="1"/>
      <c r="N297" s="1"/>
      <c r="O297" s="1"/>
      <c r="P297" s="1"/>
      <c r="Q297" s="1"/>
      <c r="R297" s="1"/>
      <c r="S297" s="1"/>
      <c r="T297" s="1"/>
      <c r="U297" s="1"/>
    </row>
    <row r="298" spans="1:21" ht="13.5" customHeight="1" x14ac:dyDescent="0.25">
      <c r="A298" s="7"/>
      <c r="B298" s="7"/>
      <c r="C298" s="22"/>
      <c r="D298" s="7"/>
      <c r="E298" s="7"/>
      <c r="F298" s="7"/>
      <c r="G298" s="7"/>
      <c r="H298" s="1"/>
      <c r="I298" s="1"/>
      <c r="J298" s="1"/>
      <c r="K298" s="1"/>
      <c r="L298" s="1"/>
      <c r="M298" s="1"/>
      <c r="N298" s="1"/>
      <c r="O298" s="1"/>
      <c r="P298" s="1"/>
      <c r="Q298" s="1"/>
      <c r="R298" s="1"/>
      <c r="S298" s="1"/>
      <c r="T298" s="1"/>
      <c r="U298" s="1"/>
    </row>
    <row r="299" spans="1:21" ht="13.5" customHeight="1" x14ac:dyDescent="0.25">
      <c r="A299" s="7"/>
      <c r="B299" s="7"/>
      <c r="C299" s="22"/>
      <c r="D299" s="7"/>
      <c r="E299" s="7"/>
      <c r="F299" s="7"/>
      <c r="G299" s="7"/>
      <c r="H299" s="1"/>
      <c r="I299" s="1"/>
      <c r="J299" s="1"/>
      <c r="K299" s="1"/>
      <c r="L299" s="1"/>
      <c r="M299" s="1"/>
      <c r="N299" s="1"/>
      <c r="O299" s="1"/>
      <c r="P299" s="1"/>
      <c r="Q299" s="1"/>
      <c r="R299" s="1"/>
      <c r="S299" s="1"/>
      <c r="T299" s="1"/>
      <c r="U299" s="1"/>
    </row>
    <row r="300" spans="1:21" ht="13.5" customHeight="1" x14ac:dyDescent="0.25">
      <c r="A300" s="7"/>
      <c r="B300" s="7"/>
      <c r="C300" s="22"/>
      <c r="D300" s="7"/>
      <c r="E300" s="7"/>
      <c r="F300" s="7"/>
      <c r="G300" s="7"/>
      <c r="H300" s="1"/>
      <c r="I300" s="1"/>
      <c r="J300" s="1"/>
      <c r="K300" s="1"/>
      <c r="L300" s="1"/>
      <c r="M300" s="1"/>
      <c r="N300" s="1"/>
      <c r="O300" s="1"/>
      <c r="P300" s="1"/>
      <c r="Q300" s="1"/>
      <c r="R300" s="1"/>
      <c r="S300" s="1"/>
      <c r="T300" s="1"/>
      <c r="U300" s="1"/>
    </row>
    <row r="301" spans="1:21" ht="13.5" customHeight="1" x14ac:dyDescent="0.25">
      <c r="A301" s="7"/>
      <c r="B301" s="7"/>
      <c r="C301" s="22"/>
      <c r="D301" s="7"/>
      <c r="E301" s="7"/>
      <c r="F301" s="7"/>
      <c r="G301" s="7"/>
      <c r="H301" s="1"/>
      <c r="I301" s="1"/>
      <c r="J301" s="1"/>
      <c r="K301" s="1"/>
      <c r="L301" s="1"/>
      <c r="M301" s="1"/>
      <c r="N301" s="1"/>
      <c r="O301" s="1"/>
      <c r="P301" s="1"/>
      <c r="Q301" s="1"/>
      <c r="R301" s="1"/>
      <c r="S301" s="1"/>
      <c r="T301" s="1"/>
      <c r="U301" s="1"/>
    </row>
    <row r="302" spans="1:21" ht="13.5" customHeight="1" x14ac:dyDescent="0.25">
      <c r="A302" s="1"/>
      <c r="B302" s="1"/>
      <c r="C302" s="19"/>
      <c r="D302" s="1"/>
      <c r="E302" s="1"/>
      <c r="F302" s="1"/>
      <c r="G302" s="1"/>
      <c r="H302" s="1"/>
      <c r="I302" s="1"/>
      <c r="J302" s="1"/>
      <c r="K302" s="1"/>
      <c r="L302" s="1"/>
      <c r="M302" s="1"/>
      <c r="N302" s="1"/>
      <c r="O302" s="1"/>
      <c r="P302" s="1"/>
      <c r="Q302" s="1"/>
      <c r="R302" s="1"/>
      <c r="S302" s="1"/>
      <c r="T302" s="1"/>
      <c r="U302" s="1"/>
    </row>
    <row r="303" spans="1:21" ht="13.5" customHeight="1" x14ac:dyDescent="0.25">
      <c r="A303" s="1"/>
      <c r="B303" s="1"/>
      <c r="C303" s="19"/>
      <c r="D303" s="1"/>
      <c r="E303" s="1"/>
      <c r="F303" s="1"/>
      <c r="G303" s="1"/>
      <c r="H303" s="1"/>
      <c r="I303" s="1"/>
      <c r="J303" s="1"/>
      <c r="K303" s="1"/>
      <c r="L303" s="1"/>
      <c r="M303" s="1"/>
      <c r="N303" s="1"/>
      <c r="O303" s="1"/>
      <c r="P303" s="1"/>
      <c r="Q303" s="1"/>
      <c r="R303" s="1"/>
      <c r="S303" s="1"/>
      <c r="T303" s="1"/>
      <c r="U303" s="1"/>
    </row>
    <row r="304" spans="1:21" ht="13.5" customHeight="1" x14ac:dyDescent="0.25">
      <c r="A304" s="1"/>
      <c r="B304" s="1"/>
      <c r="C304" s="19"/>
      <c r="D304" s="1"/>
      <c r="E304" s="1"/>
      <c r="F304" s="1"/>
      <c r="G304" s="1"/>
      <c r="H304" s="1"/>
      <c r="I304" s="1"/>
      <c r="J304" s="1"/>
      <c r="K304" s="1"/>
      <c r="L304" s="1"/>
      <c r="M304" s="1"/>
      <c r="N304" s="1"/>
      <c r="O304" s="1"/>
      <c r="P304" s="1"/>
      <c r="Q304" s="1"/>
      <c r="R304" s="1"/>
      <c r="S304" s="1"/>
      <c r="T304" s="1"/>
      <c r="U304" s="1"/>
    </row>
    <row r="305" spans="1:21" ht="13.5" customHeight="1" x14ac:dyDescent="0.25">
      <c r="A305" s="1"/>
      <c r="B305" s="1"/>
      <c r="C305" s="19"/>
      <c r="D305" s="1"/>
      <c r="E305" s="1"/>
      <c r="F305" s="1"/>
      <c r="G305" s="1"/>
      <c r="H305" s="1"/>
      <c r="I305" s="1"/>
      <c r="J305" s="1"/>
      <c r="K305" s="1"/>
      <c r="L305" s="1"/>
      <c r="M305" s="1"/>
      <c r="N305" s="1"/>
      <c r="O305" s="1"/>
      <c r="P305" s="1"/>
      <c r="Q305" s="1"/>
      <c r="R305" s="1"/>
      <c r="S305" s="1"/>
      <c r="T305" s="1"/>
      <c r="U305" s="1"/>
    </row>
    <row r="306" spans="1:21" ht="13.5" customHeight="1" x14ac:dyDescent="0.25">
      <c r="A306" s="1"/>
      <c r="B306" s="1"/>
      <c r="C306" s="19"/>
      <c r="D306" s="1"/>
      <c r="E306" s="1"/>
      <c r="F306" s="1"/>
      <c r="G306" s="1"/>
      <c r="H306" s="1"/>
      <c r="I306" s="1"/>
      <c r="J306" s="1"/>
      <c r="K306" s="1"/>
      <c r="L306" s="1"/>
      <c r="M306" s="1"/>
      <c r="N306" s="1"/>
      <c r="O306" s="1"/>
      <c r="P306" s="1"/>
      <c r="Q306" s="1"/>
      <c r="R306" s="1"/>
      <c r="S306" s="1"/>
      <c r="T306" s="1"/>
      <c r="U306" s="1"/>
    </row>
    <row r="307" spans="1:21" ht="13.5" customHeight="1" x14ac:dyDescent="0.25">
      <c r="A307" s="1"/>
      <c r="B307" s="1"/>
      <c r="C307" s="19"/>
      <c r="D307" s="1"/>
      <c r="E307" s="1"/>
      <c r="F307" s="1"/>
      <c r="G307" s="1"/>
      <c r="H307" s="1"/>
      <c r="I307" s="1"/>
      <c r="J307" s="1"/>
      <c r="K307" s="1"/>
      <c r="L307" s="1"/>
      <c r="M307" s="1"/>
      <c r="N307" s="1"/>
      <c r="O307" s="1"/>
      <c r="P307" s="1"/>
      <c r="Q307" s="1"/>
      <c r="R307" s="1"/>
      <c r="S307" s="1"/>
      <c r="T307" s="1"/>
      <c r="U307" s="1"/>
    </row>
    <row r="308" spans="1:21" ht="13.5" customHeight="1" x14ac:dyDescent="0.25">
      <c r="A308" s="1"/>
      <c r="B308" s="1"/>
      <c r="C308" s="19"/>
      <c r="D308" s="1"/>
      <c r="E308" s="1"/>
      <c r="F308" s="1"/>
      <c r="G308" s="1"/>
      <c r="H308" s="1"/>
      <c r="I308" s="1"/>
      <c r="J308" s="1"/>
      <c r="K308" s="1"/>
      <c r="L308" s="1"/>
      <c r="M308" s="1"/>
      <c r="N308" s="1"/>
      <c r="O308" s="1"/>
      <c r="P308" s="1"/>
      <c r="Q308" s="1"/>
      <c r="R308" s="1"/>
      <c r="S308" s="1"/>
      <c r="T308" s="1"/>
      <c r="U308" s="1"/>
    </row>
    <row r="309" spans="1:21" ht="13.5" customHeight="1" x14ac:dyDescent="0.25">
      <c r="A309" s="1"/>
      <c r="B309" s="1"/>
      <c r="C309" s="19"/>
      <c r="D309" s="1"/>
      <c r="E309" s="1"/>
      <c r="F309" s="1"/>
      <c r="G309" s="1"/>
      <c r="H309" s="1"/>
      <c r="I309" s="1"/>
      <c r="J309" s="1"/>
      <c r="K309" s="1"/>
      <c r="L309" s="1"/>
      <c r="M309" s="1"/>
      <c r="N309" s="1"/>
      <c r="O309" s="1"/>
      <c r="P309" s="1"/>
      <c r="Q309" s="1"/>
      <c r="R309" s="1"/>
      <c r="S309" s="1"/>
      <c r="T309" s="1"/>
      <c r="U309" s="1"/>
    </row>
    <row r="310" spans="1:21" ht="13.5" customHeight="1" x14ac:dyDescent="0.25">
      <c r="A310" s="1"/>
      <c r="B310" s="1"/>
      <c r="C310" s="19"/>
      <c r="D310" s="1"/>
      <c r="E310" s="1"/>
      <c r="F310" s="1"/>
      <c r="G310" s="1"/>
      <c r="H310" s="1"/>
      <c r="I310" s="1"/>
      <c r="J310" s="1"/>
      <c r="K310" s="1"/>
      <c r="L310" s="1"/>
      <c r="M310" s="1"/>
      <c r="N310" s="1"/>
      <c r="O310" s="1"/>
      <c r="P310" s="1"/>
      <c r="Q310" s="1"/>
      <c r="R310" s="1"/>
      <c r="S310" s="1"/>
      <c r="T310" s="1"/>
      <c r="U310" s="1"/>
    </row>
    <row r="311" spans="1:21" ht="13.5" customHeight="1" x14ac:dyDescent="0.25">
      <c r="A311" s="1"/>
      <c r="B311" s="1"/>
      <c r="C311" s="19"/>
      <c r="D311" s="1"/>
      <c r="E311" s="1"/>
      <c r="F311" s="1"/>
      <c r="G311" s="1"/>
      <c r="H311" s="1"/>
      <c r="I311" s="1"/>
      <c r="J311" s="1"/>
      <c r="K311" s="1"/>
      <c r="L311" s="1"/>
      <c r="M311" s="1"/>
      <c r="N311" s="1"/>
      <c r="O311" s="1"/>
      <c r="P311" s="1"/>
      <c r="Q311" s="1"/>
      <c r="R311" s="1"/>
      <c r="S311" s="1"/>
      <c r="T311" s="1"/>
      <c r="U311" s="1"/>
    </row>
    <row r="312" spans="1:21" ht="13.5" customHeight="1" x14ac:dyDescent="0.25">
      <c r="A312" s="1"/>
      <c r="B312" s="1"/>
      <c r="C312" s="19"/>
      <c r="D312" s="1"/>
      <c r="E312" s="1"/>
      <c r="F312" s="1"/>
      <c r="G312" s="1"/>
      <c r="H312" s="1"/>
      <c r="I312" s="1"/>
      <c r="J312" s="1"/>
      <c r="K312" s="1"/>
      <c r="L312" s="1"/>
      <c r="M312" s="1"/>
      <c r="N312" s="1"/>
      <c r="O312" s="1"/>
      <c r="P312" s="1"/>
      <c r="Q312" s="1"/>
      <c r="R312" s="1"/>
      <c r="S312" s="1"/>
      <c r="T312" s="1"/>
      <c r="U312" s="1"/>
    </row>
    <row r="313" spans="1:21" ht="13.5" customHeight="1" x14ac:dyDescent="0.25">
      <c r="A313" s="1"/>
      <c r="B313" s="1"/>
      <c r="C313" s="19"/>
      <c r="D313" s="1"/>
      <c r="E313" s="1"/>
      <c r="F313" s="1"/>
      <c r="G313" s="1"/>
      <c r="H313" s="1"/>
      <c r="I313" s="1"/>
      <c r="J313" s="1"/>
      <c r="K313" s="1"/>
      <c r="L313" s="1"/>
      <c r="M313" s="1"/>
      <c r="N313" s="1"/>
      <c r="O313" s="1"/>
      <c r="P313" s="1"/>
      <c r="Q313" s="1"/>
      <c r="R313" s="1"/>
      <c r="S313" s="1"/>
      <c r="T313" s="1"/>
      <c r="U313" s="1"/>
    </row>
    <row r="314" spans="1:21" ht="13.5" customHeight="1" x14ac:dyDescent="0.25">
      <c r="A314" s="1"/>
      <c r="B314" s="1"/>
      <c r="C314" s="19"/>
      <c r="D314" s="1"/>
      <c r="E314" s="1"/>
      <c r="F314" s="1"/>
      <c r="G314" s="1"/>
      <c r="H314" s="1"/>
      <c r="I314" s="1"/>
      <c r="J314" s="1"/>
      <c r="K314" s="1"/>
      <c r="L314" s="1"/>
      <c r="M314" s="1"/>
      <c r="N314" s="1"/>
      <c r="O314" s="1"/>
      <c r="P314" s="1"/>
      <c r="Q314" s="1"/>
      <c r="R314" s="1"/>
      <c r="S314" s="1"/>
      <c r="T314" s="1"/>
      <c r="U314" s="1"/>
    </row>
    <row r="315" spans="1:21" ht="13.5" customHeight="1" x14ac:dyDescent="0.25">
      <c r="A315" s="1"/>
      <c r="B315" s="1"/>
      <c r="C315" s="19"/>
      <c r="D315" s="1"/>
      <c r="E315" s="1"/>
      <c r="F315" s="1"/>
      <c r="G315" s="1"/>
      <c r="H315" s="1"/>
      <c r="I315" s="1"/>
      <c r="J315" s="1"/>
      <c r="K315" s="1"/>
      <c r="L315" s="1"/>
      <c r="M315" s="1"/>
      <c r="N315" s="1"/>
      <c r="O315" s="1"/>
      <c r="P315" s="1"/>
      <c r="Q315" s="1"/>
      <c r="R315" s="1"/>
      <c r="S315" s="1"/>
      <c r="T315" s="1"/>
      <c r="U315" s="1"/>
    </row>
    <row r="316" spans="1:21" ht="13.5" customHeight="1" x14ac:dyDescent="0.25">
      <c r="A316" s="1"/>
      <c r="B316" s="1"/>
      <c r="C316" s="19"/>
      <c r="D316" s="1"/>
      <c r="E316" s="1"/>
      <c r="F316" s="1"/>
      <c r="G316" s="1"/>
      <c r="H316" s="1"/>
      <c r="I316" s="1"/>
      <c r="J316" s="1"/>
      <c r="K316" s="1"/>
      <c r="L316" s="1"/>
      <c r="M316" s="1"/>
      <c r="N316" s="1"/>
      <c r="O316" s="1"/>
      <c r="P316" s="1"/>
      <c r="Q316" s="1"/>
      <c r="R316" s="1"/>
      <c r="S316" s="1"/>
      <c r="T316" s="1"/>
      <c r="U316" s="1"/>
    </row>
    <row r="317" spans="1:21" ht="13.5" customHeight="1" x14ac:dyDescent="0.25">
      <c r="A317" s="1"/>
      <c r="B317" s="1"/>
      <c r="C317" s="19"/>
      <c r="D317" s="1"/>
      <c r="E317" s="1"/>
      <c r="F317" s="1"/>
      <c r="G317" s="1"/>
      <c r="H317" s="1"/>
      <c r="I317" s="1"/>
      <c r="J317" s="1"/>
      <c r="K317" s="1"/>
      <c r="L317" s="1"/>
      <c r="M317" s="1"/>
      <c r="N317" s="1"/>
      <c r="O317" s="1"/>
      <c r="P317" s="1"/>
      <c r="Q317" s="1"/>
      <c r="R317" s="1"/>
      <c r="S317" s="1"/>
      <c r="T317" s="1"/>
      <c r="U317" s="1"/>
    </row>
    <row r="318" spans="1:21" ht="13.5" customHeight="1" x14ac:dyDescent="0.25">
      <c r="A318" s="1"/>
      <c r="B318" s="1"/>
      <c r="C318" s="19"/>
      <c r="D318" s="1"/>
      <c r="E318" s="1"/>
      <c r="F318" s="1"/>
      <c r="G318" s="1"/>
      <c r="H318" s="1"/>
      <c r="I318" s="1"/>
      <c r="J318" s="1"/>
      <c r="K318" s="1"/>
      <c r="L318" s="1"/>
      <c r="M318" s="1"/>
      <c r="N318" s="1"/>
      <c r="O318" s="1"/>
      <c r="P318" s="1"/>
      <c r="Q318" s="1"/>
      <c r="R318" s="1"/>
      <c r="S318" s="1"/>
      <c r="T318" s="1"/>
      <c r="U318" s="1"/>
    </row>
    <row r="319" spans="1:21" ht="13.5" customHeight="1" x14ac:dyDescent="0.25">
      <c r="A319" s="1"/>
      <c r="B319" s="1"/>
      <c r="C319" s="19"/>
      <c r="D319" s="1"/>
      <c r="E319" s="1"/>
      <c r="F319" s="1"/>
      <c r="G319" s="1"/>
      <c r="H319" s="1"/>
      <c r="I319" s="1"/>
      <c r="J319" s="1"/>
      <c r="K319" s="1"/>
      <c r="L319" s="1"/>
      <c r="M319" s="1"/>
      <c r="N319" s="1"/>
      <c r="O319" s="1"/>
      <c r="P319" s="1"/>
      <c r="Q319" s="1"/>
      <c r="R319" s="1"/>
      <c r="S319" s="1"/>
      <c r="T319" s="1"/>
      <c r="U319" s="1"/>
    </row>
    <row r="320" spans="1:21" ht="13.5" customHeight="1" x14ac:dyDescent="0.25">
      <c r="A320" s="1"/>
      <c r="B320" s="1"/>
      <c r="C320" s="19"/>
      <c r="D320" s="1"/>
      <c r="E320" s="1"/>
      <c r="F320" s="1"/>
      <c r="G320" s="1"/>
      <c r="H320" s="1"/>
      <c r="I320" s="1"/>
      <c r="J320" s="1"/>
      <c r="K320" s="1"/>
      <c r="L320" s="1"/>
      <c r="M320" s="1"/>
      <c r="N320" s="1"/>
      <c r="O320" s="1"/>
      <c r="P320" s="1"/>
      <c r="Q320" s="1"/>
      <c r="R320" s="1"/>
      <c r="S320" s="1"/>
      <c r="T320" s="1"/>
      <c r="U320" s="1"/>
    </row>
    <row r="321" spans="1:21" ht="13.5" customHeight="1" x14ac:dyDescent="0.25">
      <c r="A321" s="1"/>
      <c r="B321" s="1"/>
      <c r="C321" s="19"/>
      <c r="D321" s="1"/>
      <c r="E321" s="1"/>
      <c r="F321" s="1"/>
      <c r="G321" s="1"/>
      <c r="H321" s="1"/>
      <c r="I321" s="1"/>
      <c r="J321" s="1"/>
      <c r="K321" s="1"/>
      <c r="L321" s="1"/>
      <c r="M321" s="1"/>
      <c r="N321" s="1"/>
      <c r="O321" s="1"/>
      <c r="P321" s="1"/>
      <c r="Q321" s="1"/>
      <c r="R321" s="1"/>
      <c r="S321" s="1"/>
      <c r="T321" s="1"/>
      <c r="U321" s="1"/>
    </row>
    <row r="322" spans="1:21" ht="13.5" customHeight="1" x14ac:dyDescent="0.25">
      <c r="A322" s="1"/>
      <c r="B322" s="1"/>
      <c r="C322" s="19"/>
      <c r="D322" s="1"/>
      <c r="E322" s="1"/>
      <c r="F322" s="1"/>
      <c r="G322" s="1"/>
      <c r="H322" s="1"/>
      <c r="I322" s="1"/>
      <c r="J322" s="1"/>
      <c r="K322" s="1"/>
      <c r="L322" s="1"/>
      <c r="M322" s="1"/>
      <c r="N322" s="1"/>
      <c r="O322" s="1"/>
      <c r="P322" s="1"/>
      <c r="Q322" s="1"/>
      <c r="R322" s="1"/>
      <c r="S322" s="1"/>
      <c r="T322" s="1"/>
      <c r="U322" s="1"/>
    </row>
    <row r="323" spans="1:21" ht="13.5" customHeight="1" x14ac:dyDescent="0.25">
      <c r="A323" s="1"/>
      <c r="B323" s="1"/>
      <c r="C323" s="19"/>
      <c r="D323" s="1"/>
      <c r="E323" s="1"/>
      <c r="F323" s="1"/>
      <c r="G323" s="1"/>
      <c r="H323" s="1"/>
      <c r="I323" s="1"/>
      <c r="J323" s="1"/>
      <c r="K323" s="1"/>
      <c r="L323" s="1"/>
      <c r="M323" s="1"/>
      <c r="N323" s="1"/>
      <c r="O323" s="1"/>
      <c r="P323" s="1"/>
      <c r="Q323" s="1"/>
      <c r="R323" s="1"/>
      <c r="S323" s="1"/>
      <c r="T323" s="1"/>
      <c r="U323" s="1"/>
    </row>
    <row r="324" spans="1:21" ht="13.5" customHeight="1" x14ac:dyDescent="0.25">
      <c r="A324" s="1"/>
      <c r="B324" s="1"/>
      <c r="C324" s="19"/>
      <c r="D324" s="1"/>
      <c r="E324" s="1"/>
      <c r="F324" s="1"/>
      <c r="G324" s="1"/>
      <c r="H324" s="1"/>
      <c r="I324" s="1"/>
      <c r="J324" s="1"/>
      <c r="K324" s="1"/>
      <c r="L324" s="1"/>
      <c r="M324" s="1"/>
      <c r="N324" s="1"/>
      <c r="O324" s="1"/>
      <c r="P324" s="1"/>
      <c r="Q324" s="1"/>
      <c r="R324" s="1"/>
      <c r="S324" s="1"/>
      <c r="T324" s="1"/>
      <c r="U324" s="1"/>
    </row>
    <row r="325" spans="1:21" ht="13.5" customHeight="1" x14ac:dyDescent="0.25">
      <c r="A325" s="1"/>
      <c r="B325" s="1"/>
      <c r="C325" s="19"/>
      <c r="D325" s="1"/>
      <c r="E325" s="1"/>
      <c r="F325" s="1"/>
      <c r="G325" s="1"/>
      <c r="H325" s="1"/>
      <c r="I325" s="1"/>
      <c r="J325" s="1"/>
      <c r="K325" s="1"/>
      <c r="L325" s="1"/>
      <c r="M325" s="1"/>
      <c r="N325" s="1"/>
      <c r="O325" s="1"/>
      <c r="P325" s="1"/>
      <c r="Q325" s="1"/>
      <c r="R325" s="1"/>
      <c r="S325" s="1"/>
      <c r="T325" s="1"/>
      <c r="U325" s="1"/>
    </row>
    <row r="326" spans="1:21" ht="13.5" customHeight="1" x14ac:dyDescent="0.25">
      <c r="A326" s="1"/>
      <c r="B326" s="1"/>
      <c r="C326" s="19"/>
      <c r="D326" s="1"/>
      <c r="E326" s="1"/>
      <c r="F326" s="1"/>
      <c r="G326" s="1"/>
      <c r="H326" s="1"/>
      <c r="I326" s="1"/>
      <c r="J326" s="1"/>
      <c r="K326" s="1"/>
      <c r="L326" s="1"/>
      <c r="M326" s="1"/>
      <c r="N326" s="1"/>
      <c r="O326" s="1"/>
      <c r="P326" s="1"/>
      <c r="Q326" s="1"/>
      <c r="R326" s="1"/>
      <c r="S326" s="1"/>
      <c r="T326" s="1"/>
      <c r="U326" s="1"/>
    </row>
    <row r="327" spans="1:21" ht="13.5" customHeight="1" x14ac:dyDescent="0.25">
      <c r="A327" s="1"/>
      <c r="B327" s="1"/>
      <c r="C327" s="19"/>
      <c r="D327" s="1"/>
      <c r="E327" s="1"/>
      <c r="F327" s="1"/>
      <c r="G327" s="1"/>
      <c r="H327" s="1"/>
      <c r="I327" s="1"/>
      <c r="J327" s="1"/>
      <c r="K327" s="1"/>
      <c r="L327" s="1"/>
      <c r="M327" s="1"/>
      <c r="N327" s="1"/>
      <c r="O327" s="1"/>
      <c r="P327" s="1"/>
      <c r="Q327" s="1"/>
      <c r="R327" s="1"/>
      <c r="S327" s="1"/>
      <c r="T327" s="1"/>
      <c r="U327" s="1"/>
    </row>
    <row r="328" spans="1:21" ht="13.5" customHeight="1" x14ac:dyDescent="0.25">
      <c r="A328" s="1"/>
      <c r="B328" s="1"/>
      <c r="C328" s="19"/>
      <c r="D328" s="1"/>
      <c r="E328" s="1"/>
      <c r="F328" s="1"/>
      <c r="G328" s="1"/>
      <c r="H328" s="1"/>
      <c r="I328" s="1"/>
      <c r="J328" s="1"/>
      <c r="K328" s="1"/>
      <c r="L328" s="1"/>
      <c r="M328" s="1"/>
      <c r="N328" s="1"/>
      <c r="O328" s="1"/>
      <c r="P328" s="1"/>
      <c r="Q328" s="1"/>
      <c r="R328" s="1"/>
      <c r="S328" s="1"/>
      <c r="T328" s="1"/>
      <c r="U328" s="1"/>
    </row>
    <row r="329" spans="1:21" ht="13.5" customHeight="1" x14ac:dyDescent="0.25">
      <c r="A329" s="1"/>
      <c r="B329" s="1"/>
      <c r="C329" s="19"/>
      <c r="D329" s="1"/>
      <c r="E329" s="1"/>
      <c r="F329" s="1"/>
      <c r="G329" s="1"/>
      <c r="H329" s="1"/>
      <c r="I329" s="1"/>
      <c r="J329" s="1"/>
      <c r="K329" s="1"/>
      <c r="L329" s="1"/>
      <c r="M329" s="1"/>
      <c r="N329" s="1"/>
      <c r="O329" s="1"/>
      <c r="P329" s="1"/>
      <c r="Q329" s="1"/>
      <c r="R329" s="1"/>
      <c r="S329" s="1"/>
      <c r="T329" s="1"/>
      <c r="U329" s="1"/>
    </row>
    <row r="330" spans="1:21" ht="13.5" customHeight="1" x14ac:dyDescent="0.25">
      <c r="A330" s="1"/>
      <c r="B330" s="1"/>
      <c r="C330" s="19"/>
      <c r="D330" s="1"/>
      <c r="E330" s="1"/>
      <c r="F330" s="1"/>
      <c r="G330" s="1"/>
      <c r="H330" s="1"/>
      <c r="I330" s="1"/>
      <c r="J330" s="1"/>
      <c r="K330" s="1"/>
      <c r="L330" s="1"/>
      <c r="M330" s="1"/>
      <c r="N330" s="1"/>
      <c r="O330" s="1"/>
      <c r="P330" s="1"/>
      <c r="Q330" s="1"/>
      <c r="R330" s="1"/>
      <c r="S330" s="1"/>
      <c r="T330" s="1"/>
      <c r="U330" s="1"/>
    </row>
    <row r="331" spans="1:21" ht="13.5" customHeight="1" x14ac:dyDescent="0.25">
      <c r="A331" s="1"/>
      <c r="B331" s="1"/>
      <c r="C331" s="19"/>
      <c r="D331" s="1"/>
      <c r="E331" s="1"/>
      <c r="F331" s="1"/>
      <c r="G331" s="1"/>
      <c r="H331" s="1"/>
      <c r="I331" s="1"/>
      <c r="J331" s="1"/>
      <c r="K331" s="1"/>
      <c r="L331" s="1"/>
      <c r="M331" s="1"/>
      <c r="N331" s="1"/>
      <c r="O331" s="1"/>
      <c r="P331" s="1"/>
      <c r="Q331" s="1"/>
      <c r="R331" s="1"/>
      <c r="S331" s="1"/>
      <c r="T331" s="1"/>
      <c r="U331" s="1"/>
    </row>
    <row r="332" spans="1:21" ht="13.5" customHeight="1" x14ac:dyDescent="0.25">
      <c r="A332" s="1"/>
      <c r="B332" s="1"/>
      <c r="C332" s="19"/>
      <c r="D332" s="1"/>
      <c r="E332" s="1"/>
      <c r="F332" s="1"/>
      <c r="G332" s="1"/>
      <c r="H332" s="1"/>
      <c r="I332" s="1"/>
      <c r="J332" s="1"/>
      <c r="K332" s="1"/>
      <c r="L332" s="1"/>
      <c r="M332" s="1"/>
      <c r="N332" s="1"/>
      <c r="O332" s="1"/>
      <c r="P332" s="1"/>
      <c r="Q332" s="1"/>
      <c r="R332" s="1"/>
      <c r="S332" s="1"/>
      <c r="T332" s="1"/>
      <c r="U332" s="1"/>
    </row>
    <row r="333" spans="1:21" ht="13.5" customHeight="1" x14ac:dyDescent="0.25">
      <c r="A333" s="1"/>
      <c r="B333" s="1"/>
      <c r="C333" s="19"/>
      <c r="D333" s="1"/>
      <c r="E333" s="1"/>
      <c r="F333" s="1"/>
      <c r="G333" s="1"/>
      <c r="H333" s="1"/>
      <c r="I333" s="1"/>
      <c r="J333" s="1"/>
      <c r="K333" s="1"/>
      <c r="L333" s="1"/>
      <c r="M333" s="1"/>
      <c r="N333" s="1"/>
      <c r="O333" s="1"/>
      <c r="P333" s="1"/>
      <c r="Q333" s="1"/>
      <c r="R333" s="1"/>
      <c r="S333" s="1"/>
      <c r="T333" s="1"/>
      <c r="U333" s="1"/>
    </row>
    <row r="334" spans="1:21" ht="13.5" customHeight="1" x14ac:dyDescent="0.25">
      <c r="A334" s="1"/>
      <c r="B334" s="1"/>
      <c r="C334" s="19"/>
      <c r="D334" s="1"/>
      <c r="E334" s="1"/>
      <c r="F334" s="1"/>
      <c r="G334" s="1"/>
      <c r="H334" s="1"/>
      <c r="I334" s="1"/>
      <c r="J334" s="1"/>
      <c r="K334" s="1"/>
      <c r="L334" s="1"/>
      <c r="M334" s="1"/>
      <c r="N334" s="1"/>
      <c r="O334" s="1"/>
      <c r="P334" s="1"/>
      <c r="Q334" s="1"/>
      <c r="R334" s="1"/>
      <c r="S334" s="1"/>
      <c r="T334" s="1"/>
      <c r="U334" s="1"/>
    </row>
    <row r="335" spans="1:21" ht="13.5" customHeight="1" x14ac:dyDescent="0.25">
      <c r="A335" s="1"/>
      <c r="B335" s="1"/>
      <c r="C335" s="19"/>
      <c r="D335" s="1"/>
      <c r="E335" s="1"/>
      <c r="F335" s="1"/>
      <c r="G335" s="1"/>
      <c r="H335" s="1"/>
      <c r="I335" s="1"/>
      <c r="J335" s="1"/>
      <c r="K335" s="1"/>
      <c r="L335" s="1"/>
      <c r="M335" s="1"/>
      <c r="N335" s="1"/>
      <c r="O335" s="1"/>
      <c r="P335" s="1"/>
      <c r="Q335" s="1"/>
      <c r="R335" s="1"/>
      <c r="S335" s="1"/>
      <c r="T335" s="1"/>
      <c r="U335" s="1"/>
    </row>
    <row r="336" spans="1:21" ht="13.5" customHeight="1" x14ac:dyDescent="0.25">
      <c r="A336" s="1"/>
      <c r="B336" s="1"/>
      <c r="C336" s="19"/>
      <c r="D336" s="1"/>
      <c r="E336" s="1"/>
      <c r="F336" s="1"/>
      <c r="G336" s="1"/>
      <c r="H336" s="1"/>
      <c r="I336" s="1"/>
      <c r="J336" s="1"/>
      <c r="K336" s="1"/>
      <c r="L336" s="1"/>
      <c r="M336" s="1"/>
      <c r="N336" s="1"/>
      <c r="O336" s="1"/>
      <c r="P336" s="1"/>
      <c r="Q336" s="1"/>
      <c r="R336" s="1"/>
      <c r="S336" s="1"/>
      <c r="T336" s="1"/>
      <c r="U336" s="1"/>
    </row>
    <row r="337" spans="1:21" ht="13.5" customHeight="1" x14ac:dyDescent="0.25">
      <c r="A337" s="1"/>
      <c r="B337" s="1"/>
      <c r="C337" s="19"/>
      <c r="D337" s="1"/>
      <c r="E337" s="1"/>
      <c r="F337" s="1"/>
      <c r="G337" s="1"/>
      <c r="H337" s="1"/>
      <c r="I337" s="1"/>
      <c r="J337" s="1"/>
      <c r="K337" s="1"/>
      <c r="L337" s="1"/>
      <c r="M337" s="1"/>
      <c r="N337" s="1"/>
      <c r="O337" s="1"/>
      <c r="P337" s="1"/>
      <c r="Q337" s="1"/>
      <c r="R337" s="1"/>
      <c r="S337" s="1"/>
      <c r="T337" s="1"/>
      <c r="U337" s="1"/>
    </row>
    <row r="338" spans="1:21" ht="13.5" customHeight="1" x14ac:dyDescent="0.25">
      <c r="A338" s="1"/>
      <c r="B338" s="1"/>
      <c r="C338" s="19"/>
      <c r="D338" s="1"/>
      <c r="E338" s="1"/>
      <c r="F338" s="1"/>
      <c r="G338" s="1"/>
      <c r="H338" s="1"/>
      <c r="I338" s="1"/>
      <c r="J338" s="1"/>
      <c r="K338" s="1"/>
      <c r="L338" s="1"/>
      <c r="M338" s="1"/>
      <c r="N338" s="1"/>
      <c r="O338" s="1"/>
      <c r="P338" s="1"/>
      <c r="Q338" s="1"/>
      <c r="R338" s="1"/>
      <c r="S338" s="1"/>
      <c r="T338" s="1"/>
      <c r="U338" s="1"/>
    </row>
    <row r="339" spans="1:21" ht="13.5" customHeight="1" x14ac:dyDescent="0.25">
      <c r="A339" s="1"/>
      <c r="B339" s="1"/>
      <c r="C339" s="19"/>
      <c r="D339" s="1"/>
      <c r="E339" s="1"/>
      <c r="F339" s="1"/>
      <c r="G339" s="1"/>
      <c r="H339" s="1"/>
      <c r="I339" s="1"/>
      <c r="J339" s="1"/>
      <c r="K339" s="1"/>
      <c r="L339" s="1"/>
      <c r="M339" s="1"/>
      <c r="N339" s="1"/>
      <c r="O339" s="1"/>
      <c r="P339" s="1"/>
      <c r="Q339" s="1"/>
      <c r="R339" s="1"/>
      <c r="S339" s="1"/>
      <c r="T339" s="1"/>
      <c r="U339" s="1"/>
    </row>
    <row r="340" spans="1:21" ht="13.5" customHeight="1" x14ac:dyDescent="0.25">
      <c r="A340" s="1"/>
      <c r="B340" s="1"/>
      <c r="C340" s="19"/>
      <c r="D340" s="1"/>
      <c r="E340" s="1"/>
      <c r="F340" s="1"/>
      <c r="G340" s="1"/>
      <c r="H340" s="1"/>
      <c r="I340" s="1"/>
      <c r="J340" s="1"/>
      <c r="K340" s="1"/>
      <c r="L340" s="1"/>
      <c r="M340" s="1"/>
      <c r="N340" s="1"/>
      <c r="O340" s="1"/>
      <c r="P340" s="1"/>
      <c r="Q340" s="1"/>
      <c r="R340" s="1"/>
      <c r="S340" s="1"/>
      <c r="T340" s="1"/>
      <c r="U340" s="1"/>
    </row>
    <row r="341" spans="1:21" ht="13.5" customHeight="1" x14ac:dyDescent="0.25">
      <c r="A341" s="1"/>
      <c r="B341" s="1"/>
      <c r="C341" s="19"/>
      <c r="D341" s="1"/>
      <c r="E341" s="1"/>
      <c r="F341" s="1"/>
      <c r="G341" s="1"/>
      <c r="H341" s="1"/>
      <c r="I341" s="1"/>
      <c r="J341" s="1"/>
      <c r="K341" s="1"/>
      <c r="L341" s="1"/>
      <c r="M341" s="1"/>
      <c r="N341" s="1"/>
      <c r="O341" s="1"/>
      <c r="P341" s="1"/>
      <c r="Q341" s="1"/>
      <c r="R341" s="1"/>
      <c r="S341" s="1"/>
      <c r="T341" s="1"/>
      <c r="U341" s="1"/>
    </row>
    <row r="342" spans="1:21" ht="13.5" customHeight="1" x14ac:dyDescent="0.25">
      <c r="A342" s="1"/>
      <c r="B342" s="1"/>
      <c r="C342" s="19"/>
      <c r="D342" s="1"/>
      <c r="E342" s="1"/>
      <c r="F342" s="1"/>
      <c r="G342" s="1"/>
      <c r="H342" s="1"/>
      <c r="I342" s="1"/>
      <c r="J342" s="1"/>
      <c r="K342" s="1"/>
      <c r="L342" s="1"/>
      <c r="M342" s="1"/>
      <c r="N342" s="1"/>
      <c r="O342" s="1"/>
      <c r="P342" s="1"/>
      <c r="Q342" s="1"/>
      <c r="R342" s="1"/>
      <c r="S342" s="1"/>
      <c r="T342" s="1"/>
      <c r="U342" s="1"/>
    </row>
    <row r="343" spans="1:21" ht="13.5" customHeight="1" x14ac:dyDescent="0.25">
      <c r="A343" s="1"/>
      <c r="B343" s="1"/>
      <c r="C343" s="19"/>
      <c r="D343" s="1"/>
      <c r="E343" s="1"/>
      <c r="F343" s="1"/>
      <c r="G343" s="1"/>
      <c r="H343" s="1"/>
      <c r="I343" s="1"/>
      <c r="J343" s="1"/>
      <c r="K343" s="1"/>
      <c r="L343" s="1"/>
      <c r="M343" s="1"/>
      <c r="N343" s="1"/>
      <c r="O343" s="1"/>
      <c r="P343" s="1"/>
      <c r="Q343" s="1"/>
      <c r="R343" s="1"/>
      <c r="S343" s="1"/>
      <c r="T343" s="1"/>
      <c r="U343" s="1"/>
    </row>
    <row r="344" spans="1:21" ht="13.5" customHeight="1" x14ac:dyDescent="0.25">
      <c r="A344" s="1"/>
      <c r="B344" s="1"/>
      <c r="C344" s="19"/>
      <c r="D344" s="1"/>
      <c r="E344" s="1"/>
      <c r="F344" s="1"/>
      <c r="G344" s="1"/>
      <c r="H344" s="1"/>
      <c r="I344" s="1"/>
      <c r="J344" s="1"/>
      <c r="K344" s="1"/>
      <c r="L344" s="1"/>
      <c r="M344" s="1"/>
      <c r="N344" s="1"/>
      <c r="O344" s="1"/>
      <c r="P344" s="1"/>
      <c r="Q344" s="1"/>
      <c r="R344" s="1"/>
      <c r="S344" s="1"/>
      <c r="T344" s="1"/>
      <c r="U344" s="1"/>
    </row>
    <row r="345" spans="1:21" ht="13.5" customHeight="1" x14ac:dyDescent="0.25">
      <c r="A345" s="1"/>
      <c r="B345" s="1"/>
      <c r="C345" s="19"/>
      <c r="D345" s="1"/>
      <c r="E345" s="1"/>
      <c r="F345" s="1"/>
      <c r="G345" s="1"/>
      <c r="H345" s="1"/>
      <c r="I345" s="1"/>
      <c r="J345" s="1"/>
      <c r="K345" s="1"/>
      <c r="L345" s="1"/>
      <c r="M345" s="1"/>
      <c r="N345" s="1"/>
      <c r="O345" s="1"/>
      <c r="P345" s="1"/>
      <c r="Q345" s="1"/>
      <c r="R345" s="1"/>
      <c r="S345" s="1"/>
      <c r="T345" s="1"/>
      <c r="U345" s="1"/>
    </row>
    <row r="346" spans="1:21" ht="13.5" customHeight="1" x14ac:dyDescent="0.25">
      <c r="A346" s="1"/>
      <c r="B346" s="1"/>
      <c r="C346" s="19"/>
      <c r="D346" s="1"/>
      <c r="E346" s="1"/>
      <c r="F346" s="1"/>
      <c r="G346" s="1"/>
      <c r="H346" s="1"/>
      <c r="I346" s="1"/>
      <c r="J346" s="1"/>
      <c r="K346" s="1"/>
      <c r="L346" s="1"/>
      <c r="M346" s="1"/>
      <c r="N346" s="1"/>
      <c r="O346" s="1"/>
      <c r="P346" s="1"/>
      <c r="Q346" s="1"/>
      <c r="R346" s="1"/>
      <c r="S346" s="1"/>
      <c r="T346" s="1"/>
      <c r="U346" s="1"/>
    </row>
    <row r="347" spans="1:21" ht="13.5" customHeight="1" x14ac:dyDescent="0.25">
      <c r="A347" s="1"/>
      <c r="B347" s="1"/>
      <c r="C347" s="19"/>
      <c r="D347" s="1"/>
      <c r="E347" s="1"/>
      <c r="F347" s="1"/>
      <c r="G347" s="1"/>
      <c r="H347" s="1"/>
      <c r="I347" s="1"/>
      <c r="J347" s="1"/>
      <c r="K347" s="1"/>
      <c r="L347" s="1"/>
      <c r="M347" s="1"/>
      <c r="N347" s="1"/>
      <c r="O347" s="1"/>
      <c r="P347" s="1"/>
      <c r="Q347" s="1"/>
      <c r="R347" s="1"/>
      <c r="S347" s="1"/>
      <c r="T347" s="1"/>
      <c r="U347" s="1"/>
    </row>
    <row r="348" spans="1:21" ht="13.5" customHeight="1" x14ac:dyDescent="0.25">
      <c r="A348" s="1"/>
      <c r="B348" s="1"/>
      <c r="C348" s="19"/>
      <c r="D348" s="1"/>
      <c r="E348" s="1"/>
      <c r="F348" s="1"/>
      <c r="G348" s="1"/>
      <c r="H348" s="1"/>
      <c r="I348" s="1"/>
      <c r="J348" s="1"/>
      <c r="K348" s="1"/>
      <c r="L348" s="1"/>
      <c r="M348" s="1"/>
      <c r="N348" s="1"/>
      <c r="O348" s="1"/>
      <c r="P348" s="1"/>
      <c r="Q348" s="1"/>
      <c r="R348" s="1"/>
      <c r="S348" s="1"/>
      <c r="T348" s="1"/>
      <c r="U348" s="1"/>
    </row>
    <row r="349" spans="1:21" ht="13.5" customHeight="1" x14ac:dyDescent="0.25">
      <c r="A349" s="1"/>
      <c r="B349" s="1"/>
      <c r="C349" s="19"/>
      <c r="D349" s="1"/>
      <c r="E349" s="1"/>
      <c r="F349" s="1"/>
      <c r="G349" s="1"/>
      <c r="H349" s="1"/>
      <c r="I349" s="1"/>
      <c r="J349" s="1"/>
      <c r="K349" s="1"/>
      <c r="L349" s="1"/>
      <c r="M349" s="1"/>
      <c r="N349" s="1"/>
      <c r="O349" s="1"/>
      <c r="P349" s="1"/>
      <c r="Q349" s="1"/>
      <c r="R349" s="1"/>
      <c r="S349" s="1"/>
      <c r="T349" s="1"/>
      <c r="U349" s="1"/>
    </row>
    <row r="350" spans="1:21" ht="13.5" customHeight="1" x14ac:dyDescent="0.25">
      <c r="A350" s="1"/>
      <c r="B350" s="1"/>
      <c r="C350" s="19"/>
      <c r="D350" s="1"/>
      <c r="E350" s="1"/>
      <c r="F350" s="1"/>
      <c r="G350" s="1"/>
      <c r="H350" s="1"/>
      <c r="I350" s="1"/>
      <c r="J350" s="1"/>
      <c r="K350" s="1"/>
      <c r="L350" s="1"/>
      <c r="M350" s="1"/>
      <c r="N350" s="1"/>
      <c r="O350" s="1"/>
      <c r="P350" s="1"/>
      <c r="Q350" s="1"/>
      <c r="R350" s="1"/>
      <c r="S350" s="1"/>
      <c r="T350" s="1"/>
      <c r="U350" s="1"/>
    </row>
    <row r="351" spans="1:21" ht="13.5" customHeight="1" x14ac:dyDescent="0.25">
      <c r="A351" s="1"/>
      <c r="B351" s="1"/>
      <c r="C351" s="19"/>
      <c r="D351" s="1"/>
      <c r="E351" s="1"/>
      <c r="F351" s="1"/>
      <c r="G351" s="1"/>
      <c r="H351" s="1"/>
      <c r="I351" s="1"/>
      <c r="J351" s="1"/>
      <c r="K351" s="1"/>
      <c r="L351" s="1"/>
      <c r="M351" s="1"/>
      <c r="N351" s="1"/>
      <c r="O351" s="1"/>
      <c r="P351" s="1"/>
      <c r="Q351" s="1"/>
      <c r="R351" s="1"/>
      <c r="S351" s="1"/>
      <c r="T351" s="1"/>
      <c r="U351" s="1"/>
    </row>
    <row r="352" spans="1:21" ht="13.5" customHeight="1" x14ac:dyDescent="0.25">
      <c r="A352" s="1"/>
      <c r="B352" s="1"/>
      <c r="C352" s="19"/>
      <c r="D352" s="1"/>
      <c r="E352" s="1"/>
      <c r="F352" s="1"/>
      <c r="G352" s="1"/>
      <c r="H352" s="1"/>
      <c r="I352" s="1"/>
      <c r="J352" s="1"/>
      <c r="K352" s="1"/>
      <c r="L352" s="1"/>
      <c r="M352" s="1"/>
      <c r="N352" s="1"/>
      <c r="O352" s="1"/>
      <c r="P352" s="1"/>
      <c r="Q352" s="1"/>
      <c r="R352" s="1"/>
      <c r="S352" s="1"/>
      <c r="T352" s="1"/>
      <c r="U352" s="1"/>
    </row>
    <row r="353" spans="1:21" ht="13.5" customHeight="1" x14ac:dyDescent="0.25">
      <c r="A353" s="1"/>
      <c r="B353" s="1"/>
      <c r="C353" s="19"/>
      <c r="D353" s="1"/>
      <c r="E353" s="1"/>
      <c r="F353" s="1"/>
      <c r="G353" s="1"/>
      <c r="H353" s="1"/>
      <c r="I353" s="1"/>
      <c r="J353" s="1"/>
      <c r="K353" s="1"/>
      <c r="L353" s="1"/>
      <c r="M353" s="1"/>
      <c r="N353" s="1"/>
      <c r="O353" s="1"/>
      <c r="P353" s="1"/>
      <c r="Q353" s="1"/>
      <c r="R353" s="1"/>
      <c r="S353" s="1"/>
      <c r="T353" s="1"/>
      <c r="U353" s="1"/>
    </row>
    <row r="354" spans="1:21" ht="13.5" customHeight="1" x14ac:dyDescent="0.25">
      <c r="A354" s="1"/>
      <c r="B354" s="1"/>
      <c r="C354" s="19"/>
      <c r="D354" s="1"/>
      <c r="E354" s="1"/>
      <c r="F354" s="1"/>
      <c r="G354" s="1"/>
      <c r="H354" s="1"/>
      <c r="I354" s="1"/>
      <c r="J354" s="1"/>
      <c r="K354" s="1"/>
      <c r="L354" s="1"/>
      <c r="M354" s="1"/>
      <c r="N354" s="1"/>
      <c r="O354" s="1"/>
      <c r="P354" s="1"/>
      <c r="Q354" s="1"/>
      <c r="R354" s="1"/>
      <c r="S354" s="1"/>
      <c r="T354" s="1"/>
      <c r="U354" s="1"/>
    </row>
    <row r="355" spans="1:21" ht="13.5" customHeight="1" x14ac:dyDescent="0.25">
      <c r="A355" s="1"/>
      <c r="B355" s="1"/>
      <c r="C355" s="19"/>
      <c r="D355" s="1"/>
      <c r="E355" s="1"/>
      <c r="F355" s="1"/>
      <c r="G355" s="1"/>
      <c r="H355" s="1"/>
      <c r="I355" s="1"/>
      <c r="J355" s="1"/>
      <c r="K355" s="1"/>
      <c r="L355" s="1"/>
      <c r="M355" s="1"/>
      <c r="N355" s="1"/>
      <c r="O355" s="1"/>
      <c r="P355" s="1"/>
      <c r="Q355" s="1"/>
      <c r="R355" s="1"/>
      <c r="S355" s="1"/>
      <c r="T355" s="1"/>
      <c r="U355" s="1"/>
    </row>
    <row r="356" spans="1:21" ht="13.5" customHeight="1" x14ac:dyDescent="0.25">
      <c r="A356" s="1"/>
      <c r="B356" s="1"/>
      <c r="C356" s="19"/>
      <c r="D356" s="1"/>
      <c r="E356" s="1"/>
      <c r="F356" s="1"/>
      <c r="G356" s="1"/>
      <c r="H356" s="1"/>
      <c r="I356" s="1"/>
      <c r="J356" s="1"/>
      <c r="K356" s="1"/>
      <c r="L356" s="1"/>
      <c r="M356" s="1"/>
      <c r="N356" s="1"/>
      <c r="O356" s="1"/>
      <c r="P356" s="1"/>
      <c r="Q356" s="1"/>
      <c r="R356" s="1"/>
      <c r="S356" s="1"/>
      <c r="T356" s="1"/>
      <c r="U356" s="1"/>
    </row>
    <row r="357" spans="1:21" ht="13.5" customHeight="1" x14ac:dyDescent="0.25">
      <c r="A357" s="1"/>
      <c r="B357" s="1"/>
      <c r="C357" s="19"/>
      <c r="D357" s="1"/>
      <c r="E357" s="1"/>
      <c r="F357" s="1"/>
      <c r="G357" s="1"/>
      <c r="H357" s="1"/>
      <c r="I357" s="1"/>
      <c r="J357" s="1"/>
      <c r="K357" s="1"/>
      <c r="L357" s="1"/>
      <c r="M357" s="1"/>
      <c r="N357" s="1"/>
      <c r="O357" s="1"/>
      <c r="P357" s="1"/>
      <c r="Q357" s="1"/>
      <c r="R357" s="1"/>
      <c r="S357" s="1"/>
      <c r="T357" s="1"/>
      <c r="U357" s="1"/>
    </row>
    <row r="358" spans="1:21" ht="13.5" customHeight="1" x14ac:dyDescent="0.25">
      <c r="A358" s="1"/>
      <c r="B358" s="1"/>
      <c r="C358" s="19"/>
      <c r="D358" s="1"/>
      <c r="E358" s="1"/>
      <c r="F358" s="1"/>
      <c r="G358" s="1"/>
      <c r="H358" s="1"/>
      <c r="I358" s="1"/>
      <c r="J358" s="1"/>
      <c r="K358" s="1"/>
      <c r="L358" s="1"/>
      <c r="M358" s="1"/>
      <c r="N358" s="1"/>
      <c r="O358" s="1"/>
      <c r="P358" s="1"/>
      <c r="Q358" s="1"/>
      <c r="R358" s="1"/>
      <c r="S358" s="1"/>
      <c r="T358" s="1"/>
      <c r="U358" s="1"/>
    </row>
    <row r="359" spans="1:21" ht="13.5" customHeight="1" x14ac:dyDescent="0.25">
      <c r="A359" s="1"/>
      <c r="B359" s="1"/>
      <c r="C359" s="19"/>
      <c r="D359" s="1"/>
      <c r="E359" s="1"/>
      <c r="F359" s="1"/>
      <c r="G359" s="1"/>
      <c r="H359" s="1"/>
      <c r="I359" s="1"/>
      <c r="J359" s="1"/>
      <c r="K359" s="1"/>
      <c r="L359" s="1"/>
      <c r="M359" s="1"/>
      <c r="N359" s="1"/>
      <c r="O359" s="1"/>
      <c r="P359" s="1"/>
      <c r="Q359" s="1"/>
      <c r="R359" s="1"/>
      <c r="S359" s="1"/>
      <c r="T359" s="1"/>
      <c r="U359" s="1"/>
    </row>
    <row r="360" spans="1:21" ht="13.5" customHeight="1" x14ac:dyDescent="0.25">
      <c r="A360" s="1"/>
      <c r="B360" s="1"/>
      <c r="C360" s="19"/>
      <c r="D360" s="1"/>
      <c r="E360" s="1"/>
      <c r="F360" s="1"/>
      <c r="G360" s="1"/>
      <c r="H360" s="1"/>
      <c r="I360" s="1"/>
      <c r="J360" s="1"/>
      <c r="K360" s="1"/>
      <c r="L360" s="1"/>
      <c r="M360" s="1"/>
      <c r="N360" s="1"/>
      <c r="O360" s="1"/>
      <c r="P360" s="1"/>
      <c r="Q360" s="1"/>
      <c r="R360" s="1"/>
      <c r="S360" s="1"/>
      <c r="T360" s="1"/>
      <c r="U360" s="1"/>
    </row>
    <row r="361" spans="1:21" ht="13.5" customHeight="1" x14ac:dyDescent="0.25">
      <c r="A361" s="1"/>
      <c r="B361" s="1"/>
      <c r="C361" s="19"/>
      <c r="D361" s="1"/>
      <c r="E361" s="1"/>
      <c r="F361" s="1"/>
      <c r="G361" s="1"/>
      <c r="H361" s="1"/>
      <c r="I361" s="1"/>
      <c r="J361" s="1"/>
      <c r="K361" s="1"/>
      <c r="L361" s="1"/>
      <c r="M361" s="1"/>
      <c r="N361" s="1"/>
      <c r="O361" s="1"/>
      <c r="P361" s="1"/>
      <c r="Q361" s="1"/>
      <c r="R361" s="1"/>
      <c r="S361" s="1"/>
      <c r="T361" s="1"/>
      <c r="U361" s="1"/>
    </row>
    <row r="362" spans="1:21" ht="13.5" customHeight="1" x14ac:dyDescent="0.25">
      <c r="A362" s="1"/>
      <c r="B362" s="1"/>
      <c r="C362" s="19"/>
      <c r="D362" s="1"/>
      <c r="E362" s="1"/>
      <c r="F362" s="1"/>
      <c r="G362" s="1"/>
      <c r="H362" s="1"/>
      <c r="I362" s="1"/>
      <c r="J362" s="1"/>
      <c r="K362" s="1"/>
      <c r="L362" s="1"/>
      <c r="M362" s="1"/>
      <c r="N362" s="1"/>
      <c r="O362" s="1"/>
      <c r="P362" s="1"/>
      <c r="Q362" s="1"/>
      <c r="R362" s="1"/>
      <c r="S362" s="1"/>
      <c r="T362" s="1"/>
      <c r="U362" s="1"/>
    </row>
    <row r="363" spans="1:21" ht="13.5" customHeight="1" x14ac:dyDescent="0.25">
      <c r="A363" s="1"/>
      <c r="B363" s="1"/>
      <c r="C363" s="19"/>
      <c r="D363" s="1"/>
      <c r="E363" s="1"/>
      <c r="F363" s="1"/>
      <c r="G363" s="1"/>
      <c r="H363" s="1"/>
      <c r="I363" s="1"/>
      <c r="J363" s="1"/>
      <c r="K363" s="1"/>
      <c r="L363" s="1"/>
      <c r="M363" s="1"/>
      <c r="N363" s="1"/>
      <c r="O363" s="1"/>
      <c r="P363" s="1"/>
      <c r="Q363" s="1"/>
      <c r="R363" s="1"/>
      <c r="S363" s="1"/>
      <c r="T363" s="1"/>
      <c r="U363" s="1"/>
    </row>
    <row r="364" spans="1:21" ht="13.5" customHeight="1" x14ac:dyDescent="0.25">
      <c r="A364" s="1"/>
      <c r="B364" s="1"/>
      <c r="C364" s="19"/>
      <c r="D364" s="1"/>
      <c r="E364" s="1"/>
      <c r="F364" s="1"/>
      <c r="G364" s="1"/>
      <c r="H364" s="1"/>
      <c r="I364" s="1"/>
      <c r="J364" s="1"/>
      <c r="K364" s="1"/>
      <c r="L364" s="1"/>
      <c r="M364" s="1"/>
      <c r="N364" s="1"/>
      <c r="O364" s="1"/>
      <c r="P364" s="1"/>
      <c r="Q364" s="1"/>
      <c r="R364" s="1"/>
      <c r="S364" s="1"/>
      <c r="T364" s="1"/>
      <c r="U364" s="1"/>
    </row>
    <row r="365" spans="1:21" ht="13.5" customHeight="1" x14ac:dyDescent="0.25">
      <c r="A365" s="1"/>
      <c r="B365" s="1"/>
      <c r="C365" s="19"/>
      <c r="D365" s="1"/>
      <c r="E365" s="1"/>
      <c r="F365" s="1"/>
      <c r="G365" s="1"/>
      <c r="H365" s="1"/>
      <c r="I365" s="1"/>
      <c r="J365" s="1"/>
      <c r="K365" s="1"/>
      <c r="L365" s="1"/>
      <c r="M365" s="1"/>
      <c r="N365" s="1"/>
      <c r="O365" s="1"/>
      <c r="P365" s="1"/>
      <c r="Q365" s="1"/>
      <c r="R365" s="1"/>
      <c r="S365" s="1"/>
      <c r="T365" s="1"/>
      <c r="U365" s="1"/>
    </row>
    <row r="366" spans="1:21" ht="13.5" customHeight="1" x14ac:dyDescent="0.25">
      <c r="A366" s="1"/>
      <c r="B366" s="1"/>
      <c r="C366" s="19"/>
      <c r="D366" s="1"/>
      <c r="E366" s="1"/>
      <c r="F366" s="1"/>
      <c r="G366" s="1"/>
      <c r="H366" s="1"/>
      <c r="I366" s="1"/>
      <c r="J366" s="1"/>
      <c r="K366" s="1"/>
      <c r="L366" s="1"/>
      <c r="M366" s="1"/>
      <c r="N366" s="1"/>
      <c r="O366" s="1"/>
      <c r="P366" s="1"/>
      <c r="Q366" s="1"/>
      <c r="R366" s="1"/>
      <c r="S366" s="1"/>
      <c r="T366" s="1"/>
      <c r="U366" s="1"/>
    </row>
    <row r="367" spans="1:21" ht="13.5" customHeight="1" x14ac:dyDescent="0.25">
      <c r="A367" s="1"/>
      <c r="B367" s="1"/>
      <c r="C367" s="19"/>
      <c r="D367" s="1"/>
      <c r="E367" s="1"/>
      <c r="F367" s="1"/>
      <c r="G367" s="1"/>
      <c r="H367" s="1"/>
      <c r="I367" s="1"/>
      <c r="J367" s="1"/>
      <c r="K367" s="1"/>
      <c r="L367" s="1"/>
      <c r="M367" s="1"/>
      <c r="N367" s="1"/>
      <c r="O367" s="1"/>
      <c r="P367" s="1"/>
      <c r="Q367" s="1"/>
      <c r="R367" s="1"/>
      <c r="S367" s="1"/>
      <c r="T367" s="1"/>
      <c r="U367" s="1"/>
    </row>
    <row r="368" spans="1:21" ht="13.5" customHeight="1" x14ac:dyDescent="0.25">
      <c r="A368" s="1"/>
      <c r="B368" s="1"/>
      <c r="C368" s="19"/>
      <c r="D368" s="1"/>
      <c r="E368" s="1"/>
      <c r="F368" s="1"/>
      <c r="G368" s="1"/>
      <c r="H368" s="1"/>
      <c r="I368" s="1"/>
      <c r="J368" s="1"/>
      <c r="K368" s="1"/>
      <c r="L368" s="1"/>
      <c r="M368" s="1"/>
      <c r="N368" s="1"/>
      <c r="O368" s="1"/>
      <c r="P368" s="1"/>
      <c r="Q368" s="1"/>
      <c r="R368" s="1"/>
      <c r="S368" s="1"/>
      <c r="T368" s="1"/>
      <c r="U368" s="1"/>
    </row>
    <row r="369" spans="1:21" ht="13.5" customHeight="1" x14ac:dyDescent="0.25">
      <c r="A369" s="1"/>
      <c r="B369" s="1"/>
      <c r="C369" s="19"/>
      <c r="D369" s="1"/>
      <c r="E369" s="1"/>
      <c r="F369" s="1"/>
      <c r="G369" s="1"/>
      <c r="H369" s="1"/>
      <c r="I369" s="1"/>
      <c r="J369" s="1"/>
      <c r="K369" s="1"/>
      <c r="L369" s="1"/>
      <c r="M369" s="1"/>
      <c r="N369" s="1"/>
      <c r="O369" s="1"/>
      <c r="P369" s="1"/>
      <c r="Q369" s="1"/>
      <c r="R369" s="1"/>
      <c r="S369" s="1"/>
      <c r="T369" s="1"/>
      <c r="U369" s="1"/>
    </row>
    <row r="370" spans="1:21" ht="13.5" customHeight="1" x14ac:dyDescent="0.25">
      <c r="A370" s="1"/>
      <c r="B370" s="1"/>
      <c r="C370" s="19"/>
      <c r="D370" s="1"/>
      <c r="E370" s="1"/>
      <c r="F370" s="1"/>
      <c r="G370" s="1"/>
      <c r="H370" s="1"/>
      <c r="I370" s="1"/>
      <c r="J370" s="1"/>
      <c r="K370" s="1"/>
      <c r="L370" s="1"/>
      <c r="M370" s="1"/>
      <c r="N370" s="1"/>
      <c r="O370" s="1"/>
      <c r="P370" s="1"/>
      <c r="Q370" s="1"/>
      <c r="R370" s="1"/>
      <c r="S370" s="1"/>
      <c r="T370" s="1"/>
      <c r="U370" s="1"/>
    </row>
    <row r="371" spans="1:21" ht="13.5" customHeight="1" x14ac:dyDescent="0.25">
      <c r="A371" s="1"/>
      <c r="B371" s="1"/>
      <c r="C371" s="19"/>
      <c r="D371" s="1"/>
      <c r="E371" s="1"/>
      <c r="F371" s="1"/>
      <c r="G371" s="1"/>
      <c r="H371" s="1"/>
      <c r="I371" s="1"/>
      <c r="J371" s="1"/>
      <c r="K371" s="1"/>
      <c r="L371" s="1"/>
      <c r="M371" s="1"/>
      <c r="N371" s="1"/>
      <c r="O371" s="1"/>
      <c r="P371" s="1"/>
      <c r="Q371" s="1"/>
      <c r="R371" s="1"/>
      <c r="S371" s="1"/>
      <c r="T371" s="1"/>
      <c r="U371" s="1"/>
    </row>
    <row r="372" spans="1:21" ht="13.5" customHeight="1" x14ac:dyDescent="0.25">
      <c r="A372" s="1"/>
      <c r="B372" s="1"/>
      <c r="C372" s="19"/>
      <c r="D372" s="1"/>
      <c r="E372" s="1"/>
      <c r="F372" s="1"/>
      <c r="G372" s="1"/>
      <c r="H372" s="1"/>
      <c r="I372" s="1"/>
      <c r="J372" s="1"/>
      <c r="K372" s="1"/>
      <c r="L372" s="1"/>
      <c r="M372" s="1"/>
      <c r="N372" s="1"/>
      <c r="O372" s="1"/>
      <c r="P372" s="1"/>
      <c r="Q372" s="1"/>
      <c r="R372" s="1"/>
      <c r="S372" s="1"/>
      <c r="T372" s="1"/>
      <c r="U372" s="1"/>
    </row>
    <row r="373" spans="1:21" ht="13.5" customHeight="1" x14ac:dyDescent="0.25">
      <c r="A373" s="1"/>
      <c r="B373" s="1"/>
      <c r="C373" s="19"/>
      <c r="D373" s="1"/>
      <c r="E373" s="1"/>
      <c r="F373" s="1"/>
      <c r="G373" s="1"/>
      <c r="H373" s="1"/>
      <c r="I373" s="1"/>
      <c r="J373" s="1"/>
      <c r="K373" s="1"/>
      <c r="L373" s="1"/>
      <c r="M373" s="1"/>
      <c r="N373" s="1"/>
      <c r="O373" s="1"/>
      <c r="P373" s="1"/>
      <c r="Q373" s="1"/>
      <c r="R373" s="1"/>
      <c r="S373" s="1"/>
      <c r="T373" s="1"/>
      <c r="U373" s="1"/>
    </row>
    <row r="374" spans="1:21" ht="13.5" customHeight="1" x14ac:dyDescent="0.25">
      <c r="A374" s="1"/>
      <c r="B374" s="1"/>
      <c r="C374" s="19"/>
      <c r="D374" s="1"/>
      <c r="E374" s="1"/>
      <c r="F374" s="1"/>
      <c r="G374" s="1"/>
      <c r="H374" s="1"/>
      <c r="I374" s="1"/>
      <c r="J374" s="1"/>
      <c r="K374" s="1"/>
      <c r="L374" s="1"/>
      <c r="M374" s="1"/>
      <c r="N374" s="1"/>
      <c r="O374" s="1"/>
      <c r="P374" s="1"/>
      <c r="Q374" s="1"/>
      <c r="R374" s="1"/>
      <c r="S374" s="1"/>
      <c r="T374" s="1"/>
      <c r="U374" s="1"/>
    </row>
    <row r="375" spans="1:21" ht="13.5" customHeight="1" x14ac:dyDescent="0.25">
      <c r="A375" s="1"/>
      <c r="B375" s="1"/>
      <c r="C375" s="19"/>
      <c r="D375" s="1"/>
      <c r="E375" s="1"/>
      <c r="F375" s="1"/>
      <c r="G375" s="1"/>
      <c r="H375" s="1"/>
      <c r="I375" s="1"/>
      <c r="J375" s="1"/>
      <c r="K375" s="1"/>
      <c r="L375" s="1"/>
      <c r="M375" s="1"/>
      <c r="N375" s="1"/>
      <c r="O375" s="1"/>
      <c r="P375" s="1"/>
      <c r="Q375" s="1"/>
      <c r="R375" s="1"/>
      <c r="S375" s="1"/>
      <c r="T375" s="1"/>
      <c r="U375" s="1"/>
    </row>
    <row r="376" spans="1:21" ht="13.5" customHeight="1" x14ac:dyDescent="0.25">
      <c r="A376" s="1"/>
      <c r="B376" s="1"/>
      <c r="C376" s="19"/>
      <c r="D376" s="1"/>
      <c r="E376" s="1"/>
      <c r="F376" s="1"/>
      <c r="G376" s="1"/>
      <c r="H376" s="1"/>
      <c r="I376" s="1"/>
      <c r="J376" s="1"/>
      <c r="K376" s="1"/>
      <c r="L376" s="1"/>
      <c r="M376" s="1"/>
      <c r="N376" s="1"/>
      <c r="O376" s="1"/>
      <c r="P376" s="1"/>
      <c r="Q376" s="1"/>
      <c r="R376" s="1"/>
      <c r="S376" s="1"/>
      <c r="T376" s="1"/>
      <c r="U376" s="1"/>
    </row>
    <row r="377" spans="1:21" ht="13.5" customHeight="1" x14ac:dyDescent="0.25">
      <c r="A377" s="1"/>
      <c r="B377" s="1"/>
      <c r="C377" s="19"/>
      <c r="D377" s="1"/>
      <c r="E377" s="1"/>
      <c r="F377" s="1"/>
      <c r="G377" s="1"/>
      <c r="H377" s="1"/>
      <c r="I377" s="1"/>
      <c r="J377" s="1"/>
      <c r="K377" s="1"/>
      <c r="L377" s="1"/>
      <c r="M377" s="1"/>
      <c r="N377" s="1"/>
      <c r="O377" s="1"/>
      <c r="P377" s="1"/>
      <c r="Q377" s="1"/>
      <c r="R377" s="1"/>
      <c r="S377" s="1"/>
      <c r="T377" s="1"/>
      <c r="U377" s="1"/>
    </row>
    <row r="378" spans="1:21" ht="13.5" customHeight="1" x14ac:dyDescent="0.25">
      <c r="A378" s="1"/>
      <c r="B378" s="1"/>
      <c r="C378" s="19"/>
      <c r="D378" s="1"/>
      <c r="E378" s="1"/>
      <c r="F378" s="1"/>
      <c r="G378" s="1"/>
      <c r="H378" s="1"/>
      <c r="I378" s="1"/>
      <c r="J378" s="1"/>
      <c r="K378" s="1"/>
      <c r="L378" s="1"/>
      <c r="M378" s="1"/>
      <c r="N378" s="1"/>
      <c r="O378" s="1"/>
      <c r="P378" s="1"/>
      <c r="Q378" s="1"/>
      <c r="R378" s="1"/>
      <c r="S378" s="1"/>
      <c r="T378" s="1"/>
      <c r="U378" s="1"/>
    </row>
    <row r="379" spans="1:21" ht="13.5" customHeight="1" x14ac:dyDescent="0.25">
      <c r="A379" s="1"/>
      <c r="B379" s="1"/>
      <c r="C379" s="19"/>
      <c r="D379" s="1"/>
      <c r="E379" s="1"/>
      <c r="F379" s="1"/>
      <c r="G379" s="1"/>
      <c r="H379" s="1"/>
      <c r="I379" s="1"/>
      <c r="J379" s="1"/>
      <c r="K379" s="1"/>
      <c r="L379" s="1"/>
      <c r="M379" s="1"/>
      <c r="N379" s="1"/>
      <c r="O379" s="1"/>
      <c r="P379" s="1"/>
      <c r="Q379" s="1"/>
      <c r="R379" s="1"/>
      <c r="S379" s="1"/>
      <c r="T379" s="1"/>
      <c r="U379" s="1"/>
    </row>
    <row r="380" spans="1:21" ht="13.5" customHeight="1" x14ac:dyDescent="0.25">
      <c r="A380" s="1"/>
      <c r="B380" s="1"/>
      <c r="C380" s="19"/>
      <c r="D380" s="1"/>
      <c r="E380" s="1"/>
      <c r="F380" s="1"/>
      <c r="G380" s="1"/>
      <c r="H380" s="1"/>
      <c r="I380" s="1"/>
      <c r="J380" s="1"/>
      <c r="K380" s="1"/>
      <c r="L380" s="1"/>
      <c r="M380" s="1"/>
      <c r="N380" s="1"/>
      <c r="O380" s="1"/>
      <c r="P380" s="1"/>
      <c r="Q380" s="1"/>
      <c r="R380" s="1"/>
      <c r="S380" s="1"/>
      <c r="T380" s="1"/>
      <c r="U380" s="1"/>
    </row>
    <row r="381" spans="1:21" ht="13.5" customHeight="1" x14ac:dyDescent="0.25">
      <c r="A381" s="1"/>
      <c r="B381" s="1"/>
      <c r="C381" s="19"/>
      <c r="D381" s="1"/>
      <c r="E381" s="1"/>
      <c r="F381" s="1"/>
      <c r="G381" s="1"/>
      <c r="H381" s="1"/>
      <c r="I381" s="1"/>
      <c r="J381" s="1"/>
      <c r="K381" s="1"/>
      <c r="L381" s="1"/>
      <c r="M381" s="1"/>
      <c r="N381" s="1"/>
      <c r="O381" s="1"/>
      <c r="P381" s="1"/>
      <c r="Q381" s="1"/>
      <c r="R381" s="1"/>
      <c r="S381" s="1"/>
      <c r="T381" s="1"/>
      <c r="U381" s="1"/>
    </row>
    <row r="382" spans="1:21" ht="13.5" customHeight="1" x14ac:dyDescent="0.25">
      <c r="A382" s="1"/>
      <c r="B382" s="1"/>
      <c r="C382" s="19"/>
      <c r="D382" s="1"/>
      <c r="E382" s="1"/>
      <c r="F382" s="1"/>
      <c r="G382" s="1"/>
      <c r="H382" s="1"/>
      <c r="I382" s="1"/>
      <c r="J382" s="1"/>
      <c r="K382" s="1"/>
      <c r="L382" s="1"/>
      <c r="M382" s="1"/>
      <c r="N382" s="1"/>
      <c r="O382" s="1"/>
      <c r="P382" s="1"/>
      <c r="Q382" s="1"/>
      <c r="R382" s="1"/>
      <c r="S382" s="1"/>
      <c r="T382" s="1"/>
      <c r="U382" s="1"/>
    </row>
    <row r="383" spans="1:21" ht="13.5" customHeight="1" x14ac:dyDescent="0.25">
      <c r="A383" s="1"/>
      <c r="B383" s="1"/>
      <c r="C383" s="19"/>
      <c r="D383" s="1"/>
      <c r="E383" s="1"/>
      <c r="F383" s="1"/>
      <c r="G383" s="1"/>
      <c r="H383" s="1"/>
      <c r="I383" s="1"/>
      <c r="J383" s="1"/>
      <c r="K383" s="1"/>
      <c r="L383" s="1"/>
      <c r="M383" s="1"/>
      <c r="N383" s="1"/>
      <c r="O383" s="1"/>
      <c r="P383" s="1"/>
      <c r="Q383" s="1"/>
      <c r="R383" s="1"/>
      <c r="S383" s="1"/>
      <c r="T383" s="1"/>
      <c r="U383" s="1"/>
    </row>
    <row r="384" spans="1:21" ht="13.5" customHeight="1" x14ac:dyDescent="0.25">
      <c r="A384" s="1"/>
      <c r="B384" s="1"/>
      <c r="C384" s="19"/>
      <c r="D384" s="1"/>
      <c r="E384" s="1"/>
      <c r="F384" s="1"/>
      <c r="G384" s="1"/>
      <c r="H384" s="1"/>
      <c r="I384" s="1"/>
      <c r="J384" s="1"/>
      <c r="K384" s="1"/>
      <c r="L384" s="1"/>
      <c r="M384" s="1"/>
      <c r="N384" s="1"/>
      <c r="O384" s="1"/>
      <c r="P384" s="1"/>
      <c r="Q384" s="1"/>
      <c r="R384" s="1"/>
      <c r="S384" s="1"/>
      <c r="T384" s="1"/>
      <c r="U384" s="1"/>
    </row>
    <row r="385" spans="1:21" ht="13.5" customHeight="1" x14ac:dyDescent="0.25">
      <c r="A385" s="1"/>
      <c r="B385" s="1"/>
      <c r="C385" s="19"/>
      <c r="D385" s="1"/>
      <c r="E385" s="1"/>
      <c r="F385" s="1"/>
      <c r="G385" s="1"/>
      <c r="H385" s="1"/>
      <c r="I385" s="1"/>
      <c r="J385" s="1"/>
      <c r="K385" s="1"/>
      <c r="L385" s="1"/>
      <c r="M385" s="1"/>
      <c r="N385" s="1"/>
      <c r="O385" s="1"/>
      <c r="P385" s="1"/>
      <c r="Q385" s="1"/>
      <c r="R385" s="1"/>
      <c r="S385" s="1"/>
      <c r="T385" s="1"/>
      <c r="U385" s="1"/>
    </row>
    <row r="386" spans="1:21" ht="13.5" customHeight="1" x14ac:dyDescent="0.25">
      <c r="A386" s="1"/>
      <c r="B386" s="1"/>
      <c r="C386" s="19"/>
      <c r="D386" s="1"/>
      <c r="E386" s="1"/>
      <c r="F386" s="1"/>
      <c r="G386" s="1"/>
      <c r="H386" s="1"/>
      <c r="I386" s="1"/>
      <c r="J386" s="1"/>
      <c r="K386" s="1"/>
      <c r="L386" s="1"/>
      <c r="M386" s="1"/>
      <c r="N386" s="1"/>
      <c r="O386" s="1"/>
      <c r="P386" s="1"/>
      <c r="Q386" s="1"/>
      <c r="R386" s="1"/>
      <c r="S386" s="1"/>
      <c r="T386" s="1"/>
      <c r="U386" s="1"/>
    </row>
    <row r="387" spans="1:21" ht="13.5" customHeight="1" x14ac:dyDescent="0.25">
      <c r="A387" s="1"/>
      <c r="B387" s="1"/>
      <c r="C387" s="19"/>
      <c r="D387" s="1"/>
      <c r="E387" s="1"/>
      <c r="F387" s="1"/>
      <c r="G387" s="1"/>
      <c r="H387" s="1"/>
      <c r="I387" s="1"/>
      <c r="J387" s="1"/>
      <c r="K387" s="1"/>
      <c r="L387" s="1"/>
      <c r="M387" s="1"/>
      <c r="N387" s="1"/>
      <c r="O387" s="1"/>
      <c r="P387" s="1"/>
      <c r="Q387" s="1"/>
      <c r="R387" s="1"/>
      <c r="S387" s="1"/>
      <c r="T387" s="1"/>
      <c r="U387" s="1"/>
    </row>
    <row r="388" spans="1:21" ht="13.5" customHeight="1" x14ac:dyDescent="0.25">
      <c r="A388" s="1"/>
      <c r="B388" s="1"/>
      <c r="C388" s="19"/>
      <c r="D388" s="1"/>
      <c r="E388" s="1"/>
      <c r="F388" s="1"/>
      <c r="G388" s="1"/>
      <c r="H388" s="1"/>
      <c r="I388" s="1"/>
      <c r="J388" s="1"/>
      <c r="K388" s="1"/>
      <c r="L388" s="1"/>
      <c r="M388" s="1"/>
      <c r="N388" s="1"/>
      <c r="O388" s="1"/>
      <c r="P388" s="1"/>
      <c r="Q388" s="1"/>
      <c r="R388" s="1"/>
      <c r="S388" s="1"/>
      <c r="T388" s="1"/>
      <c r="U388" s="1"/>
    </row>
    <row r="389" spans="1:21" ht="13.5" customHeight="1" x14ac:dyDescent="0.25">
      <c r="A389" s="1"/>
      <c r="B389" s="1"/>
      <c r="C389" s="19"/>
      <c r="D389" s="1"/>
      <c r="E389" s="1"/>
      <c r="F389" s="1"/>
      <c r="G389" s="1"/>
      <c r="H389" s="1"/>
      <c r="I389" s="1"/>
      <c r="J389" s="1"/>
      <c r="K389" s="1"/>
      <c r="L389" s="1"/>
      <c r="M389" s="1"/>
      <c r="N389" s="1"/>
      <c r="O389" s="1"/>
      <c r="P389" s="1"/>
      <c r="Q389" s="1"/>
      <c r="R389" s="1"/>
      <c r="S389" s="1"/>
      <c r="T389" s="1"/>
      <c r="U389" s="1"/>
    </row>
    <row r="390" spans="1:21" ht="13.5" customHeight="1" x14ac:dyDescent="0.25">
      <c r="A390" s="1"/>
      <c r="B390" s="1"/>
      <c r="C390" s="19"/>
      <c r="D390" s="1"/>
      <c r="E390" s="1"/>
      <c r="F390" s="1"/>
      <c r="G390" s="1"/>
      <c r="H390" s="1"/>
      <c r="I390" s="1"/>
      <c r="J390" s="1"/>
      <c r="K390" s="1"/>
      <c r="L390" s="1"/>
      <c r="M390" s="1"/>
      <c r="N390" s="1"/>
      <c r="O390" s="1"/>
      <c r="P390" s="1"/>
      <c r="Q390" s="1"/>
      <c r="R390" s="1"/>
      <c r="S390" s="1"/>
      <c r="T390" s="1"/>
      <c r="U390" s="1"/>
    </row>
    <row r="391" spans="1:21" ht="13.5" customHeight="1" x14ac:dyDescent="0.25">
      <c r="A391" s="1"/>
      <c r="B391" s="1"/>
      <c r="C391" s="19"/>
      <c r="D391" s="1"/>
      <c r="E391" s="1"/>
      <c r="F391" s="1"/>
      <c r="G391" s="1"/>
      <c r="H391" s="1"/>
      <c r="I391" s="1"/>
      <c r="J391" s="1"/>
      <c r="K391" s="1"/>
      <c r="L391" s="1"/>
      <c r="M391" s="1"/>
      <c r="N391" s="1"/>
      <c r="O391" s="1"/>
      <c r="P391" s="1"/>
      <c r="Q391" s="1"/>
      <c r="R391" s="1"/>
      <c r="S391" s="1"/>
      <c r="T391" s="1"/>
      <c r="U391" s="1"/>
    </row>
    <row r="392" spans="1:21" ht="13.5" customHeight="1" x14ac:dyDescent="0.25">
      <c r="A392" s="1"/>
      <c r="B392" s="1"/>
      <c r="C392" s="19"/>
      <c r="D392" s="1"/>
      <c r="E392" s="1"/>
      <c r="F392" s="1"/>
      <c r="G392" s="1"/>
      <c r="H392" s="1"/>
      <c r="I392" s="1"/>
      <c r="J392" s="1"/>
      <c r="K392" s="1"/>
      <c r="L392" s="1"/>
      <c r="M392" s="1"/>
      <c r="N392" s="1"/>
      <c r="O392" s="1"/>
      <c r="P392" s="1"/>
      <c r="Q392" s="1"/>
      <c r="R392" s="1"/>
      <c r="S392" s="1"/>
      <c r="T392" s="1"/>
      <c r="U392" s="1"/>
    </row>
    <row r="393" spans="1:21" ht="13.5" customHeight="1" x14ac:dyDescent="0.25">
      <c r="A393" s="1"/>
      <c r="B393" s="1"/>
      <c r="C393" s="19"/>
      <c r="D393" s="1"/>
      <c r="E393" s="1"/>
      <c r="F393" s="1"/>
      <c r="G393" s="1"/>
      <c r="H393" s="1"/>
      <c r="I393" s="1"/>
      <c r="J393" s="1"/>
      <c r="K393" s="1"/>
      <c r="L393" s="1"/>
      <c r="M393" s="1"/>
      <c r="N393" s="1"/>
      <c r="O393" s="1"/>
      <c r="P393" s="1"/>
      <c r="Q393" s="1"/>
      <c r="R393" s="1"/>
      <c r="S393" s="1"/>
      <c r="T393" s="1"/>
      <c r="U393" s="1"/>
    </row>
    <row r="394" spans="1:21" ht="13.5" customHeight="1" x14ac:dyDescent="0.25">
      <c r="A394" s="1"/>
      <c r="B394" s="1"/>
      <c r="C394" s="19"/>
      <c r="D394" s="1"/>
      <c r="E394" s="1"/>
      <c r="F394" s="1"/>
      <c r="G394" s="1"/>
      <c r="H394" s="1"/>
      <c r="I394" s="1"/>
      <c r="J394" s="1"/>
      <c r="K394" s="1"/>
      <c r="L394" s="1"/>
      <c r="M394" s="1"/>
      <c r="N394" s="1"/>
      <c r="O394" s="1"/>
      <c r="P394" s="1"/>
      <c r="Q394" s="1"/>
      <c r="R394" s="1"/>
      <c r="S394" s="1"/>
      <c r="T394" s="1"/>
      <c r="U394" s="1"/>
    </row>
    <row r="395" spans="1:21" ht="13.5" customHeight="1" x14ac:dyDescent="0.25">
      <c r="A395" s="1"/>
      <c r="B395" s="1"/>
      <c r="C395" s="19"/>
      <c r="D395" s="1"/>
      <c r="E395" s="1"/>
      <c r="F395" s="1"/>
      <c r="G395" s="1"/>
      <c r="H395" s="1"/>
      <c r="I395" s="1"/>
      <c r="J395" s="1"/>
      <c r="K395" s="1"/>
      <c r="L395" s="1"/>
      <c r="M395" s="1"/>
      <c r="N395" s="1"/>
      <c r="O395" s="1"/>
      <c r="P395" s="1"/>
      <c r="Q395" s="1"/>
      <c r="R395" s="1"/>
      <c r="S395" s="1"/>
      <c r="T395" s="1"/>
      <c r="U395" s="1"/>
    </row>
    <row r="396" spans="1:21" ht="13.5" customHeight="1" x14ac:dyDescent="0.25">
      <c r="A396" s="1"/>
      <c r="B396" s="1"/>
      <c r="C396" s="19"/>
      <c r="D396" s="1"/>
      <c r="E396" s="1"/>
      <c r="F396" s="1"/>
      <c r="G396" s="1"/>
      <c r="H396" s="1"/>
      <c r="I396" s="1"/>
      <c r="J396" s="1"/>
      <c r="K396" s="1"/>
      <c r="L396" s="1"/>
      <c r="M396" s="1"/>
      <c r="N396" s="1"/>
      <c r="O396" s="1"/>
      <c r="P396" s="1"/>
      <c r="Q396" s="1"/>
      <c r="R396" s="1"/>
      <c r="S396" s="1"/>
      <c r="T396" s="1"/>
      <c r="U396" s="1"/>
    </row>
    <row r="397" spans="1:21" ht="13.5" customHeight="1" x14ac:dyDescent="0.25">
      <c r="A397" s="1"/>
      <c r="B397" s="1"/>
      <c r="C397" s="19"/>
      <c r="D397" s="1"/>
      <c r="E397" s="1"/>
      <c r="F397" s="1"/>
      <c r="G397" s="1"/>
      <c r="H397" s="1"/>
      <c r="I397" s="1"/>
      <c r="J397" s="1"/>
      <c r="K397" s="1"/>
      <c r="L397" s="1"/>
      <c r="M397" s="1"/>
      <c r="N397" s="1"/>
      <c r="O397" s="1"/>
      <c r="P397" s="1"/>
      <c r="Q397" s="1"/>
      <c r="R397" s="1"/>
      <c r="S397" s="1"/>
      <c r="T397" s="1"/>
      <c r="U397" s="1"/>
    </row>
    <row r="398" spans="1:21" ht="13.5" customHeight="1" x14ac:dyDescent="0.25">
      <c r="A398" s="1"/>
      <c r="B398" s="1"/>
      <c r="C398" s="19"/>
      <c r="D398" s="1"/>
      <c r="E398" s="1"/>
      <c r="F398" s="1"/>
      <c r="G398" s="1"/>
      <c r="H398" s="1"/>
      <c r="I398" s="1"/>
      <c r="J398" s="1"/>
      <c r="K398" s="1"/>
      <c r="L398" s="1"/>
      <c r="M398" s="1"/>
      <c r="N398" s="1"/>
      <c r="O398" s="1"/>
      <c r="P398" s="1"/>
      <c r="Q398" s="1"/>
      <c r="R398" s="1"/>
      <c r="S398" s="1"/>
      <c r="T398" s="1"/>
      <c r="U398" s="1"/>
    </row>
    <row r="399" spans="1:21" ht="13.5" customHeight="1" x14ac:dyDescent="0.25">
      <c r="A399" s="1"/>
      <c r="B399" s="1"/>
      <c r="C399" s="19"/>
      <c r="D399" s="1"/>
      <c r="E399" s="1"/>
      <c r="F399" s="1"/>
      <c r="G399" s="1"/>
      <c r="H399" s="1"/>
      <c r="I399" s="1"/>
      <c r="J399" s="1"/>
      <c r="K399" s="1"/>
      <c r="L399" s="1"/>
      <c r="M399" s="1"/>
      <c r="N399" s="1"/>
      <c r="O399" s="1"/>
      <c r="P399" s="1"/>
      <c r="Q399" s="1"/>
      <c r="R399" s="1"/>
      <c r="S399" s="1"/>
      <c r="T399" s="1"/>
      <c r="U399" s="1"/>
    </row>
    <row r="400" spans="1:21" ht="13.5" customHeight="1" x14ac:dyDescent="0.25">
      <c r="A400" s="1"/>
      <c r="B400" s="1"/>
      <c r="C400" s="19"/>
      <c r="D400" s="1"/>
      <c r="E400" s="1"/>
      <c r="F400" s="1"/>
      <c r="G400" s="1"/>
      <c r="H400" s="1"/>
      <c r="I400" s="1"/>
      <c r="J400" s="1"/>
      <c r="K400" s="1"/>
      <c r="L400" s="1"/>
      <c r="M400" s="1"/>
      <c r="N400" s="1"/>
      <c r="O400" s="1"/>
      <c r="P400" s="1"/>
      <c r="Q400" s="1"/>
      <c r="R400" s="1"/>
      <c r="S400" s="1"/>
      <c r="T400" s="1"/>
      <c r="U400" s="1"/>
    </row>
    <row r="401" spans="1:21" ht="13.5" customHeight="1" x14ac:dyDescent="0.25">
      <c r="A401" s="1"/>
      <c r="B401" s="1"/>
      <c r="C401" s="19"/>
      <c r="D401" s="1"/>
      <c r="E401" s="1"/>
      <c r="F401" s="1"/>
      <c r="G401" s="1"/>
      <c r="H401" s="1"/>
      <c r="I401" s="1"/>
      <c r="J401" s="1"/>
      <c r="K401" s="1"/>
      <c r="L401" s="1"/>
      <c r="M401" s="1"/>
      <c r="N401" s="1"/>
      <c r="O401" s="1"/>
      <c r="P401" s="1"/>
      <c r="Q401" s="1"/>
      <c r="R401" s="1"/>
      <c r="S401" s="1"/>
      <c r="T401" s="1"/>
      <c r="U401" s="1"/>
    </row>
    <row r="402" spans="1:21" ht="13.5" customHeight="1" x14ac:dyDescent="0.25">
      <c r="A402" s="1"/>
      <c r="B402" s="1"/>
      <c r="C402" s="19"/>
      <c r="D402" s="1"/>
      <c r="E402" s="1"/>
      <c r="F402" s="1"/>
      <c r="G402" s="1"/>
      <c r="H402" s="1"/>
      <c r="I402" s="1"/>
      <c r="J402" s="1"/>
      <c r="K402" s="1"/>
      <c r="L402" s="1"/>
      <c r="M402" s="1"/>
      <c r="N402" s="1"/>
      <c r="O402" s="1"/>
      <c r="P402" s="1"/>
      <c r="Q402" s="1"/>
      <c r="R402" s="1"/>
      <c r="S402" s="1"/>
      <c r="T402" s="1"/>
      <c r="U402" s="1"/>
    </row>
    <row r="403" spans="1:21" ht="13.5" customHeight="1" x14ac:dyDescent="0.25">
      <c r="A403" s="1"/>
      <c r="B403" s="1"/>
      <c r="C403" s="19"/>
      <c r="D403" s="1"/>
      <c r="E403" s="1"/>
      <c r="F403" s="1"/>
      <c r="G403" s="1"/>
      <c r="H403" s="1"/>
      <c r="I403" s="1"/>
      <c r="J403" s="1"/>
      <c r="K403" s="1"/>
      <c r="L403" s="1"/>
      <c r="M403" s="1"/>
      <c r="N403" s="1"/>
      <c r="O403" s="1"/>
      <c r="P403" s="1"/>
      <c r="Q403" s="1"/>
      <c r="R403" s="1"/>
      <c r="S403" s="1"/>
      <c r="T403" s="1"/>
      <c r="U403" s="1"/>
    </row>
    <row r="404" spans="1:21" ht="13.5" customHeight="1" x14ac:dyDescent="0.25">
      <c r="A404" s="1"/>
      <c r="B404" s="1"/>
      <c r="C404" s="19"/>
      <c r="D404" s="1"/>
      <c r="E404" s="1"/>
      <c r="F404" s="1"/>
      <c r="G404" s="1"/>
      <c r="H404" s="1"/>
      <c r="I404" s="1"/>
      <c r="J404" s="1"/>
      <c r="K404" s="1"/>
      <c r="L404" s="1"/>
      <c r="M404" s="1"/>
      <c r="N404" s="1"/>
      <c r="O404" s="1"/>
      <c r="P404" s="1"/>
      <c r="Q404" s="1"/>
      <c r="R404" s="1"/>
      <c r="S404" s="1"/>
      <c r="T404" s="1"/>
      <c r="U404" s="1"/>
    </row>
    <row r="405" spans="1:21" ht="13.5" customHeight="1" x14ac:dyDescent="0.25">
      <c r="A405" s="1"/>
      <c r="B405" s="1"/>
      <c r="C405" s="19"/>
      <c r="D405" s="1"/>
      <c r="E405" s="1"/>
      <c r="F405" s="1"/>
      <c r="G405" s="1"/>
      <c r="H405" s="1"/>
      <c r="I405" s="1"/>
      <c r="J405" s="1"/>
      <c r="K405" s="1"/>
      <c r="L405" s="1"/>
      <c r="M405" s="1"/>
      <c r="N405" s="1"/>
      <c r="O405" s="1"/>
      <c r="P405" s="1"/>
      <c r="Q405" s="1"/>
      <c r="R405" s="1"/>
      <c r="S405" s="1"/>
      <c r="T405" s="1"/>
      <c r="U405" s="1"/>
    </row>
    <row r="406" spans="1:21" ht="13.5" customHeight="1" x14ac:dyDescent="0.25">
      <c r="A406" s="1"/>
      <c r="B406" s="1"/>
      <c r="C406" s="19"/>
      <c r="D406" s="1"/>
      <c r="E406" s="1"/>
      <c r="F406" s="1"/>
      <c r="G406" s="1"/>
      <c r="H406" s="1"/>
      <c r="I406" s="1"/>
      <c r="J406" s="1"/>
      <c r="K406" s="1"/>
      <c r="L406" s="1"/>
      <c r="M406" s="1"/>
      <c r="N406" s="1"/>
      <c r="O406" s="1"/>
      <c r="P406" s="1"/>
      <c r="Q406" s="1"/>
      <c r="R406" s="1"/>
      <c r="S406" s="1"/>
      <c r="T406" s="1"/>
      <c r="U406" s="1"/>
    </row>
    <row r="407" spans="1:21" ht="13.5" customHeight="1" x14ac:dyDescent="0.25">
      <c r="A407" s="1"/>
      <c r="B407" s="1"/>
      <c r="C407" s="19"/>
      <c r="D407" s="1"/>
      <c r="E407" s="1"/>
      <c r="F407" s="1"/>
      <c r="G407" s="1"/>
      <c r="H407" s="1"/>
      <c r="I407" s="1"/>
      <c r="J407" s="1"/>
      <c r="K407" s="1"/>
      <c r="L407" s="1"/>
      <c r="M407" s="1"/>
      <c r="N407" s="1"/>
      <c r="O407" s="1"/>
      <c r="P407" s="1"/>
      <c r="Q407" s="1"/>
      <c r="R407" s="1"/>
      <c r="S407" s="1"/>
      <c r="T407" s="1"/>
      <c r="U407" s="1"/>
    </row>
    <row r="408" spans="1:21" ht="13.5" customHeight="1" x14ac:dyDescent="0.25">
      <c r="A408" s="1"/>
      <c r="B408" s="1"/>
      <c r="C408" s="19"/>
      <c r="D408" s="1"/>
      <c r="E408" s="1"/>
      <c r="F408" s="1"/>
      <c r="G408" s="1"/>
      <c r="H408" s="1"/>
      <c r="I408" s="1"/>
      <c r="J408" s="1"/>
      <c r="K408" s="1"/>
      <c r="L408" s="1"/>
      <c r="M408" s="1"/>
      <c r="N408" s="1"/>
      <c r="O408" s="1"/>
      <c r="P408" s="1"/>
      <c r="Q408" s="1"/>
      <c r="R408" s="1"/>
      <c r="S408" s="1"/>
      <c r="T408" s="1"/>
      <c r="U408" s="1"/>
    </row>
    <row r="409" spans="1:21" ht="13.5" customHeight="1" x14ac:dyDescent="0.25">
      <c r="A409" s="1"/>
      <c r="B409" s="1"/>
      <c r="C409" s="19"/>
      <c r="D409" s="1"/>
      <c r="E409" s="1"/>
      <c r="F409" s="1"/>
      <c r="G409" s="1"/>
      <c r="H409" s="1"/>
      <c r="I409" s="1"/>
      <c r="J409" s="1"/>
      <c r="K409" s="1"/>
      <c r="L409" s="1"/>
      <c r="M409" s="1"/>
      <c r="N409" s="1"/>
      <c r="O409" s="1"/>
      <c r="P409" s="1"/>
      <c r="Q409" s="1"/>
      <c r="R409" s="1"/>
      <c r="S409" s="1"/>
      <c r="T409" s="1"/>
      <c r="U409" s="1"/>
    </row>
    <row r="410" spans="1:21" ht="13.5" customHeight="1" x14ac:dyDescent="0.25">
      <c r="A410" s="1"/>
      <c r="B410" s="1"/>
      <c r="C410" s="19"/>
      <c r="D410" s="1"/>
      <c r="E410" s="1"/>
      <c r="F410" s="1"/>
      <c r="G410" s="1"/>
      <c r="H410" s="1"/>
      <c r="I410" s="1"/>
      <c r="J410" s="1"/>
      <c r="K410" s="1"/>
      <c r="L410" s="1"/>
      <c r="M410" s="1"/>
      <c r="N410" s="1"/>
      <c r="O410" s="1"/>
      <c r="P410" s="1"/>
      <c r="Q410" s="1"/>
      <c r="R410" s="1"/>
      <c r="S410" s="1"/>
      <c r="T410" s="1"/>
      <c r="U410" s="1"/>
    </row>
    <row r="411" spans="1:21" ht="13.5" customHeight="1" x14ac:dyDescent="0.25">
      <c r="A411" s="1"/>
      <c r="B411" s="1"/>
      <c r="C411" s="19"/>
      <c r="D411" s="1"/>
      <c r="E411" s="1"/>
      <c r="F411" s="1"/>
      <c r="G411" s="1"/>
      <c r="H411" s="1"/>
      <c r="I411" s="1"/>
      <c r="J411" s="1"/>
      <c r="K411" s="1"/>
      <c r="L411" s="1"/>
      <c r="M411" s="1"/>
      <c r="N411" s="1"/>
      <c r="O411" s="1"/>
      <c r="P411" s="1"/>
      <c r="Q411" s="1"/>
      <c r="R411" s="1"/>
      <c r="S411" s="1"/>
      <c r="T411" s="1"/>
      <c r="U411" s="1"/>
    </row>
    <row r="412" spans="1:21" ht="13.5" customHeight="1" x14ac:dyDescent="0.25">
      <c r="A412" s="1"/>
      <c r="B412" s="1"/>
      <c r="C412" s="19"/>
      <c r="D412" s="1"/>
      <c r="E412" s="1"/>
      <c r="F412" s="1"/>
      <c r="G412" s="1"/>
      <c r="H412" s="1"/>
      <c r="I412" s="1"/>
      <c r="J412" s="1"/>
      <c r="K412" s="1"/>
      <c r="L412" s="1"/>
      <c r="M412" s="1"/>
      <c r="N412" s="1"/>
      <c r="O412" s="1"/>
      <c r="P412" s="1"/>
      <c r="Q412" s="1"/>
      <c r="R412" s="1"/>
      <c r="S412" s="1"/>
      <c r="T412" s="1"/>
      <c r="U412" s="1"/>
    </row>
    <row r="413" spans="1:21" ht="13.5" customHeight="1" x14ac:dyDescent="0.25">
      <c r="A413" s="1"/>
      <c r="B413" s="1"/>
      <c r="C413" s="19"/>
      <c r="D413" s="1"/>
      <c r="E413" s="1"/>
      <c r="F413" s="1"/>
      <c r="G413" s="1"/>
      <c r="H413" s="1"/>
      <c r="I413" s="1"/>
      <c r="J413" s="1"/>
      <c r="K413" s="1"/>
      <c r="L413" s="1"/>
      <c r="M413" s="1"/>
      <c r="N413" s="1"/>
      <c r="O413" s="1"/>
      <c r="P413" s="1"/>
      <c r="Q413" s="1"/>
      <c r="R413" s="1"/>
      <c r="S413" s="1"/>
      <c r="T413" s="1"/>
      <c r="U413" s="1"/>
    </row>
    <row r="414" spans="1:21" ht="13.5" customHeight="1" x14ac:dyDescent="0.25">
      <c r="A414" s="1"/>
      <c r="B414" s="1"/>
      <c r="C414" s="19"/>
      <c r="D414" s="1"/>
      <c r="E414" s="1"/>
      <c r="F414" s="1"/>
      <c r="G414" s="1"/>
      <c r="H414" s="1"/>
      <c r="I414" s="1"/>
      <c r="J414" s="1"/>
      <c r="K414" s="1"/>
      <c r="L414" s="1"/>
      <c r="M414" s="1"/>
      <c r="N414" s="1"/>
      <c r="O414" s="1"/>
      <c r="P414" s="1"/>
      <c r="Q414" s="1"/>
      <c r="R414" s="1"/>
      <c r="S414" s="1"/>
      <c r="T414" s="1"/>
      <c r="U414" s="1"/>
    </row>
    <row r="415" spans="1:21" ht="13.5" customHeight="1" x14ac:dyDescent="0.25">
      <c r="A415" s="1"/>
      <c r="B415" s="1"/>
      <c r="C415" s="19"/>
      <c r="D415" s="1"/>
      <c r="E415" s="1"/>
      <c r="F415" s="1"/>
      <c r="G415" s="1"/>
      <c r="H415" s="1"/>
      <c r="I415" s="1"/>
      <c r="J415" s="1"/>
      <c r="K415" s="1"/>
      <c r="L415" s="1"/>
      <c r="M415" s="1"/>
      <c r="N415" s="1"/>
      <c r="O415" s="1"/>
      <c r="P415" s="1"/>
      <c r="Q415" s="1"/>
      <c r="R415" s="1"/>
      <c r="S415" s="1"/>
      <c r="T415" s="1"/>
      <c r="U415" s="1"/>
    </row>
    <row r="416" spans="1:21" ht="13.5" customHeight="1" x14ac:dyDescent="0.25">
      <c r="A416" s="1"/>
      <c r="B416" s="1"/>
      <c r="C416" s="19"/>
      <c r="D416" s="1"/>
      <c r="E416" s="1"/>
      <c r="F416" s="1"/>
      <c r="G416" s="1"/>
      <c r="H416" s="1"/>
      <c r="I416" s="1"/>
      <c r="J416" s="1"/>
      <c r="K416" s="1"/>
      <c r="L416" s="1"/>
      <c r="M416" s="1"/>
      <c r="N416" s="1"/>
      <c r="O416" s="1"/>
      <c r="P416" s="1"/>
      <c r="Q416" s="1"/>
      <c r="R416" s="1"/>
      <c r="S416" s="1"/>
      <c r="T416" s="1"/>
      <c r="U416" s="1"/>
    </row>
    <row r="417" spans="1:21" ht="13.5" customHeight="1" x14ac:dyDescent="0.25">
      <c r="A417" s="1"/>
      <c r="B417" s="1"/>
      <c r="C417" s="19"/>
      <c r="D417" s="1"/>
      <c r="E417" s="1"/>
      <c r="F417" s="1"/>
      <c r="G417" s="1"/>
      <c r="H417" s="1"/>
      <c r="I417" s="1"/>
      <c r="J417" s="1"/>
      <c r="K417" s="1"/>
      <c r="L417" s="1"/>
      <c r="M417" s="1"/>
      <c r="N417" s="1"/>
      <c r="O417" s="1"/>
      <c r="P417" s="1"/>
      <c r="Q417" s="1"/>
      <c r="R417" s="1"/>
      <c r="S417" s="1"/>
      <c r="T417" s="1"/>
      <c r="U417" s="1"/>
    </row>
    <row r="418" spans="1:21" ht="13.5" customHeight="1" x14ac:dyDescent="0.25">
      <c r="A418" s="1"/>
      <c r="B418" s="1"/>
      <c r="C418" s="19"/>
      <c r="D418" s="1"/>
      <c r="E418" s="1"/>
      <c r="F418" s="1"/>
      <c r="G418" s="1"/>
      <c r="H418" s="1"/>
      <c r="I418" s="1"/>
      <c r="J418" s="1"/>
      <c r="K418" s="1"/>
      <c r="L418" s="1"/>
      <c r="M418" s="1"/>
      <c r="N418" s="1"/>
      <c r="O418" s="1"/>
      <c r="P418" s="1"/>
      <c r="Q418" s="1"/>
      <c r="R418" s="1"/>
      <c r="S418" s="1"/>
      <c r="T418" s="1"/>
      <c r="U418" s="1"/>
    </row>
    <row r="419" spans="1:21" ht="13.5" customHeight="1" x14ac:dyDescent="0.25">
      <c r="A419" s="1"/>
      <c r="B419" s="1"/>
      <c r="C419" s="19"/>
      <c r="D419" s="1"/>
      <c r="E419" s="1"/>
      <c r="F419" s="1"/>
      <c r="G419" s="1"/>
      <c r="H419" s="1"/>
      <c r="I419" s="1"/>
      <c r="J419" s="1"/>
      <c r="K419" s="1"/>
      <c r="L419" s="1"/>
      <c r="M419" s="1"/>
      <c r="N419" s="1"/>
      <c r="O419" s="1"/>
      <c r="P419" s="1"/>
      <c r="Q419" s="1"/>
      <c r="R419" s="1"/>
      <c r="S419" s="1"/>
      <c r="T419" s="1"/>
      <c r="U419" s="1"/>
    </row>
    <row r="420" spans="1:21" ht="13.5" customHeight="1" x14ac:dyDescent="0.25">
      <c r="A420" s="1"/>
      <c r="B420" s="1"/>
      <c r="C420" s="19"/>
      <c r="D420" s="1"/>
      <c r="E420" s="1"/>
      <c r="F420" s="1"/>
      <c r="G420" s="1"/>
      <c r="H420" s="1"/>
      <c r="I420" s="1"/>
      <c r="J420" s="1"/>
      <c r="K420" s="1"/>
      <c r="L420" s="1"/>
      <c r="M420" s="1"/>
      <c r="N420" s="1"/>
      <c r="O420" s="1"/>
      <c r="P420" s="1"/>
      <c r="Q420" s="1"/>
      <c r="R420" s="1"/>
      <c r="S420" s="1"/>
      <c r="T420" s="1"/>
      <c r="U420" s="1"/>
    </row>
    <row r="421" spans="1:21" ht="13.5" customHeight="1" x14ac:dyDescent="0.25">
      <c r="A421" s="1"/>
      <c r="B421" s="1"/>
      <c r="C421" s="19"/>
      <c r="D421" s="1"/>
      <c r="E421" s="1"/>
      <c r="F421" s="1"/>
      <c r="G421" s="1"/>
      <c r="H421" s="1"/>
      <c r="I421" s="1"/>
      <c r="J421" s="1"/>
      <c r="K421" s="1"/>
      <c r="L421" s="1"/>
      <c r="M421" s="1"/>
      <c r="N421" s="1"/>
      <c r="O421" s="1"/>
      <c r="P421" s="1"/>
      <c r="Q421" s="1"/>
      <c r="R421" s="1"/>
      <c r="S421" s="1"/>
      <c r="T421" s="1"/>
      <c r="U421" s="1"/>
    </row>
    <row r="422" spans="1:21" ht="13.5" customHeight="1" x14ac:dyDescent="0.25">
      <c r="A422" s="1"/>
      <c r="B422" s="1"/>
      <c r="C422" s="19"/>
      <c r="D422" s="1"/>
      <c r="E422" s="1"/>
      <c r="F422" s="1"/>
      <c r="G422" s="1"/>
      <c r="H422" s="1"/>
      <c r="I422" s="1"/>
      <c r="J422" s="1"/>
      <c r="K422" s="1"/>
      <c r="L422" s="1"/>
      <c r="M422" s="1"/>
      <c r="N422" s="1"/>
      <c r="O422" s="1"/>
      <c r="P422" s="1"/>
      <c r="Q422" s="1"/>
      <c r="R422" s="1"/>
      <c r="S422" s="1"/>
      <c r="T422" s="1"/>
      <c r="U422" s="1"/>
    </row>
    <row r="423" spans="1:21" ht="13.5" customHeight="1" x14ac:dyDescent="0.25">
      <c r="A423" s="1"/>
      <c r="B423" s="1"/>
      <c r="C423" s="19"/>
      <c r="D423" s="1"/>
      <c r="E423" s="1"/>
      <c r="F423" s="1"/>
      <c r="G423" s="1"/>
      <c r="H423" s="1"/>
      <c r="I423" s="1"/>
      <c r="J423" s="1"/>
      <c r="K423" s="1"/>
      <c r="L423" s="1"/>
      <c r="M423" s="1"/>
      <c r="N423" s="1"/>
      <c r="O423" s="1"/>
      <c r="P423" s="1"/>
      <c r="Q423" s="1"/>
      <c r="R423" s="1"/>
      <c r="S423" s="1"/>
      <c r="T423" s="1"/>
      <c r="U423" s="1"/>
    </row>
    <row r="424" spans="1:21" ht="13.5" customHeight="1" x14ac:dyDescent="0.25">
      <c r="A424" s="1"/>
      <c r="B424" s="1"/>
      <c r="C424" s="19"/>
      <c r="D424" s="1"/>
      <c r="E424" s="1"/>
      <c r="F424" s="1"/>
      <c r="G424" s="1"/>
      <c r="H424" s="1"/>
      <c r="I424" s="1"/>
      <c r="J424" s="1"/>
      <c r="K424" s="1"/>
      <c r="L424" s="1"/>
      <c r="M424" s="1"/>
      <c r="N424" s="1"/>
      <c r="O424" s="1"/>
      <c r="P424" s="1"/>
      <c r="Q424" s="1"/>
      <c r="R424" s="1"/>
      <c r="S424" s="1"/>
      <c r="T424" s="1"/>
      <c r="U424" s="1"/>
    </row>
    <row r="425" spans="1:21" ht="13.5" customHeight="1" x14ac:dyDescent="0.25">
      <c r="A425" s="1"/>
      <c r="B425" s="1"/>
      <c r="C425" s="19"/>
      <c r="D425" s="1"/>
      <c r="E425" s="1"/>
      <c r="F425" s="1"/>
      <c r="G425" s="1"/>
      <c r="H425" s="1"/>
      <c r="I425" s="1"/>
      <c r="J425" s="1"/>
      <c r="K425" s="1"/>
      <c r="L425" s="1"/>
      <c r="M425" s="1"/>
      <c r="N425" s="1"/>
      <c r="O425" s="1"/>
      <c r="P425" s="1"/>
      <c r="Q425" s="1"/>
      <c r="R425" s="1"/>
      <c r="S425" s="1"/>
      <c r="T425" s="1"/>
      <c r="U425" s="1"/>
    </row>
    <row r="426" spans="1:21" ht="13.5" customHeight="1" x14ac:dyDescent="0.25">
      <c r="A426" s="1"/>
      <c r="B426" s="1"/>
      <c r="C426" s="19"/>
      <c r="D426" s="1"/>
      <c r="E426" s="1"/>
      <c r="F426" s="1"/>
      <c r="G426" s="1"/>
      <c r="H426" s="1"/>
      <c r="I426" s="1"/>
      <c r="J426" s="1"/>
      <c r="K426" s="1"/>
      <c r="L426" s="1"/>
      <c r="M426" s="1"/>
      <c r="N426" s="1"/>
      <c r="O426" s="1"/>
      <c r="P426" s="1"/>
      <c r="Q426" s="1"/>
      <c r="R426" s="1"/>
      <c r="S426" s="1"/>
      <c r="T426" s="1"/>
      <c r="U426" s="1"/>
    </row>
    <row r="427" spans="1:21" ht="13.5" customHeight="1" x14ac:dyDescent="0.25">
      <c r="A427" s="1"/>
      <c r="B427" s="1"/>
      <c r="C427" s="19"/>
      <c r="D427" s="1"/>
      <c r="E427" s="1"/>
      <c r="F427" s="1"/>
      <c r="G427" s="1"/>
      <c r="H427" s="1"/>
      <c r="I427" s="1"/>
      <c r="J427" s="1"/>
      <c r="K427" s="1"/>
      <c r="L427" s="1"/>
      <c r="M427" s="1"/>
      <c r="N427" s="1"/>
      <c r="O427" s="1"/>
      <c r="P427" s="1"/>
      <c r="Q427" s="1"/>
      <c r="R427" s="1"/>
      <c r="S427" s="1"/>
      <c r="T427" s="1"/>
      <c r="U427" s="1"/>
    </row>
    <row r="428" spans="1:21" ht="13.5" customHeight="1" x14ac:dyDescent="0.25">
      <c r="A428" s="1"/>
      <c r="B428" s="1"/>
      <c r="C428" s="19"/>
      <c r="D428" s="1"/>
      <c r="E428" s="1"/>
      <c r="F428" s="1"/>
      <c r="G428" s="1"/>
      <c r="H428" s="1"/>
      <c r="I428" s="1"/>
      <c r="J428" s="1"/>
      <c r="K428" s="1"/>
      <c r="L428" s="1"/>
      <c r="M428" s="1"/>
      <c r="N428" s="1"/>
      <c r="O428" s="1"/>
      <c r="P428" s="1"/>
      <c r="Q428" s="1"/>
      <c r="R428" s="1"/>
      <c r="S428" s="1"/>
      <c r="T428" s="1"/>
      <c r="U428" s="1"/>
    </row>
    <row r="429" spans="1:21" ht="13.5" customHeight="1" x14ac:dyDescent="0.25">
      <c r="A429" s="1"/>
      <c r="B429" s="1"/>
      <c r="C429" s="19"/>
      <c r="D429" s="1"/>
      <c r="E429" s="1"/>
      <c r="F429" s="1"/>
      <c r="G429" s="1"/>
      <c r="H429" s="1"/>
      <c r="I429" s="1"/>
      <c r="J429" s="1"/>
      <c r="K429" s="1"/>
      <c r="L429" s="1"/>
      <c r="M429" s="1"/>
      <c r="N429" s="1"/>
      <c r="O429" s="1"/>
      <c r="P429" s="1"/>
      <c r="Q429" s="1"/>
      <c r="R429" s="1"/>
      <c r="S429" s="1"/>
      <c r="T429" s="1"/>
      <c r="U429" s="1"/>
    </row>
    <row r="430" spans="1:21" ht="13.5" customHeight="1" x14ac:dyDescent="0.25">
      <c r="A430" s="1"/>
      <c r="B430" s="1"/>
      <c r="C430" s="19"/>
      <c r="D430" s="1"/>
      <c r="E430" s="1"/>
      <c r="F430" s="1"/>
      <c r="G430" s="1"/>
      <c r="H430" s="1"/>
      <c r="I430" s="1"/>
      <c r="J430" s="1"/>
      <c r="K430" s="1"/>
      <c r="L430" s="1"/>
      <c r="M430" s="1"/>
      <c r="N430" s="1"/>
      <c r="O430" s="1"/>
      <c r="P430" s="1"/>
      <c r="Q430" s="1"/>
      <c r="R430" s="1"/>
      <c r="S430" s="1"/>
      <c r="T430" s="1"/>
      <c r="U430" s="1"/>
    </row>
    <row r="431" spans="1:21" ht="13.5" customHeight="1" x14ac:dyDescent="0.25">
      <c r="A431" s="1"/>
      <c r="B431" s="1"/>
      <c r="C431" s="19"/>
      <c r="D431" s="1"/>
      <c r="E431" s="1"/>
      <c r="F431" s="1"/>
      <c r="G431" s="1"/>
      <c r="H431" s="1"/>
      <c r="I431" s="1"/>
      <c r="J431" s="1"/>
      <c r="K431" s="1"/>
      <c r="L431" s="1"/>
      <c r="M431" s="1"/>
      <c r="N431" s="1"/>
      <c r="O431" s="1"/>
      <c r="P431" s="1"/>
      <c r="Q431" s="1"/>
      <c r="R431" s="1"/>
      <c r="S431" s="1"/>
      <c r="T431" s="1"/>
      <c r="U431" s="1"/>
    </row>
    <row r="432" spans="1:21" ht="13.5" customHeight="1" x14ac:dyDescent="0.25">
      <c r="A432" s="1"/>
      <c r="B432" s="1"/>
      <c r="C432" s="19"/>
      <c r="D432" s="1"/>
      <c r="E432" s="1"/>
      <c r="F432" s="1"/>
      <c r="G432" s="1"/>
      <c r="H432" s="1"/>
      <c r="I432" s="1"/>
      <c r="J432" s="1"/>
      <c r="K432" s="1"/>
      <c r="L432" s="1"/>
      <c r="M432" s="1"/>
      <c r="N432" s="1"/>
      <c r="O432" s="1"/>
      <c r="P432" s="1"/>
      <c r="Q432" s="1"/>
      <c r="R432" s="1"/>
      <c r="S432" s="1"/>
      <c r="T432" s="1"/>
      <c r="U432" s="1"/>
    </row>
    <row r="433" spans="1:21" ht="13.5" customHeight="1" x14ac:dyDescent="0.25">
      <c r="A433" s="1"/>
      <c r="B433" s="1"/>
      <c r="C433" s="19"/>
      <c r="D433" s="1"/>
      <c r="E433" s="1"/>
      <c r="F433" s="1"/>
      <c r="G433" s="1"/>
      <c r="H433" s="1"/>
      <c r="I433" s="1"/>
      <c r="J433" s="1"/>
      <c r="K433" s="1"/>
      <c r="L433" s="1"/>
      <c r="M433" s="1"/>
      <c r="N433" s="1"/>
      <c r="O433" s="1"/>
      <c r="P433" s="1"/>
      <c r="Q433" s="1"/>
      <c r="R433" s="1"/>
      <c r="S433" s="1"/>
      <c r="T433" s="1"/>
      <c r="U433" s="1"/>
    </row>
    <row r="434" spans="1:21" ht="13.5" customHeight="1" x14ac:dyDescent="0.25">
      <c r="A434" s="1"/>
      <c r="B434" s="1"/>
      <c r="C434" s="19"/>
      <c r="D434" s="1"/>
      <c r="E434" s="1"/>
      <c r="F434" s="1"/>
      <c r="G434" s="1"/>
      <c r="H434" s="1"/>
      <c r="I434" s="1"/>
      <c r="J434" s="1"/>
      <c r="K434" s="1"/>
      <c r="L434" s="1"/>
      <c r="M434" s="1"/>
      <c r="N434" s="1"/>
      <c r="O434" s="1"/>
      <c r="P434" s="1"/>
      <c r="Q434" s="1"/>
      <c r="R434" s="1"/>
      <c r="S434" s="1"/>
      <c r="T434" s="1"/>
      <c r="U434" s="1"/>
    </row>
    <row r="435" spans="1:21" ht="13.5" customHeight="1" x14ac:dyDescent="0.25">
      <c r="A435" s="1"/>
      <c r="B435" s="1"/>
      <c r="C435" s="19"/>
      <c r="D435" s="1"/>
      <c r="E435" s="1"/>
      <c r="F435" s="1"/>
      <c r="G435" s="1"/>
      <c r="H435" s="1"/>
      <c r="I435" s="1"/>
      <c r="J435" s="1"/>
      <c r="K435" s="1"/>
      <c r="L435" s="1"/>
      <c r="M435" s="1"/>
      <c r="N435" s="1"/>
      <c r="O435" s="1"/>
      <c r="P435" s="1"/>
      <c r="Q435" s="1"/>
      <c r="R435" s="1"/>
      <c r="S435" s="1"/>
      <c r="T435" s="1"/>
      <c r="U435" s="1"/>
    </row>
    <row r="436" spans="1:21" ht="13.5" customHeight="1" x14ac:dyDescent="0.25">
      <c r="A436" s="1"/>
      <c r="B436" s="1"/>
      <c r="C436" s="19"/>
      <c r="D436" s="1"/>
      <c r="E436" s="1"/>
      <c r="F436" s="1"/>
      <c r="G436" s="1"/>
      <c r="H436" s="1"/>
      <c r="I436" s="1"/>
      <c r="J436" s="1"/>
      <c r="K436" s="1"/>
      <c r="L436" s="1"/>
      <c r="M436" s="1"/>
      <c r="N436" s="1"/>
      <c r="O436" s="1"/>
      <c r="P436" s="1"/>
      <c r="Q436" s="1"/>
      <c r="R436" s="1"/>
      <c r="S436" s="1"/>
      <c r="T436" s="1"/>
      <c r="U436" s="1"/>
    </row>
    <row r="437" spans="1:21" ht="13.5" customHeight="1" x14ac:dyDescent="0.25">
      <c r="A437" s="1"/>
      <c r="B437" s="1"/>
      <c r="C437" s="19"/>
      <c r="D437" s="1"/>
      <c r="E437" s="1"/>
      <c r="F437" s="1"/>
      <c r="G437" s="1"/>
      <c r="H437" s="1"/>
      <c r="I437" s="1"/>
      <c r="J437" s="1"/>
      <c r="K437" s="1"/>
      <c r="L437" s="1"/>
      <c r="M437" s="1"/>
      <c r="N437" s="1"/>
      <c r="O437" s="1"/>
      <c r="P437" s="1"/>
      <c r="Q437" s="1"/>
      <c r="R437" s="1"/>
      <c r="S437" s="1"/>
      <c r="T437" s="1"/>
      <c r="U437" s="1"/>
    </row>
    <row r="438" spans="1:21" ht="13.5" customHeight="1" x14ac:dyDescent="0.25">
      <c r="A438" s="1"/>
      <c r="B438" s="1"/>
      <c r="C438" s="19"/>
      <c r="D438" s="1"/>
      <c r="E438" s="1"/>
      <c r="F438" s="1"/>
      <c r="G438" s="1"/>
      <c r="H438" s="1"/>
      <c r="I438" s="1"/>
      <c r="J438" s="1"/>
      <c r="K438" s="1"/>
      <c r="L438" s="1"/>
      <c r="M438" s="1"/>
      <c r="N438" s="1"/>
      <c r="O438" s="1"/>
      <c r="P438" s="1"/>
      <c r="Q438" s="1"/>
      <c r="R438" s="1"/>
      <c r="S438" s="1"/>
      <c r="T438" s="1"/>
      <c r="U438" s="1"/>
    </row>
    <row r="439" spans="1:21" ht="13.5" customHeight="1" x14ac:dyDescent="0.25">
      <c r="A439" s="1"/>
      <c r="B439" s="1"/>
      <c r="C439" s="19"/>
      <c r="D439" s="1"/>
      <c r="E439" s="1"/>
      <c r="F439" s="1"/>
      <c r="G439" s="1"/>
      <c r="H439" s="1"/>
      <c r="I439" s="1"/>
      <c r="J439" s="1"/>
      <c r="K439" s="1"/>
      <c r="L439" s="1"/>
      <c r="M439" s="1"/>
      <c r="N439" s="1"/>
      <c r="O439" s="1"/>
      <c r="P439" s="1"/>
      <c r="Q439" s="1"/>
      <c r="R439" s="1"/>
      <c r="S439" s="1"/>
      <c r="T439" s="1"/>
      <c r="U439" s="1"/>
    </row>
    <row r="440" spans="1:21" ht="13.5" customHeight="1" x14ac:dyDescent="0.25">
      <c r="A440" s="1"/>
      <c r="B440" s="1"/>
      <c r="C440" s="19"/>
      <c r="D440" s="1"/>
      <c r="E440" s="1"/>
      <c r="F440" s="1"/>
      <c r="G440" s="1"/>
      <c r="H440" s="1"/>
      <c r="I440" s="1"/>
      <c r="J440" s="1"/>
      <c r="K440" s="1"/>
      <c r="L440" s="1"/>
      <c r="M440" s="1"/>
      <c r="N440" s="1"/>
      <c r="O440" s="1"/>
      <c r="P440" s="1"/>
      <c r="Q440" s="1"/>
      <c r="R440" s="1"/>
      <c r="S440" s="1"/>
      <c r="T440" s="1"/>
      <c r="U440" s="1"/>
    </row>
    <row r="441" spans="1:21" ht="13.5" customHeight="1" x14ac:dyDescent="0.25">
      <c r="A441" s="1"/>
      <c r="B441" s="1"/>
      <c r="C441" s="19"/>
      <c r="D441" s="1"/>
      <c r="E441" s="1"/>
      <c r="F441" s="1"/>
      <c r="G441" s="1"/>
      <c r="H441" s="1"/>
      <c r="I441" s="1"/>
      <c r="J441" s="1"/>
      <c r="K441" s="1"/>
      <c r="L441" s="1"/>
      <c r="M441" s="1"/>
      <c r="N441" s="1"/>
      <c r="O441" s="1"/>
      <c r="P441" s="1"/>
      <c r="Q441" s="1"/>
      <c r="R441" s="1"/>
      <c r="S441" s="1"/>
      <c r="T441" s="1"/>
      <c r="U441" s="1"/>
    </row>
    <row r="442" spans="1:21" ht="13.5" customHeight="1" x14ac:dyDescent="0.25">
      <c r="A442" s="1"/>
      <c r="B442" s="1"/>
      <c r="C442" s="19"/>
      <c r="D442" s="1"/>
      <c r="E442" s="1"/>
      <c r="F442" s="1"/>
      <c r="G442" s="1"/>
      <c r="H442" s="1"/>
      <c r="I442" s="1"/>
      <c r="J442" s="1"/>
      <c r="K442" s="1"/>
      <c r="L442" s="1"/>
      <c r="M442" s="1"/>
      <c r="N442" s="1"/>
      <c r="O442" s="1"/>
      <c r="P442" s="1"/>
      <c r="Q442" s="1"/>
      <c r="R442" s="1"/>
      <c r="S442" s="1"/>
      <c r="T442" s="1"/>
      <c r="U442" s="1"/>
    </row>
    <row r="443" spans="1:21" ht="13.5" customHeight="1" x14ac:dyDescent="0.25">
      <c r="A443" s="1"/>
      <c r="B443" s="1"/>
      <c r="C443" s="19"/>
      <c r="D443" s="1"/>
      <c r="E443" s="1"/>
      <c r="F443" s="1"/>
      <c r="G443" s="1"/>
      <c r="H443" s="1"/>
      <c r="I443" s="1"/>
      <c r="J443" s="1"/>
      <c r="K443" s="1"/>
      <c r="L443" s="1"/>
      <c r="M443" s="1"/>
      <c r="N443" s="1"/>
      <c r="O443" s="1"/>
      <c r="P443" s="1"/>
      <c r="Q443" s="1"/>
      <c r="R443" s="1"/>
      <c r="S443" s="1"/>
      <c r="T443" s="1"/>
      <c r="U443" s="1"/>
    </row>
    <row r="444" spans="1:21" ht="13.5" customHeight="1" x14ac:dyDescent="0.25">
      <c r="A444" s="1"/>
      <c r="B444" s="1"/>
      <c r="C444" s="19"/>
      <c r="D444" s="1"/>
      <c r="E444" s="1"/>
      <c r="F444" s="1"/>
      <c r="G444" s="1"/>
      <c r="H444" s="1"/>
      <c r="I444" s="1"/>
      <c r="J444" s="1"/>
      <c r="K444" s="1"/>
      <c r="L444" s="1"/>
      <c r="M444" s="1"/>
      <c r="N444" s="1"/>
      <c r="O444" s="1"/>
      <c r="P444" s="1"/>
      <c r="Q444" s="1"/>
      <c r="R444" s="1"/>
      <c r="S444" s="1"/>
      <c r="T444" s="1"/>
      <c r="U444" s="1"/>
    </row>
    <row r="445" spans="1:21" ht="13.5" customHeight="1" x14ac:dyDescent="0.25">
      <c r="A445" s="1"/>
      <c r="B445" s="1"/>
      <c r="C445" s="19"/>
      <c r="D445" s="1"/>
      <c r="E445" s="1"/>
      <c r="F445" s="1"/>
      <c r="G445" s="1"/>
      <c r="H445" s="1"/>
      <c r="I445" s="1"/>
      <c r="J445" s="1"/>
      <c r="K445" s="1"/>
      <c r="L445" s="1"/>
      <c r="M445" s="1"/>
      <c r="N445" s="1"/>
      <c r="O445" s="1"/>
      <c r="P445" s="1"/>
      <c r="Q445" s="1"/>
      <c r="R445" s="1"/>
      <c r="S445" s="1"/>
      <c r="T445" s="1"/>
      <c r="U445" s="1"/>
    </row>
    <row r="446" spans="1:21" ht="13.5" customHeight="1" x14ac:dyDescent="0.25">
      <c r="A446" s="1"/>
      <c r="B446" s="1"/>
      <c r="C446" s="19"/>
      <c r="D446" s="1"/>
      <c r="E446" s="1"/>
      <c r="F446" s="1"/>
      <c r="G446" s="1"/>
      <c r="H446" s="1"/>
      <c r="I446" s="1"/>
      <c r="J446" s="1"/>
      <c r="K446" s="1"/>
      <c r="L446" s="1"/>
      <c r="M446" s="1"/>
      <c r="N446" s="1"/>
      <c r="O446" s="1"/>
      <c r="P446" s="1"/>
      <c r="Q446" s="1"/>
      <c r="R446" s="1"/>
      <c r="S446" s="1"/>
      <c r="T446" s="1"/>
      <c r="U446" s="1"/>
    </row>
    <row r="447" spans="1:21" ht="13.5" customHeight="1" x14ac:dyDescent="0.25">
      <c r="A447" s="1"/>
      <c r="B447" s="1"/>
      <c r="C447" s="19"/>
      <c r="D447" s="1"/>
      <c r="E447" s="1"/>
      <c r="F447" s="1"/>
      <c r="G447" s="1"/>
      <c r="H447" s="1"/>
      <c r="I447" s="1"/>
      <c r="J447" s="1"/>
      <c r="K447" s="1"/>
      <c r="L447" s="1"/>
      <c r="M447" s="1"/>
      <c r="N447" s="1"/>
      <c r="O447" s="1"/>
      <c r="P447" s="1"/>
      <c r="Q447" s="1"/>
      <c r="R447" s="1"/>
      <c r="S447" s="1"/>
      <c r="T447" s="1"/>
      <c r="U447" s="1"/>
    </row>
    <row r="448" spans="1:21" ht="13.5" customHeight="1" x14ac:dyDescent="0.25">
      <c r="A448" s="1"/>
      <c r="B448" s="1"/>
      <c r="C448" s="19"/>
      <c r="D448" s="1"/>
      <c r="E448" s="1"/>
      <c r="F448" s="1"/>
      <c r="G448" s="1"/>
      <c r="H448" s="1"/>
      <c r="I448" s="1"/>
      <c r="J448" s="1"/>
      <c r="K448" s="1"/>
      <c r="L448" s="1"/>
      <c r="M448" s="1"/>
      <c r="N448" s="1"/>
      <c r="O448" s="1"/>
      <c r="P448" s="1"/>
      <c r="Q448" s="1"/>
      <c r="R448" s="1"/>
      <c r="S448" s="1"/>
      <c r="T448" s="1"/>
      <c r="U448" s="1"/>
    </row>
    <row r="449" spans="1:21" ht="13.5" customHeight="1" x14ac:dyDescent="0.25">
      <c r="A449" s="1"/>
      <c r="B449" s="1"/>
      <c r="C449" s="19"/>
      <c r="D449" s="1"/>
      <c r="E449" s="1"/>
      <c r="F449" s="1"/>
      <c r="G449" s="1"/>
      <c r="H449" s="1"/>
      <c r="I449" s="1"/>
      <c r="J449" s="1"/>
      <c r="K449" s="1"/>
      <c r="L449" s="1"/>
      <c r="M449" s="1"/>
      <c r="N449" s="1"/>
      <c r="O449" s="1"/>
      <c r="P449" s="1"/>
      <c r="Q449" s="1"/>
      <c r="R449" s="1"/>
      <c r="S449" s="1"/>
      <c r="T449" s="1"/>
      <c r="U449" s="1"/>
    </row>
    <row r="450" spans="1:21" ht="13.5" customHeight="1" x14ac:dyDescent="0.25">
      <c r="A450" s="1"/>
      <c r="B450" s="1"/>
      <c r="C450" s="19"/>
      <c r="D450" s="1"/>
      <c r="E450" s="1"/>
      <c r="F450" s="1"/>
      <c r="G450" s="1"/>
      <c r="H450" s="1"/>
      <c r="I450" s="1"/>
      <c r="J450" s="1"/>
      <c r="K450" s="1"/>
      <c r="L450" s="1"/>
      <c r="M450" s="1"/>
      <c r="N450" s="1"/>
      <c r="O450" s="1"/>
      <c r="P450" s="1"/>
      <c r="Q450" s="1"/>
      <c r="R450" s="1"/>
      <c r="S450" s="1"/>
      <c r="T450" s="1"/>
      <c r="U450" s="1"/>
    </row>
    <row r="451" spans="1:21" ht="13.5" customHeight="1" x14ac:dyDescent="0.25">
      <c r="A451" s="1"/>
      <c r="B451" s="1"/>
      <c r="C451" s="19"/>
      <c r="D451" s="1"/>
      <c r="E451" s="1"/>
      <c r="F451" s="1"/>
      <c r="G451" s="1"/>
      <c r="H451" s="1"/>
      <c r="I451" s="1"/>
      <c r="J451" s="1"/>
      <c r="K451" s="1"/>
      <c r="L451" s="1"/>
      <c r="M451" s="1"/>
      <c r="N451" s="1"/>
      <c r="O451" s="1"/>
      <c r="P451" s="1"/>
      <c r="Q451" s="1"/>
      <c r="R451" s="1"/>
      <c r="S451" s="1"/>
      <c r="T451" s="1"/>
      <c r="U451" s="1"/>
    </row>
    <row r="452" spans="1:21" ht="13.5" customHeight="1" x14ac:dyDescent="0.25">
      <c r="A452" s="1"/>
      <c r="B452" s="1"/>
      <c r="C452" s="19"/>
      <c r="D452" s="1"/>
      <c r="E452" s="1"/>
      <c r="F452" s="1"/>
      <c r="G452" s="1"/>
      <c r="H452" s="1"/>
      <c r="I452" s="1"/>
      <c r="J452" s="1"/>
      <c r="K452" s="1"/>
      <c r="L452" s="1"/>
      <c r="M452" s="1"/>
      <c r="N452" s="1"/>
      <c r="O452" s="1"/>
      <c r="P452" s="1"/>
      <c r="Q452" s="1"/>
      <c r="R452" s="1"/>
      <c r="S452" s="1"/>
      <c r="T452" s="1"/>
      <c r="U452" s="1"/>
    </row>
    <row r="453" spans="1:21" ht="13.5" customHeight="1" x14ac:dyDescent="0.25">
      <c r="A453" s="1"/>
      <c r="B453" s="1"/>
      <c r="C453" s="19"/>
      <c r="D453" s="1"/>
      <c r="E453" s="1"/>
      <c r="F453" s="1"/>
      <c r="G453" s="1"/>
      <c r="H453" s="1"/>
      <c r="I453" s="1"/>
      <c r="J453" s="1"/>
      <c r="K453" s="1"/>
      <c r="L453" s="1"/>
      <c r="M453" s="1"/>
      <c r="N453" s="1"/>
      <c r="O453" s="1"/>
      <c r="P453" s="1"/>
      <c r="Q453" s="1"/>
      <c r="R453" s="1"/>
      <c r="S453" s="1"/>
      <c r="T453" s="1"/>
      <c r="U453" s="1"/>
    </row>
    <row r="454" spans="1:21" ht="13.5" customHeight="1" x14ac:dyDescent="0.25">
      <c r="A454" s="1"/>
      <c r="B454" s="1"/>
      <c r="C454" s="19"/>
      <c r="D454" s="1"/>
      <c r="E454" s="1"/>
      <c r="F454" s="1"/>
      <c r="G454" s="1"/>
      <c r="H454" s="1"/>
      <c r="I454" s="1"/>
      <c r="J454" s="1"/>
      <c r="K454" s="1"/>
      <c r="L454" s="1"/>
      <c r="M454" s="1"/>
      <c r="N454" s="1"/>
      <c r="O454" s="1"/>
      <c r="P454" s="1"/>
      <c r="Q454" s="1"/>
      <c r="R454" s="1"/>
      <c r="S454" s="1"/>
      <c r="T454" s="1"/>
      <c r="U454" s="1"/>
    </row>
    <row r="455" spans="1:21" ht="13.5" customHeight="1" x14ac:dyDescent="0.25">
      <c r="A455" s="1"/>
      <c r="B455" s="1"/>
      <c r="C455" s="19"/>
      <c r="D455" s="1"/>
      <c r="E455" s="1"/>
      <c r="F455" s="1"/>
      <c r="G455" s="1"/>
      <c r="H455" s="1"/>
      <c r="I455" s="1"/>
      <c r="J455" s="1"/>
      <c r="K455" s="1"/>
      <c r="L455" s="1"/>
      <c r="M455" s="1"/>
      <c r="N455" s="1"/>
      <c r="O455" s="1"/>
      <c r="P455" s="1"/>
      <c r="Q455" s="1"/>
      <c r="R455" s="1"/>
      <c r="S455" s="1"/>
      <c r="T455" s="1"/>
      <c r="U455" s="1"/>
    </row>
    <row r="456" spans="1:21" ht="13.5" customHeight="1" x14ac:dyDescent="0.25">
      <c r="A456" s="1"/>
      <c r="B456" s="1"/>
      <c r="C456" s="19"/>
      <c r="D456" s="1"/>
      <c r="E456" s="1"/>
      <c r="F456" s="1"/>
      <c r="G456" s="1"/>
      <c r="H456" s="1"/>
      <c r="I456" s="1"/>
      <c r="J456" s="1"/>
      <c r="K456" s="1"/>
      <c r="L456" s="1"/>
      <c r="M456" s="1"/>
      <c r="N456" s="1"/>
      <c r="O456" s="1"/>
      <c r="P456" s="1"/>
      <c r="Q456" s="1"/>
      <c r="R456" s="1"/>
      <c r="S456" s="1"/>
      <c r="T456" s="1"/>
      <c r="U456" s="1"/>
    </row>
    <row r="457" spans="1:21" ht="13.5" customHeight="1" x14ac:dyDescent="0.25">
      <c r="A457" s="1"/>
      <c r="B457" s="1"/>
      <c r="C457" s="19"/>
      <c r="D457" s="1"/>
      <c r="E457" s="1"/>
      <c r="F457" s="1"/>
      <c r="G457" s="1"/>
      <c r="H457" s="1"/>
      <c r="I457" s="1"/>
      <c r="J457" s="1"/>
      <c r="K457" s="1"/>
      <c r="L457" s="1"/>
      <c r="M457" s="1"/>
      <c r="N457" s="1"/>
      <c r="O457" s="1"/>
      <c r="P457" s="1"/>
      <c r="Q457" s="1"/>
      <c r="R457" s="1"/>
      <c r="S457" s="1"/>
      <c r="T457" s="1"/>
      <c r="U457" s="1"/>
    </row>
    <row r="458" spans="1:21" ht="13.5" customHeight="1" x14ac:dyDescent="0.25">
      <c r="A458" s="1"/>
      <c r="B458" s="1"/>
      <c r="C458" s="19"/>
      <c r="D458" s="1"/>
      <c r="E458" s="1"/>
      <c r="F458" s="1"/>
      <c r="G458" s="1"/>
      <c r="H458" s="1"/>
      <c r="I458" s="1"/>
      <c r="J458" s="1"/>
      <c r="K458" s="1"/>
      <c r="L458" s="1"/>
      <c r="M458" s="1"/>
      <c r="N458" s="1"/>
      <c r="O458" s="1"/>
      <c r="P458" s="1"/>
      <c r="Q458" s="1"/>
      <c r="R458" s="1"/>
      <c r="S458" s="1"/>
      <c r="T458" s="1"/>
      <c r="U458" s="1"/>
    </row>
    <row r="459" spans="1:21" ht="13.5" customHeight="1" x14ac:dyDescent="0.25">
      <c r="A459" s="1"/>
      <c r="B459" s="1"/>
      <c r="C459" s="19"/>
      <c r="D459" s="1"/>
      <c r="E459" s="1"/>
      <c r="F459" s="1"/>
      <c r="G459" s="1"/>
      <c r="H459" s="1"/>
      <c r="I459" s="1"/>
      <c r="J459" s="1"/>
      <c r="K459" s="1"/>
      <c r="L459" s="1"/>
      <c r="M459" s="1"/>
      <c r="N459" s="1"/>
      <c r="O459" s="1"/>
      <c r="P459" s="1"/>
      <c r="Q459" s="1"/>
      <c r="R459" s="1"/>
      <c r="S459" s="1"/>
      <c r="T459" s="1"/>
      <c r="U459" s="1"/>
    </row>
    <row r="460" spans="1:21" ht="13.5" customHeight="1" x14ac:dyDescent="0.25">
      <c r="A460" s="1"/>
      <c r="B460" s="1"/>
      <c r="C460" s="19"/>
      <c r="D460" s="1"/>
      <c r="E460" s="1"/>
      <c r="F460" s="1"/>
      <c r="G460" s="1"/>
      <c r="H460" s="1"/>
      <c r="I460" s="1"/>
      <c r="J460" s="1"/>
      <c r="K460" s="1"/>
      <c r="L460" s="1"/>
      <c r="M460" s="1"/>
      <c r="N460" s="1"/>
      <c r="O460" s="1"/>
      <c r="P460" s="1"/>
      <c r="Q460" s="1"/>
      <c r="R460" s="1"/>
      <c r="S460" s="1"/>
      <c r="T460" s="1"/>
      <c r="U460" s="1"/>
    </row>
    <row r="461" spans="1:21" ht="13.5" customHeight="1" x14ac:dyDescent="0.25">
      <c r="A461" s="1"/>
      <c r="B461" s="1"/>
      <c r="C461" s="19"/>
      <c r="D461" s="1"/>
      <c r="E461" s="1"/>
      <c r="F461" s="1"/>
      <c r="G461" s="1"/>
      <c r="H461" s="1"/>
      <c r="I461" s="1"/>
      <c r="J461" s="1"/>
      <c r="K461" s="1"/>
      <c r="L461" s="1"/>
      <c r="M461" s="1"/>
      <c r="N461" s="1"/>
      <c r="O461" s="1"/>
      <c r="P461" s="1"/>
      <c r="Q461" s="1"/>
      <c r="R461" s="1"/>
      <c r="S461" s="1"/>
      <c r="T461" s="1"/>
      <c r="U461" s="1"/>
    </row>
    <row r="462" spans="1:21" ht="13.5" customHeight="1" x14ac:dyDescent="0.25">
      <c r="A462" s="1"/>
      <c r="B462" s="1"/>
      <c r="C462" s="19"/>
      <c r="D462" s="1"/>
      <c r="E462" s="1"/>
      <c r="F462" s="1"/>
      <c r="G462" s="1"/>
      <c r="H462" s="1"/>
      <c r="I462" s="1"/>
      <c r="J462" s="1"/>
      <c r="K462" s="1"/>
      <c r="L462" s="1"/>
      <c r="M462" s="1"/>
      <c r="N462" s="1"/>
      <c r="O462" s="1"/>
      <c r="P462" s="1"/>
      <c r="Q462" s="1"/>
      <c r="R462" s="1"/>
      <c r="S462" s="1"/>
      <c r="T462" s="1"/>
      <c r="U462" s="1"/>
    </row>
    <row r="463" spans="1:21" ht="13.5" customHeight="1" x14ac:dyDescent="0.25">
      <c r="A463" s="1"/>
      <c r="B463" s="1"/>
      <c r="C463" s="19"/>
      <c r="D463" s="1"/>
      <c r="E463" s="1"/>
      <c r="F463" s="1"/>
      <c r="G463" s="1"/>
      <c r="H463" s="1"/>
      <c r="I463" s="1"/>
      <c r="J463" s="1"/>
      <c r="K463" s="1"/>
      <c r="L463" s="1"/>
      <c r="M463" s="1"/>
      <c r="N463" s="1"/>
      <c r="O463" s="1"/>
      <c r="P463" s="1"/>
      <c r="Q463" s="1"/>
      <c r="R463" s="1"/>
      <c r="S463" s="1"/>
      <c r="T463" s="1"/>
      <c r="U463" s="1"/>
    </row>
    <row r="464" spans="1:21" ht="13.5" customHeight="1" x14ac:dyDescent="0.25">
      <c r="A464" s="1"/>
      <c r="B464" s="1"/>
      <c r="C464" s="19"/>
      <c r="D464" s="1"/>
      <c r="E464" s="1"/>
      <c r="F464" s="1"/>
      <c r="G464" s="1"/>
      <c r="H464" s="1"/>
      <c r="I464" s="1"/>
      <c r="J464" s="1"/>
      <c r="K464" s="1"/>
      <c r="L464" s="1"/>
      <c r="M464" s="1"/>
      <c r="N464" s="1"/>
      <c r="O464" s="1"/>
      <c r="P464" s="1"/>
      <c r="Q464" s="1"/>
      <c r="R464" s="1"/>
      <c r="S464" s="1"/>
      <c r="T464" s="1"/>
      <c r="U464" s="1"/>
    </row>
    <row r="465" spans="1:21" ht="13.5" customHeight="1" x14ac:dyDescent="0.25">
      <c r="A465" s="1"/>
      <c r="B465" s="1"/>
      <c r="C465" s="19"/>
      <c r="D465" s="1"/>
      <c r="E465" s="1"/>
      <c r="F465" s="1"/>
      <c r="G465" s="1"/>
      <c r="H465" s="1"/>
      <c r="I465" s="1"/>
      <c r="J465" s="1"/>
      <c r="K465" s="1"/>
      <c r="L465" s="1"/>
      <c r="M465" s="1"/>
      <c r="N465" s="1"/>
      <c r="O465" s="1"/>
      <c r="P465" s="1"/>
      <c r="Q465" s="1"/>
      <c r="R465" s="1"/>
      <c r="S465" s="1"/>
      <c r="T465" s="1"/>
      <c r="U465" s="1"/>
    </row>
    <row r="466" spans="1:21" ht="13.5" customHeight="1" x14ac:dyDescent="0.25">
      <c r="A466" s="1"/>
      <c r="B466" s="1"/>
      <c r="C466" s="19"/>
      <c r="D466" s="1"/>
      <c r="E466" s="1"/>
      <c r="F466" s="1"/>
      <c r="G466" s="1"/>
      <c r="H466" s="1"/>
      <c r="I466" s="1"/>
      <c r="J466" s="1"/>
      <c r="K466" s="1"/>
      <c r="L466" s="1"/>
      <c r="M466" s="1"/>
      <c r="N466" s="1"/>
      <c r="O466" s="1"/>
      <c r="P466" s="1"/>
      <c r="Q466" s="1"/>
      <c r="R466" s="1"/>
      <c r="S466" s="1"/>
      <c r="T466" s="1"/>
      <c r="U466" s="1"/>
    </row>
    <row r="467" spans="1:21" ht="13.5" customHeight="1" x14ac:dyDescent="0.25">
      <c r="A467" s="1"/>
      <c r="B467" s="1"/>
      <c r="C467" s="19"/>
      <c r="D467" s="1"/>
      <c r="E467" s="1"/>
      <c r="F467" s="1"/>
      <c r="G467" s="1"/>
      <c r="H467" s="1"/>
      <c r="I467" s="1"/>
      <c r="J467" s="1"/>
      <c r="K467" s="1"/>
      <c r="L467" s="1"/>
      <c r="M467" s="1"/>
      <c r="N467" s="1"/>
      <c r="O467" s="1"/>
      <c r="P467" s="1"/>
      <c r="Q467" s="1"/>
      <c r="R467" s="1"/>
      <c r="S467" s="1"/>
      <c r="T467" s="1"/>
      <c r="U467" s="1"/>
    </row>
    <row r="468" spans="1:21" ht="13.5" customHeight="1" x14ac:dyDescent="0.25">
      <c r="A468" s="1"/>
      <c r="B468" s="1"/>
      <c r="C468" s="19"/>
      <c r="D468" s="1"/>
      <c r="E468" s="1"/>
      <c r="F468" s="1"/>
      <c r="G468" s="1"/>
      <c r="H468" s="1"/>
      <c r="I468" s="1"/>
      <c r="J468" s="1"/>
      <c r="K468" s="1"/>
      <c r="L468" s="1"/>
      <c r="M468" s="1"/>
      <c r="N468" s="1"/>
      <c r="O468" s="1"/>
      <c r="P468" s="1"/>
      <c r="Q468" s="1"/>
      <c r="R468" s="1"/>
      <c r="S468" s="1"/>
      <c r="T468" s="1"/>
      <c r="U468" s="1"/>
    </row>
    <row r="469" spans="1:21" ht="13.5" customHeight="1" x14ac:dyDescent="0.25">
      <c r="A469" s="1"/>
      <c r="B469" s="1"/>
      <c r="C469" s="19"/>
      <c r="D469" s="1"/>
      <c r="E469" s="1"/>
      <c r="F469" s="1"/>
      <c r="G469" s="1"/>
      <c r="H469" s="1"/>
      <c r="I469" s="1"/>
      <c r="J469" s="1"/>
      <c r="K469" s="1"/>
      <c r="L469" s="1"/>
      <c r="M469" s="1"/>
      <c r="N469" s="1"/>
      <c r="O469" s="1"/>
      <c r="P469" s="1"/>
      <c r="Q469" s="1"/>
      <c r="R469" s="1"/>
      <c r="S469" s="1"/>
      <c r="T469" s="1"/>
      <c r="U469" s="1"/>
    </row>
    <row r="470" spans="1:21" ht="13.5" customHeight="1" x14ac:dyDescent="0.25">
      <c r="A470" s="1"/>
      <c r="B470" s="1"/>
      <c r="C470" s="19"/>
      <c r="D470" s="1"/>
      <c r="E470" s="1"/>
      <c r="F470" s="1"/>
      <c r="G470" s="1"/>
      <c r="H470" s="1"/>
      <c r="I470" s="1"/>
      <c r="J470" s="1"/>
      <c r="K470" s="1"/>
      <c r="L470" s="1"/>
      <c r="M470" s="1"/>
      <c r="N470" s="1"/>
      <c r="O470" s="1"/>
      <c r="P470" s="1"/>
      <c r="Q470" s="1"/>
      <c r="R470" s="1"/>
      <c r="S470" s="1"/>
      <c r="T470" s="1"/>
      <c r="U470" s="1"/>
    </row>
    <row r="471" spans="1:21" ht="13.5" customHeight="1" x14ac:dyDescent="0.25">
      <c r="A471" s="1"/>
      <c r="B471" s="1"/>
      <c r="C471" s="19"/>
      <c r="D471" s="1"/>
      <c r="E471" s="1"/>
      <c r="F471" s="1"/>
      <c r="G471" s="1"/>
      <c r="H471" s="1"/>
      <c r="I471" s="1"/>
      <c r="J471" s="1"/>
      <c r="K471" s="1"/>
      <c r="L471" s="1"/>
      <c r="M471" s="1"/>
      <c r="N471" s="1"/>
      <c r="O471" s="1"/>
      <c r="P471" s="1"/>
      <c r="Q471" s="1"/>
      <c r="R471" s="1"/>
      <c r="S471" s="1"/>
      <c r="T471" s="1"/>
      <c r="U471" s="1"/>
    </row>
    <row r="472" spans="1:21" ht="13.5" customHeight="1" x14ac:dyDescent="0.25">
      <c r="A472" s="1"/>
      <c r="B472" s="1"/>
      <c r="C472" s="19"/>
      <c r="D472" s="1"/>
      <c r="E472" s="1"/>
      <c r="F472" s="1"/>
      <c r="G472" s="1"/>
      <c r="H472" s="1"/>
      <c r="I472" s="1"/>
      <c r="J472" s="1"/>
      <c r="K472" s="1"/>
      <c r="L472" s="1"/>
      <c r="M472" s="1"/>
      <c r="N472" s="1"/>
      <c r="O472" s="1"/>
      <c r="P472" s="1"/>
      <c r="Q472" s="1"/>
      <c r="R472" s="1"/>
      <c r="S472" s="1"/>
      <c r="T472" s="1"/>
      <c r="U472" s="1"/>
    </row>
    <row r="473" spans="1:21" ht="13.5" customHeight="1" x14ac:dyDescent="0.25">
      <c r="A473" s="1"/>
      <c r="B473" s="1"/>
      <c r="C473" s="19"/>
      <c r="D473" s="1"/>
      <c r="E473" s="1"/>
      <c r="F473" s="1"/>
      <c r="G473" s="1"/>
      <c r="H473" s="1"/>
      <c r="I473" s="1"/>
      <c r="J473" s="1"/>
      <c r="K473" s="1"/>
      <c r="L473" s="1"/>
      <c r="M473" s="1"/>
      <c r="N473" s="1"/>
      <c r="O473" s="1"/>
      <c r="P473" s="1"/>
      <c r="Q473" s="1"/>
      <c r="R473" s="1"/>
      <c r="S473" s="1"/>
      <c r="T473" s="1"/>
      <c r="U473" s="1"/>
    </row>
    <row r="474" spans="1:21" ht="13.5" customHeight="1" x14ac:dyDescent="0.25">
      <c r="A474" s="1"/>
      <c r="B474" s="1"/>
      <c r="C474" s="19"/>
      <c r="D474" s="1"/>
      <c r="E474" s="1"/>
      <c r="F474" s="1"/>
      <c r="G474" s="1"/>
      <c r="H474" s="1"/>
      <c r="I474" s="1"/>
      <c r="J474" s="1"/>
      <c r="K474" s="1"/>
      <c r="L474" s="1"/>
      <c r="M474" s="1"/>
      <c r="N474" s="1"/>
      <c r="O474" s="1"/>
      <c r="P474" s="1"/>
      <c r="Q474" s="1"/>
      <c r="R474" s="1"/>
      <c r="S474" s="1"/>
      <c r="T474" s="1"/>
      <c r="U474" s="1"/>
    </row>
    <row r="475" spans="1:21" ht="13.5" customHeight="1" x14ac:dyDescent="0.25">
      <c r="A475" s="1"/>
      <c r="B475" s="1"/>
      <c r="C475" s="19"/>
      <c r="D475" s="1"/>
      <c r="E475" s="1"/>
      <c r="F475" s="1"/>
      <c r="G475" s="1"/>
      <c r="H475" s="1"/>
      <c r="I475" s="1"/>
      <c r="J475" s="1"/>
      <c r="K475" s="1"/>
      <c r="L475" s="1"/>
      <c r="M475" s="1"/>
      <c r="N475" s="1"/>
      <c r="O475" s="1"/>
      <c r="P475" s="1"/>
      <c r="Q475" s="1"/>
      <c r="R475" s="1"/>
      <c r="S475" s="1"/>
      <c r="T475" s="1"/>
      <c r="U475" s="1"/>
    </row>
    <row r="476" spans="1:21" ht="13.5" customHeight="1" x14ac:dyDescent="0.25">
      <c r="A476" s="1"/>
      <c r="B476" s="1"/>
      <c r="C476" s="19"/>
      <c r="D476" s="1"/>
      <c r="E476" s="1"/>
      <c r="F476" s="1"/>
      <c r="G476" s="1"/>
      <c r="H476" s="1"/>
      <c r="I476" s="1"/>
      <c r="J476" s="1"/>
      <c r="K476" s="1"/>
      <c r="L476" s="1"/>
      <c r="M476" s="1"/>
      <c r="N476" s="1"/>
      <c r="O476" s="1"/>
      <c r="P476" s="1"/>
      <c r="Q476" s="1"/>
      <c r="R476" s="1"/>
      <c r="S476" s="1"/>
      <c r="T476" s="1"/>
      <c r="U476" s="1"/>
    </row>
    <row r="477" spans="1:21" ht="13.5" customHeight="1" x14ac:dyDescent="0.25">
      <c r="A477" s="1"/>
      <c r="B477" s="1"/>
      <c r="C477" s="19"/>
      <c r="D477" s="1"/>
      <c r="E477" s="1"/>
      <c r="F477" s="1"/>
      <c r="G477" s="1"/>
      <c r="H477" s="1"/>
      <c r="I477" s="1"/>
      <c r="J477" s="1"/>
      <c r="K477" s="1"/>
      <c r="L477" s="1"/>
      <c r="M477" s="1"/>
      <c r="N477" s="1"/>
      <c r="O477" s="1"/>
      <c r="P477" s="1"/>
      <c r="Q477" s="1"/>
      <c r="R477" s="1"/>
      <c r="S477" s="1"/>
      <c r="T477" s="1"/>
      <c r="U477" s="1"/>
    </row>
    <row r="478" spans="1:21" ht="13.5" customHeight="1" x14ac:dyDescent="0.25">
      <c r="A478" s="1"/>
      <c r="B478" s="1"/>
      <c r="C478" s="19"/>
      <c r="D478" s="1"/>
      <c r="E478" s="1"/>
      <c r="F478" s="1"/>
      <c r="G478" s="1"/>
      <c r="H478" s="1"/>
      <c r="I478" s="1"/>
      <c r="J478" s="1"/>
      <c r="K478" s="1"/>
      <c r="L478" s="1"/>
      <c r="M478" s="1"/>
      <c r="N478" s="1"/>
      <c r="O478" s="1"/>
      <c r="P478" s="1"/>
      <c r="Q478" s="1"/>
      <c r="R478" s="1"/>
      <c r="S478" s="1"/>
      <c r="T478" s="1"/>
      <c r="U478" s="1"/>
    </row>
    <row r="479" spans="1:21" ht="13.5" customHeight="1" x14ac:dyDescent="0.25">
      <c r="A479" s="1"/>
      <c r="B479" s="1"/>
      <c r="C479" s="19"/>
      <c r="D479" s="1"/>
      <c r="E479" s="1"/>
      <c r="F479" s="1"/>
      <c r="G479" s="1"/>
      <c r="H479" s="1"/>
      <c r="I479" s="1"/>
      <c r="J479" s="1"/>
      <c r="K479" s="1"/>
      <c r="L479" s="1"/>
      <c r="M479" s="1"/>
      <c r="N479" s="1"/>
      <c r="O479" s="1"/>
      <c r="P479" s="1"/>
      <c r="Q479" s="1"/>
      <c r="R479" s="1"/>
      <c r="S479" s="1"/>
      <c r="T479" s="1"/>
      <c r="U479" s="1"/>
    </row>
    <row r="480" spans="1:21" ht="13.5" customHeight="1" x14ac:dyDescent="0.25">
      <c r="A480" s="1"/>
      <c r="B480" s="1"/>
      <c r="C480" s="19"/>
      <c r="D480" s="1"/>
      <c r="E480" s="1"/>
      <c r="F480" s="1"/>
      <c r="G480" s="1"/>
      <c r="H480" s="1"/>
      <c r="I480" s="1"/>
      <c r="J480" s="1"/>
      <c r="K480" s="1"/>
      <c r="L480" s="1"/>
      <c r="M480" s="1"/>
      <c r="N480" s="1"/>
      <c r="O480" s="1"/>
      <c r="P480" s="1"/>
      <c r="Q480" s="1"/>
      <c r="R480" s="1"/>
      <c r="S480" s="1"/>
      <c r="T480" s="1"/>
      <c r="U480" s="1"/>
    </row>
    <row r="481" spans="1:21" ht="13.5" customHeight="1" x14ac:dyDescent="0.25">
      <c r="A481" s="1"/>
      <c r="B481" s="1"/>
      <c r="C481" s="19"/>
      <c r="D481" s="1"/>
      <c r="E481" s="1"/>
      <c r="F481" s="1"/>
      <c r="G481" s="1"/>
      <c r="H481" s="1"/>
      <c r="I481" s="1"/>
      <c r="J481" s="1"/>
      <c r="K481" s="1"/>
      <c r="L481" s="1"/>
      <c r="M481" s="1"/>
      <c r="N481" s="1"/>
      <c r="O481" s="1"/>
      <c r="P481" s="1"/>
      <c r="Q481" s="1"/>
      <c r="R481" s="1"/>
      <c r="S481" s="1"/>
      <c r="T481" s="1"/>
      <c r="U481" s="1"/>
    </row>
    <row r="482" spans="1:21" ht="13.5" customHeight="1" x14ac:dyDescent="0.25">
      <c r="A482" s="1"/>
      <c r="B482" s="1"/>
      <c r="C482" s="19"/>
      <c r="D482" s="1"/>
      <c r="E482" s="1"/>
      <c r="F482" s="1"/>
      <c r="G482" s="1"/>
      <c r="H482" s="1"/>
      <c r="I482" s="1"/>
      <c r="J482" s="1"/>
      <c r="K482" s="1"/>
      <c r="L482" s="1"/>
      <c r="M482" s="1"/>
      <c r="N482" s="1"/>
      <c r="O482" s="1"/>
      <c r="P482" s="1"/>
      <c r="Q482" s="1"/>
      <c r="R482" s="1"/>
      <c r="S482" s="1"/>
      <c r="T482" s="1"/>
      <c r="U482" s="1"/>
    </row>
    <row r="483" spans="1:21" ht="13.5" customHeight="1" x14ac:dyDescent="0.25">
      <c r="A483" s="1"/>
      <c r="B483" s="1"/>
      <c r="C483" s="19"/>
      <c r="D483" s="1"/>
      <c r="E483" s="1"/>
      <c r="F483" s="1"/>
      <c r="G483" s="1"/>
      <c r="H483" s="1"/>
      <c r="I483" s="1"/>
      <c r="J483" s="1"/>
      <c r="K483" s="1"/>
      <c r="L483" s="1"/>
      <c r="M483" s="1"/>
      <c r="N483" s="1"/>
      <c r="O483" s="1"/>
      <c r="P483" s="1"/>
      <c r="Q483" s="1"/>
      <c r="R483" s="1"/>
      <c r="S483" s="1"/>
      <c r="T483" s="1"/>
      <c r="U483" s="1"/>
    </row>
    <row r="484" spans="1:21" ht="13.5" customHeight="1" x14ac:dyDescent="0.25">
      <c r="A484" s="1"/>
      <c r="B484" s="1"/>
      <c r="C484" s="19"/>
      <c r="D484" s="1"/>
      <c r="E484" s="1"/>
      <c r="F484" s="1"/>
      <c r="G484" s="1"/>
      <c r="H484" s="1"/>
      <c r="I484" s="1"/>
      <c r="J484" s="1"/>
      <c r="K484" s="1"/>
      <c r="L484" s="1"/>
      <c r="M484" s="1"/>
      <c r="N484" s="1"/>
      <c r="O484" s="1"/>
      <c r="P484" s="1"/>
      <c r="Q484" s="1"/>
      <c r="R484" s="1"/>
      <c r="S484" s="1"/>
      <c r="T484" s="1"/>
      <c r="U484" s="1"/>
    </row>
    <row r="485" spans="1:21" ht="13.5" customHeight="1" x14ac:dyDescent="0.25">
      <c r="A485" s="1"/>
      <c r="B485" s="1"/>
      <c r="C485" s="19"/>
      <c r="D485" s="1"/>
      <c r="E485" s="1"/>
      <c r="F485" s="1"/>
      <c r="G485" s="1"/>
      <c r="H485" s="1"/>
      <c r="I485" s="1"/>
      <c r="J485" s="1"/>
      <c r="K485" s="1"/>
      <c r="L485" s="1"/>
      <c r="M485" s="1"/>
      <c r="N485" s="1"/>
      <c r="O485" s="1"/>
      <c r="P485" s="1"/>
      <c r="Q485" s="1"/>
      <c r="R485" s="1"/>
      <c r="S485" s="1"/>
      <c r="T485" s="1"/>
      <c r="U485" s="1"/>
    </row>
    <row r="486" spans="1:21" ht="13.5" customHeight="1" x14ac:dyDescent="0.25">
      <c r="A486" s="1"/>
      <c r="B486" s="1"/>
      <c r="C486" s="19"/>
      <c r="D486" s="1"/>
      <c r="E486" s="1"/>
      <c r="F486" s="1"/>
      <c r="G486" s="1"/>
      <c r="H486" s="1"/>
      <c r="I486" s="1"/>
      <c r="J486" s="1"/>
      <c r="K486" s="1"/>
      <c r="L486" s="1"/>
      <c r="M486" s="1"/>
      <c r="N486" s="1"/>
      <c r="O486" s="1"/>
      <c r="P486" s="1"/>
      <c r="Q486" s="1"/>
      <c r="R486" s="1"/>
      <c r="S486" s="1"/>
      <c r="T486" s="1"/>
      <c r="U486" s="1"/>
    </row>
    <row r="487" spans="1:21" ht="13.5" customHeight="1" x14ac:dyDescent="0.25">
      <c r="A487" s="1"/>
      <c r="B487" s="1"/>
      <c r="C487" s="19"/>
      <c r="D487" s="1"/>
      <c r="E487" s="1"/>
      <c r="F487" s="1"/>
      <c r="G487" s="1"/>
      <c r="H487" s="1"/>
      <c r="I487" s="1"/>
      <c r="J487" s="1"/>
      <c r="K487" s="1"/>
      <c r="L487" s="1"/>
      <c r="M487" s="1"/>
      <c r="N487" s="1"/>
      <c r="O487" s="1"/>
      <c r="P487" s="1"/>
      <c r="Q487" s="1"/>
      <c r="R487" s="1"/>
      <c r="S487" s="1"/>
      <c r="T487" s="1"/>
      <c r="U487" s="1"/>
    </row>
    <row r="488" spans="1:21" ht="13.5" customHeight="1" x14ac:dyDescent="0.25">
      <c r="A488" s="1"/>
      <c r="B488" s="1"/>
      <c r="C488" s="19"/>
      <c r="D488" s="1"/>
      <c r="E488" s="1"/>
      <c r="F488" s="1"/>
      <c r="G488" s="1"/>
      <c r="H488" s="1"/>
      <c r="I488" s="1"/>
      <c r="J488" s="1"/>
      <c r="K488" s="1"/>
      <c r="L488" s="1"/>
      <c r="M488" s="1"/>
      <c r="N488" s="1"/>
      <c r="O488" s="1"/>
      <c r="P488" s="1"/>
      <c r="Q488" s="1"/>
      <c r="R488" s="1"/>
      <c r="S488" s="1"/>
      <c r="T488" s="1"/>
      <c r="U488" s="1"/>
    </row>
    <row r="489" spans="1:21" ht="13.5" customHeight="1" x14ac:dyDescent="0.25">
      <c r="A489" s="1"/>
      <c r="B489" s="1"/>
      <c r="C489" s="19"/>
      <c r="D489" s="1"/>
      <c r="E489" s="1"/>
      <c r="F489" s="1"/>
      <c r="G489" s="1"/>
      <c r="H489" s="1"/>
      <c r="I489" s="1"/>
      <c r="J489" s="1"/>
      <c r="K489" s="1"/>
      <c r="L489" s="1"/>
      <c r="M489" s="1"/>
      <c r="N489" s="1"/>
      <c r="O489" s="1"/>
      <c r="P489" s="1"/>
      <c r="Q489" s="1"/>
      <c r="R489" s="1"/>
      <c r="S489" s="1"/>
      <c r="T489" s="1"/>
      <c r="U489" s="1"/>
    </row>
    <row r="490" spans="1:21" ht="13.5" customHeight="1" x14ac:dyDescent="0.25">
      <c r="A490" s="1"/>
      <c r="B490" s="1"/>
      <c r="C490" s="19"/>
      <c r="D490" s="1"/>
      <c r="E490" s="1"/>
      <c r="F490" s="1"/>
      <c r="G490" s="1"/>
      <c r="H490" s="1"/>
      <c r="I490" s="1"/>
      <c r="J490" s="1"/>
      <c r="K490" s="1"/>
      <c r="L490" s="1"/>
      <c r="M490" s="1"/>
      <c r="N490" s="1"/>
      <c r="O490" s="1"/>
      <c r="P490" s="1"/>
      <c r="Q490" s="1"/>
      <c r="R490" s="1"/>
      <c r="S490" s="1"/>
      <c r="T490" s="1"/>
      <c r="U490" s="1"/>
    </row>
    <row r="491" spans="1:21" ht="13.5" customHeight="1" x14ac:dyDescent="0.25">
      <c r="A491" s="1"/>
      <c r="B491" s="1"/>
      <c r="C491" s="19"/>
      <c r="D491" s="1"/>
      <c r="E491" s="1"/>
      <c r="F491" s="1"/>
      <c r="G491" s="1"/>
      <c r="H491" s="1"/>
      <c r="I491" s="1"/>
      <c r="J491" s="1"/>
      <c r="K491" s="1"/>
      <c r="L491" s="1"/>
      <c r="M491" s="1"/>
      <c r="N491" s="1"/>
      <c r="O491" s="1"/>
      <c r="P491" s="1"/>
      <c r="Q491" s="1"/>
      <c r="R491" s="1"/>
      <c r="S491" s="1"/>
      <c r="T491" s="1"/>
      <c r="U491" s="1"/>
    </row>
    <row r="492" spans="1:21" ht="13.5" customHeight="1" x14ac:dyDescent="0.25">
      <c r="A492" s="1"/>
      <c r="B492" s="1"/>
      <c r="C492" s="19"/>
      <c r="D492" s="1"/>
      <c r="E492" s="1"/>
      <c r="F492" s="1"/>
      <c r="G492" s="1"/>
      <c r="H492" s="1"/>
      <c r="I492" s="1"/>
      <c r="J492" s="1"/>
      <c r="K492" s="1"/>
      <c r="L492" s="1"/>
      <c r="M492" s="1"/>
      <c r="N492" s="1"/>
      <c r="O492" s="1"/>
      <c r="P492" s="1"/>
      <c r="Q492" s="1"/>
      <c r="R492" s="1"/>
      <c r="S492" s="1"/>
      <c r="T492" s="1"/>
      <c r="U492" s="1"/>
    </row>
    <row r="493" spans="1:21" ht="13.5" customHeight="1" x14ac:dyDescent="0.25">
      <c r="A493" s="1"/>
      <c r="B493" s="1"/>
      <c r="C493" s="19"/>
      <c r="D493" s="1"/>
      <c r="E493" s="1"/>
      <c r="F493" s="1"/>
      <c r="G493" s="1"/>
      <c r="H493" s="1"/>
      <c r="I493" s="1"/>
      <c r="J493" s="1"/>
      <c r="K493" s="1"/>
      <c r="L493" s="1"/>
      <c r="M493" s="1"/>
      <c r="N493" s="1"/>
      <c r="O493" s="1"/>
      <c r="P493" s="1"/>
      <c r="Q493" s="1"/>
      <c r="R493" s="1"/>
      <c r="S493" s="1"/>
      <c r="T493" s="1"/>
      <c r="U493" s="1"/>
    </row>
    <row r="494" spans="1:21" ht="13.5" customHeight="1" x14ac:dyDescent="0.25">
      <c r="A494" s="1"/>
      <c r="B494" s="1"/>
      <c r="C494" s="19"/>
      <c r="D494" s="1"/>
      <c r="E494" s="1"/>
      <c r="F494" s="1"/>
      <c r="G494" s="1"/>
      <c r="H494" s="1"/>
      <c r="I494" s="1"/>
      <c r="J494" s="1"/>
      <c r="K494" s="1"/>
      <c r="L494" s="1"/>
      <c r="M494" s="1"/>
      <c r="N494" s="1"/>
      <c r="O494" s="1"/>
      <c r="P494" s="1"/>
      <c r="Q494" s="1"/>
      <c r="R494" s="1"/>
      <c r="S494" s="1"/>
      <c r="T494" s="1"/>
      <c r="U494" s="1"/>
    </row>
    <row r="495" spans="1:21" ht="13.5" customHeight="1" x14ac:dyDescent="0.25">
      <c r="A495" s="1"/>
      <c r="B495" s="1"/>
      <c r="C495" s="19"/>
      <c r="D495" s="1"/>
      <c r="E495" s="1"/>
      <c r="F495" s="1"/>
      <c r="G495" s="1"/>
      <c r="H495" s="1"/>
      <c r="I495" s="1"/>
      <c r="J495" s="1"/>
      <c r="K495" s="1"/>
      <c r="L495" s="1"/>
      <c r="M495" s="1"/>
      <c r="N495" s="1"/>
      <c r="O495" s="1"/>
      <c r="P495" s="1"/>
      <c r="Q495" s="1"/>
      <c r="R495" s="1"/>
      <c r="S495" s="1"/>
      <c r="T495" s="1"/>
      <c r="U495" s="1"/>
    </row>
    <row r="496" spans="1:21" ht="13.5" customHeight="1" x14ac:dyDescent="0.25">
      <c r="A496" s="1"/>
      <c r="B496" s="1"/>
      <c r="C496" s="19"/>
      <c r="D496" s="1"/>
      <c r="E496" s="1"/>
      <c r="F496" s="1"/>
      <c r="G496" s="1"/>
      <c r="H496" s="1"/>
      <c r="I496" s="1"/>
      <c r="J496" s="1"/>
      <c r="K496" s="1"/>
      <c r="L496" s="1"/>
      <c r="M496" s="1"/>
      <c r="N496" s="1"/>
      <c r="O496" s="1"/>
      <c r="P496" s="1"/>
      <c r="Q496" s="1"/>
      <c r="R496" s="1"/>
      <c r="S496" s="1"/>
      <c r="T496" s="1"/>
      <c r="U496" s="1"/>
    </row>
    <row r="497" spans="1:21" ht="13.5" customHeight="1" x14ac:dyDescent="0.25">
      <c r="A497" s="1"/>
      <c r="B497" s="1"/>
      <c r="C497" s="19"/>
      <c r="D497" s="1"/>
      <c r="E497" s="1"/>
      <c r="F497" s="1"/>
      <c r="G497" s="1"/>
      <c r="H497" s="1"/>
      <c r="I497" s="1"/>
      <c r="J497" s="1"/>
      <c r="K497" s="1"/>
      <c r="L497" s="1"/>
      <c r="M497" s="1"/>
      <c r="N497" s="1"/>
      <c r="O497" s="1"/>
      <c r="P497" s="1"/>
      <c r="Q497" s="1"/>
      <c r="R497" s="1"/>
      <c r="S497" s="1"/>
      <c r="T497" s="1"/>
      <c r="U497" s="1"/>
    </row>
    <row r="498" spans="1:21" ht="13.5" customHeight="1" x14ac:dyDescent="0.25">
      <c r="A498" s="1"/>
      <c r="B498" s="1"/>
      <c r="C498" s="19"/>
      <c r="D498" s="1"/>
      <c r="E498" s="1"/>
      <c r="F498" s="1"/>
      <c r="G498" s="1"/>
      <c r="H498" s="1"/>
      <c r="I498" s="1"/>
      <c r="J498" s="1"/>
      <c r="K498" s="1"/>
      <c r="L498" s="1"/>
      <c r="M498" s="1"/>
      <c r="N498" s="1"/>
      <c r="O498" s="1"/>
      <c r="P498" s="1"/>
      <c r="Q498" s="1"/>
      <c r="R498" s="1"/>
      <c r="S498" s="1"/>
      <c r="T498" s="1"/>
      <c r="U498" s="1"/>
    </row>
    <row r="499" spans="1:21" ht="13.5" customHeight="1" x14ac:dyDescent="0.25">
      <c r="A499" s="1"/>
      <c r="B499" s="1"/>
      <c r="C499" s="19"/>
      <c r="D499" s="1"/>
      <c r="E499" s="1"/>
      <c r="F499" s="1"/>
      <c r="G499" s="1"/>
      <c r="H499" s="1"/>
      <c r="I499" s="1"/>
      <c r="J499" s="1"/>
      <c r="K499" s="1"/>
      <c r="L499" s="1"/>
      <c r="M499" s="1"/>
      <c r="N499" s="1"/>
      <c r="O499" s="1"/>
      <c r="P499" s="1"/>
      <c r="Q499" s="1"/>
      <c r="R499" s="1"/>
      <c r="S499" s="1"/>
      <c r="T499" s="1"/>
      <c r="U499" s="1"/>
    </row>
    <row r="500" spans="1:21" ht="13.5" customHeight="1" x14ac:dyDescent="0.25">
      <c r="A500" s="1"/>
      <c r="B500" s="1"/>
      <c r="C500" s="19"/>
      <c r="D500" s="1"/>
      <c r="E500" s="1"/>
      <c r="F500" s="1"/>
      <c r="G500" s="1"/>
      <c r="H500" s="1"/>
      <c r="I500" s="1"/>
      <c r="J500" s="1"/>
      <c r="K500" s="1"/>
      <c r="L500" s="1"/>
      <c r="M500" s="1"/>
      <c r="N500" s="1"/>
      <c r="O500" s="1"/>
      <c r="P500" s="1"/>
      <c r="Q500" s="1"/>
      <c r="R500" s="1"/>
      <c r="S500" s="1"/>
      <c r="T500" s="1"/>
      <c r="U500" s="1"/>
    </row>
    <row r="501" spans="1:21" ht="13.5" customHeight="1" x14ac:dyDescent="0.25">
      <c r="A501" s="1"/>
      <c r="B501" s="1"/>
      <c r="C501" s="19"/>
      <c r="D501" s="1"/>
      <c r="E501" s="1"/>
      <c r="F501" s="1"/>
      <c r="G501" s="1"/>
      <c r="H501" s="1"/>
      <c r="I501" s="1"/>
      <c r="J501" s="1"/>
      <c r="K501" s="1"/>
      <c r="L501" s="1"/>
      <c r="M501" s="1"/>
      <c r="N501" s="1"/>
      <c r="O501" s="1"/>
      <c r="P501" s="1"/>
      <c r="Q501" s="1"/>
      <c r="R501" s="1"/>
      <c r="S501" s="1"/>
      <c r="T501" s="1"/>
      <c r="U501" s="1"/>
    </row>
    <row r="502" spans="1:21" ht="13.5" customHeight="1" x14ac:dyDescent="0.25">
      <c r="A502" s="1"/>
      <c r="B502" s="1"/>
      <c r="C502" s="19"/>
      <c r="D502" s="1"/>
      <c r="E502" s="1"/>
      <c r="F502" s="1"/>
      <c r="G502" s="1"/>
      <c r="H502" s="1"/>
      <c r="I502" s="1"/>
      <c r="J502" s="1"/>
      <c r="K502" s="1"/>
      <c r="L502" s="1"/>
      <c r="M502" s="1"/>
      <c r="N502" s="1"/>
      <c r="O502" s="1"/>
      <c r="P502" s="1"/>
      <c r="Q502" s="1"/>
      <c r="R502" s="1"/>
      <c r="S502" s="1"/>
      <c r="T502" s="1"/>
      <c r="U502" s="1"/>
    </row>
    <row r="503" spans="1:21" ht="13.5" customHeight="1" x14ac:dyDescent="0.25">
      <c r="A503" s="1"/>
      <c r="B503" s="1"/>
      <c r="C503" s="19"/>
      <c r="D503" s="1"/>
      <c r="E503" s="1"/>
      <c r="F503" s="1"/>
      <c r="G503" s="1"/>
      <c r="H503" s="1"/>
      <c r="I503" s="1"/>
      <c r="J503" s="1"/>
      <c r="K503" s="1"/>
      <c r="L503" s="1"/>
      <c r="M503" s="1"/>
      <c r="N503" s="1"/>
      <c r="O503" s="1"/>
      <c r="P503" s="1"/>
      <c r="Q503" s="1"/>
      <c r="R503" s="1"/>
      <c r="S503" s="1"/>
      <c r="T503" s="1"/>
      <c r="U503" s="1"/>
    </row>
    <row r="504" spans="1:21" ht="13.5" customHeight="1" x14ac:dyDescent="0.25">
      <c r="A504" s="1"/>
      <c r="B504" s="1"/>
      <c r="C504" s="19"/>
      <c r="D504" s="1"/>
      <c r="E504" s="1"/>
      <c r="F504" s="1"/>
      <c r="G504" s="1"/>
      <c r="H504" s="1"/>
      <c r="I504" s="1"/>
      <c r="J504" s="1"/>
      <c r="K504" s="1"/>
      <c r="L504" s="1"/>
      <c r="M504" s="1"/>
      <c r="N504" s="1"/>
      <c r="O504" s="1"/>
      <c r="P504" s="1"/>
      <c r="Q504" s="1"/>
      <c r="R504" s="1"/>
      <c r="S504" s="1"/>
      <c r="T504" s="1"/>
      <c r="U504" s="1"/>
    </row>
    <row r="505" spans="1:21" ht="13.5" customHeight="1" x14ac:dyDescent="0.25">
      <c r="A505" s="1"/>
      <c r="B505" s="1"/>
      <c r="C505" s="19"/>
      <c r="D505" s="1"/>
      <c r="E505" s="1"/>
      <c r="F505" s="1"/>
      <c r="G505" s="1"/>
      <c r="H505" s="1"/>
      <c r="I505" s="1"/>
      <c r="J505" s="1"/>
      <c r="K505" s="1"/>
      <c r="L505" s="1"/>
      <c r="M505" s="1"/>
      <c r="N505" s="1"/>
      <c r="O505" s="1"/>
      <c r="P505" s="1"/>
      <c r="Q505" s="1"/>
      <c r="R505" s="1"/>
      <c r="S505" s="1"/>
      <c r="T505" s="1"/>
      <c r="U505" s="1"/>
    </row>
    <row r="506" spans="1:21" ht="13.5" customHeight="1" x14ac:dyDescent="0.25">
      <c r="A506" s="1"/>
      <c r="B506" s="1"/>
      <c r="C506" s="19"/>
      <c r="D506" s="1"/>
      <c r="E506" s="1"/>
      <c r="F506" s="1"/>
      <c r="G506" s="1"/>
      <c r="H506" s="1"/>
      <c r="I506" s="1"/>
      <c r="J506" s="1"/>
      <c r="K506" s="1"/>
      <c r="L506" s="1"/>
      <c r="M506" s="1"/>
      <c r="N506" s="1"/>
      <c r="O506" s="1"/>
      <c r="P506" s="1"/>
      <c r="Q506" s="1"/>
      <c r="R506" s="1"/>
      <c r="S506" s="1"/>
      <c r="T506" s="1"/>
      <c r="U506" s="1"/>
    </row>
    <row r="507" spans="1:21" ht="13.5" customHeight="1" x14ac:dyDescent="0.25">
      <c r="A507" s="1"/>
      <c r="B507" s="1"/>
      <c r="C507" s="19"/>
      <c r="D507" s="1"/>
      <c r="E507" s="1"/>
      <c r="F507" s="1"/>
      <c r="G507" s="1"/>
      <c r="H507" s="1"/>
      <c r="I507" s="1"/>
      <c r="J507" s="1"/>
      <c r="K507" s="1"/>
      <c r="L507" s="1"/>
      <c r="M507" s="1"/>
      <c r="N507" s="1"/>
      <c r="O507" s="1"/>
      <c r="P507" s="1"/>
      <c r="Q507" s="1"/>
      <c r="R507" s="1"/>
      <c r="S507" s="1"/>
      <c r="T507" s="1"/>
      <c r="U507" s="1"/>
    </row>
    <row r="508" spans="1:21" ht="13.5" customHeight="1" x14ac:dyDescent="0.25">
      <c r="A508" s="1"/>
      <c r="B508" s="1"/>
      <c r="C508" s="19"/>
      <c r="D508" s="1"/>
      <c r="E508" s="1"/>
      <c r="F508" s="1"/>
      <c r="G508" s="1"/>
      <c r="H508" s="1"/>
      <c r="I508" s="1"/>
      <c r="J508" s="1"/>
      <c r="K508" s="1"/>
      <c r="L508" s="1"/>
      <c r="M508" s="1"/>
      <c r="N508" s="1"/>
      <c r="O508" s="1"/>
      <c r="P508" s="1"/>
      <c r="Q508" s="1"/>
      <c r="R508" s="1"/>
      <c r="S508" s="1"/>
      <c r="T508" s="1"/>
      <c r="U508" s="1"/>
    </row>
    <row r="509" spans="1:21" ht="13.5" customHeight="1" x14ac:dyDescent="0.25">
      <c r="A509" s="1"/>
      <c r="B509" s="1"/>
      <c r="C509" s="19"/>
      <c r="D509" s="1"/>
      <c r="E509" s="1"/>
      <c r="F509" s="1"/>
      <c r="G509" s="1"/>
      <c r="H509" s="1"/>
      <c r="I509" s="1"/>
      <c r="J509" s="1"/>
      <c r="K509" s="1"/>
      <c r="L509" s="1"/>
      <c r="M509" s="1"/>
      <c r="N509" s="1"/>
      <c r="O509" s="1"/>
      <c r="P509" s="1"/>
      <c r="Q509" s="1"/>
      <c r="R509" s="1"/>
      <c r="S509" s="1"/>
      <c r="T509" s="1"/>
      <c r="U509" s="1"/>
    </row>
    <row r="510" spans="1:21" ht="13.5" customHeight="1" x14ac:dyDescent="0.25">
      <c r="A510" s="1"/>
      <c r="B510" s="1"/>
      <c r="C510" s="19"/>
      <c r="D510" s="1"/>
      <c r="E510" s="1"/>
      <c r="F510" s="1"/>
      <c r="G510" s="1"/>
      <c r="H510" s="1"/>
      <c r="I510" s="1"/>
      <c r="J510" s="1"/>
      <c r="K510" s="1"/>
      <c r="L510" s="1"/>
      <c r="M510" s="1"/>
      <c r="N510" s="1"/>
      <c r="O510" s="1"/>
      <c r="P510" s="1"/>
      <c r="Q510" s="1"/>
      <c r="R510" s="1"/>
      <c r="S510" s="1"/>
      <c r="T510" s="1"/>
      <c r="U510" s="1"/>
    </row>
    <row r="511" spans="1:21" ht="13.5" customHeight="1" x14ac:dyDescent="0.25">
      <c r="A511" s="1"/>
      <c r="B511" s="1"/>
      <c r="C511" s="19"/>
      <c r="D511" s="1"/>
      <c r="E511" s="1"/>
      <c r="F511" s="1"/>
      <c r="G511" s="1"/>
      <c r="H511" s="1"/>
      <c r="I511" s="1"/>
      <c r="J511" s="1"/>
      <c r="K511" s="1"/>
      <c r="L511" s="1"/>
      <c r="M511" s="1"/>
      <c r="N511" s="1"/>
      <c r="O511" s="1"/>
      <c r="P511" s="1"/>
      <c r="Q511" s="1"/>
      <c r="R511" s="1"/>
      <c r="S511" s="1"/>
      <c r="T511" s="1"/>
      <c r="U511" s="1"/>
    </row>
    <row r="512" spans="1:21" ht="13.5" customHeight="1" x14ac:dyDescent="0.25">
      <c r="A512" s="1"/>
      <c r="B512" s="1"/>
      <c r="C512" s="19"/>
      <c r="D512" s="1"/>
      <c r="E512" s="1"/>
      <c r="F512" s="1"/>
      <c r="G512" s="1"/>
      <c r="H512" s="1"/>
      <c r="I512" s="1"/>
      <c r="J512" s="1"/>
      <c r="K512" s="1"/>
      <c r="L512" s="1"/>
      <c r="M512" s="1"/>
      <c r="N512" s="1"/>
      <c r="O512" s="1"/>
      <c r="P512" s="1"/>
      <c r="Q512" s="1"/>
      <c r="R512" s="1"/>
      <c r="S512" s="1"/>
      <c r="T512" s="1"/>
      <c r="U512" s="1"/>
    </row>
    <row r="513" spans="1:21" ht="13.5" customHeight="1" x14ac:dyDescent="0.25">
      <c r="A513" s="1"/>
      <c r="B513" s="1"/>
      <c r="C513" s="19"/>
      <c r="D513" s="1"/>
      <c r="E513" s="1"/>
      <c r="F513" s="1"/>
      <c r="G513" s="1"/>
      <c r="H513" s="1"/>
      <c r="I513" s="1"/>
      <c r="J513" s="1"/>
      <c r="K513" s="1"/>
      <c r="L513" s="1"/>
      <c r="M513" s="1"/>
      <c r="N513" s="1"/>
      <c r="O513" s="1"/>
      <c r="P513" s="1"/>
      <c r="Q513" s="1"/>
      <c r="R513" s="1"/>
      <c r="S513" s="1"/>
      <c r="T513" s="1"/>
      <c r="U513" s="1"/>
    </row>
    <row r="514" spans="1:21" ht="13.5" customHeight="1" x14ac:dyDescent="0.25">
      <c r="A514" s="1"/>
      <c r="B514" s="1"/>
      <c r="C514" s="19"/>
      <c r="D514" s="1"/>
      <c r="E514" s="1"/>
      <c r="F514" s="1"/>
      <c r="G514" s="1"/>
      <c r="H514" s="1"/>
      <c r="I514" s="1"/>
      <c r="J514" s="1"/>
      <c r="K514" s="1"/>
      <c r="L514" s="1"/>
      <c r="M514" s="1"/>
      <c r="N514" s="1"/>
      <c r="O514" s="1"/>
      <c r="P514" s="1"/>
      <c r="Q514" s="1"/>
      <c r="R514" s="1"/>
      <c r="S514" s="1"/>
      <c r="T514" s="1"/>
      <c r="U514" s="1"/>
    </row>
    <row r="515" spans="1:21" ht="13.5" customHeight="1" x14ac:dyDescent="0.25">
      <c r="A515" s="1"/>
      <c r="B515" s="1"/>
      <c r="C515" s="19"/>
      <c r="D515" s="1"/>
      <c r="E515" s="1"/>
      <c r="F515" s="1"/>
      <c r="G515" s="1"/>
      <c r="H515" s="1"/>
      <c r="I515" s="1"/>
      <c r="J515" s="1"/>
      <c r="K515" s="1"/>
      <c r="L515" s="1"/>
      <c r="M515" s="1"/>
      <c r="N515" s="1"/>
      <c r="O515" s="1"/>
      <c r="P515" s="1"/>
      <c r="Q515" s="1"/>
      <c r="R515" s="1"/>
      <c r="S515" s="1"/>
      <c r="T515" s="1"/>
      <c r="U515" s="1"/>
    </row>
    <row r="516" spans="1:21" ht="13.5" customHeight="1" x14ac:dyDescent="0.25">
      <c r="A516" s="1"/>
      <c r="B516" s="1"/>
      <c r="C516" s="19"/>
      <c r="D516" s="1"/>
      <c r="E516" s="1"/>
      <c r="F516" s="1"/>
      <c r="G516" s="1"/>
      <c r="H516" s="1"/>
      <c r="I516" s="1"/>
      <c r="J516" s="1"/>
      <c r="K516" s="1"/>
      <c r="L516" s="1"/>
      <c r="M516" s="1"/>
      <c r="N516" s="1"/>
      <c r="O516" s="1"/>
      <c r="P516" s="1"/>
      <c r="Q516" s="1"/>
      <c r="R516" s="1"/>
      <c r="S516" s="1"/>
      <c r="T516" s="1"/>
      <c r="U516" s="1"/>
    </row>
    <row r="517" spans="1:21" ht="13.5" customHeight="1" x14ac:dyDescent="0.25">
      <c r="A517" s="1"/>
      <c r="B517" s="1"/>
      <c r="C517" s="19"/>
      <c r="D517" s="1"/>
      <c r="E517" s="1"/>
      <c r="F517" s="1"/>
      <c r="G517" s="1"/>
      <c r="H517" s="1"/>
      <c r="I517" s="1"/>
      <c r="J517" s="1"/>
      <c r="K517" s="1"/>
      <c r="L517" s="1"/>
      <c r="M517" s="1"/>
      <c r="N517" s="1"/>
      <c r="O517" s="1"/>
      <c r="P517" s="1"/>
      <c r="Q517" s="1"/>
      <c r="R517" s="1"/>
      <c r="S517" s="1"/>
      <c r="T517" s="1"/>
      <c r="U517" s="1"/>
    </row>
    <row r="518" spans="1:21" ht="13.5" customHeight="1" x14ac:dyDescent="0.25">
      <c r="A518" s="1"/>
      <c r="B518" s="1"/>
      <c r="C518" s="19"/>
      <c r="D518" s="1"/>
      <c r="E518" s="1"/>
      <c r="F518" s="1"/>
      <c r="G518" s="1"/>
      <c r="H518" s="1"/>
      <c r="I518" s="1"/>
      <c r="J518" s="1"/>
      <c r="K518" s="1"/>
      <c r="L518" s="1"/>
      <c r="M518" s="1"/>
      <c r="N518" s="1"/>
      <c r="O518" s="1"/>
      <c r="P518" s="1"/>
      <c r="Q518" s="1"/>
      <c r="R518" s="1"/>
      <c r="S518" s="1"/>
      <c r="T518" s="1"/>
      <c r="U518" s="1"/>
    </row>
    <row r="519" spans="1:21" ht="13.5" customHeight="1" x14ac:dyDescent="0.25">
      <c r="A519" s="1"/>
      <c r="B519" s="1"/>
      <c r="C519" s="19"/>
      <c r="D519" s="1"/>
      <c r="E519" s="1"/>
      <c r="F519" s="1"/>
      <c r="G519" s="1"/>
      <c r="H519" s="1"/>
      <c r="I519" s="1"/>
      <c r="J519" s="1"/>
      <c r="K519" s="1"/>
      <c r="L519" s="1"/>
      <c r="M519" s="1"/>
      <c r="N519" s="1"/>
      <c r="O519" s="1"/>
      <c r="P519" s="1"/>
      <c r="Q519" s="1"/>
      <c r="R519" s="1"/>
      <c r="S519" s="1"/>
      <c r="T519" s="1"/>
      <c r="U519" s="1"/>
    </row>
    <row r="520" spans="1:21" ht="13.5" customHeight="1" x14ac:dyDescent="0.25">
      <c r="A520" s="1"/>
      <c r="B520" s="1"/>
      <c r="C520" s="19"/>
      <c r="D520" s="1"/>
      <c r="E520" s="1"/>
      <c r="F520" s="1"/>
      <c r="G520" s="1"/>
      <c r="H520" s="1"/>
      <c r="I520" s="1"/>
      <c r="J520" s="1"/>
      <c r="K520" s="1"/>
      <c r="L520" s="1"/>
      <c r="M520" s="1"/>
      <c r="N520" s="1"/>
      <c r="O520" s="1"/>
      <c r="P520" s="1"/>
      <c r="Q520" s="1"/>
      <c r="R520" s="1"/>
      <c r="S520" s="1"/>
      <c r="T520" s="1"/>
      <c r="U520" s="1"/>
    </row>
    <row r="521" spans="1:21" ht="13.5" customHeight="1" x14ac:dyDescent="0.25">
      <c r="A521" s="1"/>
      <c r="B521" s="1"/>
      <c r="C521" s="19"/>
      <c r="D521" s="1"/>
      <c r="E521" s="1"/>
      <c r="F521" s="1"/>
      <c r="G521" s="1"/>
      <c r="H521" s="1"/>
      <c r="I521" s="1"/>
      <c r="J521" s="1"/>
      <c r="K521" s="1"/>
      <c r="L521" s="1"/>
      <c r="M521" s="1"/>
      <c r="N521" s="1"/>
      <c r="O521" s="1"/>
      <c r="P521" s="1"/>
      <c r="Q521" s="1"/>
      <c r="R521" s="1"/>
      <c r="S521" s="1"/>
      <c r="T521" s="1"/>
      <c r="U521" s="1"/>
    </row>
    <row r="522" spans="1:21" ht="13.5" customHeight="1" x14ac:dyDescent="0.25">
      <c r="A522" s="1"/>
      <c r="B522" s="1"/>
      <c r="C522" s="19"/>
      <c r="D522" s="1"/>
      <c r="E522" s="1"/>
      <c r="F522" s="1"/>
      <c r="G522" s="1"/>
      <c r="H522" s="1"/>
      <c r="I522" s="1"/>
      <c r="J522" s="1"/>
      <c r="K522" s="1"/>
      <c r="L522" s="1"/>
      <c r="M522" s="1"/>
      <c r="N522" s="1"/>
      <c r="O522" s="1"/>
      <c r="P522" s="1"/>
      <c r="Q522" s="1"/>
      <c r="R522" s="1"/>
      <c r="S522" s="1"/>
      <c r="T522" s="1"/>
      <c r="U522" s="1"/>
    </row>
    <row r="523" spans="1:21" ht="13.5" customHeight="1" x14ac:dyDescent="0.25">
      <c r="A523" s="1"/>
      <c r="B523" s="1"/>
      <c r="C523" s="19"/>
      <c r="D523" s="1"/>
      <c r="E523" s="1"/>
      <c r="F523" s="1"/>
      <c r="G523" s="1"/>
      <c r="H523" s="1"/>
      <c r="I523" s="1"/>
      <c r="J523" s="1"/>
      <c r="K523" s="1"/>
      <c r="L523" s="1"/>
      <c r="M523" s="1"/>
      <c r="N523" s="1"/>
      <c r="O523" s="1"/>
      <c r="P523" s="1"/>
      <c r="Q523" s="1"/>
      <c r="R523" s="1"/>
      <c r="S523" s="1"/>
      <c r="T523" s="1"/>
      <c r="U523" s="1"/>
    </row>
    <row r="524" spans="1:21" ht="13.5" customHeight="1" x14ac:dyDescent="0.25">
      <c r="A524" s="1"/>
      <c r="B524" s="1"/>
      <c r="C524" s="19"/>
      <c r="D524" s="1"/>
      <c r="E524" s="1"/>
      <c r="F524" s="1"/>
      <c r="G524" s="1"/>
      <c r="H524" s="1"/>
      <c r="I524" s="1"/>
      <c r="J524" s="1"/>
      <c r="K524" s="1"/>
      <c r="L524" s="1"/>
      <c r="M524" s="1"/>
      <c r="N524" s="1"/>
      <c r="O524" s="1"/>
      <c r="P524" s="1"/>
      <c r="Q524" s="1"/>
      <c r="R524" s="1"/>
      <c r="S524" s="1"/>
      <c r="T524" s="1"/>
      <c r="U524" s="1"/>
    </row>
    <row r="525" spans="1:21" ht="13.5" customHeight="1" x14ac:dyDescent="0.25">
      <c r="A525" s="1"/>
      <c r="B525" s="1"/>
      <c r="C525" s="19"/>
      <c r="D525" s="1"/>
      <c r="E525" s="1"/>
      <c r="F525" s="1"/>
      <c r="G525" s="1"/>
      <c r="H525" s="1"/>
      <c r="I525" s="1"/>
      <c r="J525" s="1"/>
      <c r="K525" s="1"/>
      <c r="L525" s="1"/>
      <c r="M525" s="1"/>
      <c r="N525" s="1"/>
      <c r="O525" s="1"/>
      <c r="P525" s="1"/>
      <c r="Q525" s="1"/>
      <c r="R525" s="1"/>
      <c r="S525" s="1"/>
      <c r="T525" s="1"/>
      <c r="U525" s="1"/>
    </row>
    <row r="526" spans="1:21" ht="13.5" customHeight="1" x14ac:dyDescent="0.25">
      <c r="A526" s="1"/>
      <c r="B526" s="1"/>
      <c r="C526" s="19"/>
      <c r="D526" s="1"/>
      <c r="E526" s="1"/>
      <c r="F526" s="1"/>
      <c r="G526" s="1"/>
      <c r="H526" s="1"/>
      <c r="I526" s="1"/>
      <c r="J526" s="1"/>
      <c r="K526" s="1"/>
      <c r="L526" s="1"/>
      <c r="M526" s="1"/>
      <c r="N526" s="1"/>
      <c r="O526" s="1"/>
      <c r="P526" s="1"/>
      <c r="Q526" s="1"/>
      <c r="R526" s="1"/>
      <c r="S526" s="1"/>
      <c r="T526" s="1"/>
      <c r="U526" s="1"/>
    </row>
    <row r="527" spans="1:21" ht="13.5" customHeight="1" x14ac:dyDescent="0.25">
      <c r="A527" s="1"/>
      <c r="B527" s="1"/>
      <c r="C527" s="19"/>
      <c r="D527" s="1"/>
      <c r="E527" s="1"/>
      <c r="F527" s="1"/>
      <c r="G527" s="1"/>
      <c r="H527" s="1"/>
      <c r="I527" s="1"/>
      <c r="J527" s="1"/>
      <c r="K527" s="1"/>
      <c r="L527" s="1"/>
      <c r="M527" s="1"/>
      <c r="N527" s="1"/>
      <c r="O527" s="1"/>
      <c r="P527" s="1"/>
      <c r="Q527" s="1"/>
      <c r="R527" s="1"/>
      <c r="S527" s="1"/>
      <c r="T527" s="1"/>
      <c r="U527" s="1"/>
    </row>
    <row r="528" spans="1:21" ht="13.5" customHeight="1" x14ac:dyDescent="0.25">
      <c r="A528" s="1"/>
      <c r="B528" s="1"/>
      <c r="C528" s="19"/>
      <c r="D528" s="1"/>
      <c r="E528" s="1"/>
      <c r="F528" s="1"/>
      <c r="G528" s="1"/>
      <c r="H528" s="1"/>
      <c r="I528" s="1"/>
      <c r="J528" s="1"/>
      <c r="K528" s="1"/>
      <c r="L528" s="1"/>
      <c r="M528" s="1"/>
      <c r="N528" s="1"/>
      <c r="O528" s="1"/>
      <c r="P528" s="1"/>
      <c r="Q528" s="1"/>
      <c r="R528" s="1"/>
      <c r="S528" s="1"/>
      <c r="T528" s="1"/>
      <c r="U528" s="1"/>
    </row>
    <row r="529" spans="1:21" ht="13.5" customHeight="1" x14ac:dyDescent="0.25">
      <c r="A529" s="1"/>
      <c r="B529" s="1"/>
      <c r="C529" s="19"/>
      <c r="D529" s="1"/>
      <c r="E529" s="1"/>
      <c r="F529" s="1"/>
      <c r="G529" s="1"/>
      <c r="H529" s="1"/>
      <c r="I529" s="1"/>
      <c r="J529" s="1"/>
      <c r="K529" s="1"/>
      <c r="L529" s="1"/>
      <c r="M529" s="1"/>
      <c r="N529" s="1"/>
      <c r="O529" s="1"/>
      <c r="P529" s="1"/>
      <c r="Q529" s="1"/>
      <c r="R529" s="1"/>
      <c r="S529" s="1"/>
      <c r="T529" s="1"/>
      <c r="U529" s="1"/>
    </row>
    <row r="530" spans="1:21" ht="13.5" customHeight="1" x14ac:dyDescent="0.25">
      <c r="A530" s="1"/>
      <c r="B530" s="1"/>
      <c r="C530" s="19"/>
      <c r="D530" s="1"/>
      <c r="E530" s="1"/>
      <c r="F530" s="1"/>
      <c r="G530" s="1"/>
      <c r="H530" s="1"/>
      <c r="I530" s="1"/>
      <c r="J530" s="1"/>
      <c r="K530" s="1"/>
      <c r="L530" s="1"/>
      <c r="M530" s="1"/>
      <c r="N530" s="1"/>
      <c r="O530" s="1"/>
      <c r="P530" s="1"/>
      <c r="Q530" s="1"/>
      <c r="R530" s="1"/>
      <c r="S530" s="1"/>
      <c r="T530" s="1"/>
      <c r="U530" s="1"/>
    </row>
    <row r="531" spans="1:21" ht="13.5" customHeight="1" x14ac:dyDescent="0.25">
      <c r="A531" s="1"/>
      <c r="B531" s="1"/>
      <c r="C531" s="19"/>
      <c r="D531" s="1"/>
      <c r="E531" s="1"/>
      <c r="F531" s="1"/>
      <c r="G531" s="1"/>
      <c r="H531" s="1"/>
      <c r="I531" s="1"/>
      <c r="J531" s="1"/>
      <c r="K531" s="1"/>
      <c r="L531" s="1"/>
      <c r="M531" s="1"/>
      <c r="N531" s="1"/>
      <c r="O531" s="1"/>
      <c r="P531" s="1"/>
      <c r="Q531" s="1"/>
      <c r="R531" s="1"/>
      <c r="S531" s="1"/>
      <c r="T531" s="1"/>
      <c r="U531" s="1"/>
    </row>
    <row r="532" spans="1:21" ht="13.5" customHeight="1" x14ac:dyDescent="0.25">
      <c r="A532" s="1"/>
      <c r="B532" s="1"/>
      <c r="C532" s="19"/>
      <c r="D532" s="1"/>
      <c r="E532" s="1"/>
      <c r="F532" s="1"/>
      <c r="G532" s="1"/>
      <c r="H532" s="1"/>
      <c r="I532" s="1"/>
      <c r="J532" s="1"/>
      <c r="K532" s="1"/>
      <c r="L532" s="1"/>
      <c r="M532" s="1"/>
      <c r="N532" s="1"/>
      <c r="O532" s="1"/>
      <c r="P532" s="1"/>
      <c r="Q532" s="1"/>
      <c r="R532" s="1"/>
      <c r="S532" s="1"/>
      <c r="T532" s="1"/>
      <c r="U532" s="1"/>
    </row>
    <row r="533" spans="1:21" ht="13.5" customHeight="1" x14ac:dyDescent="0.25">
      <c r="A533" s="1"/>
      <c r="B533" s="1"/>
      <c r="C533" s="19"/>
      <c r="D533" s="1"/>
      <c r="E533" s="1"/>
      <c r="F533" s="1"/>
      <c r="G533" s="1"/>
      <c r="H533" s="1"/>
      <c r="I533" s="1"/>
      <c r="J533" s="1"/>
      <c r="K533" s="1"/>
      <c r="L533" s="1"/>
      <c r="M533" s="1"/>
      <c r="N533" s="1"/>
      <c r="O533" s="1"/>
      <c r="P533" s="1"/>
      <c r="Q533" s="1"/>
      <c r="R533" s="1"/>
      <c r="S533" s="1"/>
      <c r="T533" s="1"/>
      <c r="U533" s="1"/>
    </row>
    <row r="534" spans="1:21" ht="13.5" customHeight="1" x14ac:dyDescent="0.25">
      <c r="A534" s="1"/>
      <c r="B534" s="1"/>
      <c r="C534" s="19"/>
      <c r="D534" s="1"/>
      <c r="E534" s="1"/>
      <c r="F534" s="1"/>
      <c r="G534" s="1"/>
      <c r="H534" s="1"/>
      <c r="I534" s="1"/>
      <c r="J534" s="1"/>
      <c r="K534" s="1"/>
      <c r="L534" s="1"/>
      <c r="M534" s="1"/>
      <c r="N534" s="1"/>
      <c r="O534" s="1"/>
      <c r="P534" s="1"/>
      <c r="Q534" s="1"/>
      <c r="R534" s="1"/>
      <c r="S534" s="1"/>
      <c r="T534" s="1"/>
      <c r="U534" s="1"/>
    </row>
    <row r="535" spans="1:21" ht="13.5" customHeight="1" x14ac:dyDescent="0.25">
      <c r="A535" s="1"/>
      <c r="B535" s="1"/>
      <c r="C535" s="19"/>
      <c r="D535" s="1"/>
      <c r="E535" s="1"/>
      <c r="F535" s="1"/>
      <c r="G535" s="1"/>
      <c r="H535" s="1"/>
      <c r="I535" s="1"/>
      <c r="J535" s="1"/>
      <c r="K535" s="1"/>
      <c r="L535" s="1"/>
      <c r="M535" s="1"/>
      <c r="N535" s="1"/>
      <c r="O535" s="1"/>
      <c r="P535" s="1"/>
      <c r="Q535" s="1"/>
      <c r="R535" s="1"/>
      <c r="S535" s="1"/>
      <c r="T535" s="1"/>
      <c r="U535" s="1"/>
    </row>
    <row r="536" spans="1:21" ht="13.5" customHeight="1" x14ac:dyDescent="0.25">
      <c r="A536" s="1"/>
      <c r="B536" s="1"/>
      <c r="C536" s="19"/>
      <c r="D536" s="1"/>
      <c r="E536" s="1"/>
      <c r="F536" s="1"/>
      <c r="G536" s="1"/>
      <c r="H536" s="1"/>
      <c r="I536" s="1"/>
      <c r="J536" s="1"/>
      <c r="K536" s="1"/>
      <c r="L536" s="1"/>
      <c r="M536" s="1"/>
      <c r="N536" s="1"/>
      <c r="O536" s="1"/>
      <c r="P536" s="1"/>
      <c r="Q536" s="1"/>
      <c r="R536" s="1"/>
      <c r="S536" s="1"/>
      <c r="T536" s="1"/>
      <c r="U536" s="1"/>
    </row>
    <row r="537" spans="1:21" ht="13.5" customHeight="1" x14ac:dyDescent="0.25">
      <c r="A537" s="1"/>
      <c r="B537" s="1"/>
      <c r="C537" s="19"/>
      <c r="D537" s="1"/>
      <c r="E537" s="1"/>
      <c r="F537" s="1"/>
      <c r="G537" s="1"/>
      <c r="H537" s="1"/>
      <c r="I537" s="1"/>
      <c r="J537" s="1"/>
      <c r="K537" s="1"/>
      <c r="L537" s="1"/>
      <c r="M537" s="1"/>
      <c r="N537" s="1"/>
      <c r="O537" s="1"/>
      <c r="P537" s="1"/>
      <c r="Q537" s="1"/>
      <c r="R537" s="1"/>
      <c r="S537" s="1"/>
      <c r="T537" s="1"/>
      <c r="U537" s="1"/>
    </row>
    <row r="538" spans="1:21" ht="13.5" customHeight="1" x14ac:dyDescent="0.25">
      <c r="A538" s="1"/>
      <c r="B538" s="1"/>
      <c r="C538" s="19"/>
      <c r="D538" s="1"/>
      <c r="E538" s="1"/>
      <c r="F538" s="1"/>
      <c r="G538" s="1"/>
      <c r="H538" s="1"/>
      <c r="I538" s="1"/>
      <c r="J538" s="1"/>
      <c r="K538" s="1"/>
      <c r="L538" s="1"/>
      <c r="M538" s="1"/>
      <c r="N538" s="1"/>
      <c r="O538" s="1"/>
      <c r="P538" s="1"/>
      <c r="Q538" s="1"/>
      <c r="R538" s="1"/>
      <c r="S538" s="1"/>
      <c r="T538" s="1"/>
      <c r="U538" s="1"/>
    </row>
    <row r="539" spans="1:21" ht="13.5" customHeight="1" x14ac:dyDescent="0.25">
      <c r="A539" s="1"/>
      <c r="B539" s="1"/>
      <c r="C539" s="19"/>
      <c r="D539" s="1"/>
      <c r="E539" s="1"/>
      <c r="F539" s="1"/>
      <c r="G539" s="1"/>
      <c r="H539" s="1"/>
      <c r="I539" s="1"/>
      <c r="J539" s="1"/>
      <c r="K539" s="1"/>
      <c r="L539" s="1"/>
      <c r="M539" s="1"/>
      <c r="N539" s="1"/>
      <c r="O539" s="1"/>
      <c r="P539" s="1"/>
      <c r="Q539" s="1"/>
      <c r="R539" s="1"/>
      <c r="S539" s="1"/>
      <c r="T539" s="1"/>
      <c r="U539" s="1"/>
    </row>
    <row r="540" spans="1:21" ht="13.5" customHeight="1" x14ac:dyDescent="0.25">
      <c r="A540" s="1"/>
      <c r="B540" s="1"/>
      <c r="C540" s="19"/>
      <c r="D540" s="1"/>
      <c r="E540" s="1"/>
      <c r="F540" s="1"/>
      <c r="G540" s="1"/>
      <c r="H540" s="1"/>
      <c r="I540" s="1"/>
      <c r="J540" s="1"/>
      <c r="K540" s="1"/>
      <c r="L540" s="1"/>
      <c r="M540" s="1"/>
      <c r="N540" s="1"/>
      <c r="O540" s="1"/>
      <c r="P540" s="1"/>
      <c r="Q540" s="1"/>
      <c r="R540" s="1"/>
      <c r="S540" s="1"/>
      <c r="T540" s="1"/>
      <c r="U540" s="1"/>
    </row>
    <row r="541" spans="1:21" ht="13.5" customHeight="1" x14ac:dyDescent="0.25">
      <c r="A541" s="1"/>
      <c r="B541" s="1"/>
      <c r="C541" s="19"/>
      <c r="D541" s="1"/>
      <c r="E541" s="1"/>
      <c r="F541" s="1"/>
      <c r="G541" s="1"/>
      <c r="H541" s="1"/>
      <c r="I541" s="1"/>
      <c r="J541" s="1"/>
      <c r="K541" s="1"/>
      <c r="L541" s="1"/>
      <c r="M541" s="1"/>
      <c r="N541" s="1"/>
      <c r="O541" s="1"/>
      <c r="P541" s="1"/>
      <c r="Q541" s="1"/>
      <c r="R541" s="1"/>
      <c r="S541" s="1"/>
      <c r="T541" s="1"/>
      <c r="U541" s="1"/>
    </row>
    <row r="542" spans="1:21" ht="13.5" customHeight="1" x14ac:dyDescent="0.25">
      <c r="A542" s="1"/>
      <c r="B542" s="1"/>
      <c r="C542" s="19"/>
      <c r="D542" s="1"/>
      <c r="E542" s="1"/>
      <c r="F542" s="1"/>
      <c r="G542" s="1"/>
      <c r="H542" s="1"/>
      <c r="I542" s="1"/>
      <c r="J542" s="1"/>
      <c r="K542" s="1"/>
      <c r="L542" s="1"/>
      <c r="M542" s="1"/>
      <c r="N542" s="1"/>
      <c r="O542" s="1"/>
      <c r="P542" s="1"/>
      <c r="Q542" s="1"/>
      <c r="R542" s="1"/>
      <c r="S542" s="1"/>
      <c r="T542" s="1"/>
      <c r="U542" s="1"/>
    </row>
    <row r="543" spans="1:21" ht="13.5" customHeight="1" x14ac:dyDescent="0.25">
      <c r="A543" s="1"/>
      <c r="B543" s="1"/>
      <c r="C543" s="19"/>
      <c r="D543" s="1"/>
      <c r="E543" s="1"/>
      <c r="F543" s="1"/>
      <c r="G543" s="1"/>
      <c r="H543" s="1"/>
      <c r="I543" s="1"/>
      <c r="J543" s="1"/>
      <c r="K543" s="1"/>
      <c r="L543" s="1"/>
      <c r="M543" s="1"/>
      <c r="N543" s="1"/>
      <c r="O543" s="1"/>
      <c r="P543" s="1"/>
      <c r="Q543" s="1"/>
      <c r="R543" s="1"/>
      <c r="S543" s="1"/>
      <c r="T543" s="1"/>
      <c r="U543" s="1"/>
    </row>
    <row r="544" spans="1:21" ht="13.5" customHeight="1" x14ac:dyDescent="0.25">
      <c r="A544" s="1"/>
      <c r="B544" s="1"/>
      <c r="C544" s="19"/>
      <c r="D544" s="1"/>
      <c r="E544" s="1"/>
      <c r="F544" s="1"/>
      <c r="G544" s="1"/>
      <c r="H544" s="1"/>
      <c r="I544" s="1"/>
      <c r="J544" s="1"/>
      <c r="K544" s="1"/>
      <c r="L544" s="1"/>
      <c r="M544" s="1"/>
      <c r="N544" s="1"/>
      <c r="O544" s="1"/>
      <c r="P544" s="1"/>
      <c r="Q544" s="1"/>
      <c r="R544" s="1"/>
      <c r="S544" s="1"/>
      <c r="T544" s="1"/>
      <c r="U544" s="1"/>
    </row>
    <row r="545" spans="1:21" ht="13.5" customHeight="1" x14ac:dyDescent="0.25">
      <c r="A545" s="1"/>
      <c r="B545" s="1"/>
      <c r="C545" s="19"/>
      <c r="D545" s="1"/>
      <c r="E545" s="1"/>
      <c r="F545" s="1"/>
      <c r="G545" s="1"/>
      <c r="H545" s="1"/>
      <c r="I545" s="1"/>
      <c r="J545" s="1"/>
      <c r="K545" s="1"/>
      <c r="L545" s="1"/>
      <c r="M545" s="1"/>
      <c r="N545" s="1"/>
      <c r="O545" s="1"/>
      <c r="P545" s="1"/>
      <c r="Q545" s="1"/>
      <c r="R545" s="1"/>
      <c r="S545" s="1"/>
      <c r="T545" s="1"/>
      <c r="U545" s="1"/>
    </row>
    <row r="546" spans="1:21" ht="13.5" customHeight="1" x14ac:dyDescent="0.25">
      <c r="A546" s="1"/>
      <c r="B546" s="1"/>
      <c r="C546" s="19"/>
      <c r="D546" s="1"/>
      <c r="E546" s="1"/>
      <c r="F546" s="1"/>
      <c r="G546" s="1"/>
      <c r="H546" s="1"/>
      <c r="I546" s="1"/>
      <c r="J546" s="1"/>
      <c r="K546" s="1"/>
      <c r="L546" s="1"/>
      <c r="M546" s="1"/>
      <c r="N546" s="1"/>
      <c r="O546" s="1"/>
      <c r="P546" s="1"/>
      <c r="Q546" s="1"/>
      <c r="R546" s="1"/>
      <c r="S546" s="1"/>
      <c r="T546" s="1"/>
      <c r="U546" s="1"/>
    </row>
    <row r="547" spans="1:21" ht="13.5" customHeight="1" x14ac:dyDescent="0.25">
      <c r="A547" s="1"/>
      <c r="B547" s="1"/>
      <c r="C547" s="19"/>
      <c r="D547" s="1"/>
      <c r="E547" s="1"/>
      <c r="F547" s="1"/>
      <c r="G547" s="1"/>
      <c r="H547" s="1"/>
      <c r="I547" s="1"/>
      <c r="J547" s="1"/>
      <c r="K547" s="1"/>
      <c r="L547" s="1"/>
      <c r="M547" s="1"/>
      <c r="N547" s="1"/>
      <c r="O547" s="1"/>
      <c r="P547" s="1"/>
      <c r="Q547" s="1"/>
      <c r="R547" s="1"/>
      <c r="S547" s="1"/>
      <c r="T547" s="1"/>
      <c r="U547" s="1"/>
    </row>
    <row r="548" spans="1:21" ht="13.5" customHeight="1" x14ac:dyDescent="0.25">
      <c r="A548" s="1"/>
      <c r="B548" s="1"/>
      <c r="C548" s="19"/>
      <c r="D548" s="1"/>
      <c r="E548" s="1"/>
      <c r="F548" s="1"/>
      <c r="G548" s="1"/>
      <c r="H548" s="1"/>
      <c r="I548" s="1"/>
      <c r="J548" s="1"/>
      <c r="K548" s="1"/>
      <c r="L548" s="1"/>
      <c r="M548" s="1"/>
      <c r="N548" s="1"/>
      <c r="O548" s="1"/>
      <c r="P548" s="1"/>
      <c r="Q548" s="1"/>
      <c r="R548" s="1"/>
      <c r="S548" s="1"/>
      <c r="T548" s="1"/>
      <c r="U548" s="1"/>
    </row>
    <row r="549" spans="1:21" ht="13.5" customHeight="1" x14ac:dyDescent="0.25">
      <c r="A549" s="1"/>
      <c r="B549" s="1"/>
      <c r="C549" s="19"/>
      <c r="D549" s="1"/>
      <c r="E549" s="1"/>
      <c r="F549" s="1"/>
      <c r="G549" s="1"/>
      <c r="H549" s="1"/>
      <c r="I549" s="1"/>
      <c r="J549" s="1"/>
      <c r="K549" s="1"/>
      <c r="L549" s="1"/>
      <c r="M549" s="1"/>
      <c r="N549" s="1"/>
      <c r="O549" s="1"/>
      <c r="P549" s="1"/>
      <c r="Q549" s="1"/>
      <c r="R549" s="1"/>
      <c r="S549" s="1"/>
      <c r="T549" s="1"/>
      <c r="U549" s="1"/>
    </row>
    <row r="550" spans="1:21" ht="13.5" customHeight="1" x14ac:dyDescent="0.25">
      <c r="A550" s="1"/>
      <c r="B550" s="1"/>
      <c r="C550" s="19"/>
      <c r="D550" s="1"/>
      <c r="E550" s="1"/>
      <c r="F550" s="1"/>
      <c r="G550" s="1"/>
      <c r="H550" s="1"/>
      <c r="I550" s="1"/>
      <c r="J550" s="1"/>
      <c r="K550" s="1"/>
      <c r="L550" s="1"/>
      <c r="M550" s="1"/>
      <c r="N550" s="1"/>
      <c r="O550" s="1"/>
      <c r="P550" s="1"/>
      <c r="Q550" s="1"/>
      <c r="R550" s="1"/>
      <c r="S550" s="1"/>
      <c r="T550" s="1"/>
      <c r="U550" s="1"/>
    </row>
    <row r="551" spans="1:21" ht="13.5" customHeight="1" x14ac:dyDescent="0.25">
      <c r="A551" s="1"/>
      <c r="B551" s="1"/>
      <c r="C551" s="19"/>
      <c r="D551" s="1"/>
      <c r="E551" s="1"/>
      <c r="F551" s="1"/>
      <c r="G551" s="1"/>
      <c r="H551" s="1"/>
      <c r="I551" s="1"/>
      <c r="J551" s="1"/>
      <c r="K551" s="1"/>
      <c r="L551" s="1"/>
      <c r="M551" s="1"/>
      <c r="N551" s="1"/>
      <c r="O551" s="1"/>
      <c r="P551" s="1"/>
      <c r="Q551" s="1"/>
      <c r="R551" s="1"/>
      <c r="S551" s="1"/>
      <c r="T551" s="1"/>
      <c r="U551" s="1"/>
    </row>
    <row r="552" spans="1:21" ht="13.5" customHeight="1" x14ac:dyDescent="0.25">
      <c r="A552" s="1"/>
      <c r="B552" s="1"/>
      <c r="C552" s="19"/>
      <c r="D552" s="1"/>
      <c r="E552" s="1"/>
      <c r="F552" s="1"/>
      <c r="G552" s="1"/>
      <c r="H552" s="1"/>
      <c r="I552" s="1"/>
      <c r="J552" s="1"/>
      <c r="K552" s="1"/>
      <c r="L552" s="1"/>
      <c r="M552" s="1"/>
      <c r="N552" s="1"/>
      <c r="O552" s="1"/>
      <c r="P552" s="1"/>
      <c r="Q552" s="1"/>
      <c r="R552" s="1"/>
      <c r="S552" s="1"/>
      <c r="T552" s="1"/>
      <c r="U552" s="1"/>
    </row>
    <row r="553" spans="1:21" ht="13.5" customHeight="1" x14ac:dyDescent="0.25">
      <c r="A553" s="1"/>
      <c r="B553" s="1"/>
      <c r="C553" s="19"/>
      <c r="D553" s="1"/>
      <c r="E553" s="1"/>
      <c r="F553" s="1"/>
      <c r="G553" s="1"/>
      <c r="H553" s="1"/>
      <c r="I553" s="1"/>
      <c r="J553" s="1"/>
      <c r="K553" s="1"/>
      <c r="L553" s="1"/>
      <c r="M553" s="1"/>
      <c r="N553" s="1"/>
      <c r="O553" s="1"/>
      <c r="P553" s="1"/>
      <c r="Q553" s="1"/>
      <c r="R553" s="1"/>
      <c r="S553" s="1"/>
      <c r="T553" s="1"/>
      <c r="U553" s="1"/>
    </row>
    <row r="554" spans="1:21" ht="13.5" customHeight="1" x14ac:dyDescent="0.25">
      <c r="A554" s="1"/>
      <c r="B554" s="1"/>
      <c r="C554" s="19"/>
      <c r="D554" s="1"/>
      <c r="E554" s="1"/>
      <c r="F554" s="1"/>
      <c r="G554" s="1"/>
      <c r="H554" s="1"/>
      <c r="I554" s="1"/>
      <c r="J554" s="1"/>
      <c r="K554" s="1"/>
      <c r="L554" s="1"/>
      <c r="M554" s="1"/>
      <c r="N554" s="1"/>
      <c r="O554" s="1"/>
      <c r="P554" s="1"/>
      <c r="Q554" s="1"/>
      <c r="R554" s="1"/>
      <c r="S554" s="1"/>
      <c r="T554" s="1"/>
      <c r="U554" s="1"/>
    </row>
    <row r="555" spans="1:21" ht="13.5" customHeight="1" x14ac:dyDescent="0.25">
      <c r="A555" s="1"/>
      <c r="B555" s="1"/>
      <c r="C555" s="19"/>
      <c r="D555" s="1"/>
      <c r="E555" s="1"/>
      <c r="F555" s="1"/>
      <c r="G555" s="1"/>
      <c r="H555" s="1"/>
      <c r="I555" s="1"/>
      <c r="J555" s="1"/>
      <c r="K555" s="1"/>
      <c r="L555" s="1"/>
      <c r="M555" s="1"/>
      <c r="N555" s="1"/>
      <c r="O555" s="1"/>
      <c r="P555" s="1"/>
      <c r="Q555" s="1"/>
      <c r="R555" s="1"/>
      <c r="S555" s="1"/>
      <c r="T555" s="1"/>
      <c r="U555" s="1"/>
    </row>
    <row r="556" spans="1:21" ht="13.5" customHeight="1" x14ac:dyDescent="0.25">
      <c r="A556" s="1"/>
      <c r="B556" s="1"/>
      <c r="C556" s="19"/>
      <c r="D556" s="1"/>
      <c r="E556" s="1"/>
      <c r="F556" s="1"/>
      <c r="G556" s="1"/>
      <c r="H556" s="1"/>
      <c r="I556" s="1"/>
      <c r="J556" s="1"/>
      <c r="K556" s="1"/>
      <c r="L556" s="1"/>
      <c r="M556" s="1"/>
      <c r="N556" s="1"/>
      <c r="O556" s="1"/>
      <c r="P556" s="1"/>
      <c r="Q556" s="1"/>
      <c r="R556" s="1"/>
      <c r="S556" s="1"/>
      <c r="T556" s="1"/>
      <c r="U556" s="1"/>
    </row>
    <row r="557" spans="1:21" ht="13.5" customHeight="1" x14ac:dyDescent="0.25">
      <c r="A557" s="1"/>
      <c r="B557" s="1"/>
      <c r="C557" s="19"/>
      <c r="D557" s="1"/>
      <c r="E557" s="1"/>
      <c r="F557" s="1"/>
      <c r="G557" s="1"/>
      <c r="H557" s="1"/>
      <c r="I557" s="1"/>
      <c r="J557" s="1"/>
      <c r="K557" s="1"/>
      <c r="L557" s="1"/>
      <c r="M557" s="1"/>
      <c r="N557" s="1"/>
      <c r="O557" s="1"/>
      <c r="P557" s="1"/>
      <c r="Q557" s="1"/>
      <c r="R557" s="1"/>
      <c r="S557" s="1"/>
      <c r="T557" s="1"/>
      <c r="U557" s="1"/>
    </row>
    <row r="558" spans="1:21" ht="13.5" customHeight="1" x14ac:dyDescent="0.25">
      <c r="A558" s="1"/>
      <c r="B558" s="1"/>
      <c r="C558" s="19"/>
      <c r="D558" s="1"/>
      <c r="E558" s="1"/>
      <c r="F558" s="1"/>
      <c r="G558" s="1"/>
      <c r="H558" s="1"/>
      <c r="I558" s="1"/>
      <c r="J558" s="1"/>
      <c r="K558" s="1"/>
      <c r="L558" s="1"/>
      <c r="M558" s="1"/>
      <c r="N558" s="1"/>
      <c r="O558" s="1"/>
      <c r="P558" s="1"/>
      <c r="Q558" s="1"/>
      <c r="R558" s="1"/>
      <c r="S558" s="1"/>
      <c r="T558" s="1"/>
      <c r="U558" s="1"/>
    </row>
    <row r="559" spans="1:21" ht="13.5" customHeight="1" x14ac:dyDescent="0.25">
      <c r="A559" s="1"/>
      <c r="B559" s="1"/>
      <c r="C559" s="19"/>
      <c r="D559" s="1"/>
      <c r="E559" s="1"/>
      <c r="F559" s="1"/>
      <c r="G559" s="1"/>
      <c r="H559" s="1"/>
      <c r="I559" s="1"/>
      <c r="J559" s="1"/>
      <c r="K559" s="1"/>
      <c r="L559" s="1"/>
      <c r="M559" s="1"/>
      <c r="N559" s="1"/>
      <c r="O559" s="1"/>
      <c r="P559" s="1"/>
      <c r="Q559" s="1"/>
      <c r="R559" s="1"/>
      <c r="S559" s="1"/>
      <c r="T559" s="1"/>
      <c r="U559" s="1"/>
    </row>
    <row r="560" spans="1:21" ht="13.5" customHeight="1" x14ac:dyDescent="0.25">
      <c r="A560" s="1"/>
      <c r="B560" s="1"/>
      <c r="C560" s="19"/>
      <c r="D560" s="1"/>
      <c r="E560" s="1"/>
      <c r="F560" s="1"/>
      <c r="G560" s="1"/>
      <c r="H560" s="1"/>
      <c r="I560" s="1"/>
      <c r="J560" s="1"/>
      <c r="K560" s="1"/>
      <c r="L560" s="1"/>
      <c r="M560" s="1"/>
      <c r="N560" s="1"/>
      <c r="O560" s="1"/>
      <c r="P560" s="1"/>
      <c r="Q560" s="1"/>
      <c r="R560" s="1"/>
      <c r="S560" s="1"/>
      <c r="T560" s="1"/>
      <c r="U560" s="1"/>
    </row>
    <row r="561" spans="1:21" ht="13.5" customHeight="1" x14ac:dyDescent="0.25">
      <c r="A561" s="1"/>
      <c r="B561" s="1"/>
      <c r="C561" s="19"/>
      <c r="D561" s="1"/>
      <c r="E561" s="1"/>
      <c r="F561" s="1"/>
      <c r="G561" s="1"/>
      <c r="H561" s="1"/>
      <c r="I561" s="1"/>
      <c r="J561" s="1"/>
      <c r="K561" s="1"/>
      <c r="L561" s="1"/>
      <c r="M561" s="1"/>
      <c r="N561" s="1"/>
      <c r="O561" s="1"/>
      <c r="P561" s="1"/>
      <c r="Q561" s="1"/>
      <c r="R561" s="1"/>
      <c r="S561" s="1"/>
      <c r="T561" s="1"/>
      <c r="U561" s="1"/>
    </row>
    <row r="562" spans="1:21" ht="13.5" customHeight="1" x14ac:dyDescent="0.25">
      <c r="A562" s="1"/>
      <c r="B562" s="1"/>
      <c r="C562" s="19"/>
      <c r="D562" s="1"/>
      <c r="E562" s="1"/>
      <c r="F562" s="1"/>
      <c r="G562" s="1"/>
      <c r="H562" s="1"/>
      <c r="I562" s="1"/>
      <c r="J562" s="1"/>
      <c r="K562" s="1"/>
      <c r="L562" s="1"/>
      <c r="M562" s="1"/>
      <c r="N562" s="1"/>
      <c r="O562" s="1"/>
      <c r="P562" s="1"/>
      <c r="Q562" s="1"/>
      <c r="R562" s="1"/>
      <c r="S562" s="1"/>
      <c r="T562" s="1"/>
      <c r="U562" s="1"/>
    </row>
    <row r="563" spans="1:21" ht="13.5" customHeight="1" x14ac:dyDescent="0.25">
      <c r="A563" s="1"/>
      <c r="B563" s="1"/>
      <c r="C563" s="19"/>
      <c r="D563" s="1"/>
      <c r="E563" s="1"/>
      <c r="F563" s="1"/>
      <c r="G563" s="1"/>
      <c r="H563" s="1"/>
      <c r="I563" s="1"/>
      <c r="J563" s="1"/>
      <c r="K563" s="1"/>
      <c r="L563" s="1"/>
      <c r="M563" s="1"/>
      <c r="N563" s="1"/>
      <c r="O563" s="1"/>
      <c r="P563" s="1"/>
      <c r="Q563" s="1"/>
      <c r="R563" s="1"/>
      <c r="S563" s="1"/>
      <c r="T563" s="1"/>
      <c r="U563" s="1"/>
    </row>
    <row r="564" spans="1:21" ht="13.5" customHeight="1" x14ac:dyDescent="0.25">
      <c r="A564" s="1"/>
      <c r="B564" s="1"/>
      <c r="C564" s="19"/>
      <c r="D564" s="1"/>
      <c r="E564" s="1"/>
      <c r="F564" s="1"/>
      <c r="G564" s="1"/>
      <c r="H564" s="1"/>
      <c r="I564" s="1"/>
      <c r="J564" s="1"/>
      <c r="K564" s="1"/>
      <c r="L564" s="1"/>
      <c r="M564" s="1"/>
      <c r="N564" s="1"/>
      <c r="O564" s="1"/>
      <c r="P564" s="1"/>
      <c r="Q564" s="1"/>
      <c r="R564" s="1"/>
      <c r="S564" s="1"/>
      <c r="T564" s="1"/>
      <c r="U564" s="1"/>
    </row>
    <row r="565" spans="1:21" ht="13.5" customHeight="1" x14ac:dyDescent="0.25">
      <c r="A565" s="1"/>
      <c r="B565" s="1"/>
      <c r="C565" s="19"/>
      <c r="D565" s="1"/>
      <c r="E565" s="1"/>
      <c r="F565" s="1"/>
      <c r="G565" s="1"/>
      <c r="H565" s="1"/>
      <c r="I565" s="1"/>
      <c r="J565" s="1"/>
      <c r="K565" s="1"/>
      <c r="L565" s="1"/>
      <c r="M565" s="1"/>
      <c r="N565" s="1"/>
      <c r="O565" s="1"/>
      <c r="P565" s="1"/>
      <c r="Q565" s="1"/>
      <c r="R565" s="1"/>
      <c r="S565" s="1"/>
      <c r="T565" s="1"/>
      <c r="U565" s="1"/>
    </row>
    <row r="566" spans="1:21" ht="13.5" customHeight="1" x14ac:dyDescent="0.25">
      <c r="A566" s="1"/>
      <c r="B566" s="1"/>
      <c r="C566" s="19"/>
      <c r="D566" s="1"/>
      <c r="E566" s="1"/>
      <c r="F566" s="1"/>
      <c r="G566" s="1"/>
      <c r="H566" s="1"/>
      <c r="I566" s="1"/>
      <c r="J566" s="1"/>
      <c r="K566" s="1"/>
      <c r="L566" s="1"/>
      <c r="M566" s="1"/>
      <c r="N566" s="1"/>
      <c r="O566" s="1"/>
      <c r="P566" s="1"/>
      <c r="Q566" s="1"/>
      <c r="R566" s="1"/>
      <c r="S566" s="1"/>
      <c r="T566" s="1"/>
      <c r="U566" s="1"/>
    </row>
    <row r="567" spans="1:21" ht="13.5" customHeight="1" x14ac:dyDescent="0.25">
      <c r="A567" s="1"/>
      <c r="B567" s="1"/>
      <c r="C567" s="19"/>
      <c r="D567" s="1"/>
      <c r="E567" s="1"/>
      <c r="F567" s="1"/>
      <c r="G567" s="1"/>
      <c r="H567" s="1"/>
      <c r="I567" s="1"/>
      <c r="J567" s="1"/>
      <c r="K567" s="1"/>
      <c r="L567" s="1"/>
      <c r="M567" s="1"/>
      <c r="N567" s="1"/>
      <c r="O567" s="1"/>
      <c r="P567" s="1"/>
      <c r="Q567" s="1"/>
      <c r="R567" s="1"/>
      <c r="S567" s="1"/>
      <c r="T567" s="1"/>
      <c r="U567" s="1"/>
    </row>
    <row r="568" spans="1:21" ht="13.5" customHeight="1" x14ac:dyDescent="0.25">
      <c r="A568" s="1"/>
      <c r="B568" s="1"/>
      <c r="C568" s="19"/>
      <c r="D568" s="1"/>
      <c r="E568" s="1"/>
      <c r="F568" s="1"/>
      <c r="G568" s="1"/>
      <c r="H568" s="1"/>
      <c r="I568" s="1"/>
      <c r="J568" s="1"/>
      <c r="K568" s="1"/>
      <c r="L568" s="1"/>
      <c r="M568" s="1"/>
      <c r="N568" s="1"/>
      <c r="O568" s="1"/>
      <c r="P568" s="1"/>
      <c r="Q568" s="1"/>
      <c r="R568" s="1"/>
      <c r="S568" s="1"/>
      <c r="T568" s="1"/>
      <c r="U568" s="1"/>
    </row>
    <row r="569" spans="1:21" ht="13.5" customHeight="1" x14ac:dyDescent="0.25">
      <c r="A569" s="1"/>
      <c r="B569" s="1"/>
      <c r="C569" s="19"/>
      <c r="D569" s="1"/>
      <c r="E569" s="1"/>
      <c r="F569" s="1"/>
      <c r="G569" s="1"/>
      <c r="H569" s="1"/>
      <c r="I569" s="1"/>
      <c r="J569" s="1"/>
      <c r="K569" s="1"/>
      <c r="L569" s="1"/>
      <c r="M569" s="1"/>
      <c r="N569" s="1"/>
      <c r="O569" s="1"/>
      <c r="P569" s="1"/>
      <c r="Q569" s="1"/>
      <c r="R569" s="1"/>
      <c r="S569" s="1"/>
      <c r="T569" s="1"/>
      <c r="U569" s="1"/>
    </row>
    <row r="570" spans="1:21" ht="13.5" customHeight="1" x14ac:dyDescent="0.25">
      <c r="A570" s="1"/>
      <c r="B570" s="1"/>
      <c r="C570" s="19"/>
      <c r="D570" s="1"/>
      <c r="E570" s="1"/>
      <c r="F570" s="1"/>
      <c r="G570" s="1"/>
      <c r="H570" s="1"/>
      <c r="I570" s="1"/>
      <c r="J570" s="1"/>
      <c r="K570" s="1"/>
      <c r="L570" s="1"/>
      <c r="M570" s="1"/>
      <c r="N570" s="1"/>
      <c r="O570" s="1"/>
      <c r="P570" s="1"/>
      <c r="Q570" s="1"/>
      <c r="R570" s="1"/>
      <c r="S570" s="1"/>
      <c r="T570" s="1"/>
      <c r="U570" s="1"/>
    </row>
    <row r="571" spans="1:21" ht="13.5" customHeight="1" x14ac:dyDescent="0.25">
      <c r="A571" s="1"/>
      <c r="B571" s="1"/>
      <c r="C571" s="19"/>
      <c r="D571" s="1"/>
      <c r="E571" s="1"/>
      <c r="F571" s="1"/>
      <c r="G571" s="1"/>
      <c r="H571" s="1"/>
      <c r="I571" s="1"/>
      <c r="J571" s="1"/>
      <c r="K571" s="1"/>
      <c r="L571" s="1"/>
      <c r="M571" s="1"/>
      <c r="N571" s="1"/>
      <c r="O571" s="1"/>
      <c r="P571" s="1"/>
      <c r="Q571" s="1"/>
      <c r="R571" s="1"/>
      <c r="S571" s="1"/>
      <c r="T571" s="1"/>
      <c r="U571" s="1"/>
    </row>
    <row r="572" spans="1:21" ht="13.5" customHeight="1" x14ac:dyDescent="0.25">
      <c r="A572" s="1"/>
      <c r="B572" s="1"/>
      <c r="C572" s="19"/>
      <c r="D572" s="1"/>
      <c r="E572" s="1"/>
      <c r="F572" s="1"/>
      <c r="G572" s="1"/>
      <c r="H572" s="1"/>
      <c r="I572" s="1"/>
      <c r="J572" s="1"/>
      <c r="K572" s="1"/>
      <c r="L572" s="1"/>
      <c r="M572" s="1"/>
      <c r="N572" s="1"/>
      <c r="O572" s="1"/>
      <c r="P572" s="1"/>
      <c r="Q572" s="1"/>
      <c r="R572" s="1"/>
      <c r="S572" s="1"/>
      <c r="T572" s="1"/>
      <c r="U572" s="1"/>
    </row>
    <row r="573" spans="1:21" ht="13.5" customHeight="1" x14ac:dyDescent="0.25">
      <c r="A573" s="1"/>
      <c r="B573" s="1"/>
      <c r="C573" s="19"/>
      <c r="D573" s="1"/>
      <c r="E573" s="1"/>
      <c r="F573" s="1"/>
      <c r="G573" s="1"/>
      <c r="H573" s="1"/>
      <c r="I573" s="1"/>
      <c r="J573" s="1"/>
      <c r="K573" s="1"/>
      <c r="L573" s="1"/>
      <c r="M573" s="1"/>
      <c r="N573" s="1"/>
      <c r="O573" s="1"/>
      <c r="P573" s="1"/>
      <c r="Q573" s="1"/>
      <c r="R573" s="1"/>
      <c r="S573" s="1"/>
      <c r="T573" s="1"/>
      <c r="U573" s="1"/>
    </row>
    <row r="574" spans="1:21" ht="13.5" customHeight="1" x14ac:dyDescent="0.25">
      <c r="A574" s="1"/>
      <c r="B574" s="1"/>
      <c r="C574" s="19"/>
      <c r="D574" s="1"/>
      <c r="E574" s="1"/>
      <c r="F574" s="1"/>
      <c r="G574" s="1"/>
      <c r="H574" s="1"/>
      <c r="I574" s="1"/>
      <c r="J574" s="1"/>
      <c r="K574" s="1"/>
      <c r="L574" s="1"/>
      <c r="M574" s="1"/>
      <c r="N574" s="1"/>
      <c r="O574" s="1"/>
      <c r="P574" s="1"/>
      <c r="Q574" s="1"/>
      <c r="R574" s="1"/>
      <c r="S574" s="1"/>
      <c r="T574" s="1"/>
      <c r="U574" s="1"/>
    </row>
    <row r="575" spans="1:21" ht="13.5" customHeight="1" x14ac:dyDescent="0.25">
      <c r="A575" s="1"/>
      <c r="B575" s="1"/>
      <c r="C575" s="19"/>
      <c r="D575" s="1"/>
      <c r="E575" s="1"/>
      <c r="F575" s="1"/>
      <c r="G575" s="1"/>
      <c r="H575" s="1"/>
      <c r="I575" s="1"/>
      <c r="J575" s="1"/>
      <c r="K575" s="1"/>
      <c r="L575" s="1"/>
      <c r="M575" s="1"/>
      <c r="N575" s="1"/>
      <c r="O575" s="1"/>
      <c r="P575" s="1"/>
      <c r="Q575" s="1"/>
      <c r="R575" s="1"/>
      <c r="S575" s="1"/>
      <c r="T575" s="1"/>
      <c r="U575" s="1"/>
    </row>
    <row r="576" spans="1:21" ht="13.5" customHeight="1" x14ac:dyDescent="0.25">
      <c r="A576" s="1"/>
      <c r="B576" s="1"/>
      <c r="C576" s="19"/>
      <c r="D576" s="1"/>
      <c r="E576" s="1"/>
      <c r="F576" s="1"/>
      <c r="G576" s="1"/>
      <c r="H576" s="1"/>
      <c r="I576" s="1"/>
      <c r="J576" s="1"/>
      <c r="K576" s="1"/>
      <c r="L576" s="1"/>
      <c r="M576" s="1"/>
      <c r="N576" s="1"/>
      <c r="O576" s="1"/>
      <c r="P576" s="1"/>
      <c r="Q576" s="1"/>
      <c r="R576" s="1"/>
      <c r="S576" s="1"/>
      <c r="T576" s="1"/>
      <c r="U576" s="1"/>
    </row>
    <row r="577" spans="1:21" ht="13.5" customHeight="1" x14ac:dyDescent="0.25">
      <c r="A577" s="1"/>
      <c r="B577" s="1"/>
      <c r="C577" s="19"/>
      <c r="D577" s="1"/>
      <c r="E577" s="1"/>
      <c r="F577" s="1"/>
      <c r="G577" s="1"/>
      <c r="H577" s="1"/>
      <c r="I577" s="1"/>
      <c r="J577" s="1"/>
      <c r="K577" s="1"/>
      <c r="L577" s="1"/>
      <c r="M577" s="1"/>
      <c r="N577" s="1"/>
      <c r="O577" s="1"/>
      <c r="P577" s="1"/>
      <c r="Q577" s="1"/>
      <c r="R577" s="1"/>
      <c r="S577" s="1"/>
      <c r="T577" s="1"/>
      <c r="U577" s="1"/>
    </row>
    <row r="578" spans="1:21" ht="13.5" customHeight="1" x14ac:dyDescent="0.25">
      <c r="A578" s="1"/>
      <c r="B578" s="1"/>
      <c r="C578" s="19"/>
      <c r="D578" s="1"/>
      <c r="E578" s="1"/>
      <c r="F578" s="1"/>
      <c r="G578" s="1"/>
      <c r="H578" s="1"/>
      <c r="I578" s="1"/>
      <c r="J578" s="1"/>
      <c r="K578" s="1"/>
      <c r="L578" s="1"/>
      <c r="M578" s="1"/>
      <c r="N578" s="1"/>
      <c r="O578" s="1"/>
      <c r="P578" s="1"/>
      <c r="Q578" s="1"/>
      <c r="R578" s="1"/>
      <c r="S578" s="1"/>
      <c r="T578" s="1"/>
      <c r="U578" s="1"/>
    </row>
    <row r="579" spans="1:21" ht="13.5" customHeight="1" x14ac:dyDescent="0.25">
      <c r="A579" s="1"/>
      <c r="B579" s="1"/>
      <c r="C579" s="19"/>
      <c r="D579" s="1"/>
      <c r="E579" s="1"/>
      <c r="F579" s="1"/>
      <c r="G579" s="1"/>
      <c r="H579" s="1"/>
      <c r="I579" s="1"/>
      <c r="J579" s="1"/>
      <c r="K579" s="1"/>
      <c r="L579" s="1"/>
      <c r="M579" s="1"/>
      <c r="N579" s="1"/>
      <c r="O579" s="1"/>
      <c r="P579" s="1"/>
      <c r="Q579" s="1"/>
      <c r="R579" s="1"/>
      <c r="S579" s="1"/>
      <c r="T579" s="1"/>
      <c r="U579" s="1"/>
    </row>
    <row r="580" spans="1:21" ht="13.5" customHeight="1" x14ac:dyDescent="0.25">
      <c r="A580" s="1"/>
      <c r="B580" s="1"/>
      <c r="C580" s="19"/>
      <c r="D580" s="1"/>
      <c r="E580" s="1"/>
      <c r="F580" s="1"/>
      <c r="G580" s="1"/>
      <c r="H580" s="1"/>
      <c r="I580" s="1"/>
      <c r="J580" s="1"/>
      <c r="K580" s="1"/>
      <c r="L580" s="1"/>
      <c r="M580" s="1"/>
      <c r="N580" s="1"/>
      <c r="O580" s="1"/>
      <c r="P580" s="1"/>
      <c r="Q580" s="1"/>
      <c r="R580" s="1"/>
      <c r="S580" s="1"/>
      <c r="T580" s="1"/>
      <c r="U580" s="1"/>
    </row>
    <row r="581" spans="1:21" ht="13.5" customHeight="1" x14ac:dyDescent="0.25">
      <c r="A581" s="1"/>
      <c r="B581" s="1"/>
      <c r="C581" s="19"/>
      <c r="D581" s="1"/>
      <c r="E581" s="1"/>
      <c r="F581" s="1"/>
      <c r="G581" s="1"/>
      <c r="H581" s="1"/>
      <c r="I581" s="1"/>
      <c r="J581" s="1"/>
      <c r="K581" s="1"/>
      <c r="L581" s="1"/>
      <c r="M581" s="1"/>
      <c r="N581" s="1"/>
      <c r="O581" s="1"/>
      <c r="P581" s="1"/>
      <c r="Q581" s="1"/>
      <c r="R581" s="1"/>
      <c r="S581" s="1"/>
      <c r="T581" s="1"/>
      <c r="U581" s="1"/>
    </row>
    <row r="582" spans="1:21" ht="13.5" customHeight="1" x14ac:dyDescent="0.25">
      <c r="A582" s="1"/>
      <c r="B582" s="1"/>
      <c r="C582" s="19"/>
      <c r="D582" s="1"/>
      <c r="E582" s="1"/>
      <c r="F582" s="1"/>
      <c r="G582" s="1"/>
      <c r="H582" s="1"/>
      <c r="I582" s="1"/>
      <c r="J582" s="1"/>
      <c r="K582" s="1"/>
      <c r="L582" s="1"/>
      <c r="M582" s="1"/>
      <c r="N582" s="1"/>
      <c r="O582" s="1"/>
      <c r="P582" s="1"/>
      <c r="Q582" s="1"/>
      <c r="R582" s="1"/>
      <c r="S582" s="1"/>
      <c r="T582" s="1"/>
      <c r="U582" s="1"/>
    </row>
    <row r="583" spans="1:21" ht="13.5" customHeight="1" x14ac:dyDescent="0.25">
      <c r="A583" s="1"/>
      <c r="B583" s="1"/>
      <c r="C583" s="19"/>
      <c r="D583" s="1"/>
      <c r="E583" s="1"/>
      <c r="F583" s="1"/>
      <c r="G583" s="1"/>
      <c r="H583" s="1"/>
      <c r="I583" s="1"/>
      <c r="J583" s="1"/>
      <c r="K583" s="1"/>
      <c r="L583" s="1"/>
      <c r="M583" s="1"/>
      <c r="N583" s="1"/>
      <c r="O583" s="1"/>
      <c r="P583" s="1"/>
      <c r="Q583" s="1"/>
      <c r="R583" s="1"/>
      <c r="S583" s="1"/>
      <c r="T583" s="1"/>
      <c r="U583" s="1"/>
    </row>
    <row r="584" spans="1:21" ht="13.5" customHeight="1" x14ac:dyDescent="0.25">
      <c r="A584" s="1"/>
      <c r="B584" s="1"/>
      <c r="C584" s="19"/>
      <c r="D584" s="1"/>
      <c r="E584" s="1"/>
      <c r="F584" s="1"/>
      <c r="G584" s="1"/>
      <c r="H584" s="1"/>
      <c r="I584" s="1"/>
      <c r="J584" s="1"/>
      <c r="K584" s="1"/>
      <c r="L584" s="1"/>
      <c r="M584" s="1"/>
      <c r="N584" s="1"/>
      <c r="O584" s="1"/>
      <c r="P584" s="1"/>
      <c r="Q584" s="1"/>
      <c r="R584" s="1"/>
      <c r="S584" s="1"/>
      <c r="T584" s="1"/>
      <c r="U584" s="1"/>
    </row>
    <row r="585" spans="1:21" ht="13.5" customHeight="1" x14ac:dyDescent="0.25">
      <c r="A585" s="1"/>
      <c r="B585" s="1"/>
      <c r="C585" s="19"/>
      <c r="D585" s="1"/>
      <c r="E585" s="1"/>
      <c r="F585" s="1"/>
      <c r="G585" s="1"/>
      <c r="H585" s="1"/>
      <c r="I585" s="1"/>
      <c r="J585" s="1"/>
      <c r="K585" s="1"/>
      <c r="L585" s="1"/>
      <c r="M585" s="1"/>
      <c r="N585" s="1"/>
      <c r="O585" s="1"/>
      <c r="P585" s="1"/>
      <c r="Q585" s="1"/>
      <c r="R585" s="1"/>
      <c r="S585" s="1"/>
      <c r="T585" s="1"/>
      <c r="U585" s="1"/>
    </row>
    <row r="586" spans="1:21" ht="13.5" customHeight="1" x14ac:dyDescent="0.25">
      <c r="A586" s="1"/>
      <c r="B586" s="1"/>
      <c r="C586" s="19"/>
      <c r="D586" s="1"/>
      <c r="E586" s="1"/>
      <c r="F586" s="1"/>
      <c r="G586" s="1"/>
      <c r="H586" s="1"/>
      <c r="I586" s="1"/>
      <c r="J586" s="1"/>
      <c r="K586" s="1"/>
      <c r="L586" s="1"/>
      <c r="M586" s="1"/>
      <c r="N586" s="1"/>
      <c r="O586" s="1"/>
      <c r="P586" s="1"/>
      <c r="Q586" s="1"/>
      <c r="R586" s="1"/>
      <c r="S586" s="1"/>
      <c r="T586" s="1"/>
      <c r="U586" s="1"/>
    </row>
    <row r="587" spans="1:21" ht="13.5" customHeight="1" x14ac:dyDescent="0.25">
      <c r="A587" s="1"/>
      <c r="B587" s="1"/>
      <c r="C587" s="19"/>
      <c r="D587" s="1"/>
      <c r="E587" s="1"/>
      <c r="F587" s="1"/>
      <c r="G587" s="1"/>
      <c r="H587" s="1"/>
      <c r="I587" s="1"/>
      <c r="J587" s="1"/>
      <c r="K587" s="1"/>
      <c r="L587" s="1"/>
      <c r="M587" s="1"/>
      <c r="N587" s="1"/>
      <c r="O587" s="1"/>
      <c r="P587" s="1"/>
      <c r="Q587" s="1"/>
      <c r="R587" s="1"/>
      <c r="S587" s="1"/>
      <c r="T587" s="1"/>
      <c r="U587" s="1"/>
    </row>
    <row r="588" spans="1:21" ht="13.5" customHeight="1" x14ac:dyDescent="0.25">
      <c r="A588" s="1"/>
      <c r="B588" s="1"/>
      <c r="C588" s="19"/>
      <c r="D588" s="1"/>
      <c r="E588" s="1"/>
      <c r="F588" s="1"/>
      <c r="G588" s="1"/>
      <c r="H588" s="1"/>
      <c r="I588" s="1"/>
      <c r="J588" s="1"/>
      <c r="K588" s="1"/>
      <c r="L588" s="1"/>
      <c r="M588" s="1"/>
      <c r="N588" s="1"/>
      <c r="O588" s="1"/>
      <c r="P588" s="1"/>
      <c r="Q588" s="1"/>
      <c r="R588" s="1"/>
      <c r="S588" s="1"/>
      <c r="T588" s="1"/>
      <c r="U588" s="1"/>
    </row>
    <row r="589" spans="1:21" ht="13.5" customHeight="1" x14ac:dyDescent="0.25">
      <c r="A589" s="1"/>
      <c r="B589" s="1"/>
      <c r="C589" s="19"/>
      <c r="D589" s="1"/>
      <c r="E589" s="1"/>
      <c r="F589" s="1"/>
      <c r="G589" s="1"/>
      <c r="H589" s="1"/>
      <c r="I589" s="1"/>
      <c r="J589" s="1"/>
      <c r="K589" s="1"/>
      <c r="L589" s="1"/>
      <c r="M589" s="1"/>
      <c r="N589" s="1"/>
      <c r="O589" s="1"/>
      <c r="P589" s="1"/>
      <c r="Q589" s="1"/>
      <c r="R589" s="1"/>
      <c r="S589" s="1"/>
      <c r="T589" s="1"/>
      <c r="U589" s="1"/>
    </row>
    <row r="590" spans="1:21" ht="13.5" customHeight="1" x14ac:dyDescent="0.25">
      <c r="A590" s="1"/>
      <c r="B590" s="1"/>
      <c r="C590" s="19"/>
      <c r="D590" s="1"/>
      <c r="E590" s="1"/>
      <c r="F590" s="1"/>
      <c r="G590" s="1"/>
      <c r="H590" s="1"/>
      <c r="I590" s="1"/>
      <c r="J590" s="1"/>
      <c r="K590" s="1"/>
      <c r="L590" s="1"/>
      <c r="M590" s="1"/>
      <c r="N590" s="1"/>
      <c r="O590" s="1"/>
      <c r="P590" s="1"/>
      <c r="Q590" s="1"/>
      <c r="R590" s="1"/>
      <c r="S590" s="1"/>
      <c r="T590" s="1"/>
      <c r="U590" s="1"/>
    </row>
    <row r="591" spans="1:21" ht="13.5" customHeight="1" x14ac:dyDescent="0.25">
      <c r="A591" s="1"/>
      <c r="B591" s="1"/>
      <c r="C591" s="19"/>
      <c r="D591" s="1"/>
      <c r="E591" s="1"/>
      <c r="F591" s="1"/>
      <c r="G591" s="1"/>
      <c r="H591" s="1"/>
      <c r="I591" s="1"/>
      <c r="J591" s="1"/>
      <c r="K591" s="1"/>
      <c r="L591" s="1"/>
      <c r="M591" s="1"/>
      <c r="N591" s="1"/>
      <c r="O591" s="1"/>
      <c r="P591" s="1"/>
      <c r="Q591" s="1"/>
      <c r="R591" s="1"/>
      <c r="S591" s="1"/>
      <c r="T591" s="1"/>
      <c r="U591" s="1"/>
    </row>
    <row r="592" spans="1:21" ht="13.5" customHeight="1" x14ac:dyDescent="0.25">
      <c r="A592" s="1"/>
      <c r="B592" s="1"/>
      <c r="C592" s="19"/>
      <c r="D592" s="1"/>
      <c r="E592" s="1"/>
      <c r="F592" s="1"/>
      <c r="G592" s="1"/>
      <c r="H592" s="1"/>
      <c r="I592" s="1"/>
      <c r="J592" s="1"/>
      <c r="K592" s="1"/>
      <c r="L592" s="1"/>
      <c r="M592" s="1"/>
      <c r="N592" s="1"/>
      <c r="O592" s="1"/>
      <c r="P592" s="1"/>
      <c r="Q592" s="1"/>
      <c r="R592" s="1"/>
      <c r="S592" s="1"/>
      <c r="T592" s="1"/>
      <c r="U592" s="1"/>
    </row>
    <row r="593" spans="1:21" ht="13.5" customHeight="1" x14ac:dyDescent="0.25">
      <c r="A593" s="1"/>
      <c r="B593" s="1"/>
      <c r="C593" s="19"/>
      <c r="D593" s="1"/>
      <c r="E593" s="1"/>
      <c r="F593" s="1"/>
      <c r="G593" s="1"/>
      <c r="H593" s="1"/>
      <c r="I593" s="1"/>
      <c r="J593" s="1"/>
      <c r="K593" s="1"/>
      <c r="L593" s="1"/>
      <c r="M593" s="1"/>
      <c r="N593" s="1"/>
      <c r="O593" s="1"/>
      <c r="P593" s="1"/>
      <c r="Q593" s="1"/>
      <c r="R593" s="1"/>
      <c r="S593" s="1"/>
      <c r="T593" s="1"/>
      <c r="U593" s="1"/>
    </row>
    <row r="594" spans="1:21" ht="13.5" customHeight="1" x14ac:dyDescent="0.25">
      <c r="A594" s="1"/>
      <c r="B594" s="1"/>
      <c r="C594" s="19"/>
      <c r="D594" s="1"/>
      <c r="E594" s="1"/>
      <c r="F594" s="1"/>
      <c r="G594" s="1"/>
      <c r="H594" s="1"/>
      <c r="I594" s="1"/>
      <c r="J594" s="1"/>
      <c r="K594" s="1"/>
      <c r="L594" s="1"/>
      <c r="M594" s="1"/>
      <c r="N594" s="1"/>
      <c r="O594" s="1"/>
      <c r="P594" s="1"/>
      <c r="Q594" s="1"/>
      <c r="R594" s="1"/>
      <c r="S594" s="1"/>
      <c r="T594" s="1"/>
      <c r="U594" s="1"/>
    </row>
    <row r="595" spans="1:21" ht="13.5" customHeight="1" x14ac:dyDescent="0.25">
      <c r="A595" s="1"/>
      <c r="B595" s="1"/>
      <c r="C595" s="19"/>
      <c r="D595" s="1"/>
      <c r="E595" s="1"/>
      <c r="F595" s="1"/>
      <c r="G595" s="1"/>
      <c r="H595" s="1"/>
      <c r="I595" s="1"/>
      <c r="J595" s="1"/>
      <c r="K595" s="1"/>
      <c r="L595" s="1"/>
      <c r="M595" s="1"/>
      <c r="N595" s="1"/>
      <c r="O595" s="1"/>
      <c r="P595" s="1"/>
      <c r="Q595" s="1"/>
      <c r="R595" s="1"/>
      <c r="S595" s="1"/>
      <c r="T595" s="1"/>
      <c r="U595" s="1"/>
    </row>
    <row r="596" spans="1:21" ht="13.5" customHeight="1" x14ac:dyDescent="0.25">
      <c r="A596" s="1"/>
      <c r="B596" s="1"/>
      <c r="C596" s="19"/>
      <c r="D596" s="1"/>
      <c r="E596" s="1"/>
      <c r="F596" s="1"/>
      <c r="G596" s="1"/>
      <c r="H596" s="1"/>
      <c r="I596" s="1"/>
      <c r="J596" s="1"/>
      <c r="K596" s="1"/>
      <c r="L596" s="1"/>
      <c r="M596" s="1"/>
      <c r="N596" s="1"/>
      <c r="O596" s="1"/>
      <c r="P596" s="1"/>
      <c r="Q596" s="1"/>
      <c r="R596" s="1"/>
      <c r="S596" s="1"/>
      <c r="T596" s="1"/>
      <c r="U596" s="1"/>
    </row>
    <row r="597" spans="1:21" ht="13.5" customHeight="1" x14ac:dyDescent="0.25">
      <c r="A597" s="1"/>
      <c r="B597" s="1"/>
      <c r="C597" s="19"/>
      <c r="D597" s="1"/>
      <c r="E597" s="1"/>
      <c r="F597" s="1"/>
      <c r="G597" s="1"/>
      <c r="H597" s="1"/>
      <c r="I597" s="1"/>
      <c r="J597" s="1"/>
      <c r="K597" s="1"/>
      <c r="L597" s="1"/>
      <c r="M597" s="1"/>
      <c r="N597" s="1"/>
      <c r="O597" s="1"/>
      <c r="P597" s="1"/>
      <c r="Q597" s="1"/>
      <c r="R597" s="1"/>
      <c r="S597" s="1"/>
      <c r="T597" s="1"/>
      <c r="U597" s="1"/>
    </row>
    <row r="598" spans="1:21" ht="13.5" customHeight="1" x14ac:dyDescent="0.25">
      <c r="A598" s="1"/>
      <c r="B598" s="1"/>
      <c r="C598" s="19"/>
      <c r="D598" s="1"/>
      <c r="E598" s="1"/>
      <c r="F598" s="1"/>
      <c r="G598" s="1"/>
      <c r="H598" s="1"/>
      <c r="I598" s="1"/>
      <c r="J598" s="1"/>
      <c r="K598" s="1"/>
      <c r="L598" s="1"/>
      <c r="M598" s="1"/>
      <c r="N598" s="1"/>
      <c r="O598" s="1"/>
      <c r="P598" s="1"/>
      <c r="Q598" s="1"/>
      <c r="R598" s="1"/>
      <c r="S598" s="1"/>
      <c r="T598" s="1"/>
      <c r="U598" s="1"/>
    </row>
    <row r="599" spans="1:21" ht="13.5" customHeight="1" x14ac:dyDescent="0.25">
      <c r="A599" s="1"/>
      <c r="B599" s="1"/>
      <c r="C599" s="19"/>
      <c r="D599" s="1"/>
      <c r="E599" s="1"/>
      <c r="F599" s="1"/>
      <c r="G599" s="1"/>
      <c r="H599" s="1"/>
      <c r="I599" s="1"/>
      <c r="J599" s="1"/>
      <c r="K599" s="1"/>
      <c r="L599" s="1"/>
      <c r="M599" s="1"/>
      <c r="N599" s="1"/>
      <c r="O599" s="1"/>
      <c r="P599" s="1"/>
      <c r="Q599" s="1"/>
      <c r="R599" s="1"/>
      <c r="S599" s="1"/>
      <c r="T599" s="1"/>
      <c r="U599" s="1"/>
    </row>
    <row r="600" spans="1:21" ht="13.5" customHeight="1" x14ac:dyDescent="0.25">
      <c r="A600" s="1"/>
      <c r="B600" s="1"/>
      <c r="C600" s="19"/>
      <c r="D600" s="1"/>
      <c r="E600" s="1"/>
      <c r="F600" s="1"/>
      <c r="G600" s="1"/>
      <c r="H600" s="1"/>
      <c r="I600" s="1"/>
      <c r="J600" s="1"/>
      <c r="K600" s="1"/>
      <c r="L600" s="1"/>
      <c r="M600" s="1"/>
      <c r="N600" s="1"/>
      <c r="O600" s="1"/>
      <c r="P600" s="1"/>
      <c r="Q600" s="1"/>
      <c r="R600" s="1"/>
      <c r="S600" s="1"/>
      <c r="T600" s="1"/>
      <c r="U600" s="1"/>
    </row>
    <row r="601" spans="1:21" ht="13.5" customHeight="1" x14ac:dyDescent="0.25">
      <c r="A601" s="1"/>
      <c r="B601" s="1"/>
      <c r="C601" s="19"/>
      <c r="D601" s="1"/>
      <c r="E601" s="1"/>
      <c r="F601" s="1"/>
      <c r="G601" s="1"/>
      <c r="H601" s="1"/>
      <c r="I601" s="1"/>
      <c r="J601" s="1"/>
      <c r="K601" s="1"/>
      <c r="L601" s="1"/>
      <c r="M601" s="1"/>
      <c r="N601" s="1"/>
      <c r="O601" s="1"/>
      <c r="P601" s="1"/>
      <c r="Q601" s="1"/>
      <c r="R601" s="1"/>
      <c r="S601" s="1"/>
      <c r="T601" s="1"/>
      <c r="U601" s="1"/>
    </row>
    <row r="602" spans="1:21" ht="13.5" customHeight="1" x14ac:dyDescent="0.25">
      <c r="A602" s="1"/>
      <c r="B602" s="1"/>
      <c r="C602" s="19"/>
      <c r="D602" s="1"/>
      <c r="E602" s="1"/>
      <c r="F602" s="1"/>
      <c r="G602" s="1"/>
      <c r="H602" s="1"/>
      <c r="I602" s="1"/>
      <c r="J602" s="1"/>
      <c r="K602" s="1"/>
      <c r="L602" s="1"/>
      <c r="M602" s="1"/>
      <c r="N602" s="1"/>
      <c r="O602" s="1"/>
      <c r="P602" s="1"/>
      <c r="Q602" s="1"/>
      <c r="R602" s="1"/>
      <c r="S602" s="1"/>
      <c r="T602" s="1"/>
      <c r="U602" s="1"/>
    </row>
    <row r="603" spans="1:21" ht="13.5" customHeight="1" x14ac:dyDescent="0.25">
      <c r="A603" s="1"/>
      <c r="B603" s="1"/>
      <c r="C603" s="19"/>
      <c r="D603" s="1"/>
      <c r="E603" s="1"/>
      <c r="F603" s="1"/>
      <c r="G603" s="1"/>
      <c r="H603" s="1"/>
      <c r="I603" s="1"/>
      <c r="J603" s="1"/>
      <c r="K603" s="1"/>
      <c r="L603" s="1"/>
      <c r="M603" s="1"/>
      <c r="N603" s="1"/>
      <c r="O603" s="1"/>
      <c r="P603" s="1"/>
      <c r="Q603" s="1"/>
      <c r="R603" s="1"/>
      <c r="S603" s="1"/>
      <c r="T603" s="1"/>
      <c r="U603" s="1"/>
    </row>
    <row r="604" spans="1:21" ht="13.5" customHeight="1" x14ac:dyDescent="0.25">
      <c r="A604" s="1"/>
      <c r="B604" s="1"/>
      <c r="C604" s="19"/>
      <c r="D604" s="1"/>
      <c r="E604" s="1"/>
      <c r="F604" s="1"/>
      <c r="G604" s="1"/>
      <c r="H604" s="1"/>
      <c r="I604" s="1"/>
      <c r="J604" s="1"/>
      <c r="K604" s="1"/>
      <c r="L604" s="1"/>
      <c r="M604" s="1"/>
      <c r="N604" s="1"/>
      <c r="O604" s="1"/>
      <c r="P604" s="1"/>
      <c r="Q604" s="1"/>
      <c r="R604" s="1"/>
      <c r="S604" s="1"/>
      <c r="T604" s="1"/>
      <c r="U604" s="1"/>
    </row>
    <row r="605" spans="1:21" ht="13.5" customHeight="1" x14ac:dyDescent="0.25">
      <c r="A605" s="1"/>
      <c r="B605" s="1"/>
      <c r="C605" s="19"/>
      <c r="D605" s="1"/>
      <c r="E605" s="1"/>
      <c r="F605" s="1"/>
      <c r="G605" s="1"/>
      <c r="H605" s="1"/>
      <c r="I605" s="1"/>
      <c r="J605" s="1"/>
      <c r="K605" s="1"/>
      <c r="L605" s="1"/>
      <c r="M605" s="1"/>
      <c r="N605" s="1"/>
      <c r="O605" s="1"/>
      <c r="P605" s="1"/>
      <c r="Q605" s="1"/>
      <c r="R605" s="1"/>
      <c r="S605" s="1"/>
      <c r="T605" s="1"/>
      <c r="U605" s="1"/>
    </row>
    <row r="606" spans="1:21" ht="13.5" customHeight="1" x14ac:dyDescent="0.25">
      <c r="A606" s="1"/>
      <c r="B606" s="1"/>
      <c r="C606" s="19"/>
      <c r="D606" s="1"/>
      <c r="E606" s="1"/>
      <c r="F606" s="1"/>
      <c r="G606" s="1"/>
      <c r="H606" s="1"/>
      <c r="I606" s="1"/>
      <c r="J606" s="1"/>
      <c r="K606" s="1"/>
      <c r="L606" s="1"/>
      <c r="M606" s="1"/>
      <c r="N606" s="1"/>
      <c r="O606" s="1"/>
      <c r="P606" s="1"/>
      <c r="Q606" s="1"/>
      <c r="R606" s="1"/>
      <c r="S606" s="1"/>
      <c r="T606" s="1"/>
      <c r="U606" s="1"/>
    </row>
    <row r="607" spans="1:21" ht="13.5" customHeight="1" x14ac:dyDescent="0.25">
      <c r="A607" s="1"/>
      <c r="B607" s="1"/>
      <c r="C607" s="19"/>
      <c r="D607" s="1"/>
      <c r="E607" s="1"/>
      <c r="F607" s="1"/>
      <c r="G607" s="1"/>
      <c r="H607" s="1"/>
      <c r="I607" s="1"/>
      <c r="J607" s="1"/>
      <c r="K607" s="1"/>
      <c r="L607" s="1"/>
      <c r="M607" s="1"/>
      <c r="N607" s="1"/>
      <c r="O607" s="1"/>
      <c r="P607" s="1"/>
      <c r="Q607" s="1"/>
      <c r="R607" s="1"/>
      <c r="S607" s="1"/>
      <c r="T607" s="1"/>
      <c r="U607" s="1"/>
    </row>
    <row r="608" spans="1:21" ht="13.5" customHeight="1" x14ac:dyDescent="0.25">
      <c r="A608" s="1"/>
      <c r="B608" s="1"/>
      <c r="C608" s="19"/>
      <c r="D608" s="1"/>
      <c r="E608" s="1"/>
      <c r="F608" s="1"/>
      <c r="G608" s="1"/>
      <c r="H608" s="1"/>
      <c r="I608" s="1"/>
      <c r="J608" s="1"/>
      <c r="K608" s="1"/>
      <c r="L608" s="1"/>
      <c r="M608" s="1"/>
      <c r="N608" s="1"/>
      <c r="O608" s="1"/>
      <c r="P608" s="1"/>
      <c r="Q608" s="1"/>
      <c r="R608" s="1"/>
      <c r="S608" s="1"/>
      <c r="T608" s="1"/>
      <c r="U608" s="1"/>
    </row>
    <row r="609" spans="1:21" ht="13.5" customHeight="1" x14ac:dyDescent="0.25">
      <c r="A609" s="1"/>
      <c r="B609" s="1"/>
      <c r="C609" s="19"/>
      <c r="D609" s="1"/>
      <c r="E609" s="1"/>
      <c r="F609" s="1"/>
      <c r="G609" s="1"/>
      <c r="H609" s="1"/>
      <c r="I609" s="1"/>
      <c r="J609" s="1"/>
      <c r="K609" s="1"/>
      <c r="L609" s="1"/>
      <c r="M609" s="1"/>
      <c r="N609" s="1"/>
      <c r="O609" s="1"/>
      <c r="P609" s="1"/>
      <c r="Q609" s="1"/>
      <c r="R609" s="1"/>
      <c r="S609" s="1"/>
      <c r="T609" s="1"/>
      <c r="U609" s="1"/>
    </row>
    <row r="610" spans="1:21" ht="13.5" customHeight="1" x14ac:dyDescent="0.25">
      <c r="A610" s="1"/>
      <c r="B610" s="1"/>
      <c r="C610" s="19"/>
      <c r="D610" s="1"/>
      <c r="E610" s="1"/>
      <c r="F610" s="1"/>
      <c r="G610" s="1"/>
      <c r="H610" s="1"/>
      <c r="I610" s="1"/>
      <c r="J610" s="1"/>
      <c r="K610" s="1"/>
      <c r="L610" s="1"/>
      <c r="M610" s="1"/>
      <c r="N610" s="1"/>
      <c r="O610" s="1"/>
      <c r="P610" s="1"/>
      <c r="Q610" s="1"/>
      <c r="R610" s="1"/>
      <c r="S610" s="1"/>
      <c r="T610" s="1"/>
      <c r="U610" s="1"/>
    </row>
    <row r="611" spans="1:21" ht="13.5" customHeight="1" x14ac:dyDescent="0.25">
      <c r="A611" s="1"/>
      <c r="B611" s="1"/>
      <c r="C611" s="19"/>
      <c r="D611" s="1"/>
      <c r="E611" s="1"/>
      <c r="F611" s="1"/>
      <c r="G611" s="1"/>
      <c r="H611" s="1"/>
      <c r="I611" s="1"/>
      <c r="J611" s="1"/>
      <c r="K611" s="1"/>
      <c r="L611" s="1"/>
      <c r="M611" s="1"/>
      <c r="N611" s="1"/>
      <c r="O611" s="1"/>
      <c r="P611" s="1"/>
      <c r="Q611" s="1"/>
      <c r="R611" s="1"/>
      <c r="S611" s="1"/>
      <c r="T611" s="1"/>
      <c r="U611" s="1"/>
    </row>
    <row r="612" spans="1:21" ht="13.5" customHeight="1" x14ac:dyDescent="0.25">
      <c r="A612" s="1"/>
      <c r="B612" s="1"/>
      <c r="C612" s="19"/>
      <c r="D612" s="1"/>
      <c r="E612" s="1"/>
      <c r="F612" s="1"/>
      <c r="G612" s="1"/>
      <c r="H612" s="1"/>
      <c r="I612" s="1"/>
      <c r="J612" s="1"/>
      <c r="K612" s="1"/>
      <c r="L612" s="1"/>
      <c r="M612" s="1"/>
      <c r="N612" s="1"/>
      <c r="O612" s="1"/>
      <c r="P612" s="1"/>
      <c r="Q612" s="1"/>
      <c r="R612" s="1"/>
      <c r="S612" s="1"/>
      <c r="T612" s="1"/>
      <c r="U612" s="1"/>
    </row>
    <row r="613" spans="1:21" ht="13.5" customHeight="1" x14ac:dyDescent="0.25">
      <c r="A613" s="1"/>
      <c r="B613" s="1"/>
      <c r="C613" s="19"/>
      <c r="D613" s="1"/>
      <c r="E613" s="1"/>
      <c r="F613" s="1"/>
      <c r="G613" s="1"/>
      <c r="H613" s="1"/>
      <c r="I613" s="1"/>
      <c r="J613" s="1"/>
      <c r="K613" s="1"/>
      <c r="L613" s="1"/>
      <c r="M613" s="1"/>
      <c r="N613" s="1"/>
      <c r="O613" s="1"/>
      <c r="P613" s="1"/>
      <c r="Q613" s="1"/>
      <c r="R613" s="1"/>
      <c r="S613" s="1"/>
      <c r="T613" s="1"/>
      <c r="U613" s="1"/>
    </row>
    <row r="614" spans="1:21" ht="13.5" customHeight="1" x14ac:dyDescent="0.25">
      <c r="A614" s="1"/>
      <c r="B614" s="1"/>
      <c r="C614" s="19"/>
      <c r="D614" s="1"/>
      <c r="E614" s="1"/>
      <c r="F614" s="1"/>
      <c r="G614" s="1"/>
      <c r="H614" s="1"/>
      <c r="I614" s="1"/>
      <c r="J614" s="1"/>
      <c r="K614" s="1"/>
      <c r="L614" s="1"/>
      <c r="M614" s="1"/>
      <c r="N614" s="1"/>
      <c r="O614" s="1"/>
      <c r="P614" s="1"/>
      <c r="Q614" s="1"/>
      <c r="R614" s="1"/>
      <c r="S614" s="1"/>
      <c r="T614" s="1"/>
      <c r="U614" s="1"/>
    </row>
    <row r="615" spans="1:21" ht="13.5" customHeight="1" x14ac:dyDescent="0.25">
      <c r="A615" s="1"/>
      <c r="B615" s="1"/>
      <c r="C615" s="19"/>
      <c r="D615" s="1"/>
      <c r="E615" s="1"/>
      <c r="F615" s="1"/>
      <c r="G615" s="1"/>
      <c r="H615" s="1"/>
      <c r="I615" s="1"/>
      <c r="J615" s="1"/>
      <c r="K615" s="1"/>
      <c r="L615" s="1"/>
      <c r="M615" s="1"/>
      <c r="N615" s="1"/>
      <c r="O615" s="1"/>
      <c r="P615" s="1"/>
      <c r="Q615" s="1"/>
      <c r="R615" s="1"/>
      <c r="S615" s="1"/>
      <c r="T615" s="1"/>
      <c r="U615" s="1"/>
    </row>
    <row r="616" spans="1:21" ht="13.5" customHeight="1" x14ac:dyDescent="0.25">
      <c r="A616" s="1"/>
      <c r="B616" s="1"/>
      <c r="C616" s="19"/>
      <c r="D616" s="1"/>
      <c r="E616" s="1"/>
      <c r="F616" s="1"/>
      <c r="G616" s="1"/>
      <c r="H616" s="1"/>
      <c r="I616" s="1"/>
      <c r="J616" s="1"/>
      <c r="K616" s="1"/>
      <c r="L616" s="1"/>
      <c r="M616" s="1"/>
      <c r="N616" s="1"/>
      <c r="O616" s="1"/>
      <c r="P616" s="1"/>
      <c r="Q616" s="1"/>
      <c r="R616" s="1"/>
      <c r="S616" s="1"/>
      <c r="T616" s="1"/>
      <c r="U616" s="1"/>
    </row>
    <row r="617" spans="1:21" ht="13.5" customHeight="1" x14ac:dyDescent="0.25">
      <c r="A617" s="1"/>
      <c r="B617" s="1"/>
      <c r="C617" s="19"/>
      <c r="D617" s="1"/>
      <c r="E617" s="1"/>
      <c r="F617" s="1"/>
      <c r="G617" s="1"/>
      <c r="H617" s="1"/>
      <c r="I617" s="1"/>
      <c r="J617" s="1"/>
      <c r="K617" s="1"/>
      <c r="L617" s="1"/>
      <c r="M617" s="1"/>
      <c r="N617" s="1"/>
      <c r="O617" s="1"/>
      <c r="P617" s="1"/>
      <c r="Q617" s="1"/>
      <c r="R617" s="1"/>
      <c r="S617" s="1"/>
      <c r="T617" s="1"/>
      <c r="U617" s="1"/>
    </row>
    <row r="618" spans="1:21" ht="13.5" customHeight="1" x14ac:dyDescent="0.25">
      <c r="A618" s="1"/>
      <c r="B618" s="1"/>
      <c r="C618" s="19"/>
      <c r="D618" s="1"/>
      <c r="E618" s="1"/>
      <c r="F618" s="1"/>
      <c r="G618" s="1"/>
      <c r="H618" s="1"/>
      <c r="I618" s="1"/>
      <c r="J618" s="1"/>
      <c r="K618" s="1"/>
      <c r="L618" s="1"/>
      <c r="M618" s="1"/>
      <c r="N618" s="1"/>
      <c r="O618" s="1"/>
      <c r="P618" s="1"/>
      <c r="Q618" s="1"/>
      <c r="R618" s="1"/>
      <c r="S618" s="1"/>
      <c r="T618" s="1"/>
      <c r="U618" s="1"/>
    </row>
    <row r="619" spans="1:21" ht="13.5" customHeight="1" x14ac:dyDescent="0.25">
      <c r="A619" s="1"/>
      <c r="B619" s="1"/>
      <c r="C619" s="19"/>
      <c r="D619" s="1"/>
      <c r="E619" s="1"/>
      <c r="F619" s="1"/>
      <c r="G619" s="1"/>
      <c r="H619" s="1"/>
      <c r="I619" s="1"/>
      <c r="J619" s="1"/>
      <c r="K619" s="1"/>
      <c r="L619" s="1"/>
      <c r="M619" s="1"/>
      <c r="N619" s="1"/>
      <c r="O619" s="1"/>
      <c r="P619" s="1"/>
      <c r="Q619" s="1"/>
      <c r="R619" s="1"/>
      <c r="S619" s="1"/>
      <c r="T619" s="1"/>
      <c r="U619" s="1"/>
    </row>
    <row r="620" spans="1:21" ht="13.5" customHeight="1" x14ac:dyDescent="0.25">
      <c r="A620" s="1"/>
      <c r="B620" s="1"/>
      <c r="C620" s="19"/>
      <c r="D620" s="1"/>
      <c r="E620" s="1"/>
      <c r="F620" s="1"/>
      <c r="G620" s="1"/>
      <c r="H620" s="1"/>
      <c r="I620" s="1"/>
      <c r="J620" s="1"/>
      <c r="K620" s="1"/>
      <c r="L620" s="1"/>
      <c r="M620" s="1"/>
      <c r="N620" s="1"/>
      <c r="O620" s="1"/>
      <c r="P620" s="1"/>
      <c r="Q620" s="1"/>
      <c r="R620" s="1"/>
      <c r="S620" s="1"/>
      <c r="T620" s="1"/>
      <c r="U620" s="1"/>
    </row>
    <row r="621" spans="1:21" ht="13.5" customHeight="1" x14ac:dyDescent="0.25">
      <c r="A621" s="1"/>
      <c r="B621" s="1"/>
      <c r="C621" s="19"/>
      <c r="D621" s="1"/>
      <c r="E621" s="1"/>
      <c r="F621" s="1"/>
      <c r="G621" s="1"/>
      <c r="H621" s="1"/>
      <c r="I621" s="1"/>
      <c r="J621" s="1"/>
      <c r="K621" s="1"/>
      <c r="L621" s="1"/>
      <c r="M621" s="1"/>
      <c r="N621" s="1"/>
      <c r="O621" s="1"/>
      <c r="P621" s="1"/>
      <c r="Q621" s="1"/>
      <c r="R621" s="1"/>
      <c r="S621" s="1"/>
      <c r="T621" s="1"/>
      <c r="U621" s="1"/>
    </row>
    <row r="622" spans="1:21" ht="13.5" customHeight="1" x14ac:dyDescent="0.25">
      <c r="A622" s="1"/>
      <c r="B622" s="1"/>
      <c r="C622" s="19"/>
      <c r="D622" s="1"/>
      <c r="E622" s="1"/>
      <c r="F622" s="1"/>
      <c r="G622" s="1"/>
      <c r="H622" s="1"/>
      <c r="I622" s="1"/>
      <c r="J622" s="1"/>
      <c r="K622" s="1"/>
      <c r="L622" s="1"/>
      <c r="M622" s="1"/>
      <c r="N622" s="1"/>
      <c r="O622" s="1"/>
      <c r="P622" s="1"/>
      <c r="Q622" s="1"/>
      <c r="R622" s="1"/>
      <c r="S622" s="1"/>
      <c r="T622" s="1"/>
      <c r="U622" s="1"/>
    </row>
    <row r="623" spans="1:21" ht="13.5" customHeight="1" x14ac:dyDescent="0.25">
      <c r="A623" s="1"/>
      <c r="B623" s="1"/>
      <c r="C623" s="19"/>
      <c r="D623" s="1"/>
      <c r="E623" s="1"/>
      <c r="F623" s="1"/>
      <c r="G623" s="1"/>
      <c r="H623" s="1"/>
      <c r="I623" s="1"/>
      <c r="J623" s="1"/>
      <c r="K623" s="1"/>
      <c r="L623" s="1"/>
      <c r="M623" s="1"/>
      <c r="N623" s="1"/>
      <c r="O623" s="1"/>
      <c r="P623" s="1"/>
      <c r="Q623" s="1"/>
      <c r="R623" s="1"/>
      <c r="S623" s="1"/>
      <c r="T623" s="1"/>
      <c r="U623" s="1"/>
    </row>
    <row r="624" spans="1:21" ht="13.5" customHeight="1" x14ac:dyDescent="0.25">
      <c r="A624" s="1"/>
      <c r="B624" s="1"/>
      <c r="C624" s="19"/>
      <c r="D624" s="1"/>
      <c r="E624" s="1"/>
      <c r="F624" s="1"/>
      <c r="G624" s="1"/>
      <c r="H624" s="1"/>
      <c r="I624" s="1"/>
      <c r="J624" s="1"/>
      <c r="K624" s="1"/>
      <c r="L624" s="1"/>
      <c r="M624" s="1"/>
      <c r="N624" s="1"/>
      <c r="O624" s="1"/>
      <c r="P624" s="1"/>
      <c r="Q624" s="1"/>
      <c r="R624" s="1"/>
      <c r="S624" s="1"/>
      <c r="T624" s="1"/>
      <c r="U624" s="1"/>
    </row>
    <row r="625" spans="1:21" ht="13.5" customHeight="1" x14ac:dyDescent="0.25">
      <c r="A625" s="1"/>
      <c r="B625" s="1"/>
      <c r="C625" s="19"/>
      <c r="D625" s="1"/>
      <c r="E625" s="1"/>
      <c r="F625" s="1"/>
      <c r="G625" s="1"/>
      <c r="H625" s="1"/>
      <c r="I625" s="1"/>
      <c r="J625" s="1"/>
      <c r="K625" s="1"/>
      <c r="L625" s="1"/>
      <c r="M625" s="1"/>
      <c r="N625" s="1"/>
      <c r="O625" s="1"/>
      <c r="P625" s="1"/>
      <c r="Q625" s="1"/>
      <c r="R625" s="1"/>
      <c r="S625" s="1"/>
      <c r="T625" s="1"/>
      <c r="U625" s="1"/>
    </row>
    <row r="626" spans="1:21" ht="13.5" customHeight="1" x14ac:dyDescent="0.25">
      <c r="A626" s="1"/>
      <c r="B626" s="1"/>
      <c r="C626" s="19"/>
      <c r="D626" s="1"/>
      <c r="E626" s="1"/>
      <c r="F626" s="1"/>
      <c r="G626" s="1"/>
      <c r="H626" s="1"/>
      <c r="I626" s="1"/>
      <c r="J626" s="1"/>
      <c r="K626" s="1"/>
      <c r="L626" s="1"/>
      <c r="M626" s="1"/>
      <c r="N626" s="1"/>
      <c r="O626" s="1"/>
      <c r="P626" s="1"/>
      <c r="Q626" s="1"/>
      <c r="R626" s="1"/>
      <c r="S626" s="1"/>
      <c r="T626" s="1"/>
      <c r="U626" s="1"/>
    </row>
    <row r="627" spans="1:21" ht="13.5" customHeight="1" x14ac:dyDescent="0.25">
      <c r="A627" s="1"/>
      <c r="B627" s="1"/>
      <c r="C627" s="19"/>
      <c r="D627" s="1"/>
      <c r="E627" s="1"/>
      <c r="F627" s="1"/>
      <c r="G627" s="1"/>
      <c r="H627" s="1"/>
      <c r="I627" s="1"/>
      <c r="J627" s="1"/>
      <c r="K627" s="1"/>
      <c r="L627" s="1"/>
      <c r="M627" s="1"/>
      <c r="N627" s="1"/>
      <c r="O627" s="1"/>
      <c r="P627" s="1"/>
      <c r="Q627" s="1"/>
      <c r="R627" s="1"/>
      <c r="S627" s="1"/>
      <c r="T627" s="1"/>
      <c r="U627" s="1"/>
    </row>
    <row r="628" spans="1:21" ht="13.5" customHeight="1" x14ac:dyDescent="0.25">
      <c r="A628" s="1"/>
      <c r="B628" s="1"/>
      <c r="C628" s="19"/>
      <c r="D628" s="1"/>
      <c r="E628" s="1"/>
      <c r="F628" s="1"/>
      <c r="G628" s="1"/>
      <c r="H628" s="1"/>
      <c r="I628" s="1"/>
      <c r="J628" s="1"/>
      <c r="K628" s="1"/>
      <c r="L628" s="1"/>
      <c r="M628" s="1"/>
      <c r="N628" s="1"/>
      <c r="O628" s="1"/>
      <c r="P628" s="1"/>
      <c r="Q628" s="1"/>
      <c r="R628" s="1"/>
      <c r="S628" s="1"/>
      <c r="T628" s="1"/>
      <c r="U628" s="1"/>
    </row>
    <row r="629" spans="1:21" ht="13.5" customHeight="1" x14ac:dyDescent="0.25">
      <c r="A629" s="1"/>
      <c r="B629" s="1"/>
      <c r="C629" s="19"/>
      <c r="D629" s="1"/>
      <c r="E629" s="1"/>
      <c r="F629" s="1"/>
      <c r="G629" s="1"/>
      <c r="H629" s="1"/>
      <c r="I629" s="1"/>
      <c r="J629" s="1"/>
      <c r="K629" s="1"/>
      <c r="L629" s="1"/>
      <c r="M629" s="1"/>
      <c r="N629" s="1"/>
      <c r="O629" s="1"/>
      <c r="P629" s="1"/>
      <c r="Q629" s="1"/>
      <c r="R629" s="1"/>
      <c r="S629" s="1"/>
      <c r="T629" s="1"/>
      <c r="U629" s="1"/>
    </row>
    <row r="630" spans="1:21" ht="13.5" customHeight="1" x14ac:dyDescent="0.25">
      <c r="A630" s="1"/>
      <c r="B630" s="1"/>
      <c r="C630" s="19"/>
      <c r="D630" s="1"/>
      <c r="E630" s="1"/>
      <c r="F630" s="1"/>
      <c r="G630" s="1"/>
      <c r="H630" s="1"/>
      <c r="I630" s="1"/>
      <c r="J630" s="1"/>
      <c r="K630" s="1"/>
      <c r="L630" s="1"/>
      <c r="M630" s="1"/>
      <c r="N630" s="1"/>
      <c r="O630" s="1"/>
      <c r="P630" s="1"/>
      <c r="Q630" s="1"/>
      <c r="R630" s="1"/>
      <c r="S630" s="1"/>
      <c r="T630" s="1"/>
      <c r="U630" s="1"/>
    </row>
    <row r="631" spans="1:21" ht="13.5" customHeight="1" x14ac:dyDescent="0.25">
      <c r="A631" s="1"/>
      <c r="B631" s="1"/>
      <c r="C631" s="19"/>
      <c r="D631" s="1"/>
      <c r="E631" s="1"/>
      <c r="F631" s="1"/>
      <c r="G631" s="1"/>
      <c r="H631" s="1"/>
      <c r="I631" s="1"/>
      <c r="J631" s="1"/>
      <c r="K631" s="1"/>
      <c r="L631" s="1"/>
      <c r="M631" s="1"/>
      <c r="N631" s="1"/>
      <c r="O631" s="1"/>
      <c r="P631" s="1"/>
      <c r="Q631" s="1"/>
      <c r="R631" s="1"/>
      <c r="S631" s="1"/>
      <c r="T631" s="1"/>
      <c r="U631" s="1"/>
    </row>
    <row r="632" spans="1:21" ht="13.5" customHeight="1" x14ac:dyDescent="0.25">
      <c r="A632" s="1"/>
      <c r="B632" s="1"/>
      <c r="C632" s="19"/>
      <c r="D632" s="1"/>
      <c r="E632" s="1"/>
      <c r="F632" s="1"/>
      <c r="G632" s="1"/>
      <c r="H632" s="1"/>
      <c r="I632" s="1"/>
      <c r="J632" s="1"/>
      <c r="K632" s="1"/>
      <c r="L632" s="1"/>
      <c r="M632" s="1"/>
      <c r="N632" s="1"/>
      <c r="O632" s="1"/>
      <c r="P632" s="1"/>
      <c r="Q632" s="1"/>
      <c r="R632" s="1"/>
      <c r="S632" s="1"/>
      <c r="T632" s="1"/>
      <c r="U632" s="1"/>
    </row>
    <row r="633" spans="1:21" ht="13.5" customHeight="1" x14ac:dyDescent="0.25">
      <c r="A633" s="1"/>
      <c r="B633" s="1"/>
      <c r="C633" s="19"/>
      <c r="D633" s="1"/>
      <c r="E633" s="1"/>
      <c r="F633" s="1"/>
      <c r="G633" s="1"/>
      <c r="H633" s="1"/>
      <c r="I633" s="1"/>
      <c r="J633" s="1"/>
      <c r="K633" s="1"/>
      <c r="L633" s="1"/>
      <c r="M633" s="1"/>
      <c r="N633" s="1"/>
      <c r="O633" s="1"/>
      <c r="P633" s="1"/>
      <c r="Q633" s="1"/>
      <c r="R633" s="1"/>
      <c r="S633" s="1"/>
      <c r="T633" s="1"/>
      <c r="U633" s="1"/>
    </row>
    <row r="634" spans="1:21" ht="13.5" customHeight="1" x14ac:dyDescent="0.25">
      <c r="A634" s="1"/>
      <c r="B634" s="1"/>
      <c r="C634" s="19"/>
      <c r="D634" s="1"/>
      <c r="E634" s="1"/>
      <c r="F634" s="1"/>
      <c r="G634" s="1"/>
      <c r="H634" s="1"/>
      <c r="I634" s="1"/>
      <c r="J634" s="1"/>
      <c r="K634" s="1"/>
      <c r="L634" s="1"/>
      <c r="M634" s="1"/>
      <c r="N634" s="1"/>
      <c r="O634" s="1"/>
      <c r="P634" s="1"/>
      <c r="Q634" s="1"/>
      <c r="R634" s="1"/>
      <c r="S634" s="1"/>
      <c r="T634" s="1"/>
      <c r="U634" s="1"/>
    </row>
    <row r="635" spans="1:21" ht="13.5" customHeight="1" x14ac:dyDescent="0.25">
      <c r="A635" s="1"/>
      <c r="B635" s="1"/>
      <c r="C635" s="19"/>
      <c r="D635" s="1"/>
      <c r="E635" s="1"/>
      <c r="F635" s="1"/>
      <c r="G635" s="1"/>
      <c r="H635" s="1"/>
      <c r="I635" s="1"/>
      <c r="J635" s="1"/>
      <c r="K635" s="1"/>
      <c r="L635" s="1"/>
      <c r="M635" s="1"/>
      <c r="N635" s="1"/>
      <c r="O635" s="1"/>
      <c r="P635" s="1"/>
      <c r="Q635" s="1"/>
      <c r="R635" s="1"/>
      <c r="S635" s="1"/>
      <c r="T635" s="1"/>
      <c r="U635" s="1"/>
    </row>
    <row r="636" spans="1:21" ht="13.5" customHeight="1" x14ac:dyDescent="0.25">
      <c r="A636" s="1"/>
      <c r="B636" s="1"/>
      <c r="C636" s="19"/>
      <c r="D636" s="1"/>
      <c r="E636" s="1"/>
      <c r="F636" s="1"/>
      <c r="G636" s="1"/>
      <c r="H636" s="1"/>
      <c r="I636" s="1"/>
      <c r="J636" s="1"/>
      <c r="K636" s="1"/>
      <c r="L636" s="1"/>
      <c r="M636" s="1"/>
      <c r="N636" s="1"/>
      <c r="O636" s="1"/>
      <c r="P636" s="1"/>
      <c r="Q636" s="1"/>
      <c r="R636" s="1"/>
      <c r="S636" s="1"/>
      <c r="T636" s="1"/>
      <c r="U636" s="1"/>
    </row>
    <row r="637" spans="1:21" ht="13.5" customHeight="1" x14ac:dyDescent="0.25">
      <c r="A637" s="1"/>
      <c r="B637" s="1"/>
      <c r="C637" s="19"/>
      <c r="D637" s="1"/>
      <c r="E637" s="1"/>
      <c r="F637" s="1"/>
      <c r="G637" s="1"/>
      <c r="H637" s="1"/>
      <c r="I637" s="1"/>
      <c r="J637" s="1"/>
      <c r="K637" s="1"/>
      <c r="L637" s="1"/>
      <c r="M637" s="1"/>
      <c r="N637" s="1"/>
      <c r="O637" s="1"/>
      <c r="P637" s="1"/>
      <c r="Q637" s="1"/>
      <c r="R637" s="1"/>
      <c r="S637" s="1"/>
      <c r="T637" s="1"/>
      <c r="U637" s="1"/>
    </row>
    <row r="638" spans="1:21" ht="13.5" customHeight="1" x14ac:dyDescent="0.25">
      <c r="A638" s="1"/>
      <c r="B638" s="1"/>
      <c r="C638" s="19"/>
      <c r="D638" s="1"/>
      <c r="E638" s="1"/>
      <c r="F638" s="1"/>
      <c r="G638" s="1"/>
      <c r="H638" s="1"/>
      <c r="I638" s="1"/>
      <c r="J638" s="1"/>
      <c r="K638" s="1"/>
      <c r="L638" s="1"/>
      <c r="M638" s="1"/>
      <c r="N638" s="1"/>
      <c r="O638" s="1"/>
      <c r="P638" s="1"/>
      <c r="Q638" s="1"/>
      <c r="R638" s="1"/>
      <c r="S638" s="1"/>
      <c r="T638" s="1"/>
      <c r="U638" s="1"/>
    </row>
    <row r="639" spans="1:21" ht="13.5" customHeight="1" x14ac:dyDescent="0.25">
      <c r="A639" s="1"/>
      <c r="B639" s="1"/>
      <c r="C639" s="19"/>
      <c r="D639" s="1"/>
      <c r="E639" s="1"/>
      <c r="F639" s="1"/>
      <c r="G639" s="1"/>
      <c r="H639" s="1"/>
      <c r="I639" s="1"/>
      <c r="J639" s="1"/>
      <c r="K639" s="1"/>
      <c r="L639" s="1"/>
      <c r="M639" s="1"/>
      <c r="N639" s="1"/>
      <c r="O639" s="1"/>
      <c r="P639" s="1"/>
      <c r="Q639" s="1"/>
      <c r="R639" s="1"/>
      <c r="S639" s="1"/>
      <c r="T639" s="1"/>
      <c r="U639" s="1"/>
    </row>
    <row r="640" spans="1:21" ht="13.5" customHeight="1" x14ac:dyDescent="0.25">
      <c r="A640" s="1"/>
      <c r="B640" s="1"/>
      <c r="C640" s="19"/>
      <c r="D640" s="1"/>
      <c r="E640" s="1"/>
      <c r="F640" s="1"/>
      <c r="G640" s="1"/>
      <c r="H640" s="1"/>
      <c r="I640" s="1"/>
      <c r="J640" s="1"/>
      <c r="K640" s="1"/>
      <c r="L640" s="1"/>
      <c r="M640" s="1"/>
      <c r="N640" s="1"/>
      <c r="O640" s="1"/>
      <c r="P640" s="1"/>
      <c r="Q640" s="1"/>
      <c r="R640" s="1"/>
      <c r="S640" s="1"/>
      <c r="T640" s="1"/>
      <c r="U640" s="1"/>
    </row>
    <row r="641" spans="1:21" ht="13.5" customHeight="1" x14ac:dyDescent="0.25">
      <c r="A641" s="1"/>
      <c r="B641" s="1"/>
      <c r="C641" s="19"/>
      <c r="D641" s="1"/>
      <c r="E641" s="1"/>
      <c r="F641" s="1"/>
      <c r="G641" s="1"/>
      <c r="H641" s="1"/>
      <c r="I641" s="1"/>
      <c r="J641" s="1"/>
      <c r="K641" s="1"/>
      <c r="L641" s="1"/>
      <c r="M641" s="1"/>
      <c r="N641" s="1"/>
      <c r="O641" s="1"/>
      <c r="P641" s="1"/>
      <c r="Q641" s="1"/>
      <c r="R641" s="1"/>
      <c r="S641" s="1"/>
      <c r="T641" s="1"/>
      <c r="U641" s="1"/>
    </row>
    <row r="642" spans="1:21" ht="13.5" customHeight="1" x14ac:dyDescent="0.25">
      <c r="A642" s="1"/>
      <c r="B642" s="1"/>
      <c r="C642" s="19"/>
      <c r="D642" s="1"/>
      <c r="E642" s="1"/>
      <c r="F642" s="1"/>
      <c r="G642" s="1"/>
      <c r="H642" s="1"/>
      <c r="I642" s="1"/>
      <c r="J642" s="1"/>
      <c r="K642" s="1"/>
      <c r="L642" s="1"/>
      <c r="M642" s="1"/>
      <c r="N642" s="1"/>
      <c r="O642" s="1"/>
      <c r="P642" s="1"/>
      <c r="Q642" s="1"/>
      <c r="R642" s="1"/>
      <c r="S642" s="1"/>
      <c r="T642" s="1"/>
      <c r="U642" s="1"/>
    </row>
    <row r="643" spans="1:21" ht="13.5" customHeight="1" x14ac:dyDescent="0.25">
      <c r="A643" s="1"/>
      <c r="B643" s="1"/>
      <c r="C643" s="19"/>
      <c r="D643" s="1"/>
      <c r="E643" s="1"/>
      <c r="F643" s="1"/>
      <c r="G643" s="1"/>
      <c r="H643" s="1"/>
      <c r="I643" s="1"/>
      <c r="J643" s="1"/>
      <c r="K643" s="1"/>
      <c r="L643" s="1"/>
      <c r="M643" s="1"/>
      <c r="N643" s="1"/>
      <c r="O643" s="1"/>
      <c r="P643" s="1"/>
      <c r="Q643" s="1"/>
      <c r="R643" s="1"/>
      <c r="S643" s="1"/>
      <c r="T643" s="1"/>
      <c r="U643" s="1"/>
    </row>
    <row r="644" spans="1:21" ht="13.5" customHeight="1" x14ac:dyDescent="0.25">
      <c r="A644" s="1"/>
      <c r="B644" s="1"/>
      <c r="C644" s="19"/>
      <c r="D644" s="1"/>
      <c r="E644" s="1"/>
      <c r="F644" s="1"/>
      <c r="G644" s="1"/>
      <c r="H644" s="1"/>
      <c r="I644" s="1"/>
      <c r="J644" s="1"/>
      <c r="K644" s="1"/>
      <c r="L644" s="1"/>
      <c r="M644" s="1"/>
      <c r="N644" s="1"/>
      <c r="O644" s="1"/>
      <c r="P644" s="1"/>
      <c r="Q644" s="1"/>
      <c r="R644" s="1"/>
      <c r="S644" s="1"/>
      <c r="T644" s="1"/>
      <c r="U644" s="1"/>
    </row>
    <row r="645" spans="1:21" ht="13.5" customHeight="1" x14ac:dyDescent="0.25">
      <c r="A645" s="1"/>
      <c r="B645" s="1"/>
      <c r="C645" s="19"/>
      <c r="D645" s="1"/>
      <c r="E645" s="1"/>
      <c r="F645" s="1"/>
      <c r="G645" s="1"/>
      <c r="H645" s="1"/>
      <c r="I645" s="1"/>
      <c r="J645" s="1"/>
      <c r="K645" s="1"/>
      <c r="L645" s="1"/>
      <c r="M645" s="1"/>
      <c r="N645" s="1"/>
      <c r="O645" s="1"/>
      <c r="P645" s="1"/>
      <c r="Q645" s="1"/>
      <c r="R645" s="1"/>
      <c r="S645" s="1"/>
      <c r="T645" s="1"/>
      <c r="U645" s="1"/>
    </row>
    <row r="646" spans="1:21" ht="13.5" customHeight="1" x14ac:dyDescent="0.25">
      <c r="A646" s="1"/>
      <c r="B646" s="1"/>
      <c r="C646" s="19"/>
      <c r="D646" s="1"/>
      <c r="E646" s="1"/>
      <c r="F646" s="1"/>
      <c r="G646" s="1"/>
      <c r="H646" s="1"/>
      <c r="I646" s="1"/>
      <c r="J646" s="1"/>
      <c r="K646" s="1"/>
      <c r="L646" s="1"/>
      <c r="M646" s="1"/>
      <c r="N646" s="1"/>
      <c r="O646" s="1"/>
      <c r="P646" s="1"/>
      <c r="Q646" s="1"/>
      <c r="R646" s="1"/>
      <c r="S646" s="1"/>
      <c r="T646" s="1"/>
      <c r="U646" s="1"/>
    </row>
    <row r="647" spans="1:21" ht="13.5" customHeight="1" x14ac:dyDescent="0.25">
      <c r="A647" s="1"/>
      <c r="B647" s="1"/>
      <c r="C647" s="19"/>
      <c r="D647" s="1"/>
      <c r="E647" s="1"/>
      <c r="F647" s="1"/>
      <c r="G647" s="1"/>
      <c r="H647" s="1"/>
      <c r="I647" s="1"/>
      <c r="J647" s="1"/>
      <c r="K647" s="1"/>
      <c r="L647" s="1"/>
      <c r="M647" s="1"/>
      <c r="N647" s="1"/>
      <c r="O647" s="1"/>
      <c r="P647" s="1"/>
      <c r="Q647" s="1"/>
      <c r="R647" s="1"/>
      <c r="S647" s="1"/>
      <c r="T647" s="1"/>
      <c r="U647" s="1"/>
    </row>
    <row r="648" spans="1:21" ht="13.5" customHeight="1" x14ac:dyDescent="0.25">
      <c r="A648" s="1"/>
      <c r="B648" s="1"/>
      <c r="C648" s="19"/>
      <c r="D648" s="1"/>
      <c r="E648" s="1"/>
      <c r="F648" s="1"/>
      <c r="G648" s="1"/>
      <c r="H648" s="1"/>
      <c r="I648" s="1"/>
      <c r="J648" s="1"/>
      <c r="K648" s="1"/>
      <c r="L648" s="1"/>
      <c r="M648" s="1"/>
      <c r="N648" s="1"/>
      <c r="O648" s="1"/>
      <c r="P648" s="1"/>
      <c r="Q648" s="1"/>
      <c r="R648" s="1"/>
      <c r="S648" s="1"/>
      <c r="T648" s="1"/>
      <c r="U648" s="1"/>
    </row>
    <row r="649" spans="1:21" ht="13.5" customHeight="1" x14ac:dyDescent="0.25">
      <c r="A649" s="1"/>
      <c r="B649" s="1"/>
      <c r="C649" s="19"/>
      <c r="D649" s="1"/>
      <c r="E649" s="1"/>
      <c r="F649" s="1"/>
      <c r="G649" s="1"/>
      <c r="H649" s="1"/>
      <c r="I649" s="1"/>
      <c r="J649" s="1"/>
      <c r="K649" s="1"/>
      <c r="L649" s="1"/>
      <c r="M649" s="1"/>
      <c r="N649" s="1"/>
      <c r="O649" s="1"/>
      <c r="P649" s="1"/>
      <c r="Q649" s="1"/>
      <c r="R649" s="1"/>
      <c r="S649" s="1"/>
      <c r="T649" s="1"/>
      <c r="U649" s="1"/>
    </row>
    <row r="650" spans="1:21" ht="13.5" customHeight="1" x14ac:dyDescent="0.25">
      <c r="A650" s="1"/>
      <c r="B650" s="1"/>
      <c r="C650" s="19"/>
      <c r="D650" s="1"/>
      <c r="E650" s="1"/>
      <c r="F650" s="1"/>
      <c r="G650" s="1"/>
      <c r="H650" s="1"/>
      <c r="I650" s="1"/>
      <c r="J650" s="1"/>
      <c r="K650" s="1"/>
      <c r="L650" s="1"/>
      <c r="M650" s="1"/>
      <c r="N650" s="1"/>
      <c r="O650" s="1"/>
      <c r="P650" s="1"/>
      <c r="Q650" s="1"/>
      <c r="R650" s="1"/>
      <c r="S650" s="1"/>
      <c r="T650" s="1"/>
      <c r="U650" s="1"/>
    </row>
    <row r="651" spans="1:21" ht="13.5" customHeight="1" x14ac:dyDescent="0.25">
      <c r="A651" s="1"/>
      <c r="B651" s="1"/>
      <c r="C651" s="19"/>
      <c r="D651" s="1"/>
      <c r="E651" s="1"/>
      <c r="F651" s="1"/>
      <c r="G651" s="1"/>
      <c r="H651" s="1"/>
      <c r="I651" s="1"/>
      <c r="J651" s="1"/>
      <c r="K651" s="1"/>
      <c r="L651" s="1"/>
      <c r="M651" s="1"/>
      <c r="N651" s="1"/>
      <c r="O651" s="1"/>
      <c r="P651" s="1"/>
      <c r="Q651" s="1"/>
      <c r="R651" s="1"/>
      <c r="S651" s="1"/>
      <c r="T651" s="1"/>
      <c r="U651" s="1"/>
    </row>
    <row r="652" spans="1:21" ht="13.5" customHeight="1" x14ac:dyDescent="0.25">
      <c r="A652" s="1"/>
      <c r="B652" s="1"/>
      <c r="C652" s="19"/>
      <c r="D652" s="1"/>
      <c r="E652" s="1"/>
      <c r="F652" s="1"/>
      <c r="G652" s="1"/>
      <c r="H652" s="1"/>
      <c r="I652" s="1"/>
      <c r="J652" s="1"/>
      <c r="K652" s="1"/>
      <c r="L652" s="1"/>
      <c r="M652" s="1"/>
      <c r="N652" s="1"/>
      <c r="O652" s="1"/>
      <c r="P652" s="1"/>
      <c r="Q652" s="1"/>
      <c r="R652" s="1"/>
      <c r="S652" s="1"/>
      <c r="T652" s="1"/>
      <c r="U652" s="1"/>
    </row>
    <row r="653" spans="1:21" ht="13.5" customHeight="1" x14ac:dyDescent="0.25">
      <c r="A653" s="1"/>
      <c r="B653" s="1"/>
      <c r="C653" s="19"/>
      <c r="D653" s="1"/>
      <c r="E653" s="1"/>
      <c r="F653" s="1"/>
      <c r="G653" s="1"/>
      <c r="H653" s="1"/>
      <c r="I653" s="1"/>
      <c r="J653" s="1"/>
      <c r="K653" s="1"/>
      <c r="L653" s="1"/>
      <c r="M653" s="1"/>
      <c r="N653" s="1"/>
      <c r="O653" s="1"/>
      <c r="P653" s="1"/>
      <c r="Q653" s="1"/>
      <c r="R653" s="1"/>
      <c r="S653" s="1"/>
      <c r="T653" s="1"/>
      <c r="U653" s="1"/>
    </row>
    <row r="654" spans="1:21" ht="13.5" customHeight="1" x14ac:dyDescent="0.25">
      <c r="A654" s="1"/>
      <c r="B654" s="1"/>
      <c r="C654" s="19"/>
      <c r="D654" s="1"/>
      <c r="E654" s="1"/>
      <c r="F654" s="1"/>
      <c r="G654" s="1"/>
      <c r="H654" s="1"/>
      <c r="I654" s="1"/>
      <c r="J654" s="1"/>
      <c r="K654" s="1"/>
      <c r="L654" s="1"/>
      <c r="M654" s="1"/>
      <c r="N654" s="1"/>
      <c r="O654" s="1"/>
      <c r="P654" s="1"/>
      <c r="Q654" s="1"/>
      <c r="R654" s="1"/>
      <c r="S654" s="1"/>
      <c r="T654" s="1"/>
      <c r="U654" s="1"/>
    </row>
    <row r="655" spans="1:21" ht="13.5" customHeight="1" x14ac:dyDescent="0.25">
      <c r="A655" s="1"/>
      <c r="B655" s="1"/>
      <c r="C655" s="19"/>
      <c r="D655" s="1"/>
      <c r="E655" s="1"/>
      <c r="F655" s="1"/>
      <c r="G655" s="1"/>
      <c r="H655" s="1"/>
      <c r="I655" s="1"/>
      <c r="J655" s="1"/>
      <c r="K655" s="1"/>
      <c r="L655" s="1"/>
      <c r="M655" s="1"/>
      <c r="N655" s="1"/>
      <c r="O655" s="1"/>
      <c r="P655" s="1"/>
      <c r="Q655" s="1"/>
      <c r="R655" s="1"/>
      <c r="S655" s="1"/>
      <c r="T655" s="1"/>
      <c r="U655" s="1"/>
    </row>
    <row r="656" spans="1:21" ht="13.5" customHeight="1" x14ac:dyDescent="0.25">
      <c r="A656" s="1"/>
      <c r="B656" s="1"/>
      <c r="C656" s="19"/>
      <c r="D656" s="1"/>
      <c r="E656" s="1"/>
      <c r="F656" s="1"/>
      <c r="G656" s="1"/>
      <c r="H656" s="1"/>
      <c r="I656" s="1"/>
      <c r="J656" s="1"/>
      <c r="K656" s="1"/>
      <c r="L656" s="1"/>
      <c r="M656" s="1"/>
      <c r="N656" s="1"/>
      <c r="O656" s="1"/>
      <c r="P656" s="1"/>
      <c r="Q656" s="1"/>
      <c r="R656" s="1"/>
      <c r="S656" s="1"/>
      <c r="T656" s="1"/>
      <c r="U656" s="1"/>
    </row>
    <row r="657" spans="1:21" ht="13.5" customHeight="1" x14ac:dyDescent="0.25">
      <c r="A657" s="1"/>
      <c r="B657" s="1"/>
      <c r="C657" s="19"/>
      <c r="D657" s="1"/>
      <c r="E657" s="1"/>
      <c r="F657" s="1"/>
      <c r="G657" s="1"/>
      <c r="H657" s="1"/>
      <c r="I657" s="1"/>
      <c r="J657" s="1"/>
      <c r="K657" s="1"/>
      <c r="L657" s="1"/>
      <c r="M657" s="1"/>
      <c r="N657" s="1"/>
      <c r="O657" s="1"/>
      <c r="P657" s="1"/>
      <c r="Q657" s="1"/>
      <c r="R657" s="1"/>
      <c r="S657" s="1"/>
      <c r="T657" s="1"/>
      <c r="U657" s="1"/>
    </row>
    <row r="658" spans="1:21" ht="13.5" customHeight="1" x14ac:dyDescent="0.25">
      <c r="A658" s="1"/>
      <c r="B658" s="1"/>
      <c r="C658" s="19"/>
      <c r="D658" s="1"/>
      <c r="E658" s="1"/>
      <c r="F658" s="1"/>
      <c r="G658" s="1"/>
      <c r="H658" s="1"/>
      <c r="I658" s="1"/>
      <c r="J658" s="1"/>
      <c r="K658" s="1"/>
      <c r="L658" s="1"/>
      <c r="M658" s="1"/>
      <c r="N658" s="1"/>
      <c r="O658" s="1"/>
      <c r="P658" s="1"/>
      <c r="Q658" s="1"/>
      <c r="R658" s="1"/>
      <c r="S658" s="1"/>
      <c r="T658" s="1"/>
      <c r="U658" s="1"/>
    </row>
    <row r="659" spans="1:21" ht="13.5" customHeight="1" x14ac:dyDescent="0.25">
      <c r="A659" s="1"/>
      <c r="B659" s="1"/>
      <c r="C659" s="19"/>
      <c r="D659" s="1"/>
      <c r="E659" s="1"/>
      <c r="F659" s="1"/>
      <c r="G659" s="1"/>
      <c r="H659" s="1"/>
      <c r="I659" s="1"/>
      <c r="J659" s="1"/>
      <c r="K659" s="1"/>
      <c r="L659" s="1"/>
      <c r="M659" s="1"/>
      <c r="N659" s="1"/>
      <c r="O659" s="1"/>
      <c r="P659" s="1"/>
      <c r="Q659" s="1"/>
      <c r="R659" s="1"/>
      <c r="S659" s="1"/>
      <c r="T659" s="1"/>
      <c r="U659" s="1"/>
    </row>
    <row r="660" spans="1:21" ht="13.5" customHeight="1" x14ac:dyDescent="0.25">
      <c r="A660" s="1"/>
      <c r="B660" s="1"/>
      <c r="C660" s="19"/>
      <c r="D660" s="1"/>
      <c r="E660" s="1"/>
      <c r="F660" s="1"/>
      <c r="G660" s="1"/>
      <c r="H660" s="1"/>
      <c r="I660" s="1"/>
      <c r="J660" s="1"/>
      <c r="K660" s="1"/>
      <c r="L660" s="1"/>
      <c r="M660" s="1"/>
      <c r="N660" s="1"/>
      <c r="O660" s="1"/>
      <c r="P660" s="1"/>
      <c r="Q660" s="1"/>
      <c r="R660" s="1"/>
      <c r="S660" s="1"/>
      <c r="T660" s="1"/>
      <c r="U660" s="1"/>
    </row>
    <row r="661" spans="1:21" ht="13.5" customHeight="1" x14ac:dyDescent="0.25">
      <c r="A661" s="1"/>
      <c r="B661" s="1"/>
      <c r="C661" s="19"/>
      <c r="D661" s="1"/>
      <c r="E661" s="1"/>
      <c r="F661" s="1"/>
      <c r="G661" s="1"/>
      <c r="H661" s="1"/>
      <c r="I661" s="1"/>
      <c r="J661" s="1"/>
      <c r="K661" s="1"/>
      <c r="L661" s="1"/>
      <c r="M661" s="1"/>
      <c r="N661" s="1"/>
      <c r="O661" s="1"/>
      <c r="P661" s="1"/>
      <c r="Q661" s="1"/>
      <c r="R661" s="1"/>
      <c r="S661" s="1"/>
      <c r="T661" s="1"/>
      <c r="U661" s="1"/>
    </row>
    <row r="662" spans="1:21" ht="13.5" customHeight="1" x14ac:dyDescent="0.25">
      <c r="A662" s="1"/>
      <c r="B662" s="1"/>
      <c r="C662" s="19"/>
      <c r="D662" s="1"/>
      <c r="E662" s="1"/>
      <c r="F662" s="1"/>
      <c r="G662" s="1"/>
      <c r="H662" s="1"/>
      <c r="I662" s="1"/>
      <c r="J662" s="1"/>
      <c r="K662" s="1"/>
      <c r="L662" s="1"/>
      <c r="M662" s="1"/>
      <c r="N662" s="1"/>
      <c r="O662" s="1"/>
      <c r="P662" s="1"/>
      <c r="Q662" s="1"/>
      <c r="R662" s="1"/>
      <c r="S662" s="1"/>
      <c r="T662" s="1"/>
      <c r="U662" s="1"/>
    </row>
    <row r="663" spans="1:21" ht="13.5" customHeight="1" x14ac:dyDescent="0.25">
      <c r="A663" s="1"/>
      <c r="B663" s="1"/>
      <c r="C663" s="19"/>
      <c r="D663" s="1"/>
      <c r="E663" s="1"/>
      <c r="F663" s="1"/>
      <c r="G663" s="1"/>
      <c r="H663" s="1"/>
      <c r="I663" s="1"/>
      <c r="J663" s="1"/>
      <c r="K663" s="1"/>
      <c r="L663" s="1"/>
      <c r="M663" s="1"/>
      <c r="N663" s="1"/>
      <c r="O663" s="1"/>
      <c r="P663" s="1"/>
      <c r="Q663" s="1"/>
      <c r="R663" s="1"/>
      <c r="S663" s="1"/>
      <c r="T663" s="1"/>
      <c r="U663" s="1"/>
    </row>
    <row r="664" spans="1:21" ht="13.5" customHeight="1" x14ac:dyDescent="0.25">
      <c r="A664" s="1"/>
      <c r="B664" s="1"/>
      <c r="C664" s="19"/>
      <c r="D664" s="1"/>
      <c r="E664" s="1"/>
      <c r="F664" s="1"/>
      <c r="G664" s="1"/>
      <c r="H664" s="1"/>
      <c r="I664" s="1"/>
      <c r="J664" s="1"/>
      <c r="K664" s="1"/>
      <c r="L664" s="1"/>
      <c r="M664" s="1"/>
      <c r="N664" s="1"/>
      <c r="O664" s="1"/>
      <c r="P664" s="1"/>
      <c r="Q664" s="1"/>
      <c r="R664" s="1"/>
      <c r="S664" s="1"/>
      <c r="T664" s="1"/>
      <c r="U664" s="1"/>
    </row>
    <row r="665" spans="1:21" ht="13.5" customHeight="1" x14ac:dyDescent="0.25">
      <c r="A665" s="1"/>
      <c r="B665" s="1"/>
      <c r="C665" s="19"/>
      <c r="D665" s="1"/>
      <c r="E665" s="1"/>
      <c r="F665" s="1"/>
      <c r="G665" s="1"/>
      <c r="H665" s="1"/>
      <c r="I665" s="1"/>
      <c r="J665" s="1"/>
      <c r="K665" s="1"/>
      <c r="L665" s="1"/>
      <c r="M665" s="1"/>
      <c r="N665" s="1"/>
      <c r="O665" s="1"/>
      <c r="P665" s="1"/>
      <c r="Q665" s="1"/>
      <c r="R665" s="1"/>
      <c r="S665" s="1"/>
      <c r="T665" s="1"/>
      <c r="U665" s="1"/>
    </row>
    <row r="666" spans="1:21" ht="13.5" customHeight="1" x14ac:dyDescent="0.25">
      <c r="A666" s="1"/>
      <c r="B666" s="1"/>
      <c r="C666" s="19"/>
      <c r="D666" s="1"/>
      <c r="E666" s="1"/>
      <c r="F666" s="1"/>
      <c r="G666" s="1"/>
      <c r="H666" s="1"/>
      <c r="I666" s="1"/>
      <c r="J666" s="1"/>
      <c r="K666" s="1"/>
      <c r="L666" s="1"/>
      <c r="M666" s="1"/>
      <c r="N666" s="1"/>
      <c r="O666" s="1"/>
      <c r="P666" s="1"/>
      <c r="Q666" s="1"/>
      <c r="R666" s="1"/>
      <c r="S666" s="1"/>
      <c r="T666" s="1"/>
      <c r="U666" s="1"/>
    </row>
    <row r="667" spans="1:21" ht="13.5" customHeight="1" x14ac:dyDescent="0.25">
      <c r="A667" s="1"/>
      <c r="B667" s="1"/>
      <c r="C667" s="19"/>
      <c r="D667" s="1"/>
      <c r="E667" s="1"/>
      <c r="F667" s="1"/>
      <c r="G667" s="1"/>
      <c r="H667" s="1"/>
      <c r="I667" s="1"/>
      <c r="J667" s="1"/>
      <c r="K667" s="1"/>
      <c r="L667" s="1"/>
      <c r="M667" s="1"/>
      <c r="N667" s="1"/>
      <c r="O667" s="1"/>
      <c r="P667" s="1"/>
      <c r="Q667" s="1"/>
      <c r="R667" s="1"/>
      <c r="S667" s="1"/>
      <c r="T667" s="1"/>
      <c r="U667" s="1"/>
    </row>
    <row r="668" spans="1:21" ht="13.5" customHeight="1" x14ac:dyDescent="0.25">
      <c r="A668" s="1"/>
      <c r="B668" s="1"/>
      <c r="C668" s="19"/>
      <c r="D668" s="1"/>
      <c r="E668" s="1"/>
      <c r="F668" s="1"/>
      <c r="G668" s="1"/>
      <c r="H668" s="1"/>
      <c r="I668" s="1"/>
      <c r="J668" s="1"/>
      <c r="K668" s="1"/>
      <c r="L668" s="1"/>
      <c r="M668" s="1"/>
      <c r="N668" s="1"/>
      <c r="O668" s="1"/>
      <c r="P668" s="1"/>
      <c r="Q668" s="1"/>
      <c r="R668" s="1"/>
      <c r="S668" s="1"/>
      <c r="T668" s="1"/>
      <c r="U668" s="1"/>
    </row>
    <row r="669" spans="1:21" ht="13.5" customHeight="1" x14ac:dyDescent="0.25">
      <c r="A669" s="1"/>
      <c r="B669" s="1"/>
      <c r="C669" s="19"/>
      <c r="D669" s="1"/>
      <c r="E669" s="1"/>
      <c r="F669" s="1"/>
      <c r="G669" s="1"/>
      <c r="H669" s="1"/>
      <c r="I669" s="1"/>
      <c r="J669" s="1"/>
      <c r="K669" s="1"/>
      <c r="L669" s="1"/>
      <c r="M669" s="1"/>
      <c r="N669" s="1"/>
      <c r="O669" s="1"/>
      <c r="P669" s="1"/>
      <c r="Q669" s="1"/>
      <c r="R669" s="1"/>
      <c r="S669" s="1"/>
      <c r="T669" s="1"/>
      <c r="U669" s="1"/>
    </row>
    <row r="670" spans="1:21" ht="13.5" customHeight="1" x14ac:dyDescent="0.25">
      <c r="A670" s="1"/>
      <c r="B670" s="1"/>
      <c r="C670" s="19"/>
      <c r="D670" s="1"/>
      <c r="E670" s="1"/>
      <c r="F670" s="1"/>
      <c r="G670" s="1"/>
      <c r="H670" s="1"/>
      <c r="I670" s="1"/>
      <c r="J670" s="1"/>
      <c r="K670" s="1"/>
      <c r="L670" s="1"/>
      <c r="M670" s="1"/>
      <c r="N670" s="1"/>
      <c r="O670" s="1"/>
      <c r="P670" s="1"/>
      <c r="Q670" s="1"/>
      <c r="R670" s="1"/>
      <c r="S670" s="1"/>
      <c r="T670" s="1"/>
      <c r="U670" s="1"/>
    </row>
    <row r="671" spans="1:21" ht="13.5" customHeight="1" x14ac:dyDescent="0.25">
      <c r="A671" s="1"/>
      <c r="B671" s="1"/>
      <c r="C671" s="19"/>
      <c r="D671" s="1"/>
      <c r="E671" s="1"/>
      <c r="F671" s="1"/>
      <c r="G671" s="1"/>
      <c r="H671" s="1"/>
      <c r="I671" s="1"/>
      <c r="J671" s="1"/>
      <c r="K671" s="1"/>
      <c r="L671" s="1"/>
      <c r="M671" s="1"/>
      <c r="N671" s="1"/>
      <c r="O671" s="1"/>
      <c r="P671" s="1"/>
      <c r="Q671" s="1"/>
      <c r="R671" s="1"/>
      <c r="S671" s="1"/>
      <c r="T671" s="1"/>
      <c r="U671" s="1"/>
    </row>
    <row r="672" spans="1:21" ht="13.5" customHeight="1" x14ac:dyDescent="0.25">
      <c r="A672" s="1"/>
      <c r="B672" s="1"/>
      <c r="C672" s="19"/>
      <c r="D672" s="1"/>
      <c r="E672" s="1"/>
      <c r="F672" s="1"/>
      <c r="G672" s="1"/>
      <c r="H672" s="1"/>
      <c r="I672" s="1"/>
      <c r="J672" s="1"/>
      <c r="K672" s="1"/>
      <c r="L672" s="1"/>
      <c r="M672" s="1"/>
      <c r="N672" s="1"/>
      <c r="O672" s="1"/>
      <c r="P672" s="1"/>
      <c r="Q672" s="1"/>
      <c r="R672" s="1"/>
      <c r="S672" s="1"/>
      <c r="T672" s="1"/>
      <c r="U672" s="1"/>
    </row>
    <row r="673" spans="1:21" ht="13.5" customHeight="1" x14ac:dyDescent="0.25">
      <c r="A673" s="1"/>
      <c r="B673" s="1"/>
      <c r="C673" s="19"/>
      <c r="D673" s="1"/>
      <c r="E673" s="1"/>
      <c r="F673" s="1"/>
      <c r="G673" s="1"/>
      <c r="H673" s="1"/>
      <c r="I673" s="1"/>
      <c r="J673" s="1"/>
      <c r="K673" s="1"/>
      <c r="L673" s="1"/>
      <c r="M673" s="1"/>
      <c r="N673" s="1"/>
      <c r="O673" s="1"/>
      <c r="P673" s="1"/>
      <c r="Q673" s="1"/>
      <c r="R673" s="1"/>
      <c r="S673" s="1"/>
      <c r="T673" s="1"/>
      <c r="U673" s="1"/>
    </row>
    <row r="674" spans="1:21" ht="13.5" customHeight="1" x14ac:dyDescent="0.25">
      <c r="A674" s="1"/>
      <c r="B674" s="1"/>
      <c r="C674" s="19"/>
      <c r="D674" s="1"/>
      <c r="E674" s="1"/>
      <c r="F674" s="1"/>
      <c r="G674" s="1"/>
      <c r="H674" s="1"/>
      <c r="I674" s="1"/>
      <c r="J674" s="1"/>
      <c r="K674" s="1"/>
      <c r="L674" s="1"/>
      <c r="M674" s="1"/>
      <c r="N674" s="1"/>
      <c r="O674" s="1"/>
      <c r="P674" s="1"/>
      <c r="Q674" s="1"/>
      <c r="R674" s="1"/>
      <c r="S674" s="1"/>
      <c r="T674" s="1"/>
      <c r="U674" s="1"/>
    </row>
    <row r="675" spans="1:21" ht="13.5" customHeight="1" x14ac:dyDescent="0.25">
      <c r="A675" s="1"/>
      <c r="B675" s="1"/>
      <c r="C675" s="19"/>
      <c r="D675" s="1"/>
      <c r="E675" s="1"/>
      <c r="F675" s="1"/>
      <c r="G675" s="1"/>
      <c r="H675" s="1"/>
      <c r="I675" s="1"/>
      <c r="J675" s="1"/>
      <c r="K675" s="1"/>
      <c r="L675" s="1"/>
      <c r="M675" s="1"/>
      <c r="N675" s="1"/>
      <c r="O675" s="1"/>
      <c r="P675" s="1"/>
      <c r="Q675" s="1"/>
      <c r="R675" s="1"/>
      <c r="S675" s="1"/>
      <c r="T675" s="1"/>
      <c r="U675" s="1"/>
    </row>
    <row r="676" spans="1:21" ht="13.5" customHeight="1" x14ac:dyDescent="0.25">
      <c r="A676" s="1"/>
      <c r="B676" s="1"/>
      <c r="C676" s="19"/>
      <c r="D676" s="1"/>
      <c r="E676" s="1"/>
      <c r="F676" s="1"/>
      <c r="G676" s="1"/>
      <c r="H676" s="1"/>
      <c r="I676" s="1"/>
      <c r="J676" s="1"/>
      <c r="K676" s="1"/>
      <c r="L676" s="1"/>
      <c r="M676" s="1"/>
      <c r="N676" s="1"/>
      <c r="O676" s="1"/>
      <c r="P676" s="1"/>
      <c r="Q676" s="1"/>
      <c r="R676" s="1"/>
      <c r="S676" s="1"/>
      <c r="T676" s="1"/>
      <c r="U676" s="1"/>
    </row>
    <row r="677" spans="1:21" ht="13.5" customHeight="1" x14ac:dyDescent="0.25">
      <c r="A677" s="1"/>
      <c r="B677" s="1"/>
      <c r="C677" s="19"/>
      <c r="D677" s="1"/>
      <c r="E677" s="1"/>
      <c r="F677" s="1"/>
      <c r="G677" s="1"/>
      <c r="H677" s="1"/>
      <c r="I677" s="1"/>
      <c r="J677" s="1"/>
      <c r="K677" s="1"/>
      <c r="L677" s="1"/>
      <c r="M677" s="1"/>
      <c r="N677" s="1"/>
      <c r="O677" s="1"/>
      <c r="P677" s="1"/>
      <c r="Q677" s="1"/>
      <c r="R677" s="1"/>
      <c r="S677" s="1"/>
      <c r="T677" s="1"/>
      <c r="U677" s="1"/>
    </row>
    <row r="678" spans="1:21" ht="13.5" customHeight="1" x14ac:dyDescent="0.25">
      <c r="A678" s="1"/>
      <c r="B678" s="1"/>
      <c r="C678" s="19"/>
      <c r="D678" s="1"/>
      <c r="E678" s="1"/>
      <c r="F678" s="1"/>
      <c r="G678" s="1"/>
      <c r="H678" s="1"/>
      <c r="I678" s="1"/>
      <c r="J678" s="1"/>
      <c r="K678" s="1"/>
      <c r="L678" s="1"/>
      <c r="M678" s="1"/>
      <c r="N678" s="1"/>
      <c r="O678" s="1"/>
      <c r="P678" s="1"/>
      <c r="Q678" s="1"/>
      <c r="R678" s="1"/>
      <c r="S678" s="1"/>
      <c r="T678" s="1"/>
      <c r="U678" s="1"/>
    </row>
    <row r="679" spans="1:21" ht="13.5" customHeight="1" x14ac:dyDescent="0.25">
      <c r="A679" s="1"/>
      <c r="B679" s="1"/>
      <c r="C679" s="19"/>
      <c r="D679" s="1"/>
      <c r="E679" s="1"/>
      <c r="F679" s="1"/>
      <c r="G679" s="1"/>
      <c r="H679" s="1"/>
      <c r="I679" s="1"/>
      <c r="J679" s="1"/>
      <c r="K679" s="1"/>
      <c r="L679" s="1"/>
      <c r="M679" s="1"/>
      <c r="N679" s="1"/>
      <c r="O679" s="1"/>
      <c r="P679" s="1"/>
      <c r="Q679" s="1"/>
      <c r="R679" s="1"/>
      <c r="S679" s="1"/>
      <c r="T679" s="1"/>
      <c r="U679" s="1"/>
    </row>
    <row r="680" spans="1:21" ht="13.5" customHeight="1" x14ac:dyDescent="0.25">
      <c r="A680" s="1"/>
      <c r="B680" s="1"/>
      <c r="C680" s="19"/>
      <c r="D680" s="1"/>
      <c r="E680" s="1"/>
      <c r="F680" s="1"/>
      <c r="G680" s="1"/>
      <c r="H680" s="1"/>
      <c r="I680" s="1"/>
      <c r="J680" s="1"/>
      <c r="K680" s="1"/>
      <c r="L680" s="1"/>
      <c r="M680" s="1"/>
      <c r="N680" s="1"/>
      <c r="O680" s="1"/>
      <c r="P680" s="1"/>
      <c r="Q680" s="1"/>
      <c r="R680" s="1"/>
      <c r="S680" s="1"/>
      <c r="T680" s="1"/>
      <c r="U680" s="1"/>
    </row>
    <row r="681" spans="1:21" ht="13.5" customHeight="1" x14ac:dyDescent="0.25">
      <c r="A681" s="1"/>
      <c r="B681" s="1"/>
      <c r="C681" s="19"/>
      <c r="D681" s="1"/>
      <c r="E681" s="1"/>
      <c r="F681" s="1"/>
      <c r="G681" s="1"/>
      <c r="H681" s="1"/>
      <c r="I681" s="1"/>
      <c r="J681" s="1"/>
      <c r="K681" s="1"/>
      <c r="L681" s="1"/>
      <c r="M681" s="1"/>
      <c r="N681" s="1"/>
      <c r="O681" s="1"/>
      <c r="P681" s="1"/>
      <c r="Q681" s="1"/>
      <c r="R681" s="1"/>
      <c r="S681" s="1"/>
      <c r="T681" s="1"/>
      <c r="U681" s="1"/>
    </row>
    <row r="682" spans="1:21" ht="13.5" customHeight="1" x14ac:dyDescent="0.25">
      <c r="A682" s="1"/>
      <c r="B682" s="1"/>
      <c r="C682" s="19"/>
      <c r="D682" s="1"/>
      <c r="E682" s="1"/>
      <c r="F682" s="1"/>
      <c r="G682" s="1"/>
      <c r="H682" s="1"/>
      <c r="I682" s="1"/>
      <c r="J682" s="1"/>
      <c r="K682" s="1"/>
      <c r="L682" s="1"/>
      <c r="M682" s="1"/>
      <c r="N682" s="1"/>
      <c r="O682" s="1"/>
      <c r="P682" s="1"/>
      <c r="Q682" s="1"/>
      <c r="R682" s="1"/>
      <c r="S682" s="1"/>
      <c r="T682" s="1"/>
      <c r="U682" s="1"/>
    </row>
    <row r="683" spans="1:21" ht="13.5" customHeight="1" x14ac:dyDescent="0.25">
      <c r="A683" s="1"/>
      <c r="B683" s="1"/>
      <c r="C683" s="19"/>
      <c r="D683" s="1"/>
      <c r="E683" s="1"/>
      <c r="F683" s="1"/>
      <c r="G683" s="1"/>
      <c r="H683" s="1"/>
      <c r="I683" s="1"/>
      <c r="J683" s="1"/>
      <c r="K683" s="1"/>
      <c r="L683" s="1"/>
      <c r="M683" s="1"/>
      <c r="N683" s="1"/>
      <c r="O683" s="1"/>
      <c r="P683" s="1"/>
      <c r="Q683" s="1"/>
      <c r="R683" s="1"/>
      <c r="S683" s="1"/>
      <c r="T683" s="1"/>
      <c r="U683" s="1"/>
    </row>
    <row r="684" spans="1:21" ht="13.5" customHeight="1" x14ac:dyDescent="0.25">
      <c r="A684" s="1"/>
      <c r="B684" s="1"/>
      <c r="C684" s="19"/>
      <c r="D684" s="1"/>
      <c r="E684" s="1"/>
      <c r="F684" s="1"/>
      <c r="G684" s="1"/>
      <c r="H684" s="1"/>
      <c r="I684" s="1"/>
      <c r="J684" s="1"/>
      <c r="K684" s="1"/>
      <c r="L684" s="1"/>
      <c r="M684" s="1"/>
      <c r="N684" s="1"/>
      <c r="O684" s="1"/>
      <c r="P684" s="1"/>
      <c r="Q684" s="1"/>
      <c r="R684" s="1"/>
      <c r="S684" s="1"/>
      <c r="T684" s="1"/>
      <c r="U684" s="1"/>
    </row>
    <row r="685" spans="1:21" ht="13.5" customHeight="1" x14ac:dyDescent="0.25">
      <c r="A685" s="1"/>
      <c r="B685" s="1"/>
      <c r="C685" s="19"/>
      <c r="D685" s="1"/>
      <c r="E685" s="1"/>
      <c r="F685" s="1"/>
      <c r="G685" s="1"/>
      <c r="H685" s="1"/>
      <c r="I685" s="1"/>
      <c r="J685" s="1"/>
      <c r="K685" s="1"/>
      <c r="L685" s="1"/>
      <c r="M685" s="1"/>
      <c r="N685" s="1"/>
      <c r="O685" s="1"/>
      <c r="P685" s="1"/>
      <c r="Q685" s="1"/>
      <c r="R685" s="1"/>
      <c r="S685" s="1"/>
      <c r="T685" s="1"/>
      <c r="U685" s="1"/>
    </row>
    <row r="686" spans="1:21" ht="13.5" customHeight="1" x14ac:dyDescent="0.25">
      <c r="A686" s="1"/>
      <c r="B686" s="1"/>
      <c r="C686" s="19"/>
      <c r="D686" s="1"/>
      <c r="E686" s="1"/>
      <c r="F686" s="1"/>
      <c r="G686" s="1"/>
      <c r="H686" s="1"/>
      <c r="I686" s="1"/>
      <c r="J686" s="1"/>
      <c r="K686" s="1"/>
      <c r="L686" s="1"/>
      <c r="M686" s="1"/>
      <c r="N686" s="1"/>
      <c r="O686" s="1"/>
      <c r="P686" s="1"/>
      <c r="Q686" s="1"/>
      <c r="R686" s="1"/>
      <c r="S686" s="1"/>
      <c r="T686" s="1"/>
      <c r="U686" s="1"/>
    </row>
    <row r="687" spans="1:21" ht="13.5" customHeight="1" x14ac:dyDescent="0.25">
      <c r="A687" s="1"/>
      <c r="B687" s="1"/>
      <c r="C687" s="19"/>
      <c r="D687" s="1"/>
      <c r="E687" s="1"/>
      <c r="F687" s="1"/>
      <c r="G687" s="1"/>
      <c r="H687" s="1"/>
      <c r="I687" s="1"/>
      <c r="J687" s="1"/>
      <c r="K687" s="1"/>
      <c r="L687" s="1"/>
      <c r="M687" s="1"/>
      <c r="N687" s="1"/>
      <c r="O687" s="1"/>
      <c r="P687" s="1"/>
      <c r="Q687" s="1"/>
      <c r="R687" s="1"/>
      <c r="S687" s="1"/>
      <c r="T687" s="1"/>
      <c r="U687" s="1"/>
    </row>
    <row r="688" spans="1:21" ht="13.5" customHeight="1" x14ac:dyDescent="0.25">
      <c r="A688" s="1"/>
      <c r="B688" s="1"/>
      <c r="C688" s="19"/>
      <c r="D688" s="1"/>
      <c r="E688" s="1"/>
      <c r="F688" s="1"/>
      <c r="G688" s="1"/>
      <c r="H688" s="1"/>
      <c r="I688" s="1"/>
      <c r="J688" s="1"/>
      <c r="K688" s="1"/>
      <c r="L688" s="1"/>
      <c r="M688" s="1"/>
      <c r="N688" s="1"/>
      <c r="O688" s="1"/>
      <c r="P688" s="1"/>
      <c r="Q688" s="1"/>
      <c r="R688" s="1"/>
      <c r="S688" s="1"/>
      <c r="T688" s="1"/>
      <c r="U688" s="1"/>
    </row>
    <row r="689" spans="1:21" ht="13.5" customHeight="1" x14ac:dyDescent="0.25">
      <c r="A689" s="1"/>
      <c r="B689" s="1"/>
      <c r="C689" s="19"/>
      <c r="D689" s="1"/>
      <c r="E689" s="1"/>
      <c r="F689" s="1"/>
      <c r="G689" s="1"/>
      <c r="H689" s="1"/>
      <c r="I689" s="1"/>
      <c r="J689" s="1"/>
      <c r="K689" s="1"/>
      <c r="L689" s="1"/>
      <c r="M689" s="1"/>
      <c r="N689" s="1"/>
      <c r="O689" s="1"/>
      <c r="P689" s="1"/>
      <c r="Q689" s="1"/>
      <c r="R689" s="1"/>
      <c r="S689" s="1"/>
      <c r="T689" s="1"/>
      <c r="U689" s="1"/>
    </row>
    <row r="690" spans="1:21" ht="13.5" customHeight="1" x14ac:dyDescent="0.25">
      <c r="A690" s="1"/>
      <c r="B690" s="1"/>
      <c r="C690" s="19"/>
      <c r="D690" s="1"/>
      <c r="E690" s="1"/>
      <c r="F690" s="1"/>
      <c r="G690" s="1"/>
      <c r="H690" s="1"/>
      <c r="I690" s="1"/>
      <c r="J690" s="1"/>
      <c r="K690" s="1"/>
      <c r="L690" s="1"/>
      <c r="M690" s="1"/>
      <c r="N690" s="1"/>
      <c r="O690" s="1"/>
      <c r="P690" s="1"/>
      <c r="Q690" s="1"/>
      <c r="R690" s="1"/>
      <c r="S690" s="1"/>
      <c r="T690" s="1"/>
      <c r="U690" s="1"/>
    </row>
    <row r="691" spans="1:21" ht="13.5" customHeight="1" x14ac:dyDescent="0.25">
      <c r="A691" s="1"/>
      <c r="B691" s="1"/>
      <c r="C691" s="19"/>
      <c r="D691" s="1"/>
      <c r="E691" s="1"/>
      <c r="F691" s="1"/>
      <c r="G691" s="1"/>
      <c r="H691" s="1"/>
      <c r="I691" s="1"/>
      <c r="J691" s="1"/>
      <c r="K691" s="1"/>
      <c r="L691" s="1"/>
      <c r="M691" s="1"/>
      <c r="N691" s="1"/>
      <c r="O691" s="1"/>
      <c r="P691" s="1"/>
      <c r="Q691" s="1"/>
      <c r="R691" s="1"/>
      <c r="S691" s="1"/>
      <c r="T691" s="1"/>
      <c r="U691" s="1"/>
    </row>
    <row r="692" spans="1:21" ht="13.5" customHeight="1" x14ac:dyDescent="0.25">
      <c r="A692" s="1"/>
      <c r="B692" s="1"/>
      <c r="C692" s="19"/>
      <c r="D692" s="1"/>
      <c r="E692" s="1"/>
      <c r="F692" s="1"/>
      <c r="G692" s="1"/>
      <c r="H692" s="1"/>
      <c r="I692" s="1"/>
      <c r="J692" s="1"/>
      <c r="K692" s="1"/>
      <c r="L692" s="1"/>
      <c r="M692" s="1"/>
      <c r="N692" s="1"/>
      <c r="O692" s="1"/>
      <c r="P692" s="1"/>
      <c r="Q692" s="1"/>
      <c r="R692" s="1"/>
      <c r="S692" s="1"/>
      <c r="T692" s="1"/>
      <c r="U692" s="1"/>
    </row>
    <row r="693" spans="1:21" ht="13.5" customHeight="1" x14ac:dyDescent="0.25">
      <c r="A693" s="1"/>
      <c r="B693" s="1"/>
      <c r="C693" s="19"/>
      <c r="D693" s="1"/>
      <c r="E693" s="1"/>
      <c r="F693" s="1"/>
      <c r="G693" s="1"/>
      <c r="H693" s="1"/>
      <c r="I693" s="1"/>
      <c r="J693" s="1"/>
      <c r="K693" s="1"/>
      <c r="L693" s="1"/>
      <c r="M693" s="1"/>
      <c r="N693" s="1"/>
      <c r="O693" s="1"/>
      <c r="P693" s="1"/>
      <c r="Q693" s="1"/>
      <c r="R693" s="1"/>
      <c r="S693" s="1"/>
      <c r="T693" s="1"/>
      <c r="U693" s="1"/>
    </row>
    <row r="694" spans="1:21" ht="13.5" customHeight="1" x14ac:dyDescent="0.25">
      <c r="A694" s="1"/>
      <c r="B694" s="1"/>
      <c r="C694" s="19"/>
      <c r="D694" s="1"/>
      <c r="E694" s="1"/>
      <c r="F694" s="1"/>
      <c r="G694" s="1"/>
      <c r="H694" s="1"/>
      <c r="I694" s="1"/>
      <c r="J694" s="1"/>
      <c r="K694" s="1"/>
      <c r="L694" s="1"/>
      <c r="M694" s="1"/>
      <c r="N694" s="1"/>
      <c r="O694" s="1"/>
      <c r="P694" s="1"/>
      <c r="Q694" s="1"/>
      <c r="R694" s="1"/>
      <c r="S694" s="1"/>
      <c r="T694" s="1"/>
      <c r="U694" s="1"/>
    </row>
    <row r="695" spans="1:21" ht="13.5" customHeight="1" x14ac:dyDescent="0.25">
      <c r="A695" s="1"/>
      <c r="B695" s="1"/>
      <c r="C695" s="19"/>
      <c r="D695" s="1"/>
      <c r="E695" s="1"/>
      <c r="F695" s="1"/>
      <c r="G695" s="1"/>
      <c r="H695" s="1"/>
      <c r="I695" s="1"/>
      <c r="J695" s="1"/>
      <c r="K695" s="1"/>
      <c r="L695" s="1"/>
      <c r="M695" s="1"/>
      <c r="N695" s="1"/>
      <c r="O695" s="1"/>
      <c r="P695" s="1"/>
      <c r="Q695" s="1"/>
      <c r="R695" s="1"/>
      <c r="S695" s="1"/>
      <c r="T695" s="1"/>
      <c r="U695" s="1"/>
    </row>
    <row r="696" spans="1:21" ht="13.5" customHeight="1" x14ac:dyDescent="0.25">
      <c r="A696" s="1"/>
      <c r="B696" s="1"/>
      <c r="C696" s="19"/>
      <c r="D696" s="1"/>
      <c r="E696" s="1"/>
      <c r="F696" s="1"/>
      <c r="G696" s="1"/>
      <c r="H696" s="1"/>
      <c r="I696" s="1"/>
      <c r="J696" s="1"/>
      <c r="K696" s="1"/>
      <c r="L696" s="1"/>
      <c r="M696" s="1"/>
      <c r="N696" s="1"/>
      <c r="O696" s="1"/>
      <c r="P696" s="1"/>
      <c r="Q696" s="1"/>
      <c r="R696" s="1"/>
      <c r="S696" s="1"/>
      <c r="T696" s="1"/>
      <c r="U696" s="1"/>
    </row>
    <row r="697" spans="1:21" ht="13.5" customHeight="1" x14ac:dyDescent="0.25">
      <c r="A697" s="1"/>
      <c r="B697" s="1"/>
      <c r="C697" s="19"/>
      <c r="D697" s="1"/>
      <c r="E697" s="1"/>
      <c r="F697" s="1"/>
      <c r="G697" s="1"/>
      <c r="H697" s="1"/>
      <c r="I697" s="1"/>
      <c r="J697" s="1"/>
      <c r="K697" s="1"/>
      <c r="L697" s="1"/>
      <c r="M697" s="1"/>
      <c r="N697" s="1"/>
      <c r="O697" s="1"/>
      <c r="P697" s="1"/>
      <c r="Q697" s="1"/>
      <c r="R697" s="1"/>
      <c r="S697" s="1"/>
      <c r="T697" s="1"/>
      <c r="U697" s="1"/>
    </row>
    <row r="698" spans="1:21" ht="13.5" customHeight="1" x14ac:dyDescent="0.25">
      <c r="A698" s="1"/>
      <c r="B698" s="1"/>
      <c r="C698" s="19"/>
      <c r="D698" s="1"/>
      <c r="E698" s="1"/>
      <c r="F698" s="1"/>
      <c r="G698" s="1"/>
      <c r="H698" s="1"/>
      <c r="I698" s="1"/>
      <c r="J698" s="1"/>
      <c r="K698" s="1"/>
      <c r="L698" s="1"/>
      <c r="M698" s="1"/>
      <c r="N698" s="1"/>
      <c r="O698" s="1"/>
      <c r="P698" s="1"/>
      <c r="Q698" s="1"/>
      <c r="R698" s="1"/>
      <c r="S698" s="1"/>
      <c r="T698" s="1"/>
      <c r="U698" s="1"/>
    </row>
    <row r="699" spans="1:21" ht="13.5" customHeight="1" x14ac:dyDescent="0.25">
      <c r="A699" s="1"/>
      <c r="B699" s="1"/>
      <c r="C699" s="19"/>
      <c r="D699" s="1"/>
      <c r="E699" s="1"/>
      <c r="F699" s="1"/>
      <c r="G699" s="1"/>
      <c r="H699" s="1"/>
      <c r="I699" s="1"/>
      <c r="J699" s="1"/>
      <c r="K699" s="1"/>
      <c r="L699" s="1"/>
      <c r="M699" s="1"/>
      <c r="N699" s="1"/>
      <c r="O699" s="1"/>
      <c r="P699" s="1"/>
      <c r="Q699" s="1"/>
      <c r="R699" s="1"/>
      <c r="S699" s="1"/>
      <c r="T699" s="1"/>
      <c r="U699" s="1"/>
    </row>
    <row r="700" spans="1:21" ht="13.5" customHeight="1" x14ac:dyDescent="0.25">
      <c r="A700" s="1"/>
      <c r="B700" s="1"/>
      <c r="C700" s="19"/>
      <c r="D700" s="1"/>
      <c r="E700" s="1"/>
      <c r="F700" s="1"/>
      <c r="G700" s="1"/>
      <c r="H700" s="1"/>
      <c r="I700" s="1"/>
      <c r="J700" s="1"/>
      <c r="K700" s="1"/>
      <c r="L700" s="1"/>
      <c r="M700" s="1"/>
      <c r="N700" s="1"/>
      <c r="O700" s="1"/>
      <c r="P700" s="1"/>
      <c r="Q700" s="1"/>
      <c r="R700" s="1"/>
      <c r="S700" s="1"/>
      <c r="T700" s="1"/>
      <c r="U700" s="1"/>
    </row>
    <row r="701" spans="1:21" ht="13.5" customHeight="1" x14ac:dyDescent="0.25">
      <c r="A701" s="1"/>
      <c r="B701" s="1"/>
      <c r="C701" s="19"/>
      <c r="D701" s="1"/>
      <c r="E701" s="1"/>
      <c r="F701" s="1"/>
      <c r="G701" s="1"/>
      <c r="H701" s="1"/>
      <c r="I701" s="1"/>
      <c r="J701" s="1"/>
      <c r="K701" s="1"/>
      <c r="L701" s="1"/>
      <c r="M701" s="1"/>
      <c r="N701" s="1"/>
      <c r="O701" s="1"/>
      <c r="P701" s="1"/>
      <c r="Q701" s="1"/>
      <c r="R701" s="1"/>
      <c r="S701" s="1"/>
      <c r="T701" s="1"/>
      <c r="U701" s="1"/>
    </row>
    <row r="702" spans="1:21" ht="13.5" customHeight="1" x14ac:dyDescent="0.25">
      <c r="A702" s="1"/>
      <c r="B702" s="1"/>
      <c r="C702" s="19"/>
      <c r="D702" s="1"/>
      <c r="E702" s="1"/>
      <c r="F702" s="1"/>
      <c r="G702" s="1"/>
      <c r="H702" s="1"/>
      <c r="I702" s="1"/>
      <c r="J702" s="1"/>
      <c r="K702" s="1"/>
      <c r="L702" s="1"/>
      <c r="M702" s="1"/>
      <c r="N702" s="1"/>
      <c r="O702" s="1"/>
      <c r="P702" s="1"/>
      <c r="Q702" s="1"/>
      <c r="R702" s="1"/>
      <c r="S702" s="1"/>
      <c r="T702" s="1"/>
      <c r="U702" s="1"/>
    </row>
    <row r="703" spans="1:21" ht="13.5" customHeight="1" x14ac:dyDescent="0.25">
      <c r="A703" s="1"/>
      <c r="B703" s="1"/>
      <c r="C703" s="19"/>
      <c r="D703" s="1"/>
      <c r="E703" s="1"/>
      <c r="F703" s="1"/>
      <c r="G703" s="1"/>
      <c r="H703" s="1"/>
      <c r="I703" s="1"/>
      <c r="J703" s="1"/>
      <c r="K703" s="1"/>
      <c r="L703" s="1"/>
      <c r="M703" s="1"/>
      <c r="N703" s="1"/>
      <c r="O703" s="1"/>
      <c r="P703" s="1"/>
      <c r="Q703" s="1"/>
      <c r="R703" s="1"/>
      <c r="S703" s="1"/>
      <c r="T703" s="1"/>
      <c r="U703" s="1"/>
    </row>
    <row r="704" spans="1:21" ht="13.5" customHeight="1" x14ac:dyDescent="0.25">
      <c r="A704" s="1"/>
      <c r="B704" s="1"/>
      <c r="C704" s="19"/>
      <c r="D704" s="1"/>
      <c r="E704" s="1"/>
      <c r="F704" s="1"/>
      <c r="G704" s="1"/>
      <c r="H704" s="1"/>
      <c r="I704" s="1"/>
      <c r="J704" s="1"/>
      <c r="K704" s="1"/>
      <c r="L704" s="1"/>
      <c r="M704" s="1"/>
      <c r="N704" s="1"/>
      <c r="O704" s="1"/>
      <c r="P704" s="1"/>
      <c r="Q704" s="1"/>
      <c r="R704" s="1"/>
      <c r="S704" s="1"/>
      <c r="T704" s="1"/>
      <c r="U704" s="1"/>
    </row>
    <row r="705" spans="1:21" ht="13.5" customHeight="1" x14ac:dyDescent="0.25">
      <c r="A705" s="1"/>
      <c r="B705" s="1"/>
      <c r="C705" s="19"/>
      <c r="D705" s="1"/>
      <c r="E705" s="1"/>
      <c r="F705" s="1"/>
      <c r="G705" s="1"/>
      <c r="H705" s="1"/>
      <c r="I705" s="1"/>
      <c r="J705" s="1"/>
      <c r="K705" s="1"/>
      <c r="L705" s="1"/>
      <c r="M705" s="1"/>
      <c r="N705" s="1"/>
      <c r="O705" s="1"/>
      <c r="P705" s="1"/>
      <c r="Q705" s="1"/>
      <c r="R705" s="1"/>
      <c r="S705" s="1"/>
      <c r="T705" s="1"/>
      <c r="U705" s="1"/>
    </row>
    <row r="706" spans="1:21" ht="13.5" customHeight="1" x14ac:dyDescent="0.25">
      <c r="A706" s="1"/>
      <c r="B706" s="1"/>
      <c r="C706" s="19"/>
      <c r="D706" s="1"/>
      <c r="E706" s="1"/>
      <c r="F706" s="1"/>
      <c r="G706" s="1"/>
      <c r="H706" s="1"/>
      <c r="I706" s="1"/>
      <c r="J706" s="1"/>
      <c r="K706" s="1"/>
      <c r="L706" s="1"/>
      <c r="M706" s="1"/>
      <c r="N706" s="1"/>
      <c r="O706" s="1"/>
      <c r="P706" s="1"/>
      <c r="Q706" s="1"/>
      <c r="R706" s="1"/>
      <c r="S706" s="1"/>
      <c r="T706" s="1"/>
      <c r="U706" s="1"/>
    </row>
    <row r="707" spans="1:21" ht="13.5" customHeight="1" x14ac:dyDescent="0.25">
      <c r="A707" s="1"/>
      <c r="B707" s="1"/>
      <c r="C707" s="19"/>
      <c r="D707" s="1"/>
      <c r="E707" s="1"/>
      <c r="F707" s="1"/>
      <c r="G707" s="1"/>
      <c r="H707" s="1"/>
      <c r="I707" s="1"/>
      <c r="J707" s="1"/>
      <c r="K707" s="1"/>
      <c r="L707" s="1"/>
      <c r="M707" s="1"/>
      <c r="N707" s="1"/>
      <c r="O707" s="1"/>
      <c r="P707" s="1"/>
      <c r="Q707" s="1"/>
      <c r="R707" s="1"/>
      <c r="S707" s="1"/>
      <c r="T707" s="1"/>
      <c r="U707" s="1"/>
    </row>
    <row r="708" spans="1:21" ht="13.5" customHeight="1" x14ac:dyDescent="0.25">
      <c r="A708" s="1"/>
      <c r="B708" s="1"/>
      <c r="C708" s="19"/>
      <c r="D708" s="1"/>
      <c r="E708" s="1"/>
      <c r="F708" s="1"/>
      <c r="G708" s="1"/>
      <c r="H708" s="1"/>
      <c r="I708" s="1"/>
      <c r="J708" s="1"/>
      <c r="K708" s="1"/>
      <c r="L708" s="1"/>
      <c r="M708" s="1"/>
      <c r="N708" s="1"/>
      <c r="O708" s="1"/>
      <c r="P708" s="1"/>
      <c r="Q708" s="1"/>
      <c r="R708" s="1"/>
      <c r="S708" s="1"/>
      <c r="T708" s="1"/>
      <c r="U708" s="1"/>
    </row>
    <row r="709" spans="1:21" ht="13.5" customHeight="1" x14ac:dyDescent="0.25">
      <c r="A709" s="1"/>
      <c r="B709" s="1"/>
      <c r="C709" s="19"/>
      <c r="D709" s="1"/>
      <c r="E709" s="1"/>
      <c r="F709" s="1"/>
      <c r="G709" s="1"/>
      <c r="H709" s="1"/>
      <c r="I709" s="1"/>
      <c r="J709" s="1"/>
      <c r="K709" s="1"/>
      <c r="L709" s="1"/>
      <c r="M709" s="1"/>
      <c r="N709" s="1"/>
      <c r="O709" s="1"/>
      <c r="P709" s="1"/>
      <c r="Q709" s="1"/>
      <c r="R709" s="1"/>
      <c r="S709" s="1"/>
      <c r="T709" s="1"/>
      <c r="U709" s="1"/>
    </row>
    <row r="710" spans="1:21" ht="13.5" customHeight="1" x14ac:dyDescent="0.25">
      <c r="A710" s="1"/>
      <c r="B710" s="1"/>
      <c r="C710" s="19"/>
      <c r="D710" s="1"/>
      <c r="E710" s="1"/>
      <c r="F710" s="1"/>
      <c r="G710" s="1"/>
      <c r="H710" s="1"/>
      <c r="I710" s="1"/>
      <c r="J710" s="1"/>
      <c r="K710" s="1"/>
      <c r="L710" s="1"/>
      <c r="M710" s="1"/>
      <c r="N710" s="1"/>
      <c r="O710" s="1"/>
      <c r="P710" s="1"/>
      <c r="Q710" s="1"/>
      <c r="R710" s="1"/>
      <c r="S710" s="1"/>
      <c r="T710" s="1"/>
      <c r="U710" s="1"/>
    </row>
    <row r="711" spans="1:21" ht="13.5" customHeight="1" x14ac:dyDescent="0.25">
      <c r="A711" s="1"/>
      <c r="B711" s="1"/>
      <c r="C711" s="19"/>
      <c r="D711" s="1"/>
      <c r="E711" s="1"/>
      <c r="F711" s="1"/>
      <c r="G711" s="1"/>
      <c r="H711" s="1"/>
      <c r="I711" s="1"/>
      <c r="J711" s="1"/>
      <c r="K711" s="1"/>
      <c r="L711" s="1"/>
      <c r="M711" s="1"/>
      <c r="N711" s="1"/>
      <c r="O711" s="1"/>
      <c r="P711" s="1"/>
      <c r="Q711" s="1"/>
      <c r="R711" s="1"/>
      <c r="S711" s="1"/>
      <c r="T711" s="1"/>
      <c r="U711" s="1"/>
    </row>
    <row r="712" spans="1:21" ht="13.5" customHeight="1" x14ac:dyDescent="0.25">
      <c r="A712" s="1"/>
      <c r="B712" s="1"/>
      <c r="C712" s="19"/>
      <c r="D712" s="1"/>
      <c r="E712" s="1"/>
      <c r="F712" s="1"/>
      <c r="G712" s="1"/>
      <c r="H712" s="1"/>
      <c r="I712" s="1"/>
      <c r="J712" s="1"/>
      <c r="K712" s="1"/>
      <c r="L712" s="1"/>
      <c r="M712" s="1"/>
      <c r="N712" s="1"/>
      <c r="O712" s="1"/>
      <c r="P712" s="1"/>
      <c r="Q712" s="1"/>
      <c r="R712" s="1"/>
      <c r="S712" s="1"/>
      <c r="T712" s="1"/>
      <c r="U712" s="1"/>
    </row>
    <row r="713" spans="1:21" ht="13.5" customHeight="1" x14ac:dyDescent="0.25">
      <c r="A713" s="1"/>
      <c r="B713" s="1"/>
      <c r="C713" s="19"/>
      <c r="D713" s="1"/>
      <c r="E713" s="1"/>
      <c r="F713" s="1"/>
      <c r="G713" s="1"/>
      <c r="H713" s="1"/>
      <c r="I713" s="1"/>
      <c r="J713" s="1"/>
      <c r="K713" s="1"/>
      <c r="L713" s="1"/>
      <c r="M713" s="1"/>
      <c r="N713" s="1"/>
      <c r="O713" s="1"/>
      <c r="P713" s="1"/>
      <c r="Q713" s="1"/>
      <c r="R713" s="1"/>
      <c r="S713" s="1"/>
      <c r="T713" s="1"/>
      <c r="U713" s="1"/>
    </row>
    <row r="714" spans="1:21" ht="13.5" customHeight="1" x14ac:dyDescent="0.25">
      <c r="A714" s="1"/>
      <c r="B714" s="1"/>
      <c r="C714" s="19"/>
      <c r="D714" s="1"/>
      <c r="E714" s="1"/>
      <c r="F714" s="1"/>
      <c r="G714" s="1"/>
      <c r="H714" s="1"/>
      <c r="I714" s="1"/>
      <c r="J714" s="1"/>
      <c r="K714" s="1"/>
      <c r="L714" s="1"/>
      <c r="M714" s="1"/>
      <c r="N714" s="1"/>
      <c r="O714" s="1"/>
      <c r="P714" s="1"/>
      <c r="Q714" s="1"/>
      <c r="R714" s="1"/>
      <c r="S714" s="1"/>
      <c r="T714" s="1"/>
      <c r="U714" s="1"/>
    </row>
    <row r="715" spans="1:21" ht="13.5" customHeight="1" x14ac:dyDescent="0.25">
      <c r="A715" s="1"/>
      <c r="B715" s="1"/>
      <c r="C715" s="19"/>
      <c r="D715" s="1"/>
      <c r="E715" s="1"/>
      <c r="F715" s="1"/>
      <c r="G715" s="1"/>
      <c r="H715" s="1"/>
      <c r="I715" s="1"/>
      <c r="J715" s="1"/>
      <c r="K715" s="1"/>
      <c r="L715" s="1"/>
      <c r="M715" s="1"/>
      <c r="N715" s="1"/>
      <c r="O715" s="1"/>
      <c r="P715" s="1"/>
      <c r="Q715" s="1"/>
      <c r="R715" s="1"/>
      <c r="S715" s="1"/>
      <c r="T715" s="1"/>
      <c r="U715" s="1"/>
    </row>
    <row r="716" spans="1:21" ht="13.5" customHeight="1" x14ac:dyDescent="0.25">
      <c r="A716" s="1"/>
      <c r="B716" s="1"/>
      <c r="C716" s="19"/>
      <c r="D716" s="1"/>
      <c r="E716" s="1"/>
      <c r="F716" s="1"/>
      <c r="G716" s="1"/>
      <c r="H716" s="1"/>
      <c r="I716" s="1"/>
      <c r="J716" s="1"/>
      <c r="K716" s="1"/>
      <c r="L716" s="1"/>
      <c r="M716" s="1"/>
      <c r="N716" s="1"/>
      <c r="O716" s="1"/>
      <c r="P716" s="1"/>
      <c r="Q716" s="1"/>
      <c r="R716" s="1"/>
      <c r="S716" s="1"/>
      <c r="T716" s="1"/>
      <c r="U716" s="1"/>
    </row>
    <row r="717" spans="1:21" ht="13.5" customHeight="1" x14ac:dyDescent="0.25">
      <c r="A717" s="1"/>
      <c r="B717" s="1"/>
      <c r="C717" s="19"/>
      <c r="D717" s="1"/>
      <c r="E717" s="1"/>
      <c r="F717" s="1"/>
      <c r="G717" s="1"/>
      <c r="H717" s="1"/>
      <c r="I717" s="1"/>
      <c r="J717" s="1"/>
      <c r="K717" s="1"/>
      <c r="L717" s="1"/>
      <c r="M717" s="1"/>
      <c r="N717" s="1"/>
      <c r="O717" s="1"/>
      <c r="P717" s="1"/>
      <c r="Q717" s="1"/>
      <c r="R717" s="1"/>
      <c r="S717" s="1"/>
      <c r="T717" s="1"/>
      <c r="U717" s="1"/>
    </row>
    <row r="718" spans="1:21" ht="13.5" customHeight="1" x14ac:dyDescent="0.25">
      <c r="A718" s="1"/>
      <c r="B718" s="1"/>
      <c r="C718" s="19"/>
      <c r="D718" s="1"/>
      <c r="E718" s="1"/>
      <c r="F718" s="1"/>
      <c r="G718" s="1"/>
      <c r="H718" s="1"/>
      <c r="I718" s="1"/>
      <c r="J718" s="1"/>
      <c r="K718" s="1"/>
      <c r="L718" s="1"/>
      <c r="M718" s="1"/>
      <c r="N718" s="1"/>
      <c r="O718" s="1"/>
      <c r="P718" s="1"/>
      <c r="Q718" s="1"/>
      <c r="R718" s="1"/>
      <c r="S718" s="1"/>
      <c r="T718" s="1"/>
      <c r="U718" s="1"/>
    </row>
    <row r="719" spans="1:21" ht="13.5" customHeight="1" x14ac:dyDescent="0.25">
      <c r="A719" s="1"/>
      <c r="B719" s="1"/>
      <c r="C719" s="19"/>
      <c r="D719" s="1"/>
      <c r="E719" s="1"/>
      <c r="F719" s="1"/>
      <c r="G719" s="1"/>
      <c r="H719" s="1"/>
      <c r="I719" s="1"/>
      <c r="J719" s="1"/>
      <c r="K719" s="1"/>
      <c r="L719" s="1"/>
      <c r="M719" s="1"/>
      <c r="N719" s="1"/>
      <c r="O719" s="1"/>
      <c r="P719" s="1"/>
      <c r="Q719" s="1"/>
      <c r="R719" s="1"/>
      <c r="S719" s="1"/>
      <c r="T719" s="1"/>
      <c r="U719" s="1"/>
    </row>
    <row r="720" spans="1:21" ht="13.5" customHeight="1" x14ac:dyDescent="0.25">
      <c r="A720" s="1"/>
      <c r="B720" s="1"/>
      <c r="C720" s="19"/>
      <c r="D720" s="1"/>
      <c r="E720" s="1"/>
      <c r="F720" s="1"/>
      <c r="G720" s="1"/>
      <c r="H720" s="1"/>
      <c r="I720" s="1"/>
      <c r="J720" s="1"/>
      <c r="K720" s="1"/>
      <c r="L720" s="1"/>
      <c r="M720" s="1"/>
      <c r="N720" s="1"/>
      <c r="O720" s="1"/>
      <c r="P720" s="1"/>
      <c r="Q720" s="1"/>
      <c r="R720" s="1"/>
      <c r="S720" s="1"/>
      <c r="T720" s="1"/>
      <c r="U720" s="1"/>
    </row>
    <row r="721" spans="1:21" ht="13.5" customHeight="1" x14ac:dyDescent="0.25">
      <c r="A721" s="1"/>
      <c r="B721" s="1"/>
      <c r="C721" s="19"/>
      <c r="D721" s="1"/>
      <c r="E721" s="1"/>
      <c r="F721" s="1"/>
      <c r="G721" s="1"/>
      <c r="H721" s="1"/>
      <c r="I721" s="1"/>
      <c r="J721" s="1"/>
      <c r="K721" s="1"/>
      <c r="L721" s="1"/>
      <c r="M721" s="1"/>
      <c r="N721" s="1"/>
      <c r="O721" s="1"/>
      <c r="P721" s="1"/>
      <c r="Q721" s="1"/>
      <c r="R721" s="1"/>
      <c r="S721" s="1"/>
      <c r="T721" s="1"/>
      <c r="U721" s="1"/>
    </row>
    <row r="722" spans="1:21" ht="13.5" customHeight="1" x14ac:dyDescent="0.25">
      <c r="A722" s="1"/>
      <c r="B722" s="1"/>
      <c r="C722" s="19"/>
      <c r="D722" s="1"/>
      <c r="E722" s="1"/>
      <c r="F722" s="1"/>
      <c r="G722" s="1"/>
      <c r="H722" s="1"/>
      <c r="I722" s="1"/>
      <c r="J722" s="1"/>
      <c r="K722" s="1"/>
      <c r="L722" s="1"/>
      <c r="M722" s="1"/>
      <c r="N722" s="1"/>
      <c r="O722" s="1"/>
      <c r="P722" s="1"/>
      <c r="Q722" s="1"/>
      <c r="R722" s="1"/>
      <c r="S722" s="1"/>
      <c r="T722" s="1"/>
      <c r="U722" s="1"/>
    </row>
    <row r="723" spans="1:21" ht="13.5" customHeight="1" x14ac:dyDescent="0.25">
      <c r="A723" s="1"/>
      <c r="B723" s="1"/>
      <c r="C723" s="19"/>
      <c r="D723" s="1"/>
      <c r="E723" s="1"/>
      <c r="F723" s="1"/>
      <c r="G723" s="1"/>
      <c r="H723" s="1"/>
      <c r="I723" s="1"/>
      <c r="J723" s="1"/>
      <c r="K723" s="1"/>
      <c r="L723" s="1"/>
      <c r="M723" s="1"/>
      <c r="N723" s="1"/>
      <c r="O723" s="1"/>
      <c r="P723" s="1"/>
      <c r="Q723" s="1"/>
      <c r="R723" s="1"/>
      <c r="S723" s="1"/>
      <c r="T723" s="1"/>
      <c r="U723" s="1"/>
    </row>
    <row r="724" spans="1:21" ht="13.5" customHeight="1" x14ac:dyDescent="0.25">
      <c r="A724" s="1"/>
      <c r="B724" s="1"/>
      <c r="C724" s="19"/>
      <c r="D724" s="1"/>
      <c r="E724" s="1"/>
      <c r="F724" s="1"/>
      <c r="G724" s="1"/>
      <c r="H724" s="1"/>
      <c r="I724" s="1"/>
      <c r="J724" s="1"/>
      <c r="K724" s="1"/>
      <c r="L724" s="1"/>
      <c r="M724" s="1"/>
      <c r="N724" s="1"/>
      <c r="O724" s="1"/>
      <c r="P724" s="1"/>
      <c r="Q724" s="1"/>
      <c r="R724" s="1"/>
      <c r="S724" s="1"/>
      <c r="T724" s="1"/>
      <c r="U724" s="1"/>
    </row>
    <row r="725" spans="1:21" ht="13.5" customHeight="1" x14ac:dyDescent="0.25">
      <c r="A725" s="1"/>
      <c r="B725" s="1"/>
      <c r="C725" s="19"/>
      <c r="D725" s="1"/>
      <c r="E725" s="1"/>
      <c r="F725" s="1"/>
      <c r="G725" s="1"/>
      <c r="H725" s="1"/>
      <c r="I725" s="1"/>
      <c r="J725" s="1"/>
      <c r="K725" s="1"/>
      <c r="L725" s="1"/>
      <c r="M725" s="1"/>
      <c r="N725" s="1"/>
      <c r="O725" s="1"/>
      <c r="P725" s="1"/>
      <c r="Q725" s="1"/>
      <c r="R725" s="1"/>
      <c r="S725" s="1"/>
      <c r="T725" s="1"/>
      <c r="U725" s="1"/>
    </row>
    <row r="726" spans="1:21" ht="13.5" customHeight="1" x14ac:dyDescent="0.25">
      <c r="A726" s="1"/>
      <c r="B726" s="1"/>
      <c r="C726" s="19"/>
      <c r="D726" s="1"/>
      <c r="E726" s="1"/>
      <c r="F726" s="1"/>
      <c r="G726" s="1"/>
      <c r="H726" s="1"/>
      <c r="I726" s="1"/>
      <c r="J726" s="1"/>
      <c r="K726" s="1"/>
      <c r="L726" s="1"/>
      <c r="M726" s="1"/>
      <c r="N726" s="1"/>
      <c r="O726" s="1"/>
      <c r="P726" s="1"/>
      <c r="Q726" s="1"/>
      <c r="R726" s="1"/>
      <c r="S726" s="1"/>
      <c r="T726" s="1"/>
      <c r="U726" s="1"/>
    </row>
    <row r="727" spans="1:21" ht="13.5" customHeight="1" x14ac:dyDescent="0.25">
      <c r="A727" s="1"/>
      <c r="B727" s="1"/>
      <c r="C727" s="19"/>
      <c r="D727" s="1"/>
      <c r="E727" s="1"/>
      <c r="F727" s="1"/>
      <c r="G727" s="1"/>
      <c r="H727" s="1"/>
      <c r="I727" s="1"/>
      <c r="J727" s="1"/>
      <c r="K727" s="1"/>
      <c r="L727" s="1"/>
      <c r="M727" s="1"/>
      <c r="N727" s="1"/>
      <c r="O727" s="1"/>
      <c r="P727" s="1"/>
      <c r="Q727" s="1"/>
      <c r="R727" s="1"/>
      <c r="S727" s="1"/>
      <c r="T727" s="1"/>
      <c r="U727" s="1"/>
    </row>
    <row r="728" spans="1:21" ht="13.5" customHeight="1" x14ac:dyDescent="0.25">
      <c r="A728" s="1"/>
      <c r="B728" s="1"/>
      <c r="C728" s="19"/>
      <c r="D728" s="1"/>
      <c r="E728" s="1"/>
      <c r="F728" s="1"/>
      <c r="G728" s="1"/>
      <c r="H728" s="1"/>
      <c r="I728" s="1"/>
      <c r="J728" s="1"/>
      <c r="K728" s="1"/>
      <c r="L728" s="1"/>
      <c r="M728" s="1"/>
      <c r="N728" s="1"/>
      <c r="O728" s="1"/>
      <c r="P728" s="1"/>
      <c r="Q728" s="1"/>
      <c r="R728" s="1"/>
      <c r="S728" s="1"/>
      <c r="T728" s="1"/>
      <c r="U728" s="1"/>
    </row>
    <row r="729" spans="1:21" ht="13.5" customHeight="1" x14ac:dyDescent="0.25">
      <c r="A729" s="1"/>
      <c r="B729" s="1"/>
      <c r="C729" s="19"/>
      <c r="D729" s="1"/>
      <c r="E729" s="1"/>
      <c r="F729" s="1"/>
      <c r="G729" s="1"/>
      <c r="H729" s="1"/>
      <c r="I729" s="1"/>
      <c r="J729" s="1"/>
      <c r="K729" s="1"/>
      <c r="L729" s="1"/>
      <c r="M729" s="1"/>
      <c r="N729" s="1"/>
      <c r="O729" s="1"/>
      <c r="P729" s="1"/>
      <c r="Q729" s="1"/>
      <c r="R729" s="1"/>
      <c r="S729" s="1"/>
      <c r="T729" s="1"/>
      <c r="U729" s="1"/>
    </row>
    <row r="730" spans="1:21" ht="13.5" customHeight="1" x14ac:dyDescent="0.25">
      <c r="A730" s="1"/>
      <c r="B730" s="1"/>
      <c r="C730" s="19"/>
      <c r="D730" s="1"/>
      <c r="E730" s="1"/>
      <c r="F730" s="1"/>
      <c r="G730" s="1"/>
      <c r="H730" s="1"/>
      <c r="I730" s="1"/>
      <c r="J730" s="1"/>
      <c r="K730" s="1"/>
      <c r="L730" s="1"/>
      <c r="M730" s="1"/>
      <c r="N730" s="1"/>
      <c r="O730" s="1"/>
      <c r="P730" s="1"/>
      <c r="Q730" s="1"/>
      <c r="R730" s="1"/>
      <c r="S730" s="1"/>
      <c r="T730" s="1"/>
      <c r="U730" s="1"/>
    </row>
    <row r="731" spans="1:21" ht="13.5" customHeight="1" x14ac:dyDescent="0.25">
      <c r="A731" s="1"/>
      <c r="B731" s="1"/>
      <c r="C731" s="19"/>
      <c r="D731" s="1"/>
      <c r="E731" s="1"/>
      <c r="F731" s="1"/>
      <c r="G731" s="1"/>
      <c r="H731" s="1"/>
      <c r="I731" s="1"/>
      <c r="J731" s="1"/>
      <c r="K731" s="1"/>
      <c r="L731" s="1"/>
      <c r="M731" s="1"/>
      <c r="N731" s="1"/>
      <c r="O731" s="1"/>
      <c r="P731" s="1"/>
      <c r="Q731" s="1"/>
      <c r="R731" s="1"/>
      <c r="S731" s="1"/>
      <c r="T731" s="1"/>
      <c r="U731" s="1"/>
    </row>
    <row r="732" spans="1:21" ht="13.5" customHeight="1" x14ac:dyDescent="0.25">
      <c r="A732" s="1"/>
      <c r="B732" s="1"/>
      <c r="C732" s="19"/>
      <c r="D732" s="1"/>
      <c r="E732" s="1"/>
      <c r="F732" s="1"/>
      <c r="G732" s="1"/>
      <c r="H732" s="1"/>
      <c r="I732" s="1"/>
      <c r="J732" s="1"/>
      <c r="K732" s="1"/>
      <c r="L732" s="1"/>
      <c r="M732" s="1"/>
      <c r="N732" s="1"/>
      <c r="O732" s="1"/>
      <c r="P732" s="1"/>
      <c r="Q732" s="1"/>
      <c r="R732" s="1"/>
      <c r="S732" s="1"/>
      <c r="T732" s="1"/>
      <c r="U732" s="1"/>
    </row>
    <row r="733" spans="1:21" ht="13.5" customHeight="1" x14ac:dyDescent="0.25">
      <c r="A733" s="1"/>
      <c r="B733" s="1"/>
      <c r="C733" s="19"/>
      <c r="D733" s="1"/>
      <c r="E733" s="1"/>
      <c r="F733" s="1"/>
      <c r="G733" s="1"/>
      <c r="H733" s="1"/>
      <c r="I733" s="1"/>
      <c r="J733" s="1"/>
      <c r="K733" s="1"/>
      <c r="L733" s="1"/>
      <c r="M733" s="1"/>
      <c r="N733" s="1"/>
      <c r="O733" s="1"/>
      <c r="P733" s="1"/>
      <c r="Q733" s="1"/>
      <c r="R733" s="1"/>
      <c r="S733" s="1"/>
      <c r="T733" s="1"/>
      <c r="U733" s="1"/>
    </row>
    <row r="734" spans="1:21" ht="13.5" customHeight="1" x14ac:dyDescent="0.25">
      <c r="A734" s="1"/>
      <c r="B734" s="1"/>
      <c r="C734" s="19"/>
      <c r="D734" s="1"/>
      <c r="E734" s="1"/>
      <c r="F734" s="1"/>
      <c r="G734" s="1"/>
      <c r="H734" s="1"/>
      <c r="I734" s="1"/>
      <c r="J734" s="1"/>
      <c r="K734" s="1"/>
      <c r="L734" s="1"/>
      <c r="M734" s="1"/>
      <c r="N734" s="1"/>
      <c r="O734" s="1"/>
      <c r="P734" s="1"/>
      <c r="Q734" s="1"/>
      <c r="R734" s="1"/>
      <c r="S734" s="1"/>
      <c r="T734" s="1"/>
      <c r="U734" s="1"/>
    </row>
    <row r="735" spans="1:21" ht="13.5" customHeight="1" x14ac:dyDescent="0.25">
      <c r="A735" s="1"/>
      <c r="B735" s="1"/>
      <c r="C735" s="19"/>
      <c r="D735" s="1"/>
      <c r="E735" s="1"/>
      <c r="F735" s="1"/>
      <c r="G735" s="1"/>
      <c r="H735" s="1"/>
      <c r="I735" s="1"/>
      <c r="J735" s="1"/>
      <c r="K735" s="1"/>
      <c r="L735" s="1"/>
      <c r="M735" s="1"/>
      <c r="N735" s="1"/>
      <c r="O735" s="1"/>
      <c r="P735" s="1"/>
      <c r="Q735" s="1"/>
      <c r="R735" s="1"/>
      <c r="S735" s="1"/>
      <c r="T735" s="1"/>
      <c r="U735" s="1"/>
    </row>
    <row r="736" spans="1:21" ht="13.5" customHeight="1" x14ac:dyDescent="0.25">
      <c r="A736" s="1"/>
      <c r="B736" s="1"/>
      <c r="C736" s="19"/>
      <c r="D736" s="1"/>
      <c r="E736" s="1"/>
      <c r="F736" s="1"/>
      <c r="G736" s="1"/>
      <c r="H736" s="1"/>
      <c r="I736" s="1"/>
      <c r="J736" s="1"/>
      <c r="K736" s="1"/>
      <c r="L736" s="1"/>
      <c r="M736" s="1"/>
      <c r="N736" s="1"/>
      <c r="O736" s="1"/>
      <c r="P736" s="1"/>
      <c r="Q736" s="1"/>
      <c r="R736" s="1"/>
      <c r="S736" s="1"/>
      <c r="T736" s="1"/>
      <c r="U736" s="1"/>
    </row>
    <row r="737" spans="1:21" ht="13.5" customHeight="1" x14ac:dyDescent="0.25">
      <c r="A737" s="1"/>
      <c r="B737" s="1"/>
      <c r="C737" s="19"/>
      <c r="D737" s="1"/>
      <c r="E737" s="1"/>
      <c r="F737" s="1"/>
      <c r="G737" s="1"/>
      <c r="H737" s="1"/>
      <c r="I737" s="1"/>
      <c r="J737" s="1"/>
      <c r="K737" s="1"/>
      <c r="L737" s="1"/>
      <c r="M737" s="1"/>
      <c r="N737" s="1"/>
      <c r="O737" s="1"/>
      <c r="P737" s="1"/>
      <c r="Q737" s="1"/>
      <c r="R737" s="1"/>
      <c r="S737" s="1"/>
      <c r="T737" s="1"/>
      <c r="U737" s="1"/>
    </row>
    <row r="738" spans="1:21" ht="13.5" customHeight="1" x14ac:dyDescent="0.25">
      <c r="A738" s="1"/>
      <c r="B738" s="1"/>
      <c r="C738" s="19"/>
      <c r="D738" s="1"/>
      <c r="E738" s="1"/>
      <c r="F738" s="1"/>
      <c r="G738" s="1"/>
      <c r="H738" s="1"/>
      <c r="I738" s="1"/>
      <c r="J738" s="1"/>
      <c r="K738" s="1"/>
      <c r="L738" s="1"/>
      <c r="M738" s="1"/>
      <c r="N738" s="1"/>
      <c r="O738" s="1"/>
      <c r="P738" s="1"/>
      <c r="Q738" s="1"/>
      <c r="R738" s="1"/>
      <c r="S738" s="1"/>
      <c r="T738" s="1"/>
      <c r="U738" s="1"/>
    </row>
    <row r="739" spans="1:21" ht="13.5" customHeight="1" x14ac:dyDescent="0.25">
      <c r="A739" s="1"/>
      <c r="B739" s="1"/>
      <c r="C739" s="19"/>
      <c r="D739" s="1"/>
      <c r="E739" s="1"/>
      <c r="F739" s="1"/>
      <c r="G739" s="1"/>
      <c r="H739" s="1"/>
      <c r="I739" s="1"/>
      <c r="J739" s="1"/>
      <c r="K739" s="1"/>
      <c r="L739" s="1"/>
      <c r="M739" s="1"/>
      <c r="N739" s="1"/>
      <c r="O739" s="1"/>
      <c r="P739" s="1"/>
      <c r="Q739" s="1"/>
      <c r="R739" s="1"/>
      <c r="S739" s="1"/>
      <c r="T739" s="1"/>
      <c r="U739" s="1"/>
    </row>
    <row r="740" spans="1:21" ht="13.5" customHeight="1" x14ac:dyDescent="0.25">
      <c r="A740" s="1"/>
      <c r="B740" s="1"/>
      <c r="C740" s="19"/>
      <c r="D740" s="1"/>
      <c r="E740" s="1"/>
      <c r="F740" s="1"/>
      <c r="G740" s="1"/>
      <c r="H740" s="1"/>
      <c r="I740" s="1"/>
      <c r="J740" s="1"/>
      <c r="K740" s="1"/>
      <c r="L740" s="1"/>
      <c r="M740" s="1"/>
      <c r="N740" s="1"/>
      <c r="O740" s="1"/>
      <c r="P740" s="1"/>
      <c r="Q740" s="1"/>
      <c r="R740" s="1"/>
      <c r="S740" s="1"/>
      <c r="T740" s="1"/>
      <c r="U740" s="1"/>
    </row>
    <row r="741" spans="1:21" ht="13.5" customHeight="1" x14ac:dyDescent="0.25">
      <c r="A741" s="1"/>
      <c r="B741" s="1"/>
      <c r="C741" s="19"/>
      <c r="D741" s="1"/>
      <c r="E741" s="1"/>
      <c r="F741" s="1"/>
      <c r="G741" s="1"/>
      <c r="H741" s="1"/>
      <c r="I741" s="1"/>
      <c r="J741" s="1"/>
      <c r="K741" s="1"/>
      <c r="L741" s="1"/>
      <c r="M741" s="1"/>
      <c r="N741" s="1"/>
      <c r="O741" s="1"/>
      <c r="P741" s="1"/>
      <c r="Q741" s="1"/>
      <c r="R741" s="1"/>
      <c r="S741" s="1"/>
      <c r="T741" s="1"/>
      <c r="U741" s="1"/>
    </row>
    <row r="742" spans="1:21" ht="13.5" customHeight="1" x14ac:dyDescent="0.25">
      <c r="A742" s="1"/>
      <c r="B742" s="1"/>
      <c r="C742" s="19"/>
      <c r="D742" s="1"/>
      <c r="E742" s="1"/>
      <c r="F742" s="1"/>
      <c r="G742" s="1"/>
      <c r="H742" s="1"/>
      <c r="I742" s="1"/>
      <c r="J742" s="1"/>
      <c r="K742" s="1"/>
      <c r="L742" s="1"/>
      <c r="M742" s="1"/>
      <c r="N742" s="1"/>
      <c r="O742" s="1"/>
      <c r="P742" s="1"/>
      <c r="Q742" s="1"/>
      <c r="R742" s="1"/>
      <c r="S742" s="1"/>
      <c r="T742" s="1"/>
      <c r="U742" s="1"/>
    </row>
    <row r="743" spans="1:21" ht="13.5" customHeight="1" x14ac:dyDescent="0.25">
      <c r="A743" s="1"/>
      <c r="B743" s="1"/>
      <c r="C743" s="19"/>
      <c r="D743" s="1"/>
      <c r="E743" s="1"/>
      <c r="F743" s="1"/>
      <c r="G743" s="1"/>
      <c r="H743" s="1"/>
      <c r="I743" s="1"/>
      <c r="J743" s="1"/>
      <c r="K743" s="1"/>
      <c r="L743" s="1"/>
      <c r="M743" s="1"/>
      <c r="N743" s="1"/>
      <c r="O743" s="1"/>
      <c r="P743" s="1"/>
      <c r="Q743" s="1"/>
      <c r="R743" s="1"/>
      <c r="S743" s="1"/>
      <c r="T743" s="1"/>
      <c r="U743" s="1"/>
    </row>
    <row r="744" spans="1:21" ht="13.5" customHeight="1" x14ac:dyDescent="0.25">
      <c r="A744" s="1"/>
      <c r="B744" s="1"/>
      <c r="C744" s="19"/>
      <c r="D744" s="1"/>
      <c r="E744" s="1"/>
      <c r="F744" s="1"/>
      <c r="G744" s="1"/>
      <c r="H744" s="1"/>
      <c r="I744" s="1"/>
      <c r="J744" s="1"/>
      <c r="K744" s="1"/>
      <c r="L744" s="1"/>
      <c r="M744" s="1"/>
      <c r="N744" s="1"/>
      <c r="O744" s="1"/>
      <c r="P744" s="1"/>
      <c r="Q744" s="1"/>
      <c r="R744" s="1"/>
      <c r="S744" s="1"/>
      <c r="T744" s="1"/>
      <c r="U744" s="1"/>
    </row>
    <row r="745" spans="1:21" ht="13.5" customHeight="1" x14ac:dyDescent="0.25">
      <c r="A745" s="1"/>
      <c r="B745" s="1"/>
      <c r="C745" s="19"/>
      <c r="D745" s="1"/>
      <c r="E745" s="1"/>
      <c r="F745" s="1"/>
      <c r="G745" s="1"/>
      <c r="H745" s="1"/>
      <c r="I745" s="1"/>
      <c r="J745" s="1"/>
      <c r="K745" s="1"/>
      <c r="L745" s="1"/>
      <c r="M745" s="1"/>
      <c r="N745" s="1"/>
      <c r="O745" s="1"/>
      <c r="P745" s="1"/>
      <c r="Q745" s="1"/>
      <c r="R745" s="1"/>
      <c r="S745" s="1"/>
      <c r="T745" s="1"/>
      <c r="U745" s="1"/>
    </row>
    <row r="746" spans="1:21" ht="13.5" customHeight="1" x14ac:dyDescent="0.25">
      <c r="A746" s="1"/>
      <c r="B746" s="1"/>
      <c r="C746" s="19"/>
      <c r="D746" s="1"/>
      <c r="E746" s="1"/>
      <c r="F746" s="1"/>
      <c r="G746" s="1"/>
      <c r="H746" s="1"/>
      <c r="I746" s="1"/>
      <c r="J746" s="1"/>
      <c r="K746" s="1"/>
      <c r="L746" s="1"/>
      <c r="M746" s="1"/>
      <c r="N746" s="1"/>
      <c r="O746" s="1"/>
      <c r="P746" s="1"/>
      <c r="Q746" s="1"/>
      <c r="R746" s="1"/>
      <c r="S746" s="1"/>
      <c r="T746" s="1"/>
      <c r="U746" s="1"/>
    </row>
    <row r="747" spans="1:21" ht="13.5" customHeight="1" x14ac:dyDescent="0.25">
      <c r="A747" s="1"/>
      <c r="B747" s="1"/>
      <c r="C747" s="19"/>
      <c r="D747" s="1"/>
      <c r="E747" s="1"/>
      <c r="F747" s="1"/>
      <c r="G747" s="1"/>
      <c r="H747" s="1"/>
      <c r="I747" s="1"/>
      <c r="J747" s="1"/>
      <c r="K747" s="1"/>
      <c r="L747" s="1"/>
      <c r="M747" s="1"/>
      <c r="N747" s="1"/>
      <c r="O747" s="1"/>
      <c r="P747" s="1"/>
      <c r="Q747" s="1"/>
      <c r="R747" s="1"/>
      <c r="S747" s="1"/>
      <c r="T747" s="1"/>
      <c r="U747" s="1"/>
    </row>
    <row r="748" spans="1:21" ht="13.5" customHeight="1" x14ac:dyDescent="0.25">
      <c r="A748" s="1"/>
      <c r="B748" s="1"/>
      <c r="C748" s="19"/>
      <c r="D748" s="1"/>
      <c r="E748" s="1"/>
      <c r="F748" s="1"/>
      <c r="G748" s="1"/>
      <c r="H748" s="1"/>
      <c r="I748" s="1"/>
      <c r="J748" s="1"/>
      <c r="K748" s="1"/>
      <c r="L748" s="1"/>
      <c r="M748" s="1"/>
      <c r="N748" s="1"/>
      <c r="O748" s="1"/>
      <c r="P748" s="1"/>
      <c r="Q748" s="1"/>
      <c r="R748" s="1"/>
      <c r="S748" s="1"/>
      <c r="T748" s="1"/>
      <c r="U748" s="1"/>
    </row>
    <row r="749" spans="1:21" ht="13.5" customHeight="1" x14ac:dyDescent="0.25">
      <c r="A749" s="1"/>
      <c r="B749" s="1"/>
      <c r="C749" s="19"/>
      <c r="D749" s="1"/>
      <c r="E749" s="1"/>
      <c r="F749" s="1"/>
      <c r="G749" s="1"/>
      <c r="H749" s="1"/>
      <c r="I749" s="1"/>
      <c r="J749" s="1"/>
      <c r="K749" s="1"/>
      <c r="L749" s="1"/>
      <c r="M749" s="1"/>
      <c r="N749" s="1"/>
      <c r="O749" s="1"/>
      <c r="P749" s="1"/>
      <c r="Q749" s="1"/>
      <c r="R749" s="1"/>
      <c r="S749" s="1"/>
      <c r="T749" s="1"/>
      <c r="U749" s="1"/>
    </row>
    <row r="750" spans="1:21" ht="13.5" customHeight="1" x14ac:dyDescent="0.25">
      <c r="A750" s="1"/>
      <c r="B750" s="1"/>
      <c r="C750" s="19"/>
      <c r="D750" s="1"/>
      <c r="E750" s="1"/>
      <c r="F750" s="1"/>
      <c r="G750" s="1"/>
      <c r="H750" s="1"/>
      <c r="I750" s="1"/>
      <c r="J750" s="1"/>
      <c r="K750" s="1"/>
      <c r="L750" s="1"/>
      <c r="M750" s="1"/>
      <c r="N750" s="1"/>
      <c r="O750" s="1"/>
      <c r="P750" s="1"/>
      <c r="Q750" s="1"/>
      <c r="R750" s="1"/>
      <c r="S750" s="1"/>
      <c r="T750" s="1"/>
      <c r="U750" s="1"/>
    </row>
    <row r="751" spans="1:21" ht="13.5" customHeight="1" x14ac:dyDescent="0.25">
      <c r="A751" s="1"/>
      <c r="B751" s="1"/>
      <c r="C751" s="19"/>
      <c r="D751" s="1"/>
      <c r="E751" s="1"/>
      <c r="F751" s="1"/>
      <c r="G751" s="1"/>
      <c r="H751" s="1"/>
      <c r="I751" s="1"/>
      <c r="J751" s="1"/>
      <c r="K751" s="1"/>
      <c r="L751" s="1"/>
      <c r="M751" s="1"/>
      <c r="N751" s="1"/>
      <c r="O751" s="1"/>
      <c r="P751" s="1"/>
      <c r="Q751" s="1"/>
      <c r="R751" s="1"/>
      <c r="S751" s="1"/>
      <c r="T751" s="1"/>
      <c r="U751" s="1"/>
    </row>
    <row r="752" spans="1:21" ht="13.5" customHeight="1" x14ac:dyDescent="0.25">
      <c r="A752" s="1"/>
      <c r="B752" s="1"/>
      <c r="C752" s="19"/>
      <c r="D752" s="1"/>
      <c r="E752" s="1"/>
      <c r="F752" s="1"/>
      <c r="G752" s="1"/>
      <c r="H752" s="1"/>
      <c r="I752" s="1"/>
      <c r="J752" s="1"/>
      <c r="K752" s="1"/>
      <c r="L752" s="1"/>
      <c r="M752" s="1"/>
      <c r="N752" s="1"/>
      <c r="O752" s="1"/>
      <c r="P752" s="1"/>
      <c r="Q752" s="1"/>
      <c r="R752" s="1"/>
      <c r="S752" s="1"/>
      <c r="T752" s="1"/>
      <c r="U752" s="1"/>
    </row>
    <row r="753" spans="1:21" ht="13.5" customHeight="1" x14ac:dyDescent="0.25">
      <c r="A753" s="1"/>
      <c r="B753" s="1"/>
      <c r="C753" s="19"/>
      <c r="D753" s="1"/>
      <c r="E753" s="1"/>
      <c r="F753" s="1"/>
      <c r="G753" s="1"/>
      <c r="H753" s="1"/>
      <c r="I753" s="1"/>
      <c r="J753" s="1"/>
      <c r="K753" s="1"/>
      <c r="L753" s="1"/>
      <c r="M753" s="1"/>
      <c r="N753" s="1"/>
      <c r="O753" s="1"/>
      <c r="P753" s="1"/>
      <c r="Q753" s="1"/>
      <c r="R753" s="1"/>
      <c r="S753" s="1"/>
      <c r="T753" s="1"/>
      <c r="U753" s="1"/>
    </row>
    <row r="754" spans="1:21" ht="13.5" customHeight="1" x14ac:dyDescent="0.25">
      <c r="A754" s="1"/>
      <c r="B754" s="1"/>
      <c r="C754" s="19"/>
      <c r="D754" s="1"/>
      <c r="E754" s="1"/>
      <c r="F754" s="1"/>
      <c r="G754" s="1"/>
      <c r="H754" s="1"/>
      <c r="I754" s="1"/>
      <c r="J754" s="1"/>
      <c r="K754" s="1"/>
      <c r="L754" s="1"/>
      <c r="M754" s="1"/>
      <c r="N754" s="1"/>
      <c r="O754" s="1"/>
      <c r="P754" s="1"/>
      <c r="Q754" s="1"/>
      <c r="R754" s="1"/>
      <c r="S754" s="1"/>
      <c r="T754" s="1"/>
      <c r="U754" s="1"/>
    </row>
    <row r="755" spans="1:21" ht="13.5" customHeight="1" x14ac:dyDescent="0.25">
      <c r="A755" s="1"/>
      <c r="B755" s="1"/>
      <c r="C755" s="19"/>
      <c r="D755" s="1"/>
      <c r="E755" s="1"/>
      <c r="F755" s="1"/>
      <c r="G755" s="1"/>
      <c r="H755" s="1"/>
      <c r="I755" s="1"/>
      <c r="J755" s="1"/>
      <c r="K755" s="1"/>
      <c r="L755" s="1"/>
      <c r="M755" s="1"/>
      <c r="N755" s="1"/>
      <c r="O755" s="1"/>
      <c r="P755" s="1"/>
      <c r="Q755" s="1"/>
      <c r="R755" s="1"/>
      <c r="S755" s="1"/>
      <c r="T755" s="1"/>
      <c r="U755" s="1"/>
    </row>
    <row r="756" spans="1:21" ht="13.5" customHeight="1" x14ac:dyDescent="0.25">
      <c r="A756" s="1"/>
      <c r="B756" s="1"/>
      <c r="C756" s="19"/>
      <c r="D756" s="1"/>
      <c r="E756" s="1"/>
      <c r="F756" s="1"/>
      <c r="G756" s="1"/>
      <c r="H756" s="1"/>
      <c r="I756" s="1"/>
      <c r="J756" s="1"/>
      <c r="K756" s="1"/>
      <c r="L756" s="1"/>
      <c r="M756" s="1"/>
      <c r="N756" s="1"/>
      <c r="O756" s="1"/>
      <c r="P756" s="1"/>
      <c r="Q756" s="1"/>
      <c r="R756" s="1"/>
      <c r="S756" s="1"/>
      <c r="T756" s="1"/>
      <c r="U756" s="1"/>
    </row>
    <row r="757" spans="1:21" ht="13.5" customHeight="1" x14ac:dyDescent="0.25">
      <c r="A757" s="1"/>
      <c r="B757" s="1"/>
      <c r="C757" s="19"/>
      <c r="D757" s="1"/>
      <c r="E757" s="1"/>
      <c r="F757" s="1"/>
      <c r="G757" s="1"/>
      <c r="H757" s="1"/>
      <c r="I757" s="1"/>
      <c r="J757" s="1"/>
      <c r="K757" s="1"/>
      <c r="L757" s="1"/>
      <c r="M757" s="1"/>
      <c r="N757" s="1"/>
      <c r="O757" s="1"/>
      <c r="P757" s="1"/>
      <c r="Q757" s="1"/>
      <c r="R757" s="1"/>
      <c r="S757" s="1"/>
      <c r="T757" s="1"/>
      <c r="U757" s="1"/>
    </row>
    <row r="758" spans="1:21" ht="13.5" customHeight="1" x14ac:dyDescent="0.25">
      <c r="A758" s="1"/>
      <c r="B758" s="1"/>
      <c r="C758" s="19"/>
      <c r="D758" s="1"/>
      <c r="E758" s="1"/>
      <c r="F758" s="1"/>
      <c r="G758" s="1"/>
      <c r="H758" s="1"/>
      <c r="I758" s="1"/>
      <c r="J758" s="1"/>
      <c r="K758" s="1"/>
      <c r="L758" s="1"/>
      <c r="M758" s="1"/>
      <c r="N758" s="1"/>
      <c r="O758" s="1"/>
      <c r="P758" s="1"/>
      <c r="Q758" s="1"/>
      <c r="R758" s="1"/>
      <c r="S758" s="1"/>
      <c r="T758" s="1"/>
      <c r="U758" s="1"/>
    </row>
    <row r="759" spans="1:21" ht="13.5" customHeight="1" x14ac:dyDescent="0.25">
      <c r="A759" s="1"/>
      <c r="B759" s="1"/>
      <c r="C759" s="19"/>
      <c r="D759" s="1"/>
      <c r="E759" s="1"/>
      <c r="F759" s="1"/>
      <c r="G759" s="1"/>
      <c r="H759" s="1"/>
      <c r="I759" s="1"/>
      <c r="J759" s="1"/>
      <c r="K759" s="1"/>
      <c r="L759" s="1"/>
      <c r="M759" s="1"/>
      <c r="N759" s="1"/>
      <c r="O759" s="1"/>
      <c r="P759" s="1"/>
      <c r="Q759" s="1"/>
      <c r="R759" s="1"/>
      <c r="S759" s="1"/>
      <c r="T759" s="1"/>
      <c r="U759" s="1"/>
    </row>
    <row r="760" spans="1:21" ht="13.5" customHeight="1" x14ac:dyDescent="0.25">
      <c r="A760" s="1"/>
      <c r="B760" s="1"/>
      <c r="C760" s="19"/>
      <c r="D760" s="1"/>
      <c r="E760" s="1"/>
      <c r="F760" s="1"/>
      <c r="G760" s="1"/>
      <c r="H760" s="1"/>
      <c r="I760" s="1"/>
      <c r="J760" s="1"/>
      <c r="K760" s="1"/>
      <c r="L760" s="1"/>
      <c r="M760" s="1"/>
      <c r="N760" s="1"/>
      <c r="O760" s="1"/>
      <c r="P760" s="1"/>
      <c r="Q760" s="1"/>
      <c r="R760" s="1"/>
      <c r="S760" s="1"/>
      <c r="T760" s="1"/>
      <c r="U760" s="1"/>
    </row>
    <row r="761" spans="1:21" ht="13.5" customHeight="1" x14ac:dyDescent="0.25">
      <c r="A761" s="1"/>
      <c r="B761" s="1"/>
      <c r="C761" s="19"/>
      <c r="D761" s="1"/>
      <c r="E761" s="1"/>
      <c r="F761" s="1"/>
      <c r="G761" s="1"/>
      <c r="H761" s="1"/>
      <c r="I761" s="1"/>
      <c r="J761" s="1"/>
      <c r="K761" s="1"/>
      <c r="L761" s="1"/>
      <c r="M761" s="1"/>
      <c r="N761" s="1"/>
      <c r="O761" s="1"/>
      <c r="P761" s="1"/>
      <c r="Q761" s="1"/>
      <c r="R761" s="1"/>
      <c r="S761" s="1"/>
      <c r="T761" s="1"/>
      <c r="U761" s="1"/>
    </row>
    <row r="762" spans="1:21" ht="13.5" customHeight="1" x14ac:dyDescent="0.25">
      <c r="A762" s="1"/>
      <c r="B762" s="1"/>
      <c r="C762" s="19"/>
      <c r="D762" s="1"/>
      <c r="E762" s="1"/>
      <c r="F762" s="1"/>
      <c r="G762" s="1"/>
      <c r="H762" s="1"/>
      <c r="I762" s="1"/>
      <c r="J762" s="1"/>
      <c r="K762" s="1"/>
      <c r="L762" s="1"/>
      <c r="M762" s="1"/>
      <c r="N762" s="1"/>
      <c r="O762" s="1"/>
      <c r="P762" s="1"/>
      <c r="Q762" s="1"/>
      <c r="R762" s="1"/>
      <c r="S762" s="1"/>
      <c r="T762" s="1"/>
      <c r="U762" s="1"/>
    </row>
    <row r="763" spans="1:21" ht="13.5" customHeight="1" x14ac:dyDescent="0.25">
      <c r="A763" s="1"/>
      <c r="B763" s="1"/>
      <c r="C763" s="19"/>
      <c r="D763" s="1"/>
      <c r="E763" s="1"/>
      <c r="F763" s="1"/>
      <c r="G763" s="1"/>
      <c r="H763" s="1"/>
      <c r="I763" s="1"/>
      <c r="J763" s="1"/>
      <c r="K763" s="1"/>
      <c r="L763" s="1"/>
      <c r="M763" s="1"/>
      <c r="N763" s="1"/>
      <c r="O763" s="1"/>
      <c r="P763" s="1"/>
      <c r="Q763" s="1"/>
      <c r="R763" s="1"/>
      <c r="S763" s="1"/>
      <c r="T763" s="1"/>
      <c r="U763" s="1"/>
    </row>
    <row r="764" spans="1:21" ht="13.5" customHeight="1" x14ac:dyDescent="0.25">
      <c r="A764" s="1"/>
      <c r="B764" s="1"/>
      <c r="C764" s="19"/>
      <c r="D764" s="1"/>
      <c r="E764" s="1"/>
      <c r="F764" s="1"/>
      <c r="G764" s="1"/>
      <c r="H764" s="1"/>
      <c r="I764" s="1"/>
      <c r="J764" s="1"/>
      <c r="K764" s="1"/>
      <c r="L764" s="1"/>
      <c r="M764" s="1"/>
      <c r="N764" s="1"/>
      <c r="O764" s="1"/>
      <c r="P764" s="1"/>
      <c r="Q764" s="1"/>
      <c r="R764" s="1"/>
      <c r="S764" s="1"/>
      <c r="T764" s="1"/>
      <c r="U764" s="1"/>
    </row>
    <row r="765" spans="1:21" ht="13.5" customHeight="1" x14ac:dyDescent="0.25">
      <c r="A765" s="1"/>
      <c r="B765" s="1"/>
      <c r="C765" s="19"/>
      <c r="D765" s="1"/>
      <c r="E765" s="1"/>
      <c r="F765" s="1"/>
      <c r="G765" s="1"/>
      <c r="H765" s="1"/>
      <c r="I765" s="1"/>
      <c r="J765" s="1"/>
      <c r="K765" s="1"/>
      <c r="L765" s="1"/>
      <c r="M765" s="1"/>
      <c r="N765" s="1"/>
      <c r="O765" s="1"/>
      <c r="P765" s="1"/>
      <c r="Q765" s="1"/>
      <c r="R765" s="1"/>
      <c r="S765" s="1"/>
      <c r="T765" s="1"/>
      <c r="U765" s="1"/>
    </row>
    <row r="766" spans="1:21" ht="13.5" customHeight="1" x14ac:dyDescent="0.25">
      <c r="A766" s="1"/>
      <c r="B766" s="1"/>
      <c r="C766" s="19"/>
      <c r="D766" s="1"/>
      <c r="E766" s="1"/>
      <c r="F766" s="1"/>
      <c r="G766" s="1"/>
      <c r="H766" s="1"/>
      <c r="I766" s="1"/>
      <c r="J766" s="1"/>
      <c r="K766" s="1"/>
      <c r="L766" s="1"/>
      <c r="M766" s="1"/>
      <c r="N766" s="1"/>
      <c r="O766" s="1"/>
      <c r="P766" s="1"/>
      <c r="Q766" s="1"/>
      <c r="R766" s="1"/>
      <c r="S766" s="1"/>
      <c r="T766" s="1"/>
      <c r="U766" s="1"/>
    </row>
    <row r="767" spans="1:21" ht="13.5" customHeight="1" x14ac:dyDescent="0.25">
      <c r="A767" s="1"/>
      <c r="B767" s="1"/>
      <c r="C767" s="19"/>
      <c r="D767" s="1"/>
      <c r="E767" s="1"/>
      <c r="F767" s="1"/>
      <c r="G767" s="1"/>
      <c r="H767" s="1"/>
      <c r="I767" s="1"/>
      <c r="J767" s="1"/>
      <c r="K767" s="1"/>
      <c r="L767" s="1"/>
      <c r="M767" s="1"/>
      <c r="N767" s="1"/>
      <c r="O767" s="1"/>
      <c r="P767" s="1"/>
      <c r="Q767" s="1"/>
      <c r="R767" s="1"/>
      <c r="S767" s="1"/>
      <c r="T767" s="1"/>
      <c r="U767" s="1"/>
    </row>
    <row r="768" spans="1:21" ht="13.5" customHeight="1" x14ac:dyDescent="0.25">
      <c r="A768" s="1"/>
      <c r="B768" s="1"/>
      <c r="C768" s="19"/>
      <c r="D768" s="1"/>
      <c r="E768" s="1"/>
      <c r="F768" s="1"/>
      <c r="G768" s="1"/>
      <c r="H768" s="1"/>
      <c r="I768" s="1"/>
      <c r="J768" s="1"/>
      <c r="K768" s="1"/>
      <c r="L768" s="1"/>
      <c r="M768" s="1"/>
      <c r="N768" s="1"/>
      <c r="O768" s="1"/>
      <c r="P768" s="1"/>
      <c r="Q768" s="1"/>
      <c r="R768" s="1"/>
      <c r="S768" s="1"/>
      <c r="T768" s="1"/>
      <c r="U768" s="1"/>
    </row>
    <row r="769" spans="1:21" ht="13.5" customHeight="1" x14ac:dyDescent="0.25">
      <c r="A769" s="1"/>
      <c r="B769" s="1"/>
      <c r="C769" s="19"/>
      <c r="D769" s="1"/>
      <c r="E769" s="1"/>
      <c r="F769" s="1"/>
      <c r="G769" s="1"/>
      <c r="H769" s="1"/>
      <c r="I769" s="1"/>
      <c r="J769" s="1"/>
      <c r="K769" s="1"/>
      <c r="L769" s="1"/>
      <c r="M769" s="1"/>
      <c r="N769" s="1"/>
      <c r="O769" s="1"/>
      <c r="P769" s="1"/>
      <c r="Q769" s="1"/>
      <c r="R769" s="1"/>
      <c r="S769" s="1"/>
      <c r="T769" s="1"/>
      <c r="U769" s="1"/>
    </row>
    <row r="770" spans="1:21" ht="13.5" customHeight="1" x14ac:dyDescent="0.25">
      <c r="A770" s="1"/>
      <c r="B770" s="1"/>
      <c r="C770" s="19"/>
      <c r="D770" s="1"/>
      <c r="E770" s="1"/>
      <c r="F770" s="1"/>
      <c r="G770" s="1"/>
      <c r="H770" s="1"/>
      <c r="I770" s="1"/>
      <c r="J770" s="1"/>
      <c r="K770" s="1"/>
      <c r="L770" s="1"/>
      <c r="M770" s="1"/>
      <c r="N770" s="1"/>
      <c r="O770" s="1"/>
      <c r="P770" s="1"/>
      <c r="Q770" s="1"/>
      <c r="R770" s="1"/>
      <c r="S770" s="1"/>
      <c r="T770" s="1"/>
      <c r="U770" s="1"/>
    </row>
    <row r="771" spans="1:21" ht="13.5" customHeight="1" x14ac:dyDescent="0.25">
      <c r="A771" s="1"/>
      <c r="B771" s="1"/>
      <c r="C771" s="19"/>
      <c r="D771" s="1"/>
      <c r="E771" s="1"/>
      <c r="F771" s="1"/>
      <c r="G771" s="1"/>
      <c r="H771" s="1"/>
      <c r="I771" s="1"/>
      <c r="J771" s="1"/>
      <c r="K771" s="1"/>
      <c r="L771" s="1"/>
      <c r="M771" s="1"/>
      <c r="N771" s="1"/>
      <c r="O771" s="1"/>
      <c r="P771" s="1"/>
      <c r="Q771" s="1"/>
      <c r="R771" s="1"/>
      <c r="S771" s="1"/>
      <c r="T771" s="1"/>
      <c r="U771" s="1"/>
    </row>
    <row r="772" spans="1:21" ht="13.5" customHeight="1" x14ac:dyDescent="0.25">
      <c r="A772" s="1"/>
      <c r="B772" s="1"/>
      <c r="C772" s="19"/>
      <c r="D772" s="1"/>
      <c r="E772" s="1"/>
      <c r="F772" s="1"/>
      <c r="G772" s="1"/>
      <c r="H772" s="1"/>
      <c r="I772" s="1"/>
      <c r="J772" s="1"/>
      <c r="K772" s="1"/>
      <c r="L772" s="1"/>
      <c r="M772" s="1"/>
      <c r="N772" s="1"/>
      <c r="O772" s="1"/>
      <c r="P772" s="1"/>
      <c r="Q772" s="1"/>
      <c r="R772" s="1"/>
      <c r="S772" s="1"/>
      <c r="T772" s="1"/>
      <c r="U772" s="1"/>
    </row>
    <row r="773" spans="1:21" ht="13.5" customHeight="1" x14ac:dyDescent="0.25">
      <c r="A773" s="1"/>
      <c r="B773" s="1"/>
      <c r="C773" s="19"/>
      <c r="D773" s="1"/>
      <c r="E773" s="1"/>
      <c r="F773" s="1"/>
      <c r="G773" s="1"/>
      <c r="H773" s="1"/>
      <c r="I773" s="1"/>
      <c r="J773" s="1"/>
      <c r="K773" s="1"/>
      <c r="L773" s="1"/>
      <c r="M773" s="1"/>
      <c r="N773" s="1"/>
      <c r="O773" s="1"/>
      <c r="P773" s="1"/>
      <c r="Q773" s="1"/>
      <c r="R773" s="1"/>
      <c r="S773" s="1"/>
      <c r="T773" s="1"/>
      <c r="U773" s="1"/>
    </row>
    <row r="774" spans="1:21" ht="13.5" customHeight="1" x14ac:dyDescent="0.25">
      <c r="A774" s="1"/>
      <c r="B774" s="1"/>
      <c r="C774" s="19"/>
      <c r="D774" s="1"/>
      <c r="E774" s="1"/>
      <c r="F774" s="1"/>
      <c r="G774" s="1"/>
      <c r="H774" s="1"/>
      <c r="I774" s="1"/>
      <c r="J774" s="1"/>
      <c r="K774" s="1"/>
      <c r="L774" s="1"/>
      <c r="M774" s="1"/>
      <c r="N774" s="1"/>
      <c r="O774" s="1"/>
      <c r="P774" s="1"/>
      <c r="Q774" s="1"/>
      <c r="R774" s="1"/>
      <c r="S774" s="1"/>
      <c r="T774" s="1"/>
      <c r="U774" s="1"/>
    </row>
    <row r="775" spans="1:21" ht="13.5" customHeight="1" x14ac:dyDescent="0.25">
      <c r="A775" s="1"/>
      <c r="B775" s="1"/>
      <c r="C775" s="19"/>
      <c r="D775" s="1"/>
      <c r="E775" s="1"/>
      <c r="F775" s="1"/>
      <c r="G775" s="1"/>
      <c r="H775" s="1"/>
      <c r="I775" s="1"/>
      <c r="J775" s="1"/>
      <c r="K775" s="1"/>
      <c r="L775" s="1"/>
      <c r="M775" s="1"/>
      <c r="N775" s="1"/>
      <c r="O775" s="1"/>
      <c r="P775" s="1"/>
      <c r="Q775" s="1"/>
      <c r="R775" s="1"/>
      <c r="S775" s="1"/>
      <c r="T775" s="1"/>
      <c r="U775" s="1"/>
    </row>
    <row r="776" spans="1:21" ht="13.5" customHeight="1" x14ac:dyDescent="0.25">
      <c r="A776" s="1"/>
      <c r="B776" s="1"/>
      <c r="C776" s="19"/>
      <c r="D776" s="1"/>
      <c r="E776" s="1"/>
      <c r="F776" s="1"/>
      <c r="G776" s="1"/>
      <c r="H776" s="1"/>
      <c r="I776" s="1"/>
      <c r="J776" s="1"/>
      <c r="K776" s="1"/>
      <c r="L776" s="1"/>
      <c r="M776" s="1"/>
      <c r="N776" s="1"/>
      <c r="O776" s="1"/>
      <c r="P776" s="1"/>
      <c r="Q776" s="1"/>
      <c r="R776" s="1"/>
      <c r="S776" s="1"/>
      <c r="T776" s="1"/>
      <c r="U776" s="1"/>
    </row>
    <row r="777" spans="1:21" ht="13.5" customHeight="1" x14ac:dyDescent="0.25">
      <c r="A777" s="1"/>
      <c r="B777" s="1"/>
      <c r="C777" s="19"/>
      <c r="D777" s="1"/>
      <c r="E777" s="1"/>
      <c r="F777" s="1"/>
      <c r="G777" s="1"/>
      <c r="H777" s="1"/>
      <c r="I777" s="1"/>
      <c r="J777" s="1"/>
      <c r="K777" s="1"/>
      <c r="L777" s="1"/>
      <c r="M777" s="1"/>
      <c r="N777" s="1"/>
      <c r="O777" s="1"/>
      <c r="P777" s="1"/>
      <c r="Q777" s="1"/>
      <c r="R777" s="1"/>
      <c r="S777" s="1"/>
      <c r="T777" s="1"/>
      <c r="U777" s="1"/>
    </row>
    <row r="778" spans="1:21" ht="13.5" customHeight="1" x14ac:dyDescent="0.25">
      <c r="A778" s="1"/>
      <c r="B778" s="1"/>
      <c r="C778" s="19"/>
      <c r="D778" s="1"/>
      <c r="E778" s="1"/>
      <c r="F778" s="1"/>
      <c r="G778" s="1"/>
      <c r="H778" s="1"/>
      <c r="I778" s="1"/>
      <c r="J778" s="1"/>
      <c r="K778" s="1"/>
      <c r="L778" s="1"/>
      <c r="M778" s="1"/>
      <c r="N778" s="1"/>
      <c r="O778" s="1"/>
      <c r="P778" s="1"/>
      <c r="Q778" s="1"/>
      <c r="R778" s="1"/>
      <c r="S778" s="1"/>
      <c r="T778" s="1"/>
      <c r="U778" s="1"/>
    </row>
    <row r="779" spans="1:21" ht="13.5" customHeight="1" x14ac:dyDescent="0.25">
      <c r="A779" s="1"/>
      <c r="B779" s="1"/>
      <c r="C779" s="19"/>
      <c r="D779" s="1"/>
      <c r="E779" s="1"/>
      <c r="F779" s="1"/>
      <c r="G779" s="1"/>
      <c r="H779" s="1"/>
      <c r="I779" s="1"/>
      <c r="J779" s="1"/>
      <c r="K779" s="1"/>
      <c r="L779" s="1"/>
      <c r="M779" s="1"/>
      <c r="N779" s="1"/>
      <c r="O779" s="1"/>
      <c r="P779" s="1"/>
      <c r="Q779" s="1"/>
      <c r="R779" s="1"/>
      <c r="S779" s="1"/>
      <c r="T779" s="1"/>
      <c r="U779" s="1"/>
    </row>
    <row r="780" spans="1:21" ht="13.5" customHeight="1" x14ac:dyDescent="0.25">
      <c r="A780" s="1"/>
      <c r="B780" s="1"/>
      <c r="C780" s="19"/>
      <c r="D780" s="1"/>
      <c r="E780" s="1"/>
      <c r="F780" s="1"/>
      <c r="G780" s="1"/>
      <c r="H780" s="1"/>
      <c r="I780" s="1"/>
      <c r="J780" s="1"/>
      <c r="K780" s="1"/>
      <c r="L780" s="1"/>
      <c r="M780" s="1"/>
      <c r="N780" s="1"/>
      <c r="O780" s="1"/>
      <c r="P780" s="1"/>
      <c r="Q780" s="1"/>
      <c r="R780" s="1"/>
      <c r="S780" s="1"/>
      <c r="T780" s="1"/>
      <c r="U780" s="1"/>
    </row>
    <row r="781" spans="1:21" ht="13.5" customHeight="1" x14ac:dyDescent="0.25">
      <c r="A781" s="1"/>
      <c r="B781" s="1"/>
      <c r="C781" s="19"/>
      <c r="D781" s="1"/>
      <c r="E781" s="1"/>
      <c r="F781" s="1"/>
      <c r="G781" s="1"/>
      <c r="H781" s="1"/>
      <c r="I781" s="1"/>
      <c r="J781" s="1"/>
      <c r="K781" s="1"/>
      <c r="L781" s="1"/>
      <c r="M781" s="1"/>
      <c r="N781" s="1"/>
      <c r="O781" s="1"/>
      <c r="P781" s="1"/>
      <c r="Q781" s="1"/>
      <c r="R781" s="1"/>
      <c r="S781" s="1"/>
      <c r="T781" s="1"/>
      <c r="U781" s="1"/>
    </row>
    <row r="782" spans="1:21" ht="13.5" customHeight="1" x14ac:dyDescent="0.25">
      <c r="A782" s="1"/>
      <c r="B782" s="1"/>
      <c r="C782" s="19"/>
      <c r="D782" s="1"/>
      <c r="E782" s="1"/>
      <c r="F782" s="1"/>
      <c r="G782" s="1"/>
      <c r="H782" s="1"/>
      <c r="I782" s="1"/>
      <c r="J782" s="1"/>
      <c r="K782" s="1"/>
      <c r="L782" s="1"/>
      <c r="M782" s="1"/>
      <c r="N782" s="1"/>
      <c r="O782" s="1"/>
      <c r="P782" s="1"/>
      <c r="Q782" s="1"/>
      <c r="R782" s="1"/>
      <c r="S782" s="1"/>
      <c r="T782" s="1"/>
      <c r="U782" s="1"/>
    </row>
    <row r="783" spans="1:21" ht="13.5" customHeight="1" x14ac:dyDescent="0.25">
      <c r="A783" s="1"/>
      <c r="B783" s="1"/>
      <c r="C783" s="19"/>
      <c r="D783" s="1"/>
      <c r="E783" s="1"/>
      <c r="F783" s="1"/>
      <c r="G783" s="1"/>
      <c r="H783" s="1"/>
      <c r="I783" s="1"/>
      <c r="J783" s="1"/>
      <c r="K783" s="1"/>
      <c r="L783" s="1"/>
      <c r="M783" s="1"/>
      <c r="N783" s="1"/>
      <c r="O783" s="1"/>
      <c r="P783" s="1"/>
      <c r="Q783" s="1"/>
      <c r="R783" s="1"/>
      <c r="S783" s="1"/>
      <c r="T783" s="1"/>
      <c r="U783" s="1"/>
    </row>
    <row r="784" spans="1:21" ht="13.5" customHeight="1" x14ac:dyDescent="0.25">
      <c r="A784" s="1"/>
      <c r="B784" s="1"/>
      <c r="C784" s="19"/>
      <c r="D784" s="1"/>
      <c r="E784" s="1"/>
      <c r="F784" s="1"/>
      <c r="G784" s="1"/>
      <c r="H784" s="1"/>
      <c r="I784" s="1"/>
      <c r="J784" s="1"/>
      <c r="K784" s="1"/>
      <c r="L784" s="1"/>
      <c r="M784" s="1"/>
      <c r="N784" s="1"/>
      <c r="O784" s="1"/>
      <c r="P784" s="1"/>
      <c r="Q784" s="1"/>
      <c r="R784" s="1"/>
      <c r="S784" s="1"/>
      <c r="T784" s="1"/>
      <c r="U784" s="1"/>
    </row>
    <row r="785" spans="1:21" ht="13.5" customHeight="1" x14ac:dyDescent="0.25">
      <c r="A785" s="1"/>
      <c r="B785" s="1"/>
      <c r="C785" s="19"/>
      <c r="D785" s="1"/>
      <c r="E785" s="1"/>
      <c r="F785" s="1"/>
      <c r="G785" s="1"/>
      <c r="H785" s="1"/>
      <c r="I785" s="1"/>
      <c r="J785" s="1"/>
      <c r="K785" s="1"/>
      <c r="L785" s="1"/>
      <c r="M785" s="1"/>
      <c r="N785" s="1"/>
      <c r="O785" s="1"/>
      <c r="P785" s="1"/>
      <c r="Q785" s="1"/>
      <c r="R785" s="1"/>
      <c r="S785" s="1"/>
      <c r="T785" s="1"/>
      <c r="U785" s="1"/>
    </row>
    <row r="786" spans="1:21" ht="13.5" customHeight="1" x14ac:dyDescent="0.25">
      <c r="A786" s="1"/>
      <c r="B786" s="1"/>
      <c r="C786" s="19"/>
      <c r="D786" s="1"/>
      <c r="E786" s="1"/>
      <c r="F786" s="1"/>
      <c r="G786" s="1"/>
      <c r="H786" s="1"/>
      <c r="I786" s="1"/>
      <c r="J786" s="1"/>
      <c r="K786" s="1"/>
      <c r="L786" s="1"/>
      <c r="M786" s="1"/>
      <c r="N786" s="1"/>
      <c r="O786" s="1"/>
      <c r="P786" s="1"/>
      <c r="Q786" s="1"/>
      <c r="R786" s="1"/>
      <c r="S786" s="1"/>
      <c r="T786" s="1"/>
      <c r="U786" s="1"/>
    </row>
    <row r="787" spans="1:21" ht="13.5" customHeight="1" x14ac:dyDescent="0.25">
      <c r="A787" s="1"/>
      <c r="B787" s="1"/>
      <c r="C787" s="19"/>
      <c r="D787" s="1"/>
      <c r="E787" s="1"/>
      <c r="F787" s="1"/>
      <c r="G787" s="1"/>
      <c r="H787" s="1"/>
      <c r="I787" s="1"/>
      <c r="J787" s="1"/>
      <c r="K787" s="1"/>
      <c r="L787" s="1"/>
      <c r="M787" s="1"/>
      <c r="N787" s="1"/>
      <c r="O787" s="1"/>
      <c r="P787" s="1"/>
      <c r="Q787" s="1"/>
      <c r="R787" s="1"/>
      <c r="S787" s="1"/>
      <c r="T787" s="1"/>
      <c r="U787" s="1"/>
    </row>
    <row r="788" spans="1:21" ht="13.5" customHeight="1" x14ac:dyDescent="0.25">
      <c r="A788" s="1"/>
      <c r="B788" s="1"/>
      <c r="C788" s="19"/>
      <c r="D788" s="1"/>
      <c r="E788" s="1"/>
      <c r="F788" s="1"/>
      <c r="G788" s="1"/>
      <c r="H788" s="1"/>
      <c r="I788" s="1"/>
      <c r="J788" s="1"/>
      <c r="K788" s="1"/>
      <c r="L788" s="1"/>
      <c r="M788" s="1"/>
      <c r="N788" s="1"/>
      <c r="O788" s="1"/>
      <c r="P788" s="1"/>
      <c r="Q788" s="1"/>
      <c r="R788" s="1"/>
      <c r="S788" s="1"/>
      <c r="T788" s="1"/>
      <c r="U788" s="1"/>
    </row>
    <row r="789" spans="1:21" ht="13.5" customHeight="1" x14ac:dyDescent="0.25">
      <c r="A789" s="1"/>
      <c r="B789" s="1"/>
      <c r="C789" s="19"/>
      <c r="D789" s="1"/>
      <c r="E789" s="1"/>
      <c r="F789" s="1"/>
      <c r="G789" s="1"/>
      <c r="H789" s="1"/>
      <c r="I789" s="1"/>
      <c r="J789" s="1"/>
      <c r="K789" s="1"/>
      <c r="L789" s="1"/>
      <c r="M789" s="1"/>
      <c r="N789" s="1"/>
      <c r="O789" s="1"/>
      <c r="P789" s="1"/>
      <c r="Q789" s="1"/>
      <c r="R789" s="1"/>
      <c r="S789" s="1"/>
      <c r="T789" s="1"/>
      <c r="U789" s="1"/>
    </row>
    <row r="790" spans="1:21" ht="13.5" customHeight="1" x14ac:dyDescent="0.25">
      <c r="A790" s="1"/>
      <c r="B790" s="1"/>
      <c r="C790" s="19"/>
      <c r="D790" s="1"/>
      <c r="E790" s="1"/>
      <c r="F790" s="1"/>
      <c r="G790" s="1"/>
      <c r="H790" s="1"/>
      <c r="I790" s="1"/>
      <c r="J790" s="1"/>
      <c r="K790" s="1"/>
      <c r="L790" s="1"/>
      <c r="M790" s="1"/>
      <c r="N790" s="1"/>
      <c r="O790" s="1"/>
      <c r="P790" s="1"/>
      <c r="Q790" s="1"/>
      <c r="R790" s="1"/>
      <c r="S790" s="1"/>
      <c r="T790" s="1"/>
      <c r="U790" s="1"/>
    </row>
    <row r="791" spans="1:21" ht="13.5" customHeight="1" x14ac:dyDescent="0.25">
      <c r="A791" s="1"/>
      <c r="B791" s="1"/>
      <c r="C791" s="19"/>
      <c r="D791" s="1"/>
      <c r="E791" s="1"/>
      <c r="F791" s="1"/>
      <c r="G791" s="1"/>
      <c r="H791" s="1"/>
      <c r="I791" s="1"/>
      <c r="J791" s="1"/>
      <c r="K791" s="1"/>
      <c r="L791" s="1"/>
      <c r="M791" s="1"/>
      <c r="N791" s="1"/>
      <c r="O791" s="1"/>
      <c r="P791" s="1"/>
      <c r="Q791" s="1"/>
      <c r="R791" s="1"/>
      <c r="S791" s="1"/>
      <c r="T791" s="1"/>
      <c r="U791" s="1"/>
    </row>
    <row r="792" spans="1:21" ht="13.5" customHeight="1" x14ac:dyDescent="0.25">
      <c r="A792" s="1"/>
      <c r="B792" s="1"/>
      <c r="C792" s="19"/>
      <c r="D792" s="1"/>
      <c r="E792" s="1"/>
      <c r="F792" s="1"/>
      <c r="G792" s="1"/>
      <c r="H792" s="1"/>
      <c r="I792" s="1"/>
      <c r="J792" s="1"/>
      <c r="K792" s="1"/>
      <c r="L792" s="1"/>
      <c r="M792" s="1"/>
      <c r="N792" s="1"/>
      <c r="O792" s="1"/>
      <c r="P792" s="1"/>
      <c r="Q792" s="1"/>
      <c r="R792" s="1"/>
      <c r="S792" s="1"/>
      <c r="T792" s="1"/>
      <c r="U792" s="1"/>
    </row>
    <row r="793" spans="1:21" ht="13.5" customHeight="1" x14ac:dyDescent="0.25">
      <c r="A793" s="1"/>
      <c r="B793" s="1"/>
      <c r="C793" s="19"/>
      <c r="D793" s="1"/>
      <c r="E793" s="1"/>
      <c r="F793" s="1"/>
      <c r="G793" s="1"/>
      <c r="H793" s="1"/>
      <c r="I793" s="1"/>
      <c r="J793" s="1"/>
      <c r="K793" s="1"/>
      <c r="L793" s="1"/>
      <c r="M793" s="1"/>
      <c r="N793" s="1"/>
      <c r="O793" s="1"/>
      <c r="P793" s="1"/>
      <c r="Q793" s="1"/>
      <c r="R793" s="1"/>
      <c r="S793" s="1"/>
      <c r="T793" s="1"/>
      <c r="U793" s="1"/>
    </row>
    <row r="794" spans="1:21" ht="13.5" customHeight="1" x14ac:dyDescent="0.25">
      <c r="A794" s="1"/>
      <c r="B794" s="1"/>
      <c r="C794" s="19"/>
      <c r="D794" s="1"/>
      <c r="E794" s="1"/>
      <c r="F794" s="1"/>
      <c r="G794" s="1"/>
      <c r="H794" s="1"/>
      <c r="I794" s="1"/>
      <c r="J794" s="1"/>
      <c r="K794" s="1"/>
      <c r="L794" s="1"/>
      <c r="M794" s="1"/>
      <c r="N794" s="1"/>
      <c r="O794" s="1"/>
      <c r="P794" s="1"/>
      <c r="Q794" s="1"/>
      <c r="R794" s="1"/>
      <c r="S794" s="1"/>
      <c r="T794" s="1"/>
      <c r="U794" s="1"/>
    </row>
    <row r="795" spans="1:21" ht="13.5" customHeight="1" x14ac:dyDescent="0.25">
      <c r="A795" s="1"/>
      <c r="B795" s="1"/>
      <c r="C795" s="19"/>
      <c r="D795" s="1"/>
      <c r="E795" s="1"/>
      <c r="F795" s="1"/>
      <c r="G795" s="1"/>
      <c r="H795" s="1"/>
      <c r="I795" s="1"/>
      <c r="J795" s="1"/>
      <c r="K795" s="1"/>
      <c r="L795" s="1"/>
      <c r="M795" s="1"/>
      <c r="N795" s="1"/>
      <c r="O795" s="1"/>
      <c r="P795" s="1"/>
      <c r="Q795" s="1"/>
      <c r="R795" s="1"/>
      <c r="S795" s="1"/>
      <c r="T795" s="1"/>
      <c r="U795" s="1"/>
    </row>
    <row r="796" spans="1:21" ht="13.5" customHeight="1" x14ac:dyDescent="0.25">
      <c r="A796" s="1"/>
      <c r="B796" s="1"/>
      <c r="C796" s="19"/>
      <c r="D796" s="1"/>
      <c r="E796" s="1"/>
      <c r="F796" s="1"/>
      <c r="G796" s="1"/>
      <c r="H796" s="1"/>
      <c r="I796" s="1"/>
      <c r="J796" s="1"/>
      <c r="K796" s="1"/>
      <c r="L796" s="1"/>
      <c r="M796" s="1"/>
      <c r="N796" s="1"/>
      <c r="O796" s="1"/>
      <c r="P796" s="1"/>
      <c r="Q796" s="1"/>
      <c r="R796" s="1"/>
      <c r="S796" s="1"/>
      <c r="T796" s="1"/>
      <c r="U796" s="1"/>
    </row>
    <row r="797" spans="1:21" ht="13.5" customHeight="1" x14ac:dyDescent="0.25">
      <c r="A797" s="1"/>
      <c r="B797" s="1"/>
      <c r="C797" s="19"/>
      <c r="D797" s="1"/>
      <c r="E797" s="1"/>
      <c r="F797" s="1"/>
      <c r="G797" s="1"/>
      <c r="H797" s="1"/>
      <c r="I797" s="1"/>
      <c r="J797" s="1"/>
      <c r="K797" s="1"/>
      <c r="L797" s="1"/>
      <c r="M797" s="1"/>
      <c r="N797" s="1"/>
      <c r="O797" s="1"/>
      <c r="P797" s="1"/>
      <c r="Q797" s="1"/>
      <c r="R797" s="1"/>
      <c r="S797" s="1"/>
      <c r="T797" s="1"/>
      <c r="U797" s="1"/>
    </row>
    <row r="798" spans="1:21" ht="13.5" customHeight="1" x14ac:dyDescent="0.25">
      <c r="A798" s="1"/>
      <c r="B798" s="1"/>
      <c r="C798" s="19"/>
      <c r="D798" s="1"/>
      <c r="E798" s="1"/>
      <c r="F798" s="1"/>
      <c r="G798" s="1"/>
      <c r="H798" s="1"/>
      <c r="I798" s="1"/>
      <c r="J798" s="1"/>
      <c r="K798" s="1"/>
      <c r="L798" s="1"/>
      <c r="M798" s="1"/>
      <c r="N798" s="1"/>
      <c r="O798" s="1"/>
      <c r="P798" s="1"/>
      <c r="Q798" s="1"/>
      <c r="R798" s="1"/>
      <c r="S798" s="1"/>
      <c r="T798" s="1"/>
      <c r="U798" s="1"/>
    </row>
    <row r="799" spans="1:21" ht="13.5" customHeight="1" x14ac:dyDescent="0.25">
      <c r="A799" s="1"/>
      <c r="B799" s="1"/>
      <c r="C799" s="19"/>
      <c r="D799" s="1"/>
      <c r="E799" s="1"/>
      <c r="F799" s="1"/>
      <c r="G799" s="1"/>
      <c r="H799" s="1"/>
      <c r="I799" s="1"/>
      <c r="J799" s="1"/>
      <c r="K799" s="1"/>
      <c r="L799" s="1"/>
      <c r="M799" s="1"/>
      <c r="N799" s="1"/>
      <c r="O799" s="1"/>
      <c r="P799" s="1"/>
      <c r="Q799" s="1"/>
      <c r="R799" s="1"/>
      <c r="S799" s="1"/>
      <c r="T799" s="1"/>
      <c r="U799" s="1"/>
    </row>
    <row r="800" spans="1:21" ht="13.5" customHeight="1" x14ac:dyDescent="0.25">
      <c r="A800" s="1"/>
      <c r="B800" s="1"/>
      <c r="C800" s="19"/>
      <c r="D800" s="1"/>
      <c r="E800" s="1"/>
      <c r="F800" s="1"/>
      <c r="G800" s="1"/>
      <c r="H800" s="1"/>
      <c r="I800" s="1"/>
      <c r="J800" s="1"/>
      <c r="K800" s="1"/>
      <c r="L800" s="1"/>
      <c r="M800" s="1"/>
      <c r="N800" s="1"/>
      <c r="O800" s="1"/>
      <c r="P800" s="1"/>
      <c r="Q800" s="1"/>
      <c r="R800" s="1"/>
      <c r="S800" s="1"/>
      <c r="T800" s="1"/>
      <c r="U800" s="1"/>
    </row>
    <row r="801" spans="1:21" ht="13.5" customHeight="1" x14ac:dyDescent="0.25">
      <c r="A801" s="1"/>
      <c r="B801" s="1"/>
      <c r="C801" s="19"/>
      <c r="D801" s="1"/>
      <c r="E801" s="1"/>
      <c r="F801" s="1"/>
      <c r="G801" s="1"/>
      <c r="H801" s="1"/>
      <c r="I801" s="1"/>
      <c r="J801" s="1"/>
      <c r="K801" s="1"/>
      <c r="L801" s="1"/>
      <c r="M801" s="1"/>
      <c r="N801" s="1"/>
      <c r="O801" s="1"/>
      <c r="P801" s="1"/>
      <c r="Q801" s="1"/>
      <c r="R801" s="1"/>
      <c r="S801" s="1"/>
      <c r="T801" s="1"/>
      <c r="U801" s="1"/>
    </row>
    <row r="802" spans="1:21" ht="13.5" customHeight="1" x14ac:dyDescent="0.25">
      <c r="A802" s="1"/>
      <c r="B802" s="1"/>
      <c r="C802" s="19"/>
      <c r="D802" s="1"/>
      <c r="E802" s="1"/>
      <c r="F802" s="1"/>
      <c r="G802" s="1"/>
      <c r="H802" s="1"/>
      <c r="I802" s="1"/>
      <c r="J802" s="1"/>
      <c r="K802" s="1"/>
      <c r="L802" s="1"/>
      <c r="M802" s="1"/>
      <c r="N802" s="1"/>
      <c r="O802" s="1"/>
      <c r="P802" s="1"/>
      <c r="Q802" s="1"/>
      <c r="R802" s="1"/>
      <c r="S802" s="1"/>
      <c r="T802" s="1"/>
      <c r="U802" s="1"/>
    </row>
    <row r="803" spans="1:21" ht="13.5" customHeight="1" x14ac:dyDescent="0.25">
      <c r="A803" s="1"/>
      <c r="B803" s="1"/>
      <c r="C803" s="19"/>
      <c r="D803" s="1"/>
      <c r="E803" s="1"/>
      <c r="F803" s="1"/>
      <c r="G803" s="1"/>
      <c r="H803" s="1"/>
      <c r="I803" s="1"/>
      <c r="J803" s="1"/>
      <c r="K803" s="1"/>
      <c r="L803" s="1"/>
      <c r="M803" s="1"/>
      <c r="N803" s="1"/>
      <c r="O803" s="1"/>
      <c r="P803" s="1"/>
      <c r="Q803" s="1"/>
      <c r="R803" s="1"/>
      <c r="S803" s="1"/>
      <c r="T803" s="1"/>
      <c r="U803" s="1"/>
    </row>
    <row r="804" spans="1:21" ht="13.5" customHeight="1" x14ac:dyDescent="0.25">
      <c r="A804" s="1"/>
      <c r="B804" s="1"/>
      <c r="C804" s="19"/>
      <c r="D804" s="1"/>
      <c r="E804" s="1"/>
      <c r="F804" s="1"/>
      <c r="G804" s="1"/>
      <c r="H804" s="1"/>
      <c r="I804" s="1"/>
      <c r="J804" s="1"/>
      <c r="K804" s="1"/>
      <c r="L804" s="1"/>
      <c r="M804" s="1"/>
      <c r="N804" s="1"/>
      <c r="O804" s="1"/>
      <c r="P804" s="1"/>
      <c r="Q804" s="1"/>
      <c r="R804" s="1"/>
      <c r="S804" s="1"/>
      <c r="T804" s="1"/>
      <c r="U804" s="1"/>
    </row>
    <row r="805" spans="1:21" ht="13.5" customHeight="1" x14ac:dyDescent="0.25">
      <c r="A805" s="1"/>
      <c r="B805" s="1"/>
      <c r="C805" s="19"/>
      <c r="D805" s="1"/>
      <c r="E805" s="1"/>
      <c r="F805" s="1"/>
      <c r="G805" s="1"/>
      <c r="H805" s="1"/>
      <c r="I805" s="1"/>
      <c r="J805" s="1"/>
      <c r="K805" s="1"/>
      <c r="L805" s="1"/>
      <c r="M805" s="1"/>
      <c r="N805" s="1"/>
      <c r="O805" s="1"/>
      <c r="P805" s="1"/>
      <c r="Q805" s="1"/>
      <c r="R805" s="1"/>
      <c r="S805" s="1"/>
      <c r="T805" s="1"/>
      <c r="U805" s="1"/>
    </row>
    <row r="806" spans="1:21" ht="13.5" customHeight="1" x14ac:dyDescent="0.25">
      <c r="A806" s="1"/>
      <c r="B806" s="1"/>
      <c r="C806" s="19"/>
      <c r="D806" s="1"/>
      <c r="E806" s="1"/>
      <c r="F806" s="1"/>
      <c r="G806" s="1"/>
      <c r="H806" s="1"/>
      <c r="I806" s="1"/>
      <c r="J806" s="1"/>
      <c r="K806" s="1"/>
      <c r="L806" s="1"/>
      <c r="M806" s="1"/>
      <c r="N806" s="1"/>
      <c r="O806" s="1"/>
      <c r="P806" s="1"/>
      <c r="Q806" s="1"/>
      <c r="R806" s="1"/>
      <c r="S806" s="1"/>
      <c r="T806" s="1"/>
      <c r="U806" s="1"/>
    </row>
    <row r="807" spans="1:21" ht="13.5" customHeight="1" x14ac:dyDescent="0.25">
      <c r="A807" s="1"/>
      <c r="B807" s="1"/>
      <c r="C807" s="19"/>
      <c r="D807" s="1"/>
      <c r="E807" s="1"/>
      <c r="F807" s="1"/>
      <c r="G807" s="1"/>
      <c r="H807" s="1"/>
      <c r="I807" s="1"/>
      <c r="J807" s="1"/>
      <c r="K807" s="1"/>
      <c r="L807" s="1"/>
      <c r="M807" s="1"/>
      <c r="N807" s="1"/>
      <c r="O807" s="1"/>
      <c r="P807" s="1"/>
      <c r="Q807" s="1"/>
      <c r="R807" s="1"/>
      <c r="S807" s="1"/>
      <c r="T807" s="1"/>
      <c r="U807" s="1"/>
    </row>
    <row r="808" spans="1:21" ht="13.5" customHeight="1" x14ac:dyDescent="0.25">
      <c r="A808" s="1"/>
      <c r="B808" s="1"/>
      <c r="C808" s="19"/>
      <c r="D808" s="1"/>
      <c r="E808" s="1"/>
      <c r="F808" s="1"/>
      <c r="G808" s="1"/>
      <c r="H808" s="1"/>
      <c r="I808" s="1"/>
      <c r="J808" s="1"/>
      <c r="K808" s="1"/>
      <c r="L808" s="1"/>
      <c r="M808" s="1"/>
      <c r="N808" s="1"/>
      <c r="O808" s="1"/>
      <c r="P808" s="1"/>
      <c r="Q808" s="1"/>
      <c r="R808" s="1"/>
      <c r="S808" s="1"/>
      <c r="T808" s="1"/>
      <c r="U808" s="1"/>
    </row>
    <row r="809" spans="1:21" ht="13.5" customHeight="1" x14ac:dyDescent="0.25">
      <c r="A809" s="1"/>
      <c r="B809" s="1"/>
      <c r="C809" s="19"/>
      <c r="D809" s="1"/>
      <c r="E809" s="1"/>
      <c r="F809" s="1"/>
      <c r="G809" s="1"/>
      <c r="H809" s="1"/>
      <c r="I809" s="1"/>
      <c r="J809" s="1"/>
      <c r="K809" s="1"/>
      <c r="L809" s="1"/>
      <c r="M809" s="1"/>
      <c r="N809" s="1"/>
      <c r="O809" s="1"/>
      <c r="P809" s="1"/>
      <c r="Q809" s="1"/>
      <c r="R809" s="1"/>
      <c r="S809" s="1"/>
      <c r="T809" s="1"/>
      <c r="U809" s="1"/>
    </row>
    <row r="810" spans="1:21" ht="13.5" customHeight="1" x14ac:dyDescent="0.25">
      <c r="A810" s="1"/>
      <c r="B810" s="1"/>
      <c r="C810" s="19"/>
      <c r="D810" s="1"/>
      <c r="E810" s="1"/>
      <c r="F810" s="1"/>
      <c r="G810" s="1"/>
      <c r="H810" s="1"/>
      <c r="I810" s="1"/>
      <c r="J810" s="1"/>
      <c r="K810" s="1"/>
      <c r="L810" s="1"/>
      <c r="M810" s="1"/>
      <c r="N810" s="1"/>
      <c r="O810" s="1"/>
      <c r="P810" s="1"/>
      <c r="Q810" s="1"/>
      <c r="R810" s="1"/>
      <c r="S810" s="1"/>
      <c r="T810" s="1"/>
      <c r="U810" s="1"/>
    </row>
    <row r="811" spans="1:21" ht="13.5" customHeight="1" x14ac:dyDescent="0.25">
      <c r="A811" s="1"/>
      <c r="B811" s="1"/>
      <c r="C811" s="19"/>
      <c r="D811" s="1"/>
      <c r="E811" s="1"/>
      <c r="F811" s="1"/>
      <c r="G811" s="1"/>
      <c r="H811" s="1"/>
      <c r="I811" s="1"/>
      <c r="J811" s="1"/>
      <c r="K811" s="1"/>
      <c r="L811" s="1"/>
      <c r="M811" s="1"/>
      <c r="N811" s="1"/>
      <c r="O811" s="1"/>
      <c r="P811" s="1"/>
      <c r="Q811" s="1"/>
      <c r="R811" s="1"/>
      <c r="S811" s="1"/>
      <c r="T811" s="1"/>
      <c r="U811" s="1"/>
    </row>
    <row r="812" spans="1:21" ht="13.5" customHeight="1" x14ac:dyDescent="0.25">
      <c r="A812" s="1"/>
      <c r="B812" s="1"/>
      <c r="C812" s="19"/>
      <c r="D812" s="1"/>
      <c r="E812" s="1"/>
      <c r="F812" s="1"/>
      <c r="G812" s="1"/>
      <c r="H812" s="1"/>
      <c r="I812" s="1"/>
      <c r="J812" s="1"/>
      <c r="K812" s="1"/>
      <c r="L812" s="1"/>
      <c r="M812" s="1"/>
      <c r="N812" s="1"/>
      <c r="O812" s="1"/>
      <c r="P812" s="1"/>
      <c r="Q812" s="1"/>
      <c r="R812" s="1"/>
      <c r="S812" s="1"/>
      <c r="T812" s="1"/>
      <c r="U812" s="1"/>
    </row>
    <row r="813" spans="1:21" ht="13.5" customHeight="1" x14ac:dyDescent="0.25">
      <c r="A813" s="1"/>
      <c r="B813" s="1"/>
      <c r="C813" s="19"/>
      <c r="D813" s="1"/>
      <c r="E813" s="1"/>
      <c r="F813" s="1"/>
      <c r="G813" s="1"/>
      <c r="H813" s="1"/>
      <c r="I813" s="1"/>
      <c r="J813" s="1"/>
      <c r="K813" s="1"/>
      <c r="L813" s="1"/>
      <c r="M813" s="1"/>
      <c r="N813" s="1"/>
      <c r="O813" s="1"/>
      <c r="P813" s="1"/>
      <c r="Q813" s="1"/>
      <c r="R813" s="1"/>
      <c r="S813" s="1"/>
      <c r="T813" s="1"/>
      <c r="U813" s="1"/>
    </row>
    <row r="814" spans="1:21" ht="13.5" customHeight="1" x14ac:dyDescent="0.25">
      <c r="A814" s="1"/>
      <c r="B814" s="1"/>
      <c r="C814" s="19"/>
      <c r="D814" s="1"/>
      <c r="E814" s="1"/>
      <c r="F814" s="1"/>
      <c r="G814" s="1"/>
      <c r="H814" s="1"/>
      <c r="I814" s="1"/>
      <c r="J814" s="1"/>
      <c r="K814" s="1"/>
      <c r="L814" s="1"/>
      <c r="M814" s="1"/>
      <c r="N814" s="1"/>
      <c r="O814" s="1"/>
      <c r="P814" s="1"/>
      <c r="Q814" s="1"/>
      <c r="R814" s="1"/>
      <c r="S814" s="1"/>
      <c r="T814" s="1"/>
      <c r="U814" s="1"/>
    </row>
    <row r="815" spans="1:21" ht="13.5" customHeight="1" x14ac:dyDescent="0.25">
      <c r="A815" s="1"/>
      <c r="B815" s="1"/>
      <c r="C815" s="19"/>
      <c r="D815" s="1"/>
      <c r="E815" s="1"/>
      <c r="F815" s="1"/>
      <c r="G815" s="1"/>
      <c r="H815" s="1"/>
      <c r="I815" s="1"/>
      <c r="J815" s="1"/>
      <c r="K815" s="1"/>
      <c r="L815" s="1"/>
      <c r="M815" s="1"/>
      <c r="N815" s="1"/>
      <c r="O815" s="1"/>
      <c r="P815" s="1"/>
      <c r="Q815" s="1"/>
      <c r="R815" s="1"/>
      <c r="S815" s="1"/>
      <c r="T815" s="1"/>
      <c r="U815" s="1"/>
    </row>
    <row r="816" spans="1:21" ht="13.5" customHeight="1" x14ac:dyDescent="0.25">
      <c r="A816" s="1"/>
      <c r="B816" s="1"/>
      <c r="C816" s="19"/>
      <c r="D816" s="1"/>
      <c r="E816" s="1"/>
      <c r="F816" s="1"/>
      <c r="G816" s="1"/>
      <c r="H816" s="1"/>
      <c r="I816" s="1"/>
      <c r="J816" s="1"/>
      <c r="K816" s="1"/>
      <c r="L816" s="1"/>
      <c r="M816" s="1"/>
      <c r="N816" s="1"/>
      <c r="O816" s="1"/>
      <c r="P816" s="1"/>
      <c r="Q816" s="1"/>
      <c r="R816" s="1"/>
      <c r="S816" s="1"/>
      <c r="T816" s="1"/>
      <c r="U816" s="1"/>
    </row>
    <row r="817" spans="1:21" ht="13.5" customHeight="1" x14ac:dyDescent="0.25">
      <c r="A817" s="1"/>
      <c r="B817" s="1"/>
      <c r="C817" s="19"/>
      <c r="D817" s="1"/>
      <c r="E817" s="1"/>
      <c r="F817" s="1"/>
      <c r="G817" s="1"/>
      <c r="H817" s="1"/>
      <c r="I817" s="1"/>
      <c r="J817" s="1"/>
      <c r="K817" s="1"/>
      <c r="L817" s="1"/>
      <c r="M817" s="1"/>
      <c r="N817" s="1"/>
      <c r="O817" s="1"/>
      <c r="P817" s="1"/>
      <c r="Q817" s="1"/>
      <c r="R817" s="1"/>
      <c r="S817" s="1"/>
      <c r="T817" s="1"/>
      <c r="U817" s="1"/>
    </row>
    <row r="818" spans="1:21" ht="13.5" customHeight="1" x14ac:dyDescent="0.25">
      <c r="A818" s="1"/>
      <c r="B818" s="1"/>
      <c r="C818" s="19"/>
      <c r="D818" s="1"/>
      <c r="E818" s="1"/>
      <c r="F818" s="1"/>
      <c r="G818" s="1"/>
      <c r="H818" s="1"/>
      <c r="I818" s="1"/>
      <c r="J818" s="1"/>
      <c r="K818" s="1"/>
      <c r="L818" s="1"/>
      <c r="M818" s="1"/>
      <c r="N818" s="1"/>
      <c r="O818" s="1"/>
      <c r="P818" s="1"/>
      <c r="Q818" s="1"/>
      <c r="R818" s="1"/>
      <c r="S818" s="1"/>
      <c r="T818" s="1"/>
      <c r="U818" s="1"/>
    </row>
    <row r="819" spans="1:21" ht="13.5" customHeight="1" x14ac:dyDescent="0.25">
      <c r="A819" s="1"/>
      <c r="B819" s="1"/>
      <c r="C819" s="19"/>
      <c r="D819" s="1"/>
      <c r="E819" s="1"/>
      <c r="F819" s="1"/>
      <c r="G819" s="1"/>
      <c r="H819" s="1"/>
      <c r="I819" s="1"/>
      <c r="J819" s="1"/>
      <c r="K819" s="1"/>
      <c r="L819" s="1"/>
      <c r="M819" s="1"/>
      <c r="N819" s="1"/>
      <c r="O819" s="1"/>
      <c r="P819" s="1"/>
      <c r="Q819" s="1"/>
      <c r="R819" s="1"/>
      <c r="S819" s="1"/>
      <c r="T819" s="1"/>
      <c r="U819" s="1"/>
    </row>
    <row r="820" spans="1:21" ht="13.5" customHeight="1" x14ac:dyDescent="0.25">
      <c r="A820" s="1"/>
      <c r="B820" s="1"/>
      <c r="C820" s="19"/>
      <c r="D820" s="1"/>
      <c r="E820" s="1"/>
      <c r="F820" s="1"/>
      <c r="G820" s="1"/>
      <c r="H820" s="1"/>
      <c r="I820" s="1"/>
      <c r="J820" s="1"/>
      <c r="K820" s="1"/>
      <c r="L820" s="1"/>
      <c r="M820" s="1"/>
      <c r="N820" s="1"/>
      <c r="O820" s="1"/>
      <c r="P820" s="1"/>
      <c r="Q820" s="1"/>
      <c r="R820" s="1"/>
      <c r="S820" s="1"/>
      <c r="T820" s="1"/>
      <c r="U820" s="1"/>
    </row>
    <row r="821" spans="1:21" ht="13.5" customHeight="1" x14ac:dyDescent="0.25">
      <c r="A821" s="1"/>
      <c r="B821" s="1"/>
      <c r="C821" s="19"/>
      <c r="D821" s="1"/>
      <c r="E821" s="1"/>
      <c r="F821" s="1"/>
      <c r="G821" s="1"/>
      <c r="H821" s="1"/>
      <c r="I821" s="1"/>
      <c r="J821" s="1"/>
      <c r="K821" s="1"/>
      <c r="L821" s="1"/>
      <c r="M821" s="1"/>
      <c r="N821" s="1"/>
      <c r="O821" s="1"/>
      <c r="P821" s="1"/>
      <c r="Q821" s="1"/>
      <c r="R821" s="1"/>
      <c r="S821" s="1"/>
      <c r="T821" s="1"/>
      <c r="U821" s="1"/>
    </row>
    <row r="822" spans="1:21" ht="13.5" customHeight="1" x14ac:dyDescent="0.25">
      <c r="A822" s="1"/>
      <c r="B822" s="1"/>
      <c r="C822" s="19"/>
      <c r="D822" s="1"/>
      <c r="E822" s="1"/>
      <c r="F822" s="1"/>
      <c r="G822" s="1"/>
      <c r="H822" s="1"/>
      <c r="I822" s="1"/>
      <c r="J822" s="1"/>
      <c r="K822" s="1"/>
      <c r="L822" s="1"/>
      <c r="M822" s="1"/>
      <c r="N822" s="1"/>
      <c r="O822" s="1"/>
      <c r="P822" s="1"/>
      <c r="Q822" s="1"/>
      <c r="R822" s="1"/>
      <c r="S822" s="1"/>
      <c r="T822" s="1"/>
      <c r="U822" s="1"/>
    </row>
    <row r="823" spans="1:21" ht="13.5" customHeight="1" x14ac:dyDescent="0.25">
      <c r="A823" s="1"/>
      <c r="B823" s="1"/>
      <c r="C823" s="19"/>
      <c r="D823" s="1"/>
      <c r="E823" s="1"/>
      <c r="F823" s="1"/>
      <c r="G823" s="1"/>
      <c r="H823" s="1"/>
      <c r="I823" s="1"/>
      <c r="J823" s="1"/>
      <c r="K823" s="1"/>
      <c r="L823" s="1"/>
      <c r="M823" s="1"/>
      <c r="N823" s="1"/>
      <c r="O823" s="1"/>
      <c r="P823" s="1"/>
      <c r="Q823" s="1"/>
      <c r="R823" s="1"/>
      <c r="S823" s="1"/>
      <c r="T823" s="1"/>
      <c r="U823" s="1"/>
    </row>
    <row r="824" spans="1:21" ht="13.5" customHeight="1" x14ac:dyDescent="0.25">
      <c r="A824" s="1"/>
      <c r="B824" s="1"/>
      <c r="C824" s="19"/>
      <c r="D824" s="1"/>
      <c r="E824" s="1"/>
      <c r="F824" s="1"/>
      <c r="G824" s="1"/>
      <c r="H824" s="1"/>
      <c r="I824" s="1"/>
      <c r="J824" s="1"/>
      <c r="K824" s="1"/>
      <c r="L824" s="1"/>
      <c r="M824" s="1"/>
      <c r="N824" s="1"/>
      <c r="O824" s="1"/>
      <c r="P824" s="1"/>
      <c r="Q824" s="1"/>
      <c r="R824" s="1"/>
      <c r="S824" s="1"/>
      <c r="T824" s="1"/>
      <c r="U824" s="1"/>
    </row>
    <row r="825" spans="1:21" ht="13.5" customHeight="1" x14ac:dyDescent="0.25">
      <c r="A825" s="1"/>
      <c r="B825" s="1"/>
      <c r="C825" s="19"/>
      <c r="D825" s="1"/>
      <c r="E825" s="1"/>
      <c r="F825" s="1"/>
      <c r="G825" s="1"/>
      <c r="H825" s="1"/>
      <c r="I825" s="1"/>
      <c r="J825" s="1"/>
      <c r="K825" s="1"/>
      <c r="L825" s="1"/>
      <c r="M825" s="1"/>
      <c r="N825" s="1"/>
      <c r="O825" s="1"/>
      <c r="P825" s="1"/>
      <c r="Q825" s="1"/>
      <c r="R825" s="1"/>
      <c r="S825" s="1"/>
      <c r="T825" s="1"/>
      <c r="U825" s="1"/>
    </row>
    <row r="826" spans="1:21" ht="13.5" customHeight="1" x14ac:dyDescent="0.25">
      <c r="A826" s="1"/>
      <c r="B826" s="1"/>
      <c r="C826" s="19"/>
      <c r="D826" s="1"/>
      <c r="E826" s="1"/>
      <c r="F826" s="1"/>
      <c r="G826" s="1"/>
      <c r="H826" s="1"/>
      <c r="I826" s="1"/>
      <c r="J826" s="1"/>
      <c r="K826" s="1"/>
      <c r="L826" s="1"/>
      <c r="M826" s="1"/>
      <c r="N826" s="1"/>
      <c r="O826" s="1"/>
      <c r="P826" s="1"/>
      <c r="Q826" s="1"/>
      <c r="R826" s="1"/>
      <c r="S826" s="1"/>
      <c r="T826" s="1"/>
      <c r="U826" s="1"/>
    </row>
    <row r="827" spans="1:21" ht="13.5" customHeight="1" x14ac:dyDescent="0.25">
      <c r="A827" s="1"/>
      <c r="B827" s="1"/>
      <c r="C827" s="19"/>
      <c r="D827" s="1"/>
      <c r="E827" s="1"/>
      <c r="F827" s="1"/>
      <c r="G827" s="1"/>
      <c r="H827" s="1"/>
      <c r="I827" s="1"/>
      <c r="J827" s="1"/>
      <c r="K827" s="1"/>
      <c r="L827" s="1"/>
      <c r="M827" s="1"/>
      <c r="N827" s="1"/>
      <c r="O827" s="1"/>
      <c r="P827" s="1"/>
      <c r="Q827" s="1"/>
      <c r="R827" s="1"/>
      <c r="S827" s="1"/>
      <c r="T827" s="1"/>
      <c r="U827" s="1"/>
    </row>
    <row r="828" spans="1:21" ht="13.5" customHeight="1" x14ac:dyDescent="0.25">
      <c r="A828" s="1"/>
      <c r="B828" s="1"/>
      <c r="C828" s="19"/>
      <c r="D828" s="1"/>
      <c r="E828" s="1"/>
      <c r="F828" s="1"/>
      <c r="G828" s="1"/>
      <c r="H828" s="1"/>
      <c r="I828" s="1"/>
      <c r="J828" s="1"/>
      <c r="K828" s="1"/>
      <c r="L828" s="1"/>
      <c r="M828" s="1"/>
      <c r="N828" s="1"/>
      <c r="O828" s="1"/>
      <c r="P828" s="1"/>
      <c r="Q828" s="1"/>
      <c r="R828" s="1"/>
      <c r="S828" s="1"/>
      <c r="T828" s="1"/>
      <c r="U828" s="1"/>
    </row>
    <row r="829" spans="1:21" ht="13.5" customHeight="1" x14ac:dyDescent="0.25">
      <c r="A829" s="1"/>
      <c r="B829" s="1"/>
      <c r="C829" s="19"/>
      <c r="D829" s="1"/>
      <c r="E829" s="1"/>
      <c r="F829" s="1"/>
      <c r="G829" s="1"/>
      <c r="H829" s="1"/>
      <c r="I829" s="1"/>
      <c r="J829" s="1"/>
      <c r="K829" s="1"/>
      <c r="L829" s="1"/>
      <c r="M829" s="1"/>
      <c r="N829" s="1"/>
      <c r="O829" s="1"/>
      <c r="P829" s="1"/>
      <c r="Q829" s="1"/>
      <c r="R829" s="1"/>
      <c r="S829" s="1"/>
      <c r="T829" s="1"/>
      <c r="U829" s="1"/>
    </row>
    <row r="830" spans="1:21" ht="13.5" customHeight="1" x14ac:dyDescent="0.25">
      <c r="A830" s="1"/>
      <c r="B830" s="1"/>
      <c r="C830" s="19"/>
      <c r="D830" s="1"/>
      <c r="E830" s="1"/>
      <c r="F830" s="1"/>
      <c r="G830" s="1"/>
      <c r="H830" s="1"/>
      <c r="I830" s="1"/>
      <c r="J830" s="1"/>
      <c r="K830" s="1"/>
      <c r="L830" s="1"/>
      <c r="M830" s="1"/>
      <c r="N830" s="1"/>
      <c r="O830" s="1"/>
      <c r="P830" s="1"/>
      <c r="Q830" s="1"/>
      <c r="R830" s="1"/>
      <c r="S830" s="1"/>
      <c r="T830" s="1"/>
      <c r="U830" s="1"/>
    </row>
    <row r="831" spans="1:21" ht="13.5" customHeight="1" x14ac:dyDescent="0.25">
      <c r="A831" s="1"/>
      <c r="B831" s="1"/>
      <c r="C831" s="19"/>
      <c r="D831" s="1"/>
      <c r="E831" s="1"/>
      <c r="F831" s="1"/>
      <c r="G831" s="1"/>
      <c r="H831" s="1"/>
      <c r="I831" s="1"/>
      <c r="J831" s="1"/>
      <c r="K831" s="1"/>
      <c r="L831" s="1"/>
      <c r="M831" s="1"/>
      <c r="N831" s="1"/>
      <c r="O831" s="1"/>
      <c r="P831" s="1"/>
      <c r="Q831" s="1"/>
      <c r="R831" s="1"/>
      <c r="S831" s="1"/>
      <c r="T831" s="1"/>
      <c r="U831" s="1"/>
    </row>
    <row r="832" spans="1:21" ht="13.5" customHeight="1" x14ac:dyDescent="0.25">
      <c r="A832" s="1"/>
      <c r="B832" s="1"/>
      <c r="C832" s="19"/>
      <c r="D832" s="1"/>
      <c r="E832" s="1"/>
      <c r="F832" s="1"/>
      <c r="G832" s="1"/>
      <c r="H832" s="1"/>
      <c r="I832" s="1"/>
      <c r="J832" s="1"/>
      <c r="K832" s="1"/>
      <c r="L832" s="1"/>
      <c r="M832" s="1"/>
      <c r="N832" s="1"/>
      <c r="O832" s="1"/>
      <c r="P832" s="1"/>
      <c r="Q832" s="1"/>
      <c r="R832" s="1"/>
      <c r="S832" s="1"/>
      <c r="T832" s="1"/>
      <c r="U832" s="1"/>
    </row>
    <row r="833" spans="1:21" ht="13.5" customHeight="1" x14ac:dyDescent="0.25">
      <c r="A833" s="1"/>
      <c r="B833" s="1"/>
      <c r="C833" s="19"/>
      <c r="D833" s="1"/>
      <c r="E833" s="1"/>
      <c r="F833" s="1"/>
      <c r="G833" s="1"/>
      <c r="H833" s="1"/>
      <c r="I833" s="1"/>
      <c r="J833" s="1"/>
      <c r="K833" s="1"/>
      <c r="L833" s="1"/>
      <c r="M833" s="1"/>
      <c r="N833" s="1"/>
      <c r="O833" s="1"/>
      <c r="P833" s="1"/>
      <c r="Q833" s="1"/>
      <c r="R833" s="1"/>
      <c r="S833" s="1"/>
      <c r="T833" s="1"/>
      <c r="U833" s="1"/>
    </row>
    <row r="834" spans="1:21" ht="13.5" customHeight="1" x14ac:dyDescent="0.25">
      <c r="A834" s="1"/>
      <c r="B834" s="1"/>
      <c r="C834" s="19"/>
      <c r="D834" s="1"/>
      <c r="E834" s="1"/>
      <c r="F834" s="1"/>
      <c r="G834" s="1"/>
      <c r="H834" s="1"/>
      <c r="I834" s="1"/>
      <c r="J834" s="1"/>
      <c r="K834" s="1"/>
      <c r="L834" s="1"/>
      <c r="M834" s="1"/>
      <c r="N834" s="1"/>
      <c r="O834" s="1"/>
      <c r="P834" s="1"/>
      <c r="Q834" s="1"/>
      <c r="R834" s="1"/>
      <c r="S834" s="1"/>
      <c r="T834" s="1"/>
      <c r="U834" s="1"/>
    </row>
    <row r="835" spans="1:21" ht="13.5" customHeight="1" x14ac:dyDescent="0.25">
      <c r="A835" s="1"/>
      <c r="B835" s="1"/>
      <c r="C835" s="19"/>
      <c r="D835" s="1"/>
      <c r="E835" s="1"/>
      <c r="F835" s="1"/>
      <c r="G835" s="1"/>
      <c r="H835" s="1"/>
      <c r="I835" s="1"/>
      <c r="J835" s="1"/>
      <c r="K835" s="1"/>
      <c r="L835" s="1"/>
      <c r="M835" s="1"/>
      <c r="N835" s="1"/>
      <c r="O835" s="1"/>
      <c r="P835" s="1"/>
      <c r="Q835" s="1"/>
      <c r="R835" s="1"/>
      <c r="S835" s="1"/>
      <c r="T835" s="1"/>
      <c r="U835" s="1"/>
    </row>
    <row r="836" spans="1:21" ht="13.5" customHeight="1" x14ac:dyDescent="0.25">
      <c r="A836" s="1"/>
      <c r="B836" s="1"/>
      <c r="C836" s="19"/>
      <c r="D836" s="1"/>
      <c r="E836" s="1"/>
      <c r="F836" s="1"/>
      <c r="G836" s="1"/>
      <c r="H836" s="1"/>
      <c r="I836" s="1"/>
      <c r="J836" s="1"/>
      <c r="K836" s="1"/>
      <c r="L836" s="1"/>
      <c r="M836" s="1"/>
      <c r="N836" s="1"/>
      <c r="O836" s="1"/>
      <c r="P836" s="1"/>
      <c r="Q836" s="1"/>
      <c r="R836" s="1"/>
      <c r="S836" s="1"/>
      <c r="T836" s="1"/>
      <c r="U836" s="1"/>
    </row>
    <row r="837" spans="1:21" ht="13.5" customHeight="1" x14ac:dyDescent="0.25">
      <c r="A837" s="1"/>
      <c r="B837" s="1"/>
      <c r="C837" s="19"/>
      <c r="D837" s="1"/>
      <c r="E837" s="1"/>
      <c r="F837" s="1"/>
      <c r="G837" s="1"/>
      <c r="H837" s="1"/>
      <c r="I837" s="1"/>
      <c r="J837" s="1"/>
      <c r="K837" s="1"/>
      <c r="L837" s="1"/>
      <c r="M837" s="1"/>
      <c r="N837" s="1"/>
      <c r="O837" s="1"/>
      <c r="P837" s="1"/>
      <c r="Q837" s="1"/>
      <c r="R837" s="1"/>
      <c r="S837" s="1"/>
      <c r="T837" s="1"/>
      <c r="U837" s="1"/>
    </row>
    <row r="838" spans="1:21" ht="13.5" customHeight="1" x14ac:dyDescent="0.25">
      <c r="A838" s="1"/>
      <c r="B838" s="1"/>
      <c r="C838" s="19"/>
      <c r="D838" s="1"/>
      <c r="E838" s="1"/>
      <c r="F838" s="1"/>
      <c r="G838" s="1"/>
      <c r="H838" s="1"/>
      <c r="I838" s="1"/>
      <c r="J838" s="1"/>
      <c r="K838" s="1"/>
      <c r="L838" s="1"/>
      <c r="M838" s="1"/>
      <c r="N838" s="1"/>
      <c r="O838" s="1"/>
      <c r="P838" s="1"/>
      <c r="Q838" s="1"/>
      <c r="R838" s="1"/>
      <c r="S838" s="1"/>
      <c r="T838" s="1"/>
      <c r="U838" s="1"/>
    </row>
    <row r="839" spans="1:21" ht="13.5" customHeight="1" x14ac:dyDescent="0.25">
      <c r="A839" s="1"/>
      <c r="B839" s="1"/>
      <c r="C839" s="19"/>
      <c r="D839" s="1"/>
      <c r="E839" s="1"/>
      <c r="F839" s="1"/>
      <c r="G839" s="1"/>
      <c r="H839" s="1"/>
      <c r="I839" s="1"/>
      <c r="J839" s="1"/>
      <c r="K839" s="1"/>
      <c r="L839" s="1"/>
      <c r="M839" s="1"/>
      <c r="N839" s="1"/>
      <c r="O839" s="1"/>
      <c r="P839" s="1"/>
      <c r="Q839" s="1"/>
      <c r="R839" s="1"/>
      <c r="S839" s="1"/>
      <c r="T839" s="1"/>
      <c r="U839" s="1"/>
    </row>
    <row r="840" spans="1:21" ht="13.5" customHeight="1" x14ac:dyDescent="0.25">
      <c r="A840" s="1"/>
      <c r="B840" s="1"/>
      <c r="C840" s="19"/>
      <c r="D840" s="1"/>
      <c r="E840" s="1"/>
      <c r="F840" s="1"/>
      <c r="G840" s="1"/>
      <c r="H840" s="1"/>
      <c r="I840" s="1"/>
      <c r="J840" s="1"/>
      <c r="K840" s="1"/>
      <c r="L840" s="1"/>
      <c r="M840" s="1"/>
      <c r="N840" s="1"/>
      <c r="O840" s="1"/>
      <c r="P840" s="1"/>
      <c r="Q840" s="1"/>
      <c r="R840" s="1"/>
      <c r="S840" s="1"/>
      <c r="T840" s="1"/>
      <c r="U840" s="1"/>
    </row>
    <row r="841" spans="1:21" ht="13.5" customHeight="1" x14ac:dyDescent="0.25">
      <c r="A841" s="1"/>
      <c r="B841" s="1"/>
      <c r="C841" s="19"/>
      <c r="D841" s="1"/>
      <c r="E841" s="1"/>
      <c r="F841" s="1"/>
      <c r="G841" s="1"/>
      <c r="H841" s="1"/>
      <c r="I841" s="1"/>
      <c r="J841" s="1"/>
      <c r="K841" s="1"/>
      <c r="L841" s="1"/>
      <c r="M841" s="1"/>
      <c r="N841" s="1"/>
      <c r="O841" s="1"/>
      <c r="P841" s="1"/>
      <c r="Q841" s="1"/>
      <c r="R841" s="1"/>
      <c r="S841" s="1"/>
      <c r="T841" s="1"/>
      <c r="U841" s="1"/>
    </row>
    <row r="842" spans="1:21" ht="13.5" customHeight="1" x14ac:dyDescent="0.25">
      <c r="A842" s="1"/>
      <c r="B842" s="1"/>
      <c r="C842" s="19"/>
      <c r="D842" s="1"/>
      <c r="E842" s="1"/>
      <c r="F842" s="1"/>
      <c r="G842" s="1"/>
      <c r="H842" s="1"/>
      <c r="I842" s="1"/>
      <c r="J842" s="1"/>
      <c r="K842" s="1"/>
      <c r="L842" s="1"/>
      <c r="M842" s="1"/>
      <c r="N842" s="1"/>
      <c r="O842" s="1"/>
      <c r="P842" s="1"/>
      <c r="Q842" s="1"/>
      <c r="R842" s="1"/>
      <c r="S842" s="1"/>
      <c r="T842" s="1"/>
      <c r="U842" s="1"/>
    </row>
    <row r="843" spans="1:21" ht="13.5" customHeight="1" x14ac:dyDescent="0.25">
      <c r="A843" s="1"/>
      <c r="B843" s="1"/>
      <c r="C843" s="19"/>
      <c r="D843" s="1"/>
      <c r="E843" s="1"/>
      <c r="F843" s="1"/>
      <c r="G843" s="1"/>
      <c r="H843" s="1"/>
      <c r="I843" s="1"/>
      <c r="J843" s="1"/>
      <c r="K843" s="1"/>
      <c r="L843" s="1"/>
      <c r="M843" s="1"/>
      <c r="N843" s="1"/>
      <c r="O843" s="1"/>
      <c r="P843" s="1"/>
      <c r="Q843" s="1"/>
      <c r="R843" s="1"/>
      <c r="S843" s="1"/>
      <c r="T843" s="1"/>
      <c r="U843" s="1"/>
    </row>
    <row r="844" spans="1:21" ht="13.5" customHeight="1" x14ac:dyDescent="0.25">
      <c r="A844" s="1"/>
      <c r="B844" s="1"/>
      <c r="C844" s="19"/>
      <c r="D844" s="1"/>
      <c r="E844" s="1"/>
      <c r="F844" s="1"/>
      <c r="G844" s="1"/>
      <c r="H844" s="1"/>
      <c r="I844" s="1"/>
      <c r="J844" s="1"/>
      <c r="K844" s="1"/>
      <c r="L844" s="1"/>
      <c r="M844" s="1"/>
      <c r="N844" s="1"/>
      <c r="O844" s="1"/>
      <c r="P844" s="1"/>
      <c r="Q844" s="1"/>
      <c r="R844" s="1"/>
      <c r="S844" s="1"/>
      <c r="T844" s="1"/>
      <c r="U844" s="1"/>
    </row>
    <row r="845" spans="1:21" ht="13.5" customHeight="1" x14ac:dyDescent="0.25">
      <c r="A845" s="1"/>
      <c r="B845" s="1"/>
      <c r="C845" s="19"/>
      <c r="D845" s="1"/>
      <c r="E845" s="1"/>
      <c r="F845" s="1"/>
      <c r="G845" s="1"/>
      <c r="H845" s="1"/>
      <c r="I845" s="1"/>
      <c r="J845" s="1"/>
      <c r="K845" s="1"/>
      <c r="L845" s="1"/>
      <c r="M845" s="1"/>
      <c r="N845" s="1"/>
      <c r="O845" s="1"/>
      <c r="P845" s="1"/>
      <c r="Q845" s="1"/>
      <c r="R845" s="1"/>
      <c r="S845" s="1"/>
      <c r="T845" s="1"/>
      <c r="U845" s="1"/>
    </row>
    <row r="846" spans="1:21" ht="13.5" customHeight="1" x14ac:dyDescent="0.25">
      <c r="A846" s="1"/>
      <c r="B846" s="1"/>
      <c r="C846" s="19"/>
      <c r="D846" s="1"/>
      <c r="E846" s="1"/>
      <c r="F846" s="1"/>
      <c r="G846" s="1"/>
      <c r="H846" s="1"/>
      <c r="I846" s="1"/>
      <c r="J846" s="1"/>
      <c r="K846" s="1"/>
      <c r="L846" s="1"/>
      <c r="M846" s="1"/>
      <c r="N846" s="1"/>
      <c r="O846" s="1"/>
      <c r="P846" s="1"/>
      <c r="Q846" s="1"/>
      <c r="R846" s="1"/>
      <c r="S846" s="1"/>
      <c r="T846" s="1"/>
      <c r="U846" s="1"/>
    </row>
    <row r="847" spans="1:21" ht="13.5" customHeight="1" x14ac:dyDescent="0.25">
      <c r="A847" s="1"/>
      <c r="B847" s="1"/>
      <c r="C847" s="19"/>
      <c r="D847" s="1"/>
      <c r="E847" s="1"/>
      <c r="F847" s="1"/>
      <c r="G847" s="1"/>
      <c r="H847" s="1"/>
      <c r="I847" s="1"/>
      <c r="J847" s="1"/>
      <c r="K847" s="1"/>
      <c r="L847" s="1"/>
      <c r="M847" s="1"/>
      <c r="N847" s="1"/>
      <c r="O847" s="1"/>
      <c r="P847" s="1"/>
      <c r="Q847" s="1"/>
      <c r="R847" s="1"/>
      <c r="S847" s="1"/>
      <c r="T847" s="1"/>
      <c r="U847" s="1"/>
    </row>
    <row r="848" spans="1:21" ht="13.5" customHeight="1" x14ac:dyDescent="0.25">
      <c r="A848" s="1"/>
      <c r="B848" s="1"/>
      <c r="C848" s="19"/>
      <c r="D848" s="1"/>
      <c r="E848" s="1"/>
      <c r="F848" s="1"/>
      <c r="G848" s="1"/>
      <c r="H848" s="1"/>
      <c r="I848" s="1"/>
      <c r="J848" s="1"/>
      <c r="K848" s="1"/>
      <c r="L848" s="1"/>
      <c r="M848" s="1"/>
      <c r="N848" s="1"/>
      <c r="O848" s="1"/>
      <c r="P848" s="1"/>
      <c r="Q848" s="1"/>
      <c r="R848" s="1"/>
      <c r="S848" s="1"/>
      <c r="T848" s="1"/>
      <c r="U848" s="1"/>
    </row>
    <row r="849" spans="1:21" ht="13.5" customHeight="1" x14ac:dyDescent="0.25">
      <c r="A849" s="1"/>
      <c r="B849" s="1"/>
      <c r="C849" s="19"/>
      <c r="D849" s="1"/>
      <c r="E849" s="1"/>
      <c r="F849" s="1"/>
      <c r="G849" s="1"/>
      <c r="H849" s="1"/>
      <c r="I849" s="1"/>
      <c r="J849" s="1"/>
      <c r="K849" s="1"/>
      <c r="L849" s="1"/>
      <c r="M849" s="1"/>
      <c r="N849" s="1"/>
      <c r="O849" s="1"/>
      <c r="P849" s="1"/>
      <c r="Q849" s="1"/>
      <c r="R849" s="1"/>
      <c r="S849" s="1"/>
      <c r="T849" s="1"/>
      <c r="U849" s="1"/>
    </row>
    <row r="850" spans="1:21" ht="13.5" customHeight="1" x14ac:dyDescent="0.25">
      <c r="A850" s="1"/>
      <c r="B850" s="1"/>
      <c r="C850" s="19"/>
      <c r="D850" s="1"/>
      <c r="E850" s="1"/>
      <c r="F850" s="1"/>
      <c r="G850" s="1"/>
      <c r="H850" s="1"/>
      <c r="I850" s="1"/>
      <c r="J850" s="1"/>
      <c r="K850" s="1"/>
      <c r="L850" s="1"/>
      <c r="M850" s="1"/>
      <c r="N850" s="1"/>
      <c r="O850" s="1"/>
      <c r="P850" s="1"/>
      <c r="Q850" s="1"/>
      <c r="R850" s="1"/>
      <c r="S850" s="1"/>
      <c r="T850" s="1"/>
      <c r="U850" s="1"/>
    </row>
    <row r="851" spans="1:21" ht="13.5" customHeight="1" x14ac:dyDescent="0.25">
      <c r="A851" s="1"/>
      <c r="B851" s="1"/>
      <c r="C851" s="19"/>
      <c r="D851" s="1"/>
      <c r="E851" s="1"/>
      <c r="F851" s="1"/>
      <c r="G851" s="1"/>
      <c r="H851" s="1"/>
      <c r="I851" s="1"/>
      <c r="J851" s="1"/>
      <c r="K851" s="1"/>
      <c r="L851" s="1"/>
      <c r="M851" s="1"/>
      <c r="N851" s="1"/>
      <c r="O851" s="1"/>
      <c r="P851" s="1"/>
      <c r="Q851" s="1"/>
      <c r="R851" s="1"/>
      <c r="S851" s="1"/>
      <c r="T851" s="1"/>
      <c r="U851" s="1"/>
    </row>
    <row r="852" spans="1:21" ht="13.5" customHeight="1" x14ac:dyDescent="0.25">
      <c r="A852" s="1"/>
      <c r="B852" s="1"/>
      <c r="C852" s="19"/>
      <c r="D852" s="1"/>
      <c r="E852" s="1"/>
      <c r="F852" s="1"/>
      <c r="G852" s="1"/>
      <c r="H852" s="1"/>
      <c r="I852" s="1"/>
      <c r="J852" s="1"/>
      <c r="K852" s="1"/>
      <c r="L852" s="1"/>
      <c r="M852" s="1"/>
      <c r="N852" s="1"/>
      <c r="O852" s="1"/>
      <c r="P852" s="1"/>
      <c r="Q852" s="1"/>
      <c r="R852" s="1"/>
      <c r="S852" s="1"/>
      <c r="T852" s="1"/>
      <c r="U852" s="1"/>
    </row>
    <row r="853" spans="1:21" ht="13.5" customHeight="1" x14ac:dyDescent="0.25">
      <c r="A853" s="1"/>
      <c r="B853" s="1"/>
      <c r="C853" s="19"/>
      <c r="D853" s="1"/>
      <c r="E853" s="1"/>
      <c r="F853" s="1"/>
      <c r="G853" s="1"/>
      <c r="H853" s="1"/>
      <c r="I853" s="1"/>
      <c r="J853" s="1"/>
      <c r="K853" s="1"/>
      <c r="L853" s="1"/>
      <c r="M853" s="1"/>
      <c r="N853" s="1"/>
      <c r="O853" s="1"/>
      <c r="P853" s="1"/>
      <c r="Q853" s="1"/>
      <c r="R853" s="1"/>
      <c r="S853" s="1"/>
      <c r="T853" s="1"/>
      <c r="U853" s="1"/>
    </row>
    <row r="854" spans="1:21" ht="13.5" customHeight="1" x14ac:dyDescent="0.25">
      <c r="A854" s="1"/>
      <c r="B854" s="1"/>
      <c r="C854" s="19"/>
      <c r="D854" s="1"/>
      <c r="E854" s="1"/>
      <c r="F854" s="1"/>
      <c r="G854" s="1"/>
      <c r="H854" s="1"/>
      <c r="I854" s="1"/>
      <c r="J854" s="1"/>
      <c r="K854" s="1"/>
      <c r="L854" s="1"/>
      <c r="M854" s="1"/>
      <c r="N854" s="1"/>
      <c r="O854" s="1"/>
      <c r="P854" s="1"/>
      <c r="Q854" s="1"/>
      <c r="R854" s="1"/>
      <c r="S854" s="1"/>
      <c r="T854" s="1"/>
      <c r="U854" s="1"/>
    </row>
    <row r="855" spans="1:21" ht="13.5" customHeight="1" x14ac:dyDescent="0.25">
      <c r="A855" s="1"/>
      <c r="B855" s="1"/>
      <c r="C855" s="19"/>
      <c r="D855" s="1"/>
      <c r="E855" s="1"/>
      <c r="F855" s="1"/>
      <c r="G855" s="1"/>
      <c r="H855" s="1"/>
      <c r="I855" s="1"/>
      <c r="J855" s="1"/>
      <c r="K855" s="1"/>
      <c r="L855" s="1"/>
      <c r="M855" s="1"/>
      <c r="N855" s="1"/>
      <c r="O855" s="1"/>
      <c r="P855" s="1"/>
      <c r="Q855" s="1"/>
      <c r="R855" s="1"/>
      <c r="S855" s="1"/>
      <c r="T855" s="1"/>
      <c r="U855" s="1"/>
    </row>
    <row r="856" spans="1:21" ht="13.5" customHeight="1" x14ac:dyDescent="0.25">
      <c r="A856" s="1"/>
      <c r="B856" s="1"/>
      <c r="C856" s="19"/>
      <c r="D856" s="1"/>
      <c r="E856" s="1"/>
      <c r="F856" s="1"/>
      <c r="G856" s="1"/>
      <c r="H856" s="1"/>
      <c r="I856" s="1"/>
      <c r="J856" s="1"/>
      <c r="K856" s="1"/>
      <c r="L856" s="1"/>
      <c r="M856" s="1"/>
      <c r="N856" s="1"/>
      <c r="O856" s="1"/>
      <c r="P856" s="1"/>
      <c r="Q856" s="1"/>
      <c r="R856" s="1"/>
      <c r="S856" s="1"/>
      <c r="T856" s="1"/>
      <c r="U856" s="1"/>
    </row>
    <row r="857" spans="1:21" ht="13.5" customHeight="1" x14ac:dyDescent="0.25">
      <c r="A857" s="1"/>
      <c r="B857" s="1"/>
      <c r="C857" s="19"/>
      <c r="D857" s="1"/>
      <c r="E857" s="1"/>
      <c r="F857" s="1"/>
      <c r="G857" s="1"/>
      <c r="H857" s="1"/>
      <c r="I857" s="1"/>
      <c r="J857" s="1"/>
      <c r="K857" s="1"/>
      <c r="L857" s="1"/>
      <c r="M857" s="1"/>
      <c r="N857" s="1"/>
      <c r="O857" s="1"/>
      <c r="P857" s="1"/>
      <c r="Q857" s="1"/>
      <c r="R857" s="1"/>
      <c r="S857" s="1"/>
      <c r="T857" s="1"/>
      <c r="U857" s="1"/>
    </row>
    <row r="858" spans="1:21" ht="13.5" customHeight="1" x14ac:dyDescent="0.25">
      <c r="A858" s="1"/>
      <c r="B858" s="1"/>
      <c r="C858" s="19"/>
      <c r="D858" s="1"/>
      <c r="E858" s="1"/>
      <c r="F858" s="1"/>
      <c r="G858" s="1"/>
      <c r="H858" s="1"/>
      <c r="I858" s="1"/>
      <c r="J858" s="1"/>
      <c r="K858" s="1"/>
      <c r="L858" s="1"/>
      <c r="M858" s="1"/>
      <c r="N858" s="1"/>
      <c r="O858" s="1"/>
      <c r="P858" s="1"/>
      <c r="Q858" s="1"/>
      <c r="R858" s="1"/>
      <c r="S858" s="1"/>
      <c r="T858" s="1"/>
      <c r="U858" s="1"/>
    </row>
    <row r="859" spans="1:21" ht="13.5" customHeight="1" x14ac:dyDescent="0.25">
      <c r="A859" s="1"/>
      <c r="B859" s="1"/>
      <c r="C859" s="19"/>
      <c r="D859" s="1"/>
      <c r="E859" s="1"/>
      <c r="F859" s="1"/>
      <c r="G859" s="1"/>
      <c r="H859" s="1"/>
      <c r="I859" s="1"/>
      <c r="J859" s="1"/>
      <c r="K859" s="1"/>
      <c r="L859" s="1"/>
      <c r="M859" s="1"/>
      <c r="N859" s="1"/>
      <c r="O859" s="1"/>
      <c r="P859" s="1"/>
      <c r="Q859" s="1"/>
      <c r="R859" s="1"/>
      <c r="S859" s="1"/>
      <c r="T859" s="1"/>
      <c r="U859" s="1"/>
    </row>
    <row r="860" spans="1:21" ht="13.5" customHeight="1" x14ac:dyDescent="0.25">
      <c r="A860" s="1"/>
      <c r="B860" s="1"/>
      <c r="C860" s="19"/>
      <c r="D860" s="1"/>
      <c r="E860" s="1"/>
      <c r="F860" s="1"/>
      <c r="G860" s="1"/>
      <c r="H860" s="1"/>
      <c r="I860" s="1"/>
      <c r="J860" s="1"/>
      <c r="K860" s="1"/>
      <c r="L860" s="1"/>
      <c r="M860" s="1"/>
      <c r="N860" s="1"/>
      <c r="O860" s="1"/>
      <c r="P860" s="1"/>
      <c r="Q860" s="1"/>
      <c r="R860" s="1"/>
      <c r="S860" s="1"/>
      <c r="T860" s="1"/>
      <c r="U860" s="1"/>
    </row>
    <row r="861" spans="1:21" ht="13.5" customHeight="1" x14ac:dyDescent="0.25">
      <c r="A861" s="1"/>
      <c r="B861" s="1"/>
      <c r="C861" s="19"/>
      <c r="D861" s="1"/>
      <c r="E861" s="1"/>
      <c r="F861" s="1"/>
      <c r="G861" s="1"/>
      <c r="H861" s="1"/>
      <c r="I861" s="1"/>
      <c r="J861" s="1"/>
      <c r="K861" s="1"/>
      <c r="L861" s="1"/>
      <c r="M861" s="1"/>
      <c r="N861" s="1"/>
      <c r="O861" s="1"/>
      <c r="P861" s="1"/>
      <c r="Q861" s="1"/>
      <c r="R861" s="1"/>
      <c r="S861" s="1"/>
      <c r="T861" s="1"/>
      <c r="U861" s="1"/>
    </row>
    <row r="862" spans="1:21" ht="13.5" customHeight="1" x14ac:dyDescent="0.25">
      <c r="A862" s="1"/>
      <c r="B862" s="1"/>
      <c r="C862" s="19"/>
      <c r="D862" s="1"/>
      <c r="E862" s="1"/>
      <c r="F862" s="1"/>
      <c r="G862" s="1"/>
      <c r="H862" s="1"/>
      <c r="I862" s="1"/>
      <c r="J862" s="1"/>
      <c r="K862" s="1"/>
      <c r="L862" s="1"/>
      <c r="M862" s="1"/>
      <c r="N862" s="1"/>
      <c r="O862" s="1"/>
      <c r="P862" s="1"/>
      <c r="Q862" s="1"/>
      <c r="R862" s="1"/>
      <c r="S862" s="1"/>
      <c r="T862" s="1"/>
      <c r="U862" s="1"/>
    </row>
    <row r="863" spans="1:21" ht="13.5" customHeight="1" x14ac:dyDescent="0.25">
      <c r="A863" s="1"/>
      <c r="B863" s="1"/>
      <c r="C863" s="19"/>
      <c r="D863" s="1"/>
      <c r="E863" s="1"/>
      <c r="F863" s="1"/>
      <c r="G863" s="1"/>
      <c r="H863" s="1"/>
      <c r="I863" s="1"/>
      <c r="J863" s="1"/>
      <c r="K863" s="1"/>
      <c r="L863" s="1"/>
      <c r="M863" s="1"/>
      <c r="N863" s="1"/>
      <c r="O863" s="1"/>
      <c r="P863" s="1"/>
      <c r="Q863" s="1"/>
      <c r="R863" s="1"/>
      <c r="S863" s="1"/>
      <c r="T863" s="1"/>
      <c r="U863" s="1"/>
    </row>
    <row r="864" spans="1:21" ht="13.5" customHeight="1" x14ac:dyDescent="0.25">
      <c r="A864" s="1"/>
      <c r="B864" s="1"/>
      <c r="C864" s="19"/>
      <c r="D864" s="1"/>
      <c r="E864" s="1"/>
      <c r="F864" s="1"/>
      <c r="G864" s="1"/>
      <c r="H864" s="1"/>
      <c r="I864" s="1"/>
      <c r="J864" s="1"/>
      <c r="K864" s="1"/>
      <c r="L864" s="1"/>
      <c r="M864" s="1"/>
      <c r="N864" s="1"/>
      <c r="O864" s="1"/>
      <c r="P864" s="1"/>
      <c r="Q864" s="1"/>
      <c r="R864" s="1"/>
      <c r="S864" s="1"/>
      <c r="T864" s="1"/>
      <c r="U864" s="1"/>
    </row>
    <row r="865" spans="1:21" ht="13.5" customHeight="1" x14ac:dyDescent="0.25">
      <c r="A865" s="1"/>
      <c r="B865" s="1"/>
      <c r="C865" s="19"/>
      <c r="D865" s="1"/>
      <c r="E865" s="1"/>
      <c r="F865" s="1"/>
      <c r="G865" s="1"/>
      <c r="H865" s="1"/>
      <c r="I865" s="1"/>
      <c r="J865" s="1"/>
      <c r="K865" s="1"/>
      <c r="L865" s="1"/>
      <c r="M865" s="1"/>
      <c r="N865" s="1"/>
      <c r="O865" s="1"/>
      <c r="P865" s="1"/>
      <c r="Q865" s="1"/>
      <c r="R865" s="1"/>
      <c r="S865" s="1"/>
      <c r="T865" s="1"/>
      <c r="U865" s="1"/>
    </row>
    <row r="866" spans="1:21" ht="13.5" customHeight="1" x14ac:dyDescent="0.25">
      <c r="A866" s="1"/>
      <c r="B866" s="1"/>
      <c r="C866" s="19"/>
      <c r="D866" s="1"/>
      <c r="E866" s="1"/>
      <c r="F866" s="1"/>
      <c r="G866" s="1"/>
      <c r="H866" s="1"/>
      <c r="I866" s="1"/>
      <c r="J866" s="1"/>
      <c r="K866" s="1"/>
      <c r="L866" s="1"/>
      <c r="M866" s="1"/>
      <c r="N866" s="1"/>
      <c r="O866" s="1"/>
      <c r="P866" s="1"/>
      <c r="Q866" s="1"/>
      <c r="R866" s="1"/>
      <c r="S866" s="1"/>
      <c r="T866" s="1"/>
      <c r="U866" s="1"/>
    </row>
    <row r="867" spans="1:21" ht="13.5" customHeight="1" x14ac:dyDescent="0.25">
      <c r="A867" s="1"/>
      <c r="B867" s="1"/>
      <c r="C867" s="19"/>
      <c r="D867" s="1"/>
      <c r="E867" s="1"/>
      <c r="F867" s="1"/>
      <c r="G867" s="1"/>
      <c r="H867" s="1"/>
      <c r="I867" s="1"/>
      <c r="J867" s="1"/>
      <c r="K867" s="1"/>
      <c r="L867" s="1"/>
      <c r="M867" s="1"/>
      <c r="N867" s="1"/>
      <c r="O867" s="1"/>
      <c r="P867" s="1"/>
      <c r="Q867" s="1"/>
      <c r="R867" s="1"/>
      <c r="S867" s="1"/>
      <c r="T867" s="1"/>
      <c r="U867" s="1"/>
    </row>
    <row r="868" spans="1:21" ht="13.5" customHeight="1" x14ac:dyDescent="0.25">
      <c r="A868" s="1"/>
      <c r="B868" s="1"/>
      <c r="C868" s="19"/>
      <c r="D868" s="1"/>
      <c r="E868" s="1"/>
      <c r="F868" s="1"/>
      <c r="G868" s="1"/>
      <c r="H868" s="1"/>
      <c r="I868" s="1"/>
      <c r="J868" s="1"/>
      <c r="K868" s="1"/>
      <c r="L868" s="1"/>
      <c r="M868" s="1"/>
      <c r="N868" s="1"/>
      <c r="O868" s="1"/>
      <c r="P868" s="1"/>
      <c r="Q868" s="1"/>
      <c r="R868" s="1"/>
      <c r="S868" s="1"/>
      <c r="T868" s="1"/>
      <c r="U868" s="1"/>
    </row>
    <row r="869" spans="1:21" ht="13.5" customHeight="1" x14ac:dyDescent="0.25">
      <c r="A869" s="1"/>
      <c r="B869" s="1"/>
      <c r="C869" s="19"/>
      <c r="D869" s="1"/>
      <c r="E869" s="1"/>
      <c r="F869" s="1"/>
      <c r="G869" s="1"/>
      <c r="H869" s="1"/>
      <c r="I869" s="1"/>
      <c r="J869" s="1"/>
      <c r="K869" s="1"/>
      <c r="L869" s="1"/>
      <c r="M869" s="1"/>
      <c r="N869" s="1"/>
      <c r="O869" s="1"/>
      <c r="P869" s="1"/>
      <c r="Q869" s="1"/>
      <c r="R869" s="1"/>
      <c r="S869" s="1"/>
      <c r="T869" s="1"/>
      <c r="U869" s="1"/>
    </row>
    <row r="870" spans="1:21" ht="13.5" customHeight="1" x14ac:dyDescent="0.25">
      <c r="A870" s="1"/>
      <c r="B870" s="1"/>
      <c r="C870" s="19"/>
      <c r="D870" s="1"/>
      <c r="E870" s="1"/>
      <c r="F870" s="1"/>
      <c r="G870" s="1"/>
      <c r="H870" s="1"/>
      <c r="I870" s="1"/>
      <c r="J870" s="1"/>
      <c r="K870" s="1"/>
      <c r="L870" s="1"/>
      <c r="M870" s="1"/>
      <c r="N870" s="1"/>
      <c r="O870" s="1"/>
      <c r="P870" s="1"/>
      <c r="Q870" s="1"/>
      <c r="R870" s="1"/>
      <c r="S870" s="1"/>
      <c r="T870" s="1"/>
      <c r="U870" s="1"/>
    </row>
    <row r="871" spans="1:21" ht="13.5" customHeight="1" x14ac:dyDescent="0.25">
      <c r="A871" s="1"/>
      <c r="B871" s="1"/>
      <c r="C871" s="19"/>
      <c r="D871" s="1"/>
      <c r="E871" s="1"/>
      <c r="F871" s="1"/>
      <c r="G871" s="1"/>
      <c r="H871" s="1"/>
      <c r="I871" s="1"/>
      <c r="J871" s="1"/>
      <c r="K871" s="1"/>
      <c r="L871" s="1"/>
      <c r="M871" s="1"/>
      <c r="N871" s="1"/>
      <c r="O871" s="1"/>
      <c r="P871" s="1"/>
      <c r="Q871" s="1"/>
      <c r="R871" s="1"/>
      <c r="S871" s="1"/>
      <c r="T871" s="1"/>
      <c r="U871" s="1"/>
    </row>
    <row r="872" spans="1:21" ht="13.5" customHeight="1" x14ac:dyDescent="0.25">
      <c r="A872" s="1"/>
      <c r="B872" s="1"/>
      <c r="C872" s="19"/>
      <c r="D872" s="1"/>
      <c r="E872" s="1"/>
      <c r="F872" s="1"/>
      <c r="G872" s="1"/>
      <c r="H872" s="1"/>
      <c r="I872" s="1"/>
      <c r="J872" s="1"/>
      <c r="K872" s="1"/>
      <c r="L872" s="1"/>
      <c r="M872" s="1"/>
      <c r="N872" s="1"/>
      <c r="O872" s="1"/>
      <c r="P872" s="1"/>
      <c r="Q872" s="1"/>
      <c r="R872" s="1"/>
      <c r="S872" s="1"/>
      <c r="T872" s="1"/>
      <c r="U872" s="1"/>
    </row>
    <row r="873" spans="1:21" ht="13.5" customHeight="1" x14ac:dyDescent="0.25">
      <c r="A873" s="1"/>
      <c r="B873" s="1"/>
      <c r="C873" s="19"/>
      <c r="D873" s="1"/>
      <c r="E873" s="1"/>
      <c r="F873" s="1"/>
      <c r="G873" s="1"/>
      <c r="H873" s="1"/>
      <c r="I873" s="1"/>
      <c r="J873" s="1"/>
      <c r="K873" s="1"/>
      <c r="L873" s="1"/>
      <c r="M873" s="1"/>
      <c r="N873" s="1"/>
      <c r="O873" s="1"/>
      <c r="P873" s="1"/>
      <c r="Q873" s="1"/>
      <c r="R873" s="1"/>
      <c r="S873" s="1"/>
      <c r="T873" s="1"/>
      <c r="U873" s="1"/>
    </row>
    <row r="874" spans="1:21" ht="13.5" customHeight="1" x14ac:dyDescent="0.25">
      <c r="A874" s="1"/>
      <c r="B874" s="1"/>
      <c r="C874" s="19"/>
      <c r="D874" s="1"/>
      <c r="E874" s="1"/>
      <c r="F874" s="1"/>
      <c r="G874" s="1"/>
      <c r="H874" s="1"/>
      <c r="I874" s="1"/>
      <c r="J874" s="1"/>
      <c r="K874" s="1"/>
      <c r="L874" s="1"/>
      <c r="M874" s="1"/>
      <c r="N874" s="1"/>
      <c r="O874" s="1"/>
      <c r="P874" s="1"/>
      <c r="Q874" s="1"/>
      <c r="R874" s="1"/>
      <c r="S874" s="1"/>
      <c r="T874" s="1"/>
      <c r="U874" s="1"/>
    </row>
    <row r="875" spans="1:21" ht="13.5" customHeight="1" x14ac:dyDescent="0.25">
      <c r="A875" s="1"/>
      <c r="B875" s="1"/>
      <c r="C875" s="19"/>
      <c r="D875" s="1"/>
      <c r="E875" s="1"/>
      <c r="F875" s="1"/>
      <c r="G875" s="1"/>
      <c r="H875" s="1"/>
      <c r="I875" s="1"/>
      <c r="J875" s="1"/>
      <c r="K875" s="1"/>
      <c r="L875" s="1"/>
      <c r="M875" s="1"/>
      <c r="N875" s="1"/>
      <c r="O875" s="1"/>
      <c r="P875" s="1"/>
      <c r="Q875" s="1"/>
      <c r="R875" s="1"/>
      <c r="S875" s="1"/>
      <c r="T875" s="1"/>
      <c r="U875" s="1"/>
    </row>
    <row r="876" spans="1:21" ht="13.5" customHeight="1" x14ac:dyDescent="0.25">
      <c r="A876" s="1"/>
      <c r="B876" s="1"/>
      <c r="C876" s="19"/>
      <c r="D876" s="1"/>
      <c r="E876" s="1"/>
      <c r="F876" s="1"/>
      <c r="G876" s="1"/>
      <c r="H876" s="1"/>
      <c r="I876" s="1"/>
      <c r="J876" s="1"/>
      <c r="K876" s="1"/>
      <c r="L876" s="1"/>
      <c r="M876" s="1"/>
      <c r="N876" s="1"/>
      <c r="O876" s="1"/>
      <c r="P876" s="1"/>
      <c r="Q876" s="1"/>
      <c r="R876" s="1"/>
      <c r="S876" s="1"/>
      <c r="T876" s="1"/>
      <c r="U876" s="1"/>
    </row>
    <row r="877" spans="1:21" ht="13.5" customHeight="1" x14ac:dyDescent="0.25">
      <c r="A877" s="1"/>
      <c r="B877" s="1"/>
      <c r="C877" s="19"/>
      <c r="D877" s="1"/>
      <c r="E877" s="1"/>
      <c r="F877" s="1"/>
      <c r="G877" s="1"/>
      <c r="H877" s="1"/>
      <c r="I877" s="1"/>
      <c r="J877" s="1"/>
      <c r="K877" s="1"/>
      <c r="L877" s="1"/>
      <c r="M877" s="1"/>
      <c r="N877" s="1"/>
      <c r="O877" s="1"/>
      <c r="P877" s="1"/>
      <c r="Q877" s="1"/>
      <c r="R877" s="1"/>
      <c r="S877" s="1"/>
      <c r="T877" s="1"/>
      <c r="U877" s="1"/>
    </row>
    <row r="878" spans="1:21" ht="13.5" customHeight="1" x14ac:dyDescent="0.25">
      <c r="A878" s="1"/>
      <c r="B878" s="1"/>
      <c r="C878" s="19"/>
      <c r="D878" s="1"/>
      <c r="E878" s="1"/>
      <c r="F878" s="1"/>
      <c r="G878" s="1"/>
      <c r="H878" s="1"/>
      <c r="I878" s="1"/>
      <c r="J878" s="1"/>
      <c r="K878" s="1"/>
      <c r="L878" s="1"/>
      <c r="M878" s="1"/>
      <c r="N878" s="1"/>
      <c r="O878" s="1"/>
      <c r="P878" s="1"/>
      <c r="Q878" s="1"/>
      <c r="R878" s="1"/>
      <c r="S878" s="1"/>
      <c r="T878" s="1"/>
      <c r="U878" s="1"/>
    </row>
    <row r="879" spans="1:21" ht="13.5" customHeight="1" x14ac:dyDescent="0.25">
      <c r="A879" s="1"/>
      <c r="B879" s="1"/>
      <c r="C879" s="19"/>
      <c r="D879" s="1"/>
      <c r="E879" s="1"/>
      <c r="F879" s="1"/>
      <c r="G879" s="1"/>
      <c r="H879" s="1"/>
      <c r="I879" s="1"/>
      <c r="J879" s="1"/>
      <c r="K879" s="1"/>
      <c r="L879" s="1"/>
      <c r="M879" s="1"/>
      <c r="N879" s="1"/>
      <c r="O879" s="1"/>
      <c r="P879" s="1"/>
      <c r="Q879" s="1"/>
      <c r="R879" s="1"/>
      <c r="S879" s="1"/>
      <c r="T879" s="1"/>
      <c r="U879" s="1"/>
    </row>
    <row r="880" spans="1:21" ht="13.5" customHeight="1" x14ac:dyDescent="0.25">
      <c r="A880" s="1"/>
      <c r="B880" s="1"/>
      <c r="C880" s="19"/>
      <c r="D880" s="1"/>
      <c r="E880" s="1"/>
      <c r="F880" s="1"/>
      <c r="G880" s="1"/>
      <c r="H880" s="1"/>
      <c r="I880" s="1"/>
      <c r="J880" s="1"/>
      <c r="K880" s="1"/>
      <c r="L880" s="1"/>
      <c r="M880" s="1"/>
      <c r="N880" s="1"/>
      <c r="O880" s="1"/>
      <c r="P880" s="1"/>
      <c r="Q880" s="1"/>
      <c r="R880" s="1"/>
      <c r="S880" s="1"/>
      <c r="T880" s="1"/>
      <c r="U880" s="1"/>
    </row>
    <row r="881" spans="1:21" ht="13.5" customHeight="1" x14ac:dyDescent="0.25">
      <c r="A881" s="1"/>
      <c r="B881" s="1"/>
      <c r="C881" s="19"/>
      <c r="D881" s="1"/>
      <c r="E881" s="1"/>
      <c r="F881" s="1"/>
      <c r="G881" s="1"/>
      <c r="H881" s="1"/>
      <c r="I881" s="1"/>
      <c r="J881" s="1"/>
      <c r="K881" s="1"/>
      <c r="L881" s="1"/>
      <c r="M881" s="1"/>
      <c r="N881" s="1"/>
      <c r="O881" s="1"/>
      <c r="P881" s="1"/>
      <c r="Q881" s="1"/>
      <c r="R881" s="1"/>
      <c r="S881" s="1"/>
      <c r="T881" s="1"/>
      <c r="U881" s="1"/>
    </row>
    <row r="882" spans="1:21" ht="13.5" customHeight="1" x14ac:dyDescent="0.25">
      <c r="A882" s="1"/>
      <c r="B882" s="1"/>
      <c r="C882" s="19"/>
      <c r="D882" s="1"/>
      <c r="E882" s="1"/>
      <c r="F882" s="1"/>
      <c r="G882" s="1"/>
      <c r="H882" s="1"/>
      <c r="I882" s="1"/>
      <c r="J882" s="1"/>
      <c r="K882" s="1"/>
      <c r="L882" s="1"/>
      <c r="M882" s="1"/>
      <c r="N882" s="1"/>
      <c r="O882" s="1"/>
      <c r="P882" s="1"/>
      <c r="Q882" s="1"/>
      <c r="R882" s="1"/>
      <c r="S882" s="1"/>
      <c r="T882" s="1"/>
      <c r="U882" s="1"/>
    </row>
    <row r="883" spans="1:21" ht="13.5" customHeight="1" x14ac:dyDescent="0.25">
      <c r="A883" s="1"/>
      <c r="B883" s="1"/>
      <c r="C883" s="19"/>
      <c r="D883" s="1"/>
      <c r="E883" s="1"/>
      <c r="F883" s="1"/>
      <c r="G883" s="1"/>
      <c r="H883" s="1"/>
      <c r="I883" s="1"/>
      <c r="J883" s="1"/>
      <c r="K883" s="1"/>
      <c r="L883" s="1"/>
      <c r="M883" s="1"/>
      <c r="N883" s="1"/>
      <c r="O883" s="1"/>
      <c r="P883" s="1"/>
      <c r="Q883" s="1"/>
      <c r="R883" s="1"/>
      <c r="S883" s="1"/>
      <c r="T883" s="1"/>
      <c r="U883" s="1"/>
    </row>
    <row r="884" spans="1:21" ht="13.5" customHeight="1" x14ac:dyDescent="0.25">
      <c r="A884" s="1"/>
      <c r="B884" s="1"/>
      <c r="C884" s="19"/>
      <c r="D884" s="1"/>
      <c r="E884" s="1"/>
      <c r="F884" s="1"/>
      <c r="G884" s="1"/>
      <c r="H884" s="1"/>
      <c r="I884" s="1"/>
      <c r="J884" s="1"/>
      <c r="K884" s="1"/>
      <c r="L884" s="1"/>
      <c r="M884" s="1"/>
      <c r="N884" s="1"/>
      <c r="O884" s="1"/>
      <c r="P884" s="1"/>
      <c r="Q884" s="1"/>
      <c r="R884" s="1"/>
      <c r="S884" s="1"/>
      <c r="T884" s="1"/>
      <c r="U884" s="1"/>
    </row>
    <row r="885" spans="1:21" ht="13.5" customHeight="1" x14ac:dyDescent="0.25">
      <c r="A885" s="1"/>
      <c r="B885" s="1"/>
      <c r="C885" s="19"/>
      <c r="D885" s="1"/>
      <c r="E885" s="1"/>
      <c r="F885" s="1"/>
      <c r="G885" s="1"/>
      <c r="H885" s="1"/>
      <c r="I885" s="1"/>
      <c r="J885" s="1"/>
      <c r="K885" s="1"/>
      <c r="L885" s="1"/>
      <c r="M885" s="1"/>
      <c r="N885" s="1"/>
      <c r="O885" s="1"/>
      <c r="P885" s="1"/>
      <c r="Q885" s="1"/>
      <c r="R885" s="1"/>
      <c r="S885" s="1"/>
      <c r="T885" s="1"/>
      <c r="U885" s="1"/>
    </row>
    <row r="886" spans="1:21" ht="13.5" customHeight="1" x14ac:dyDescent="0.25">
      <c r="A886" s="1"/>
      <c r="B886" s="1"/>
      <c r="C886" s="19"/>
      <c r="D886" s="1"/>
      <c r="E886" s="1"/>
      <c r="F886" s="1"/>
      <c r="G886" s="1"/>
      <c r="H886" s="1"/>
      <c r="I886" s="1"/>
      <c r="J886" s="1"/>
      <c r="K886" s="1"/>
      <c r="L886" s="1"/>
      <c r="M886" s="1"/>
      <c r="N886" s="1"/>
      <c r="O886" s="1"/>
      <c r="P886" s="1"/>
      <c r="Q886" s="1"/>
      <c r="R886" s="1"/>
      <c r="S886" s="1"/>
      <c r="T886" s="1"/>
      <c r="U886" s="1"/>
    </row>
    <row r="887" spans="1:21" ht="13.5" customHeight="1" x14ac:dyDescent="0.25">
      <c r="A887" s="1"/>
      <c r="B887" s="1"/>
      <c r="C887" s="19"/>
      <c r="D887" s="1"/>
      <c r="E887" s="1"/>
      <c r="F887" s="1"/>
      <c r="G887" s="1"/>
      <c r="H887" s="1"/>
      <c r="I887" s="1"/>
      <c r="J887" s="1"/>
      <c r="K887" s="1"/>
      <c r="L887" s="1"/>
      <c r="M887" s="1"/>
      <c r="N887" s="1"/>
      <c r="O887" s="1"/>
      <c r="P887" s="1"/>
      <c r="Q887" s="1"/>
      <c r="R887" s="1"/>
      <c r="S887" s="1"/>
      <c r="T887" s="1"/>
      <c r="U887" s="1"/>
    </row>
    <row r="888" spans="1:21" ht="13.5" customHeight="1" x14ac:dyDescent="0.25">
      <c r="A888" s="1"/>
      <c r="B888" s="1"/>
      <c r="C888" s="19"/>
      <c r="D888" s="1"/>
      <c r="E888" s="1"/>
      <c r="F888" s="1"/>
      <c r="G888" s="1"/>
      <c r="H888" s="1"/>
      <c r="I888" s="1"/>
      <c r="J888" s="1"/>
      <c r="K888" s="1"/>
      <c r="L888" s="1"/>
      <c r="M888" s="1"/>
      <c r="N888" s="1"/>
      <c r="O888" s="1"/>
      <c r="P888" s="1"/>
      <c r="Q888" s="1"/>
      <c r="R888" s="1"/>
      <c r="S888" s="1"/>
      <c r="T888" s="1"/>
      <c r="U888" s="1"/>
    </row>
    <row r="889" spans="1:21" ht="13.5" customHeight="1" x14ac:dyDescent="0.25">
      <c r="A889" s="1"/>
      <c r="B889" s="1"/>
      <c r="C889" s="19"/>
      <c r="D889" s="1"/>
      <c r="E889" s="1"/>
      <c r="F889" s="1"/>
      <c r="G889" s="1"/>
      <c r="H889" s="1"/>
      <c r="I889" s="1"/>
      <c r="J889" s="1"/>
      <c r="K889" s="1"/>
      <c r="L889" s="1"/>
      <c r="M889" s="1"/>
      <c r="N889" s="1"/>
      <c r="O889" s="1"/>
      <c r="P889" s="1"/>
      <c r="Q889" s="1"/>
      <c r="R889" s="1"/>
      <c r="S889" s="1"/>
      <c r="T889" s="1"/>
      <c r="U889" s="1"/>
    </row>
    <row r="890" spans="1:21" ht="13.5" customHeight="1" x14ac:dyDescent="0.25">
      <c r="A890" s="1"/>
      <c r="B890" s="1"/>
      <c r="C890" s="19"/>
      <c r="D890" s="1"/>
      <c r="E890" s="1"/>
      <c r="F890" s="1"/>
      <c r="G890" s="1"/>
      <c r="H890" s="1"/>
      <c r="I890" s="1"/>
      <c r="J890" s="1"/>
      <c r="K890" s="1"/>
      <c r="L890" s="1"/>
      <c r="M890" s="1"/>
      <c r="N890" s="1"/>
      <c r="O890" s="1"/>
      <c r="P890" s="1"/>
      <c r="Q890" s="1"/>
      <c r="R890" s="1"/>
      <c r="S890" s="1"/>
      <c r="T890" s="1"/>
      <c r="U890" s="1"/>
    </row>
    <row r="891" spans="1:21" ht="13.5" customHeight="1" x14ac:dyDescent="0.25">
      <c r="A891" s="1"/>
      <c r="B891" s="1"/>
      <c r="C891" s="19"/>
      <c r="D891" s="1"/>
      <c r="E891" s="1"/>
      <c r="F891" s="1"/>
      <c r="G891" s="1"/>
      <c r="H891" s="1"/>
      <c r="I891" s="1"/>
      <c r="J891" s="1"/>
      <c r="K891" s="1"/>
      <c r="L891" s="1"/>
      <c r="M891" s="1"/>
      <c r="N891" s="1"/>
      <c r="O891" s="1"/>
      <c r="P891" s="1"/>
      <c r="Q891" s="1"/>
      <c r="R891" s="1"/>
      <c r="S891" s="1"/>
      <c r="T891" s="1"/>
      <c r="U891" s="1"/>
    </row>
    <row r="892" spans="1:21" ht="13.5" customHeight="1" x14ac:dyDescent="0.25">
      <c r="A892" s="1"/>
      <c r="B892" s="1"/>
      <c r="C892" s="19"/>
      <c r="D892" s="1"/>
      <c r="E892" s="1"/>
      <c r="F892" s="1"/>
      <c r="G892" s="1"/>
      <c r="H892" s="1"/>
      <c r="I892" s="1"/>
      <c r="J892" s="1"/>
      <c r="K892" s="1"/>
      <c r="L892" s="1"/>
      <c r="M892" s="1"/>
      <c r="N892" s="1"/>
      <c r="O892" s="1"/>
      <c r="P892" s="1"/>
      <c r="Q892" s="1"/>
      <c r="R892" s="1"/>
      <c r="S892" s="1"/>
      <c r="T892" s="1"/>
      <c r="U892" s="1"/>
    </row>
    <row r="893" spans="1:21" ht="13.5" customHeight="1" x14ac:dyDescent="0.25">
      <c r="A893" s="1"/>
      <c r="B893" s="1"/>
      <c r="C893" s="19"/>
      <c r="D893" s="1"/>
      <c r="E893" s="1"/>
      <c r="F893" s="1"/>
      <c r="G893" s="1"/>
      <c r="H893" s="1"/>
      <c r="I893" s="1"/>
      <c r="J893" s="1"/>
      <c r="K893" s="1"/>
      <c r="L893" s="1"/>
      <c r="M893" s="1"/>
      <c r="N893" s="1"/>
      <c r="O893" s="1"/>
      <c r="P893" s="1"/>
      <c r="Q893" s="1"/>
      <c r="R893" s="1"/>
      <c r="S893" s="1"/>
      <c r="T893" s="1"/>
      <c r="U893" s="1"/>
    </row>
    <row r="894" spans="1:21" ht="13.5" customHeight="1" x14ac:dyDescent="0.25">
      <c r="A894" s="1"/>
      <c r="B894" s="1"/>
      <c r="C894" s="19"/>
      <c r="D894" s="1"/>
      <c r="E894" s="1"/>
      <c r="F894" s="1"/>
      <c r="G894" s="1"/>
      <c r="H894" s="1"/>
      <c r="I894" s="1"/>
      <c r="J894" s="1"/>
      <c r="K894" s="1"/>
      <c r="L894" s="1"/>
      <c r="M894" s="1"/>
      <c r="N894" s="1"/>
      <c r="O894" s="1"/>
      <c r="P894" s="1"/>
      <c r="Q894" s="1"/>
      <c r="R894" s="1"/>
      <c r="S894" s="1"/>
      <c r="T894" s="1"/>
      <c r="U894" s="1"/>
    </row>
    <row r="895" spans="1:21" ht="13.5" customHeight="1" x14ac:dyDescent="0.25">
      <c r="A895" s="1"/>
      <c r="B895" s="1"/>
      <c r="C895" s="19"/>
      <c r="D895" s="1"/>
      <c r="E895" s="1"/>
      <c r="F895" s="1"/>
      <c r="G895" s="1"/>
      <c r="H895" s="1"/>
      <c r="I895" s="1"/>
      <c r="J895" s="1"/>
      <c r="K895" s="1"/>
      <c r="L895" s="1"/>
      <c r="M895" s="1"/>
      <c r="N895" s="1"/>
      <c r="O895" s="1"/>
      <c r="P895" s="1"/>
      <c r="Q895" s="1"/>
      <c r="R895" s="1"/>
      <c r="S895" s="1"/>
      <c r="T895" s="1"/>
      <c r="U895" s="1"/>
    </row>
    <row r="896" spans="1:21" ht="13.5" customHeight="1" x14ac:dyDescent="0.25">
      <c r="A896" s="1"/>
      <c r="B896" s="1"/>
      <c r="C896" s="19"/>
      <c r="D896" s="1"/>
      <c r="E896" s="1"/>
      <c r="F896" s="1"/>
      <c r="G896" s="1"/>
      <c r="H896" s="1"/>
      <c r="I896" s="1"/>
      <c r="J896" s="1"/>
      <c r="K896" s="1"/>
      <c r="L896" s="1"/>
      <c r="M896" s="1"/>
      <c r="N896" s="1"/>
      <c r="O896" s="1"/>
      <c r="P896" s="1"/>
      <c r="Q896" s="1"/>
      <c r="R896" s="1"/>
      <c r="S896" s="1"/>
      <c r="T896" s="1"/>
      <c r="U896" s="1"/>
    </row>
    <row r="897" spans="1:21" ht="13.5" customHeight="1" x14ac:dyDescent="0.25">
      <c r="A897" s="1"/>
      <c r="B897" s="1"/>
      <c r="C897" s="19"/>
      <c r="D897" s="1"/>
      <c r="E897" s="1"/>
      <c r="F897" s="1"/>
      <c r="G897" s="1"/>
      <c r="H897" s="1"/>
      <c r="I897" s="1"/>
      <c r="J897" s="1"/>
      <c r="K897" s="1"/>
      <c r="L897" s="1"/>
      <c r="M897" s="1"/>
      <c r="N897" s="1"/>
      <c r="O897" s="1"/>
      <c r="P897" s="1"/>
      <c r="Q897" s="1"/>
      <c r="R897" s="1"/>
      <c r="S897" s="1"/>
      <c r="T897" s="1"/>
      <c r="U897" s="1"/>
    </row>
    <row r="898" spans="1:21" ht="13.5" customHeight="1" x14ac:dyDescent="0.25">
      <c r="A898" s="1"/>
      <c r="B898" s="1"/>
      <c r="C898" s="19"/>
      <c r="D898" s="1"/>
      <c r="E898" s="1"/>
      <c r="F898" s="1"/>
      <c r="G898" s="1"/>
      <c r="H898" s="1"/>
      <c r="I898" s="1"/>
      <c r="J898" s="1"/>
      <c r="K898" s="1"/>
      <c r="L898" s="1"/>
      <c r="M898" s="1"/>
      <c r="N898" s="1"/>
      <c r="O898" s="1"/>
      <c r="P898" s="1"/>
      <c r="Q898" s="1"/>
      <c r="R898" s="1"/>
      <c r="S898" s="1"/>
      <c r="T898" s="1"/>
      <c r="U898" s="1"/>
    </row>
    <row r="899" spans="1:21" ht="13.5" customHeight="1" x14ac:dyDescent="0.25">
      <c r="A899" s="1"/>
      <c r="B899" s="1"/>
      <c r="C899" s="19"/>
      <c r="D899" s="1"/>
      <c r="E899" s="1"/>
      <c r="F899" s="1"/>
      <c r="G899" s="1"/>
      <c r="H899" s="1"/>
      <c r="I899" s="1"/>
      <c r="J899" s="1"/>
      <c r="K899" s="1"/>
      <c r="L899" s="1"/>
      <c r="M899" s="1"/>
      <c r="N899" s="1"/>
      <c r="O899" s="1"/>
      <c r="P899" s="1"/>
      <c r="Q899" s="1"/>
      <c r="R899" s="1"/>
      <c r="S899" s="1"/>
      <c r="T899" s="1"/>
      <c r="U899" s="1"/>
    </row>
    <row r="900" spans="1:21" ht="13.5" customHeight="1" x14ac:dyDescent="0.25">
      <c r="A900" s="1"/>
      <c r="B900" s="1"/>
      <c r="C900" s="19"/>
      <c r="D900" s="1"/>
      <c r="E900" s="1"/>
      <c r="F900" s="1"/>
      <c r="G900" s="1"/>
      <c r="H900" s="1"/>
      <c r="I900" s="1"/>
      <c r="J900" s="1"/>
      <c r="K900" s="1"/>
      <c r="L900" s="1"/>
      <c r="M900" s="1"/>
      <c r="N900" s="1"/>
      <c r="O900" s="1"/>
      <c r="P900" s="1"/>
      <c r="Q900" s="1"/>
      <c r="R900" s="1"/>
      <c r="S900" s="1"/>
      <c r="T900" s="1"/>
      <c r="U900" s="1"/>
    </row>
    <row r="901" spans="1:21" ht="13.5" customHeight="1" x14ac:dyDescent="0.25">
      <c r="A901" s="1"/>
      <c r="B901" s="1"/>
      <c r="C901" s="19"/>
      <c r="D901" s="1"/>
      <c r="E901" s="1"/>
      <c r="F901" s="1"/>
      <c r="G901" s="1"/>
      <c r="H901" s="1"/>
      <c r="I901" s="1"/>
      <c r="J901" s="1"/>
      <c r="K901" s="1"/>
      <c r="L901" s="1"/>
      <c r="M901" s="1"/>
      <c r="N901" s="1"/>
      <c r="O901" s="1"/>
      <c r="P901" s="1"/>
      <c r="Q901" s="1"/>
      <c r="R901" s="1"/>
      <c r="S901" s="1"/>
      <c r="T901" s="1"/>
      <c r="U901" s="1"/>
    </row>
    <row r="902" spans="1:21" ht="13.5" customHeight="1" x14ac:dyDescent="0.25">
      <c r="A902" s="1"/>
      <c r="B902" s="1"/>
      <c r="C902" s="19"/>
      <c r="D902" s="1"/>
      <c r="E902" s="1"/>
      <c r="F902" s="1"/>
      <c r="G902" s="1"/>
      <c r="H902" s="1"/>
      <c r="I902" s="1"/>
      <c r="J902" s="1"/>
      <c r="K902" s="1"/>
      <c r="L902" s="1"/>
      <c r="M902" s="1"/>
      <c r="N902" s="1"/>
      <c r="O902" s="1"/>
      <c r="P902" s="1"/>
      <c r="Q902" s="1"/>
      <c r="R902" s="1"/>
      <c r="S902" s="1"/>
      <c r="T902" s="1"/>
      <c r="U902" s="1"/>
    </row>
    <row r="903" spans="1:21" ht="13.5" customHeight="1" x14ac:dyDescent="0.25">
      <c r="A903" s="1"/>
      <c r="B903" s="1"/>
      <c r="C903" s="19"/>
      <c r="D903" s="1"/>
      <c r="E903" s="1"/>
      <c r="F903" s="1"/>
      <c r="G903" s="1"/>
      <c r="H903" s="1"/>
      <c r="I903" s="1"/>
      <c r="J903" s="1"/>
      <c r="K903" s="1"/>
      <c r="L903" s="1"/>
      <c r="M903" s="1"/>
      <c r="N903" s="1"/>
      <c r="O903" s="1"/>
      <c r="P903" s="1"/>
      <c r="Q903" s="1"/>
      <c r="R903" s="1"/>
      <c r="S903" s="1"/>
      <c r="T903" s="1"/>
      <c r="U903" s="1"/>
    </row>
    <row r="904" spans="1:21" ht="13.5" customHeight="1" x14ac:dyDescent="0.25">
      <c r="A904" s="1"/>
      <c r="B904" s="1"/>
      <c r="C904" s="19"/>
      <c r="D904" s="1"/>
      <c r="E904" s="1"/>
      <c r="F904" s="1"/>
      <c r="G904" s="1"/>
      <c r="H904" s="1"/>
      <c r="I904" s="1"/>
      <c r="J904" s="1"/>
      <c r="K904" s="1"/>
      <c r="L904" s="1"/>
      <c r="M904" s="1"/>
      <c r="N904" s="1"/>
      <c r="O904" s="1"/>
      <c r="P904" s="1"/>
      <c r="Q904" s="1"/>
      <c r="R904" s="1"/>
      <c r="S904" s="1"/>
      <c r="T904" s="1"/>
      <c r="U904" s="1"/>
    </row>
    <row r="905" spans="1:21" ht="13.5" customHeight="1" x14ac:dyDescent="0.25">
      <c r="A905" s="1"/>
      <c r="B905" s="1"/>
      <c r="C905" s="19"/>
      <c r="D905" s="1"/>
      <c r="E905" s="1"/>
      <c r="F905" s="1"/>
      <c r="G905" s="1"/>
      <c r="H905" s="1"/>
      <c r="I905" s="1"/>
      <c r="J905" s="1"/>
      <c r="K905" s="1"/>
      <c r="L905" s="1"/>
      <c r="M905" s="1"/>
      <c r="N905" s="1"/>
      <c r="O905" s="1"/>
      <c r="P905" s="1"/>
      <c r="Q905" s="1"/>
      <c r="R905" s="1"/>
      <c r="S905" s="1"/>
      <c r="T905" s="1"/>
      <c r="U905" s="1"/>
    </row>
    <row r="906" spans="1:21" ht="13.5" customHeight="1" x14ac:dyDescent="0.25">
      <c r="A906" s="1"/>
      <c r="B906" s="1"/>
      <c r="C906" s="19"/>
      <c r="D906" s="1"/>
      <c r="E906" s="1"/>
      <c r="F906" s="1"/>
      <c r="G906" s="1"/>
      <c r="H906" s="1"/>
      <c r="I906" s="1"/>
      <c r="J906" s="1"/>
      <c r="K906" s="1"/>
      <c r="L906" s="1"/>
      <c r="M906" s="1"/>
      <c r="N906" s="1"/>
      <c r="O906" s="1"/>
      <c r="P906" s="1"/>
      <c r="Q906" s="1"/>
      <c r="R906" s="1"/>
      <c r="S906" s="1"/>
      <c r="T906" s="1"/>
      <c r="U906" s="1"/>
    </row>
    <row r="907" spans="1:21" ht="13.5" customHeight="1" x14ac:dyDescent="0.25">
      <c r="A907" s="1"/>
      <c r="B907" s="1"/>
      <c r="C907" s="19"/>
      <c r="D907" s="1"/>
      <c r="E907" s="1"/>
      <c r="F907" s="1"/>
      <c r="G907" s="1"/>
      <c r="H907" s="1"/>
      <c r="I907" s="1"/>
      <c r="J907" s="1"/>
      <c r="K907" s="1"/>
      <c r="L907" s="1"/>
      <c r="M907" s="1"/>
      <c r="N907" s="1"/>
      <c r="O907" s="1"/>
      <c r="P907" s="1"/>
      <c r="Q907" s="1"/>
      <c r="R907" s="1"/>
      <c r="S907" s="1"/>
      <c r="T907" s="1"/>
      <c r="U907" s="1"/>
    </row>
    <row r="908" spans="1:21" ht="13.5" customHeight="1" x14ac:dyDescent="0.25">
      <c r="A908" s="1"/>
      <c r="B908" s="1"/>
      <c r="C908" s="19"/>
      <c r="D908" s="1"/>
      <c r="E908" s="1"/>
      <c r="F908" s="1"/>
      <c r="G908" s="1"/>
      <c r="H908" s="1"/>
      <c r="I908" s="1"/>
      <c r="J908" s="1"/>
      <c r="K908" s="1"/>
      <c r="L908" s="1"/>
      <c r="M908" s="1"/>
      <c r="N908" s="1"/>
      <c r="O908" s="1"/>
      <c r="P908" s="1"/>
      <c r="Q908" s="1"/>
      <c r="R908" s="1"/>
      <c r="S908" s="1"/>
      <c r="T908" s="1"/>
      <c r="U908" s="1"/>
    </row>
    <row r="909" spans="1:21" ht="13.5" customHeight="1" x14ac:dyDescent="0.25">
      <c r="A909" s="1"/>
      <c r="B909" s="1"/>
      <c r="C909" s="19"/>
      <c r="D909" s="1"/>
      <c r="E909" s="1"/>
      <c r="F909" s="1"/>
      <c r="G909" s="1"/>
      <c r="H909" s="1"/>
      <c r="I909" s="1"/>
      <c r="J909" s="1"/>
      <c r="K909" s="1"/>
      <c r="L909" s="1"/>
      <c r="M909" s="1"/>
      <c r="N909" s="1"/>
      <c r="O909" s="1"/>
      <c r="P909" s="1"/>
      <c r="Q909" s="1"/>
      <c r="R909" s="1"/>
      <c r="S909" s="1"/>
      <c r="T909" s="1"/>
      <c r="U909" s="1"/>
    </row>
    <row r="910" spans="1:21" ht="13.5" customHeight="1" x14ac:dyDescent="0.25">
      <c r="A910" s="1"/>
      <c r="B910" s="1"/>
      <c r="C910" s="19"/>
      <c r="D910" s="1"/>
      <c r="E910" s="1"/>
      <c r="F910" s="1"/>
      <c r="G910" s="1"/>
      <c r="H910" s="1"/>
      <c r="I910" s="1"/>
      <c r="J910" s="1"/>
      <c r="K910" s="1"/>
      <c r="L910" s="1"/>
      <c r="M910" s="1"/>
      <c r="N910" s="1"/>
      <c r="O910" s="1"/>
      <c r="P910" s="1"/>
      <c r="Q910" s="1"/>
      <c r="R910" s="1"/>
      <c r="S910" s="1"/>
      <c r="T910" s="1"/>
      <c r="U910" s="1"/>
    </row>
    <row r="911" spans="1:21" ht="13.5" customHeight="1" x14ac:dyDescent="0.25">
      <c r="A911" s="1"/>
      <c r="B911" s="1"/>
      <c r="C911" s="19"/>
      <c r="D911" s="1"/>
      <c r="E911" s="1"/>
      <c r="F911" s="1"/>
      <c r="G911" s="1"/>
      <c r="H911" s="1"/>
      <c r="I911" s="1"/>
      <c r="J911" s="1"/>
      <c r="K911" s="1"/>
      <c r="L911" s="1"/>
      <c r="M911" s="1"/>
      <c r="N911" s="1"/>
      <c r="O911" s="1"/>
      <c r="P911" s="1"/>
      <c r="Q911" s="1"/>
      <c r="R911" s="1"/>
      <c r="S911" s="1"/>
      <c r="T911" s="1"/>
      <c r="U911" s="1"/>
    </row>
    <row r="912" spans="1:21" ht="13.5" customHeight="1" x14ac:dyDescent="0.25">
      <c r="A912" s="1"/>
      <c r="B912" s="1"/>
      <c r="C912" s="19"/>
      <c r="D912" s="1"/>
      <c r="E912" s="1"/>
      <c r="F912" s="1"/>
      <c r="G912" s="1"/>
      <c r="H912" s="1"/>
      <c r="I912" s="1"/>
      <c r="J912" s="1"/>
      <c r="K912" s="1"/>
      <c r="L912" s="1"/>
      <c r="M912" s="1"/>
      <c r="N912" s="1"/>
      <c r="O912" s="1"/>
      <c r="P912" s="1"/>
      <c r="Q912" s="1"/>
      <c r="R912" s="1"/>
      <c r="S912" s="1"/>
      <c r="T912" s="1"/>
      <c r="U912" s="1"/>
    </row>
    <row r="913" spans="1:21" ht="13.5" customHeight="1" x14ac:dyDescent="0.25">
      <c r="A913" s="1"/>
      <c r="B913" s="1"/>
      <c r="C913" s="19"/>
      <c r="D913" s="1"/>
      <c r="E913" s="1"/>
      <c r="F913" s="1"/>
      <c r="G913" s="1"/>
      <c r="H913" s="1"/>
      <c r="I913" s="1"/>
      <c r="J913" s="1"/>
      <c r="K913" s="1"/>
      <c r="L913" s="1"/>
      <c r="M913" s="1"/>
      <c r="N913" s="1"/>
      <c r="O913" s="1"/>
      <c r="P913" s="1"/>
      <c r="Q913" s="1"/>
      <c r="R913" s="1"/>
      <c r="S913" s="1"/>
      <c r="T913" s="1"/>
      <c r="U913" s="1"/>
    </row>
    <row r="914" spans="1:21" ht="13.5" customHeight="1" x14ac:dyDescent="0.25">
      <c r="A914" s="1"/>
      <c r="B914" s="1"/>
      <c r="C914" s="19"/>
      <c r="D914" s="1"/>
      <c r="E914" s="1"/>
      <c r="F914" s="1"/>
      <c r="G914" s="1"/>
      <c r="H914" s="1"/>
      <c r="I914" s="1"/>
      <c r="J914" s="1"/>
      <c r="K914" s="1"/>
      <c r="L914" s="1"/>
      <c r="M914" s="1"/>
      <c r="N914" s="1"/>
      <c r="O914" s="1"/>
      <c r="P914" s="1"/>
      <c r="Q914" s="1"/>
      <c r="R914" s="1"/>
      <c r="S914" s="1"/>
      <c r="T914" s="1"/>
      <c r="U914" s="1"/>
    </row>
    <row r="915" spans="1:21" ht="13.5" customHeight="1" x14ac:dyDescent="0.25">
      <c r="A915" s="1"/>
      <c r="B915" s="1"/>
      <c r="C915" s="19"/>
      <c r="D915" s="1"/>
      <c r="E915" s="1"/>
      <c r="F915" s="1"/>
      <c r="G915" s="1"/>
      <c r="H915" s="1"/>
      <c r="I915" s="1"/>
      <c r="J915" s="1"/>
      <c r="K915" s="1"/>
      <c r="L915" s="1"/>
      <c r="M915" s="1"/>
      <c r="N915" s="1"/>
      <c r="O915" s="1"/>
      <c r="P915" s="1"/>
      <c r="Q915" s="1"/>
      <c r="R915" s="1"/>
      <c r="S915" s="1"/>
      <c r="T915" s="1"/>
      <c r="U915" s="1"/>
    </row>
    <row r="916" spans="1:21" ht="13.5" customHeight="1" x14ac:dyDescent="0.25">
      <c r="A916" s="1"/>
      <c r="B916" s="1"/>
      <c r="C916" s="19"/>
      <c r="D916" s="1"/>
      <c r="E916" s="1"/>
      <c r="F916" s="1"/>
      <c r="G916" s="1"/>
      <c r="H916" s="1"/>
      <c r="I916" s="1"/>
      <c r="J916" s="1"/>
      <c r="K916" s="1"/>
      <c r="L916" s="1"/>
      <c r="M916" s="1"/>
      <c r="N916" s="1"/>
      <c r="O916" s="1"/>
      <c r="P916" s="1"/>
      <c r="Q916" s="1"/>
      <c r="R916" s="1"/>
      <c r="S916" s="1"/>
      <c r="T916" s="1"/>
      <c r="U916" s="1"/>
    </row>
    <row r="917" spans="1:21" ht="13.5" customHeight="1" x14ac:dyDescent="0.25">
      <c r="A917" s="1"/>
      <c r="B917" s="1"/>
      <c r="C917" s="19"/>
      <c r="D917" s="1"/>
      <c r="E917" s="1"/>
      <c r="F917" s="1"/>
      <c r="G917" s="1"/>
      <c r="H917" s="1"/>
      <c r="I917" s="1"/>
      <c r="J917" s="1"/>
      <c r="K917" s="1"/>
      <c r="L917" s="1"/>
      <c r="M917" s="1"/>
      <c r="N917" s="1"/>
      <c r="O917" s="1"/>
      <c r="P917" s="1"/>
      <c r="Q917" s="1"/>
      <c r="R917" s="1"/>
      <c r="S917" s="1"/>
      <c r="T917" s="1"/>
      <c r="U917" s="1"/>
    </row>
    <row r="918" spans="1:21" ht="13.5" customHeight="1" x14ac:dyDescent="0.25">
      <c r="A918" s="1"/>
      <c r="B918" s="1"/>
      <c r="C918" s="19"/>
      <c r="D918" s="1"/>
      <c r="E918" s="1"/>
      <c r="F918" s="1"/>
      <c r="G918" s="1"/>
      <c r="H918" s="1"/>
      <c r="I918" s="1"/>
      <c r="J918" s="1"/>
      <c r="K918" s="1"/>
      <c r="L918" s="1"/>
      <c r="M918" s="1"/>
      <c r="N918" s="1"/>
      <c r="O918" s="1"/>
      <c r="P918" s="1"/>
      <c r="Q918" s="1"/>
      <c r="R918" s="1"/>
      <c r="S918" s="1"/>
      <c r="T918" s="1"/>
      <c r="U918" s="1"/>
    </row>
    <row r="919" spans="1:21" ht="13.5" customHeight="1" x14ac:dyDescent="0.25">
      <c r="A919" s="1"/>
      <c r="B919" s="1"/>
      <c r="C919" s="19"/>
      <c r="D919" s="1"/>
      <c r="E919" s="1"/>
      <c r="F919" s="1"/>
      <c r="G919" s="1"/>
      <c r="H919" s="1"/>
      <c r="I919" s="1"/>
      <c r="J919" s="1"/>
      <c r="K919" s="1"/>
      <c r="L919" s="1"/>
      <c r="M919" s="1"/>
      <c r="N919" s="1"/>
      <c r="O919" s="1"/>
      <c r="P919" s="1"/>
      <c r="Q919" s="1"/>
      <c r="R919" s="1"/>
      <c r="S919" s="1"/>
      <c r="T919" s="1"/>
      <c r="U919" s="1"/>
    </row>
    <row r="920" spans="1:21" ht="13.5" customHeight="1" x14ac:dyDescent="0.25">
      <c r="A920" s="1"/>
      <c r="B920" s="1"/>
      <c r="C920" s="19"/>
      <c r="D920" s="1"/>
      <c r="E920" s="1"/>
      <c r="F920" s="1"/>
      <c r="G920" s="1"/>
      <c r="H920" s="1"/>
      <c r="I920" s="1"/>
      <c r="J920" s="1"/>
      <c r="K920" s="1"/>
      <c r="L920" s="1"/>
      <c r="M920" s="1"/>
      <c r="N920" s="1"/>
      <c r="O920" s="1"/>
      <c r="P920" s="1"/>
      <c r="Q920" s="1"/>
      <c r="R920" s="1"/>
      <c r="S920" s="1"/>
      <c r="T920" s="1"/>
      <c r="U920" s="1"/>
    </row>
    <row r="921" spans="1:21" ht="13.5" customHeight="1" x14ac:dyDescent="0.25">
      <c r="A921" s="1"/>
      <c r="B921" s="1"/>
      <c r="C921" s="19"/>
      <c r="D921" s="1"/>
      <c r="E921" s="1"/>
      <c r="F921" s="1"/>
      <c r="G921" s="1"/>
      <c r="H921" s="1"/>
      <c r="I921" s="1"/>
      <c r="J921" s="1"/>
      <c r="K921" s="1"/>
      <c r="L921" s="1"/>
      <c r="M921" s="1"/>
      <c r="N921" s="1"/>
      <c r="O921" s="1"/>
      <c r="P921" s="1"/>
      <c r="Q921" s="1"/>
      <c r="R921" s="1"/>
      <c r="S921" s="1"/>
      <c r="T921" s="1"/>
      <c r="U921" s="1"/>
    </row>
    <row r="922" spans="1:21" ht="13.5" customHeight="1" x14ac:dyDescent="0.25">
      <c r="A922" s="1"/>
      <c r="B922" s="1"/>
      <c r="C922" s="19"/>
      <c r="D922" s="1"/>
      <c r="E922" s="1"/>
      <c r="F922" s="1"/>
      <c r="G922" s="1"/>
      <c r="H922" s="1"/>
      <c r="I922" s="1"/>
      <c r="J922" s="1"/>
      <c r="K922" s="1"/>
      <c r="L922" s="1"/>
      <c r="M922" s="1"/>
      <c r="N922" s="1"/>
      <c r="O922" s="1"/>
      <c r="P922" s="1"/>
      <c r="Q922" s="1"/>
      <c r="R922" s="1"/>
      <c r="S922" s="1"/>
      <c r="T922" s="1"/>
      <c r="U922" s="1"/>
    </row>
    <row r="923" spans="1:21" ht="13.5" customHeight="1" x14ac:dyDescent="0.25">
      <c r="A923" s="1"/>
      <c r="B923" s="1"/>
      <c r="C923" s="19"/>
      <c r="D923" s="1"/>
      <c r="E923" s="1"/>
      <c r="F923" s="1"/>
      <c r="G923" s="1"/>
      <c r="H923" s="1"/>
      <c r="I923" s="1"/>
      <c r="J923" s="1"/>
      <c r="K923" s="1"/>
      <c r="L923" s="1"/>
      <c r="M923" s="1"/>
      <c r="N923" s="1"/>
      <c r="O923" s="1"/>
      <c r="P923" s="1"/>
      <c r="Q923" s="1"/>
      <c r="R923" s="1"/>
      <c r="S923" s="1"/>
      <c r="T923" s="1"/>
      <c r="U923" s="1"/>
    </row>
    <row r="924" spans="1:21" ht="13.5" customHeight="1" x14ac:dyDescent="0.25">
      <c r="A924" s="1"/>
      <c r="B924" s="1"/>
      <c r="C924" s="19"/>
      <c r="D924" s="1"/>
      <c r="E924" s="1"/>
      <c r="F924" s="1"/>
      <c r="G924" s="1"/>
      <c r="H924" s="1"/>
      <c r="I924" s="1"/>
      <c r="J924" s="1"/>
      <c r="K924" s="1"/>
      <c r="L924" s="1"/>
      <c r="M924" s="1"/>
      <c r="N924" s="1"/>
      <c r="O924" s="1"/>
      <c r="P924" s="1"/>
      <c r="Q924" s="1"/>
      <c r="R924" s="1"/>
      <c r="S924" s="1"/>
      <c r="T924" s="1"/>
      <c r="U924" s="1"/>
    </row>
    <row r="925" spans="1:21" ht="13.5" customHeight="1" x14ac:dyDescent="0.25">
      <c r="A925" s="1"/>
      <c r="B925" s="1"/>
      <c r="C925" s="19"/>
      <c r="D925" s="1"/>
      <c r="E925" s="1"/>
      <c r="F925" s="1"/>
      <c r="G925" s="1"/>
      <c r="H925" s="1"/>
      <c r="I925" s="1"/>
      <c r="J925" s="1"/>
      <c r="K925" s="1"/>
      <c r="L925" s="1"/>
      <c r="M925" s="1"/>
      <c r="N925" s="1"/>
      <c r="O925" s="1"/>
      <c r="P925" s="1"/>
      <c r="Q925" s="1"/>
      <c r="R925" s="1"/>
      <c r="S925" s="1"/>
      <c r="T925" s="1"/>
      <c r="U925" s="1"/>
    </row>
    <row r="926" spans="1:21" ht="13.5" customHeight="1" x14ac:dyDescent="0.25">
      <c r="A926" s="1"/>
      <c r="B926" s="1"/>
      <c r="C926" s="19"/>
      <c r="D926" s="1"/>
      <c r="E926" s="1"/>
      <c r="F926" s="1"/>
      <c r="G926" s="1"/>
      <c r="H926" s="1"/>
      <c r="I926" s="1"/>
      <c r="J926" s="1"/>
      <c r="K926" s="1"/>
      <c r="L926" s="1"/>
      <c r="M926" s="1"/>
      <c r="N926" s="1"/>
      <c r="O926" s="1"/>
      <c r="P926" s="1"/>
      <c r="Q926" s="1"/>
      <c r="R926" s="1"/>
      <c r="S926" s="1"/>
      <c r="T926" s="1"/>
      <c r="U926" s="1"/>
    </row>
    <row r="927" spans="1:21" ht="13.5" customHeight="1" x14ac:dyDescent="0.25">
      <c r="A927" s="1"/>
      <c r="B927" s="1"/>
      <c r="C927" s="19"/>
      <c r="D927" s="1"/>
      <c r="E927" s="1"/>
      <c r="F927" s="1"/>
      <c r="G927" s="1"/>
      <c r="H927" s="1"/>
      <c r="I927" s="1"/>
      <c r="J927" s="1"/>
      <c r="K927" s="1"/>
      <c r="L927" s="1"/>
      <c r="M927" s="1"/>
      <c r="N927" s="1"/>
      <c r="O927" s="1"/>
      <c r="P927" s="1"/>
      <c r="Q927" s="1"/>
      <c r="R927" s="1"/>
      <c r="S927" s="1"/>
      <c r="T927" s="1"/>
      <c r="U927" s="1"/>
    </row>
    <row r="928" spans="1:21" ht="13.5" customHeight="1" x14ac:dyDescent="0.25">
      <c r="A928" s="1"/>
      <c r="B928" s="1"/>
      <c r="C928" s="19"/>
      <c r="D928" s="1"/>
      <c r="E928" s="1"/>
      <c r="F928" s="1"/>
      <c r="G928" s="1"/>
      <c r="H928" s="1"/>
      <c r="I928" s="1"/>
      <c r="J928" s="1"/>
      <c r="K928" s="1"/>
      <c r="L928" s="1"/>
      <c r="M928" s="1"/>
      <c r="N928" s="1"/>
      <c r="O928" s="1"/>
      <c r="P928" s="1"/>
      <c r="Q928" s="1"/>
      <c r="R928" s="1"/>
      <c r="S928" s="1"/>
      <c r="T928" s="1"/>
      <c r="U928" s="1"/>
    </row>
    <row r="929" spans="1:21" ht="13.5" customHeight="1" x14ac:dyDescent="0.25">
      <c r="A929" s="1"/>
      <c r="B929" s="1"/>
      <c r="C929" s="19"/>
      <c r="D929" s="1"/>
      <c r="E929" s="1"/>
      <c r="F929" s="1"/>
      <c r="G929" s="1"/>
      <c r="H929" s="1"/>
      <c r="I929" s="1"/>
      <c r="J929" s="1"/>
      <c r="K929" s="1"/>
      <c r="L929" s="1"/>
      <c r="M929" s="1"/>
      <c r="N929" s="1"/>
      <c r="O929" s="1"/>
      <c r="P929" s="1"/>
      <c r="Q929" s="1"/>
      <c r="R929" s="1"/>
      <c r="S929" s="1"/>
      <c r="T929" s="1"/>
      <c r="U929" s="1"/>
    </row>
    <row r="930" spans="1:21" ht="13.5" customHeight="1" x14ac:dyDescent="0.25">
      <c r="A930" s="1"/>
      <c r="B930" s="1"/>
      <c r="C930" s="19"/>
      <c r="D930" s="1"/>
      <c r="E930" s="1"/>
      <c r="F930" s="1"/>
      <c r="G930" s="1"/>
      <c r="H930" s="1"/>
      <c r="I930" s="1"/>
      <c r="J930" s="1"/>
      <c r="K930" s="1"/>
      <c r="L930" s="1"/>
      <c r="M930" s="1"/>
      <c r="N930" s="1"/>
      <c r="O930" s="1"/>
      <c r="P930" s="1"/>
      <c r="Q930" s="1"/>
      <c r="R930" s="1"/>
      <c r="S930" s="1"/>
      <c r="T930" s="1"/>
      <c r="U930" s="1"/>
    </row>
    <row r="931" spans="1:21" ht="13.5" customHeight="1" x14ac:dyDescent="0.25">
      <c r="A931" s="1"/>
      <c r="B931" s="1"/>
      <c r="C931" s="19"/>
      <c r="D931" s="1"/>
      <c r="E931" s="1"/>
      <c r="F931" s="1"/>
      <c r="G931" s="1"/>
      <c r="H931" s="1"/>
      <c r="I931" s="1"/>
      <c r="J931" s="1"/>
      <c r="K931" s="1"/>
      <c r="L931" s="1"/>
      <c r="M931" s="1"/>
      <c r="N931" s="1"/>
      <c r="O931" s="1"/>
      <c r="P931" s="1"/>
      <c r="Q931" s="1"/>
      <c r="R931" s="1"/>
      <c r="S931" s="1"/>
      <c r="T931" s="1"/>
      <c r="U931" s="1"/>
    </row>
    <row r="932" spans="1:21" ht="13.5" customHeight="1" x14ac:dyDescent="0.25">
      <c r="A932" s="1"/>
      <c r="B932" s="1"/>
      <c r="C932" s="19"/>
      <c r="D932" s="1"/>
      <c r="E932" s="1"/>
      <c r="F932" s="1"/>
      <c r="G932" s="1"/>
      <c r="H932" s="1"/>
      <c r="I932" s="1"/>
      <c r="J932" s="1"/>
      <c r="K932" s="1"/>
      <c r="L932" s="1"/>
      <c r="M932" s="1"/>
      <c r="N932" s="1"/>
      <c r="O932" s="1"/>
      <c r="P932" s="1"/>
      <c r="Q932" s="1"/>
      <c r="R932" s="1"/>
      <c r="S932" s="1"/>
      <c r="T932" s="1"/>
      <c r="U932" s="1"/>
    </row>
    <row r="933" spans="1:21" ht="13.5" customHeight="1" x14ac:dyDescent="0.25">
      <c r="A933" s="1"/>
      <c r="B933" s="1"/>
      <c r="C933" s="19"/>
      <c r="D933" s="1"/>
      <c r="E933" s="1"/>
      <c r="F933" s="1"/>
      <c r="G933" s="1"/>
      <c r="H933" s="1"/>
      <c r="I933" s="1"/>
      <c r="J933" s="1"/>
      <c r="K933" s="1"/>
      <c r="L933" s="1"/>
      <c r="M933" s="1"/>
      <c r="N933" s="1"/>
      <c r="O933" s="1"/>
      <c r="P933" s="1"/>
      <c r="Q933" s="1"/>
      <c r="R933" s="1"/>
      <c r="S933" s="1"/>
      <c r="T933" s="1"/>
      <c r="U933" s="1"/>
    </row>
    <row r="934" spans="1:21" ht="13.5" customHeight="1" x14ac:dyDescent="0.25">
      <c r="A934" s="1"/>
      <c r="B934" s="1"/>
      <c r="C934" s="19"/>
      <c r="D934" s="1"/>
      <c r="E934" s="1"/>
      <c r="F934" s="1"/>
      <c r="G934" s="1"/>
      <c r="H934" s="1"/>
      <c r="I934" s="1"/>
      <c r="J934" s="1"/>
      <c r="K934" s="1"/>
      <c r="L934" s="1"/>
      <c r="M934" s="1"/>
      <c r="N934" s="1"/>
      <c r="O934" s="1"/>
      <c r="P934" s="1"/>
      <c r="Q934" s="1"/>
      <c r="R934" s="1"/>
      <c r="S934" s="1"/>
      <c r="T934" s="1"/>
      <c r="U934" s="1"/>
    </row>
    <row r="935" spans="1:21" ht="13.5" customHeight="1" x14ac:dyDescent="0.25">
      <c r="A935" s="1"/>
      <c r="B935" s="1"/>
      <c r="C935" s="19"/>
      <c r="D935" s="1"/>
      <c r="E935" s="1"/>
      <c r="F935" s="1"/>
      <c r="G935" s="1"/>
      <c r="H935" s="1"/>
      <c r="I935" s="1"/>
      <c r="J935" s="1"/>
      <c r="K935" s="1"/>
      <c r="L935" s="1"/>
      <c r="M935" s="1"/>
      <c r="N935" s="1"/>
      <c r="O935" s="1"/>
      <c r="P935" s="1"/>
      <c r="Q935" s="1"/>
      <c r="R935" s="1"/>
      <c r="S935" s="1"/>
      <c r="T935" s="1"/>
      <c r="U935" s="1"/>
    </row>
    <row r="936" spans="1:21" ht="13.5" customHeight="1" x14ac:dyDescent="0.25">
      <c r="A936" s="1"/>
      <c r="B936" s="1"/>
      <c r="C936" s="19"/>
      <c r="D936" s="1"/>
      <c r="E936" s="1"/>
      <c r="F936" s="1"/>
      <c r="G936" s="1"/>
      <c r="H936" s="1"/>
      <c r="I936" s="1"/>
      <c r="J936" s="1"/>
      <c r="K936" s="1"/>
      <c r="L936" s="1"/>
      <c r="M936" s="1"/>
      <c r="N936" s="1"/>
      <c r="O936" s="1"/>
      <c r="P936" s="1"/>
      <c r="Q936" s="1"/>
      <c r="R936" s="1"/>
      <c r="S936" s="1"/>
      <c r="T936" s="1"/>
      <c r="U936" s="1"/>
    </row>
    <row r="937" spans="1:21" ht="13.5" customHeight="1" x14ac:dyDescent="0.25">
      <c r="A937" s="1"/>
      <c r="B937" s="1"/>
      <c r="C937" s="19"/>
      <c r="D937" s="1"/>
      <c r="E937" s="1"/>
      <c r="F937" s="1"/>
      <c r="G937" s="1"/>
      <c r="H937" s="1"/>
      <c r="I937" s="1"/>
      <c r="J937" s="1"/>
      <c r="K937" s="1"/>
      <c r="L937" s="1"/>
      <c r="M937" s="1"/>
      <c r="N937" s="1"/>
      <c r="O937" s="1"/>
      <c r="P937" s="1"/>
      <c r="Q937" s="1"/>
      <c r="R937" s="1"/>
      <c r="S937" s="1"/>
      <c r="T937" s="1"/>
      <c r="U937" s="1"/>
    </row>
    <row r="938" spans="1:21" ht="13.5" customHeight="1" x14ac:dyDescent="0.25">
      <c r="A938" s="1"/>
      <c r="B938" s="1"/>
      <c r="C938" s="19"/>
      <c r="D938" s="1"/>
      <c r="E938" s="1"/>
      <c r="F938" s="1"/>
      <c r="G938" s="1"/>
      <c r="H938" s="1"/>
      <c r="I938" s="1"/>
      <c r="J938" s="1"/>
      <c r="K938" s="1"/>
      <c r="L938" s="1"/>
      <c r="M938" s="1"/>
      <c r="N938" s="1"/>
      <c r="O938" s="1"/>
      <c r="P938" s="1"/>
      <c r="Q938" s="1"/>
      <c r="R938" s="1"/>
      <c r="S938" s="1"/>
      <c r="T938" s="1"/>
      <c r="U938" s="1"/>
    </row>
    <row r="939" spans="1:21" ht="13.5" customHeight="1" x14ac:dyDescent="0.25">
      <c r="A939" s="1"/>
      <c r="B939" s="1"/>
      <c r="C939" s="19"/>
      <c r="D939" s="1"/>
      <c r="E939" s="1"/>
      <c r="F939" s="1"/>
      <c r="G939" s="1"/>
      <c r="H939" s="1"/>
      <c r="I939" s="1"/>
      <c r="J939" s="1"/>
      <c r="K939" s="1"/>
      <c r="L939" s="1"/>
      <c r="M939" s="1"/>
      <c r="N939" s="1"/>
      <c r="O939" s="1"/>
      <c r="P939" s="1"/>
      <c r="Q939" s="1"/>
      <c r="R939" s="1"/>
      <c r="S939" s="1"/>
      <c r="T939" s="1"/>
      <c r="U939" s="1"/>
    </row>
    <row r="940" spans="1:21" ht="13.5" customHeight="1" x14ac:dyDescent="0.25">
      <c r="A940" s="1"/>
      <c r="B940" s="1"/>
      <c r="C940" s="19"/>
      <c r="D940" s="1"/>
      <c r="E940" s="1"/>
      <c r="F940" s="1"/>
      <c r="G940" s="1"/>
      <c r="H940" s="1"/>
      <c r="I940" s="1"/>
      <c r="J940" s="1"/>
      <c r="K940" s="1"/>
      <c r="L940" s="1"/>
      <c r="M940" s="1"/>
      <c r="N940" s="1"/>
      <c r="O940" s="1"/>
      <c r="P940" s="1"/>
      <c r="Q940" s="1"/>
      <c r="R940" s="1"/>
      <c r="S940" s="1"/>
      <c r="T940" s="1"/>
      <c r="U940" s="1"/>
    </row>
    <row r="941" spans="1:21" ht="13.5" customHeight="1" x14ac:dyDescent="0.25">
      <c r="A941" s="1"/>
      <c r="B941" s="1"/>
      <c r="C941" s="19"/>
      <c r="D941" s="1"/>
      <c r="E941" s="1"/>
      <c r="F941" s="1"/>
      <c r="G941" s="1"/>
      <c r="H941" s="1"/>
      <c r="I941" s="1"/>
      <c r="J941" s="1"/>
      <c r="K941" s="1"/>
      <c r="L941" s="1"/>
      <c r="M941" s="1"/>
      <c r="N941" s="1"/>
      <c r="O941" s="1"/>
      <c r="P941" s="1"/>
      <c r="Q941" s="1"/>
      <c r="R941" s="1"/>
      <c r="S941" s="1"/>
      <c r="T941" s="1"/>
      <c r="U941" s="1"/>
    </row>
    <row r="942" spans="1:21" ht="13.5" customHeight="1" x14ac:dyDescent="0.25">
      <c r="A942" s="1"/>
      <c r="B942" s="1"/>
      <c r="C942" s="19"/>
      <c r="D942" s="1"/>
      <c r="E942" s="1"/>
      <c r="F942" s="1"/>
      <c r="G942" s="1"/>
      <c r="H942" s="1"/>
      <c r="I942" s="1"/>
      <c r="J942" s="1"/>
      <c r="K942" s="1"/>
      <c r="L942" s="1"/>
      <c r="M942" s="1"/>
      <c r="N942" s="1"/>
      <c r="O942" s="1"/>
      <c r="P942" s="1"/>
      <c r="Q942" s="1"/>
      <c r="R942" s="1"/>
      <c r="S942" s="1"/>
      <c r="T942" s="1"/>
      <c r="U942" s="1"/>
    </row>
    <row r="943" spans="1:21" ht="13.5" customHeight="1" x14ac:dyDescent="0.25">
      <c r="A943" s="1"/>
      <c r="B943" s="1"/>
      <c r="C943" s="19"/>
      <c r="D943" s="1"/>
      <c r="E943" s="1"/>
      <c r="F943" s="1"/>
      <c r="G943" s="1"/>
      <c r="H943" s="1"/>
      <c r="I943" s="1"/>
      <c r="J943" s="1"/>
      <c r="K943" s="1"/>
      <c r="L943" s="1"/>
      <c r="M943" s="1"/>
      <c r="N943" s="1"/>
      <c r="O943" s="1"/>
      <c r="P943" s="1"/>
      <c r="Q943" s="1"/>
      <c r="R943" s="1"/>
      <c r="S943" s="1"/>
      <c r="T943" s="1"/>
      <c r="U943" s="1"/>
    </row>
    <row r="944" spans="1:21" ht="13.5" customHeight="1" x14ac:dyDescent="0.25">
      <c r="A944" s="1"/>
      <c r="B944" s="1"/>
      <c r="C944" s="19"/>
      <c r="D944" s="1"/>
      <c r="E944" s="1"/>
      <c r="F944" s="1"/>
      <c r="G944" s="1"/>
      <c r="H944" s="1"/>
      <c r="I944" s="1"/>
      <c r="J944" s="1"/>
      <c r="K944" s="1"/>
      <c r="L944" s="1"/>
      <c r="M944" s="1"/>
      <c r="N944" s="1"/>
      <c r="O944" s="1"/>
      <c r="P944" s="1"/>
      <c r="Q944" s="1"/>
      <c r="R944" s="1"/>
      <c r="S944" s="1"/>
      <c r="T944" s="1"/>
      <c r="U944" s="1"/>
    </row>
    <row r="945" spans="1:21" ht="13.5" customHeight="1" x14ac:dyDescent="0.25">
      <c r="A945" s="1"/>
      <c r="B945" s="1"/>
      <c r="C945" s="19"/>
      <c r="D945" s="1"/>
      <c r="E945" s="1"/>
      <c r="F945" s="1"/>
      <c r="G945" s="1"/>
      <c r="H945" s="1"/>
      <c r="I945" s="1"/>
      <c r="J945" s="1"/>
      <c r="K945" s="1"/>
      <c r="L945" s="1"/>
      <c r="M945" s="1"/>
      <c r="N945" s="1"/>
      <c r="O945" s="1"/>
      <c r="P945" s="1"/>
      <c r="Q945" s="1"/>
      <c r="R945" s="1"/>
      <c r="S945" s="1"/>
      <c r="T945" s="1"/>
      <c r="U945" s="1"/>
    </row>
    <row r="946" spans="1:21" ht="13.5" customHeight="1" x14ac:dyDescent="0.25">
      <c r="A946" s="1"/>
      <c r="B946" s="1"/>
      <c r="C946" s="19"/>
      <c r="D946" s="1"/>
      <c r="E946" s="1"/>
      <c r="F946" s="1"/>
      <c r="G946" s="1"/>
      <c r="H946" s="1"/>
      <c r="I946" s="1"/>
      <c r="J946" s="1"/>
      <c r="K946" s="1"/>
      <c r="L946" s="1"/>
      <c r="M946" s="1"/>
      <c r="N946" s="1"/>
      <c r="O946" s="1"/>
      <c r="P946" s="1"/>
      <c r="Q946" s="1"/>
      <c r="R946" s="1"/>
      <c r="S946" s="1"/>
      <c r="T946" s="1"/>
      <c r="U946" s="1"/>
    </row>
    <row r="947" spans="1:21" ht="13.5" customHeight="1" x14ac:dyDescent="0.25">
      <c r="A947" s="1"/>
      <c r="B947" s="1"/>
      <c r="C947" s="19"/>
      <c r="D947" s="1"/>
      <c r="E947" s="1"/>
      <c r="F947" s="1"/>
      <c r="G947" s="1"/>
      <c r="H947" s="1"/>
      <c r="I947" s="1"/>
      <c r="J947" s="1"/>
      <c r="K947" s="1"/>
      <c r="L947" s="1"/>
      <c r="M947" s="1"/>
      <c r="N947" s="1"/>
      <c r="O947" s="1"/>
      <c r="P947" s="1"/>
      <c r="Q947" s="1"/>
      <c r="R947" s="1"/>
      <c r="S947" s="1"/>
      <c r="T947" s="1"/>
      <c r="U947" s="1"/>
    </row>
    <row r="948" spans="1:21" ht="13.5" customHeight="1" x14ac:dyDescent="0.25">
      <c r="A948" s="1"/>
      <c r="B948" s="1"/>
      <c r="C948" s="19"/>
      <c r="D948" s="1"/>
      <c r="E948" s="1"/>
      <c r="F948" s="1"/>
      <c r="G948" s="1"/>
      <c r="H948" s="1"/>
      <c r="I948" s="1"/>
      <c r="J948" s="1"/>
      <c r="K948" s="1"/>
      <c r="L948" s="1"/>
      <c r="M948" s="1"/>
      <c r="N948" s="1"/>
      <c r="O948" s="1"/>
      <c r="P948" s="1"/>
      <c r="Q948" s="1"/>
      <c r="R948" s="1"/>
      <c r="S948" s="1"/>
      <c r="T948" s="1"/>
      <c r="U948" s="1"/>
    </row>
    <row r="949" spans="1:21" ht="13.5" customHeight="1" x14ac:dyDescent="0.25">
      <c r="A949" s="1"/>
      <c r="B949" s="1"/>
      <c r="C949" s="19"/>
      <c r="D949" s="1"/>
      <c r="E949" s="1"/>
      <c r="F949" s="1"/>
      <c r="G949" s="1"/>
      <c r="H949" s="1"/>
      <c r="I949" s="1"/>
      <c r="J949" s="1"/>
      <c r="K949" s="1"/>
      <c r="L949" s="1"/>
      <c r="M949" s="1"/>
      <c r="N949" s="1"/>
      <c r="O949" s="1"/>
      <c r="P949" s="1"/>
      <c r="Q949" s="1"/>
      <c r="R949" s="1"/>
      <c r="S949" s="1"/>
      <c r="T949" s="1"/>
      <c r="U949" s="1"/>
    </row>
    <row r="950" spans="1:21" ht="13.5" customHeight="1" x14ac:dyDescent="0.25">
      <c r="A950" s="1"/>
      <c r="B950" s="1"/>
      <c r="C950" s="19"/>
      <c r="D950" s="1"/>
      <c r="E950" s="1"/>
      <c r="F950" s="1"/>
      <c r="G950" s="1"/>
      <c r="H950" s="1"/>
      <c r="I950" s="1"/>
      <c r="J950" s="1"/>
      <c r="K950" s="1"/>
      <c r="L950" s="1"/>
      <c r="M950" s="1"/>
      <c r="N950" s="1"/>
      <c r="O950" s="1"/>
      <c r="P950" s="1"/>
      <c r="Q950" s="1"/>
      <c r="R950" s="1"/>
      <c r="S950" s="1"/>
      <c r="T950" s="1"/>
      <c r="U950" s="1"/>
    </row>
    <row r="951" spans="1:21" ht="13.5" customHeight="1" x14ac:dyDescent="0.25">
      <c r="A951" s="1"/>
      <c r="B951" s="1"/>
      <c r="C951" s="19"/>
      <c r="D951" s="1"/>
      <c r="E951" s="1"/>
      <c r="F951" s="1"/>
      <c r="G951" s="1"/>
      <c r="H951" s="1"/>
      <c r="I951" s="1"/>
      <c r="J951" s="1"/>
      <c r="K951" s="1"/>
      <c r="L951" s="1"/>
      <c r="M951" s="1"/>
      <c r="N951" s="1"/>
      <c r="O951" s="1"/>
      <c r="P951" s="1"/>
      <c r="Q951" s="1"/>
      <c r="R951" s="1"/>
      <c r="S951" s="1"/>
      <c r="T951" s="1"/>
      <c r="U951" s="1"/>
    </row>
    <row r="952" spans="1:21" ht="13.5" customHeight="1" x14ac:dyDescent="0.25">
      <c r="A952" s="1"/>
      <c r="B952" s="1"/>
      <c r="C952" s="19"/>
      <c r="D952" s="1"/>
      <c r="E952" s="1"/>
      <c r="F952" s="1"/>
      <c r="G952" s="1"/>
      <c r="H952" s="1"/>
      <c r="I952" s="1"/>
      <c r="J952" s="1"/>
      <c r="K952" s="1"/>
      <c r="L952" s="1"/>
      <c r="M952" s="1"/>
      <c r="N952" s="1"/>
      <c r="O952" s="1"/>
      <c r="P952" s="1"/>
      <c r="Q952" s="1"/>
      <c r="R952" s="1"/>
      <c r="S952" s="1"/>
      <c r="T952" s="1"/>
      <c r="U952" s="1"/>
    </row>
    <row r="953" spans="1:21" ht="13.5" customHeight="1" x14ac:dyDescent="0.25">
      <c r="A953" s="1"/>
      <c r="B953" s="1"/>
      <c r="C953" s="19"/>
      <c r="D953" s="1"/>
      <c r="E953" s="1"/>
      <c r="F953" s="1"/>
      <c r="G953" s="1"/>
      <c r="H953" s="1"/>
      <c r="I953" s="1"/>
      <c r="J953" s="1"/>
      <c r="K953" s="1"/>
      <c r="L953" s="1"/>
      <c r="M953" s="1"/>
      <c r="N953" s="1"/>
      <c r="O953" s="1"/>
      <c r="P953" s="1"/>
      <c r="Q953" s="1"/>
      <c r="R953" s="1"/>
      <c r="S953" s="1"/>
      <c r="T953" s="1"/>
      <c r="U953" s="1"/>
    </row>
    <row r="954" spans="1:21" ht="13.5" customHeight="1" x14ac:dyDescent="0.25">
      <c r="A954" s="1"/>
      <c r="B954" s="1"/>
      <c r="C954" s="19"/>
      <c r="D954" s="1"/>
      <c r="E954" s="1"/>
      <c r="F954" s="1"/>
      <c r="G954" s="1"/>
      <c r="H954" s="1"/>
      <c r="I954" s="1"/>
      <c r="J954" s="1"/>
      <c r="K954" s="1"/>
      <c r="L954" s="1"/>
      <c r="M954" s="1"/>
      <c r="N954" s="1"/>
      <c r="O954" s="1"/>
      <c r="P954" s="1"/>
      <c r="Q954" s="1"/>
      <c r="R954" s="1"/>
      <c r="S954" s="1"/>
      <c r="T954" s="1"/>
      <c r="U954" s="1"/>
    </row>
    <row r="955" spans="1:21" ht="13.5" customHeight="1" x14ac:dyDescent="0.25">
      <c r="A955" s="1"/>
      <c r="B955" s="1"/>
      <c r="C955" s="19"/>
      <c r="D955" s="1"/>
      <c r="E955" s="1"/>
      <c r="F955" s="1"/>
      <c r="G955" s="1"/>
      <c r="H955" s="1"/>
      <c r="I955" s="1"/>
      <c r="J955" s="1"/>
      <c r="K955" s="1"/>
      <c r="L955" s="1"/>
      <c r="M955" s="1"/>
      <c r="N955" s="1"/>
      <c r="O955" s="1"/>
      <c r="P955" s="1"/>
      <c r="Q955" s="1"/>
      <c r="R955" s="1"/>
      <c r="S955" s="1"/>
      <c r="T955" s="1"/>
      <c r="U955" s="1"/>
    </row>
    <row r="956" spans="1:21" ht="13.5" customHeight="1" x14ac:dyDescent="0.25">
      <c r="A956" s="1"/>
      <c r="B956" s="1"/>
      <c r="C956" s="19"/>
      <c r="D956" s="1"/>
      <c r="E956" s="1"/>
      <c r="F956" s="1"/>
      <c r="G956" s="1"/>
      <c r="H956" s="1"/>
      <c r="I956" s="1"/>
      <c r="J956" s="1"/>
      <c r="K956" s="1"/>
      <c r="L956" s="1"/>
      <c r="M956" s="1"/>
      <c r="N956" s="1"/>
      <c r="O956" s="1"/>
      <c r="P956" s="1"/>
      <c r="Q956" s="1"/>
      <c r="R956" s="1"/>
      <c r="S956" s="1"/>
      <c r="T956" s="1"/>
      <c r="U956" s="1"/>
    </row>
    <row r="957" spans="1:21" ht="13.5" customHeight="1" x14ac:dyDescent="0.25">
      <c r="A957" s="1"/>
      <c r="B957" s="1"/>
      <c r="C957" s="19"/>
      <c r="D957" s="1"/>
      <c r="E957" s="1"/>
      <c r="F957" s="1"/>
      <c r="G957" s="1"/>
      <c r="H957" s="1"/>
      <c r="I957" s="1"/>
      <c r="J957" s="1"/>
      <c r="K957" s="1"/>
      <c r="L957" s="1"/>
      <c r="M957" s="1"/>
      <c r="N957" s="1"/>
      <c r="O957" s="1"/>
      <c r="P957" s="1"/>
      <c r="Q957" s="1"/>
      <c r="R957" s="1"/>
      <c r="S957" s="1"/>
      <c r="T957" s="1"/>
      <c r="U957" s="1"/>
    </row>
    <row r="958" spans="1:21" ht="13.5" customHeight="1" x14ac:dyDescent="0.25">
      <c r="A958" s="1"/>
      <c r="B958" s="1"/>
      <c r="C958" s="19"/>
      <c r="D958" s="1"/>
      <c r="E958" s="1"/>
      <c r="F958" s="1"/>
      <c r="G958" s="1"/>
      <c r="H958" s="1"/>
      <c r="I958" s="1"/>
      <c r="J958" s="1"/>
      <c r="K958" s="1"/>
      <c r="L958" s="1"/>
      <c r="M958" s="1"/>
      <c r="N958" s="1"/>
      <c r="O958" s="1"/>
      <c r="P958" s="1"/>
      <c r="Q958" s="1"/>
      <c r="R958" s="1"/>
      <c r="S958" s="1"/>
      <c r="T958" s="1"/>
      <c r="U958" s="1"/>
    </row>
    <row r="959" spans="1:21" ht="15" customHeight="1" x14ac:dyDescent="0.25">
      <c r="A959" s="1"/>
      <c r="B959" s="1"/>
      <c r="C959" s="19"/>
      <c r="D959" s="1"/>
      <c r="E959" s="1"/>
      <c r="F959" s="1"/>
      <c r="G959" s="1"/>
    </row>
  </sheetData>
  <mergeCells count="13">
    <mergeCell ref="C27:D27"/>
    <mergeCell ref="C26:D26"/>
    <mergeCell ref="B8:G8"/>
    <mergeCell ref="A24:G24"/>
    <mergeCell ref="A1:G1"/>
    <mergeCell ref="A5:G5"/>
    <mergeCell ref="A6:A7"/>
    <mergeCell ref="B6:B7"/>
    <mergeCell ref="C6:C7"/>
    <mergeCell ref="D6:D7"/>
    <mergeCell ref="E6:E7"/>
    <mergeCell ref="F6:F7"/>
    <mergeCell ref="G6:G7"/>
  </mergeCells>
  <phoneticPr fontId="24" type="noConversion"/>
  <pageMargins left="0.23622047244094491" right="0.23622047244094491" top="0.74803149606299213" bottom="0.74803149606299213" header="0.31496062992125984" footer="0.31496062992125984"/>
  <pageSetup paperSize="9" scale="44"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076B7-3493-4FB3-AD49-0B33715C1943}">
  <dimension ref="A1:Q38"/>
  <sheetViews>
    <sheetView view="pageBreakPreview" zoomScale="80" zoomScaleNormal="100" zoomScaleSheetLayoutView="80" workbookViewId="0">
      <selection activeCell="C6" sqref="C6"/>
    </sheetView>
  </sheetViews>
  <sheetFormatPr defaultRowHeight="12.75" x14ac:dyDescent="0.2"/>
  <cols>
    <col min="1" max="1" width="14.140625" customWidth="1"/>
    <col min="3" max="3" width="84.140625" customWidth="1"/>
    <col min="5" max="5" width="13" style="209" customWidth="1"/>
    <col min="6" max="6" width="13" customWidth="1"/>
    <col min="7" max="7" width="14.140625" customWidth="1"/>
    <col min="8" max="8" width="13" customWidth="1"/>
    <col min="9" max="9" width="13.85546875" customWidth="1"/>
    <col min="10" max="10" width="16.85546875" customWidth="1"/>
    <col min="11" max="11" width="15" customWidth="1"/>
    <col min="12" max="12" width="13.28515625" customWidth="1"/>
    <col min="13" max="13" width="15.28515625" customWidth="1"/>
  </cols>
  <sheetData>
    <row r="1" spans="1:17" ht="126.75" customHeight="1" thickBot="1" x14ac:dyDescent="0.25">
      <c r="A1" s="280" t="s">
        <v>12304</v>
      </c>
      <c r="B1" s="281"/>
      <c r="C1" s="281"/>
      <c r="D1" s="281"/>
      <c r="E1" s="281"/>
      <c r="F1" s="281"/>
      <c r="G1" s="281"/>
      <c r="H1" s="281"/>
      <c r="I1" s="281"/>
      <c r="J1" s="281"/>
      <c r="K1" s="281"/>
      <c r="L1" s="281"/>
      <c r="M1" s="282"/>
      <c r="N1" s="397"/>
      <c r="O1" s="398"/>
      <c r="P1" s="398"/>
      <c r="Q1" s="398"/>
    </row>
    <row r="2" spans="1:17" ht="20.25" x14ac:dyDescent="0.25">
      <c r="A2" s="400" t="s">
        <v>13365</v>
      </c>
      <c r="B2" s="26"/>
      <c r="C2" s="27"/>
      <c r="D2" s="26"/>
      <c r="E2" s="26"/>
      <c r="F2" s="26"/>
      <c r="G2" s="26"/>
      <c r="H2" s="26"/>
      <c r="I2" s="26"/>
      <c r="J2" s="26"/>
      <c r="K2" s="26"/>
      <c r="L2" s="26"/>
      <c r="M2" s="26"/>
      <c r="N2" s="26"/>
      <c r="O2" s="26"/>
      <c r="P2" s="26"/>
      <c r="Q2" s="399"/>
    </row>
    <row r="3" spans="1:17" ht="16.5" x14ac:dyDescent="0.25">
      <c r="A3" s="401" t="s">
        <v>13366</v>
      </c>
      <c r="B3" s="26"/>
      <c r="C3" s="27"/>
      <c r="D3" s="26"/>
      <c r="E3" s="26"/>
      <c r="F3" s="26"/>
      <c r="G3" s="26"/>
      <c r="H3" s="26"/>
      <c r="I3" s="26"/>
      <c r="J3" s="26"/>
      <c r="K3" s="26"/>
      <c r="L3" s="26"/>
      <c r="M3" s="26"/>
      <c r="N3" s="26"/>
      <c r="O3" s="26"/>
      <c r="P3" s="26"/>
      <c r="Q3" s="399"/>
    </row>
    <row r="5" spans="1:17" ht="13.5" thickBot="1" x14ac:dyDescent="0.25"/>
    <row r="6" spans="1:17" ht="30.75" thickBot="1" x14ac:dyDescent="0.3">
      <c r="A6" s="147" t="s">
        <v>12298</v>
      </c>
      <c r="B6" s="148">
        <v>1</v>
      </c>
      <c r="C6" s="222" t="s">
        <v>12326</v>
      </c>
      <c r="D6" s="150" t="s">
        <v>43</v>
      </c>
      <c r="E6" s="210"/>
      <c r="F6" s="148"/>
      <c r="G6" s="148"/>
      <c r="H6" s="148"/>
      <c r="I6" s="148"/>
      <c r="J6" s="148"/>
      <c r="K6" s="151">
        <f t="shared" ref="K6:L6" si="0">SUM(K8:K10)</f>
        <v>567.71333333333337</v>
      </c>
      <c r="L6" s="151">
        <f t="shared" si="0"/>
        <v>29.34</v>
      </c>
      <c r="M6" s="151">
        <f>SUM(M8:M10)</f>
        <v>597.0533333333334</v>
      </c>
    </row>
    <row r="7" spans="1:17" ht="15.75" thickBot="1" x14ac:dyDescent="0.3">
      <c r="A7" s="147" t="s">
        <v>12299</v>
      </c>
      <c r="B7" s="148" t="s">
        <v>4</v>
      </c>
      <c r="C7" s="152" t="s">
        <v>12221</v>
      </c>
      <c r="D7" s="150" t="s">
        <v>43</v>
      </c>
      <c r="E7" s="210" t="s">
        <v>12300</v>
      </c>
      <c r="F7" s="163" t="s">
        <v>12305</v>
      </c>
      <c r="G7" s="164" t="s">
        <v>12306</v>
      </c>
      <c r="H7" s="164" t="s">
        <v>41</v>
      </c>
      <c r="I7" s="164" t="s">
        <v>12307</v>
      </c>
      <c r="J7" s="164" t="s">
        <v>12308</v>
      </c>
      <c r="K7" s="148" t="s">
        <v>12309</v>
      </c>
      <c r="L7" s="148" t="s">
        <v>12310</v>
      </c>
      <c r="M7" s="148" t="s">
        <v>12</v>
      </c>
    </row>
    <row r="8" spans="1:17" x14ac:dyDescent="0.2">
      <c r="A8" s="153" t="s">
        <v>12302</v>
      </c>
      <c r="B8" s="154">
        <f>COTAÇÕES!A6</f>
        <v>1</v>
      </c>
      <c r="C8" s="155" t="str">
        <f>COTAÇÕES!B6</f>
        <v>Central de alarme de incêndio convencional, 6 laços, com bateria - modelo de referência Intelbras CIC 06</v>
      </c>
      <c r="D8" s="194" t="str">
        <f>D6</f>
        <v>UN</v>
      </c>
      <c r="E8" s="191">
        <v>1</v>
      </c>
      <c r="F8" s="165">
        <f t="shared" ref="F8:F10" si="1">1-H8</f>
        <v>1</v>
      </c>
      <c r="G8" s="166">
        <f t="shared" ref="G8:G10" si="2">F8*J8</f>
        <v>567.71333333333337</v>
      </c>
      <c r="H8" s="167">
        <v>0</v>
      </c>
      <c r="I8" s="166">
        <f t="shared" ref="I8:I10" si="3">H8*J8</f>
        <v>0</v>
      </c>
      <c r="J8" s="168">
        <f>COTAÇÕES!F11</f>
        <v>567.71333333333337</v>
      </c>
      <c r="K8" s="156">
        <f t="shared" ref="K8:K10" si="4">E8*G8</f>
        <v>567.71333333333337</v>
      </c>
      <c r="L8" s="156">
        <f t="shared" ref="L8:L10" si="5">I8*E8</f>
        <v>0</v>
      </c>
      <c r="M8" s="156">
        <f t="shared" ref="M8:M10" si="6">SUM(K8+L8)</f>
        <v>567.71333333333337</v>
      </c>
    </row>
    <row r="9" spans="1:17" x14ac:dyDescent="0.2">
      <c r="A9" s="157" t="s">
        <v>12303</v>
      </c>
      <c r="B9" s="158">
        <v>88247</v>
      </c>
      <c r="C9" s="155" t="str">
        <f>VLOOKUP($B9,'Sinapi 02-2026'!$A$1:$E$13176,2,0)</f>
        <v>AUXILIAR DE ELETRICISTA COM ENCARGOS COMPLEMENTARES</v>
      </c>
      <c r="D9" s="162" t="str">
        <f>VLOOKUP($B9,'Sinapi 02-2026'!$A$1:$E$13176,3,0)</f>
        <v>H</v>
      </c>
      <c r="E9" s="191">
        <v>0.5</v>
      </c>
      <c r="F9" s="165">
        <f t="shared" si="1"/>
        <v>0</v>
      </c>
      <c r="G9" s="166">
        <f t="shared" si="2"/>
        <v>0</v>
      </c>
      <c r="H9" s="167">
        <f>VLOOKUP($B9,'Sinapi 02-2026'!$A$1:$E$13176,5,0)</f>
        <v>1</v>
      </c>
      <c r="I9" s="166">
        <f t="shared" si="3"/>
        <v>26.69</v>
      </c>
      <c r="J9" s="168">
        <f>VLOOKUP($B9,'Sinapi 02-2026'!$A$1:$E$13176,4,0)</f>
        <v>26.69</v>
      </c>
      <c r="K9" s="156">
        <f t="shared" si="4"/>
        <v>0</v>
      </c>
      <c r="L9" s="156">
        <f t="shared" si="5"/>
        <v>13.345000000000001</v>
      </c>
      <c r="M9" s="156">
        <f t="shared" si="6"/>
        <v>13.345000000000001</v>
      </c>
    </row>
    <row r="10" spans="1:17" x14ac:dyDescent="0.2">
      <c r="A10" s="157" t="s">
        <v>12303</v>
      </c>
      <c r="B10" s="158">
        <v>88264</v>
      </c>
      <c r="C10" s="155" t="str">
        <f>VLOOKUP($B10,'Sinapi 02-2026'!$A$1:$E$13176,2,0)</f>
        <v>ELETRICISTA COM ENCARGOS COMPLEMENTARES</v>
      </c>
      <c r="D10" s="162" t="str">
        <f>VLOOKUP($B10,'Sinapi 02-2026'!$A$1:$E$13176,3,0)</f>
        <v>H</v>
      </c>
      <c r="E10" s="191">
        <v>0.5</v>
      </c>
      <c r="F10" s="165">
        <f t="shared" si="1"/>
        <v>0</v>
      </c>
      <c r="G10" s="166">
        <f t="shared" si="2"/>
        <v>0</v>
      </c>
      <c r="H10" s="167">
        <f>VLOOKUP($B10,'Sinapi 02-2026'!$A$1:$E$13176,5,0)</f>
        <v>1</v>
      </c>
      <c r="I10" s="166">
        <f t="shared" si="3"/>
        <v>31.99</v>
      </c>
      <c r="J10" s="168">
        <f>VLOOKUP($B10,'Sinapi 02-2026'!$A$1:$E$13176,4,0)</f>
        <v>31.99</v>
      </c>
      <c r="K10" s="156">
        <f t="shared" si="4"/>
        <v>0</v>
      </c>
      <c r="L10" s="156">
        <f t="shared" si="5"/>
        <v>15.994999999999999</v>
      </c>
      <c r="M10" s="156">
        <f t="shared" si="6"/>
        <v>15.994999999999999</v>
      </c>
    </row>
    <row r="11" spans="1:17" ht="15" x14ac:dyDescent="0.25">
      <c r="A11" s="159"/>
      <c r="B11" s="160"/>
      <c r="C11" s="161" t="s">
        <v>13385</v>
      </c>
      <c r="D11" s="195"/>
      <c r="E11" s="211"/>
      <c r="F11" s="196"/>
      <c r="G11" s="197"/>
      <c r="H11" s="198"/>
      <c r="I11" s="197"/>
      <c r="J11" s="199"/>
      <c r="K11" s="200"/>
      <c r="L11" s="200"/>
      <c r="M11" s="200"/>
    </row>
    <row r="12" spans="1:17" ht="13.5" thickBot="1" x14ac:dyDescent="0.25"/>
    <row r="13" spans="1:17" ht="15.75" thickBot="1" x14ac:dyDescent="0.3">
      <c r="A13" s="147" t="s">
        <v>12298</v>
      </c>
      <c r="B13" s="148">
        <v>2</v>
      </c>
      <c r="C13" s="149" t="s">
        <v>12331</v>
      </c>
      <c r="D13" s="150" t="s">
        <v>43</v>
      </c>
      <c r="E13" s="210"/>
      <c r="F13" s="148"/>
      <c r="G13" s="148"/>
      <c r="H13" s="148"/>
      <c r="I13" s="148"/>
      <c r="J13" s="148"/>
      <c r="K13" s="151">
        <f t="shared" ref="K13:L13" si="7">SUM(K15:K17)</f>
        <v>99.626666666666665</v>
      </c>
      <c r="L13" s="151">
        <f t="shared" si="7"/>
        <v>10.401499999999999</v>
      </c>
      <c r="M13" s="151">
        <f>SUM(M15:M17)</f>
        <v>110.02816666666666</v>
      </c>
    </row>
    <row r="14" spans="1:17" ht="15.75" thickBot="1" x14ac:dyDescent="0.3">
      <c r="A14" s="147" t="s">
        <v>12299</v>
      </c>
      <c r="B14" s="148" t="s">
        <v>4</v>
      </c>
      <c r="C14" s="152" t="s">
        <v>12221</v>
      </c>
      <c r="D14" s="150" t="s">
        <v>43</v>
      </c>
      <c r="E14" s="210" t="s">
        <v>12300</v>
      </c>
      <c r="F14" s="163" t="s">
        <v>12305</v>
      </c>
      <c r="G14" s="164" t="s">
        <v>12306</v>
      </c>
      <c r="H14" s="164" t="s">
        <v>41</v>
      </c>
      <c r="I14" s="164" t="s">
        <v>12307</v>
      </c>
      <c r="J14" s="164" t="s">
        <v>12308</v>
      </c>
      <c r="K14" s="148" t="s">
        <v>12309</v>
      </c>
      <c r="L14" s="148" t="s">
        <v>12310</v>
      </c>
      <c r="M14" s="148" t="s">
        <v>12</v>
      </c>
    </row>
    <row r="15" spans="1:17" x14ac:dyDescent="0.2">
      <c r="A15" s="153" t="s">
        <v>12302</v>
      </c>
      <c r="B15" s="154">
        <f>COTAÇÕES!A14</f>
        <v>2</v>
      </c>
      <c r="C15" s="155" t="str">
        <f>COTAÇÕES!B14</f>
        <v>Sirene Audiovisual</v>
      </c>
      <c r="D15" s="194" t="str">
        <f>D13</f>
        <v>UN</v>
      </c>
      <c r="E15" s="191">
        <v>1</v>
      </c>
      <c r="F15" s="165">
        <f t="shared" ref="F15:F17" si="8">1-H15</f>
        <v>1</v>
      </c>
      <c r="G15" s="166">
        <f t="shared" ref="G15:G17" si="9">F15*J15</f>
        <v>99.626666666666665</v>
      </c>
      <c r="H15" s="167">
        <v>0</v>
      </c>
      <c r="I15" s="166">
        <f t="shared" ref="I15:I17" si="10">H15*J15</f>
        <v>0</v>
      </c>
      <c r="J15" s="168">
        <f>COTAÇÕES!F19</f>
        <v>99.626666666666665</v>
      </c>
      <c r="K15" s="156">
        <f t="shared" ref="K15:K17" si="11">E15*G15</f>
        <v>99.626666666666665</v>
      </c>
      <c r="L15" s="156">
        <f t="shared" ref="L15:L17" si="12">I15*E15</f>
        <v>0</v>
      </c>
      <c r="M15" s="156">
        <f t="shared" ref="M15:M17" si="13">SUM(K15+L15)</f>
        <v>99.626666666666665</v>
      </c>
    </row>
    <row r="16" spans="1:17" x14ac:dyDescent="0.2">
      <c r="A16" s="157" t="s">
        <v>12303</v>
      </c>
      <c r="B16" s="158">
        <v>88247</v>
      </c>
      <c r="C16" s="155" t="str">
        <f>VLOOKUP($B16,'Sinapi 02-2026'!$A$1:$E$13176,2,0)</f>
        <v>AUXILIAR DE ELETRICISTA COM ENCARGOS COMPLEMENTARES</v>
      </c>
      <c r="D16" s="162" t="str">
        <f>VLOOKUP($B16,'Sinapi 02-2026'!$A$1:$E$13176,3,0)</f>
        <v>H</v>
      </c>
      <c r="E16" s="191">
        <v>0.15</v>
      </c>
      <c r="F16" s="165">
        <f t="shared" si="8"/>
        <v>0</v>
      </c>
      <c r="G16" s="166">
        <f t="shared" si="9"/>
        <v>0</v>
      </c>
      <c r="H16" s="167">
        <f>VLOOKUP($B16,'Sinapi 02-2026'!$A$1:$E$13176,5,0)</f>
        <v>1</v>
      </c>
      <c r="I16" s="166">
        <f t="shared" si="10"/>
        <v>26.69</v>
      </c>
      <c r="J16" s="168">
        <f>VLOOKUP($B16,'Sinapi 02-2026'!$A$1:$E$13176,4,0)</f>
        <v>26.69</v>
      </c>
      <c r="K16" s="156">
        <f t="shared" si="11"/>
        <v>0</v>
      </c>
      <c r="L16" s="156">
        <f t="shared" si="12"/>
        <v>4.0034999999999998</v>
      </c>
      <c r="M16" s="156">
        <f t="shared" si="13"/>
        <v>4.0034999999999998</v>
      </c>
    </row>
    <row r="17" spans="1:14" x14ac:dyDescent="0.2">
      <c r="A17" s="157" t="s">
        <v>12303</v>
      </c>
      <c r="B17" s="158">
        <v>88264</v>
      </c>
      <c r="C17" s="155" t="str">
        <f>VLOOKUP($B17,'Sinapi 02-2026'!$A$1:$E$13176,2,0)</f>
        <v>ELETRICISTA COM ENCARGOS COMPLEMENTARES</v>
      </c>
      <c r="D17" s="162" t="str">
        <f>VLOOKUP($B17,'Sinapi 02-2026'!$A$1:$E$13176,3,0)</f>
        <v>H</v>
      </c>
      <c r="E17" s="191">
        <v>0.2</v>
      </c>
      <c r="F17" s="165">
        <f t="shared" si="8"/>
        <v>0</v>
      </c>
      <c r="G17" s="166">
        <f t="shared" si="9"/>
        <v>0</v>
      </c>
      <c r="H17" s="167">
        <f>VLOOKUP($B17,'Sinapi 02-2026'!$A$1:$E$13176,5,0)</f>
        <v>1</v>
      </c>
      <c r="I17" s="166">
        <f t="shared" si="10"/>
        <v>31.99</v>
      </c>
      <c r="J17" s="168">
        <f>VLOOKUP($B17,'Sinapi 02-2026'!$A$1:$E$13176,4,0)</f>
        <v>31.99</v>
      </c>
      <c r="K17" s="156">
        <f t="shared" si="11"/>
        <v>0</v>
      </c>
      <c r="L17" s="156">
        <f t="shared" si="12"/>
        <v>6.3979999999999997</v>
      </c>
      <c r="M17" s="156">
        <f t="shared" si="13"/>
        <v>6.3979999999999997</v>
      </c>
    </row>
    <row r="18" spans="1:14" ht="15" x14ac:dyDescent="0.25">
      <c r="C18" s="161" t="s">
        <v>13385</v>
      </c>
    </row>
    <row r="19" spans="1:14" ht="13.5" thickBot="1" x14ac:dyDescent="0.25"/>
    <row r="20" spans="1:14" ht="15.75" thickBot="1" x14ac:dyDescent="0.3">
      <c r="A20" s="147" t="s">
        <v>12298</v>
      </c>
      <c r="B20" s="148">
        <v>3</v>
      </c>
      <c r="C20" s="149" t="s">
        <v>12338</v>
      </c>
      <c r="D20" s="150" t="s">
        <v>23</v>
      </c>
      <c r="E20" s="210"/>
      <c r="F20" s="148"/>
      <c r="G20" s="148"/>
      <c r="H20" s="148"/>
      <c r="I20" s="148"/>
      <c r="J20" s="148"/>
      <c r="K20" s="151">
        <f t="shared" ref="K20:L20" si="14">SUM(K22:K24)</f>
        <v>6.153888888888889</v>
      </c>
      <c r="L20" s="151">
        <f t="shared" si="14"/>
        <v>10.401499999999999</v>
      </c>
      <c r="M20" s="151">
        <f>SUM(M22:M24)</f>
        <v>16.555388888888888</v>
      </c>
    </row>
    <row r="21" spans="1:14" ht="15.75" thickBot="1" x14ac:dyDescent="0.3">
      <c r="A21" s="147" t="s">
        <v>12299</v>
      </c>
      <c r="B21" s="148" t="s">
        <v>4</v>
      </c>
      <c r="C21" s="152" t="s">
        <v>12221</v>
      </c>
      <c r="D21" s="150" t="s">
        <v>43</v>
      </c>
      <c r="E21" s="210" t="s">
        <v>12300</v>
      </c>
      <c r="F21" s="163" t="s">
        <v>12305</v>
      </c>
      <c r="G21" s="164" t="s">
        <v>12306</v>
      </c>
      <c r="H21" s="164" t="s">
        <v>41</v>
      </c>
      <c r="I21" s="164" t="s">
        <v>12307</v>
      </c>
      <c r="J21" s="164" t="s">
        <v>12308</v>
      </c>
      <c r="K21" s="148" t="s">
        <v>12309</v>
      </c>
      <c r="L21" s="148" t="s">
        <v>12310</v>
      </c>
      <c r="M21" s="148" t="s">
        <v>12</v>
      </c>
    </row>
    <row r="22" spans="1:14" x14ac:dyDescent="0.2">
      <c r="A22" s="153" t="s">
        <v>12302</v>
      </c>
      <c r="B22" s="154">
        <f>COTAÇÕES!A22</f>
        <v>3</v>
      </c>
      <c r="C22" s="155" t="str">
        <f>COTAÇÕES!B22</f>
        <v xml:space="preserve">Cabo para alarme/detecção incêndio 1x2x1,00mm² </v>
      </c>
      <c r="D22" s="194" t="str">
        <f>D20</f>
        <v>M</v>
      </c>
      <c r="E22" s="191">
        <v>1</v>
      </c>
      <c r="F22" s="165">
        <f t="shared" ref="F22:F24" si="15">1-H22</f>
        <v>1</v>
      </c>
      <c r="G22" s="166">
        <f t="shared" ref="G22:G24" si="16">F22*J22</f>
        <v>6.153888888888889</v>
      </c>
      <c r="H22" s="167">
        <v>0</v>
      </c>
      <c r="I22" s="166">
        <f t="shared" ref="I22:I24" si="17">H22*J22</f>
        <v>0</v>
      </c>
      <c r="J22" s="168">
        <f>COTAÇÕES!F27</f>
        <v>6.153888888888889</v>
      </c>
      <c r="K22" s="156">
        <f t="shared" ref="K22:K24" si="18">E22*G22</f>
        <v>6.153888888888889</v>
      </c>
      <c r="L22" s="156">
        <f t="shared" ref="L22:L24" si="19">I22*E22</f>
        <v>0</v>
      </c>
      <c r="M22" s="156">
        <f t="shared" ref="M22:M24" si="20">SUM(K22+L22)</f>
        <v>6.153888888888889</v>
      </c>
    </row>
    <row r="23" spans="1:14" x14ac:dyDescent="0.2">
      <c r="A23" s="157" t="s">
        <v>12303</v>
      </c>
      <c r="B23" s="158">
        <v>88247</v>
      </c>
      <c r="C23" s="155" t="str">
        <f>VLOOKUP($B23,'Sinapi 02-2026'!$A$1:$E$13176,2,0)</f>
        <v>AUXILIAR DE ELETRICISTA COM ENCARGOS COMPLEMENTARES</v>
      </c>
      <c r="D23" s="162" t="str">
        <f>VLOOKUP($B23,'Sinapi 02-2026'!$A$1:$E$13176,3,0)</f>
        <v>H</v>
      </c>
      <c r="E23" s="191">
        <v>0.15</v>
      </c>
      <c r="F23" s="165">
        <f t="shared" si="15"/>
        <v>0</v>
      </c>
      <c r="G23" s="166">
        <f t="shared" si="16"/>
        <v>0</v>
      </c>
      <c r="H23" s="167">
        <f>VLOOKUP($B23,'Sinapi 02-2026'!$A$1:$E$13176,5,0)</f>
        <v>1</v>
      </c>
      <c r="I23" s="166">
        <f t="shared" si="17"/>
        <v>26.69</v>
      </c>
      <c r="J23" s="168">
        <f>VLOOKUP($B23,'Sinapi 02-2026'!$A$1:$E$13176,4,0)</f>
        <v>26.69</v>
      </c>
      <c r="K23" s="156">
        <f t="shared" si="18"/>
        <v>0</v>
      </c>
      <c r="L23" s="156">
        <f t="shared" si="19"/>
        <v>4.0034999999999998</v>
      </c>
      <c r="M23" s="156">
        <f t="shared" si="20"/>
        <v>4.0034999999999998</v>
      </c>
    </row>
    <row r="24" spans="1:14" x14ac:dyDescent="0.2">
      <c r="A24" s="157" t="s">
        <v>12303</v>
      </c>
      <c r="B24" s="158">
        <v>88264</v>
      </c>
      <c r="C24" s="155" t="str">
        <f>VLOOKUP($B24,'Sinapi 02-2026'!$A$1:$E$13176,2,0)</f>
        <v>ELETRICISTA COM ENCARGOS COMPLEMENTARES</v>
      </c>
      <c r="D24" s="162" t="str">
        <f>VLOOKUP($B24,'Sinapi 02-2026'!$A$1:$E$13176,3,0)</f>
        <v>H</v>
      </c>
      <c r="E24" s="191">
        <v>0.2</v>
      </c>
      <c r="F24" s="165">
        <f t="shared" si="15"/>
        <v>0</v>
      </c>
      <c r="G24" s="166">
        <f t="shared" si="16"/>
        <v>0</v>
      </c>
      <c r="H24" s="167">
        <f>VLOOKUP($B24,'Sinapi 02-2026'!$A$1:$E$13176,5,0)</f>
        <v>1</v>
      </c>
      <c r="I24" s="166">
        <f t="shared" si="17"/>
        <v>31.99</v>
      </c>
      <c r="J24" s="168">
        <f>VLOOKUP($B24,'Sinapi 02-2026'!$A$1:$E$13176,4,0)</f>
        <v>31.99</v>
      </c>
      <c r="K24" s="156">
        <f t="shared" si="18"/>
        <v>0</v>
      </c>
      <c r="L24" s="156">
        <f t="shared" si="19"/>
        <v>6.3979999999999997</v>
      </c>
      <c r="M24" s="156">
        <f t="shared" si="20"/>
        <v>6.3979999999999997</v>
      </c>
    </row>
    <row r="25" spans="1:14" ht="15" x14ac:dyDescent="0.25">
      <c r="C25" s="161" t="s">
        <v>13385</v>
      </c>
    </row>
    <row r="26" spans="1:14" ht="13.5" thickBot="1" x14ac:dyDescent="0.25"/>
    <row r="27" spans="1:14" ht="45.75" thickBot="1" x14ac:dyDescent="0.3">
      <c r="A27" s="147" t="s">
        <v>12298</v>
      </c>
      <c r="B27" s="148">
        <v>4</v>
      </c>
      <c r="C27" s="222" t="s">
        <v>12339</v>
      </c>
      <c r="D27" s="150" t="s">
        <v>43</v>
      </c>
      <c r="E27" s="210"/>
      <c r="F27" s="148"/>
      <c r="G27" s="148"/>
      <c r="H27" s="148"/>
      <c r="I27" s="148"/>
      <c r="J27" s="148"/>
      <c r="K27" s="151">
        <f>SUM(K29:K30)</f>
        <v>20.82</v>
      </c>
      <c r="L27" s="151">
        <f>SUM(L29:L30)</f>
        <v>2.0691666666666664</v>
      </c>
      <c r="M27" s="151">
        <f>SUM(M29:M30)</f>
        <v>22.889166666666668</v>
      </c>
    </row>
    <row r="28" spans="1:14" ht="15.75" thickBot="1" x14ac:dyDescent="0.3">
      <c r="A28" s="147" t="s">
        <v>12299</v>
      </c>
      <c r="B28" s="148" t="s">
        <v>4</v>
      </c>
      <c r="C28" s="152" t="s">
        <v>12221</v>
      </c>
      <c r="D28" s="150" t="s">
        <v>43</v>
      </c>
      <c r="E28" s="210" t="s">
        <v>12300</v>
      </c>
      <c r="F28" s="163" t="s">
        <v>12305</v>
      </c>
      <c r="G28" s="164" t="s">
        <v>12306</v>
      </c>
      <c r="H28" s="164" t="s">
        <v>41</v>
      </c>
      <c r="I28" s="164" t="s">
        <v>12307</v>
      </c>
      <c r="J28" s="164" t="s">
        <v>12308</v>
      </c>
      <c r="K28" s="148" t="s">
        <v>12309</v>
      </c>
      <c r="L28" s="148" t="s">
        <v>12310</v>
      </c>
      <c r="M28" s="148" t="s">
        <v>12</v>
      </c>
    </row>
    <row r="29" spans="1:14" ht="38.25" x14ac:dyDescent="0.2">
      <c r="A29" s="153" t="s">
        <v>12301</v>
      </c>
      <c r="B29" s="154">
        <v>37556</v>
      </c>
      <c r="C29" s="201" t="str">
        <f>VLOOKUP($B29,'Sinapi 02-2026'!$A$1:$E$13176,2,0)</f>
        <v>PLACA DE SINALIZACAO DE SEGURANCA CONTRA INCENDIO, FOTOLUMINESCENTE, QUADRADA, *20 X 20* CM, EM PVC *2* MM ANTI-CHAMAS (SIMBOLOS, CORES E PICTOGRAMAS CONFORME NBR 16820)</v>
      </c>
      <c r="D29" s="154" t="str">
        <f>VLOOKUP($B29,'Sinapi 02-2026'!$A$1:$E$13176,3,0)</f>
        <v>UN</v>
      </c>
      <c r="E29" s="191">
        <v>1</v>
      </c>
      <c r="F29" s="165">
        <f t="shared" ref="F29:F30" si="21">1-H29</f>
        <v>1</v>
      </c>
      <c r="G29" s="166">
        <f t="shared" ref="G29:G30" si="22">F29*J29</f>
        <v>20.82</v>
      </c>
      <c r="H29" s="165">
        <f>VLOOKUP($B29,'Sinapi 02-2026'!$A$1:$E$13176,5,0)</f>
        <v>0</v>
      </c>
      <c r="I29" s="166">
        <f t="shared" ref="I29:I30" si="23">H29*J29</f>
        <v>0</v>
      </c>
      <c r="J29" s="166">
        <f>VLOOKUP($B29,'Sinapi 02-2026'!$A$1:$E$13176,4,0)</f>
        <v>20.82</v>
      </c>
      <c r="K29" s="156">
        <f t="shared" ref="K29:K30" si="24">E29*G29</f>
        <v>20.82</v>
      </c>
      <c r="L29" s="156">
        <f t="shared" ref="L29:L30" si="25">I29*E29</f>
        <v>0</v>
      </c>
      <c r="M29" s="156">
        <f t="shared" ref="M29:M30" si="26">SUM(K29+L29)</f>
        <v>20.82</v>
      </c>
    </row>
    <row r="30" spans="1:14" x14ac:dyDescent="0.2">
      <c r="A30" s="157" t="s">
        <v>12303</v>
      </c>
      <c r="B30" s="158">
        <v>88316</v>
      </c>
      <c r="C30" s="155" t="str">
        <f>VLOOKUP($B30,'Sinapi 02-2026'!$A$1:$E$13176,2,0)</f>
        <v>SERVENTE COM ENCARGOS COMPLEMENTARES</v>
      </c>
      <c r="D30" s="154" t="str">
        <f>VLOOKUP($B30,'Sinapi 02-2026'!$A$1:$E$13176,3,0)</f>
        <v>H</v>
      </c>
      <c r="E30" s="191">
        <f>5/60</f>
        <v>8.3333333333333329E-2</v>
      </c>
      <c r="F30" s="165">
        <f t="shared" si="21"/>
        <v>0</v>
      </c>
      <c r="G30" s="166">
        <f t="shared" si="22"/>
        <v>0</v>
      </c>
      <c r="H30" s="165">
        <f>VLOOKUP($B30,'Sinapi 02-2026'!$A$1:$E$13176,5,0)</f>
        <v>1</v>
      </c>
      <c r="I30" s="166">
        <f t="shared" si="23"/>
        <v>24.83</v>
      </c>
      <c r="J30" s="166">
        <f>VLOOKUP($B30,'Sinapi 02-2026'!$A$1:$E$13176,4,0)</f>
        <v>24.83</v>
      </c>
      <c r="K30" s="156">
        <f t="shared" si="24"/>
        <v>0</v>
      </c>
      <c r="L30" s="156">
        <f t="shared" si="25"/>
        <v>2.0691666666666664</v>
      </c>
      <c r="M30" s="156">
        <f t="shared" si="26"/>
        <v>2.0691666666666664</v>
      </c>
      <c r="N30" s="234" t="s">
        <v>13384</v>
      </c>
    </row>
    <row r="31" spans="1:14" ht="15" x14ac:dyDescent="0.25">
      <c r="C31" s="161" t="s">
        <v>13385</v>
      </c>
    </row>
    <row r="32" spans="1:14" ht="15.75" thickBot="1" x14ac:dyDescent="0.3">
      <c r="C32" s="161"/>
    </row>
    <row r="33" spans="1:13" ht="30.75" thickBot="1" x14ac:dyDescent="0.3">
      <c r="A33" s="147" t="s">
        <v>12298</v>
      </c>
      <c r="B33" s="148">
        <v>5</v>
      </c>
      <c r="C33" s="222" t="s">
        <v>12341</v>
      </c>
      <c r="D33" s="150" t="s">
        <v>43</v>
      </c>
      <c r="E33" s="210"/>
      <c r="F33" s="148"/>
      <c r="G33" s="148"/>
      <c r="H33" s="148"/>
      <c r="I33" s="148"/>
      <c r="J33" s="148"/>
      <c r="K33" s="151">
        <f>SUM(K35:K37)</f>
        <v>1030.67</v>
      </c>
      <c r="L33" s="151">
        <f>SUM(L35:L37)</f>
        <v>83.640000000000015</v>
      </c>
      <c r="M33" s="151">
        <f>SUM(M35:M37)</f>
        <v>1114.3100000000002</v>
      </c>
    </row>
    <row r="34" spans="1:13" ht="15.75" thickBot="1" x14ac:dyDescent="0.3">
      <c r="A34" s="147" t="s">
        <v>12299</v>
      </c>
      <c r="B34" s="148" t="s">
        <v>4</v>
      </c>
      <c r="C34" s="152" t="s">
        <v>12221</v>
      </c>
      <c r="D34" s="150" t="s">
        <v>43</v>
      </c>
      <c r="E34" s="210" t="s">
        <v>12300</v>
      </c>
      <c r="F34" s="163" t="s">
        <v>12305</v>
      </c>
      <c r="G34" s="164" t="s">
        <v>12306</v>
      </c>
      <c r="H34" s="164" t="s">
        <v>41</v>
      </c>
      <c r="I34" s="164" t="s">
        <v>12307</v>
      </c>
      <c r="J34" s="164" t="s">
        <v>12308</v>
      </c>
      <c r="K34" s="148" t="s">
        <v>12309</v>
      </c>
      <c r="L34" s="148" t="s">
        <v>12310</v>
      </c>
      <c r="M34" s="148" t="s">
        <v>12</v>
      </c>
    </row>
    <row r="35" spans="1:13" x14ac:dyDescent="0.2">
      <c r="A35" s="157" t="s">
        <v>12301</v>
      </c>
      <c r="B35" s="160">
        <v>39620</v>
      </c>
      <c r="C35" s="155" t="str">
        <f>VLOOKUP($B35,'Sinapi 02-2026'!$A$1:$E$13176,2,0)</f>
        <v>BARRA ANTIPANICO SIMPLES, COM FECHADURA LADO OPOSTO, COR CINZA</v>
      </c>
      <c r="D35" s="154" t="str">
        <f>VLOOKUP($B35,'Sinapi 02-2026'!$A$1:$E$13176,3,0)</f>
        <v>UN</v>
      </c>
      <c r="E35" s="191">
        <v>1</v>
      </c>
      <c r="F35" s="165">
        <f t="shared" ref="F35" si="27">1-H35</f>
        <v>1</v>
      </c>
      <c r="G35" s="166">
        <f t="shared" ref="G35" si="28">F35*J35</f>
        <v>1030.67</v>
      </c>
      <c r="H35" s="165">
        <f>VLOOKUP($B35,'Sinapi 02-2026'!$A$1:$E$13176,5,0)</f>
        <v>0</v>
      </c>
      <c r="I35" s="166">
        <f t="shared" ref="I35" si="29">H35*J35</f>
        <v>0</v>
      </c>
      <c r="J35" s="166">
        <f>VLOOKUP($B35,'Sinapi 02-2026'!$A$1:$E$13176,4,0)</f>
        <v>1030.67</v>
      </c>
      <c r="K35" s="156">
        <f t="shared" ref="K35" si="30">E35*G35</f>
        <v>1030.67</v>
      </c>
      <c r="L35" s="156">
        <f t="shared" ref="L35" si="31">I35*E35</f>
        <v>0</v>
      </c>
      <c r="M35" s="156">
        <f t="shared" ref="M35" si="32">SUM(K35+L35)</f>
        <v>1030.67</v>
      </c>
    </row>
    <row r="36" spans="1:13" ht="15" x14ac:dyDescent="0.2">
      <c r="A36" s="157" t="s">
        <v>12303</v>
      </c>
      <c r="B36" s="206">
        <v>88251</v>
      </c>
      <c r="C36" s="155" t="str">
        <f>VLOOKUP($B36,'Sinapi 02-2026'!$A$1:$E$13176,2,0)</f>
        <v>AUXILIAR DE SERRALHEIRO COM ENCARGOS COMPLEMENTARES</v>
      </c>
      <c r="D36" s="154" t="str">
        <f>VLOOKUP($B36,'Sinapi 02-2026'!$A$1:$E$13176,3,0)</f>
        <v>H</v>
      </c>
      <c r="E36" s="191">
        <v>1.5</v>
      </c>
      <c r="F36" s="165">
        <f t="shared" ref="F36:F37" si="33">1-H36</f>
        <v>0</v>
      </c>
      <c r="G36" s="166">
        <f t="shared" ref="G36:G37" si="34">F36*J36</f>
        <v>0</v>
      </c>
      <c r="H36" s="165">
        <f>VLOOKUP($B36,'Sinapi 02-2026'!$A$1:$E$13176,5,0)</f>
        <v>1</v>
      </c>
      <c r="I36" s="166">
        <f t="shared" ref="I36:I37" si="35">H36*J36</f>
        <v>26.1</v>
      </c>
      <c r="J36" s="166">
        <f>VLOOKUP($B36,'Sinapi 02-2026'!$A$1:$E$13176,4,0)</f>
        <v>26.1</v>
      </c>
      <c r="K36" s="156">
        <f t="shared" ref="K36:K37" si="36">E36*G36</f>
        <v>0</v>
      </c>
      <c r="L36" s="156">
        <f t="shared" ref="L36:L37" si="37">I36*E36</f>
        <v>39.150000000000006</v>
      </c>
      <c r="M36" s="156">
        <f t="shared" ref="M36:M37" si="38">SUM(K36+L36)</f>
        <v>39.150000000000006</v>
      </c>
    </row>
    <row r="37" spans="1:13" ht="15" x14ac:dyDescent="0.2">
      <c r="A37" s="157" t="s">
        <v>12303</v>
      </c>
      <c r="B37" s="207">
        <v>88315</v>
      </c>
      <c r="C37" s="155" t="str">
        <f>VLOOKUP($B37,'Sinapi 02-2026'!$A$1:$E$13176,2,0)</f>
        <v>SERRALHEIRO COM ENCARGOS COMPLEMENTARES</v>
      </c>
      <c r="D37" s="154" t="str">
        <f>VLOOKUP($B37,'Sinapi 02-2026'!$A$1:$E$13176,3,0)</f>
        <v>H</v>
      </c>
      <c r="E37" s="191">
        <v>1.5</v>
      </c>
      <c r="F37" s="165">
        <f t="shared" si="33"/>
        <v>0</v>
      </c>
      <c r="G37" s="166">
        <f t="shared" si="34"/>
        <v>0</v>
      </c>
      <c r="H37" s="165">
        <f>VLOOKUP($B37,'Sinapi 02-2026'!$A$1:$E$13176,5,0)</f>
        <v>1</v>
      </c>
      <c r="I37" s="166">
        <f t="shared" si="35"/>
        <v>29.66</v>
      </c>
      <c r="J37" s="166">
        <f>VLOOKUP($B37,'Sinapi 02-2026'!$A$1:$E$13176,4,0)</f>
        <v>29.66</v>
      </c>
      <c r="K37" s="156">
        <f t="shared" si="36"/>
        <v>0</v>
      </c>
      <c r="L37" s="156">
        <f t="shared" si="37"/>
        <v>44.49</v>
      </c>
      <c r="M37" s="156">
        <f t="shared" si="38"/>
        <v>44.49</v>
      </c>
    </row>
    <row r="38" spans="1:13" ht="15" x14ac:dyDescent="0.25">
      <c r="A38" s="159"/>
      <c r="B38" s="160"/>
      <c r="C38" s="161" t="s">
        <v>13385</v>
      </c>
      <c r="D38" s="160"/>
      <c r="E38" s="211"/>
      <c r="F38" s="160"/>
      <c r="G38" s="160"/>
      <c r="H38" s="160"/>
    </row>
  </sheetData>
  <mergeCells count="1">
    <mergeCell ref="A1:M1"/>
  </mergeCells>
  <pageMargins left="0.511811024" right="0.511811024" top="0.78740157499999996" bottom="0.78740157499999996" header="0.31496062000000002" footer="0.31496062000000002"/>
  <pageSetup paperSize="9" scale="3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C5E5D-1317-4179-AF3D-B1F834EB42E9}">
  <dimension ref="A1:R27"/>
  <sheetViews>
    <sheetView view="pageBreakPreview" zoomScaleNormal="100" zoomScaleSheetLayoutView="100" workbookViewId="0">
      <selection activeCell="K6" sqref="K6"/>
    </sheetView>
  </sheetViews>
  <sheetFormatPr defaultRowHeight="12.75" x14ac:dyDescent="0.2"/>
  <cols>
    <col min="1" max="1" width="23.42578125" customWidth="1"/>
    <col min="2" max="2" width="71.5703125" customWidth="1"/>
    <col min="3" max="3" width="16.85546875" customWidth="1"/>
    <col min="4" max="4" width="15" customWidth="1"/>
    <col min="5" max="5" width="17" customWidth="1"/>
    <col min="6" max="6" width="17.140625" customWidth="1"/>
  </cols>
  <sheetData>
    <row r="1" spans="1:18" ht="90" customHeight="1" thickBot="1" x14ac:dyDescent="0.25">
      <c r="A1" s="280" t="s">
        <v>13401</v>
      </c>
      <c r="B1" s="281"/>
      <c r="C1" s="281"/>
      <c r="D1" s="281"/>
      <c r="E1" s="281"/>
      <c r="F1" s="282"/>
      <c r="G1" s="402"/>
      <c r="H1" s="402"/>
      <c r="I1" s="402"/>
      <c r="J1" s="402"/>
      <c r="K1" s="402"/>
      <c r="L1" s="402"/>
      <c r="M1" s="402"/>
      <c r="N1" s="402"/>
      <c r="O1" s="402"/>
      <c r="P1" s="402"/>
      <c r="Q1" s="402"/>
      <c r="R1" s="403"/>
    </row>
    <row r="2" spans="1:18" ht="20.25" x14ac:dyDescent="0.25">
      <c r="A2" s="400" t="s">
        <v>13365</v>
      </c>
      <c r="B2" s="26"/>
      <c r="C2" s="27"/>
      <c r="D2" s="26"/>
      <c r="E2" s="26"/>
      <c r="F2" s="26"/>
      <c r="G2" s="26"/>
      <c r="H2" s="26"/>
      <c r="I2" s="26"/>
      <c r="J2" s="26"/>
      <c r="K2" s="26"/>
      <c r="L2" s="26"/>
      <c r="M2" s="26"/>
      <c r="N2" s="26"/>
      <c r="O2" s="26"/>
      <c r="P2" s="26"/>
      <c r="Q2" s="399"/>
      <c r="R2" s="403"/>
    </row>
    <row r="3" spans="1:18" ht="16.5" x14ac:dyDescent="0.25">
      <c r="A3" s="401" t="s">
        <v>13366</v>
      </c>
      <c r="B3" s="26"/>
      <c r="C3" s="27"/>
      <c r="D3" s="26"/>
      <c r="E3" s="26"/>
      <c r="F3" s="26"/>
      <c r="G3" s="26"/>
      <c r="H3" s="26"/>
      <c r="I3" s="26"/>
      <c r="J3" s="26"/>
      <c r="K3" s="26"/>
      <c r="L3" s="26"/>
      <c r="M3" s="26"/>
      <c r="N3" s="26"/>
      <c r="O3" s="26"/>
      <c r="P3" s="26"/>
      <c r="Q3" s="399"/>
    </row>
    <row r="5" spans="1:18" x14ac:dyDescent="0.2">
      <c r="K5" s="403"/>
    </row>
    <row r="6" spans="1:18" ht="15" x14ac:dyDescent="0.25">
      <c r="A6" s="175">
        <v>1</v>
      </c>
      <c r="B6" s="243" t="s">
        <v>12325</v>
      </c>
      <c r="C6" s="176"/>
      <c r="D6" s="176"/>
      <c r="E6" s="176"/>
      <c r="F6" s="176"/>
      <c r="K6" s="403"/>
    </row>
    <row r="7" spans="1:18" x14ac:dyDescent="0.2">
      <c r="A7" s="136" t="s">
        <v>12311</v>
      </c>
      <c r="B7" s="136" t="s">
        <v>12312</v>
      </c>
      <c r="C7" s="136" t="s">
        <v>12313</v>
      </c>
      <c r="D7" s="169" t="s">
        <v>12314</v>
      </c>
      <c r="E7" s="169" t="s">
        <v>12315</v>
      </c>
      <c r="F7" s="169" t="s">
        <v>12316</v>
      </c>
    </row>
    <row r="8" spans="1:18" ht="77.25" x14ac:dyDescent="0.25">
      <c r="A8" s="172" t="s">
        <v>12321</v>
      </c>
      <c r="B8" s="242" t="s">
        <v>12322</v>
      </c>
      <c r="C8" s="170" t="s">
        <v>13391</v>
      </c>
      <c r="D8" s="171">
        <v>28.45</v>
      </c>
      <c r="E8" s="171">
        <v>536.9</v>
      </c>
      <c r="F8" s="171">
        <f>D8+E8</f>
        <v>565.35</v>
      </c>
    </row>
    <row r="9" spans="1:18" ht="51.75" x14ac:dyDescent="0.25">
      <c r="A9" s="172" t="s">
        <v>12323</v>
      </c>
      <c r="B9" s="177" t="s">
        <v>12324</v>
      </c>
      <c r="C9" s="170" t="s">
        <v>13393</v>
      </c>
      <c r="D9" s="171">
        <v>30.1</v>
      </c>
      <c r="E9" s="171">
        <v>575.69000000000005</v>
      </c>
      <c r="F9" s="171">
        <f t="shared" ref="F9:F10" si="0">D9+E9</f>
        <v>605.79000000000008</v>
      </c>
    </row>
    <row r="10" spans="1:18" ht="45" x14ac:dyDescent="0.25">
      <c r="A10" s="172" t="s">
        <v>13390</v>
      </c>
      <c r="B10" s="177" t="s">
        <v>13392</v>
      </c>
      <c r="C10" s="170" t="s">
        <v>13393</v>
      </c>
      <c r="D10" s="171">
        <v>0</v>
      </c>
      <c r="E10" s="171">
        <v>532</v>
      </c>
      <c r="F10" s="171">
        <f t="shared" si="0"/>
        <v>532</v>
      </c>
    </row>
    <row r="11" spans="1:18" x14ac:dyDescent="0.2">
      <c r="E11" s="174" t="s">
        <v>12319</v>
      </c>
      <c r="F11" s="171">
        <f>AVERAGE(F8:F10)</f>
        <v>567.71333333333337</v>
      </c>
    </row>
    <row r="14" spans="1:18" ht="15" x14ac:dyDescent="0.25">
      <c r="A14" s="175">
        <v>2</v>
      </c>
      <c r="B14" s="243" t="s">
        <v>13389</v>
      </c>
      <c r="C14" s="176"/>
      <c r="D14" s="176"/>
      <c r="E14" s="176"/>
      <c r="F14" s="176"/>
    </row>
    <row r="15" spans="1:18" x14ac:dyDescent="0.2">
      <c r="A15" s="136" t="s">
        <v>12311</v>
      </c>
      <c r="B15" s="136" t="s">
        <v>12312</v>
      </c>
      <c r="C15" s="136" t="s">
        <v>12313</v>
      </c>
      <c r="D15" s="169" t="s">
        <v>12314</v>
      </c>
      <c r="E15" s="169" t="s">
        <v>12315</v>
      </c>
      <c r="F15" s="169" t="s">
        <v>12316</v>
      </c>
    </row>
    <row r="16" spans="1:18" ht="64.5" x14ac:dyDescent="0.25">
      <c r="A16" s="172" t="s">
        <v>12323</v>
      </c>
      <c r="B16" s="177" t="s">
        <v>12327</v>
      </c>
      <c r="C16" s="170" t="s">
        <v>13394</v>
      </c>
      <c r="D16" s="171">
        <v>19.84</v>
      </c>
      <c r="E16" s="171">
        <v>75.010000000000005</v>
      </c>
      <c r="F16" s="171">
        <f t="shared" ref="F16:F18" si="1">D16+E16</f>
        <v>94.850000000000009</v>
      </c>
    </row>
    <row r="17" spans="1:6" ht="51.75" x14ac:dyDescent="0.25">
      <c r="A17" s="172" t="s">
        <v>12317</v>
      </c>
      <c r="B17" s="177" t="s">
        <v>12328</v>
      </c>
      <c r="C17" s="170" t="s">
        <v>13395</v>
      </c>
      <c r="D17" s="171">
        <v>29</v>
      </c>
      <c r="E17" s="171">
        <v>82.85</v>
      </c>
      <c r="F17" s="171">
        <f t="shared" si="1"/>
        <v>111.85</v>
      </c>
    </row>
    <row r="18" spans="1:6" ht="77.25" x14ac:dyDescent="0.25">
      <c r="A18" s="172" t="s">
        <v>12329</v>
      </c>
      <c r="B18" s="177" t="s">
        <v>12330</v>
      </c>
      <c r="C18" s="170" t="s">
        <v>13395</v>
      </c>
      <c r="D18" s="171">
        <v>22.28</v>
      </c>
      <c r="E18" s="171">
        <v>69.900000000000006</v>
      </c>
      <c r="F18" s="171">
        <f t="shared" si="1"/>
        <v>92.18</v>
      </c>
    </row>
    <row r="19" spans="1:6" x14ac:dyDescent="0.2">
      <c r="E19" s="174" t="s">
        <v>12319</v>
      </c>
      <c r="F19" s="171">
        <f>AVERAGE(F16:F18)</f>
        <v>99.626666666666665</v>
      </c>
    </row>
    <row r="20" spans="1:6" x14ac:dyDescent="0.2">
      <c r="F20" s="173"/>
    </row>
    <row r="21" spans="1:6" x14ac:dyDescent="0.2">
      <c r="F21" s="173"/>
    </row>
    <row r="22" spans="1:6" ht="15" x14ac:dyDescent="0.25">
      <c r="A22" s="175">
        <v>3</v>
      </c>
      <c r="B22" s="244" t="s">
        <v>12318</v>
      </c>
      <c r="C22" s="176"/>
      <c r="D22" s="176"/>
      <c r="E22" s="176"/>
      <c r="F22" s="176"/>
    </row>
    <row r="23" spans="1:6" x14ac:dyDescent="0.2">
      <c r="A23" s="136" t="s">
        <v>12311</v>
      </c>
      <c r="B23" s="136" t="s">
        <v>12312</v>
      </c>
      <c r="C23" s="136" t="s">
        <v>12313</v>
      </c>
      <c r="D23" s="169" t="s">
        <v>12314</v>
      </c>
      <c r="E23" s="169" t="s">
        <v>12315</v>
      </c>
      <c r="F23" s="169" t="s">
        <v>12316</v>
      </c>
    </row>
    <row r="24" spans="1:6" ht="64.5" x14ac:dyDescent="0.25">
      <c r="A24" s="172" t="s">
        <v>12335</v>
      </c>
      <c r="B24" s="177" t="s">
        <v>12332</v>
      </c>
      <c r="C24" s="170" t="s">
        <v>13396</v>
      </c>
      <c r="D24" s="171">
        <v>0</v>
      </c>
      <c r="E24" s="171">
        <v>4.5599999999999996</v>
      </c>
      <c r="F24" s="171">
        <f t="shared" ref="F24:F26" si="2">D24+E24</f>
        <v>4.5599999999999996</v>
      </c>
    </row>
    <row r="25" spans="1:6" ht="77.25" x14ac:dyDescent="0.25">
      <c r="A25" s="172" t="s">
        <v>12336</v>
      </c>
      <c r="B25" s="177" t="s">
        <v>12333</v>
      </c>
      <c r="C25" s="170" t="s">
        <v>13397</v>
      </c>
      <c r="D25" s="171">
        <f>38.73/84</f>
        <v>0.46107142857142852</v>
      </c>
      <c r="E25" s="171">
        <f>500.64/84</f>
        <v>5.96</v>
      </c>
      <c r="F25" s="171">
        <f t="shared" si="2"/>
        <v>6.4210714285714285</v>
      </c>
    </row>
    <row r="26" spans="1:6" ht="45" x14ac:dyDescent="0.25">
      <c r="A26" s="172" t="s">
        <v>12337</v>
      </c>
      <c r="B26" s="177" t="s">
        <v>12334</v>
      </c>
      <c r="C26" s="170" t="s">
        <v>13398</v>
      </c>
      <c r="D26" s="171">
        <f>152.09/84</f>
        <v>1.8105952380952381</v>
      </c>
      <c r="E26" s="171">
        <f>476.28/84</f>
        <v>5.67</v>
      </c>
      <c r="F26" s="171">
        <f t="shared" si="2"/>
        <v>7.4805952380952379</v>
      </c>
    </row>
    <row r="27" spans="1:6" x14ac:dyDescent="0.2">
      <c r="E27" s="174" t="s">
        <v>12319</v>
      </c>
      <c r="F27" s="171">
        <f>AVERAGE(F24:F26)</f>
        <v>6.153888888888889</v>
      </c>
    </row>
  </sheetData>
  <mergeCells count="1">
    <mergeCell ref="A1:F1"/>
  </mergeCells>
  <phoneticPr fontId="24" type="noConversion"/>
  <hyperlinks>
    <hyperlink ref="B16" r:id="rId1" display="https://www.netalarmes.com.br/alarme/alarme-de-incendio/sinalizador-audiovisual-convencional-intelbras-sav-420-c?parceiro=8046&amp;parceiro=8764&amp;gad_source=1&amp;gad_campaignid=23071295898&amp;gbraid=0AAAAAD69lSQVyXV5qbZaxysnBbqAGIX_z&amp;gclid=EAIaIQobChMIhZuq5cDAkgMVJkxIAB1rzh8dEAQYBCABEgL1CPD_BwE" xr:uid="{B7475FC9-FC2D-4713-8CDF-82ABFAEE811B}"/>
    <hyperlink ref="B17" r:id="rId2" xr:uid="{3BBE0262-7B86-402F-B4B7-C65203679916}"/>
    <hyperlink ref="B18" r:id="rId3" display="https://www.upperseg.com.br/deteccao-e-alarme-de-incendio/acessorios/avisador-visual-e-sonoro-convencional-led-24vcc-slim-engesul/?gad_source=1&amp;gad_campaignid=17071887064&amp;gbraid=0AAAAADtWOg9B1aHQH4VphBQA-LsOyKJx_&amp;gclid=EAIaIQobChMIhZuq5cDAkgMVJkxIAB1rzh8dEAQYBiABEgJB-_D_BwE" xr:uid="{094B55C5-1135-4C36-A417-31E9757959AD}"/>
    <hyperlink ref="B24" r:id="rId4" display="https://loja.ccabos.com.br/produtos/cabo-2x100mm-alarme-incendio-2vias-1px100mm-600v-vermelho/?variant=870733877&amp;pf=mc&amp;gad_source=1&amp;gad_campaignid=22401485984&amp;gbraid=0AAAAA-fAh9Iv6nHifMV3kJz45wKami1yy&amp;gclid=EAIaIQobChMIv9vo-OLCkgMVDUVIAB2bFC74EAQYAiABEgJq8PD_BwE" xr:uid="{4D1ED2D4-0C40-4B9A-BC3F-E4095D311AE9}"/>
    <hyperlink ref="B25" r:id="rId5" display="https://loja.conduscamp.com.br/cabo-para-alarmedeteccao-incendio-1x2x100mm-vermelho-1/p?sku=6269752&amp;utm_source=google&amp;utm_medium=cpc&amp;utm_campaign=ecom_pmax_incendio&amp;utm_term=&amp;gad_source=1&amp;gad_campaignid=20249524932&amp;gbraid=0AAAAADldM60XC7LI2fXGOB2T-2YCaxeSC&amp;gclid=EAIaIQobChMIv9vo-OLCkgMVDUVIAB2bFC74EAQYASABEgIUcvD_BwE" xr:uid="{B2AFEA65-4DC0-4076-BB93-7ADEE6683CA2}"/>
    <hyperlink ref="B26" r:id="rId6" xr:uid="{1D7CD000-9582-4F43-BB6F-4EE3EFF6693C}"/>
    <hyperlink ref="B8" r:id="rId7" display="https://www.upperseg.com.br/deteccao-e-alarme-de-incendio/centrais/central-de-alarme-de-incendio-convencional-com-bateria-cic-06l-intelbras/?gad_source=1&amp;gad_campaignid=17071887064&amp;gbraid=0AAAAADtWOg9B1aHQH4VphBQA-LsOyKJx_&amp;gclid=EAIaIQobChMI4rHxkrLAkgMViENIAB3qCAsQEAQYAiABEgIUVvD_BwE" xr:uid="{AF99C549-66B5-4D42-B393-7EF6926D8A45}"/>
    <hyperlink ref="B9" r:id="rId8" display="https://www.netalarmes.com.br/central-alarme-de-incendio-intelbras-cic-06l-com-bateria?parceiro=8046&amp;parceiro=8764&amp;gad_source=1&amp;gad_campaignid=23071295898&amp;gbraid=0AAAAAD69lSQVyXV5qbZaxysnBbqAGIX_z&amp;gclid=EAIaIQobChMI4rHxkrLAkgMViENIAB3qCAsQEAQYAyABEgK-SPD_BwE" xr:uid="{434B5D71-F453-43C4-95B3-AA0D91AEACE2}"/>
    <hyperlink ref="B10" r:id="rId9" xr:uid="{09516B48-ABA4-42E7-AF9E-7D3304081E33}"/>
  </hyperlinks>
  <pageMargins left="0.511811024" right="0.511811024" top="0.78740157499999996" bottom="0.78740157499999996" header="0.31496062000000002" footer="0.31496062000000002"/>
  <pageSetup paperSize="9" scale="58" orientation="portrait" r:id="rId10"/>
  <drawing r:id="rId1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23"/>
  <sheetViews>
    <sheetView workbookViewId="0">
      <selection activeCell="D14" sqref="D14"/>
    </sheetView>
  </sheetViews>
  <sheetFormatPr defaultRowHeight="12.75" x14ac:dyDescent="0.2"/>
  <cols>
    <col min="2" max="2" width="56.42578125" bestFit="1" customWidth="1"/>
    <col min="3" max="4" width="17.42578125" customWidth="1"/>
    <col min="5" max="5" width="15.5703125" bestFit="1" customWidth="1"/>
    <col min="6" max="6" width="16.85546875" customWidth="1"/>
  </cols>
  <sheetData>
    <row r="1" spans="1:7" ht="73.5" customHeight="1" thickBot="1" x14ac:dyDescent="0.25">
      <c r="A1" s="325" t="s">
        <v>13370</v>
      </c>
      <c r="B1" s="325"/>
      <c r="C1" s="325"/>
      <c r="D1" s="325"/>
      <c r="E1" s="325"/>
      <c r="F1" s="325"/>
    </row>
    <row r="2" spans="1:7" ht="15" x14ac:dyDescent="0.25">
      <c r="A2" s="322" t="s">
        <v>30</v>
      </c>
      <c r="B2" s="323"/>
      <c r="C2" s="323"/>
      <c r="D2" s="323"/>
      <c r="E2" s="323"/>
      <c r="F2" s="324"/>
    </row>
    <row r="3" spans="1:7" ht="12.75" customHeight="1" x14ac:dyDescent="0.2">
      <c r="A3" s="326" t="s">
        <v>31</v>
      </c>
      <c r="B3" s="328" t="s">
        <v>32</v>
      </c>
      <c r="C3" s="330" t="s">
        <v>33</v>
      </c>
      <c r="D3" s="332" t="s">
        <v>12295</v>
      </c>
      <c r="E3" s="330" t="s">
        <v>34</v>
      </c>
      <c r="F3" s="320" t="s">
        <v>12</v>
      </c>
    </row>
    <row r="4" spans="1:7" ht="13.5" customHeight="1" thickBot="1" x14ac:dyDescent="0.25">
      <c r="A4" s="327"/>
      <c r="B4" s="329"/>
      <c r="C4" s="331"/>
      <c r="D4" s="333"/>
      <c r="E4" s="331"/>
      <c r="F4" s="321"/>
    </row>
    <row r="5" spans="1:7" ht="15" x14ac:dyDescent="0.25">
      <c r="A5" s="123">
        <v>1</v>
      </c>
      <c r="B5" s="124" t="str">
        <f>'PLANILHA ORÇAMENTÁRIA'!B10</f>
        <v>PROJETO DE PREVENÇÃO CONTRA INCÊNDIO - ÁREA: 1703,10 M²</v>
      </c>
      <c r="C5" s="125">
        <f ca="1">'PLANILHA ORÇAMENTÁRIA'!Q27</f>
        <v>9210.19</v>
      </c>
      <c r="D5" s="126">
        <f ca="1">C5/$C$7</f>
        <v>1</v>
      </c>
      <c r="E5" s="127">
        <f ca="1">C5*E6</f>
        <v>9210.19</v>
      </c>
      <c r="F5" s="137">
        <f t="shared" ref="F5:F7" ca="1" si="0">SUM(E5:E5)</f>
        <v>9210.19</v>
      </c>
    </row>
    <row r="6" spans="1:7" ht="15.75" thickBot="1" x14ac:dyDescent="0.3">
      <c r="A6" s="49"/>
      <c r="B6" s="14"/>
      <c r="C6" s="122"/>
      <c r="D6" s="134"/>
      <c r="E6" s="135">
        <v>1</v>
      </c>
      <c r="F6" s="245">
        <f t="shared" si="0"/>
        <v>1</v>
      </c>
    </row>
    <row r="7" spans="1:7" ht="15.75" thickBot="1" x14ac:dyDescent="0.3">
      <c r="A7" s="128"/>
      <c r="B7" s="129" t="s">
        <v>35</v>
      </c>
      <c r="C7" s="130">
        <f ca="1">SUM(C5:C6)</f>
        <v>9210.19</v>
      </c>
      <c r="D7" s="132">
        <f ca="1">C7/$C$7</f>
        <v>1</v>
      </c>
      <c r="E7" s="131">
        <f ca="1">E5</f>
        <v>9210.19</v>
      </c>
      <c r="F7" s="138">
        <f t="shared" ca="1" si="0"/>
        <v>9210.19</v>
      </c>
    </row>
    <row r="8" spans="1:7" ht="15" thickBot="1" x14ac:dyDescent="0.25">
      <c r="A8" s="144"/>
      <c r="B8" s="133"/>
      <c r="C8" s="15"/>
      <c r="D8" s="15"/>
      <c r="E8" s="15"/>
      <c r="F8" s="143"/>
    </row>
    <row r="9" spans="1:7" ht="15.75" thickBot="1" x14ac:dyDescent="0.3">
      <c r="A9" s="133"/>
      <c r="B9" s="139" t="s">
        <v>36</v>
      </c>
      <c r="C9" s="132">
        <v>1</v>
      </c>
      <c r="D9" s="132"/>
      <c r="E9" s="132">
        <f ca="1">E$7/$C$7</f>
        <v>1</v>
      </c>
      <c r="F9" s="50"/>
    </row>
    <row r="10" spans="1:7" ht="15.75" thickBot="1" x14ac:dyDescent="0.3">
      <c r="A10" s="145"/>
      <c r="B10" s="140" t="s">
        <v>37</v>
      </c>
      <c r="C10" s="132">
        <v>1</v>
      </c>
      <c r="D10" s="132"/>
      <c r="E10" s="132">
        <f ca="1">E$7/$C$7</f>
        <v>1</v>
      </c>
      <c r="F10" s="50"/>
    </row>
    <row r="13" spans="1:7" ht="14.25" x14ac:dyDescent="0.2">
      <c r="B13" s="45"/>
      <c r="C13" s="45"/>
      <c r="D13" s="45" t="str">
        <f>'PLANILHA ORÇAMENTÁRIA'!O29</f>
        <v>São José do Hortêncio, 10 de abril de 2026.</v>
      </c>
      <c r="E13" s="407"/>
      <c r="F13" s="406"/>
      <c r="G13" s="406"/>
    </row>
    <row r="14" spans="1:7" ht="52.5" customHeight="1" x14ac:dyDescent="0.2">
      <c r="B14" s="45"/>
      <c r="C14" s="45"/>
      <c r="D14" s="45"/>
      <c r="E14" s="45"/>
    </row>
    <row r="15" spans="1:7" ht="14.25" x14ac:dyDescent="0.2">
      <c r="B15" s="45"/>
      <c r="C15" s="45"/>
      <c r="D15" s="45"/>
      <c r="E15" s="45"/>
    </row>
    <row r="16" spans="1:7" ht="14.25" x14ac:dyDescent="0.2">
      <c r="B16" s="45"/>
      <c r="C16" s="213"/>
      <c r="D16" s="48"/>
      <c r="E16" s="48"/>
    </row>
    <row r="17" spans="2:7" ht="15" x14ac:dyDescent="0.25">
      <c r="B17" s="202" t="s">
        <v>26</v>
      </c>
      <c r="C17" s="46"/>
      <c r="D17" s="278" t="s">
        <v>12340</v>
      </c>
      <c r="E17" s="278"/>
      <c r="F17" s="46"/>
      <c r="G17" s="46"/>
    </row>
    <row r="18" spans="2:7" ht="15" customHeight="1" x14ac:dyDescent="0.2">
      <c r="B18" s="203" t="s">
        <v>27</v>
      </c>
      <c r="C18" s="212"/>
      <c r="D18" s="279" t="s">
        <v>12344</v>
      </c>
      <c r="E18" s="279"/>
      <c r="F18" s="212"/>
      <c r="G18" s="212"/>
    </row>
    <row r="19" spans="2:7" ht="14.25" x14ac:dyDescent="0.2">
      <c r="B19" s="45"/>
      <c r="C19" s="45"/>
      <c r="D19" s="45"/>
      <c r="E19" s="45"/>
    </row>
    <row r="23" spans="2:7" ht="16.5" x14ac:dyDescent="0.25">
      <c r="C23" s="36"/>
      <c r="D23" s="36"/>
      <c r="E23" s="36"/>
    </row>
  </sheetData>
  <mergeCells count="10">
    <mergeCell ref="F3:F4"/>
    <mergeCell ref="D17:E17"/>
    <mergeCell ref="D18:E18"/>
    <mergeCell ref="A2:F2"/>
    <mergeCell ref="A1:F1"/>
    <mergeCell ref="A3:A4"/>
    <mergeCell ref="B3:B4"/>
    <mergeCell ref="C3:C4"/>
    <mergeCell ref="E3:E4"/>
    <mergeCell ref="D3:D4"/>
  </mergeCells>
  <printOptions horizontalCentered="1" verticalCentered="1"/>
  <pageMargins left="0.51181102362204722" right="0.51181102362204722" top="0.78740157480314965" bottom="0.78740157480314965"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66"/>
  <sheetViews>
    <sheetView showGridLines="0" view="pageBreakPreview" topLeftCell="H1" workbookViewId="0">
      <selection activeCell="I11" sqref="I11:P11"/>
    </sheetView>
  </sheetViews>
  <sheetFormatPr defaultColWidth="9.140625" defaultRowHeight="15" zeroHeight="1" x14ac:dyDescent="0.25"/>
  <cols>
    <col min="1" max="1" width="30.28515625" style="64" hidden="1" customWidth="1"/>
    <col min="2" max="3" width="9.140625" style="64"/>
    <col min="4" max="4" width="23.5703125" style="64" hidden="1" customWidth="1"/>
    <col min="5" max="8" width="9.140625" style="64"/>
    <col min="9" max="13" width="10.7109375" style="64" customWidth="1"/>
    <col min="14" max="14" width="10.85546875" style="64" customWidth="1"/>
    <col min="15" max="15" width="12.85546875" style="64" customWidth="1"/>
    <col min="16" max="18" width="10.7109375" style="64" customWidth="1"/>
    <col min="19" max="19" width="9.85546875" style="64" customWidth="1"/>
    <col min="20" max="20" width="29.5703125" style="64" customWidth="1"/>
    <col min="21" max="21" width="13.7109375" style="64" customWidth="1"/>
    <col min="22" max="22" width="13.28515625" style="64" hidden="1" customWidth="1"/>
    <col min="23" max="1024" width="9.140625" style="64"/>
    <col min="1025" max="16384" width="9.140625" style="63"/>
  </cols>
  <sheetData>
    <row r="1" spans="1:29" ht="18" x14ac:dyDescent="0.25">
      <c r="E1" s="91" t="s">
        <v>12215</v>
      </c>
      <c r="F1" s="91" t="s">
        <v>12214</v>
      </c>
      <c r="G1" s="91" t="s">
        <v>12213</v>
      </c>
      <c r="L1" s="365" t="s">
        <v>12212</v>
      </c>
      <c r="M1" s="365"/>
      <c r="N1" s="365"/>
      <c r="O1" s="365"/>
      <c r="P1" s="365"/>
    </row>
    <row r="2" spans="1:29" x14ac:dyDescent="0.25">
      <c r="A2" s="64" t="s">
        <v>12169</v>
      </c>
      <c r="B2" s="69" t="s">
        <v>12183</v>
      </c>
      <c r="C2" s="64" t="str">
        <f t="shared" ref="C2:C15" si="0">CONCATENATE(A2,"-",B2)</f>
        <v>Construção e Reforma de Edifícios-AC</v>
      </c>
      <c r="E2" s="67">
        <v>0.03</v>
      </c>
      <c r="F2" s="67">
        <v>0.04</v>
      </c>
      <c r="G2" s="67">
        <v>5.5E-2</v>
      </c>
    </row>
    <row r="3" spans="1:29" x14ac:dyDescent="0.25">
      <c r="A3" s="64" t="str">
        <f>A2</f>
        <v>Construção e Reforma de Edifícios</v>
      </c>
      <c r="B3" s="69" t="s">
        <v>12182</v>
      </c>
      <c r="C3" s="64" t="str">
        <f t="shared" si="0"/>
        <v>Construção e Reforma de Edifícios-SG</v>
      </c>
      <c r="E3" s="67">
        <v>8.0000000000000002E-3</v>
      </c>
      <c r="F3" s="67">
        <v>8.0000000000000002E-3</v>
      </c>
      <c r="G3" s="67">
        <v>0.01</v>
      </c>
    </row>
    <row r="4" spans="1:29" x14ac:dyDescent="0.25">
      <c r="A4" s="64" t="str">
        <f>A3</f>
        <v>Construção e Reforma de Edifícios</v>
      </c>
      <c r="B4" s="69" t="s">
        <v>12181</v>
      </c>
      <c r="C4" s="64" t="str">
        <f t="shared" si="0"/>
        <v>Construção e Reforma de Edifícios-R</v>
      </c>
      <c r="E4" s="67">
        <v>9.7000000000000003E-3</v>
      </c>
      <c r="F4" s="67">
        <v>1.2699999999999999E-2</v>
      </c>
      <c r="G4" s="67">
        <v>1.2699999999999999E-2</v>
      </c>
      <c r="I4" s="361"/>
      <c r="J4" s="361"/>
      <c r="K4" s="361" t="s">
        <v>12211</v>
      </c>
      <c r="L4" s="361"/>
      <c r="M4" s="361"/>
      <c r="N4" s="361"/>
      <c r="O4" s="361"/>
      <c r="P4" s="361"/>
      <c r="Q4" s="361"/>
      <c r="R4" s="361"/>
    </row>
    <row r="5" spans="1:29" ht="19.5" x14ac:dyDescent="0.3">
      <c r="A5" s="64" t="str">
        <f>A4</f>
        <v>Construção e Reforma de Edifícios</v>
      </c>
      <c r="B5" s="69" t="s">
        <v>12178</v>
      </c>
      <c r="C5" s="64" t="str">
        <f t="shared" si="0"/>
        <v>Construção e Reforma de Edifícios-DF</v>
      </c>
      <c r="E5" s="67">
        <v>5.8999999999999999E-3</v>
      </c>
      <c r="F5" s="67">
        <v>1.23E-2</v>
      </c>
      <c r="G5" s="67">
        <v>1.3899999999999999E-2</v>
      </c>
      <c r="I5" s="366"/>
      <c r="J5" s="366"/>
      <c r="K5" s="367" t="s">
        <v>12216</v>
      </c>
      <c r="L5" s="367"/>
      <c r="M5" s="367"/>
      <c r="N5" s="367"/>
      <c r="O5" s="367"/>
      <c r="P5" s="367"/>
      <c r="Q5" s="367"/>
      <c r="R5" s="367"/>
      <c r="S5" s="90"/>
    </row>
    <row r="6" spans="1:29" x14ac:dyDescent="0.25">
      <c r="A6" s="64" t="str">
        <f>A5</f>
        <v>Construção e Reforma de Edifícios</v>
      </c>
      <c r="B6" s="69" t="s">
        <v>91</v>
      </c>
      <c r="C6" s="64" t="str">
        <f t="shared" si="0"/>
        <v>Construção e Reforma de Edifícios-L</v>
      </c>
      <c r="E6" s="67">
        <v>6.1600000000000002E-2</v>
      </c>
      <c r="F6" s="67">
        <v>7.3999999999999996E-2</v>
      </c>
      <c r="G6" s="67">
        <v>8.9599999999999999E-2</v>
      </c>
      <c r="I6" s="89"/>
      <c r="J6" s="89"/>
      <c r="K6" s="89"/>
      <c r="L6" s="89"/>
      <c r="M6" s="89"/>
      <c r="N6" s="89"/>
      <c r="O6" s="89"/>
      <c r="P6" s="89"/>
      <c r="Q6" s="89"/>
      <c r="R6" s="89"/>
    </row>
    <row r="7" spans="1:29" x14ac:dyDescent="0.25">
      <c r="A7" s="64" t="str">
        <f>A6</f>
        <v>Construção e Reforma de Edifícios</v>
      </c>
      <c r="B7" s="68" t="s">
        <v>12171</v>
      </c>
      <c r="C7" s="64" t="str">
        <f t="shared" si="0"/>
        <v>Construção e Reforma de Edifícios-BDI PAD</v>
      </c>
      <c r="E7" s="67">
        <v>0.2034</v>
      </c>
      <c r="F7" s="67">
        <v>0.22120000000000001</v>
      </c>
      <c r="G7" s="67">
        <v>0.25</v>
      </c>
      <c r="I7" s="361" t="s">
        <v>12210</v>
      </c>
      <c r="J7" s="361"/>
      <c r="K7" s="361"/>
      <c r="L7" s="361"/>
      <c r="M7" s="361"/>
      <c r="N7" s="361"/>
      <c r="O7" s="361"/>
      <c r="P7" s="361"/>
      <c r="Q7" s="361"/>
      <c r="R7" s="361"/>
    </row>
    <row r="8" spans="1:29" x14ac:dyDescent="0.25">
      <c r="A8" s="64" t="s">
        <v>12168</v>
      </c>
      <c r="B8" s="69" t="s">
        <v>12183</v>
      </c>
      <c r="C8" s="64" t="str">
        <f t="shared" si="0"/>
        <v>Construção de Praças Urbanas, Rodovias, Ferrovias e recapeamento e pavimentação de vias urbanas-AC</v>
      </c>
      <c r="E8" s="67">
        <v>3.7999999999999999E-2</v>
      </c>
      <c r="F8" s="67">
        <v>4.0099999999999997E-2</v>
      </c>
      <c r="G8" s="67">
        <v>4.6699999999999998E-2</v>
      </c>
      <c r="I8" s="217" t="str">
        <f>'PLANILHA ORÇAMENTÁRIA'!A2</f>
        <v>PPCI - EMEI SONHO MEU</v>
      </c>
      <c r="J8" s="218"/>
      <c r="K8" s="219"/>
      <c r="L8" s="219"/>
      <c r="M8" s="219"/>
      <c r="N8" s="219"/>
      <c r="O8" s="219"/>
      <c r="P8" s="219"/>
      <c r="Q8" s="219"/>
      <c r="R8" s="220"/>
    </row>
    <row r="9" spans="1:29" x14ac:dyDescent="0.25">
      <c r="A9" s="64" t="s">
        <v>12168</v>
      </c>
      <c r="B9" s="69" t="s">
        <v>12182</v>
      </c>
      <c r="C9" s="64" t="str">
        <f t="shared" si="0"/>
        <v>Construção de Praças Urbanas, Rodovias, Ferrovias e recapeamento e pavimentação de vias urbanas-SG</v>
      </c>
      <c r="E9" s="67">
        <v>3.2000000000000002E-3</v>
      </c>
      <c r="F9" s="67">
        <v>4.0000000000000001E-3</v>
      </c>
      <c r="G9" s="67">
        <v>7.4000000000000003E-3</v>
      </c>
      <c r="I9" s="89"/>
      <c r="J9" s="89"/>
      <c r="K9" s="89"/>
      <c r="L9" s="89"/>
      <c r="M9" s="89"/>
      <c r="N9" s="89"/>
      <c r="O9" s="89"/>
      <c r="P9" s="89"/>
      <c r="Q9" s="89"/>
      <c r="R9" s="89"/>
    </row>
    <row r="10" spans="1:29" x14ac:dyDescent="0.25">
      <c r="A10" s="64" t="s">
        <v>12168</v>
      </c>
      <c r="B10" s="69" t="s">
        <v>12181</v>
      </c>
      <c r="C10" s="64" t="str">
        <f t="shared" si="0"/>
        <v>Construção de Praças Urbanas, Rodovias, Ferrovias e recapeamento e pavimentação de vias urbanas-R</v>
      </c>
      <c r="E10" s="67">
        <v>5.0000000000000001E-3</v>
      </c>
      <c r="F10" s="67">
        <v>5.5999999999999999E-3</v>
      </c>
      <c r="G10" s="67">
        <v>9.7000000000000003E-3</v>
      </c>
      <c r="I10" s="362" t="s">
        <v>12209</v>
      </c>
      <c r="J10" s="362"/>
      <c r="K10" s="362"/>
      <c r="L10" s="362"/>
      <c r="M10" s="362"/>
      <c r="N10" s="362"/>
      <c r="O10" s="362"/>
      <c r="P10" s="362"/>
      <c r="Q10" s="361" t="s">
        <v>12208</v>
      </c>
      <c r="R10" s="361"/>
    </row>
    <row r="11" spans="1:29" ht="12.75" customHeight="1" x14ac:dyDescent="0.25">
      <c r="A11" s="64" t="s">
        <v>12168</v>
      </c>
      <c r="B11" s="69" t="s">
        <v>12178</v>
      </c>
      <c r="C11" s="64" t="str">
        <f t="shared" si="0"/>
        <v>Construção de Praças Urbanas, Rodovias, Ferrovias e recapeamento e pavimentação de vias urbanas-DF</v>
      </c>
      <c r="E11" s="67">
        <v>1.0200000000000001E-2</v>
      </c>
      <c r="F11" s="67">
        <v>1.11E-2</v>
      </c>
      <c r="G11" s="67">
        <v>1.21E-2</v>
      </c>
      <c r="I11" s="363" t="s">
        <v>12169</v>
      </c>
      <c r="J11" s="363"/>
      <c r="K11" s="363"/>
      <c r="L11" s="363"/>
      <c r="M11" s="363"/>
      <c r="N11" s="363"/>
      <c r="O11" s="363"/>
      <c r="P11" s="363"/>
      <c r="Q11" s="364" t="s">
        <v>12207</v>
      </c>
      <c r="R11" s="364"/>
    </row>
    <row r="12" spans="1:29" x14ac:dyDescent="0.25">
      <c r="A12" s="64" t="s">
        <v>12168</v>
      </c>
      <c r="B12" s="69" t="s">
        <v>91</v>
      </c>
      <c r="C12" s="64" t="str">
        <f t="shared" si="0"/>
        <v>Construção de Praças Urbanas, Rodovias, Ferrovias e recapeamento e pavimentação de vias urbanas-L</v>
      </c>
      <c r="E12" s="67">
        <v>6.6400000000000001E-2</v>
      </c>
      <c r="F12" s="67">
        <v>7.2999999999999995E-2</v>
      </c>
      <c r="G12" s="67">
        <v>8.6900000000000005E-2</v>
      </c>
    </row>
    <row r="13" spans="1:29" ht="12.75" customHeight="1" x14ac:dyDescent="0.25">
      <c r="A13" s="64" t="s">
        <v>12168</v>
      </c>
      <c r="B13" s="68" t="s">
        <v>12171</v>
      </c>
      <c r="C13" s="64" t="str">
        <f t="shared" si="0"/>
        <v>Construção de Praças Urbanas, Rodovias, Ferrovias e recapeamento e pavimentação de vias urbanas-BDI PAD</v>
      </c>
      <c r="E13" s="67">
        <v>0.19600000000000001</v>
      </c>
      <c r="F13" s="67">
        <v>0.2097</v>
      </c>
      <c r="G13" s="67">
        <v>0.24229999999999999</v>
      </c>
      <c r="I13" s="356" t="s">
        <v>12206</v>
      </c>
      <c r="J13" s="356"/>
      <c r="K13" s="356"/>
      <c r="L13" s="356"/>
      <c r="M13" s="356"/>
      <c r="N13" s="356"/>
      <c r="O13" s="356"/>
      <c r="P13" s="356"/>
      <c r="Q13" s="357">
        <v>1</v>
      </c>
      <c r="R13" s="357"/>
    </row>
    <row r="14" spans="1:29" x14ac:dyDescent="0.25">
      <c r="A14" s="64" t="s">
        <v>12167</v>
      </c>
      <c r="B14" s="69" t="s">
        <v>12183</v>
      </c>
      <c r="C14" s="64" t="str">
        <f t="shared" si="0"/>
        <v>Construção de Redes de Abastecimento de Água, Coleta de Esgoto-AC</v>
      </c>
      <c r="E14" s="67">
        <v>3.4299999999999997E-2</v>
      </c>
      <c r="F14" s="67">
        <v>4.9299999999999997E-2</v>
      </c>
      <c r="G14" s="67">
        <v>6.7100000000000007E-2</v>
      </c>
      <c r="I14" s="358" t="s">
        <v>12205</v>
      </c>
      <c r="J14" s="358"/>
      <c r="K14" s="358"/>
      <c r="L14" s="358"/>
      <c r="M14" s="358"/>
      <c r="N14" s="358"/>
      <c r="O14" s="358"/>
      <c r="P14" s="358"/>
      <c r="Q14" s="357">
        <v>0.02</v>
      </c>
      <c r="R14" s="357"/>
    </row>
    <row r="15" spans="1:29" x14ac:dyDescent="0.25">
      <c r="A15" s="64" t="str">
        <f>A14</f>
        <v>Construção de Redes de Abastecimento de Água, Coleta de Esgoto</v>
      </c>
      <c r="B15" s="69" t="s">
        <v>12182</v>
      </c>
      <c r="C15" s="64" t="str">
        <f t="shared" si="0"/>
        <v>Construção de Redes de Abastecimento de Água, Coleta de Esgoto-SG</v>
      </c>
      <c r="E15" s="67">
        <v>2.8E-3</v>
      </c>
      <c r="F15" s="67">
        <v>4.8999999999999998E-3</v>
      </c>
      <c r="G15" s="67">
        <v>7.4999999999999997E-3</v>
      </c>
    </row>
    <row r="16" spans="1:29" ht="26.25" customHeight="1" x14ac:dyDescent="0.25">
      <c r="B16" s="69"/>
      <c r="E16" s="67"/>
      <c r="F16" s="67"/>
      <c r="G16" s="67"/>
      <c r="I16" s="359" t="s">
        <v>12204</v>
      </c>
      <c r="J16" s="359"/>
      <c r="K16" s="359"/>
      <c r="L16" s="359"/>
      <c r="M16" s="359" t="s">
        <v>12203</v>
      </c>
      <c r="N16" s="360" t="s">
        <v>12202</v>
      </c>
      <c r="O16" s="360" t="s">
        <v>12201</v>
      </c>
      <c r="P16" s="359" t="s">
        <v>12200</v>
      </c>
      <c r="Q16" s="359" t="s">
        <v>12199</v>
      </c>
      <c r="R16" s="350" t="s">
        <v>12198</v>
      </c>
      <c r="T16" s="348" t="str">
        <f>IF(V27,"Para BDI fora do intervalo estatístico, deve ser apresentado Relatório Técnico Circunstanciado justificando a adoção do percentual de cada parcela do BDI.","")</f>
        <v/>
      </c>
      <c r="U16" s="348"/>
      <c r="V16" s="82"/>
      <c r="W16" s="82"/>
      <c r="X16" s="82"/>
      <c r="Y16" s="82"/>
      <c r="Z16" s="82"/>
      <c r="AA16" s="82"/>
      <c r="AB16" s="82"/>
      <c r="AC16" s="82"/>
    </row>
    <row r="17" spans="1:31" ht="15.75" customHeight="1" x14ac:dyDescent="0.25">
      <c r="A17" s="64" t="str">
        <f>A15</f>
        <v>Construção de Redes de Abastecimento de Água, Coleta de Esgoto</v>
      </c>
      <c r="B17" s="69" t="s">
        <v>12181</v>
      </c>
      <c r="C17" s="64" t="str">
        <f t="shared" ref="C17:C29" si="1">CONCATENATE(A17,"-",B17)</f>
        <v>Construção de Redes de Abastecimento de Água, Coleta de Esgoto-R</v>
      </c>
      <c r="E17" s="67">
        <v>0.01</v>
      </c>
      <c r="F17" s="67">
        <v>1.3899999999999999E-2</v>
      </c>
      <c r="G17" s="67">
        <v>1.7399999999999999E-2</v>
      </c>
      <c r="I17" s="359"/>
      <c r="J17" s="359"/>
      <c r="K17" s="359"/>
      <c r="L17" s="359"/>
      <c r="M17" s="359"/>
      <c r="N17" s="360"/>
      <c r="O17" s="360"/>
      <c r="P17" s="359"/>
      <c r="Q17" s="359"/>
      <c r="R17" s="350"/>
      <c r="T17" s="348"/>
      <c r="U17" s="348"/>
      <c r="V17" s="82"/>
      <c r="W17" s="82"/>
      <c r="X17" s="82"/>
      <c r="Y17" s="82"/>
      <c r="Z17" s="82"/>
      <c r="AA17" s="82"/>
      <c r="AB17" s="82"/>
      <c r="AC17" s="82"/>
    </row>
    <row r="18" spans="1:31" ht="26.25" customHeight="1" x14ac:dyDescent="0.25">
      <c r="A18" s="64" t="str">
        <f>A17</f>
        <v>Construção de Redes de Abastecimento de Água, Coleta de Esgoto</v>
      </c>
      <c r="B18" s="69" t="s">
        <v>12178</v>
      </c>
      <c r="C18" s="64" t="str">
        <f t="shared" si="1"/>
        <v>Construção de Redes de Abastecimento de Água, Coleta de Esgoto-DF</v>
      </c>
      <c r="E18" s="67">
        <v>9.4000000000000004E-3</v>
      </c>
      <c r="F18" s="67">
        <v>9.9000000000000008E-3</v>
      </c>
      <c r="G18" s="67">
        <v>1.17E-2</v>
      </c>
      <c r="I18" s="343" t="str">
        <f>IF($I$11=$A$65,"Encargos Sociais incidentes sobre a mão de obra","Administração Central")</f>
        <v>Administração Central</v>
      </c>
      <c r="J18" s="343"/>
      <c r="K18" s="343"/>
      <c r="L18" s="343"/>
      <c r="M18" s="87" t="str">
        <f>IF($I$11=$A$65,"K1","AC")</f>
        <v>AC</v>
      </c>
      <c r="N18" s="88">
        <v>4.3999999999999997E-2</v>
      </c>
      <c r="O18" s="86" t="s">
        <v>12170</v>
      </c>
      <c r="P18" s="83">
        <f>VLOOKUP(CONCATENATE(I$11,"-",M18),$C$2:$G$55,3,0)</f>
        <v>0.03</v>
      </c>
      <c r="Q18" s="83">
        <f>VLOOKUP(CONCATENATE(I$11,"-",M18),$C$2:$G$55,4,0)</f>
        <v>0.04</v>
      </c>
      <c r="R18" s="83">
        <f>VLOOKUP(CONCATENATE(I$11,"-",M18),$C$2:$G$55,5,0)</f>
        <v>5.5E-2</v>
      </c>
      <c r="S18" s="86" t="str">
        <f t="shared" ref="S18:S23" si="2">IF(OR(N18&lt;P18,N18&gt;R18,N18=""),"Atenção","-")</f>
        <v>-</v>
      </c>
      <c r="T18" s="348"/>
      <c r="U18" s="348"/>
      <c r="V18" s="82"/>
      <c r="W18" s="82"/>
      <c r="X18" s="82"/>
      <c r="Y18" s="82"/>
      <c r="Z18" s="82"/>
      <c r="AA18" s="82"/>
      <c r="AB18" s="82"/>
      <c r="AC18" s="82"/>
    </row>
    <row r="19" spans="1:31" ht="26.25" customHeight="1" x14ac:dyDescent="0.25">
      <c r="A19" s="64" t="str">
        <f>A18</f>
        <v>Construção de Redes de Abastecimento de Água, Coleta de Esgoto</v>
      </c>
      <c r="B19" s="69" t="s">
        <v>91</v>
      </c>
      <c r="C19" s="64" t="str">
        <f t="shared" si="1"/>
        <v>Construção de Redes de Abastecimento de Água, Coleta de Esgoto-L</v>
      </c>
      <c r="E19" s="67">
        <v>6.7400000000000002E-2</v>
      </c>
      <c r="F19" s="67">
        <v>8.0399999999999999E-2</v>
      </c>
      <c r="G19" s="67">
        <v>9.4E-2</v>
      </c>
      <c r="I19" s="343" t="str">
        <f>IF($I$11=$A$65,"Administração Central da empresa ou consultoria - overhead","Seguro e Garantia")</f>
        <v>Seguro e Garantia</v>
      </c>
      <c r="J19" s="343"/>
      <c r="K19" s="343"/>
      <c r="L19" s="343"/>
      <c r="M19" s="87" t="str">
        <f>IF($I$11=$A$65,"K2","SG")</f>
        <v>SG</v>
      </c>
      <c r="N19" s="88">
        <v>8.3000000000000001E-3</v>
      </c>
      <c r="O19" s="86" t="s">
        <v>12170</v>
      </c>
      <c r="P19" s="83">
        <f>VLOOKUP(CONCATENATE(I$11,"-",M19),$C$2:$G$55,3,0)</f>
        <v>8.0000000000000002E-3</v>
      </c>
      <c r="Q19" s="83">
        <f>VLOOKUP(CONCATENATE(I$11,"-",M19),$C$2:$G$55,4,0)</f>
        <v>8.0000000000000002E-3</v>
      </c>
      <c r="R19" s="83">
        <f>VLOOKUP(CONCATENATE(I$11,"-",M19),$C$2:$G$55,5,0)</f>
        <v>0.01</v>
      </c>
      <c r="S19" s="86" t="str">
        <f t="shared" si="2"/>
        <v>-</v>
      </c>
      <c r="T19" s="348"/>
      <c r="U19" s="348"/>
      <c r="V19" s="82"/>
      <c r="W19" s="82"/>
      <c r="X19" s="82"/>
      <c r="Y19" s="82"/>
      <c r="Z19" s="82"/>
      <c r="AA19" s="82"/>
      <c r="AB19" s="82"/>
      <c r="AC19" s="82"/>
    </row>
    <row r="20" spans="1:31" ht="26.25" customHeight="1" x14ac:dyDescent="0.25">
      <c r="A20" s="64" t="str">
        <f>A19</f>
        <v>Construção de Redes de Abastecimento de Água, Coleta de Esgoto</v>
      </c>
      <c r="B20" s="68" t="s">
        <v>12171</v>
      </c>
      <c r="C20" s="64" t="str">
        <f t="shared" si="1"/>
        <v>Construção de Redes de Abastecimento de Água, Coleta de Esgoto-BDI PAD</v>
      </c>
      <c r="E20" s="67">
        <v>0.20760000000000001</v>
      </c>
      <c r="F20" s="67">
        <v>0.24179999999999999</v>
      </c>
      <c r="G20" s="67">
        <v>0.26440000000000002</v>
      </c>
      <c r="I20" s="343" t="str">
        <f>IF($I$11=$A$65,"","Risco")</f>
        <v>Risco</v>
      </c>
      <c r="J20" s="343"/>
      <c r="K20" s="343"/>
      <c r="L20" s="343"/>
      <c r="M20" s="87" t="str">
        <f>IF($I$11=$A$65,"","R")</f>
        <v>R</v>
      </c>
      <c r="N20" s="88">
        <v>0.01</v>
      </c>
      <c r="O20" s="86" t="s">
        <v>12170</v>
      </c>
      <c r="P20" s="83">
        <f>VLOOKUP(CONCATENATE(I$11,"-",M20),$C$2:$G$55,3,0)</f>
        <v>9.7000000000000003E-3</v>
      </c>
      <c r="Q20" s="83">
        <f>VLOOKUP(CONCATENATE(I$11,"-",M20),$C$2:$G$55,4,0)</f>
        <v>1.2699999999999999E-2</v>
      </c>
      <c r="R20" s="83">
        <f>VLOOKUP(CONCATENATE(I$11,"-",M20),$C$2:$G$55,5,0)</f>
        <v>1.2699999999999999E-2</v>
      </c>
      <c r="S20" s="86" t="str">
        <f t="shared" si="2"/>
        <v>-</v>
      </c>
      <c r="T20" s="348"/>
      <c r="U20" s="348"/>
      <c r="V20" s="82"/>
      <c r="W20" s="82"/>
      <c r="X20" s="82"/>
      <c r="Y20" s="82"/>
      <c r="Z20" s="82"/>
      <c r="AA20" s="82"/>
      <c r="AB20" s="82"/>
      <c r="AC20" s="82"/>
    </row>
    <row r="21" spans="1:31" ht="26.25" customHeight="1" x14ac:dyDescent="0.25">
      <c r="A21" s="64" t="s">
        <v>12166</v>
      </c>
      <c r="B21" s="69" t="s">
        <v>12183</v>
      </c>
      <c r="C21" s="64" t="str">
        <f t="shared" si="1"/>
        <v>Construção e Manutenção de Estações e Redes de Distribuição de Energia Elétrica-AC</v>
      </c>
      <c r="E21" s="67">
        <v>5.2900000000000003E-2</v>
      </c>
      <c r="F21" s="67">
        <v>5.9200000000000003E-2</v>
      </c>
      <c r="G21" s="67">
        <v>7.9299999999999995E-2</v>
      </c>
      <c r="I21" s="343" t="str">
        <f>IF($I$11=$A$65,"","Despesas Financeiras")</f>
        <v>Despesas Financeiras</v>
      </c>
      <c r="J21" s="343"/>
      <c r="K21" s="343"/>
      <c r="L21" s="343"/>
      <c r="M21" s="87" t="str">
        <f>IF($I$11=$A$65,"","DF")</f>
        <v>DF</v>
      </c>
      <c r="N21" s="88">
        <v>1.3599999999999999E-2</v>
      </c>
      <c r="O21" s="86" t="s">
        <v>12170</v>
      </c>
      <c r="P21" s="83">
        <f>VLOOKUP(CONCATENATE(I$11,"-",M21),$C$2:$G$55,3,0)</f>
        <v>5.8999999999999999E-3</v>
      </c>
      <c r="Q21" s="83">
        <f>VLOOKUP(CONCATENATE(I$11,"-",M21),$C$2:$G$55,4,0)</f>
        <v>1.23E-2</v>
      </c>
      <c r="R21" s="83">
        <f>VLOOKUP(CONCATENATE(I$11,"-",M21),$C$2:$G$55,5,0)</f>
        <v>1.3899999999999999E-2</v>
      </c>
      <c r="S21" s="86" t="str">
        <f t="shared" si="2"/>
        <v>-</v>
      </c>
      <c r="T21" s="348"/>
      <c r="U21" s="348"/>
    </row>
    <row r="22" spans="1:31" ht="26.25" customHeight="1" x14ac:dyDescent="0.25">
      <c r="A22" s="64" t="str">
        <f>A21</f>
        <v>Construção e Manutenção de Estações e Redes de Distribuição de Energia Elétrica</v>
      </c>
      <c r="B22" s="69" t="s">
        <v>12182</v>
      </c>
      <c r="C22" s="64" t="str">
        <f t="shared" si="1"/>
        <v>Construção e Manutenção de Estações e Redes de Distribuição de Energia Elétrica-SG</v>
      </c>
      <c r="E22" s="67">
        <v>2.5000000000000001E-3</v>
      </c>
      <c r="F22" s="67">
        <v>5.1000000000000004E-3</v>
      </c>
      <c r="G22" s="67">
        <v>5.5999999999999999E-3</v>
      </c>
      <c r="I22" s="343" t="str">
        <f>IF($I$11=$A$65,"Margem bruta da empresa de consultoria","Lucro")</f>
        <v>Lucro</v>
      </c>
      <c r="J22" s="343"/>
      <c r="K22" s="343"/>
      <c r="L22" s="343"/>
      <c r="M22" s="87" t="str">
        <f>IF($I$11=$A$65,"K3","L")</f>
        <v>L</v>
      </c>
      <c r="N22" s="88">
        <v>7.4999999999999997E-2</v>
      </c>
      <c r="O22" s="86" t="s">
        <v>12170</v>
      </c>
      <c r="P22" s="83">
        <f>VLOOKUP(CONCATENATE(I$11,"-",M22),$C$2:$G$55,3,0)</f>
        <v>6.1600000000000002E-2</v>
      </c>
      <c r="Q22" s="83">
        <f>VLOOKUP(CONCATENATE(I$11,"-",M22),$C$2:$G$55,4,0)</f>
        <v>7.3999999999999996E-2</v>
      </c>
      <c r="R22" s="83">
        <f>VLOOKUP(CONCATENATE(I$11,"-",M22),$C$2:$G$55,5,0)</f>
        <v>8.9599999999999999E-2</v>
      </c>
      <c r="S22" s="86" t="str">
        <f t="shared" si="2"/>
        <v>-</v>
      </c>
      <c r="T22" s="348"/>
      <c r="U22" s="348"/>
    </row>
    <row r="23" spans="1:31" ht="26.25" customHeight="1" x14ac:dyDescent="0.25">
      <c r="A23" s="64" t="str">
        <f>A22</f>
        <v>Construção e Manutenção de Estações e Redes de Distribuição de Energia Elétrica</v>
      </c>
      <c r="B23" s="69" t="s">
        <v>12181</v>
      </c>
      <c r="C23" s="64" t="str">
        <f t="shared" si="1"/>
        <v>Construção e Manutenção de Estações e Redes de Distribuição de Energia Elétrica-R</v>
      </c>
      <c r="E23" s="67">
        <v>0.01</v>
      </c>
      <c r="F23" s="67">
        <v>1.4800000000000001E-2</v>
      </c>
      <c r="G23" s="67">
        <v>1.9699999999999999E-2</v>
      </c>
      <c r="I23" s="349" t="s">
        <v>12197</v>
      </c>
      <c r="J23" s="349"/>
      <c r="K23" s="349"/>
      <c r="L23" s="349"/>
      <c r="M23" s="87" t="s">
        <v>12196</v>
      </c>
      <c r="N23" s="88">
        <v>3.6499999999999998E-2</v>
      </c>
      <c r="O23" s="86" t="s">
        <v>12170</v>
      </c>
      <c r="P23" s="83">
        <f>IF($I$11="fornecimento de Materiais e Equipamentos (aquisição direta)", 0,3.65%)</f>
        <v>3.6499999999999998E-2</v>
      </c>
      <c r="Q23" s="83">
        <f>IF($I$11="fornecimento de Materiais e Equipamentos (aquisição direta)", 0,3.65%)</f>
        <v>3.6499999999999998E-2</v>
      </c>
      <c r="R23" s="83">
        <f>IF($I$11="fornecimento de Materiais e Equipamentos (aquisição direta)", 0,3.65%)</f>
        <v>3.6499999999999998E-2</v>
      </c>
      <c r="S23" s="86" t="str">
        <f t="shared" si="2"/>
        <v>-</v>
      </c>
      <c r="T23" s="348"/>
      <c r="U23" s="348"/>
    </row>
    <row r="24" spans="1:31" ht="26.25" customHeight="1" x14ac:dyDescent="0.25">
      <c r="A24" s="64" t="str">
        <f>A23</f>
        <v>Construção e Manutenção de Estações e Redes de Distribuição de Energia Elétrica</v>
      </c>
      <c r="B24" s="69" t="s">
        <v>12178</v>
      </c>
      <c r="C24" s="64" t="str">
        <f t="shared" si="1"/>
        <v>Construção e Manutenção de Estações e Redes de Distribuição de Energia Elétrica-DF</v>
      </c>
      <c r="E24" s="67">
        <v>1.01E-2</v>
      </c>
      <c r="F24" s="67">
        <v>1.0699999999999999E-2</v>
      </c>
      <c r="G24" s="67">
        <v>1.11E-2</v>
      </c>
      <c r="I24" s="343" t="s">
        <v>12195</v>
      </c>
      <c r="J24" s="343"/>
      <c r="K24" s="343"/>
      <c r="L24" s="343"/>
      <c r="M24" s="87" t="s">
        <v>12194</v>
      </c>
      <c r="N24" s="83">
        <f>Q14</f>
        <v>0.02</v>
      </c>
      <c r="O24" s="86" t="s">
        <v>12170</v>
      </c>
      <c r="P24" s="83">
        <v>0</v>
      </c>
      <c r="Q24" s="83">
        <f>IF($I$11="fornecimento de Materiais e Equipamentos (aquisição direta)", 0,2.5%)</f>
        <v>2.5000000000000001E-2</v>
      </c>
      <c r="R24" s="83">
        <f>IF($I$11="fornecimento de Materiais e Equipamentos (aquisição direta)", 0,5%)</f>
        <v>0.05</v>
      </c>
      <c r="T24" s="348"/>
      <c r="U24" s="348"/>
    </row>
    <row r="25" spans="1:31" ht="26.25" customHeight="1" x14ac:dyDescent="0.25">
      <c r="A25" s="64" t="str">
        <f>A24</f>
        <v>Construção e Manutenção de Estações e Redes de Distribuição de Energia Elétrica</v>
      </c>
      <c r="B25" s="69" t="s">
        <v>91</v>
      </c>
      <c r="C25" s="64" t="str">
        <f t="shared" si="1"/>
        <v>Construção e Manutenção de Estações e Redes de Distribuição de Energia Elétrica-L</v>
      </c>
      <c r="E25" s="67">
        <v>0.08</v>
      </c>
      <c r="F25" s="67">
        <v>8.3099999999999993E-2</v>
      </c>
      <c r="G25" s="67">
        <v>9.5100000000000004E-2</v>
      </c>
      <c r="I25" s="343" t="s">
        <v>12193</v>
      </c>
      <c r="J25" s="343"/>
      <c r="K25" s="343"/>
      <c r="L25" s="343"/>
      <c r="M25" s="87" t="s">
        <v>12192</v>
      </c>
      <c r="N25" s="83">
        <v>0</v>
      </c>
      <c r="O25" s="86" t="str">
        <f>IF(AND(N25&gt;=P25, N25&lt;=R25), "OK", "Não OK")</f>
        <v>OK</v>
      </c>
      <c r="P25" s="83">
        <v>0</v>
      </c>
      <c r="Q25" s="83">
        <f>IF($I$11="fornecimento de Materiais e Equipamentos (aquisição direta)", 0,4.5%)</f>
        <v>4.4999999999999998E-2</v>
      </c>
      <c r="R25" s="83">
        <f>IF($I$11="fornecimento de Materiais e Equipamentos (aquisição direta)", 0,4.5%)</f>
        <v>4.4999999999999998E-2</v>
      </c>
    </row>
    <row r="26" spans="1:31" ht="30.75" customHeight="1" x14ac:dyDescent="0.25">
      <c r="A26" s="64" t="str">
        <f>A25</f>
        <v>Construção e Manutenção de Estações e Redes de Distribuição de Energia Elétrica</v>
      </c>
      <c r="B26" s="68" t="s">
        <v>12171</v>
      </c>
      <c r="C26" s="64" t="str">
        <f t="shared" si="1"/>
        <v>Construção e Manutenção de Estações e Redes de Distribuição de Energia Elétrica-BDI PAD</v>
      </c>
      <c r="E26" s="67">
        <v>0.24</v>
      </c>
      <c r="F26" s="67">
        <v>0.25840000000000002</v>
      </c>
      <c r="G26" s="67">
        <v>0.27860000000000001</v>
      </c>
      <c r="I26" s="343" t="s">
        <v>12288</v>
      </c>
      <c r="J26" s="343"/>
      <c r="K26" s="343"/>
      <c r="L26" s="343"/>
      <c r="M26" s="85" t="s">
        <v>12171</v>
      </c>
      <c r="N26" s="83">
        <f>ROUND((((1+N18+N19+N20)*(1+N21)*(1+N22)/(1-(N23+N24)))-1),4)</f>
        <v>0.2268</v>
      </c>
      <c r="O26" s="84" t="str">
        <f>IF(OR($I$11=$A$65,AND(N26&gt;=P26, N26&lt;=R26)), "OK", "FORA DO INTERVALO")</f>
        <v>OK</v>
      </c>
      <c r="P26" s="83">
        <f>IF($I$11=$A$64,0,VLOOKUP(CONCATENATE($I$11,"-",$M26),$C$2:$G$55,3,0))</f>
        <v>0.2034</v>
      </c>
      <c r="Q26" s="83">
        <f>IF($I$11=$A$64,0,VLOOKUP(CONCATENATE($I$11,"-",$M26),$C$2:$G$55,4,0))</f>
        <v>0.22120000000000001</v>
      </c>
      <c r="R26" s="83">
        <f>IF($I$11=$A$64,0,VLOOKUP(CONCATENATE($I$11,"-",$M26),$C$2:$G$55,5,0))</f>
        <v>0.25</v>
      </c>
      <c r="T26" s="78"/>
      <c r="V26" s="82"/>
      <c r="W26" s="82"/>
      <c r="X26" s="82"/>
      <c r="Y26" s="82"/>
      <c r="Z26" s="82"/>
      <c r="AA26" s="82"/>
      <c r="AB26" s="82"/>
      <c r="AC26" s="82"/>
      <c r="AD26" s="82"/>
      <c r="AE26" s="82"/>
    </row>
    <row r="27" spans="1:31" ht="30" customHeight="1" x14ac:dyDescent="0.25">
      <c r="A27" s="64" t="s">
        <v>12165</v>
      </c>
      <c r="B27" s="69" t="s">
        <v>12183</v>
      </c>
      <c r="C27" s="64" t="str">
        <f t="shared" si="1"/>
        <v>Obras Portuárias, Marítimas e Fluviais-AC</v>
      </c>
      <c r="E27" s="67">
        <v>0.04</v>
      </c>
      <c r="F27" s="67">
        <v>5.5199999999999999E-2</v>
      </c>
      <c r="G27" s="67">
        <v>7.85E-2</v>
      </c>
      <c r="I27" s="344" t="s">
        <v>12191</v>
      </c>
      <c r="J27" s="344"/>
      <c r="K27" s="344"/>
      <c r="L27" s="344"/>
      <c r="M27" s="81" t="s">
        <v>12190</v>
      </c>
      <c r="N27" s="80">
        <f>IF($I$11=$A$64,0,ROUND((((1+N18+N19+N20)*(1+N21)*(1+N22)/(1-(N23+N24+N25)))-1),4))</f>
        <v>0.2268</v>
      </c>
      <c r="O27" s="79" t="str">
        <f>IF(Q11&lt;&gt;"Sim","",O26)</f>
        <v/>
      </c>
      <c r="P27" s="345"/>
      <c r="Q27" s="345"/>
      <c r="R27" s="345"/>
      <c r="T27" s="78"/>
      <c r="V27" s="76" t="b">
        <f>AND(COUNTA(N18:N23)=6,O26&lt;&gt;"ok",NOT(V29))</f>
        <v>0</v>
      </c>
    </row>
    <row r="28" spans="1:31" ht="7.5" customHeight="1" x14ac:dyDescent="0.25">
      <c r="A28" s="64" t="str">
        <f>A27</f>
        <v>Obras Portuárias, Marítimas e Fluviais</v>
      </c>
      <c r="B28" s="69" t="s">
        <v>12182</v>
      </c>
      <c r="C28" s="64" t="str">
        <f t="shared" si="1"/>
        <v>Obras Portuárias, Marítimas e Fluviais-SG</v>
      </c>
      <c r="E28" s="67">
        <v>8.0999999999999996E-3</v>
      </c>
      <c r="F28" s="67">
        <v>1.2200000000000001E-2</v>
      </c>
      <c r="G28" s="67">
        <v>1.9900000000000001E-2</v>
      </c>
      <c r="V28" s="76"/>
    </row>
    <row r="29" spans="1:31" ht="21.75" customHeight="1" x14ac:dyDescent="0.25">
      <c r="A29" s="64" t="str">
        <f>A28</f>
        <v>Obras Portuárias, Marítimas e Fluviais</v>
      </c>
      <c r="B29" s="69" t="s">
        <v>12181</v>
      </c>
      <c r="C29" s="64" t="str">
        <f t="shared" si="1"/>
        <v>Obras Portuárias, Marítimas e Fluviais-R</v>
      </c>
      <c r="E29" s="67">
        <v>1.46E-2</v>
      </c>
      <c r="F29" s="67">
        <v>2.3199999999999998E-2</v>
      </c>
      <c r="G29" s="67">
        <v>3.1600000000000003E-2</v>
      </c>
      <c r="I29" s="77" t="str">
        <f>IF(V29,"X","")</f>
        <v/>
      </c>
      <c r="J29" s="346" t="s">
        <v>12189</v>
      </c>
      <c r="K29" s="346"/>
      <c r="L29" s="346"/>
      <c r="M29" s="346"/>
      <c r="N29" s="346"/>
      <c r="O29" s="346"/>
      <c r="P29" s="346"/>
      <c r="Q29" s="346"/>
      <c r="R29" s="346"/>
      <c r="V29" s="76" t="b">
        <f>FALSE()</f>
        <v>0</v>
      </c>
    </row>
    <row r="30" spans="1:31" ht="7.5" customHeight="1" x14ac:dyDescent="0.25">
      <c r="B30" s="69"/>
      <c r="E30" s="67"/>
      <c r="F30" s="67"/>
      <c r="G30" s="67"/>
      <c r="V30" s="76"/>
    </row>
    <row r="31" spans="1:31" ht="18.75" customHeight="1" x14ac:dyDescent="0.25">
      <c r="B31" s="69"/>
      <c r="E31" s="67"/>
      <c r="F31" s="67"/>
      <c r="G31" s="67"/>
      <c r="I31" s="351" t="s">
        <v>12188</v>
      </c>
      <c r="J31" s="351"/>
      <c r="K31" s="351"/>
      <c r="L31" s="351"/>
      <c r="M31" s="351"/>
      <c r="N31" s="351"/>
      <c r="O31" s="351"/>
      <c r="P31" s="351"/>
      <c r="Q31" s="351"/>
      <c r="R31" s="351"/>
    </row>
    <row r="32" spans="1:31" ht="30" customHeight="1" x14ac:dyDescent="0.25">
      <c r="A32" s="64" t="str">
        <f>A29</f>
        <v>Obras Portuárias, Marítimas e Fluviais</v>
      </c>
      <c r="B32" s="69" t="s">
        <v>12178</v>
      </c>
      <c r="C32" s="64" t="str">
        <f>CONCATENATE(A32,"-",B32)</f>
        <v>Obras Portuárias, Marítimas e Fluviais-DF</v>
      </c>
      <c r="E32" s="67">
        <v>9.4000000000000004E-3</v>
      </c>
      <c r="F32" s="67">
        <v>1.0200000000000001E-2</v>
      </c>
      <c r="G32" s="67">
        <v>1.3299999999999999E-2</v>
      </c>
      <c r="I32" s="75"/>
      <c r="J32" s="75"/>
      <c r="K32" s="75"/>
      <c r="L32" s="352" t="str">
        <f>IF(Q11="Sim","BDI.DES =","BDI.PAD =")</f>
        <v>BDI.PAD =</v>
      </c>
      <c r="M32" s="353" t="str">
        <f>IF($I$11=$A$65,"(1+K1+K2)*(1+K3)","(1+AC + S + R + G)*(1 + DF)*(1+L)")</f>
        <v>(1+AC + S + R + G)*(1 + DF)*(1+L)</v>
      </c>
      <c r="N32" s="353"/>
      <c r="O32" s="353"/>
      <c r="P32" s="354" t="s">
        <v>12187</v>
      </c>
      <c r="Q32" s="75"/>
      <c r="R32" s="75"/>
    </row>
    <row r="33" spans="1:18" ht="15.75" x14ac:dyDescent="0.25">
      <c r="A33" s="64" t="str">
        <f>A32</f>
        <v>Obras Portuárias, Marítimas e Fluviais</v>
      </c>
      <c r="B33" s="69" t="s">
        <v>91</v>
      </c>
      <c r="C33" s="64" t="str">
        <f>CONCATENATE(A33,"-",B33)</f>
        <v>Obras Portuárias, Marítimas e Fluviais-L</v>
      </c>
      <c r="E33" s="67">
        <v>7.1400000000000005E-2</v>
      </c>
      <c r="F33" s="67">
        <v>8.4000000000000005E-2</v>
      </c>
      <c r="G33" s="67">
        <v>0.1043</v>
      </c>
      <c r="I33" s="75"/>
      <c r="J33" s="75"/>
      <c r="K33" s="75"/>
      <c r="L33" s="352"/>
      <c r="M33" s="355" t="str">
        <f>IF(Q11="Sim","(1-CP-ISS-CRPB)","(1-CP-ISS)")</f>
        <v>(1-CP-ISS)</v>
      </c>
      <c r="N33" s="355"/>
      <c r="O33" s="355"/>
      <c r="P33" s="354"/>
      <c r="Q33" s="75"/>
      <c r="R33" s="75"/>
    </row>
    <row r="34" spans="1:18" x14ac:dyDescent="0.25">
      <c r="A34" s="64" t="str">
        <f>A33</f>
        <v>Obras Portuárias, Marítimas e Fluviais</v>
      </c>
      <c r="B34" s="68" t="s">
        <v>12171</v>
      </c>
      <c r="C34" s="64" t="str">
        <f>CONCATENATE(A34,"-",B34)</f>
        <v>Obras Portuárias, Marítimas e Fluviais-BDI PAD</v>
      </c>
      <c r="E34" s="67">
        <v>0.22800000000000001</v>
      </c>
      <c r="F34" s="67">
        <v>0.27479999999999999</v>
      </c>
      <c r="G34" s="67">
        <v>0.3095</v>
      </c>
      <c r="I34" s="74"/>
      <c r="J34" s="74"/>
      <c r="K34" s="74"/>
      <c r="L34" s="74"/>
      <c r="M34" s="74"/>
      <c r="N34" s="74"/>
      <c r="O34" s="74"/>
      <c r="P34" s="74"/>
      <c r="Q34" s="74"/>
      <c r="R34" s="74"/>
    </row>
    <row r="35" spans="1:18" ht="50.25" customHeight="1" x14ac:dyDescent="0.25">
      <c r="B35" s="68"/>
      <c r="E35" s="67"/>
      <c r="F35" s="67"/>
      <c r="G35" s="67"/>
      <c r="I35" s="347" t="str">
        <f>CONCATENATE("Declaro para os devidos fins que, conforme legislação tributária municipal, a base de cálculo para o ISS da atividade ",I11,", é de ",Q13*100,"%, com a respectiva alíquota de ",Q14*100,"%.")</f>
        <v>Declaro para os devidos fins que, conforme legislação tributária municipal, a base de cálculo para o ISS da atividade Construção e Reforma de Edifícios, é de 100%, com a respectiva alíquota de 2%.</v>
      </c>
      <c r="J35" s="347"/>
      <c r="K35" s="347"/>
      <c r="L35" s="347"/>
      <c r="M35" s="347"/>
      <c r="N35" s="347"/>
      <c r="O35" s="347"/>
      <c r="P35" s="347"/>
      <c r="Q35" s="347"/>
      <c r="R35" s="347"/>
    </row>
    <row r="36" spans="1:18" x14ac:dyDescent="0.25">
      <c r="B36" s="68"/>
      <c r="E36" s="67"/>
      <c r="F36" s="67"/>
      <c r="G36" s="67"/>
    </row>
    <row r="37" spans="1:18" ht="55.5" customHeight="1" x14ac:dyDescent="0.25">
      <c r="B37" s="68"/>
      <c r="E37" s="67"/>
      <c r="F37" s="67"/>
      <c r="G37" s="67"/>
      <c r="I37" s="347"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47"/>
      <c r="K37" s="347"/>
      <c r="L37" s="347"/>
      <c r="M37" s="347"/>
      <c r="N37" s="347"/>
      <c r="O37" s="347"/>
      <c r="P37" s="347"/>
      <c r="Q37" s="347"/>
      <c r="R37" s="347"/>
    </row>
    <row r="38" spans="1:18" x14ac:dyDescent="0.25">
      <c r="A38" s="64" t="s">
        <v>12164</v>
      </c>
      <c r="B38" s="69" t="s">
        <v>12183</v>
      </c>
      <c r="C38" s="64" t="str">
        <f t="shared" ref="C38:C55" si="3">CONCATENATE(A38,"-",B38)</f>
        <v>Fornecimento de Materiais e Equipamentos (aquisição indireta - em conjunto com licitação de obras)-AC</v>
      </c>
      <c r="E38" s="67">
        <v>1.4999999999999999E-2</v>
      </c>
      <c r="F38" s="67">
        <v>3.4500000000000003E-2</v>
      </c>
      <c r="G38" s="67">
        <v>4.4900000000000002E-2</v>
      </c>
    </row>
    <row r="39" spans="1:18" x14ac:dyDescent="0.25">
      <c r="A39" s="64" t="str">
        <f>A38</f>
        <v>Fornecimento de Materiais e Equipamentos (aquisição indireta - em conjunto com licitação de obras)</v>
      </c>
      <c r="B39" s="69" t="s">
        <v>12182</v>
      </c>
      <c r="C39" s="64" t="str">
        <f t="shared" si="3"/>
        <v>Fornecimento de Materiais e Equipamentos (aquisição indireta - em conjunto com licitação de obras)-SG</v>
      </c>
      <c r="E39" s="67">
        <v>3.0000000000000001E-3</v>
      </c>
      <c r="F39" s="67">
        <v>4.7999999999999996E-3</v>
      </c>
      <c r="G39" s="67">
        <v>8.2000000000000007E-3</v>
      </c>
      <c r="I39" s="64" t="s">
        <v>12186</v>
      </c>
    </row>
    <row r="40" spans="1:18" x14ac:dyDescent="0.25">
      <c r="A40" s="64" t="str">
        <f>A39</f>
        <v>Fornecimento de Materiais e Equipamentos (aquisição indireta - em conjunto com licitação de obras)</v>
      </c>
      <c r="B40" s="69" t="s">
        <v>12181</v>
      </c>
      <c r="C40" s="64" t="str">
        <f t="shared" si="3"/>
        <v>Fornecimento de Materiais e Equipamentos (aquisição indireta - em conjunto com licitação de obras)-R</v>
      </c>
      <c r="E40" s="67">
        <v>5.5999999999999999E-3</v>
      </c>
      <c r="F40" s="67">
        <v>8.5000000000000006E-3</v>
      </c>
      <c r="G40" s="67">
        <v>8.8999999999999999E-3</v>
      </c>
      <c r="I40" s="334"/>
      <c r="J40" s="334"/>
      <c r="K40" s="334"/>
      <c r="L40" s="334"/>
      <c r="M40" s="334"/>
      <c r="N40" s="334"/>
      <c r="O40" s="334"/>
      <c r="P40" s="334"/>
      <c r="Q40" s="334"/>
      <c r="R40" s="334"/>
    </row>
    <row r="41" spans="1:18" x14ac:dyDescent="0.25">
      <c r="A41" s="64" t="str">
        <f>A40</f>
        <v>Fornecimento de Materiais e Equipamentos (aquisição indireta - em conjunto com licitação de obras)</v>
      </c>
      <c r="B41" s="69" t="s">
        <v>12178</v>
      </c>
      <c r="C41" s="64" t="str">
        <f t="shared" si="3"/>
        <v>Fornecimento de Materiais e Equipamentos (aquisição indireta - em conjunto com licitação de obras)-DF</v>
      </c>
      <c r="E41" s="67">
        <v>8.5000000000000006E-3</v>
      </c>
      <c r="F41" s="67">
        <v>8.5000000000000006E-3</v>
      </c>
      <c r="G41" s="67">
        <v>1.11E-2</v>
      </c>
    </row>
    <row r="42" spans="1:18" x14ac:dyDescent="0.25">
      <c r="A42" s="64" t="str">
        <f>A41</f>
        <v>Fornecimento de Materiais e Equipamentos (aquisição indireta - em conjunto com licitação de obras)</v>
      </c>
      <c r="B42" s="69" t="s">
        <v>91</v>
      </c>
      <c r="C42" s="64" t="str">
        <f t="shared" si="3"/>
        <v>Fornecimento de Materiais e Equipamentos (aquisição indireta - em conjunto com licitação de obras)-L</v>
      </c>
      <c r="E42" s="67">
        <v>3.5000000000000003E-2</v>
      </c>
      <c r="F42" s="67">
        <v>5.11E-2</v>
      </c>
      <c r="G42" s="67">
        <v>6.2199999999999998E-2</v>
      </c>
      <c r="I42" s="121"/>
      <c r="J42" s="121"/>
      <c r="K42" s="121" t="s">
        <v>12294</v>
      </c>
      <c r="L42" s="121"/>
      <c r="O42" s="335">
        <f ca="1">TODAY()</f>
        <v>46122</v>
      </c>
      <c r="P42" s="335"/>
      <c r="Q42" s="335"/>
      <c r="R42" s="335"/>
    </row>
    <row r="43" spans="1:18" x14ac:dyDescent="0.25">
      <c r="A43" s="64" t="str">
        <f>A42</f>
        <v>Fornecimento de Materiais e Equipamentos (aquisição indireta - em conjunto com licitação de obras)</v>
      </c>
      <c r="B43" s="68" t="s">
        <v>12171</v>
      </c>
      <c r="C43" s="64" t="str">
        <f t="shared" si="3"/>
        <v>Fornecimento de Materiais e Equipamentos (aquisição indireta - em conjunto com licitação de obras)-BDI PAD</v>
      </c>
      <c r="E43" s="67">
        <v>0.111</v>
      </c>
      <c r="F43" s="67">
        <v>0.14019999999999999</v>
      </c>
      <c r="G43" s="67">
        <v>0.16800000000000001</v>
      </c>
      <c r="I43" s="336" t="s">
        <v>12185</v>
      </c>
      <c r="J43" s="336"/>
      <c r="K43" s="336"/>
      <c r="L43" s="336"/>
      <c r="N43" s="73"/>
      <c r="O43" s="72" t="s">
        <v>12184</v>
      </c>
      <c r="P43" s="71"/>
      <c r="Q43" s="71"/>
      <c r="R43" s="71"/>
    </row>
    <row r="44" spans="1:18" x14ac:dyDescent="0.25">
      <c r="A44" s="64" t="s">
        <v>12163</v>
      </c>
      <c r="B44" s="68" t="s">
        <v>12183</v>
      </c>
      <c r="C44" s="64" t="str">
        <f t="shared" si="3"/>
        <v>Fornecimento de Materiais e Equipamentos (aquisição direta)-AC</v>
      </c>
      <c r="E44" s="67">
        <v>0</v>
      </c>
      <c r="F44" s="67">
        <v>0</v>
      </c>
      <c r="G44" s="67">
        <v>0</v>
      </c>
    </row>
    <row r="45" spans="1:18" x14ac:dyDescent="0.25">
      <c r="A45" s="64" t="str">
        <f>A44</f>
        <v>Fornecimento de Materiais e Equipamentos (aquisição direta)</v>
      </c>
      <c r="B45" s="68" t="s">
        <v>12182</v>
      </c>
      <c r="C45" s="64" t="str">
        <f t="shared" si="3"/>
        <v>Fornecimento de Materiais e Equipamentos (aquisição direta)-SG</v>
      </c>
      <c r="E45" s="67">
        <v>0</v>
      </c>
      <c r="F45" s="67">
        <v>0</v>
      </c>
      <c r="G45" s="67">
        <v>0</v>
      </c>
      <c r="I45" s="341"/>
      <c r="J45" s="341"/>
      <c r="K45" s="341"/>
      <c r="L45" s="341"/>
      <c r="M45" s="65"/>
      <c r="N45" s="65"/>
      <c r="O45" s="341"/>
      <c r="P45" s="341"/>
      <c r="Q45" s="341"/>
      <c r="R45" s="341"/>
    </row>
    <row r="46" spans="1:18" x14ac:dyDescent="0.25">
      <c r="A46" s="64" t="str">
        <f>A45</f>
        <v>Fornecimento de Materiais e Equipamentos (aquisição direta)</v>
      </c>
      <c r="B46" s="68" t="s">
        <v>12181</v>
      </c>
      <c r="C46" s="64" t="str">
        <f t="shared" si="3"/>
        <v>Fornecimento de Materiais e Equipamentos (aquisição direta)-R</v>
      </c>
      <c r="E46" s="67">
        <v>0</v>
      </c>
      <c r="F46" s="67">
        <v>0</v>
      </c>
      <c r="G46" s="67">
        <v>0</v>
      </c>
      <c r="I46" s="342" t="s">
        <v>12180</v>
      </c>
      <c r="J46" s="342"/>
      <c r="K46" s="342"/>
      <c r="L46" s="342"/>
      <c r="O46" s="342" t="s">
        <v>12179</v>
      </c>
      <c r="P46" s="342"/>
      <c r="Q46" s="342"/>
      <c r="R46" s="342"/>
    </row>
    <row r="47" spans="1:18" x14ac:dyDescent="0.25">
      <c r="A47" s="64" t="str">
        <f>A46</f>
        <v>Fornecimento de Materiais e Equipamentos (aquisição direta)</v>
      </c>
      <c r="B47" s="68" t="s">
        <v>12178</v>
      </c>
      <c r="C47" s="64" t="str">
        <f t="shared" si="3"/>
        <v>Fornecimento de Materiais e Equipamentos (aquisição direta)-DF</v>
      </c>
      <c r="E47" s="67">
        <v>0</v>
      </c>
      <c r="F47" s="67">
        <v>0</v>
      </c>
      <c r="G47" s="67">
        <v>0</v>
      </c>
      <c r="I47" s="70" t="s">
        <v>12177</v>
      </c>
      <c r="J47" s="338" t="s">
        <v>12342</v>
      </c>
      <c r="K47" s="338"/>
      <c r="L47" s="338"/>
      <c r="M47" s="65"/>
      <c r="N47" s="65"/>
      <c r="O47" s="70" t="s">
        <v>12177</v>
      </c>
      <c r="P47" s="339" t="s">
        <v>26</v>
      </c>
      <c r="Q47" s="339"/>
      <c r="R47" s="339"/>
    </row>
    <row r="48" spans="1:18" x14ac:dyDescent="0.25">
      <c r="A48" s="64" t="str">
        <f>A47</f>
        <v>Fornecimento de Materiais e Equipamentos (aquisição direta)</v>
      </c>
      <c r="B48" s="68" t="s">
        <v>91</v>
      </c>
      <c r="C48" s="64" t="str">
        <f t="shared" si="3"/>
        <v>Fornecimento de Materiais e Equipamentos (aquisição direta)-L</v>
      </c>
      <c r="E48" s="67">
        <v>0</v>
      </c>
      <c r="F48" s="67">
        <v>0</v>
      </c>
      <c r="G48" s="67">
        <v>0</v>
      </c>
      <c r="I48" s="70" t="s">
        <v>12176</v>
      </c>
      <c r="J48" s="337" t="s">
        <v>12343</v>
      </c>
      <c r="K48" s="337"/>
      <c r="L48" s="337"/>
      <c r="M48" s="65"/>
      <c r="N48" s="65"/>
      <c r="O48" s="70" t="s">
        <v>12175</v>
      </c>
      <c r="P48" s="339" t="s">
        <v>12293</v>
      </c>
      <c r="Q48" s="339"/>
      <c r="R48" s="339"/>
    </row>
    <row r="49" spans="1:18" x14ac:dyDescent="0.25">
      <c r="A49" s="64" t="str">
        <f>A48</f>
        <v>Fornecimento de Materiais e Equipamentos (aquisição direta)</v>
      </c>
      <c r="B49" s="68" t="s">
        <v>12171</v>
      </c>
      <c r="C49" s="64" t="str">
        <f t="shared" si="3"/>
        <v>Fornecimento de Materiais e Equipamentos (aquisição direta)-BDI PAD</v>
      </c>
      <c r="E49" s="67">
        <v>0</v>
      </c>
      <c r="F49" s="67">
        <v>0</v>
      </c>
      <c r="G49" s="67">
        <v>0</v>
      </c>
      <c r="I49" s="70" t="str">
        <f>[2]DADOS!A50</f>
        <v>CREA/CAU:</v>
      </c>
      <c r="J49" s="340">
        <v>183227</v>
      </c>
      <c r="K49" s="337"/>
      <c r="L49" s="337"/>
      <c r="M49" s="65"/>
      <c r="N49" s="65"/>
      <c r="O49" s="65"/>
      <c r="P49" s="65"/>
      <c r="Q49" s="65"/>
      <c r="R49" s="65"/>
    </row>
    <row r="50" spans="1:18" x14ac:dyDescent="0.25">
      <c r="A50" s="64" t="s">
        <v>12162</v>
      </c>
      <c r="B50" s="69" t="s">
        <v>12174</v>
      </c>
      <c r="C50" s="64" t="str">
        <f t="shared" si="3"/>
        <v>Estudos e Projetos, Planos e Gerenciamento e outros correlatos-K1</v>
      </c>
      <c r="E50" s="67" t="s">
        <v>12170</v>
      </c>
      <c r="F50" s="67" t="s">
        <v>12170</v>
      </c>
      <c r="G50" s="67" t="s">
        <v>12170</v>
      </c>
      <c r="I50" s="70" t="str">
        <f>[2]DADOS!A51</f>
        <v>ART/RRT:</v>
      </c>
      <c r="J50" s="337"/>
      <c r="K50" s="337"/>
      <c r="L50" s="337"/>
    </row>
    <row r="51" spans="1:18" x14ac:dyDescent="0.25">
      <c r="A51" s="64" t="str">
        <f>A50</f>
        <v>Estudos e Projetos, Planos e Gerenciamento e outros correlatos</v>
      </c>
      <c r="B51" s="69" t="s">
        <v>12173</v>
      </c>
      <c r="C51" s="64" t="str">
        <f t="shared" si="3"/>
        <v>Estudos e Projetos, Planos e Gerenciamento e outros correlatos-K2</v>
      </c>
      <c r="E51" s="67" t="s">
        <v>12170</v>
      </c>
      <c r="F51" s="67">
        <v>0.2</v>
      </c>
      <c r="G51" s="67" t="s">
        <v>12170</v>
      </c>
    </row>
    <row r="52" spans="1:18" x14ac:dyDescent="0.25">
      <c r="A52" s="64" t="str">
        <f>A51</f>
        <v>Estudos e Projetos, Planos e Gerenciamento e outros correlatos</v>
      </c>
      <c r="B52" s="69"/>
      <c r="C52" s="64" t="str">
        <f t="shared" si="3"/>
        <v>Estudos e Projetos, Planos e Gerenciamento e outros correlatos-</v>
      </c>
      <c r="E52" s="67" t="s">
        <v>12170</v>
      </c>
      <c r="F52" s="67" t="s">
        <v>12170</v>
      </c>
      <c r="G52" s="67" t="s">
        <v>12170</v>
      </c>
    </row>
    <row r="53" spans="1:18" x14ac:dyDescent="0.25">
      <c r="A53" s="64" t="str">
        <f>A52</f>
        <v>Estudos e Projetos, Planos e Gerenciamento e outros correlatos</v>
      </c>
      <c r="B53" s="69"/>
      <c r="C53" s="64" t="str">
        <f t="shared" si="3"/>
        <v>Estudos e Projetos, Planos e Gerenciamento e outros correlatos-</v>
      </c>
      <c r="E53" s="67" t="s">
        <v>12170</v>
      </c>
      <c r="F53" s="67" t="s">
        <v>12170</v>
      </c>
      <c r="G53" s="67" t="s">
        <v>12170</v>
      </c>
    </row>
    <row r="54" spans="1:18" x14ac:dyDescent="0.25">
      <c r="A54" s="64" t="str">
        <f>A53</f>
        <v>Estudos e Projetos, Planos e Gerenciamento e outros correlatos</v>
      </c>
      <c r="B54" s="69" t="s">
        <v>12172</v>
      </c>
      <c r="C54" s="64" t="str">
        <f t="shared" si="3"/>
        <v>Estudos e Projetos, Planos e Gerenciamento e outros correlatos-K3</v>
      </c>
      <c r="E54" s="67" t="s">
        <v>12170</v>
      </c>
      <c r="F54" s="67">
        <v>0.12</v>
      </c>
      <c r="G54" s="67" t="s">
        <v>12170</v>
      </c>
    </row>
    <row r="55" spans="1:18" x14ac:dyDescent="0.25">
      <c r="A55" s="64" t="str">
        <f>A54</f>
        <v>Estudos e Projetos, Planos e Gerenciamento e outros correlatos</v>
      </c>
      <c r="B55" s="68" t="s">
        <v>12171</v>
      </c>
      <c r="C55" s="64" t="str">
        <f t="shared" si="3"/>
        <v>Estudos e Projetos, Planos e Gerenciamento e outros correlatos-BDI PAD</v>
      </c>
      <c r="E55" s="67" t="s">
        <v>12170</v>
      </c>
      <c r="F55" s="67" t="s">
        <v>12170</v>
      </c>
      <c r="G55" s="67" t="s">
        <v>12170</v>
      </c>
    </row>
    <row r="56" spans="1:18" x14ac:dyDescent="0.25"/>
    <row r="57" spans="1:18" x14ac:dyDescent="0.25"/>
    <row r="58" spans="1:18" x14ac:dyDescent="0.25">
      <c r="A58" s="64" t="s">
        <v>12169</v>
      </c>
    </row>
    <row r="59" spans="1:18" x14ac:dyDescent="0.25">
      <c r="A59" s="64" t="s">
        <v>12168</v>
      </c>
    </row>
    <row r="60" spans="1:18" x14ac:dyDescent="0.25">
      <c r="A60" s="64" t="s">
        <v>12167</v>
      </c>
    </row>
    <row r="61" spans="1:18" x14ac:dyDescent="0.25">
      <c r="A61" s="64" t="s">
        <v>12166</v>
      </c>
    </row>
    <row r="62" spans="1:18" x14ac:dyDescent="0.25">
      <c r="A62" s="64" t="s">
        <v>12165</v>
      </c>
    </row>
    <row r="63" spans="1:18" x14ac:dyDescent="0.25">
      <c r="A63" s="64" t="s">
        <v>12164</v>
      </c>
    </row>
    <row r="64" spans="1:18" x14ac:dyDescent="0.25">
      <c r="A64" s="64" t="s">
        <v>12163</v>
      </c>
    </row>
    <row r="65" spans="1:7" x14ac:dyDescent="0.25">
      <c r="A65" s="64" t="s">
        <v>12162</v>
      </c>
    </row>
    <row r="66" spans="1:7" x14ac:dyDescent="0.25">
      <c r="A66" s="66"/>
      <c r="B66" s="65"/>
      <c r="C66" s="65"/>
      <c r="D66" s="65"/>
      <c r="E66" s="65"/>
      <c r="F66" s="65"/>
      <c r="G66" s="65"/>
    </row>
  </sheetData>
  <sheetProtection insertColumns="0" insertRows="0" deleteColumns="0" deleteRows="0"/>
  <mergeCells count="54">
    <mergeCell ref="L1:P1"/>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I35:R35"/>
    <mergeCell ref="I37:R37"/>
    <mergeCell ref="T16:U24"/>
    <mergeCell ref="I18:L18"/>
    <mergeCell ref="I19:L19"/>
    <mergeCell ref="I20:L20"/>
    <mergeCell ref="I21:L21"/>
    <mergeCell ref="I22:L22"/>
    <mergeCell ref="I23:L23"/>
    <mergeCell ref="I24:L24"/>
    <mergeCell ref="R16:R17"/>
    <mergeCell ref="I31:R31"/>
    <mergeCell ref="L32:L33"/>
    <mergeCell ref="M32:O32"/>
    <mergeCell ref="P32:P33"/>
    <mergeCell ref="M33:O33"/>
    <mergeCell ref="I25:L25"/>
    <mergeCell ref="I26:L26"/>
    <mergeCell ref="I27:L27"/>
    <mergeCell ref="P27:R27"/>
    <mergeCell ref="J29:R29"/>
    <mergeCell ref="I40:R40"/>
    <mergeCell ref="O42:R42"/>
    <mergeCell ref="I43:L43"/>
    <mergeCell ref="J50:L50"/>
    <mergeCell ref="J47:L47"/>
    <mergeCell ref="P47:R47"/>
    <mergeCell ref="J48:L48"/>
    <mergeCell ref="P48:R48"/>
    <mergeCell ref="J49:L49"/>
    <mergeCell ref="I45:L45"/>
    <mergeCell ref="O45:R45"/>
    <mergeCell ref="I46:L46"/>
    <mergeCell ref="O46:R46"/>
  </mergeCells>
  <conditionalFormatting sqref="I26:N26">
    <cfRule type="expression" dxfId="7" priority="4">
      <formula>$Q$11="Não"</formula>
    </cfRule>
  </conditionalFormatting>
  <conditionalFormatting sqref="I27:N27">
    <cfRule type="expression" dxfId="6" priority="5">
      <formula>$Q$11="sim"</formula>
    </cfRule>
  </conditionalFormatting>
  <conditionalFormatting sqref="I29:R29">
    <cfRule type="expression" dxfId="5" priority="8">
      <formula>AND(NOT($V$27),NOT($V$29))</formula>
    </cfRule>
  </conditionalFormatting>
  <conditionalFormatting sqref="O42">
    <cfRule type="expression" dxfId="4" priority="1">
      <formula>$O$42=""</formula>
    </cfRule>
  </conditionalFormatting>
  <conditionalFormatting sqref="P27:R27">
    <cfRule type="expression" dxfId="3" priority="6">
      <formula>$Q$11="sim"</formula>
    </cfRule>
  </conditionalFormatting>
  <conditionalFormatting sqref="P47:R48">
    <cfRule type="expression" dxfId="2" priority="7">
      <formula>P47=""</formula>
    </cfRule>
  </conditionalFormatting>
  <conditionalFormatting sqref="S18:S23 O18:O27">
    <cfRule type="expression" dxfId="1" priority="2">
      <formula>AND(O18&lt;&gt;"OK",O18&lt;&gt;"-",O18&lt;&gt;"")</formula>
    </cfRule>
    <cfRule type="cellIs" dxfId="0" priority="3" operator="equal">
      <formula>"OK"</formula>
    </cfRule>
  </conditionalFormatting>
  <dataValidations count="6">
    <dataValidation type="decimal" allowBlank="1" showInputMessage="1" showErrorMessage="1" errorTitle="Erro de valores" error="Digite um valor entre 0% e 100%" sqref="N18:N23" xr:uid="{00000000-0002-0000-0300-000000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xr:uid="{00000000-0002-0000-0300-000001000000}">
      <formula1>0</formula1>
      <formula2>0</formula2>
    </dataValidation>
    <dataValidation type="decimal" allowBlank="1" showInputMessage="1" showErrorMessage="1" errorTitle="Valor não permitido" error="Digite um percentual entre 0% e 100%." promptTitle="Valores admissíveis:" prompt="Insira valores entre 0 e 100%." sqref="Q13:R13" xr:uid="{00000000-0002-0000-0300-000002000000}">
      <formula1>0</formula1>
      <formula2>1</formula2>
    </dataValidation>
    <dataValidation type="decimal" allowBlank="1" showInputMessage="1" showErrorMessage="1" errorTitle="Erro de valores" error="Digite um valor maior do que 0." sqref="N24" xr:uid="{00000000-0002-0000-0300-000003000000}">
      <formula1>0</formula1>
      <formula2>1</formula2>
    </dataValidation>
    <dataValidation operator="greaterThanOrEqual" allowBlank="1" showInputMessage="1" showErrorMessage="1" errorTitle="Erro de valores" error="Digite um valor igual a 0% ou 2%." sqref="N25" xr:uid="{00000000-0002-0000-0300-000004000000}">
      <formula1>0</formula1>
      <formula2>0</formula2>
    </dataValidation>
    <dataValidation type="list" allowBlank="1" showInputMessage="1" showErrorMessage="1" sqref="I11:P11" xr:uid="{00000000-0002-0000-0300-000005000000}">
      <formula1>$A$58:$A$65</formula1>
      <formula2>0</formula2>
    </dataValidation>
  </dataValidations>
  <printOptions horizontalCentered="1" verticalCentered="1"/>
  <pageMargins left="0.51181102362204722" right="0.51181102362204722" top="0.78740157480314965" bottom="0.78740157480314965" header="0.51181102362204722" footer="0.51181102362204722"/>
  <pageSetup paperSize="9" scale="75" firstPageNumber="0"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49"/>
  <sheetViews>
    <sheetView showGridLines="0" tabSelected="1" view="pageBreakPreview" zoomScaleNormal="100" zoomScaleSheetLayoutView="100" workbookViewId="0">
      <selection activeCell="I14" sqref="I14"/>
    </sheetView>
  </sheetViews>
  <sheetFormatPr defaultColWidth="8.85546875" defaultRowHeight="15" x14ac:dyDescent="0.25"/>
  <cols>
    <col min="1" max="5" width="13.42578125" style="93" customWidth="1"/>
    <col min="6" max="6" width="20.42578125" style="93" customWidth="1"/>
    <col min="7" max="7" width="12.7109375" style="93" customWidth="1"/>
    <col min="8" max="16384" width="8.85546875" style="93"/>
  </cols>
  <sheetData>
    <row r="1" spans="1:7" ht="15" customHeight="1" x14ac:dyDescent="0.25">
      <c r="A1" s="92"/>
      <c r="B1" s="370" t="s">
        <v>13365</v>
      </c>
      <c r="C1" s="371"/>
      <c r="D1" s="371"/>
      <c r="E1" s="371"/>
      <c r="F1" s="371"/>
      <c r="G1" s="372"/>
    </row>
    <row r="2" spans="1:7" ht="19.5" customHeight="1" x14ac:dyDescent="0.25">
      <c r="A2" s="94"/>
      <c r="B2" s="373"/>
      <c r="C2" s="374"/>
      <c r="D2" s="374"/>
      <c r="E2" s="374"/>
      <c r="F2" s="374"/>
      <c r="G2" s="375"/>
    </row>
    <row r="3" spans="1:7" ht="15" customHeight="1" x14ac:dyDescent="0.25">
      <c r="A3" s="94"/>
      <c r="B3" s="373"/>
      <c r="C3" s="374"/>
      <c r="D3" s="374"/>
      <c r="E3" s="374"/>
      <c r="F3" s="374"/>
      <c r="G3" s="375"/>
    </row>
    <row r="4" spans="1:7" ht="15" customHeight="1" x14ac:dyDescent="0.25">
      <c r="A4" s="94"/>
      <c r="B4" s="376"/>
      <c r="C4" s="377"/>
      <c r="D4" s="377"/>
      <c r="E4" s="377"/>
      <c r="F4" s="377"/>
      <c r="G4" s="378"/>
    </row>
    <row r="5" spans="1:7" x14ac:dyDescent="0.25">
      <c r="A5" s="95"/>
      <c r="B5" s="379" t="s">
        <v>12217</v>
      </c>
      <c r="C5" s="380"/>
      <c r="D5" s="380"/>
      <c r="E5" s="380"/>
      <c r="F5" s="380"/>
      <c r="G5" s="381"/>
    </row>
    <row r="6" spans="1:7" x14ac:dyDescent="0.25">
      <c r="A6" s="96" t="s">
        <v>12218</v>
      </c>
      <c r="B6" s="97" t="str">
        <f>'PLANILHA ORÇAMENTÁRIA'!A2</f>
        <v>PPCI - EMEI SONHO MEU</v>
      </c>
      <c r="C6" s="97"/>
      <c r="D6" s="97"/>
      <c r="E6" s="97"/>
      <c r="F6" s="97"/>
      <c r="G6" s="98"/>
    </row>
    <row r="7" spans="1:7" ht="19.5" customHeight="1" x14ac:dyDescent="0.25">
      <c r="A7" s="96" t="s">
        <v>12219</v>
      </c>
      <c r="B7" s="97" t="s">
        <v>13368</v>
      </c>
      <c r="C7" s="97"/>
      <c r="D7" s="97"/>
      <c r="E7" s="97"/>
      <c r="F7" s="97"/>
      <c r="G7" s="98"/>
    </row>
    <row r="8" spans="1:7" x14ac:dyDescent="0.25">
      <c r="A8" s="96" t="s">
        <v>12297</v>
      </c>
      <c r="B8" s="99" t="s">
        <v>13369</v>
      </c>
      <c r="C8" s="99"/>
      <c r="D8" s="99"/>
      <c r="E8" s="99"/>
      <c r="F8" s="99"/>
      <c r="G8" s="100"/>
    </row>
    <row r="9" spans="1:7" ht="7.5" customHeight="1" x14ac:dyDescent="0.25">
      <c r="A9" s="382"/>
      <c r="B9" s="383"/>
      <c r="C9" s="383"/>
      <c r="D9" s="383"/>
      <c r="E9" s="383"/>
      <c r="F9" s="383"/>
      <c r="G9" s="384"/>
    </row>
    <row r="10" spans="1:7" ht="18" x14ac:dyDescent="0.25">
      <c r="A10" s="385" t="s">
        <v>12296</v>
      </c>
      <c r="B10" s="386"/>
      <c r="C10" s="386"/>
      <c r="D10" s="386"/>
      <c r="E10" s="386"/>
      <c r="F10" s="386"/>
      <c r="G10" s="387"/>
    </row>
    <row r="11" spans="1:7" ht="8.25" customHeight="1" x14ac:dyDescent="0.25">
      <c r="A11" s="96"/>
      <c r="B11" s="101"/>
      <c r="C11" s="101"/>
      <c r="D11" s="101"/>
      <c r="E11" s="101"/>
      <c r="F11" s="101"/>
      <c r="G11" s="102"/>
    </row>
    <row r="12" spans="1:7" ht="4.5" customHeight="1" x14ac:dyDescent="0.25">
      <c r="A12" s="103"/>
      <c r="B12" s="97"/>
      <c r="C12" s="97"/>
      <c r="D12" s="97"/>
      <c r="E12" s="97"/>
      <c r="F12" s="97"/>
      <c r="G12" s="98"/>
    </row>
    <row r="13" spans="1:7" x14ac:dyDescent="0.25">
      <c r="A13" s="388" t="s">
        <v>12220</v>
      </c>
      <c r="B13" s="390" t="s">
        <v>12221</v>
      </c>
      <c r="C13" s="391"/>
      <c r="D13" s="391"/>
      <c r="E13" s="391"/>
      <c r="F13" s="391"/>
      <c r="G13" s="394" t="s">
        <v>12222</v>
      </c>
    </row>
    <row r="14" spans="1:7" x14ac:dyDescent="0.25">
      <c r="A14" s="389"/>
      <c r="B14" s="392"/>
      <c r="C14" s="393"/>
      <c r="D14" s="393"/>
      <c r="E14" s="393"/>
      <c r="F14" s="393"/>
      <c r="G14" s="394"/>
    </row>
    <row r="15" spans="1:7" ht="21.95" customHeight="1" x14ac:dyDescent="0.25">
      <c r="A15" s="104" t="s">
        <v>12223</v>
      </c>
      <c r="B15" s="105" t="s">
        <v>12224</v>
      </c>
      <c r="C15" s="106"/>
      <c r="D15" s="106"/>
      <c r="E15" s="106"/>
      <c r="F15" s="106"/>
      <c r="G15" s="107"/>
    </row>
    <row r="16" spans="1:7" ht="21.95" customHeight="1" x14ac:dyDescent="0.25">
      <c r="A16" s="108" t="s">
        <v>12225</v>
      </c>
      <c r="B16" s="109" t="s">
        <v>12226</v>
      </c>
      <c r="C16" s="110"/>
      <c r="D16" s="110"/>
      <c r="E16" s="110"/>
      <c r="F16" s="110"/>
      <c r="G16" s="107">
        <v>0.2</v>
      </c>
    </row>
    <row r="17" spans="1:7" ht="21.95" customHeight="1" x14ac:dyDescent="0.25">
      <c r="A17" s="108" t="s">
        <v>12227</v>
      </c>
      <c r="B17" s="109" t="s">
        <v>12228</v>
      </c>
      <c r="C17" s="110"/>
      <c r="D17" s="110"/>
      <c r="E17" s="110"/>
      <c r="F17" s="110"/>
      <c r="G17" s="107">
        <v>1.4999999999999999E-2</v>
      </c>
    </row>
    <row r="18" spans="1:7" ht="21.95" customHeight="1" x14ac:dyDescent="0.25">
      <c r="A18" s="108" t="s">
        <v>12229</v>
      </c>
      <c r="B18" s="109" t="s">
        <v>12230</v>
      </c>
      <c r="C18" s="110"/>
      <c r="D18" s="110"/>
      <c r="E18" s="110"/>
      <c r="F18" s="110"/>
      <c r="G18" s="107">
        <v>0.01</v>
      </c>
    </row>
    <row r="19" spans="1:7" ht="21.95" customHeight="1" x14ac:dyDescent="0.25">
      <c r="A19" s="108" t="s">
        <v>12231</v>
      </c>
      <c r="B19" s="109" t="s">
        <v>12232</v>
      </c>
      <c r="C19" s="110"/>
      <c r="D19" s="110"/>
      <c r="E19" s="110"/>
      <c r="F19" s="110"/>
      <c r="G19" s="107">
        <v>2E-3</v>
      </c>
    </row>
    <row r="20" spans="1:7" ht="21.95" customHeight="1" x14ac:dyDescent="0.25">
      <c r="A20" s="111" t="s">
        <v>12233</v>
      </c>
      <c r="B20" s="109" t="s">
        <v>12234</v>
      </c>
      <c r="C20" s="110"/>
      <c r="D20" s="110"/>
      <c r="E20" s="110"/>
      <c r="F20" s="110"/>
      <c r="G20" s="112">
        <v>6.0000000000000001E-3</v>
      </c>
    </row>
    <row r="21" spans="1:7" ht="21.95" customHeight="1" x14ac:dyDescent="0.25">
      <c r="A21" s="108" t="s">
        <v>12235</v>
      </c>
      <c r="B21" s="109" t="s">
        <v>12236</v>
      </c>
      <c r="C21" s="110"/>
      <c r="D21" s="110"/>
      <c r="E21" s="110"/>
      <c r="F21" s="110"/>
      <c r="G21" s="107">
        <v>2.5000000000000001E-2</v>
      </c>
    </row>
    <row r="22" spans="1:7" ht="21.95" customHeight="1" x14ac:dyDescent="0.25">
      <c r="A22" s="108" t="s">
        <v>12237</v>
      </c>
      <c r="B22" s="109" t="s">
        <v>12238</v>
      </c>
      <c r="C22" s="110"/>
      <c r="D22" s="110"/>
      <c r="E22" s="110"/>
      <c r="F22" s="110"/>
      <c r="G22" s="107">
        <v>0.03</v>
      </c>
    </row>
    <row r="23" spans="1:7" ht="21.95" customHeight="1" x14ac:dyDescent="0.25">
      <c r="A23" s="108" t="s">
        <v>12239</v>
      </c>
      <c r="B23" s="109" t="s">
        <v>12240</v>
      </c>
      <c r="C23" s="110"/>
      <c r="D23" s="110"/>
      <c r="E23" s="110"/>
      <c r="F23" s="110"/>
      <c r="G23" s="107">
        <v>0.08</v>
      </c>
    </row>
    <row r="24" spans="1:7" ht="21.95" customHeight="1" x14ac:dyDescent="0.25">
      <c r="A24" s="108" t="s">
        <v>12241</v>
      </c>
      <c r="B24" s="109" t="s">
        <v>12242</v>
      </c>
      <c r="C24" s="110"/>
      <c r="D24" s="110"/>
      <c r="E24" s="110"/>
      <c r="F24" s="110"/>
      <c r="G24" s="107">
        <v>0</v>
      </c>
    </row>
    <row r="25" spans="1:7" ht="21.95" customHeight="1" x14ac:dyDescent="0.25">
      <c r="A25" s="104"/>
      <c r="B25" s="105" t="s">
        <v>12243</v>
      </c>
      <c r="C25" s="106"/>
      <c r="D25" s="106"/>
      <c r="E25" s="106"/>
      <c r="F25" s="106"/>
      <c r="G25" s="113">
        <v>0.36800000000000005</v>
      </c>
    </row>
    <row r="26" spans="1:7" ht="21.95" customHeight="1" x14ac:dyDescent="0.25">
      <c r="A26" s="114" t="s">
        <v>12244</v>
      </c>
      <c r="B26" s="105" t="s">
        <v>12245</v>
      </c>
      <c r="C26" s="106"/>
      <c r="D26" s="106"/>
      <c r="E26" s="106"/>
      <c r="F26" s="106"/>
      <c r="G26" s="112"/>
    </row>
    <row r="27" spans="1:7" ht="21.95" customHeight="1" x14ac:dyDescent="0.25">
      <c r="A27" s="108" t="s">
        <v>12246</v>
      </c>
      <c r="B27" s="109" t="s">
        <v>12247</v>
      </c>
      <c r="C27" s="110"/>
      <c r="D27" s="110"/>
      <c r="E27" s="110"/>
      <c r="F27" s="110"/>
      <c r="G27" s="107" t="s">
        <v>12248</v>
      </c>
    </row>
    <row r="28" spans="1:7" ht="21.95" customHeight="1" x14ac:dyDescent="0.25">
      <c r="A28" s="108" t="s">
        <v>12249</v>
      </c>
      <c r="B28" s="109" t="s">
        <v>12250</v>
      </c>
      <c r="C28" s="110"/>
      <c r="D28" s="110"/>
      <c r="E28" s="110"/>
      <c r="F28" s="110"/>
      <c r="G28" s="107" t="s">
        <v>12248</v>
      </c>
    </row>
    <row r="29" spans="1:7" ht="21.95" customHeight="1" x14ac:dyDescent="0.25">
      <c r="A29" s="108" t="s">
        <v>12251</v>
      </c>
      <c r="B29" s="109" t="s">
        <v>12252</v>
      </c>
      <c r="C29" s="110"/>
      <c r="D29" s="110"/>
      <c r="E29" s="110"/>
      <c r="F29" s="110"/>
      <c r="G29" s="107">
        <v>6.7000000000000002E-3</v>
      </c>
    </row>
    <row r="30" spans="1:7" ht="21.95" customHeight="1" x14ac:dyDescent="0.25">
      <c r="A30" s="108" t="s">
        <v>12253</v>
      </c>
      <c r="B30" s="109" t="s">
        <v>12254</v>
      </c>
      <c r="C30" s="110"/>
      <c r="D30" s="110"/>
      <c r="E30" s="110"/>
      <c r="F30" s="110"/>
      <c r="G30" s="107">
        <v>8.2900000000000001E-2</v>
      </c>
    </row>
    <row r="31" spans="1:7" ht="21.95" customHeight="1" x14ac:dyDescent="0.25">
      <c r="A31" s="108" t="s">
        <v>12255</v>
      </c>
      <c r="B31" s="109" t="s">
        <v>12256</v>
      </c>
      <c r="C31" s="110"/>
      <c r="D31" s="110"/>
      <c r="E31" s="110"/>
      <c r="F31" s="110"/>
      <c r="G31" s="107">
        <v>5.0000000000000001E-4</v>
      </c>
    </row>
    <row r="32" spans="1:7" ht="21.95" customHeight="1" x14ac:dyDescent="0.25">
      <c r="A32" s="111" t="s">
        <v>12257</v>
      </c>
      <c r="B32" s="109" t="s">
        <v>12258</v>
      </c>
      <c r="C32" s="110"/>
      <c r="D32" s="110"/>
      <c r="E32" s="110"/>
      <c r="F32" s="110"/>
      <c r="G32" s="112">
        <v>5.5999999999999999E-3</v>
      </c>
    </row>
    <row r="33" spans="1:7" ht="21.95" customHeight="1" x14ac:dyDescent="0.25">
      <c r="A33" s="108">
        <v>7030</v>
      </c>
      <c r="B33" s="109" t="s">
        <v>12259</v>
      </c>
      <c r="C33" s="110"/>
      <c r="D33" s="110"/>
      <c r="E33" s="110"/>
      <c r="F33" s="110"/>
      <c r="G33" s="107" t="s">
        <v>12248</v>
      </c>
    </row>
    <row r="34" spans="1:7" ht="21.95" customHeight="1" x14ac:dyDescent="0.25">
      <c r="A34" s="108" t="s">
        <v>12260</v>
      </c>
      <c r="B34" s="109" t="s">
        <v>12261</v>
      </c>
      <c r="C34" s="110"/>
      <c r="D34" s="110"/>
      <c r="E34" s="110"/>
      <c r="F34" s="110"/>
      <c r="G34" s="107">
        <v>2.0000000000000001E-4</v>
      </c>
    </row>
    <row r="35" spans="1:7" ht="21.95" customHeight="1" x14ac:dyDescent="0.25">
      <c r="A35" s="108" t="s">
        <v>12262</v>
      </c>
      <c r="B35" s="109" t="s">
        <v>12263</v>
      </c>
      <c r="C35" s="110"/>
      <c r="D35" s="110"/>
      <c r="E35" s="110"/>
      <c r="F35" s="110"/>
      <c r="G35" s="107">
        <v>8.3799999999999999E-2</v>
      </c>
    </row>
    <row r="36" spans="1:7" ht="21.95" customHeight="1" x14ac:dyDescent="0.25">
      <c r="A36" s="108" t="s">
        <v>12264</v>
      </c>
      <c r="B36" s="109" t="s">
        <v>12265</v>
      </c>
      <c r="C36" s="110"/>
      <c r="D36" s="110"/>
      <c r="E36" s="110"/>
      <c r="F36" s="110"/>
      <c r="G36" s="107">
        <v>2.9999999999999997E-4</v>
      </c>
    </row>
    <row r="37" spans="1:7" ht="21.95" customHeight="1" x14ac:dyDescent="0.25">
      <c r="A37" s="104"/>
      <c r="B37" s="105" t="s">
        <v>12266</v>
      </c>
      <c r="C37" s="106"/>
      <c r="D37" s="106"/>
      <c r="E37" s="106"/>
      <c r="F37" s="106"/>
      <c r="G37" s="113">
        <v>0.18</v>
      </c>
    </row>
    <row r="38" spans="1:7" ht="21.95" customHeight="1" x14ac:dyDescent="0.25">
      <c r="A38" s="114" t="s">
        <v>12267</v>
      </c>
      <c r="B38" s="105" t="s">
        <v>12268</v>
      </c>
      <c r="C38" s="106"/>
      <c r="D38" s="106"/>
      <c r="E38" s="106"/>
      <c r="F38" s="106"/>
      <c r="G38" s="112"/>
    </row>
    <row r="39" spans="1:7" ht="21.95" customHeight="1" x14ac:dyDescent="0.25">
      <c r="A39" s="108" t="s">
        <v>12269</v>
      </c>
      <c r="B39" s="109" t="s">
        <v>12270</v>
      </c>
      <c r="C39" s="110"/>
      <c r="D39" s="110"/>
      <c r="E39" s="110"/>
      <c r="F39" s="110"/>
      <c r="G39" s="107">
        <v>3.1699999999999999E-2</v>
      </c>
    </row>
    <row r="40" spans="1:7" ht="21.95" customHeight="1" x14ac:dyDescent="0.25">
      <c r="A40" s="108" t="s">
        <v>12271</v>
      </c>
      <c r="B40" s="109" t="s">
        <v>12272</v>
      </c>
      <c r="C40" s="110"/>
      <c r="D40" s="110"/>
      <c r="E40" s="110"/>
      <c r="F40" s="110"/>
      <c r="G40" s="107">
        <v>8.0000000000000004E-4</v>
      </c>
    </row>
    <row r="41" spans="1:7" ht="21.95" customHeight="1" x14ac:dyDescent="0.25">
      <c r="A41" s="108" t="s">
        <v>12273</v>
      </c>
      <c r="B41" s="109" t="s">
        <v>12274</v>
      </c>
      <c r="C41" s="110"/>
      <c r="D41" s="110"/>
      <c r="E41" s="110"/>
      <c r="F41" s="110"/>
      <c r="G41" s="107">
        <v>2.7300000000000001E-2</v>
      </c>
    </row>
    <row r="42" spans="1:7" ht="21.95" customHeight="1" x14ac:dyDescent="0.25">
      <c r="A42" s="108" t="s">
        <v>12275</v>
      </c>
      <c r="B42" s="109" t="s">
        <v>12276</v>
      </c>
      <c r="C42" s="110"/>
      <c r="D42" s="110"/>
      <c r="E42" s="110"/>
      <c r="F42" s="110"/>
      <c r="G42" s="107">
        <v>1.35E-2</v>
      </c>
    </row>
    <row r="43" spans="1:7" ht="21.95" customHeight="1" x14ac:dyDescent="0.25">
      <c r="A43" s="108" t="s">
        <v>12277</v>
      </c>
      <c r="B43" s="109" t="s">
        <v>12278</v>
      </c>
      <c r="C43" s="110"/>
      <c r="D43" s="110"/>
      <c r="E43" s="110"/>
      <c r="F43" s="110"/>
      <c r="G43" s="107">
        <v>2.5999999999999999E-3</v>
      </c>
    </row>
    <row r="44" spans="1:7" ht="21.95" customHeight="1" x14ac:dyDescent="0.25">
      <c r="A44" s="114"/>
      <c r="B44" s="105" t="s">
        <v>12279</v>
      </c>
      <c r="C44" s="106"/>
      <c r="D44" s="106"/>
      <c r="E44" s="106"/>
      <c r="F44" s="106"/>
      <c r="G44" s="115">
        <v>7.5899999999999995E-2</v>
      </c>
    </row>
    <row r="45" spans="1:7" ht="21.95" customHeight="1" x14ac:dyDescent="0.25">
      <c r="A45" s="104" t="s">
        <v>12280</v>
      </c>
      <c r="B45" s="105" t="s">
        <v>12281</v>
      </c>
      <c r="C45" s="106"/>
      <c r="D45" s="106"/>
      <c r="E45" s="106"/>
      <c r="F45" s="106"/>
      <c r="G45" s="107"/>
    </row>
    <row r="46" spans="1:7" ht="21.95" customHeight="1" x14ac:dyDescent="0.25">
      <c r="A46" s="108" t="s">
        <v>12282</v>
      </c>
      <c r="B46" s="109" t="s">
        <v>12283</v>
      </c>
      <c r="C46" s="110"/>
      <c r="D46" s="110"/>
      <c r="E46" s="110"/>
      <c r="F46" s="110"/>
      <c r="G46" s="107">
        <v>6.6199999999999995E-2</v>
      </c>
    </row>
    <row r="47" spans="1:7" ht="26.25" customHeight="1" x14ac:dyDescent="0.25">
      <c r="A47" s="108" t="s">
        <v>12284</v>
      </c>
      <c r="B47" s="368" t="s">
        <v>12285</v>
      </c>
      <c r="C47" s="369"/>
      <c r="D47" s="369"/>
      <c r="E47" s="369"/>
      <c r="F47" s="369"/>
      <c r="G47" s="107">
        <v>2.8E-3</v>
      </c>
    </row>
    <row r="48" spans="1:7" ht="21.95" customHeight="1" x14ac:dyDescent="0.25">
      <c r="A48" s="104"/>
      <c r="B48" s="105" t="s">
        <v>12286</v>
      </c>
      <c r="C48" s="106"/>
      <c r="D48" s="106"/>
      <c r="E48" s="106"/>
      <c r="F48" s="106"/>
      <c r="G48" s="113">
        <v>6.9000000000000006E-2</v>
      </c>
    </row>
    <row r="49" spans="1:7" ht="21.95" customHeight="1" x14ac:dyDescent="0.25">
      <c r="A49" s="116"/>
      <c r="B49" s="117" t="s">
        <v>12287</v>
      </c>
      <c r="C49" s="118"/>
      <c r="D49" s="118"/>
      <c r="E49" s="118"/>
      <c r="F49" s="118"/>
      <c r="G49" s="119">
        <v>0.69289999999999996</v>
      </c>
    </row>
  </sheetData>
  <mergeCells count="8">
    <mergeCell ref="B47:F47"/>
    <mergeCell ref="B1:G4"/>
    <mergeCell ref="B5:G5"/>
    <mergeCell ref="A9:G9"/>
    <mergeCell ref="A10:G10"/>
    <mergeCell ref="A13:A14"/>
    <mergeCell ref="B13:F14"/>
    <mergeCell ref="G13:G14"/>
  </mergeCells>
  <printOptions horizontalCentered="1"/>
  <pageMargins left="0.51181102362204722" right="0.51181102362204722" top="0.78740157480314965" bottom="0.78740157480314965" header="0.31496062992125984" footer="0.31496062992125984"/>
  <pageSetup paperSize="9" scale="7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3176"/>
  <sheetViews>
    <sheetView topLeftCell="A13138" workbookViewId="0">
      <selection activeCell="H21" sqref="H21"/>
    </sheetView>
  </sheetViews>
  <sheetFormatPr defaultRowHeight="12.75" x14ac:dyDescent="0.2"/>
  <cols>
    <col min="2" max="2" width="121.28515625" customWidth="1"/>
    <col min="4" max="4" width="14.7109375" customWidth="1"/>
  </cols>
  <sheetData>
    <row r="1" spans="1:5" ht="18.75" x14ac:dyDescent="0.3">
      <c r="A1" s="395" t="s">
        <v>38</v>
      </c>
      <c r="B1" s="395"/>
      <c r="C1" s="395"/>
      <c r="D1" s="395"/>
    </row>
    <row r="2" spans="1:5" ht="15" x14ac:dyDescent="0.25">
      <c r="A2" s="59" t="s">
        <v>4</v>
      </c>
      <c r="B2" s="59" t="s">
        <v>39</v>
      </c>
      <c r="C2" s="59" t="s">
        <v>6</v>
      </c>
      <c r="D2" s="59" t="s">
        <v>40</v>
      </c>
      <c r="E2" s="59" t="s">
        <v>41</v>
      </c>
    </row>
    <row r="3" spans="1:5" x14ac:dyDescent="0.2">
      <c r="A3" s="60">
        <v>45333</v>
      </c>
      <c r="B3" s="7" t="s">
        <v>42</v>
      </c>
      <c r="C3" s="60" t="s">
        <v>43</v>
      </c>
      <c r="D3" s="61">
        <v>213.23</v>
      </c>
      <c r="E3" s="62">
        <v>0</v>
      </c>
    </row>
    <row r="4" spans="1:5" x14ac:dyDescent="0.2">
      <c r="A4" s="60">
        <v>11270</v>
      </c>
      <c r="B4" s="7" t="s">
        <v>44</v>
      </c>
      <c r="C4" s="60" t="s">
        <v>43</v>
      </c>
      <c r="D4" s="61"/>
      <c r="E4" s="62">
        <v>0</v>
      </c>
    </row>
    <row r="5" spans="1:5" x14ac:dyDescent="0.2">
      <c r="A5" s="60">
        <v>412</v>
      </c>
      <c r="B5" s="7" t="s">
        <v>45</v>
      </c>
      <c r="C5" s="60" t="s">
        <v>43</v>
      </c>
      <c r="D5" s="61">
        <v>1.1299999999999999</v>
      </c>
      <c r="E5" s="62">
        <v>0</v>
      </c>
    </row>
    <row r="6" spans="1:5" x14ac:dyDescent="0.2">
      <c r="A6" s="60">
        <v>414</v>
      </c>
      <c r="B6" s="7" t="s">
        <v>46</v>
      </c>
      <c r="C6" s="60" t="s">
        <v>43</v>
      </c>
      <c r="D6" s="61">
        <v>7.0000000000000007E-2</v>
      </c>
      <c r="E6" s="62">
        <v>0</v>
      </c>
    </row>
    <row r="7" spans="1:5" x14ac:dyDescent="0.2">
      <c r="A7" s="60">
        <v>410</v>
      </c>
      <c r="B7" s="7" t="s">
        <v>47</v>
      </c>
      <c r="C7" s="60" t="s">
        <v>43</v>
      </c>
      <c r="D7" s="61">
        <v>0.17</v>
      </c>
      <c r="E7" s="62">
        <v>0</v>
      </c>
    </row>
    <row r="8" spans="1:5" x14ac:dyDescent="0.2">
      <c r="A8" s="60">
        <v>411</v>
      </c>
      <c r="B8" s="7" t="s">
        <v>48</v>
      </c>
      <c r="C8" s="60" t="s">
        <v>43</v>
      </c>
      <c r="D8" s="61">
        <v>0.22</v>
      </c>
      <c r="E8" s="62">
        <v>0</v>
      </c>
    </row>
    <row r="9" spans="1:5" x14ac:dyDescent="0.2">
      <c r="A9" s="60">
        <v>408</v>
      </c>
      <c r="B9" s="7" t="s">
        <v>49</v>
      </c>
      <c r="C9" s="60" t="s">
        <v>43</v>
      </c>
      <c r="D9" s="61">
        <v>1.0900000000000001</v>
      </c>
      <c r="E9" s="62">
        <v>0</v>
      </c>
    </row>
    <row r="10" spans="1:5" x14ac:dyDescent="0.2">
      <c r="A10" s="60">
        <v>39131</v>
      </c>
      <c r="B10" s="7" t="s">
        <v>50</v>
      </c>
      <c r="C10" s="60" t="s">
        <v>43</v>
      </c>
      <c r="D10" s="61">
        <v>4.01</v>
      </c>
      <c r="E10" s="62">
        <v>0</v>
      </c>
    </row>
    <row r="11" spans="1:5" x14ac:dyDescent="0.2">
      <c r="A11" s="60">
        <v>394</v>
      </c>
      <c r="B11" s="7" t="s">
        <v>51</v>
      </c>
      <c r="C11" s="60" t="s">
        <v>43</v>
      </c>
      <c r="D11" s="61">
        <v>4.0599999999999996</v>
      </c>
      <c r="E11" s="62">
        <v>0</v>
      </c>
    </row>
    <row r="12" spans="1:5" x14ac:dyDescent="0.2">
      <c r="A12" s="60">
        <v>39130</v>
      </c>
      <c r="B12" s="7" t="s">
        <v>52</v>
      </c>
      <c r="C12" s="60" t="s">
        <v>43</v>
      </c>
      <c r="D12" s="61">
        <v>3.66</v>
      </c>
      <c r="E12" s="62">
        <v>0</v>
      </c>
    </row>
    <row r="13" spans="1:5" x14ac:dyDescent="0.2">
      <c r="A13" s="60">
        <v>395</v>
      </c>
      <c r="B13" s="7" t="s">
        <v>53</v>
      </c>
      <c r="C13" s="60" t="s">
        <v>43</v>
      </c>
      <c r="D13" s="61">
        <v>3.91</v>
      </c>
      <c r="E13" s="62">
        <v>0</v>
      </c>
    </row>
    <row r="14" spans="1:5" x14ac:dyDescent="0.2">
      <c r="A14" s="60">
        <v>39129</v>
      </c>
      <c r="B14" s="7" t="s">
        <v>54</v>
      </c>
      <c r="C14" s="60" t="s">
        <v>43</v>
      </c>
      <c r="D14" s="61">
        <v>2.25</v>
      </c>
      <c r="E14" s="62">
        <v>0</v>
      </c>
    </row>
    <row r="15" spans="1:5" x14ac:dyDescent="0.2">
      <c r="A15" s="60">
        <v>393</v>
      </c>
      <c r="B15" s="7" t="s">
        <v>55</v>
      </c>
      <c r="C15" s="60" t="s">
        <v>43</v>
      </c>
      <c r="D15" s="61">
        <v>2.36</v>
      </c>
      <c r="E15" s="62">
        <v>0</v>
      </c>
    </row>
    <row r="16" spans="1:5" x14ac:dyDescent="0.2">
      <c r="A16" s="60">
        <v>39127</v>
      </c>
      <c r="B16" s="7" t="s">
        <v>56</v>
      </c>
      <c r="C16" s="60" t="s">
        <v>43</v>
      </c>
      <c r="D16" s="61">
        <v>1.93</v>
      </c>
      <c r="E16" s="62">
        <v>0</v>
      </c>
    </row>
    <row r="17" spans="1:5" x14ac:dyDescent="0.2">
      <c r="A17" s="60">
        <v>392</v>
      </c>
      <c r="B17" s="7" t="s">
        <v>57</v>
      </c>
      <c r="C17" s="60" t="s">
        <v>43</v>
      </c>
      <c r="D17" s="61">
        <v>1.98</v>
      </c>
      <c r="E17" s="62">
        <v>0</v>
      </c>
    </row>
    <row r="18" spans="1:5" x14ac:dyDescent="0.2">
      <c r="A18" s="60">
        <v>39133</v>
      </c>
      <c r="B18" s="7" t="s">
        <v>58</v>
      </c>
      <c r="C18" s="60" t="s">
        <v>43</v>
      </c>
      <c r="D18" s="61">
        <v>5.27</v>
      </c>
      <c r="E18" s="62">
        <v>0</v>
      </c>
    </row>
    <row r="19" spans="1:5" x14ac:dyDescent="0.2">
      <c r="A19" s="60">
        <v>397</v>
      </c>
      <c r="B19" s="7" t="s">
        <v>59</v>
      </c>
      <c r="C19" s="60" t="s">
        <v>43</v>
      </c>
      <c r="D19" s="61">
        <v>5.82</v>
      </c>
      <c r="E19" s="62">
        <v>0</v>
      </c>
    </row>
    <row r="20" spans="1:5" x14ac:dyDescent="0.2">
      <c r="A20" s="60">
        <v>39132</v>
      </c>
      <c r="B20" s="7" t="s">
        <v>60</v>
      </c>
      <c r="C20" s="60" t="s">
        <v>43</v>
      </c>
      <c r="D20" s="61">
        <v>4.21</v>
      </c>
      <c r="E20" s="62">
        <v>0</v>
      </c>
    </row>
    <row r="21" spans="1:5" x14ac:dyDescent="0.2">
      <c r="A21" s="60">
        <v>396</v>
      </c>
      <c r="B21" s="7" t="s">
        <v>61</v>
      </c>
      <c r="C21" s="60" t="s">
        <v>43</v>
      </c>
      <c r="D21" s="61">
        <v>4.51</v>
      </c>
      <c r="E21" s="62">
        <v>0</v>
      </c>
    </row>
    <row r="22" spans="1:5" x14ac:dyDescent="0.2">
      <c r="A22" s="60">
        <v>39135</v>
      </c>
      <c r="B22" s="7" t="s">
        <v>62</v>
      </c>
      <c r="C22" s="60" t="s">
        <v>43</v>
      </c>
      <c r="D22" s="61">
        <v>8.43</v>
      </c>
      <c r="E22" s="62">
        <v>0</v>
      </c>
    </row>
    <row r="23" spans="1:5" x14ac:dyDescent="0.2">
      <c r="A23" s="60">
        <v>39134</v>
      </c>
      <c r="B23" s="7" t="s">
        <v>63</v>
      </c>
      <c r="C23" s="60" t="s">
        <v>43</v>
      </c>
      <c r="D23" s="61">
        <v>7.02</v>
      </c>
      <c r="E23" s="62">
        <v>0</v>
      </c>
    </row>
    <row r="24" spans="1:5" x14ac:dyDescent="0.2">
      <c r="A24" s="60">
        <v>398</v>
      </c>
      <c r="B24" s="7" t="s">
        <v>64</v>
      </c>
      <c r="C24" s="60" t="s">
        <v>43</v>
      </c>
      <c r="D24" s="61">
        <v>6.47</v>
      </c>
      <c r="E24" s="62">
        <v>0</v>
      </c>
    </row>
    <row r="25" spans="1:5" x14ac:dyDescent="0.2">
      <c r="A25" s="60">
        <v>39128</v>
      </c>
      <c r="B25" s="7" t="s">
        <v>65</v>
      </c>
      <c r="C25" s="60" t="s">
        <v>43</v>
      </c>
      <c r="D25" s="61">
        <v>2.1</v>
      </c>
      <c r="E25" s="62">
        <v>0</v>
      </c>
    </row>
    <row r="26" spans="1:5" x14ac:dyDescent="0.2">
      <c r="A26" s="60">
        <v>400</v>
      </c>
      <c r="B26" s="7" t="s">
        <v>66</v>
      </c>
      <c r="C26" s="60" t="s">
        <v>43</v>
      </c>
      <c r="D26" s="61">
        <v>2.0499999999999998</v>
      </c>
      <c r="E26" s="62">
        <v>0</v>
      </c>
    </row>
    <row r="27" spans="1:5" x14ac:dyDescent="0.2">
      <c r="A27" s="60">
        <v>39125</v>
      </c>
      <c r="B27" s="7" t="s">
        <v>67</v>
      </c>
      <c r="C27" s="60" t="s">
        <v>43</v>
      </c>
      <c r="D27" s="61">
        <v>2.1</v>
      </c>
      <c r="E27" s="62">
        <v>0</v>
      </c>
    </row>
    <row r="28" spans="1:5" x14ac:dyDescent="0.2">
      <c r="A28" s="60">
        <v>39126</v>
      </c>
      <c r="B28" s="7" t="s">
        <v>68</v>
      </c>
      <c r="C28" s="60" t="s">
        <v>43</v>
      </c>
      <c r="D28" s="61">
        <v>9.49</v>
      </c>
      <c r="E28" s="62">
        <v>0</v>
      </c>
    </row>
    <row r="29" spans="1:5" x14ac:dyDescent="0.2">
      <c r="A29" s="60">
        <v>399</v>
      </c>
      <c r="B29" s="7" t="s">
        <v>69</v>
      </c>
      <c r="C29" s="60" t="s">
        <v>43</v>
      </c>
      <c r="D29" s="61">
        <v>8.36</v>
      </c>
      <c r="E29" s="62">
        <v>0</v>
      </c>
    </row>
    <row r="30" spans="1:5" x14ac:dyDescent="0.2">
      <c r="A30" s="60">
        <v>39158</v>
      </c>
      <c r="B30" s="7" t="s">
        <v>70</v>
      </c>
      <c r="C30" s="60" t="s">
        <v>43</v>
      </c>
      <c r="D30" s="61">
        <v>22.44</v>
      </c>
      <c r="E30" s="62">
        <v>0</v>
      </c>
    </row>
    <row r="31" spans="1:5" x14ac:dyDescent="0.2">
      <c r="A31" s="60">
        <v>39141</v>
      </c>
      <c r="B31" s="7" t="s">
        <v>71</v>
      </c>
      <c r="C31" s="60" t="s">
        <v>43</v>
      </c>
      <c r="D31" s="61">
        <v>1.63</v>
      </c>
      <c r="E31" s="62">
        <v>0</v>
      </c>
    </row>
    <row r="32" spans="1:5" x14ac:dyDescent="0.2">
      <c r="A32" s="60">
        <v>39140</v>
      </c>
      <c r="B32" s="7" t="s">
        <v>72</v>
      </c>
      <c r="C32" s="60" t="s">
        <v>43</v>
      </c>
      <c r="D32" s="61">
        <v>1.48</v>
      </c>
      <c r="E32" s="62">
        <v>0</v>
      </c>
    </row>
    <row r="33" spans="1:5" x14ac:dyDescent="0.2">
      <c r="A33" s="60">
        <v>39139</v>
      </c>
      <c r="B33" s="7" t="s">
        <v>73</v>
      </c>
      <c r="C33" s="60" t="s">
        <v>43</v>
      </c>
      <c r="D33" s="61">
        <v>1.23</v>
      </c>
      <c r="E33" s="62">
        <v>0</v>
      </c>
    </row>
    <row r="34" spans="1:5" x14ac:dyDescent="0.2">
      <c r="A34" s="60">
        <v>39137</v>
      </c>
      <c r="B34" s="7" t="s">
        <v>74</v>
      </c>
      <c r="C34" s="60" t="s">
        <v>43</v>
      </c>
      <c r="D34" s="61">
        <v>0.85</v>
      </c>
      <c r="E34" s="62">
        <v>0</v>
      </c>
    </row>
    <row r="35" spans="1:5" x14ac:dyDescent="0.2">
      <c r="A35" s="60">
        <v>39143</v>
      </c>
      <c r="B35" s="7" t="s">
        <v>75</v>
      </c>
      <c r="C35" s="60" t="s">
        <v>43</v>
      </c>
      <c r="D35" s="61">
        <v>3.36</v>
      </c>
      <c r="E35" s="62">
        <v>0</v>
      </c>
    </row>
    <row r="36" spans="1:5" x14ac:dyDescent="0.2">
      <c r="A36" s="60">
        <v>39142</v>
      </c>
      <c r="B36" s="7" t="s">
        <v>76</v>
      </c>
      <c r="C36" s="60" t="s">
        <v>43</v>
      </c>
      <c r="D36" s="61">
        <v>2.41</v>
      </c>
      <c r="E36" s="62">
        <v>0</v>
      </c>
    </row>
    <row r="37" spans="1:5" x14ac:dyDescent="0.2">
      <c r="A37" s="60">
        <v>39144</v>
      </c>
      <c r="B37" s="7" t="s">
        <v>77</v>
      </c>
      <c r="C37" s="60" t="s">
        <v>43</v>
      </c>
      <c r="D37" s="61">
        <v>3.91</v>
      </c>
      <c r="E37" s="62">
        <v>0</v>
      </c>
    </row>
    <row r="38" spans="1:5" x14ac:dyDescent="0.2">
      <c r="A38" s="60">
        <v>39138</v>
      </c>
      <c r="B38" s="7" t="s">
        <v>78</v>
      </c>
      <c r="C38" s="60" t="s">
        <v>43</v>
      </c>
      <c r="D38" s="61">
        <v>0.9</v>
      </c>
      <c r="E38" s="62">
        <v>0</v>
      </c>
    </row>
    <row r="39" spans="1:5" x14ac:dyDescent="0.2">
      <c r="A39" s="60">
        <v>39136</v>
      </c>
      <c r="B39" s="7" t="s">
        <v>79</v>
      </c>
      <c r="C39" s="60" t="s">
        <v>43</v>
      </c>
      <c r="D39" s="61">
        <v>0.6</v>
      </c>
      <c r="E39" s="62">
        <v>0</v>
      </c>
    </row>
    <row r="40" spans="1:5" x14ac:dyDescent="0.2">
      <c r="A40" s="60">
        <v>39145</v>
      </c>
      <c r="B40" s="7" t="s">
        <v>80</v>
      </c>
      <c r="C40" s="60" t="s">
        <v>43</v>
      </c>
      <c r="D40" s="61">
        <v>6.45</v>
      </c>
      <c r="E40" s="62">
        <v>0</v>
      </c>
    </row>
    <row r="41" spans="1:5" x14ac:dyDescent="0.2">
      <c r="A41" s="60">
        <v>12615</v>
      </c>
      <c r="B41" s="7" t="s">
        <v>81</v>
      </c>
      <c r="C41" s="60" t="s">
        <v>43</v>
      </c>
      <c r="D41" s="61">
        <v>14.52</v>
      </c>
      <c r="E41" s="62">
        <v>0</v>
      </c>
    </row>
    <row r="42" spans="1:5" x14ac:dyDescent="0.2">
      <c r="A42" s="60">
        <v>11927</v>
      </c>
      <c r="B42" s="7" t="s">
        <v>82</v>
      </c>
      <c r="C42" s="60" t="s">
        <v>43</v>
      </c>
      <c r="D42" s="61"/>
      <c r="E42" s="62">
        <v>0</v>
      </c>
    </row>
    <row r="43" spans="1:5" x14ac:dyDescent="0.2">
      <c r="A43" s="60">
        <v>11928</v>
      </c>
      <c r="B43" s="7" t="s">
        <v>83</v>
      </c>
      <c r="C43" s="60" t="s">
        <v>43</v>
      </c>
      <c r="D43" s="61"/>
      <c r="E43" s="62">
        <v>0</v>
      </c>
    </row>
    <row r="44" spans="1:5" x14ac:dyDescent="0.2">
      <c r="A44" s="60">
        <v>11929</v>
      </c>
      <c r="B44" s="7" t="s">
        <v>84</v>
      </c>
      <c r="C44" s="60" t="s">
        <v>43</v>
      </c>
      <c r="D44" s="61"/>
      <c r="E44" s="62">
        <v>0</v>
      </c>
    </row>
    <row r="45" spans="1:5" x14ac:dyDescent="0.2">
      <c r="A45" s="60">
        <v>36801</v>
      </c>
      <c r="B45" s="7" t="s">
        <v>85</v>
      </c>
      <c r="C45" s="60" t="s">
        <v>43</v>
      </c>
      <c r="D45" s="61">
        <v>63.21</v>
      </c>
      <c r="E45" s="62">
        <v>0</v>
      </c>
    </row>
    <row r="46" spans="1:5" x14ac:dyDescent="0.2">
      <c r="A46" s="60">
        <v>36246</v>
      </c>
      <c r="B46" s="7" t="s">
        <v>86</v>
      </c>
      <c r="C46" s="60" t="s">
        <v>23</v>
      </c>
      <c r="D46" s="61">
        <v>5.4</v>
      </c>
      <c r="E46" s="62">
        <v>0</v>
      </c>
    </row>
    <row r="47" spans="1:5" x14ac:dyDescent="0.2">
      <c r="A47" s="60">
        <v>37600</v>
      </c>
      <c r="B47" s="7" t="s">
        <v>87</v>
      </c>
      <c r="C47" s="60" t="s">
        <v>43</v>
      </c>
      <c r="D47" s="61"/>
      <c r="E47" s="62">
        <v>0</v>
      </c>
    </row>
    <row r="48" spans="1:5" x14ac:dyDescent="0.2">
      <c r="A48" s="60">
        <v>37599</v>
      </c>
      <c r="B48" s="7" t="s">
        <v>88</v>
      </c>
      <c r="C48" s="60" t="s">
        <v>43</v>
      </c>
      <c r="D48" s="61"/>
      <c r="E48" s="62">
        <v>0</v>
      </c>
    </row>
    <row r="49" spans="1:5" x14ac:dyDescent="0.2">
      <c r="A49" s="60">
        <v>1</v>
      </c>
      <c r="B49" s="7" t="s">
        <v>89</v>
      </c>
      <c r="C49" s="60" t="s">
        <v>17</v>
      </c>
      <c r="D49" s="61">
        <v>110.5</v>
      </c>
      <c r="E49" s="62">
        <v>0</v>
      </c>
    </row>
    <row r="50" spans="1:5" x14ac:dyDescent="0.2">
      <c r="A50" s="60">
        <v>3</v>
      </c>
      <c r="B50" s="7" t="s">
        <v>90</v>
      </c>
      <c r="C50" s="60" t="s">
        <v>91</v>
      </c>
      <c r="D50" s="61">
        <v>20.5</v>
      </c>
      <c r="E50" s="62">
        <v>0</v>
      </c>
    </row>
    <row r="51" spans="1:5" x14ac:dyDescent="0.2">
      <c r="A51" s="60">
        <v>43054</v>
      </c>
      <c r="B51" s="7" t="s">
        <v>92</v>
      </c>
      <c r="C51" s="60" t="s">
        <v>17</v>
      </c>
      <c r="D51" s="61">
        <v>8.7899999999999991</v>
      </c>
      <c r="E51" s="62">
        <v>0</v>
      </c>
    </row>
    <row r="52" spans="1:5" x14ac:dyDescent="0.2">
      <c r="A52" s="60">
        <v>42402</v>
      </c>
      <c r="B52" s="7" t="s">
        <v>93</v>
      </c>
      <c r="C52" s="60" t="s">
        <v>17</v>
      </c>
      <c r="D52" s="61">
        <v>8.4</v>
      </c>
      <c r="E52" s="62">
        <v>0</v>
      </c>
    </row>
    <row r="53" spans="1:5" x14ac:dyDescent="0.2">
      <c r="A53" s="60">
        <v>42403</v>
      </c>
      <c r="B53" s="7" t="s">
        <v>94</v>
      </c>
      <c r="C53" s="60" t="s">
        <v>17</v>
      </c>
      <c r="D53" s="61">
        <v>10.78</v>
      </c>
      <c r="E53" s="62">
        <v>0</v>
      </c>
    </row>
    <row r="54" spans="1:5" x14ac:dyDescent="0.2">
      <c r="A54" s="60">
        <v>42404</v>
      </c>
      <c r="B54" s="7" t="s">
        <v>95</v>
      </c>
      <c r="C54" s="60" t="s">
        <v>17</v>
      </c>
      <c r="D54" s="61">
        <v>10.72</v>
      </c>
      <c r="E54" s="62">
        <v>0</v>
      </c>
    </row>
    <row r="55" spans="1:5" x14ac:dyDescent="0.2">
      <c r="A55" s="60">
        <v>42405</v>
      </c>
      <c r="B55" s="7" t="s">
        <v>96</v>
      </c>
      <c r="C55" s="60" t="s">
        <v>17</v>
      </c>
      <c r="D55" s="61">
        <v>11.42</v>
      </c>
      <c r="E55" s="62">
        <v>0</v>
      </c>
    </row>
    <row r="56" spans="1:5" x14ac:dyDescent="0.2">
      <c r="A56" s="60">
        <v>34341</v>
      </c>
      <c r="B56" s="7" t="s">
        <v>97</v>
      </c>
      <c r="C56" s="60" t="s">
        <v>17</v>
      </c>
      <c r="D56" s="61">
        <v>9.91</v>
      </c>
      <c r="E56" s="62">
        <v>0</v>
      </c>
    </row>
    <row r="57" spans="1:5" x14ac:dyDescent="0.2">
      <c r="A57" s="60">
        <v>43053</v>
      </c>
      <c r="B57" s="7" t="s">
        <v>98</v>
      </c>
      <c r="C57" s="60" t="s">
        <v>17</v>
      </c>
      <c r="D57" s="61">
        <v>7.85</v>
      </c>
      <c r="E57" s="62">
        <v>0</v>
      </c>
    </row>
    <row r="58" spans="1:5" x14ac:dyDescent="0.2">
      <c r="A58" s="60">
        <v>43058</v>
      </c>
      <c r="B58" s="7" t="s">
        <v>99</v>
      </c>
      <c r="C58" s="60" t="s">
        <v>17</v>
      </c>
      <c r="D58" s="61">
        <v>8.14</v>
      </c>
      <c r="E58" s="62">
        <v>0</v>
      </c>
    </row>
    <row r="59" spans="1:5" x14ac:dyDescent="0.2">
      <c r="A59" s="60">
        <v>34</v>
      </c>
      <c r="B59" s="7" t="s">
        <v>100</v>
      </c>
      <c r="C59" s="60" t="s">
        <v>17</v>
      </c>
      <c r="D59" s="61">
        <v>8.18</v>
      </c>
      <c r="E59" s="62">
        <v>0</v>
      </c>
    </row>
    <row r="60" spans="1:5" x14ac:dyDescent="0.2">
      <c r="A60" s="60">
        <v>43055</v>
      </c>
      <c r="B60" s="7" t="s">
        <v>101</v>
      </c>
      <c r="C60" s="60" t="s">
        <v>17</v>
      </c>
      <c r="D60" s="61">
        <v>7.09</v>
      </c>
      <c r="E60" s="62">
        <v>0</v>
      </c>
    </row>
    <row r="61" spans="1:5" x14ac:dyDescent="0.2">
      <c r="A61" s="60">
        <v>43056</v>
      </c>
      <c r="B61" s="7" t="s">
        <v>102</v>
      </c>
      <c r="C61" s="60" t="s">
        <v>17</v>
      </c>
      <c r="D61" s="61">
        <v>8.17</v>
      </c>
      <c r="E61" s="62">
        <v>0</v>
      </c>
    </row>
    <row r="62" spans="1:5" x14ac:dyDescent="0.2">
      <c r="A62" s="60">
        <v>43057</v>
      </c>
      <c r="B62" s="7" t="s">
        <v>103</v>
      </c>
      <c r="C62" s="60" t="s">
        <v>17</v>
      </c>
      <c r="D62" s="61">
        <v>8.98</v>
      </c>
      <c r="E62" s="62">
        <v>0</v>
      </c>
    </row>
    <row r="63" spans="1:5" x14ac:dyDescent="0.2">
      <c r="A63" s="60">
        <v>34449</v>
      </c>
      <c r="B63" s="7" t="s">
        <v>104</v>
      </c>
      <c r="C63" s="60" t="s">
        <v>17</v>
      </c>
      <c r="D63" s="61">
        <v>9.6</v>
      </c>
      <c r="E63" s="62">
        <v>0</v>
      </c>
    </row>
    <row r="64" spans="1:5" x14ac:dyDescent="0.2">
      <c r="A64" s="60">
        <v>32</v>
      </c>
      <c r="B64" s="7" t="s">
        <v>105</v>
      </c>
      <c r="C64" s="60" t="s">
        <v>17</v>
      </c>
      <c r="D64" s="61">
        <v>8.6300000000000008</v>
      </c>
      <c r="E64" s="62">
        <v>0</v>
      </c>
    </row>
    <row r="65" spans="1:5" x14ac:dyDescent="0.2">
      <c r="A65" s="60">
        <v>33</v>
      </c>
      <c r="B65" s="7" t="s">
        <v>106</v>
      </c>
      <c r="C65" s="60" t="s">
        <v>17</v>
      </c>
      <c r="D65" s="61">
        <v>8.68</v>
      </c>
      <c r="E65" s="62">
        <v>0</v>
      </c>
    </row>
    <row r="66" spans="1:5" x14ac:dyDescent="0.2">
      <c r="A66" s="60">
        <v>43061</v>
      </c>
      <c r="B66" s="7" t="s">
        <v>107</v>
      </c>
      <c r="C66" s="60" t="s">
        <v>17</v>
      </c>
      <c r="D66" s="61">
        <v>8.11</v>
      </c>
      <c r="E66" s="62">
        <v>0</v>
      </c>
    </row>
    <row r="67" spans="1:5" x14ac:dyDescent="0.2">
      <c r="A67" s="60">
        <v>43059</v>
      </c>
      <c r="B67" s="7" t="s">
        <v>108</v>
      </c>
      <c r="C67" s="60" t="s">
        <v>17</v>
      </c>
      <c r="D67" s="61">
        <v>7.74</v>
      </c>
      <c r="E67" s="62">
        <v>0</v>
      </c>
    </row>
    <row r="68" spans="1:5" x14ac:dyDescent="0.2">
      <c r="A68" s="60">
        <v>43062</v>
      </c>
      <c r="B68" s="7" t="s">
        <v>109</v>
      </c>
      <c r="C68" s="60" t="s">
        <v>17</v>
      </c>
      <c r="D68" s="61">
        <v>8.58</v>
      </c>
      <c r="E68" s="62">
        <v>0</v>
      </c>
    </row>
    <row r="69" spans="1:5" x14ac:dyDescent="0.2">
      <c r="A69" s="60">
        <v>43060</v>
      </c>
      <c r="B69" s="7" t="s">
        <v>110</v>
      </c>
      <c r="C69" s="60" t="s">
        <v>17</v>
      </c>
      <c r="D69" s="61">
        <v>6.75</v>
      </c>
      <c r="E69" s="62">
        <v>0</v>
      </c>
    </row>
    <row r="70" spans="1:5" x14ac:dyDescent="0.2">
      <c r="A70" s="60">
        <v>40410</v>
      </c>
      <c r="B70" s="7" t="s">
        <v>111</v>
      </c>
      <c r="C70" s="60" t="s">
        <v>43</v>
      </c>
      <c r="D70" s="61"/>
      <c r="E70" s="62">
        <v>0</v>
      </c>
    </row>
    <row r="71" spans="1:5" x14ac:dyDescent="0.2">
      <c r="A71" s="60">
        <v>40411</v>
      </c>
      <c r="B71" s="7" t="s">
        <v>112</v>
      </c>
      <c r="C71" s="60" t="s">
        <v>43</v>
      </c>
      <c r="D71" s="61"/>
      <c r="E71" s="62">
        <v>0</v>
      </c>
    </row>
    <row r="72" spans="1:5" x14ac:dyDescent="0.2">
      <c r="A72" s="60">
        <v>40412</v>
      </c>
      <c r="B72" s="7" t="s">
        <v>113</v>
      </c>
      <c r="C72" s="60" t="s">
        <v>43</v>
      </c>
      <c r="D72" s="61"/>
      <c r="E72" s="62">
        <v>0</v>
      </c>
    </row>
    <row r="73" spans="1:5" x14ac:dyDescent="0.2">
      <c r="A73" s="60">
        <v>44254</v>
      </c>
      <c r="B73" s="7" t="s">
        <v>114</v>
      </c>
      <c r="C73" s="60" t="s">
        <v>43</v>
      </c>
      <c r="D73" s="61">
        <v>36.18</v>
      </c>
      <c r="E73" s="62">
        <v>0</v>
      </c>
    </row>
    <row r="74" spans="1:5" x14ac:dyDescent="0.2">
      <c r="A74" s="60">
        <v>44255</v>
      </c>
      <c r="B74" s="7" t="s">
        <v>115</v>
      </c>
      <c r="C74" s="60" t="s">
        <v>43</v>
      </c>
      <c r="D74" s="61">
        <v>40.1</v>
      </c>
      <c r="E74" s="62">
        <v>0</v>
      </c>
    </row>
    <row r="75" spans="1:5" x14ac:dyDescent="0.2">
      <c r="A75" s="60">
        <v>44256</v>
      </c>
      <c r="B75" s="7" t="s">
        <v>116</v>
      </c>
      <c r="C75" s="60" t="s">
        <v>43</v>
      </c>
      <c r="D75" s="61">
        <v>45.29</v>
      </c>
      <c r="E75" s="62">
        <v>0</v>
      </c>
    </row>
    <row r="76" spans="1:5" x14ac:dyDescent="0.2">
      <c r="A76" s="60">
        <v>44257</v>
      </c>
      <c r="B76" s="7" t="s">
        <v>117</v>
      </c>
      <c r="C76" s="60" t="s">
        <v>43</v>
      </c>
      <c r="D76" s="61">
        <v>71.650000000000006</v>
      </c>
      <c r="E76" s="62">
        <v>0</v>
      </c>
    </row>
    <row r="77" spans="1:5" x14ac:dyDescent="0.2">
      <c r="A77" s="60">
        <v>44258</v>
      </c>
      <c r="B77" s="7" t="s">
        <v>118</v>
      </c>
      <c r="C77" s="60" t="s">
        <v>43</v>
      </c>
      <c r="D77" s="61">
        <v>81.89</v>
      </c>
      <c r="E77" s="62">
        <v>0</v>
      </c>
    </row>
    <row r="78" spans="1:5" x14ac:dyDescent="0.2">
      <c r="A78" s="60">
        <v>44259</v>
      </c>
      <c r="B78" s="7" t="s">
        <v>119</v>
      </c>
      <c r="C78" s="60" t="s">
        <v>43</v>
      </c>
      <c r="D78" s="61">
        <v>112.4</v>
      </c>
      <c r="E78" s="62">
        <v>0</v>
      </c>
    </row>
    <row r="79" spans="1:5" x14ac:dyDescent="0.2">
      <c r="A79" s="60">
        <v>37997</v>
      </c>
      <c r="B79" s="7" t="s">
        <v>120</v>
      </c>
      <c r="C79" s="60" t="s">
        <v>43</v>
      </c>
      <c r="D79" s="61">
        <v>21.56</v>
      </c>
      <c r="E79" s="62">
        <v>0</v>
      </c>
    </row>
    <row r="80" spans="1:5" x14ac:dyDescent="0.2">
      <c r="A80" s="60">
        <v>37998</v>
      </c>
      <c r="B80" s="7" t="s">
        <v>121</v>
      </c>
      <c r="C80" s="60" t="s">
        <v>43</v>
      </c>
      <c r="D80" s="61">
        <v>28.85</v>
      </c>
      <c r="E80" s="62">
        <v>0</v>
      </c>
    </row>
    <row r="81" spans="1:5" x14ac:dyDescent="0.2">
      <c r="A81" s="60">
        <v>55</v>
      </c>
      <c r="B81" s="7" t="s">
        <v>122</v>
      </c>
      <c r="C81" s="60" t="s">
        <v>43</v>
      </c>
      <c r="D81" s="61">
        <v>7.19</v>
      </c>
      <c r="E81" s="62">
        <v>0</v>
      </c>
    </row>
    <row r="82" spans="1:5" x14ac:dyDescent="0.2">
      <c r="A82" s="60">
        <v>61</v>
      </c>
      <c r="B82" s="7" t="s">
        <v>123</v>
      </c>
      <c r="C82" s="60" t="s">
        <v>43</v>
      </c>
      <c r="D82" s="61">
        <v>6.8</v>
      </c>
      <c r="E82" s="62">
        <v>0</v>
      </c>
    </row>
    <row r="83" spans="1:5" x14ac:dyDescent="0.2">
      <c r="A83" s="60">
        <v>62</v>
      </c>
      <c r="B83" s="7" t="s">
        <v>124</v>
      </c>
      <c r="C83" s="60" t="s">
        <v>43</v>
      </c>
      <c r="D83" s="61">
        <v>14.09</v>
      </c>
      <c r="E83" s="62">
        <v>0</v>
      </c>
    </row>
    <row r="84" spans="1:5" x14ac:dyDescent="0.2">
      <c r="A84" s="60">
        <v>10899</v>
      </c>
      <c r="B84" s="7" t="s">
        <v>125</v>
      </c>
      <c r="C84" s="60" t="s">
        <v>43</v>
      </c>
      <c r="D84" s="61">
        <v>72.28</v>
      </c>
      <c r="E84" s="62">
        <v>0</v>
      </c>
    </row>
    <row r="85" spans="1:5" x14ac:dyDescent="0.2">
      <c r="A85" s="60">
        <v>10900</v>
      </c>
      <c r="B85" s="7" t="s">
        <v>126</v>
      </c>
      <c r="C85" s="60" t="s">
        <v>43</v>
      </c>
      <c r="D85" s="61">
        <v>56.57</v>
      </c>
      <c r="E85" s="62">
        <v>0</v>
      </c>
    </row>
    <row r="86" spans="1:5" x14ac:dyDescent="0.2">
      <c r="A86" s="60">
        <v>47</v>
      </c>
      <c r="B86" s="7" t="s">
        <v>127</v>
      </c>
      <c r="C86" s="60" t="s">
        <v>43</v>
      </c>
      <c r="D86" s="61"/>
      <c r="E86" s="62">
        <v>0</v>
      </c>
    </row>
    <row r="87" spans="1:5" x14ac:dyDescent="0.2">
      <c r="A87" s="60">
        <v>48</v>
      </c>
      <c r="B87" s="7" t="s">
        <v>128</v>
      </c>
      <c r="C87" s="60" t="s">
        <v>43</v>
      </c>
      <c r="D87" s="61"/>
      <c r="E87" s="62">
        <v>0</v>
      </c>
    </row>
    <row r="88" spans="1:5" x14ac:dyDescent="0.2">
      <c r="A88" s="60">
        <v>46</v>
      </c>
      <c r="B88" s="7" t="s">
        <v>129</v>
      </c>
      <c r="C88" s="60" t="s">
        <v>43</v>
      </c>
      <c r="D88" s="61"/>
      <c r="E88" s="62">
        <v>0</v>
      </c>
    </row>
    <row r="89" spans="1:5" x14ac:dyDescent="0.2">
      <c r="A89" s="60">
        <v>52</v>
      </c>
      <c r="B89" s="7" t="s">
        <v>130</v>
      </c>
      <c r="C89" s="60" t="s">
        <v>43</v>
      </c>
      <c r="D89" s="61"/>
      <c r="E89" s="62">
        <v>0</v>
      </c>
    </row>
    <row r="90" spans="1:5" x14ac:dyDescent="0.2">
      <c r="A90" s="60">
        <v>43</v>
      </c>
      <c r="B90" s="7" t="s">
        <v>131</v>
      </c>
      <c r="C90" s="60" t="s">
        <v>43</v>
      </c>
      <c r="D90" s="61"/>
      <c r="E90" s="62">
        <v>0</v>
      </c>
    </row>
    <row r="91" spans="1:5" x14ac:dyDescent="0.2">
      <c r="A91" s="60">
        <v>103</v>
      </c>
      <c r="B91" s="7" t="s">
        <v>132</v>
      </c>
      <c r="C91" s="60" t="s">
        <v>43</v>
      </c>
      <c r="D91" s="61">
        <v>56.66</v>
      </c>
      <c r="E91" s="62">
        <v>0</v>
      </c>
    </row>
    <row r="92" spans="1:5" x14ac:dyDescent="0.2">
      <c r="A92" s="60">
        <v>107</v>
      </c>
      <c r="B92" s="7" t="s">
        <v>133</v>
      </c>
      <c r="C92" s="60" t="s">
        <v>43</v>
      </c>
      <c r="D92" s="61">
        <v>1.06</v>
      </c>
      <c r="E92" s="62">
        <v>0</v>
      </c>
    </row>
    <row r="93" spans="1:5" x14ac:dyDescent="0.2">
      <c r="A93" s="60">
        <v>65</v>
      </c>
      <c r="B93" s="7" t="s">
        <v>134</v>
      </c>
      <c r="C93" s="60" t="s">
        <v>43</v>
      </c>
      <c r="D93" s="61">
        <v>1.17</v>
      </c>
      <c r="E93" s="62">
        <v>0</v>
      </c>
    </row>
    <row r="94" spans="1:5" x14ac:dyDescent="0.2">
      <c r="A94" s="60">
        <v>108</v>
      </c>
      <c r="B94" s="7" t="s">
        <v>135</v>
      </c>
      <c r="C94" s="60" t="s">
        <v>43</v>
      </c>
      <c r="D94" s="61">
        <v>2.35</v>
      </c>
      <c r="E94" s="62">
        <v>0</v>
      </c>
    </row>
    <row r="95" spans="1:5" x14ac:dyDescent="0.2">
      <c r="A95" s="60">
        <v>110</v>
      </c>
      <c r="B95" s="7" t="s">
        <v>136</v>
      </c>
      <c r="C95" s="60" t="s">
        <v>43</v>
      </c>
      <c r="D95" s="61">
        <v>8.15</v>
      </c>
      <c r="E95" s="62">
        <v>0</v>
      </c>
    </row>
    <row r="96" spans="1:5" x14ac:dyDescent="0.2">
      <c r="A96" s="60">
        <v>109</v>
      </c>
      <c r="B96" s="7" t="s">
        <v>137</v>
      </c>
      <c r="C96" s="60" t="s">
        <v>43</v>
      </c>
      <c r="D96" s="61">
        <v>4.8499999999999996</v>
      </c>
      <c r="E96" s="62">
        <v>0</v>
      </c>
    </row>
    <row r="97" spans="1:5" x14ac:dyDescent="0.2">
      <c r="A97" s="60">
        <v>111</v>
      </c>
      <c r="B97" s="7" t="s">
        <v>138</v>
      </c>
      <c r="C97" s="60" t="s">
        <v>43</v>
      </c>
      <c r="D97" s="61">
        <v>11.03</v>
      </c>
      <c r="E97" s="62">
        <v>0</v>
      </c>
    </row>
    <row r="98" spans="1:5" x14ac:dyDescent="0.2">
      <c r="A98" s="60">
        <v>112</v>
      </c>
      <c r="B98" s="7" t="s">
        <v>139</v>
      </c>
      <c r="C98" s="60" t="s">
        <v>43</v>
      </c>
      <c r="D98" s="61">
        <v>5.84</v>
      </c>
      <c r="E98" s="62">
        <v>0</v>
      </c>
    </row>
    <row r="99" spans="1:5" x14ac:dyDescent="0.2">
      <c r="A99" s="60">
        <v>113</v>
      </c>
      <c r="B99" s="7" t="s">
        <v>140</v>
      </c>
      <c r="C99" s="60" t="s">
        <v>43</v>
      </c>
      <c r="D99" s="61">
        <v>14.63</v>
      </c>
      <c r="E99" s="62">
        <v>0</v>
      </c>
    </row>
    <row r="100" spans="1:5" x14ac:dyDescent="0.2">
      <c r="A100" s="60">
        <v>104</v>
      </c>
      <c r="B100" s="7" t="s">
        <v>141</v>
      </c>
      <c r="C100" s="60" t="s">
        <v>43</v>
      </c>
      <c r="D100" s="61">
        <v>25.47</v>
      </c>
      <c r="E100" s="62">
        <v>0</v>
      </c>
    </row>
    <row r="101" spans="1:5" x14ac:dyDescent="0.2">
      <c r="A101" s="60">
        <v>102</v>
      </c>
      <c r="B101" s="7" t="s">
        <v>142</v>
      </c>
      <c r="C101" s="60" t="s">
        <v>43</v>
      </c>
      <c r="D101" s="61">
        <v>35.11</v>
      </c>
      <c r="E101" s="62">
        <v>0</v>
      </c>
    </row>
    <row r="102" spans="1:5" x14ac:dyDescent="0.2">
      <c r="A102" s="60">
        <v>95</v>
      </c>
      <c r="B102" s="7" t="s">
        <v>143</v>
      </c>
      <c r="C102" s="60" t="s">
        <v>43</v>
      </c>
      <c r="D102" s="61">
        <v>14.84</v>
      </c>
      <c r="E102" s="62">
        <v>0</v>
      </c>
    </row>
    <row r="103" spans="1:5" x14ac:dyDescent="0.2">
      <c r="A103" s="60">
        <v>96</v>
      </c>
      <c r="B103" s="7" t="s">
        <v>144</v>
      </c>
      <c r="C103" s="60" t="s">
        <v>43</v>
      </c>
      <c r="D103" s="61">
        <v>16.14</v>
      </c>
      <c r="E103" s="62">
        <v>0</v>
      </c>
    </row>
    <row r="104" spans="1:5" x14ac:dyDescent="0.2">
      <c r="A104" s="60">
        <v>97</v>
      </c>
      <c r="B104" s="7" t="s">
        <v>145</v>
      </c>
      <c r="C104" s="60" t="s">
        <v>43</v>
      </c>
      <c r="D104" s="61">
        <v>24.28</v>
      </c>
      <c r="E104" s="62">
        <v>0</v>
      </c>
    </row>
    <row r="105" spans="1:5" x14ac:dyDescent="0.2">
      <c r="A105" s="60">
        <v>98</v>
      </c>
      <c r="B105" s="7" t="s">
        <v>146</v>
      </c>
      <c r="C105" s="60" t="s">
        <v>43</v>
      </c>
      <c r="D105" s="61">
        <v>36.35</v>
      </c>
      <c r="E105" s="62">
        <v>0</v>
      </c>
    </row>
    <row r="106" spans="1:5" x14ac:dyDescent="0.2">
      <c r="A106" s="60">
        <v>99</v>
      </c>
      <c r="B106" s="7" t="s">
        <v>147</v>
      </c>
      <c r="C106" s="60" t="s">
        <v>43</v>
      </c>
      <c r="D106" s="61">
        <v>34.35</v>
      </c>
      <c r="E106" s="62">
        <v>0</v>
      </c>
    </row>
    <row r="107" spans="1:5" x14ac:dyDescent="0.2">
      <c r="A107" s="60">
        <v>60</v>
      </c>
      <c r="B107" s="7" t="s">
        <v>148</v>
      </c>
      <c r="C107" s="60" t="s">
        <v>43</v>
      </c>
      <c r="D107" s="61">
        <v>9.33</v>
      </c>
      <c r="E107" s="62">
        <v>0</v>
      </c>
    </row>
    <row r="108" spans="1:5" x14ac:dyDescent="0.2">
      <c r="A108" s="60">
        <v>72</v>
      </c>
      <c r="B108" s="7" t="s">
        <v>149</v>
      </c>
      <c r="C108" s="60" t="s">
        <v>43</v>
      </c>
      <c r="D108" s="61">
        <v>65.88</v>
      </c>
      <c r="E108" s="62">
        <v>0</v>
      </c>
    </row>
    <row r="109" spans="1:5" x14ac:dyDescent="0.2">
      <c r="A109" s="60">
        <v>71</v>
      </c>
      <c r="B109" s="7" t="s">
        <v>150</v>
      </c>
      <c r="C109" s="60" t="s">
        <v>43</v>
      </c>
      <c r="D109" s="61">
        <v>40.69</v>
      </c>
      <c r="E109" s="62">
        <v>0</v>
      </c>
    </row>
    <row r="110" spans="1:5" x14ac:dyDescent="0.2">
      <c r="A110" s="60">
        <v>67</v>
      </c>
      <c r="B110" s="7" t="s">
        <v>151</v>
      </c>
      <c r="C110" s="60" t="s">
        <v>43</v>
      </c>
      <c r="D110" s="61">
        <v>21.3</v>
      </c>
      <c r="E110" s="62">
        <v>0</v>
      </c>
    </row>
    <row r="111" spans="1:5" x14ac:dyDescent="0.2">
      <c r="A111" s="60">
        <v>73</v>
      </c>
      <c r="B111" s="7" t="s">
        <v>152</v>
      </c>
      <c r="C111" s="60" t="s">
        <v>43</v>
      </c>
      <c r="D111" s="61">
        <v>20.38</v>
      </c>
      <c r="E111" s="62">
        <v>0</v>
      </c>
    </row>
    <row r="112" spans="1:5" x14ac:dyDescent="0.2">
      <c r="A112" s="60">
        <v>100</v>
      </c>
      <c r="B112" s="7" t="s">
        <v>153</v>
      </c>
      <c r="C112" s="60" t="s">
        <v>43</v>
      </c>
      <c r="D112" s="61">
        <v>60.02</v>
      </c>
      <c r="E112" s="62">
        <v>0</v>
      </c>
    </row>
    <row r="113" spans="1:5" x14ac:dyDescent="0.2">
      <c r="A113" s="60">
        <v>75</v>
      </c>
      <c r="B113" s="7" t="s">
        <v>154</v>
      </c>
      <c r="C113" s="60" t="s">
        <v>43</v>
      </c>
      <c r="D113" s="61">
        <v>349.9</v>
      </c>
      <c r="E113" s="62">
        <v>0</v>
      </c>
    </row>
    <row r="114" spans="1:5" x14ac:dyDescent="0.2">
      <c r="A114" s="60">
        <v>83</v>
      </c>
      <c r="B114" s="7" t="s">
        <v>155</v>
      </c>
      <c r="C114" s="60" t="s">
        <v>43</v>
      </c>
      <c r="D114" s="61">
        <v>279.74</v>
      </c>
      <c r="E114" s="62">
        <v>0</v>
      </c>
    </row>
    <row r="115" spans="1:5" x14ac:dyDescent="0.2">
      <c r="A115" s="60">
        <v>74</v>
      </c>
      <c r="B115" s="7" t="s">
        <v>156</v>
      </c>
      <c r="C115" s="60" t="s">
        <v>43</v>
      </c>
      <c r="D115" s="61">
        <v>399.95</v>
      </c>
      <c r="E115" s="62">
        <v>0</v>
      </c>
    </row>
    <row r="116" spans="1:5" x14ac:dyDescent="0.2">
      <c r="A116" s="60">
        <v>106</v>
      </c>
      <c r="B116" s="7" t="s">
        <v>157</v>
      </c>
      <c r="C116" s="60" t="s">
        <v>43</v>
      </c>
      <c r="D116" s="61">
        <v>505.75</v>
      </c>
      <c r="E116" s="62">
        <v>0</v>
      </c>
    </row>
    <row r="117" spans="1:5" x14ac:dyDescent="0.2">
      <c r="A117" s="60">
        <v>88</v>
      </c>
      <c r="B117" s="7" t="s">
        <v>158</v>
      </c>
      <c r="C117" s="60" t="s">
        <v>43</v>
      </c>
      <c r="D117" s="61">
        <v>14.21</v>
      </c>
      <c r="E117" s="62">
        <v>0</v>
      </c>
    </row>
    <row r="118" spans="1:5" x14ac:dyDescent="0.2">
      <c r="A118" s="60">
        <v>82</v>
      </c>
      <c r="B118" s="7" t="s">
        <v>159</v>
      </c>
      <c r="C118" s="60" t="s">
        <v>43</v>
      </c>
      <c r="D118" s="61">
        <v>266.14999999999998</v>
      </c>
      <c r="E118" s="62">
        <v>0</v>
      </c>
    </row>
    <row r="119" spans="1:5" x14ac:dyDescent="0.2">
      <c r="A119" s="60">
        <v>105</v>
      </c>
      <c r="B119" s="7" t="s">
        <v>160</v>
      </c>
      <c r="C119" s="60" t="s">
        <v>43</v>
      </c>
      <c r="D119" s="61">
        <v>377.13</v>
      </c>
      <c r="E119" s="62">
        <v>0</v>
      </c>
    </row>
    <row r="120" spans="1:5" x14ac:dyDescent="0.2">
      <c r="A120" s="60">
        <v>39719</v>
      </c>
      <c r="B120" s="7" t="s">
        <v>161</v>
      </c>
      <c r="C120" s="60" t="s">
        <v>91</v>
      </c>
      <c r="D120" s="61">
        <v>228.18</v>
      </c>
      <c r="E120" s="62">
        <v>0</v>
      </c>
    </row>
    <row r="121" spans="1:5" x14ac:dyDescent="0.2">
      <c r="A121" s="60">
        <v>3410</v>
      </c>
      <c r="B121" s="7" t="s">
        <v>162</v>
      </c>
      <c r="C121" s="60" t="s">
        <v>17</v>
      </c>
      <c r="D121" s="61">
        <v>51.33</v>
      </c>
      <c r="E121" s="62">
        <v>0</v>
      </c>
    </row>
    <row r="122" spans="1:5" x14ac:dyDescent="0.2">
      <c r="A122" s="60">
        <v>4791</v>
      </c>
      <c r="B122" s="7" t="s">
        <v>163</v>
      </c>
      <c r="C122" s="60" t="s">
        <v>17</v>
      </c>
      <c r="D122" s="61">
        <v>35.67</v>
      </c>
      <c r="E122" s="62">
        <v>0</v>
      </c>
    </row>
    <row r="123" spans="1:5" x14ac:dyDescent="0.2">
      <c r="A123" s="60">
        <v>157</v>
      </c>
      <c r="B123" s="7" t="s">
        <v>164</v>
      </c>
      <c r="C123" s="60" t="s">
        <v>17</v>
      </c>
      <c r="D123" s="61">
        <v>152.58000000000001</v>
      </c>
      <c r="E123" s="62">
        <v>0</v>
      </c>
    </row>
    <row r="124" spans="1:5" x14ac:dyDescent="0.2">
      <c r="A124" s="60">
        <v>156</v>
      </c>
      <c r="B124" s="7" t="s">
        <v>165</v>
      </c>
      <c r="C124" s="60" t="s">
        <v>17</v>
      </c>
      <c r="D124" s="61">
        <v>54.32</v>
      </c>
      <c r="E124" s="62">
        <v>0</v>
      </c>
    </row>
    <row r="125" spans="1:5" x14ac:dyDescent="0.2">
      <c r="A125" s="60">
        <v>131</v>
      </c>
      <c r="B125" s="7" t="s">
        <v>166</v>
      </c>
      <c r="C125" s="60" t="s">
        <v>17</v>
      </c>
      <c r="D125" s="61">
        <v>46.46</v>
      </c>
      <c r="E125" s="62">
        <v>0</v>
      </c>
    </row>
    <row r="126" spans="1:5" x14ac:dyDescent="0.2">
      <c r="A126" s="60">
        <v>21114</v>
      </c>
      <c r="B126" s="7" t="s">
        <v>167</v>
      </c>
      <c r="C126" s="60" t="s">
        <v>43</v>
      </c>
      <c r="D126" s="61">
        <v>44.98</v>
      </c>
      <c r="E126" s="62">
        <v>0</v>
      </c>
    </row>
    <row r="127" spans="1:5" x14ac:dyDescent="0.2">
      <c r="A127" s="60">
        <v>119</v>
      </c>
      <c r="B127" s="7" t="s">
        <v>168</v>
      </c>
      <c r="C127" s="60" t="s">
        <v>43</v>
      </c>
      <c r="D127" s="61">
        <v>11.4</v>
      </c>
      <c r="E127" s="62">
        <v>0</v>
      </c>
    </row>
    <row r="128" spans="1:5" x14ac:dyDescent="0.2">
      <c r="A128" s="60">
        <v>122</v>
      </c>
      <c r="B128" s="7" t="s">
        <v>169</v>
      </c>
      <c r="C128" s="60" t="s">
        <v>43</v>
      </c>
      <c r="D128" s="61">
        <v>87.71</v>
      </c>
      <c r="E128" s="62">
        <v>0</v>
      </c>
    </row>
    <row r="129" spans="1:5" x14ac:dyDescent="0.2">
      <c r="A129" s="60">
        <v>20080</v>
      </c>
      <c r="B129" s="7" t="s">
        <v>170</v>
      </c>
      <c r="C129" s="60" t="s">
        <v>43</v>
      </c>
      <c r="D129" s="61">
        <v>28.63</v>
      </c>
      <c r="E129" s="62">
        <v>0</v>
      </c>
    </row>
    <row r="130" spans="1:5" x14ac:dyDescent="0.2">
      <c r="A130" s="60">
        <v>124</v>
      </c>
      <c r="B130" s="7" t="s">
        <v>171</v>
      </c>
      <c r="C130" s="60" t="s">
        <v>91</v>
      </c>
      <c r="D130" s="61">
        <v>17.91</v>
      </c>
      <c r="E130" s="62">
        <v>0</v>
      </c>
    </row>
    <row r="131" spans="1:5" x14ac:dyDescent="0.2">
      <c r="A131" s="60">
        <v>7334</v>
      </c>
      <c r="B131" s="7" t="s">
        <v>172</v>
      </c>
      <c r="C131" s="60" t="s">
        <v>91</v>
      </c>
      <c r="D131" s="61">
        <v>18</v>
      </c>
      <c r="E131" s="62">
        <v>0</v>
      </c>
    </row>
    <row r="132" spans="1:5" x14ac:dyDescent="0.2">
      <c r="A132" s="60">
        <v>45146</v>
      </c>
      <c r="B132" s="7" t="s">
        <v>173</v>
      </c>
      <c r="C132" s="60" t="s">
        <v>17</v>
      </c>
      <c r="D132" s="61">
        <v>34.35</v>
      </c>
      <c r="E132" s="62">
        <v>0</v>
      </c>
    </row>
    <row r="133" spans="1:5" x14ac:dyDescent="0.2">
      <c r="A133" s="60">
        <v>123</v>
      </c>
      <c r="B133" s="7" t="s">
        <v>174</v>
      </c>
      <c r="C133" s="60" t="s">
        <v>91</v>
      </c>
      <c r="D133" s="61">
        <v>7.33</v>
      </c>
      <c r="E133" s="62">
        <v>0</v>
      </c>
    </row>
    <row r="134" spans="1:5" x14ac:dyDescent="0.2">
      <c r="A134" s="60">
        <v>127</v>
      </c>
      <c r="B134" s="7" t="s">
        <v>175</v>
      </c>
      <c r="C134" s="60" t="s">
        <v>91</v>
      </c>
      <c r="D134" s="61">
        <v>17.5</v>
      </c>
      <c r="E134" s="62">
        <v>0</v>
      </c>
    </row>
    <row r="135" spans="1:5" x14ac:dyDescent="0.2">
      <c r="A135" s="60">
        <v>133</v>
      </c>
      <c r="B135" s="7" t="s">
        <v>176</v>
      </c>
      <c r="C135" s="60" t="s">
        <v>91</v>
      </c>
      <c r="D135" s="61">
        <v>7.27</v>
      </c>
      <c r="E135" s="62">
        <v>0</v>
      </c>
    </row>
    <row r="136" spans="1:5" x14ac:dyDescent="0.2">
      <c r="A136" s="60">
        <v>43617</v>
      </c>
      <c r="B136" s="7" t="s">
        <v>177</v>
      </c>
      <c r="C136" s="60" t="s">
        <v>91</v>
      </c>
      <c r="D136" s="61">
        <v>8.1199999999999992</v>
      </c>
      <c r="E136" s="62">
        <v>0</v>
      </c>
    </row>
    <row r="137" spans="1:5" x14ac:dyDescent="0.2">
      <c r="A137" s="60">
        <v>132</v>
      </c>
      <c r="B137" s="7" t="s">
        <v>178</v>
      </c>
      <c r="C137" s="60" t="s">
        <v>91</v>
      </c>
      <c r="D137" s="61">
        <v>7.53</v>
      </c>
      <c r="E137" s="62">
        <v>0</v>
      </c>
    </row>
    <row r="138" spans="1:5" x14ac:dyDescent="0.2">
      <c r="A138" s="60">
        <v>43618</v>
      </c>
      <c r="B138" s="7" t="s">
        <v>179</v>
      </c>
      <c r="C138" s="60" t="s">
        <v>17</v>
      </c>
      <c r="D138" s="61">
        <v>18.97</v>
      </c>
      <c r="E138" s="62">
        <v>0</v>
      </c>
    </row>
    <row r="139" spans="1:5" x14ac:dyDescent="0.2">
      <c r="A139" s="60">
        <v>37476</v>
      </c>
      <c r="B139" s="7" t="s">
        <v>180</v>
      </c>
      <c r="C139" s="60" t="s">
        <v>43</v>
      </c>
      <c r="D139" s="61">
        <v>4012.07</v>
      </c>
      <c r="E139" s="62">
        <v>0</v>
      </c>
    </row>
    <row r="140" spans="1:5" x14ac:dyDescent="0.2">
      <c r="A140" s="60">
        <v>37478</v>
      </c>
      <c r="B140" s="7" t="s">
        <v>181</v>
      </c>
      <c r="C140" s="60" t="s">
        <v>43</v>
      </c>
      <c r="D140" s="61">
        <v>5025.2299999999996</v>
      </c>
      <c r="E140" s="62">
        <v>0</v>
      </c>
    </row>
    <row r="141" spans="1:5" x14ac:dyDescent="0.2">
      <c r="A141" s="60">
        <v>37477</v>
      </c>
      <c r="B141" s="7" t="s">
        <v>182</v>
      </c>
      <c r="C141" s="60" t="s">
        <v>43</v>
      </c>
      <c r="D141" s="61">
        <v>6808.37</v>
      </c>
      <c r="E141" s="62">
        <v>0</v>
      </c>
    </row>
    <row r="142" spans="1:5" x14ac:dyDescent="0.2">
      <c r="A142" s="60">
        <v>37479</v>
      </c>
      <c r="B142" s="7" t="s">
        <v>183</v>
      </c>
      <c r="C142" s="60" t="s">
        <v>43</v>
      </c>
      <c r="D142" s="61">
        <v>8074.81</v>
      </c>
      <c r="E142" s="62">
        <v>0</v>
      </c>
    </row>
    <row r="143" spans="1:5" x14ac:dyDescent="0.2">
      <c r="A143" s="60">
        <v>4319</v>
      </c>
      <c r="B143" s="7" t="s">
        <v>184</v>
      </c>
      <c r="C143" s="60" t="s">
        <v>43</v>
      </c>
      <c r="D143" s="61">
        <v>1.35</v>
      </c>
      <c r="E143" s="62">
        <v>0</v>
      </c>
    </row>
    <row r="144" spans="1:5" x14ac:dyDescent="0.2">
      <c r="A144" s="60">
        <v>42409</v>
      </c>
      <c r="B144" s="7" t="s">
        <v>185</v>
      </c>
      <c r="C144" s="60" t="s">
        <v>17</v>
      </c>
      <c r="D144" s="61">
        <v>11.94</v>
      </c>
      <c r="E144" s="62">
        <v>0</v>
      </c>
    </row>
    <row r="145" spans="1:5" x14ac:dyDescent="0.2">
      <c r="A145" s="60">
        <v>40553</v>
      </c>
      <c r="B145" s="7" t="s">
        <v>186</v>
      </c>
      <c r="C145" s="60" t="s">
        <v>24</v>
      </c>
      <c r="D145" s="61"/>
      <c r="E145" s="62">
        <v>0</v>
      </c>
    </row>
    <row r="146" spans="1:5" x14ac:dyDescent="0.2">
      <c r="A146" s="60">
        <v>6114</v>
      </c>
      <c r="B146" s="7" t="s">
        <v>187</v>
      </c>
      <c r="C146" s="60" t="s">
        <v>188</v>
      </c>
      <c r="D146" s="61">
        <v>19.239999999999998</v>
      </c>
      <c r="E146" s="62">
        <v>0</v>
      </c>
    </row>
    <row r="147" spans="1:5" x14ac:dyDescent="0.2">
      <c r="A147" s="60">
        <v>40912</v>
      </c>
      <c r="B147" s="7" t="s">
        <v>189</v>
      </c>
      <c r="C147" s="60" t="s">
        <v>190</v>
      </c>
      <c r="D147" s="61">
        <v>3381.95</v>
      </c>
      <c r="E147" s="62">
        <v>0</v>
      </c>
    </row>
    <row r="148" spans="1:5" x14ac:dyDescent="0.2">
      <c r="A148" s="60">
        <v>247</v>
      </c>
      <c r="B148" s="7" t="s">
        <v>191</v>
      </c>
      <c r="C148" s="60" t="s">
        <v>188</v>
      </c>
      <c r="D148" s="61">
        <v>19.239999999999998</v>
      </c>
      <c r="E148" s="62">
        <v>0</v>
      </c>
    </row>
    <row r="149" spans="1:5" x14ac:dyDescent="0.2">
      <c r="A149" s="60">
        <v>40919</v>
      </c>
      <c r="B149" s="7" t="s">
        <v>192</v>
      </c>
      <c r="C149" s="60" t="s">
        <v>190</v>
      </c>
      <c r="D149" s="61">
        <v>3381.95</v>
      </c>
      <c r="E149" s="62">
        <v>0</v>
      </c>
    </row>
    <row r="150" spans="1:5" x14ac:dyDescent="0.2">
      <c r="A150" s="60">
        <v>44499</v>
      </c>
      <c r="B150" s="7" t="s">
        <v>193</v>
      </c>
      <c r="C150" s="60" t="s">
        <v>188</v>
      </c>
      <c r="D150" s="61">
        <v>19.239999999999998</v>
      </c>
      <c r="E150" s="62">
        <v>0</v>
      </c>
    </row>
    <row r="151" spans="1:5" x14ac:dyDescent="0.2">
      <c r="A151" s="60">
        <v>40984</v>
      </c>
      <c r="B151" s="7" t="s">
        <v>194</v>
      </c>
      <c r="C151" s="60" t="s">
        <v>190</v>
      </c>
      <c r="D151" s="61">
        <v>3381.95</v>
      </c>
      <c r="E151" s="62">
        <v>0</v>
      </c>
    </row>
    <row r="152" spans="1:5" x14ac:dyDescent="0.2">
      <c r="A152" s="60">
        <v>248</v>
      </c>
      <c r="B152" s="7" t="s">
        <v>195</v>
      </c>
      <c r="C152" s="60" t="s">
        <v>188</v>
      </c>
      <c r="D152" s="61">
        <v>19.13</v>
      </c>
      <c r="E152" s="62">
        <v>0</v>
      </c>
    </row>
    <row r="153" spans="1:5" x14ac:dyDescent="0.2">
      <c r="A153" s="60">
        <v>41086</v>
      </c>
      <c r="B153" s="7" t="s">
        <v>196</v>
      </c>
      <c r="C153" s="60" t="s">
        <v>190</v>
      </c>
      <c r="D153" s="61">
        <v>3365.6</v>
      </c>
      <c r="E153" s="62">
        <v>0</v>
      </c>
    </row>
    <row r="154" spans="1:5" x14ac:dyDescent="0.2">
      <c r="A154" s="60">
        <v>34466</v>
      </c>
      <c r="B154" s="7" t="s">
        <v>197</v>
      </c>
      <c r="C154" s="60" t="s">
        <v>188</v>
      </c>
      <c r="D154" s="61">
        <v>19.239999999999998</v>
      </c>
      <c r="E154" s="62">
        <v>0</v>
      </c>
    </row>
    <row r="155" spans="1:5" x14ac:dyDescent="0.2">
      <c r="A155" s="60">
        <v>41083</v>
      </c>
      <c r="B155" s="7" t="s">
        <v>198</v>
      </c>
      <c r="C155" s="60" t="s">
        <v>190</v>
      </c>
      <c r="D155" s="61">
        <v>3381.95</v>
      </c>
      <c r="E155" s="62">
        <v>0</v>
      </c>
    </row>
    <row r="156" spans="1:5" x14ac:dyDescent="0.2">
      <c r="A156" s="60">
        <v>252</v>
      </c>
      <c r="B156" s="7" t="s">
        <v>199</v>
      </c>
      <c r="C156" s="60" t="s">
        <v>188</v>
      </c>
      <c r="D156" s="61">
        <v>19.239999999999998</v>
      </c>
      <c r="E156" s="62">
        <v>0</v>
      </c>
    </row>
    <row r="157" spans="1:5" x14ac:dyDescent="0.2">
      <c r="A157" s="60">
        <v>40909</v>
      </c>
      <c r="B157" s="7" t="s">
        <v>200</v>
      </c>
      <c r="C157" s="60" t="s">
        <v>190</v>
      </c>
      <c r="D157" s="61">
        <v>3381.95</v>
      </c>
      <c r="E157" s="62">
        <v>0</v>
      </c>
    </row>
    <row r="158" spans="1:5" x14ac:dyDescent="0.2">
      <c r="A158" s="60">
        <v>242</v>
      </c>
      <c r="B158" s="7" t="s">
        <v>201</v>
      </c>
      <c r="C158" s="60" t="s">
        <v>188</v>
      </c>
      <c r="D158" s="61">
        <v>19.13</v>
      </c>
      <c r="E158" s="62">
        <v>0</v>
      </c>
    </row>
    <row r="159" spans="1:5" x14ac:dyDescent="0.2">
      <c r="A159" s="60">
        <v>41085</v>
      </c>
      <c r="B159" s="7" t="s">
        <v>202</v>
      </c>
      <c r="C159" s="60" t="s">
        <v>190</v>
      </c>
      <c r="D159" s="61">
        <v>3365.6</v>
      </c>
      <c r="E159" s="62">
        <v>0</v>
      </c>
    </row>
    <row r="160" spans="1:5" x14ac:dyDescent="0.2">
      <c r="A160" s="60">
        <v>427</v>
      </c>
      <c r="B160" s="7" t="s">
        <v>203</v>
      </c>
      <c r="C160" s="60" t="s">
        <v>43</v>
      </c>
      <c r="D160" s="61"/>
      <c r="E160" s="62">
        <v>0</v>
      </c>
    </row>
    <row r="161" spans="1:5" x14ac:dyDescent="0.2">
      <c r="A161" s="60">
        <v>417</v>
      </c>
      <c r="B161" s="7" t="s">
        <v>204</v>
      </c>
      <c r="C161" s="60" t="s">
        <v>43</v>
      </c>
      <c r="D161" s="61"/>
      <c r="E161" s="62">
        <v>0</v>
      </c>
    </row>
    <row r="162" spans="1:5" x14ac:dyDescent="0.2">
      <c r="A162" s="60">
        <v>11273</v>
      </c>
      <c r="B162" s="7" t="s">
        <v>205</v>
      </c>
      <c r="C162" s="60" t="s">
        <v>43</v>
      </c>
      <c r="D162" s="61"/>
      <c r="E162" s="62">
        <v>0</v>
      </c>
    </row>
    <row r="163" spans="1:5" x14ac:dyDescent="0.2">
      <c r="A163" s="60">
        <v>11272</v>
      </c>
      <c r="B163" s="7" t="s">
        <v>206</v>
      </c>
      <c r="C163" s="60" t="s">
        <v>43</v>
      </c>
      <c r="D163" s="61"/>
      <c r="E163" s="62">
        <v>0</v>
      </c>
    </row>
    <row r="164" spans="1:5" x14ac:dyDescent="0.2">
      <c r="A164" s="60">
        <v>11275</v>
      </c>
      <c r="B164" s="7" t="s">
        <v>207</v>
      </c>
      <c r="C164" s="60" t="s">
        <v>43</v>
      </c>
      <c r="D164" s="61"/>
      <c r="E164" s="62">
        <v>0</v>
      </c>
    </row>
    <row r="165" spans="1:5" x14ac:dyDescent="0.2">
      <c r="A165" s="60">
        <v>11274</v>
      </c>
      <c r="B165" s="7" t="s">
        <v>208</v>
      </c>
      <c r="C165" s="60" t="s">
        <v>43</v>
      </c>
      <c r="D165" s="61"/>
      <c r="E165" s="62">
        <v>0</v>
      </c>
    </row>
    <row r="166" spans="1:5" x14ac:dyDescent="0.2">
      <c r="A166" s="60">
        <v>45208</v>
      </c>
      <c r="B166" s="7" t="s">
        <v>209</v>
      </c>
      <c r="C166" s="60" t="s">
        <v>43</v>
      </c>
      <c r="D166" s="61">
        <v>296.14999999999998</v>
      </c>
      <c r="E166" s="62">
        <v>0</v>
      </c>
    </row>
    <row r="167" spans="1:5" x14ac:dyDescent="0.2">
      <c r="A167" s="60">
        <v>45250</v>
      </c>
      <c r="B167" s="7" t="s">
        <v>210</v>
      </c>
      <c r="C167" s="60" t="s">
        <v>43</v>
      </c>
      <c r="D167" s="61">
        <v>35.770000000000003</v>
      </c>
      <c r="E167" s="62">
        <v>0</v>
      </c>
    </row>
    <row r="168" spans="1:5" x14ac:dyDescent="0.2">
      <c r="A168" s="60">
        <v>38470</v>
      </c>
      <c r="B168" s="7" t="s">
        <v>211</v>
      </c>
      <c r="C168" s="60" t="s">
        <v>43</v>
      </c>
      <c r="D168" s="61">
        <v>36.61</v>
      </c>
      <c r="E168" s="62">
        <v>0</v>
      </c>
    </row>
    <row r="169" spans="1:5" x14ac:dyDescent="0.2">
      <c r="A169" s="60">
        <v>38547</v>
      </c>
      <c r="B169" s="7" t="s">
        <v>212</v>
      </c>
      <c r="C169" s="60" t="s">
        <v>43</v>
      </c>
      <c r="D169" s="61">
        <v>243.07</v>
      </c>
      <c r="E169" s="62">
        <v>0</v>
      </c>
    </row>
    <row r="170" spans="1:5" x14ac:dyDescent="0.2">
      <c r="A170" s="60">
        <v>38467</v>
      </c>
      <c r="B170" s="7" t="s">
        <v>213</v>
      </c>
      <c r="C170" s="60" t="s">
        <v>43</v>
      </c>
      <c r="D170" s="61">
        <v>159.53</v>
      </c>
      <c r="E170" s="62">
        <v>0</v>
      </c>
    </row>
    <row r="171" spans="1:5" x14ac:dyDescent="0.2">
      <c r="A171" s="60">
        <v>38468</v>
      </c>
      <c r="B171" s="7" t="s">
        <v>214</v>
      </c>
      <c r="C171" s="60" t="s">
        <v>43</v>
      </c>
      <c r="D171" s="61">
        <v>199.14</v>
      </c>
      <c r="E171" s="62">
        <v>0</v>
      </c>
    </row>
    <row r="172" spans="1:5" x14ac:dyDescent="0.2">
      <c r="A172" s="60">
        <v>38469</v>
      </c>
      <c r="B172" s="7" t="s">
        <v>215</v>
      </c>
      <c r="C172" s="60" t="s">
        <v>43</v>
      </c>
      <c r="D172" s="61">
        <v>232.09</v>
      </c>
      <c r="E172" s="62">
        <v>0</v>
      </c>
    </row>
    <row r="173" spans="1:5" x14ac:dyDescent="0.2">
      <c r="A173" s="60">
        <v>45197</v>
      </c>
      <c r="B173" s="7" t="s">
        <v>216</v>
      </c>
      <c r="C173" s="60" t="s">
        <v>43</v>
      </c>
      <c r="D173" s="61">
        <v>185.1</v>
      </c>
      <c r="E173" s="62">
        <v>0</v>
      </c>
    </row>
    <row r="174" spans="1:5" x14ac:dyDescent="0.2">
      <c r="A174" s="60">
        <v>38471</v>
      </c>
      <c r="B174" s="7" t="s">
        <v>217</v>
      </c>
      <c r="C174" s="60" t="s">
        <v>43</v>
      </c>
      <c r="D174" s="61">
        <v>248.23</v>
      </c>
      <c r="E174" s="62">
        <v>0</v>
      </c>
    </row>
    <row r="175" spans="1:5" x14ac:dyDescent="0.2">
      <c r="A175" s="60">
        <v>45206</v>
      </c>
      <c r="B175" s="7" t="s">
        <v>218</v>
      </c>
      <c r="C175" s="60" t="s">
        <v>43</v>
      </c>
      <c r="D175" s="61">
        <v>49.04</v>
      </c>
      <c r="E175" s="62">
        <v>0</v>
      </c>
    </row>
    <row r="176" spans="1:5" x14ac:dyDescent="0.2">
      <c r="A176" s="60">
        <v>37370</v>
      </c>
      <c r="B176" s="7" t="s">
        <v>219</v>
      </c>
      <c r="C176" s="60" t="s">
        <v>188</v>
      </c>
      <c r="D176" s="61">
        <v>1.82</v>
      </c>
      <c r="E176" s="62">
        <v>0</v>
      </c>
    </row>
    <row r="177" spans="1:5" x14ac:dyDescent="0.2">
      <c r="A177" s="60">
        <v>40862</v>
      </c>
      <c r="B177" s="7" t="s">
        <v>220</v>
      </c>
      <c r="C177" s="60" t="s">
        <v>190</v>
      </c>
      <c r="D177" s="61">
        <v>304</v>
      </c>
      <c r="E177" s="62">
        <v>0</v>
      </c>
    </row>
    <row r="178" spans="1:5" x14ac:dyDescent="0.2">
      <c r="A178" s="60">
        <v>10658</v>
      </c>
      <c r="B178" s="7" t="s">
        <v>221</v>
      </c>
      <c r="C178" s="60" t="s">
        <v>43</v>
      </c>
      <c r="D178" s="61"/>
      <c r="E178" s="62">
        <v>0</v>
      </c>
    </row>
    <row r="179" spans="1:5" x14ac:dyDescent="0.2">
      <c r="A179" s="60">
        <v>253</v>
      </c>
      <c r="B179" s="7" t="s">
        <v>222</v>
      </c>
      <c r="C179" s="60" t="s">
        <v>188</v>
      </c>
      <c r="D179" s="61">
        <v>26.26</v>
      </c>
      <c r="E179" s="62">
        <v>0</v>
      </c>
    </row>
    <row r="180" spans="1:5" x14ac:dyDescent="0.2">
      <c r="A180" s="60">
        <v>40809</v>
      </c>
      <c r="B180" s="7" t="s">
        <v>223</v>
      </c>
      <c r="C180" s="60" t="s">
        <v>190</v>
      </c>
      <c r="D180" s="61">
        <v>4614.5</v>
      </c>
      <c r="E180" s="62">
        <v>0</v>
      </c>
    </row>
    <row r="181" spans="1:5" x14ac:dyDescent="0.2">
      <c r="A181" s="60">
        <v>42428</v>
      </c>
      <c r="B181" s="7" t="s">
        <v>224</v>
      </c>
      <c r="C181" s="60" t="s">
        <v>43</v>
      </c>
      <c r="D181" s="61"/>
      <c r="E181" s="62">
        <v>0</v>
      </c>
    </row>
    <row r="182" spans="1:5" x14ac:dyDescent="0.2">
      <c r="A182" s="60">
        <v>301</v>
      </c>
      <c r="B182" s="7" t="s">
        <v>225</v>
      </c>
      <c r="C182" s="60" t="s">
        <v>43</v>
      </c>
      <c r="D182" s="61">
        <v>2.9</v>
      </c>
      <c r="E182" s="62">
        <v>0</v>
      </c>
    </row>
    <row r="183" spans="1:5" x14ac:dyDescent="0.2">
      <c r="A183" s="60">
        <v>296</v>
      </c>
      <c r="B183" s="7" t="s">
        <v>226</v>
      </c>
      <c r="C183" s="60" t="s">
        <v>43</v>
      </c>
      <c r="D183" s="61">
        <v>1.64</v>
      </c>
      <c r="E183" s="62">
        <v>0</v>
      </c>
    </row>
    <row r="184" spans="1:5" x14ac:dyDescent="0.2">
      <c r="A184" s="60">
        <v>297</v>
      </c>
      <c r="B184" s="7" t="s">
        <v>227</v>
      </c>
      <c r="C184" s="60" t="s">
        <v>43</v>
      </c>
      <c r="D184" s="61">
        <v>2.41</v>
      </c>
      <c r="E184" s="62">
        <v>0</v>
      </c>
    </row>
    <row r="185" spans="1:5" x14ac:dyDescent="0.2">
      <c r="A185" s="60">
        <v>299</v>
      </c>
      <c r="B185" s="7" t="s">
        <v>228</v>
      </c>
      <c r="C185" s="60" t="s">
        <v>43</v>
      </c>
      <c r="D185" s="61">
        <v>3.4</v>
      </c>
      <c r="E185" s="62">
        <v>0</v>
      </c>
    </row>
    <row r="186" spans="1:5" x14ac:dyDescent="0.2">
      <c r="A186" s="60">
        <v>300</v>
      </c>
      <c r="B186" s="7" t="s">
        <v>229</v>
      </c>
      <c r="C186" s="60" t="s">
        <v>43</v>
      </c>
      <c r="D186" s="61">
        <v>11.77</v>
      </c>
      <c r="E186" s="62">
        <v>0</v>
      </c>
    </row>
    <row r="187" spans="1:5" x14ac:dyDescent="0.2">
      <c r="A187" s="60">
        <v>20085</v>
      </c>
      <c r="B187" s="7" t="s">
        <v>230</v>
      </c>
      <c r="C187" s="60" t="s">
        <v>43</v>
      </c>
      <c r="D187" s="61">
        <v>2.15</v>
      </c>
      <c r="E187" s="62">
        <v>0</v>
      </c>
    </row>
    <row r="188" spans="1:5" x14ac:dyDescent="0.2">
      <c r="A188" s="60">
        <v>298</v>
      </c>
      <c r="B188" s="7" t="s">
        <v>231</v>
      </c>
      <c r="C188" s="60" t="s">
        <v>43</v>
      </c>
      <c r="D188" s="61">
        <v>2.61</v>
      </c>
      <c r="E188" s="62">
        <v>0</v>
      </c>
    </row>
    <row r="189" spans="1:5" x14ac:dyDescent="0.2">
      <c r="A189" s="60">
        <v>311</v>
      </c>
      <c r="B189" s="7" t="s">
        <v>232</v>
      </c>
      <c r="C189" s="60" t="s">
        <v>43</v>
      </c>
      <c r="D189" s="61">
        <v>9.7100000000000009</v>
      </c>
      <c r="E189" s="62">
        <v>0</v>
      </c>
    </row>
    <row r="190" spans="1:5" x14ac:dyDescent="0.2">
      <c r="A190" s="60">
        <v>318</v>
      </c>
      <c r="B190" s="7" t="s">
        <v>233</v>
      </c>
      <c r="C190" s="60" t="s">
        <v>43</v>
      </c>
      <c r="D190" s="61">
        <v>19.55</v>
      </c>
      <c r="E190" s="62">
        <v>0</v>
      </c>
    </row>
    <row r="191" spans="1:5" x14ac:dyDescent="0.2">
      <c r="A191" s="60">
        <v>319</v>
      </c>
      <c r="B191" s="7" t="s">
        <v>234</v>
      </c>
      <c r="C191" s="60" t="s">
        <v>43</v>
      </c>
      <c r="D191" s="61">
        <v>30.65</v>
      </c>
      <c r="E191" s="62">
        <v>0</v>
      </c>
    </row>
    <row r="192" spans="1:5" x14ac:dyDescent="0.2">
      <c r="A192" s="60">
        <v>303</v>
      </c>
      <c r="B192" s="7" t="s">
        <v>235</v>
      </c>
      <c r="C192" s="60" t="s">
        <v>43</v>
      </c>
      <c r="D192" s="61">
        <v>3.21</v>
      </c>
      <c r="E192" s="62">
        <v>0</v>
      </c>
    </row>
    <row r="193" spans="1:5" x14ac:dyDescent="0.2">
      <c r="A193" s="60">
        <v>305</v>
      </c>
      <c r="B193" s="7" t="s">
        <v>236</v>
      </c>
      <c r="C193" s="60" t="s">
        <v>43</v>
      </c>
      <c r="D193" s="61">
        <v>10.1</v>
      </c>
      <c r="E193" s="62">
        <v>0</v>
      </c>
    </row>
    <row r="194" spans="1:5" x14ac:dyDescent="0.2">
      <c r="A194" s="60">
        <v>306</v>
      </c>
      <c r="B194" s="7" t="s">
        <v>237</v>
      </c>
      <c r="C194" s="60" t="s">
        <v>43</v>
      </c>
      <c r="D194" s="61">
        <v>15.32</v>
      </c>
      <c r="E194" s="62">
        <v>0</v>
      </c>
    </row>
    <row r="195" spans="1:5" x14ac:dyDescent="0.2">
      <c r="A195" s="60">
        <v>307</v>
      </c>
      <c r="B195" s="7" t="s">
        <v>238</v>
      </c>
      <c r="C195" s="60" t="s">
        <v>43</v>
      </c>
      <c r="D195" s="61">
        <v>38.72</v>
      </c>
      <c r="E195" s="62">
        <v>0</v>
      </c>
    </row>
    <row r="196" spans="1:5" x14ac:dyDescent="0.2">
      <c r="A196" s="60">
        <v>309</v>
      </c>
      <c r="B196" s="7" t="s">
        <v>239</v>
      </c>
      <c r="C196" s="60" t="s">
        <v>43</v>
      </c>
      <c r="D196" s="61">
        <v>63.43</v>
      </c>
      <c r="E196" s="62">
        <v>0</v>
      </c>
    </row>
    <row r="197" spans="1:5" x14ac:dyDescent="0.2">
      <c r="A197" s="60">
        <v>310</v>
      </c>
      <c r="B197" s="7" t="s">
        <v>240</v>
      </c>
      <c r="C197" s="60" t="s">
        <v>43</v>
      </c>
      <c r="D197" s="61">
        <v>87.91</v>
      </c>
      <c r="E197" s="62">
        <v>0</v>
      </c>
    </row>
    <row r="198" spans="1:5" x14ac:dyDescent="0.2">
      <c r="A198" s="60">
        <v>308</v>
      </c>
      <c r="B198" s="7" t="s">
        <v>241</v>
      </c>
      <c r="C198" s="60" t="s">
        <v>43</v>
      </c>
      <c r="D198" s="61">
        <v>86.42</v>
      </c>
      <c r="E198" s="62">
        <v>0</v>
      </c>
    </row>
    <row r="199" spans="1:5" x14ac:dyDescent="0.2">
      <c r="A199" s="60">
        <v>328</v>
      </c>
      <c r="B199" s="7" t="s">
        <v>242</v>
      </c>
      <c r="C199" s="60" t="s">
        <v>43</v>
      </c>
      <c r="D199" s="61">
        <v>7.68</v>
      </c>
      <c r="E199" s="62">
        <v>0</v>
      </c>
    </row>
    <row r="200" spans="1:5" x14ac:dyDescent="0.2">
      <c r="A200" s="60">
        <v>325</v>
      </c>
      <c r="B200" s="7" t="s">
        <v>243</v>
      </c>
      <c r="C200" s="60" t="s">
        <v>43</v>
      </c>
      <c r="D200" s="61">
        <v>2.27</v>
      </c>
      <c r="E200" s="62">
        <v>0</v>
      </c>
    </row>
    <row r="201" spans="1:5" x14ac:dyDescent="0.2">
      <c r="A201" s="60">
        <v>20326</v>
      </c>
      <c r="B201" s="7" t="s">
        <v>244</v>
      </c>
      <c r="C201" s="60" t="s">
        <v>43</v>
      </c>
      <c r="D201" s="61">
        <v>4.1500000000000004</v>
      </c>
      <c r="E201" s="62">
        <v>0</v>
      </c>
    </row>
    <row r="202" spans="1:5" x14ac:dyDescent="0.2">
      <c r="A202" s="60">
        <v>329</v>
      </c>
      <c r="B202" s="7" t="s">
        <v>245</v>
      </c>
      <c r="C202" s="60" t="s">
        <v>43</v>
      </c>
      <c r="D202" s="61">
        <v>6.42</v>
      </c>
      <c r="E202" s="62">
        <v>0</v>
      </c>
    </row>
    <row r="203" spans="1:5" x14ac:dyDescent="0.2">
      <c r="A203" s="60">
        <v>39642</v>
      </c>
      <c r="B203" s="7" t="s">
        <v>246</v>
      </c>
      <c r="C203" s="60" t="s">
        <v>43</v>
      </c>
      <c r="D203" s="61">
        <v>2.85</v>
      </c>
      <c r="E203" s="62">
        <v>0</v>
      </c>
    </row>
    <row r="204" spans="1:5" x14ac:dyDescent="0.2">
      <c r="A204" s="60">
        <v>39641</v>
      </c>
      <c r="B204" s="7" t="s">
        <v>247</v>
      </c>
      <c r="C204" s="60" t="s">
        <v>43</v>
      </c>
      <c r="D204" s="61">
        <v>2.5</v>
      </c>
      <c r="E204" s="62">
        <v>0</v>
      </c>
    </row>
    <row r="205" spans="1:5" x14ac:dyDescent="0.2">
      <c r="A205" s="60">
        <v>39643</v>
      </c>
      <c r="B205" s="7" t="s">
        <v>248</v>
      </c>
      <c r="C205" s="60" t="s">
        <v>43</v>
      </c>
      <c r="D205" s="61">
        <v>3.34</v>
      </c>
      <c r="E205" s="62">
        <v>0</v>
      </c>
    </row>
    <row r="206" spans="1:5" x14ac:dyDescent="0.2">
      <c r="A206" s="60">
        <v>39644</v>
      </c>
      <c r="B206" s="7" t="s">
        <v>249</v>
      </c>
      <c r="C206" s="60" t="s">
        <v>43</v>
      </c>
      <c r="D206" s="61">
        <v>5.18</v>
      </c>
      <c r="E206" s="62">
        <v>0</v>
      </c>
    </row>
    <row r="207" spans="1:5" x14ac:dyDescent="0.2">
      <c r="A207" s="60">
        <v>39645</v>
      </c>
      <c r="B207" s="7" t="s">
        <v>250</v>
      </c>
      <c r="C207" s="60" t="s">
        <v>43</v>
      </c>
      <c r="D207" s="61">
        <v>5.68</v>
      </c>
      <c r="E207" s="62">
        <v>0</v>
      </c>
    </row>
    <row r="208" spans="1:5" x14ac:dyDescent="0.2">
      <c r="A208" s="60">
        <v>41610</v>
      </c>
      <c r="B208" s="7" t="s">
        <v>251</v>
      </c>
      <c r="C208" s="60" t="s">
        <v>43</v>
      </c>
      <c r="D208" s="61">
        <v>744.34</v>
      </c>
      <c r="E208" s="62">
        <v>0</v>
      </c>
    </row>
    <row r="209" spans="1:5" x14ac:dyDescent="0.2">
      <c r="A209" s="60">
        <v>41611</v>
      </c>
      <c r="B209" s="7" t="s">
        <v>252</v>
      </c>
      <c r="C209" s="60" t="s">
        <v>43</v>
      </c>
      <c r="D209" s="61">
        <v>1173.22</v>
      </c>
      <c r="E209" s="62">
        <v>0</v>
      </c>
    </row>
    <row r="210" spans="1:5" x14ac:dyDescent="0.2">
      <c r="A210" s="60">
        <v>41612</v>
      </c>
      <c r="B210" s="7" t="s">
        <v>253</v>
      </c>
      <c r="C210" s="60" t="s">
        <v>43</v>
      </c>
      <c r="D210" s="61">
        <v>1647.38</v>
      </c>
      <c r="E210" s="62">
        <v>0</v>
      </c>
    </row>
    <row r="211" spans="1:5" x14ac:dyDescent="0.2">
      <c r="A211" s="60">
        <v>41637</v>
      </c>
      <c r="B211" s="7" t="s">
        <v>254</v>
      </c>
      <c r="C211" s="60" t="s">
        <v>43</v>
      </c>
      <c r="D211" s="61">
        <v>153.99</v>
      </c>
      <c r="E211" s="62">
        <v>0</v>
      </c>
    </row>
    <row r="212" spans="1:5" x14ac:dyDescent="0.2">
      <c r="A212" s="60">
        <v>41638</v>
      </c>
      <c r="B212" s="7" t="s">
        <v>255</v>
      </c>
      <c r="C212" s="60" t="s">
        <v>43</v>
      </c>
      <c r="D212" s="61">
        <v>200.6</v>
      </c>
      <c r="E212" s="62">
        <v>0</v>
      </c>
    </row>
    <row r="213" spans="1:5" x14ac:dyDescent="0.2">
      <c r="A213" s="60">
        <v>41639</v>
      </c>
      <c r="B213" s="7" t="s">
        <v>256</v>
      </c>
      <c r="C213" s="60" t="s">
        <v>43</v>
      </c>
      <c r="D213" s="61">
        <v>485.29</v>
      </c>
      <c r="E213" s="62">
        <v>0</v>
      </c>
    </row>
    <row r="214" spans="1:5" x14ac:dyDescent="0.2">
      <c r="A214" s="60">
        <v>11789</v>
      </c>
      <c r="B214" s="7" t="s">
        <v>257</v>
      </c>
      <c r="C214" s="60" t="s">
        <v>43</v>
      </c>
      <c r="D214" s="61"/>
      <c r="E214" s="62">
        <v>0</v>
      </c>
    </row>
    <row r="215" spans="1:5" x14ac:dyDescent="0.2">
      <c r="A215" s="60">
        <v>20975</v>
      </c>
      <c r="B215" s="7" t="s">
        <v>258</v>
      </c>
      <c r="C215" s="60" t="s">
        <v>43</v>
      </c>
      <c r="D215" s="61">
        <v>11.33</v>
      </c>
      <c r="E215" s="62">
        <v>0</v>
      </c>
    </row>
    <row r="216" spans="1:5" x14ac:dyDescent="0.2">
      <c r="A216" s="60">
        <v>20976</v>
      </c>
      <c r="B216" s="7" t="s">
        <v>259</v>
      </c>
      <c r="C216" s="60" t="s">
        <v>43</v>
      </c>
      <c r="D216" s="61">
        <v>17.12</v>
      </c>
      <c r="E216" s="62">
        <v>0</v>
      </c>
    </row>
    <row r="217" spans="1:5" x14ac:dyDescent="0.2">
      <c r="A217" s="60">
        <v>6138</v>
      </c>
      <c r="B217" s="7" t="s">
        <v>260</v>
      </c>
      <c r="C217" s="60" t="s">
        <v>43</v>
      </c>
      <c r="D217" s="61">
        <v>14.7</v>
      </c>
      <c r="E217" s="62">
        <v>0</v>
      </c>
    </row>
    <row r="218" spans="1:5" x14ac:dyDescent="0.2">
      <c r="A218" s="60">
        <v>40340</v>
      </c>
      <c r="B218" s="7" t="s">
        <v>261</v>
      </c>
      <c r="C218" s="60" t="s">
        <v>43</v>
      </c>
      <c r="D218" s="61">
        <v>21.33</v>
      </c>
      <c r="E218" s="62">
        <v>0</v>
      </c>
    </row>
    <row r="219" spans="1:5" x14ac:dyDescent="0.2">
      <c r="A219" s="60">
        <v>40341</v>
      </c>
      <c r="B219" s="7" t="s">
        <v>262</v>
      </c>
      <c r="C219" s="60" t="s">
        <v>43</v>
      </c>
      <c r="D219" s="61">
        <v>25.46</v>
      </c>
      <c r="E219" s="62">
        <v>0</v>
      </c>
    </row>
    <row r="220" spans="1:5" x14ac:dyDescent="0.2">
      <c r="A220" s="60">
        <v>40342</v>
      </c>
      <c r="B220" s="7" t="s">
        <v>263</v>
      </c>
      <c r="C220" s="60" t="s">
        <v>43</v>
      </c>
      <c r="D220" s="61">
        <v>30.36</v>
      </c>
      <c r="E220" s="62">
        <v>0</v>
      </c>
    </row>
    <row r="221" spans="1:5" x14ac:dyDescent="0.2">
      <c r="A221" s="60">
        <v>40343</v>
      </c>
      <c r="B221" s="7" t="s">
        <v>264</v>
      </c>
      <c r="C221" s="60" t="s">
        <v>43</v>
      </c>
      <c r="D221" s="61">
        <v>36.01</v>
      </c>
      <c r="E221" s="62">
        <v>0</v>
      </c>
    </row>
    <row r="222" spans="1:5" x14ac:dyDescent="0.2">
      <c r="A222" s="60">
        <v>40344</v>
      </c>
      <c r="B222" s="7" t="s">
        <v>265</v>
      </c>
      <c r="C222" s="60" t="s">
        <v>43</v>
      </c>
      <c r="D222" s="61">
        <v>49.1</v>
      </c>
      <c r="E222" s="62">
        <v>0</v>
      </c>
    </row>
    <row r="223" spans="1:5" x14ac:dyDescent="0.2">
      <c r="A223" s="60">
        <v>40345</v>
      </c>
      <c r="B223" s="7" t="s">
        <v>266</v>
      </c>
      <c r="C223" s="60" t="s">
        <v>43</v>
      </c>
      <c r="D223" s="61">
        <v>60.5</v>
      </c>
      <c r="E223" s="62">
        <v>0</v>
      </c>
    </row>
    <row r="224" spans="1:5" x14ac:dyDescent="0.2">
      <c r="A224" s="60">
        <v>40346</v>
      </c>
      <c r="B224" s="7" t="s">
        <v>267</v>
      </c>
      <c r="C224" s="60" t="s">
        <v>43</v>
      </c>
      <c r="D224" s="61">
        <v>70.180000000000007</v>
      </c>
      <c r="E224" s="62">
        <v>0</v>
      </c>
    </row>
    <row r="225" spans="1:5" x14ac:dyDescent="0.2">
      <c r="A225" s="60">
        <v>40347</v>
      </c>
      <c r="B225" s="7" t="s">
        <v>268</v>
      </c>
      <c r="C225" s="60" t="s">
        <v>43</v>
      </c>
      <c r="D225" s="61">
        <v>88.17</v>
      </c>
      <c r="E225" s="62">
        <v>0</v>
      </c>
    </row>
    <row r="226" spans="1:5" x14ac:dyDescent="0.2">
      <c r="A226" s="60">
        <v>43424</v>
      </c>
      <c r="B226" s="7" t="s">
        <v>269</v>
      </c>
      <c r="C226" s="60" t="s">
        <v>43</v>
      </c>
      <c r="D226" s="61">
        <v>623.63</v>
      </c>
      <c r="E226" s="62">
        <v>0</v>
      </c>
    </row>
    <row r="227" spans="1:5" x14ac:dyDescent="0.2">
      <c r="A227" s="60">
        <v>43426</v>
      </c>
      <c r="B227" s="7" t="s">
        <v>270</v>
      </c>
      <c r="C227" s="60" t="s">
        <v>43</v>
      </c>
      <c r="D227" s="61">
        <v>2150.92</v>
      </c>
      <c r="E227" s="62">
        <v>0</v>
      </c>
    </row>
    <row r="228" spans="1:5" x14ac:dyDescent="0.2">
      <c r="A228" s="60">
        <v>12565</v>
      </c>
      <c r="B228" s="7" t="s">
        <v>271</v>
      </c>
      <c r="C228" s="60" t="s">
        <v>43</v>
      </c>
      <c r="D228" s="61">
        <v>754.3</v>
      </c>
      <c r="E228" s="62">
        <v>0</v>
      </c>
    </row>
    <row r="229" spans="1:5" x14ac:dyDescent="0.2">
      <c r="A229" s="60">
        <v>12567</v>
      </c>
      <c r="B229" s="7" t="s">
        <v>272</v>
      </c>
      <c r="C229" s="60" t="s">
        <v>43</v>
      </c>
      <c r="D229" s="61">
        <v>1013.15</v>
      </c>
      <c r="E229" s="62">
        <v>0</v>
      </c>
    </row>
    <row r="230" spans="1:5" x14ac:dyDescent="0.2">
      <c r="A230" s="60">
        <v>12568</v>
      </c>
      <c r="B230" s="7" t="s">
        <v>273</v>
      </c>
      <c r="C230" s="60" t="s">
        <v>43</v>
      </c>
      <c r="D230" s="61">
        <v>1418.41</v>
      </c>
      <c r="E230" s="62">
        <v>0</v>
      </c>
    </row>
    <row r="231" spans="1:5" x14ac:dyDescent="0.2">
      <c r="A231" s="60">
        <v>43441</v>
      </c>
      <c r="B231" s="7" t="s">
        <v>274</v>
      </c>
      <c r="C231" s="60" t="s">
        <v>43</v>
      </c>
      <c r="D231" s="61">
        <v>182.36</v>
      </c>
      <c r="E231" s="62">
        <v>0</v>
      </c>
    </row>
    <row r="232" spans="1:5" x14ac:dyDescent="0.2">
      <c r="A232" s="60">
        <v>43423</v>
      </c>
      <c r="B232" s="7" t="s">
        <v>275</v>
      </c>
      <c r="C232" s="60" t="s">
        <v>43</v>
      </c>
      <c r="D232" s="61">
        <v>85.1</v>
      </c>
      <c r="E232" s="62">
        <v>0</v>
      </c>
    </row>
    <row r="233" spans="1:5" x14ac:dyDescent="0.2">
      <c r="A233" s="60">
        <v>12532</v>
      </c>
      <c r="B233" s="7" t="s">
        <v>276</v>
      </c>
      <c r="C233" s="60" t="s">
        <v>43</v>
      </c>
      <c r="D233" s="61">
        <v>131.25</v>
      </c>
      <c r="E233" s="62">
        <v>0</v>
      </c>
    </row>
    <row r="234" spans="1:5" x14ac:dyDescent="0.2">
      <c r="A234" s="60">
        <v>43444</v>
      </c>
      <c r="B234" s="7" t="s">
        <v>277</v>
      </c>
      <c r="C234" s="60" t="s">
        <v>43</v>
      </c>
      <c r="D234" s="61">
        <v>440.72</v>
      </c>
      <c r="E234" s="62">
        <v>0</v>
      </c>
    </row>
    <row r="235" spans="1:5" x14ac:dyDescent="0.2">
      <c r="A235" s="60">
        <v>12551</v>
      </c>
      <c r="B235" s="7" t="s">
        <v>278</v>
      </c>
      <c r="C235" s="60" t="s">
        <v>43</v>
      </c>
      <c r="D235" s="61">
        <v>314.44</v>
      </c>
      <c r="E235" s="62">
        <v>0</v>
      </c>
    </row>
    <row r="236" spans="1:5" x14ac:dyDescent="0.2">
      <c r="A236" s="60">
        <v>43442</v>
      </c>
      <c r="B236" s="7" t="s">
        <v>279</v>
      </c>
      <c r="C236" s="60" t="s">
        <v>43</v>
      </c>
      <c r="D236" s="61">
        <v>243.15</v>
      </c>
      <c r="E236" s="62">
        <v>0</v>
      </c>
    </row>
    <row r="237" spans="1:5" x14ac:dyDescent="0.2">
      <c r="A237" s="60">
        <v>43443</v>
      </c>
      <c r="B237" s="7" t="s">
        <v>280</v>
      </c>
      <c r="C237" s="60" t="s">
        <v>43</v>
      </c>
      <c r="D237" s="61">
        <v>319.14</v>
      </c>
      <c r="E237" s="62">
        <v>0</v>
      </c>
    </row>
    <row r="238" spans="1:5" x14ac:dyDescent="0.2">
      <c r="A238" s="60">
        <v>12544</v>
      </c>
      <c r="B238" s="7" t="s">
        <v>281</v>
      </c>
      <c r="C238" s="60" t="s">
        <v>43</v>
      </c>
      <c r="D238" s="61">
        <v>172.23</v>
      </c>
      <c r="E238" s="62">
        <v>0</v>
      </c>
    </row>
    <row r="239" spans="1:5" x14ac:dyDescent="0.2">
      <c r="A239" s="60">
        <v>12547</v>
      </c>
      <c r="B239" s="7" t="s">
        <v>282</v>
      </c>
      <c r="C239" s="60" t="s">
        <v>43</v>
      </c>
      <c r="D239" s="61">
        <v>231.64</v>
      </c>
      <c r="E239" s="62">
        <v>0</v>
      </c>
    </row>
    <row r="240" spans="1:5" x14ac:dyDescent="0.2">
      <c r="A240" s="60">
        <v>43445</v>
      </c>
      <c r="B240" s="7" t="s">
        <v>283</v>
      </c>
      <c r="C240" s="60" t="s">
        <v>43</v>
      </c>
      <c r="D240" s="61">
        <v>607.89</v>
      </c>
      <c r="E240" s="62">
        <v>0</v>
      </c>
    </row>
    <row r="241" spans="1:5" x14ac:dyDescent="0.2">
      <c r="A241" s="60">
        <v>12563</v>
      </c>
      <c r="B241" s="7" t="s">
        <v>284</v>
      </c>
      <c r="C241" s="60" t="s">
        <v>43</v>
      </c>
      <c r="D241" s="61">
        <v>434.92</v>
      </c>
      <c r="E241" s="62">
        <v>0</v>
      </c>
    </row>
    <row r="242" spans="1:5" x14ac:dyDescent="0.2">
      <c r="A242" s="60">
        <v>43425</v>
      </c>
      <c r="B242" s="7" t="s">
        <v>285</v>
      </c>
      <c r="C242" s="60" t="s">
        <v>43</v>
      </c>
      <c r="D242" s="61">
        <v>273.55</v>
      </c>
      <c r="E242" s="62">
        <v>0</v>
      </c>
    </row>
    <row r="243" spans="1:5" x14ac:dyDescent="0.2">
      <c r="A243" s="60">
        <v>43446</v>
      </c>
      <c r="B243" s="7" t="s">
        <v>286</v>
      </c>
      <c r="C243" s="60" t="s">
        <v>43</v>
      </c>
      <c r="D243" s="61">
        <v>577.49</v>
      </c>
      <c r="E243" s="62">
        <v>0</v>
      </c>
    </row>
    <row r="244" spans="1:5" x14ac:dyDescent="0.2">
      <c r="A244" s="60">
        <v>43447</v>
      </c>
      <c r="B244" s="7" t="s">
        <v>287</v>
      </c>
      <c r="C244" s="60" t="s">
        <v>43</v>
      </c>
      <c r="D244" s="61">
        <v>709.2</v>
      </c>
      <c r="E244" s="62">
        <v>0</v>
      </c>
    </row>
    <row r="245" spans="1:5" x14ac:dyDescent="0.2">
      <c r="A245" s="60">
        <v>43448</v>
      </c>
      <c r="B245" s="7" t="s">
        <v>288</v>
      </c>
      <c r="C245" s="60" t="s">
        <v>43</v>
      </c>
      <c r="D245" s="61">
        <v>992.88</v>
      </c>
      <c r="E245" s="62">
        <v>0</v>
      </c>
    </row>
    <row r="246" spans="1:5" x14ac:dyDescent="0.2">
      <c r="A246" s="60">
        <v>13761</v>
      </c>
      <c r="B246" s="7" t="s">
        <v>289</v>
      </c>
      <c r="C246" s="60" t="s">
        <v>43</v>
      </c>
      <c r="D246" s="61">
        <v>4020.65</v>
      </c>
      <c r="E246" s="62">
        <v>0</v>
      </c>
    </row>
    <row r="247" spans="1:5" x14ac:dyDescent="0.2">
      <c r="A247" s="60">
        <v>4814</v>
      </c>
      <c r="B247" s="7" t="s">
        <v>290</v>
      </c>
      <c r="C247" s="60" t="s">
        <v>43</v>
      </c>
      <c r="D247" s="61">
        <v>54.17</v>
      </c>
      <c r="E247" s="62">
        <v>0</v>
      </c>
    </row>
    <row r="248" spans="1:5" x14ac:dyDescent="0.2">
      <c r="A248" s="60">
        <v>44473</v>
      </c>
      <c r="B248" s="7" t="s">
        <v>291</v>
      </c>
      <c r="C248" s="60" t="s">
        <v>43</v>
      </c>
      <c r="D248" s="61"/>
      <c r="E248" s="62">
        <v>0</v>
      </c>
    </row>
    <row r="249" spans="1:5" x14ac:dyDescent="0.2">
      <c r="A249" s="60">
        <v>6122</v>
      </c>
      <c r="B249" s="7" t="s">
        <v>292</v>
      </c>
      <c r="C249" s="60" t="s">
        <v>188</v>
      </c>
      <c r="D249" s="61">
        <v>25.9</v>
      </c>
      <c r="E249" s="62">
        <v>0</v>
      </c>
    </row>
    <row r="250" spans="1:5" x14ac:dyDescent="0.2">
      <c r="A250" s="60">
        <v>40810</v>
      </c>
      <c r="B250" s="7" t="s">
        <v>293</v>
      </c>
      <c r="C250" s="60" t="s">
        <v>190</v>
      </c>
      <c r="D250" s="61">
        <v>4554.22</v>
      </c>
      <c r="E250" s="62">
        <v>0</v>
      </c>
    </row>
    <row r="251" spans="1:5" x14ac:dyDescent="0.2">
      <c r="A251" s="60">
        <v>34469</v>
      </c>
      <c r="B251" s="7" t="s">
        <v>294</v>
      </c>
      <c r="C251" s="60" t="s">
        <v>43</v>
      </c>
      <c r="D251" s="61">
        <v>17668.36</v>
      </c>
      <c r="E251" s="62">
        <v>0</v>
      </c>
    </row>
    <row r="252" spans="1:5" x14ac:dyDescent="0.2">
      <c r="A252" s="60">
        <v>34476</v>
      </c>
      <c r="B252" s="7" t="s">
        <v>295</v>
      </c>
      <c r="C252" s="60" t="s">
        <v>43</v>
      </c>
      <c r="D252" s="61">
        <v>9214.7900000000009</v>
      </c>
      <c r="E252" s="62">
        <v>0</v>
      </c>
    </row>
    <row r="253" spans="1:5" x14ac:dyDescent="0.2">
      <c r="A253" s="60">
        <v>34477</v>
      </c>
      <c r="B253" s="7" t="s">
        <v>296</v>
      </c>
      <c r="C253" s="60" t="s">
        <v>43</v>
      </c>
      <c r="D253" s="61">
        <v>12229.81</v>
      </c>
      <c r="E253" s="62">
        <v>0</v>
      </c>
    </row>
    <row r="254" spans="1:5" x14ac:dyDescent="0.2">
      <c r="A254" s="60">
        <v>34482</v>
      </c>
      <c r="B254" s="7" t="s">
        <v>297</v>
      </c>
      <c r="C254" s="60" t="s">
        <v>43</v>
      </c>
      <c r="D254" s="61">
        <v>11421.97</v>
      </c>
      <c r="E254" s="62">
        <v>0</v>
      </c>
    </row>
    <row r="255" spans="1:5" x14ac:dyDescent="0.2">
      <c r="A255" s="60">
        <v>34472</v>
      </c>
      <c r="B255" s="7" t="s">
        <v>298</v>
      </c>
      <c r="C255" s="60" t="s">
        <v>43</v>
      </c>
      <c r="D255" s="61">
        <v>5436</v>
      </c>
      <c r="E255" s="62">
        <v>0</v>
      </c>
    </row>
    <row r="256" spans="1:5" x14ac:dyDescent="0.2">
      <c r="A256" s="60">
        <v>39577</v>
      </c>
      <c r="B256" s="7" t="s">
        <v>299</v>
      </c>
      <c r="C256" s="60" t="s">
        <v>43</v>
      </c>
      <c r="D256" s="61">
        <v>26628.35</v>
      </c>
      <c r="E256" s="62">
        <v>0</v>
      </c>
    </row>
    <row r="257" spans="1:5" x14ac:dyDescent="0.2">
      <c r="A257" s="60">
        <v>39578</v>
      </c>
      <c r="B257" s="7" t="s">
        <v>300</v>
      </c>
      <c r="C257" s="60" t="s">
        <v>43</v>
      </c>
      <c r="D257" s="61">
        <v>34364.410000000003</v>
      </c>
      <c r="E257" s="62">
        <v>0</v>
      </c>
    </row>
    <row r="258" spans="1:5" x14ac:dyDescent="0.2">
      <c r="A258" s="60">
        <v>39579</v>
      </c>
      <c r="B258" s="7" t="s">
        <v>301</v>
      </c>
      <c r="C258" s="60" t="s">
        <v>43</v>
      </c>
      <c r="D258" s="61">
        <v>49997.53</v>
      </c>
      <c r="E258" s="62">
        <v>0</v>
      </c>
    </row>
    <row r="259" spans="1:5" x14ac:dyDescent="0.2">
      <c r="A259" s="60">
        <v>42425</v>
      </c>
      <c r="B259" s="7" t="s">
        <v>12345</v>
      </c>
      <c r="C259" s="60" t="s">
        <v>43</v>
      </c>
      <c r="D259" s="61">
        <v>2630.46</v>
      </c>
      <c r="E259" s="62">
        <v>0</v>
      </c>
    </row>
    <row r="260" spans="1:5" x14ac:dyDescent="0.2">
      <c r="A260" s="60">
        <v>42422</v>
      </c>
      <c r="B260" s="7" t="s">
        <v>12346</v>
      </c>
      <c r="C260" s="60" t="s">
        <v>43</v>
      </c>
      <c r="D260" s="61">
        <v>3905</v>
      </c>
      <c r="E260" s="62">
        <v>0</v>
      </c>
    </row>
    <row r="261" spans="1:5" x14ac:dyDescent="0.2">
      <c r="A261" s="60">
        <v>43184</v>
      </c>
      <c r="B261" s="7" t="s">
        <v>12347</v>
      </c>
      <c r="C261" s="60" t="s">
        <v>43</v>
      </c>
      <c r="D261" s="61">
        <v>5397.08</v>
      </c>
      <c r="E261" s="62">
        <v>0</v>
      </c>
    </row>
    <row r="262" spans="1:5" x14ac:dyDescent="0.2">
      <c r="A262" s="60">
        <v>42424</v>
      </c>
      <c r="B262" s="7" t="s">
        <v>12348</v>
      </c>
      <c r="C262" s="60" t="s">
        <v>43</v>
      </c>
      <c r="D262" s="61">
        <v>2349.23</v>
      </c>
      <c r="E262" s="62">
        <v>0</v>
      </c>
    </row>
    <row r="263" spans="1:5" x14ac:dyDescent="0.2">
      <c r="A263" s="60">
        <v>42416</v>
      </c>
      <c r="B263" s="7" t="s">
        <v>12349</v>
      </c>
      <c r="C263" s="60" t="s">
        <v>43</v>
      </c>
      <c r="D263" s="61">
        <v>10127.24</v>
      </c>
      <c r="E263" s="62">
        <v>0</v>
      </c>
    </row>
    <row r="264" spans="1:5" x14ac:dyDescent="0.2">
      <c r="A264" s="60">
        <v>42417</v>
      </c>
      <c r="B264" s="7" t="s">
        <v>12350</v>
      </c>
      <c r="C264" s="60" t="s">
        <v>43</v>
      </c>
      <c r="D264" s="61">
        <v>11353.47</v>
      </c>
      <c r="E264" s="62">
        <v>0</v>
      </c>
    </row>
    <row r="265" spans="1:5" x14ac:dyDescent="0.2">
      <c r="A265" s="60">
        <v>39826</v>
      </c>
      <c r="B265" s="7" t="s">
        <v>302</v>
      </c>
      <c r="C265" s="60" t="s">
        <v>43</v>
      </c>
      <c r="D265" s="61">
        <v>6140.61</v>
      </c>
      <c r="E265" s="62">
        <v>0</v>
      </c>
    </row>
    <row r="266" spans="1:5" x14ac:dyDescent="0.2">
      <c r="A266" s="60">
        <v>42419</v>
      </c>
      <c r="B266" s="7" t="s">
        <v>12351</v>
      </c>
      <c r="C266" s="60" t="s">
        <v>43</v>
      </c>
      <c r="D266" s="61">
        <v>12827.01</v>
      </c>
      <c r="E266" s="62">
        <v>0</v>
      </c>
    </row>
    <row r="267" spans="1:5" x14ac:dyDescent="0.2">
      <c r="A267" s="60">
        <v>42420</v>
      </c>
      <c r="B267" s="7" t="s">
        <v>12352</v>
      </c>
      <c r="C267" s="60" t="s">
        <v>43</v>
      </c>
      <c r="D267" s="61">
        <v>17629.78</v>
      </c>
      <c r="E267" s="62">
        <v>0</v>
      </c>
    </row>
    <row r="268" spans="1:5" x14ac:dyDescent="0.2">
      <c r="A268" s="60">
        <v>42421</v>
      </c>
      <c r="B268" s="7" t="s">
        <v>12353</v>
      </c>
      <c r="C268" s="60" t="s">
        <v>43</v>
      </c>
      <c r="D268" s="61">
        <v>21389.45</v>
      </c>
      <c r="E268" s="62">
        <v>0</v>
      </c>
    </row>
    <row r="269" spans="1:5" x14ac:dyDescent="0.2">
      <c r="A269" s="60">
        <v>39556</v>
      </c>
      <c r="B269" s="7" t="s">
        <v>12354</v>
      </c>
      <c r="C269" s="60" t="s">
        <v>43</v>
      </c>
      <c r="D269" s="61">
        <v>7428.08</v>
      </c>
      <c r="E269" s="62">
        <v>0</v>
      </c>
    </row>
    <row r="270" spans="1:5" x14ac:dyDescent="0.2">
      <c r="A270" s="60">
        <v>39557</v>
      </c>
      <c r="B270" s="7" t="s">
        <v>12355</v>
      </c>
      <c r="C270" s="60" t="s">
        <v>43</v>
      </c>
      <c r="D270" s="61">
        <v>7998.42</v>
      </c>
      <c r="E270" s="62">
        <v>0</v>
      </c>
    </row>
    <row r="271" spans="1:5" x14ac:dyDescent="0.2">
      <c r="A271" s="60">
        <v>39559</v>
      </c>
      <c r="B271" s="7" t="s">
        <v>12356</v>
      </c>
      <c r="C271" s="60" t="s">
        <v>43</v>
      </c>
      <c r="D271" s="61">
        <v>11820.12</v>
      </c>
      <c r="E271" s="62">
        <v>0</v>
      </c>
    </row>
    <row r="272" spans="1:5" x14ac:dyDescent="0.2">
      <c r="A272" s="60">
        <v>39560</v>
      </c>
      <c r="B272" s="7" t="s">
        <v>12357</v>
      </c>
      <c r="C272" s="60" t="s">
        <v>43</v>
      </c>
      <c r="D272" s="61">
        <v>13674.73</v>
      </c>
      <c r="E272" s="62">
        <v>0</v>
      </c>
    </row>
    <row r="273" spans="1:5" x14ac:dyDescent="0.2">
      <c r="A273" s="60">
        <v>39561</v>
      </c>
      <c r="B273" s="7" t="s">
        <v>12358</v>
      </c>
      <c r="C273" s="60" t="s">
        <v>43</v>
      </c>
      <c r="D273" s="61">
        <v>14305.51</v>
      </c>
      <c r="E273" s="62">
        <v>0</v>
      </c>
    </row>
    <row r="274" spans="1:5" x14ac:dyDescent="0.2">
      <c r="A274" s="60">
        <v>43195</v>
      </c>
      <c r="B274" s="7" t="s">
        <v>12359</v>
      </c>
      <c r="C274" s="60" t="s">
        <v>43</v>
      </c>
      <c r="D274" s="61">
        <v>6207.69</v>
      </c>
      <c r="E274" s="62">
        <v>0</v>
      </c>
    </row>
    <row r="275" spans="1:5" x14ac:dyDescent="0.2">
      <c r="A275" s="60">
        <v>43196</v>
      </c>
      <c r="B275" s="7" t="s">
        <v>12360</v>
      </c>
      <c r="C275" s="60" t="s">
        <v>43</v>
      </c>
      <c r="D275" s="61">
        <v>7693.54</v>
      </c>
      <c r="E275" s="62">
        <v>0</v>
      </c>
    </row>
    <row r="276" spans="1:5" x14ac:dyDescent="0.2">
      <c r="A276" s="60">
        <v>43198</v>
      </c>
      <c r="B276" s="7" t="s">
        <v>12361</v>
      </c>
      <c r="C276" s="60" t="s">
        <v>43</v>
      </c>
      <c r="D276" s="61">
        <v>11432.43</v>
      </c>
      <c r="E276" s="62">
        <v>0</v>
      </c>
    </row>
    <row r="277" spans="1:5" x14ac:dyDescent="0.2">
      <c r="A277" s="60">
        <v>43199</v>
      </c>
      <c r="B277" s="7" t="s">
        <v>12362</v>
      </c>
      <c r="C277" s="60" t="s">
        <v>43</v>
      </c>
      <c r="D277" s="61">
        <v>11851.35</v>
      </c>
      <c r="E277" s="62">
        <v>0</v>
      </c>
    </row>
    <row r="278" spans="1:5" x14ac:dyDescent="0.2">
      <c r="A278" s="60">
        <v>43200</v>
      </c>
      <c r="B278" s="7" t="s">
        <v>12363</v>
      </c>
      <c r="C278" s="60" t="s">
        <v>43</v>
      </c>
      <c r="D278" s="61">
        <v>13600.29</v>
      </c>
      <c r="E278" s="62">
        <v>0</v>
      </c>
    </row>
    <row r="279" spans="1:5" x14ac:dyDescent="0.2">
      <c r="A279" s="60">
        <v>43190</v>
      </c>
      <c r="B279" s="7" t="s">
        <v>12364</v>
      </c>
      <c r="C279" s="60" t="s">
        <v>43</v>
      </c>
      <c r="D279" s="61">
        <v>2111.11</v>
      </c>
      <c r="E279" s="62">
        <v>0</v>
      </c>
    </row>
    <row r="280" spans="1:5" x14ac:dyDescent="0.2">
      <c r="A280" s="60">
        <v>39555</v>
      </c>
      <c r="B280" s="7" t="s">
        <v>12365</v>
      </c>
      <c r="C280" s="60" t="s">
        <v>43</v>
      </c>
      <c r="D280" s="61">
        <v>2283.6799999999998</v>
      </c>
      <c r="E280" s="62">
        <v>0</v>
      </c>
    </row>
    <row r="281" spans="1:5" x14ac:dyDescent="0.2">
      <c r="A281" s="60">
        <v>43191</v>
      </c>
      <c r="B281" s="7" t="s">
        <v>12366</v>
      </c>
      <c r="C281" s="60" t="s">
        <v>43</v>
      </c>
      <c r="D281" s="61">
        <v>3037.61</v>
      </c>
      <c r="E281" s="62">
        <v>0</v>
      </c>
    </row>
    <row r="282" spans="1:5" x14ac:dyDescent="0.2">
      <c r="A282" s="60">
        <v>39548</v>
      </c>
      <c r="B282" s="7" t="s">
        <v>12367</v>
      </c>
      <c r="C282" s="60" t="s">
        <v>43</v>
      </c>
      <c r="D282" s="61">
        <v>3387.41</v>
      </c>
      <c r="E282" s="62">
        <v>0</v>
      </c>
    </row>
    <row r="283" spans="1:5" x14ac:dyDescent="0.2">
      <c r="A283" s="60">
        <v>43192</v>
      </c>
      <c r="B283" s="7" t="s">
        <v>12368</v>
      </c>
      <c r="C283" s="60" t="s">
        <v>43</v>
      </c>
      <c r="D283" s="61">
        <v>3979</v>
      </c>
      <c r="E283" s="62">
        <v>0</v>
      </c>
    </row>
    <row r="284" spans="1:5" x14ac:dyDescent="0.2">
      <c r="A284" s="60">
        <v>39554</v>
      </c>
      <c r="B284" s="7" t="s">
        <v>12369</v>
      </c>
      <c r="C284" s="60" t="s">
        <v>43</v>
      </c>
      <c r="D284" s="61">
        <v>4479.33</v>
      </c>
      <c r="E284" s="62">
        <v>0</v>
      </c>
    </row>
    <row r="285" spans="1:5" x14ac:dyDescent="0.2">
      <c r="A285" s="60">
        <v>43194</v>
      </c>
      <c r="B285" s="7" t="s">
        <v>12370</v>
      </c>
      <c r="C285" s="60" t="s">
        <v>43</v>
      </c>
      <c r="D285" s="61">
        <v>1808.53</v>
      </c>
      <c r="E285" s="62">
        <v>0</v>
      </c>
    </row>
    <row r="286" spans="1:5" x14ac:dyDescent="0.2">
      <c r="A286" s="60">
        <v>39551</v>
      </c>
      <c r="B286" s="7" t="s">
        <v>12371</v>
      </c>
      <c r="C286" s="60" t="s">
        <v>43</v>
      </c>
      <c r="D286" s="61">
        <v>1991.38</v>
      </c>
      <c r="E286" s="62">
        <v>0</v>
      </c>
    </row>
    <row r="287" spans="1:5" x14ac:dyDescent="0.2">
      <c r="A287" s="60">
        <v>43185</v>
      </c>
      <c r="B287" s="7" t="s">
        <v>12372</v>
      </c>
      <c r="C287" s="60" t="s">
        <v>43</v>
      </c>
      <c r="D287" s="61">
        <v>5659.15</v>
      </c>
      <c r="E287" s="62">
        <v>0</v>
      </c>
    </row>
    <row r="288" spans="1:5" x14ac:dyDescent="0.2">
      <c r="A288" s="60">
        <v>43186</v>
      </c>
      <c r="B288" s="7" t="s">
        <v>12373</v>
      </c>
      <c r="C288" s="60" t="s">
        <v>43</v>
      </c>
      <c r="D288" s="61">
        <v>5969.26</v>
      </c>
      <c r="E288" s="62">
        <v>0</v>
      </c>
    </row>
    <row r="289" spans="1:5" x14ac:dyDescent="0.2">
      <c r="A289" s="60">
        <v>43187</v>
      </c>
      <c r="B289" s="7" t="s">
        <v>12374</v>
      </c>
      <c r="C289" s="60" t="s">
        <v>43</v>
      </c>
      <c r="D289" s="61">
        <v>7921.27</v>
      </c>
      <c r="E289" s="62">
        <v>0</v>
      </c>
    </row>
    <row r="290" spans="1:5" x14ac:dyDescent="0.2">
      <c r="A290" s="60">
        <v>43188</v>
      </c>
      <c r="B290" s="7" t="s">
        <v>12375</v>
      </c>
      <c r="C290" s="60" t="s">
        <v>43</v>
      </c>
      <c r="D290" s="61">
        <v>9597.67</v>
      </c>
      <c r="E290" s="62">
        <v>0</v>
      </c>
    </row>
    <row r="291" spans="1:5" x14ac:dyDescent="0.2">
      <c r="A291" s="60">
        <v>43189</v>
      </c>
      <c r="B291" s="7" t="s">
        <v>12376</v>
      </c>
      <c r="C291" s="60" t="s">
        <v>43</v>
      </c>
      <c r="D291" s="61">
        <v>10795.78</v>
      </c>
      <c r="E291" s="62">
        <v>0</v>
      </c>
    </row>
    <row r="292" spans="1:5" x14ac:dyDescent="0.2">
      <c r="A292" s="60">
        <v>346</v>
      </c>
      <c r="B292" s="7" t="s">
        <v>303</v>
      </c>
      <c r="C292" s="60" t="s">
        <v>17</v>
      </c>
      <c r="D292" s="61">
        <v>23.69</v>
      </c>
      <c r="E292" s="62">
        <v>0</v>
      </c>
    </row>
    <row r="293" spans="1:5" x14ac:dyDescent="0.2">
      <c r="A293" s="60">
        <v>3312</v>
      </c>
      <c r="B293" s="7" t="s">
        <v>304</v>
      </c>
      <c r="C293" s="60" t="s">
        <v>17</v>
      </c>
      <c r="D293" s="61">
        <v>20.98</v>
      </c>
      <c r="E293" s="62">
        <v>0</v>
      </c>
    </row>
    <row r="294" spans="1:5" x14ac:dyDescent="0.2">
      <c r="A294" s="60">
        <v>339</v>
      </c>
      <c r="B294" s="7" t="s">
        <v>305</v>
      </c>
      <c r="C294" s="60" t="s">
        <v>23</v>
      </c>
      <c r="D294" s="61">
        <v>1.22</v>
      </c>
      <c r="E294" s="62">
        <v>0</v>
      </c>
    </row>
    <row r="295" spans="1:5" x14ac:dyDescent="0.2">
      <c r="A295" s="60">
        <v>340</v>
      </c>
      <c r="B295" s="7" t="s">
        <v>306</v>
      </c>
      <c r="C295" s="60" t="s">
        <v>23</v>
      </c>
      <c r="D295" s="61">
        <v>1.1000000000000001</v>
      </c>
      <c r="E295" s="62">
        <v>0</v>
      </c>
    </row>
    <row r="296" spans="1:5" x14ac:dyDescent="0.2">
      <c r="A296" s="60">
        <v>43130</v>
      </c>
      <c r="B296" s="7" t="s">
        <v>307</v>
      </c>
      <c r="C296" s="60" t="s">
        <v>17</v>
      </c>
      <c r="D296" s="61">
        <v>20</v>
      </c>
      <c r="E296" s="62">
        <v>0</v>
      </c>
    </row>
    <row r="297" spans="1:5" x14ac:dyDescent="0.2">
      <c r="A297" s="60">
        <v>344</v>
      </c>
      <c r="B297" s="7" t="s">
        <v>308</v>
      </c>
      <c r="C297" s="60" t="s">
        <v>17</v>
      </c>
      <c r="D297" s="61">
        <v>26.29</v>
      </c>
      <c r="E297" s="62">
        <v>0</v>
      </c>
    </row>
    <row r="298" spans="1:5" x14ac:dyDescent="0.2">
      <c r="A298" s="60">
        <v>345</v>
      </c>
      <c r="B298" s="7" t="s">
        <v>309</v>
      </c>
      <c r="C298" s="60" t="s">
        <v>17</v>
      </c>
      <c r="D298" s="61">
        <v>28.52</v>
      </c>
      <c r="E298" s="62">
        <v>0</v>
      </c>
    </row>
    <row r="299" spans="1:5" x14ac:dyDescent="0.2">
      <c r="A299" s="60">
        <v>43131</v>
      </c>
      <c r="B299" s="7" t="s">
        <v>310</v>
      </c>
      <c r="C299" s="60" t="s">
        <v>17</v>
      </c>
      <c r="D299" s="61">
        <v>23.23</v>
      </c>
      <c r="E299" s="62">
        <v>0</v>
      </c>
    </row>
    <row r="300" spans="1:5" x14ac:dyDescent="0.2">
      <c r="A300" s="60">
        <v>3313</v>
      </c>
      <c r="B300" s="7" t="s">
        <v>311</v>
      </c>
      <c r="C300" s="60" t="s">
        <v>17</v>
      </c>
      <c r="D300" s="61">
        <v>27</v>
      </c>
      <c r="E300" s="62">
        <v>0</v>
      </c>
    </row>
    <row r="301" spans="1:5" x14ac:dyDescent="0.2">
      <c r="A301" s="60">
        <v>43132</v>
      </c>
      <c r="B301" s="7" t="s">
        <v>312</v>
      </c>
      <c r="C301" s="60" t="s">
        <v>17</v>
      </c>
      <c r="D301" s="61">
        <v>20</v>
      </c>
      <c r="E301" s="62">
        <v>0</v>
      </c>
    </row>
    <row r="302" spans="1:5" x14ac:dyDescent="0.2">
      <c r="A302" s="60">
        <v>45245</v>
      </c>
      <c r="B302" s="7" t="s">
        <v>313</v>
      </c>
      <c r="C302" s="60" t="s">
        <v>43</v>
      </c>
      <c r="D302" s="61">
        <v>39.32</v>
      </c>
      <c r="E302" s="62">
        <v>0</v>
      </c>
    </row>
    <row r="303" spans="1:5" x14ac:dyDescent="0.2">
      <c r="A303" s="60">
        <v>366</v>
      </c>
      <c r="B303" s="7" t="s">
        <v>314</v>
      </c>
      <c r="C303" s="60" t="s">
        <v>24</v>
      </c>
      <c r="D303" s="61">
        <v>95</v>
      </c>
      <c r="E303" s="62">
        <v>0</v>
      </c>
    </row>
    <row r="304" spans="1:5" x14ac:dyDescent="0.2">
      <c r="A304" s="60">
        <v>367</v>
      </c>
      <c r="B304" s="7" t="s">
        <v>315</v>
      </c>
      <c r="C304" s="60" t="s">
        <v>24</v>
      </c>
      <c r="D304" s="61">
        <v>96.24</v>
      </c>
      <c r="E304" s="62">
        <v>0</v>
      </c>
    </row>
    <row r="305" spans="1:5" x14ac:dyDescent="0.2">
      <c r="A305" s="60">
        <v>370</v>
      </c>
      <c r="B305" s="7" t="s">
        <v>316</v>
      </c>
      <c r="C305" s="60" t="s">
        <v>24</v>
      </c>
      <c r="D305" s="61">
        <v>95</v>
      </c>
      <c r="E305" s="62">
        <v>0</v>
      </c>
    </row>
    <row r="306" spans="1:5" x14ac:dyDescent="0.2">
      <c r="A306" s="60">
        <v>368</v>
      </c>
      <c r="B306" s="7" t="s">
        <v>317</v>
      </c>
      <c r="C306" s="60" t="s">
        <v>24</v>
      </c>
      <c r="D306" s="61">
        <v>47.5</v>
      </c>
      <c r="E306" s="62">
        <v>0</v>
      </c>
    </row>
    <row r="307" spans="1:5" x14ac:dyDescent="0.2">
      <c r="A307" s="60">
        <v>11075</v>
      </c>
      <c r="B307" s="7" t="s">
        <v>318</v>
      </c>
      <c r="C307" s="60" t="s">
        <v>24</v>
      </c>
      <c r="D307" s="61">
        <v>1090.3</v>
      </c>
      <c r="E307" s="62">
        <v>0</v>
      </c>
    </row>
    <row r="308" spans="1:5" x14ac:dyDescent="0.2">
      <c r="A308" s="60">
        <v>1381</v>
      </c>
      <c r="B308" s="7" t="s">
        <v>319</v>
      </c>
      <c r="C308" s="60" t="s">
        <v>17</v>
      </c>
      <c r="D308" s="61">
        <v>0.8</v>
      </c>
      <c r="E308" s="62">
        <v>0</v>
      </c>
    </row>
    <row r="309" spans="1:5" x14ac:dyDescent="0.2">
      <c r="A309" s="60">
        <v>34353</v>
      </c>
      <c r="B309" s="7" t="s">
        <v>320</v>
      </c>
      <c r="C309" s="60" t="s">
        <v>17</v>
      </c>
      <c r="D309" s="61">
        <v>1.49</v>
      </c>
      <c r="E309" s="62">
        <v>0</v>
      </c>
    </row>
    <row r="310" spans="1:5" x14ac:dyDescent="0.2">
      <c r="A310" s="60">
        <v>37595</v>
      </c>
      <c r="B310" s="7" t="s">
        <v>321</v>
      </c>
      <c r="C310" s="60" t="s">
        <v>17</v>
      </c>
      <c r="D310" s="61">
        <v>2.46</v>
      </c>
      <c r="E310" s="62">
        <v>0</v>
      </c>
    </row>
    <row r="311" spans="1:5" x14ac:dyDescent="0.2">
      <c r="A311" s="60">
        <v>37596</v>
      </c>
      <c r="B311" s="7" t="s">
        <v>322</v>
      </c>
      <c r="C311" s="60" t="s">
        <v>17</v>
      </c>
      <c r="D311" s="61">
        <v>2.82</v>
      </c>
      <c r="E311" s="62">
        <v>0</v>
      </c>
    </row>
    <row r="312" spans="1:5" x14ac:dyDescent="0.2">
      <c r="A312" s="60">
        <v>371</v>
      </c>
      <c r="B312" s="7" t="s">
        <v>323</v>
      </c>
      <c r="C312" s="60" t="s">
        <v>17</v>
      </c>
      <c r="D312" s="61">
        <v>0.87</v>
      </c>
      <c r="E312" s="62">
        <v>0</v>
      </c>
    </row>
    <row r="313" spans="1:5" x14ac:dyDescent="0.2">
      <c r="A313" s="60">
        <v>37553</v>
      </c>
      <c r="B313" s="7" t="s">
        <v>324</v>
      </c>
      <c r="C313" s="60" t="s">
        <v>17</v>
      </c>
      <c r="D313" s="61">
        <v>1.63</v>
      </c>
      <c r="E313" s="62">
        <v>0</v>
      </c>
    </row>
    <row r="314" spans="1:5" x14ac:dyDescent="0.2">
      <c r="A314" s="60">
        <v>37552</v>
      </c>
      <c r="B314" s="7" t="s">
        <v>325</v>
      </c>
      <c r="C314" s="60" t="s">
        <v>17</v>
      </c>
      <c r="D314" s="61">
        <v>2.63</v>
      </c>
      <c r="E314" s="62">
        <v>0</v>
      </c>
    </row>
    <row r="315" spans="1:5" x14ac:dyDescent="0.2">
      <c r="A315" s="60">
        <v>36880</v>
      </c>
      <c r="B315" s="7" t="s">
        <v>326</v>
      </c>
      <c r="C315" s="60" t="s">
        <v>17</v>
      </c>
      <c r="D315" s="61">
        <v>2.67</v>
      </c>
      <c r="E315" s="62">
        <v>0</v>
      </c>
    </row>
    <row r="316" spans="1:5" x14ac:dyDescent="0.2">
      <c r="A316" s="60">
        <v>34355</v>
      </c>
      <c r="B316" s="7" t="s">
        <v>327</v>
      </c>
      <c r="C316" s="60" t="s">
        <v>17</v>
      </c>
      <c r="D316" s="61">
        <v>2.2999999999999998</v>
      </c>
      <c r="E316" s="62">
        <v>0</v>
      </c>
    </row>
    <row r="317" spans="1:5" x14ac:dyDescent="0.2">
      <c r="A317" s="60">
        <v>130</v>
      </c>
      <c r="B317" s="7" t="s">
        <v>328</v>
      </c>
      <c r="C317" s="60" t="s">
        <v>17</v>
      </c>
      <c r="D317" s="61">
        <v>4.18</v>
      </c>
      <c r="E317" s="62">
        <v>0</v>
      </c>
    </row>
    <row r="318" spans="1:5" x14ac:dyDescent="0.2">
      <c r="A318" s="60">
        <v>135</v>
      </c>
      <c r="B318" s="7" t="s">
        <v>329</v>
      </c>
      <c r="C318" s="60" t="s">
        <v>17</v>
      </c>
      <c r="D318" s="61">
        <v>3.36</v>
      </c>
      <c r="E318" s="62">
        <v>0</v>
      </c>
    </row>
    <row r="319" spans="1:5" x14ac:dyDescent="0.2">
      <c r="A319" s="60">
        <v>36886</v>
      </c>
      <c r="B319" s="7" t="s">
        <v>330</v>
      </c>
      <c r="C319" s="60" t="s">
        <v>17</v>
      </c>
      <c r="D319" s="61">
        <v>0.83</v>
      </c>
      <c r="E319" s="62">
        <v>0</v>
      </c>
    </row>
    <row r="320" spans="1:5" x14ac:dyDescent="0.2">
      <c r="A320" s="60">
        <v>38546</v>
      </c>
      <c r="B320" s="7" t="s">
        <v>331</v>
      </c>
      <c r="C320" s="60" t="s">
        <v>24</v>
      </c>
      <c r="D320" s="61">
        <v>586.49</v>
      </c>
      <c r="E320" s="62">
        <v>0</v>
      </c>
    </row>
    <row r="321" spans="1:5" x14ac:dyDescent="0.2">
      <c r="A321" s="60">
        <v>34549</v>
      </c>
      <c r="B321" s="7" t="s">
        <v>332</v>
      </c>
      <c r="C321" s="60" t="s">
        <v>24</v>
      </c>
      <c r="D321" s="61"/>
      <c r="E321" s="62">
        <v>0</v>
      </c>
    </row>
    <row r="322" spans="1:5" x14ac:dyDescent="0.2">
      <c r="A322" s="60">
        <v>6081</v>
      </c>
      <c r="B322" s="7" t="s">
        <v>333</v>
      </c>
      <c r="C322" s="60" t="s">
        <v>24</v>
      </c>
      <c r="D322" s="61"/>
      <c r="E322" s="62">
        <v>0</v>
      </c>
    </row>
    <row r="323" spans="1:5" x14ac:dyDescent="0.2">
      <c r="A323" s="60">
        <v>6077</v>
      </c>
      <c r="B323" s="7" t="s">
        <v>334</v>
      </c>
      <c r="C323" s="60" t="s">
        <v>24</v>
      </c>
      <c r="D323" s="61"/>
      <c r="E323" s="62">
        <v>0</v>
      </c>
    </row>
    <row r="324" spans="1:5" x14ac:dyDescent="0.2">
      <c r="A324" s="60">
        <v>6079</v>
      </c>
      <c r="B324" s="7" t="s">
        <v>335</v>
      </c>
      <c r="C324" s="60" t="s">
        <v>24</v>
      </c>
      <c r="D324" s="61"/>
      <c r="E324" s="62">
        <v>0</v>
      </c>
    </row>
    <row r="325" spans="1:5" x14ac:dyDescent="0.2">
      <c r="A325" s="60">
        <v>1091</v>
      </c>
      <c r="B325" s="7" t="s">
        <v>336</v>
      </c>
      <c r="C325" s="60" t="s">
        <v>43</v>
      </c>
      <c r="D325" s="61"/>
      <c r="E325" s="62">
        <v>0</v>
      </c>
    </row>
    <row r="326" spans="1:5" x14ac:dyDescent="0.2">
      <c r="A326" s="60">
        <v>1094</v>
      </c>
      <c r="B326" s="7" t="s">
        <v>337</v>
      </c>
      <c r="C326" s="60" t="s">
        <v>43</v>
      </c>
      <c r="D326" s="61"/>
      <c r="E326" s="62">
        <v>0</v>
      </c>
    </row>
    <row r="327" spans="1:5" x14ac:dyDescent="0.2">
      <c r="A327" s="60">
        <v>1095</v>
      </c>
      <c r="B327" s="7" t="s">
        <v>338</v>
      </c>
      <c r="C327" s="60" t="s">
        <v>43</v>
      </c>
      <c r="D327" s="61"/>
      <c r="E327" s="62">
        <v>0</v>
      </c>
    </row>
    <row r="328" spans="1:5" x14ac:dyDescent="0.2">
      <c r="A328" s="60">
        <v>1092</v>
      </c>
      <c r="B328" s="7" t="s">
        <v>339</v>
      </c>
      <c r="C328" s="60" t="s">
        <v>43</v>
      </c>
      <c r="D328" s="61"/>
      <c r="E328" s="62">
        <v>0</v>
      </c>
    </row>
    <row r="329" spans="1:5" x14ac:dyDescent="0.2">
      <c r="A329" s="60">
        <v>1093</v>
      </c>
      <c r="B329" s="7" t="s">
        <v>340</v>
      </c>
      <c r="C329" s="60" t="s">
        <v>43</v>
      </c>
      <c r="D329" s="61"/>
      <c r="E329" s="62">
        <v>0</v>
      </c>
    </row>
    <row r="330" spans="1:5" x14ac:dyDescent="0.2">
      <c r="A330" s="60">
        <v>1090</v>
      </c>
      <c r="B330" s="7" t="s">
        <v>341</v>
      </c>
      <c r="C330" s="60" t="s">
        <v>43</v>
      </c>
      <c r="D330" s="61"/>
      <c r="E330" s="62">
        <v>0</v>
      </c>
    </row>
    <row r="331" spans="1:5" x14ac:dyDescent="0.2">
      <c r="A331" s="60">
        <v>1096</v>
      </c>
      <c r="B331" s="7" t="s">
        <v>342</v>
      </c>
      <c r="C331" s="60" t="s">
        <v>43</v>
      </c>
      <c r="D331" s="61"/>
      <c r="E331" s="62">
        <v>0</v>
      </c>
    </row>
    <row r="332" spans="1:5" x14ac:dyDescent="0.2">
      <c r="A332" s="60">
        <v>1097</v>
      </c>
      <c r="B332" s="7" t="s">
        <v>343</v>
      </c>
      <c r="C332" s="60" t="s">
        <v>43</v>
      </c>
      <c r="D332" s="61"/>
      <c r="E332" s="62">
        <v>0</v>
      </c>
    </row>
    <row r="333" spans="1:5" x14ac:dyDescent="0.2">
      <c r="A333" s="60">
        <v>378</v>
      </c>
      <c r="B333" s="7" t="s">
        <v>344</v>
      </c>
      <c r="C333" s="60" t="s">
        <v>188</v>
      </c>
      <c r="D333" s="61">
        <v>22.76</v>
      </c>
      <c r="E333" s="62">
        <v>0</v>
      </c>
    </row>
    <row r="334" spans="1:5" x14ac:dyDescent="0.2">
      <c r="A334" s="60">
        <v>40911</v>
      </c>
      <c r="B334" s="7" t="s">
        <v>345</v>
      </c>
      <c r="C334" s="60" t="s">
        <v>190</v>
      </c>
      <c r="D334" s="61">
        <v>3999.98</v>
      </c>
      <c r="E334" s="62">
        <v>0</v>
      </c>
    </row>
    <row r="335" spans="1:5" x14ac:dyDescent="0.2">
      <c r="A335" s="60">
        <v>33939</v>
      </c>
      <c r="B335" s="7" t="s">
        <v>346</v>
      </c>
      <c r="C335" s="60" t="s">
        <v>188</v>
      </c>
      <c r="D335" s="61">
        <v>130.28</v>
      </c>
      <c r="E335" s="62">
        <v>0</v>
      </c>
    </row>
    <row r="336" spans="1:5" x14ac:dyDescent="0.2">
      <c r="A336" s="60">
        <v>40815</v>
      </c>
      <c r="B336" s="7" t="s">
        <v>347</v>
      </c>
      <c r="C336" s="60" t="s">
        <v>190</v>
      </c>
      <c r="D336" s="61">
        <v>22894.67</v>
      </c>
      <c r="E336" s="62">
        <v>0</v>
      </c>
    </row>
    <row r="337" spans="1:5" x14ac:dyDescent="0.2">
      <c r="A337" s="60">
        <v>33952</v>
      </c>
      <c r="B337" s="7" t="s">
        <v>348</v>
      </c>
      <c r="C337" s="60" t="s">
        <v>188</v>
      </c>
      <c r="D337" s="61">
        <v>138.02000000000001</v>
      </c>
      <c r="E337" s="62">
        <v>0</v>
      </c>
    </row>
    <row r="338" spans="1:5" x14ac:dyDescent="0.2">
      <c r="A338" s="60">
        <v>40816</v>
      </c>
      <c r="B338" s="7" t="s">
        <v>349</v>
      </c>
      <c r="C338" s="60" t="s">
        <v>190</v>
      </c>
      <c r="D338" s="61">
        <v>24254.7</v>
      </c>
      <c r="E338" s="62">
        <v>0</v>
      </c>
    </row>
    <row r="339" spans="1:5" x14ac:dyDescent="0.2">
      <c r="A339" s="60">
        <v>33953</v>
      </c>
      <c r="B339" s="7" t="s">
        <v>350</v>
      </c>
      <c r="C339" s="60" t="s">
        <v>188</v>
      </c>
      <c r="D339" s="61">
        <v>144.65</v>
      </c>
      <c r="E339" s="62">
        <v>0</v>
      </c>
    </row>
    <row r="340" spans="1:5" x14ac:dyDescent="0.2">
      <c r="A340" s="60">
        <v>40817</v>
      </c>
      <c r="B340" s="7" t="s">
        <v>351</v>
      </c>
      <c r="C340" s="60" t="s">
        <v>190</v>
      </c>
      <c r="D340" s="61">
        <v>25419.72</v>
      </c>
      <c r="E340" s="62">
        <v>0</v>
      </c>
    </row>
    <row r="341" spans="1:5" x14ac:dyDescent="0.2">
      <c r="A341" s="60">
        <v>13348</v>
      </c>
      <c r="B341" s="7" t="s">
        <v>352</v>
      </c>
      <c r="C341" s="60" t="s">
        <v>43</v>
      </c>
      <c r="D341" s="61"/>
      <c r="E341" s="62">
        <v>0</v>
      </c>
    </row>
    <row r="342" spans="1:5" x14ac:dyDescent="0.2">
      <c r="A342" s="60">
        <v>39212</v>
      </c>
      <c r="B342" s="7" t="s">
        <v>353</v>
      </c>
      <c r="C342" s="60" t="s">
        <v>43</v>
      </c>
      <c r="D342" s="61">
        <v>2.5099999999999998</v>
      </c>
      <c r="E342" s="62">
        <v>0</v>
      </c>
    </row>
    <row r="343" spans="1:5" x14ac:dyDescent="0.2">
      <c r="A343" s="60">
        <v>39211</v>
      </c>
      <c r="B343" s="7" t="s">
        <v>354</v>
      </c>
      <c r="C343" s="60" t="s">
        <v>43</v>
      </c>
      <c r="D343" s="61">
        <v>2.25</v>
      </c>
      <c r="E343" s="62">
        <v>0</v>
      </c>
    </row>
    <row r="344" spans="1:5" x14ac:dyDescent="0.2">
      <c r="A344" s="60">
        <v>39210</v>
      </c>
      <c r="B344" s="7" t="s">
        <v>355</v>
      </c>
      <c r="C344" s="60" t="s">
        <v>43</v>
      </c>
      <c r="D344" s="61">
        <v>1.26</v>
      </c>
      <c r="E344" s="62">
        <v>0</v>
      </c>
    </row>
    <row r="345" spans="1:5" x14ac:dyDescent="0.2">
      <c r="A345" s="60">
        <v>39208</v>
      </c>
      <c r="B345" s="7" t="s">
        <v>356</v>
      </c>
      <c r="C345" s="60" t="s">
        <v>43</v>
      </c>
      <c r="D345" s="61">
        <v>0.68</v>
      </c>
      <c r="E345" s="62">
        <v>0</v>
      </c>
    </row>
    <row r="346" spans="1:5" x14ac:dyDescent="0.2">
      <c r="A346" s="60">
        <v>39214</v>
      </c>
      <c r="B346" s="7" t="s">
        <v>357</v>
      </c>
      <c r="C346" s="60" t="s">
        <v>43</v>
      </c>
      <c r="D346" s="61">
        <v>4.6500000000000004</v>
      </c>
      <c r="E346" s="62">
        <v>0</v>
      </c>
    </row>
    <row r="347" spans="1:5" x14ac:dyDescent="0.2">
      <c r="A347" s="60">
        <v>39213</v>
      </c>
      <c r="B347" s="7" t="s">
        <v>358</v>
      </c>
      <c r="C347" s="60" t="s">
        <v>43</v>
      </c>
      <c r="D347" s="61">
        <v>3.29</v>
      </c>
      <c r="E347" s="62">
        <v>0</v>
      </c>
    </row>
    <row r="348" spans="1:5" x14ac:dyDescent="0.2">
      <c r="A348" s="60">
        <v>39215</v>
      </c>
      <c r="B348" s="7" t="s">
        <v>359</v>
      </c>
      <c r="C348" s="60" t="s">
        <v>43</v>
      </c>
      <c r="D348" s="61">
        <v>8.4700000000000006</v>
      </c>
      <c r="E348" s="62">
        <v>0</v>
      </c>
    </row>
    <row r="349" spans="1:5" x14ac:dyDescent="0.2">
      <c r="A349" s="60">
        <v>39209</v>
      </c>
      <c r="B349" s="7" t="s">
        <v>360</v>
      </c>
      <c r="C349" s="60" t="s">
        <v>43</v>
      </c>
      <c r="D349" s="61">
        <v>0.81</v>
      </c>
      <c r="E349" s="62">
        <v>0</v>
      </c>
    </row>
    <row r="350" spans="1:5" x14ac:dyDescent="0.2">
      <c r="A350" s="60">
        <v>39207</v>
      </c>
      <c r="B350" s="7" t="s">
        <v>361</v>
      </c>
      <c r="C350" s="60" t="s">
        <v>43</v>
      </c>
      <c r="D350" s="61">
        <v>1.26</v>
      </c>
      <c r="E350" s="62">
        <v>0</v>
      </c>
    </row>
    <row r="351" spans="1:5" x14ac:dyDescent="0.2">
      <c r="A351" s="60">
        <v>39216</v>
      </c>
      <c r="B351" s="7" t="s">
        <v>362</v>
      </c>
      <c r="C351" s="60" t="s">
        <v>43</v>
      </c>
      <c r="D351" s="61">
        <v>11.82</v>
      </c>
      <c r="E351" s="62">
        <v>0</v>
      </c>
    </row>
    <row r="352" spans="1:5" x14ac:dyDescent="0.2">
      <c r="A352" s="60">
        <v>11267</v>
      </c>
      <c r="B352" s="7" t="s">
        <v>363</v>
      </c>
      <c r="C352" s="60" t="s">
        <v>43</v>
      </c>
      <c r="D352" s="61"/>
      <c r="E352" s="62">
        <v>0</v>
      </c>
    </row>
    <row r="353" spans="1:5" x14ac:dyDescent="0.2">
      <c r="A353" s="60">
        <v>379</v>
      </c>
      <c r="B353" s="7" t="s">
        <v>364</v>
      </c>
      <c r="C353" s="60" t="s">
        <v>43</v>
      </c>
      <c r="D353" s="61"/>
      <c r="E353" s="62">
        <v>0</v>
      </c>
    </row>
    <row r="354" spans="1:5" x14ac:dyDescent="0.2">
      <c r="A354" s="60">
        <v>510</v>
      </c>
      <c r="B354" s="7" t="s">
        <v>365</v>
      </c>
      <c r="C354" s="60" t="s">
        <v>17</v>
      </c>
      <c r="D354" s="61">
        <v>15.37</v>
      </c>
      <c r="E354" s="62">
        <v>0</v>
      </c>
    </row>
    <row r="355" spans="1:5" x14ac:dyDescent="0.2">
      <c r="A355" s="60">
        <v>516</v>
      </c>
      <c r="B355" s="7" t="s">
        <v>366</v>
      </c>
      <c r="C355" s="60" t="s">
        <v>17</v>
      </c>
      <c r="D355" s="61">
        <v>18.21</v>
      </c>
      <c r="E355" s="62">
        <v>0</v>
      </c>
    </row>
    <row r="356" spans="1:5" x14ac:dyDescent="0.2">
      <c r="A356" s="60">
        <v>509</v>
      </c>
      <c r="B356" s="7" t="s">
        <v>367</v>
      </c>
      <c r="C356" s="60" t="s">
        <v>17</v>
      </c>
      <c r="D356" s="61">
        <v>20.43</v>
      </c>
      <c r="E356" s="62">
        <v>0</v>
      </c>
    </row>
    <row r="357" spans="1:5" x14ac:dyDescent="0.2">
      <c r="A357" s="60">
        <v>40331</v>
      </c>
      <c r="B357" s="7" t="s">
        <v>368</v>
      </c>
      <c r="C357" s="60" t="s">
        <v>188</v>
      </c>
      <c r="D357" s="61">
        <v>15.32</v>
      </c>
      <c r="E357" s="62">
        <v>0</v>
      </c>
    </row>
    <row r="358" spans="1:5" x14ac:dyDescent="0.2">
      <c r="A358" s="60">
        <v>40930</v>
      </c>
      <c r="B358" s="7" t="s">
        <v>369</v>
      </c>
      <c r="C358" s="60" t="s">
        <v>190</v>
      </c>
      <c r="D358" s="61">
        <v>2694.26</v>
      </c>
      <c r="E358" s="62">
        <v>0</v>
      </c>
    </row>
    <row r="359" spans="1:5" x14ac:dyDescent="0.2">
      <c r="A359" s="60">
        <v>377</v>
      </c>
      <c r="B359" s="7" t="s">
        <v>370</v>
      </c>
      <c r="C359" s="60" t="s">
        <v>43</v>
      </c>
      <c r="D359" s="61">
        <v>32.99</v>
      </c>
      <c r="E359" s="62">
        <v>0</v>
      </c>
    </row>
    <row r="360" spans="1:5" x14ac:dyDescent="0.2">
      <c r="A360" s="60">
        <v>11761</v>
      </c>
      <c r="B360" s="7" t="s">
        <v>371</v>
      </c>
      <c r="C360" s="60" t="s">
        <v>43</v>
      </c>
      <c r="D360" s="61">
        <v>70.2</v>
      </c>
      <c r="E360" s="62">
        <v>0</v>
      </c>
    </row>
    <row r="361" spans="1:5" x14ac:dyDescent="0.2">
      <c r="A361" s="60">
        <v>7588</v>
      </c>
      <c r="B361" s="7" t="s">
        <v>372</v>
      </c>
      <c r="C361" s="60" t="s">
        <v>43</v>
      </c>
      <c r="D361" s="61">
        <v>45</v>
      </c>
      <c r="E361" s="62">
        <v>0</v>
      </c>
    </row>
    <row r="362" spans="1:5" x14ac:dyDescent="0.2">
      <c r="A362" s="60">
        <v>34551</v>
      </c>
      <c r="B362" s="7" t="s">
        <v>373</v>
      </c>
      <c r="C362" s="60" t="s">
        <v>188</v>
      </c>
      <c r="D362" s="61">
        <v>17.88</v>
      </c>
      <c r="E362" s="62">
        <v>0</v>
      </c>
    </row>
    <row r="363" spans="1:5" x14ac:dyDescent="0.2">
      <c r="A363" s="60">
        <v>41078</v>
      </c>
      <c r="B363" s="7" t="s">
        <v>374</v>
      </c>
      <c r="C363" s="60" t="s">
        <v>190</v>
      </c>
      <c r="D363" s="61">
        <v>3146.64</v>
      </c>
      <c r="E363" s="62">
        <v>0</v>
      </c>
    </row>
    <row r="364" spans="1:5" x14ac:dyDescent="0.2">
      <c r="A364" s="60">
        <v>246</v>
      </c>
      <c r="B364" s="7" t="s">
        <v>375</v>
      </c>
      <c r="C364" s="60" t="s">
        <v>188</v>
      </c>
      <c r="D364" s="61">
        <v>19.239999999999998</v>
      </c>
      <c r="E364" s="62">
        <v>0</v>
      </c>
    </row>
    <row r="365" spans="1:5" x14ac:dyDescent="0.2">
      <c r="A365" s="60">
        <v>40927</v>
      </c>
      <c r="B365" s="7" t="s">
        <v>376</v>
      </c>
      <c r="C365" s="60" t="s">
        <v>190</v>
      </c>
      <c r="D365" s="61">
        <v>3381.95</v>
      </c>
      <c r="E365" s="62">
        <v>0</v>
      </c>
    </row>
    <row r="366" spans="1:5" x14ac:dyDescent="0.2">
      <c r="A366" s="60">
        <v>2350</v>
      </c>
      <c r="B366" s="7" t="s">
        <v>377</v>
      </c>
      <c r="C366" s="60" t="s">
        <v>188</v>
      </c>
      <c r="D366" s="61">
        <v>22.27</v>
      </c>
      <c r="E366" s="62">
        <v>0</v>
      </c>
    </row>
    <row r="367" spans="1:5" x14ac:dyDescent="0.2">
      <c r="A367" s="60">
        <v>40812</v>
      </c>
      <c r="B367" s="7" t="s">
        <v>378</v>
      </c>
      <c r="C367" s="60" t="s">
        <v>190</v>
      </c>
      <c r="D367" s="61">
        <v>3915.33</v>
      </c>
      <c r="E367" s="62">
        <v>0</v>
      </c>
    </row>
    <row r="368" spans="1:5" x14ac:dyDescent="0.2">
      <c r="A368" s="60">
        <v>245</v>
      </c>
      <c r="B368" s="7" t="s">
        <v>379</v>
      </c>
      <c r="C368" s="60" t="s">
        <v>188</v>
      </c>
      <c r="D368" s="61">
        <v>29.99</v>
      </c>
      <c r="E368" s="62">
        <v>0</v>
      </c>
    </row>
    <row r="369" spans="1:5" x14ac:dyDescent="0.2">
      <c r="A369" s="60">
        <v>41090</v>
      </c>
      <c r="B369" s="7" t="s">
        <v>380</v>
      </c>
      <c r="C369" s="60" t="s">
        <v>190</v>
      </c>
      <c r="D369" s="61">
        <v>5270.4</v>
      </c>
      <c r="E369" s="62">
        <v>0</v>
      </c>
    </row>
    <row r="370" spans="1:5" x14ac:dyDescent="0.2">
      <c r="A370" s="60">
        <v>251</v>
      </c>
      <c r="B370" s="7" t="s">
        <v>381</v>
      </c>
      <c r="C370" s="60" t="s">
        <v>188</v>
      </c>
      <c r="D370" s="61">
        <v>19.239999999999998</v>
      </c>
      <c r="E370" s="62">
        <v>0</v>
      </c>
    </row>
    <row r="371" spans="1:5" x14ac:dyDescent="0.2">
      <c r="A371" s="60">
        <v>40975</v>
      </c>
      <c r="B371" s="7" t="s">
        <v>382</v>
      </c>
      <c r="C371" s="60" t="s">
        <v>190</v>
      </c>
      <c r="D371" s="61">
        <v>3381.95</v>
      </c>
      <c r="E371" s="62">
        <v>0</v>
      </c>
    </row>
    <row r="372" spans="1:5" x14ac:dyDescent="0.2">
      <c r="A372" s="60">
        <v>6127</v>
      </c>
      <c r="B372" s="7" t="s">
        <v>383</v>
      </c>
      <c r="C372" s="60" t="s">
        <v>188</v>
      </c>
      <c r="D372" s="61">
        <v>19.239999999999998</v>
      </c>
      <c r="E372" s="62">
        <v>0</v>
      </c>
    </row>
    <row r="373" spans="1:5" x14ac:dyDescent="0.2">
      <c r="A373" s="60">
        <v>41072</v>
      </c>
      <c r="B373" s="7" t="s">
        <v>384</v>
      </c>
      <c r="C373" s="60" t="s">
        <v>190</v>
      </c>
      <c r="D373" s="61">
        <v>3381.95</v>
      </c>
      <c r="E373" s="62">
        <v>0</v>
      </c>
    </row>
    <row r="374" spans="1:5" x14ac:dyDescent="0.2">
      <c r="A374" s="60">
        <v>6121</v>
      </c>
      <c r="B374" s="7" t="s">
        <v>385</v>
      </c>
      <c r="C374" s="60" t="s">
        <v>188</v>
      </c>
      <c r="D374" s="61">
        <v>17.88</v>
      </c>
      <c r="E374" s="62">
        <v>0</v>
      </c>
    </row>
    <row r="375" spans="1:5" x14ac:dyDescent="0.2">
      <c r="A375" s="60">
        <v>41071</v>
      </c>
      <c r="B375" s="7" t="s">
        <v>386</v>
      </c>
      <c r="C375" s="60" t="s">
        <v>190</v>
      </c>
      <c r="D375" s="61">
        <v>3143.37</v>
      </c>
      <c r="E375" s="62">
        <v>0</v>
      </c>
    </row>
    <row r="376" spans="1:5" x14ac:dyDescent="0.2">
      <c r="A376" s="60">
        <v>244</v>
      </c>
      <c r="B376" s="7" t="s">
        <v>387</v>
      </c>
      <c r="C376" s="60" t="s">
        <v>188</v>
      </c>
      <c r="D376" s="61">
        <v>19.010000000000002</v>
      </c>
      <c r="E376" s="62">
        <v>0</v>
      </c>
    </row>
    <row r="377" spans="1:5" x14ac:dyDescent="0.2">
      <c r="A377" s="60">
        <v>41093</v>
      </c>
      <c r="B377" s="7" t="s">
        <v>388</v>
      </c>
      <c r="C377" s="60" t="s">
        <v>190</v>
      </c>
      <c r="D377" s="61">
        <v>3342.1</v>
      </c>
      <c r="E377" s="62">
        <v>0</v>
      </c>
    </row>
    <row r="378" spans="1:5" x14ac:dyDescent="0.2">
      <c r="A378" s="60">
        <v>532</v>
      </c>
      <c r="B378" s="7" t="s">
        <v>389</v>
      </c>
      <c r="C378" s="60" t="s">
        <v>188</v>
      </c>
      <c r="D378" s="61">
        <v>35.71</v>
      </c>
      <c r="E378" s="62">
        <v>0</v>
      </c>
    </row>
    <row r="379" spans="1:5" x14ac:dyDescent="0.2">
      <c r="A379" s="60">
        <v>40931</v>
      </c>
      <c r="B379" s="7" t="s">
        <v>390</v>
      </c>
      <c r="C379" s="60" t="s">
        <v>190</v>
      </c>
      <c r="D379" s="61">
        <v>6277.69</v>
      </c>
      <c r="E379" s="62">
        <v>0</v>
      </c>
    </row>
    <row r="380" spans="1:5" x14ac:dyDescent="0.2">
      <c r="A380" s="60">
        <v>36150</v>
      </c>
      <c r="B380" s="7" t="s">
        <v>391</v>
      </c>
      <c r="C380" s="60" t="s">
        <v>43</v>
      </c>
      <c r="D380" s="61">
        <v>49.08</v>
      </c>
      <c r="E380" s="62">
        <v>0</v>
      </c>
    </row>
    <row r="381" spans="1:5" x14ac:dyDescent="0.2">
      <c r="A381" s="60">
        <v>45262</v>
      </c>
      <c r="B381" s="7" t="s">
        <v>392</v>
      </c>
      <c r="C381" s="60" t="s">
        <v>43</v>
      </c>
      <c r="D381" s="61">
        <v>14.61</v>
      </c>
      <c r="E381" s="62">
        <v>0</v>
      </c>
    </row>
    <row r="382" spans="1:5" x14ac:dyDescent="0.2">
      <c r="A382" s="60">
        <v>4760</v>
      </c>
      <c r="B382" s="7" t="s">
        <v>393</v>
      </c>
      <c r="C382" s="60" t="s">
        <v>188</v>
      </c>
      <c r="D382" s="61">
        <v>22.76</v>
      </c>
      <c r="E382" s="62">
        <v>0</v>
      </c>
    </row>
    <row r="383" spans="1:5" x14ac:dyDescent="0.2">
      <c r="A383" s="60">
        <v>41069</v>
      </c>
      <c r="B383" s="7" t="s">
        <v>394</v>
      </c>
      <c r="C383" s="60" t="s">
        <v>190</v>
      </c>
      <c r="D383" s="61">
        <v>3999.98</v>
      </c>
      <c r="E383" s="62">
        <v>0</v>
      </c>
    </row>
    <row r="384" spans="1:5" x14ac:dyDescent="0.2">
      <c r="A384" s="60">
        <v>10422</v>
      </c>
      <c r="B384" s="7" t="s">
        <v>395</v>
      </c>
      <c r="C384" s="60" t="s">
        <v>43</v>
      </c>
      <c r="D384" s="61">
        <v>462.63</v>
      </c>
      <c r="E384" s="62">
        <v>0</v>
      </c>
    </row>
    <row r="385" spans="1:5" x14ac:dyDescent="0.2">
      <c r="A385" s="60">
        <v>44019</v>
      </c>
      <c r="B385" s="7" t="s">
        <v>396</v>
      </c>
      <c r="C385" s="60" t="s">
        <v>43</v>
      </c>
      <c r="D385" s="61">
        <v>640.39</v>
      </c>
      <c r="E385" s="62">
        <v>0</v>
      </c>
    </row>
    <row r="386" spans="1:5" x14ac:dyDescent="0.2">
      <c r="A386" s="60">
        <v>36520</v>
      </c>
      <c r="B386" s="7" t="s">
        <v>397</v>
      </c>
      <c r="C386" s="60" t="s">
        <v>43</v>
      </c>
      <c r="D386" s="61">
        <v>778.64</v>
      </c>
      <c r="E386" s="62">
        <v>0</v>
      </c>
    </row>
    <row r="387" spans="1:5" x14ac:dyDescent="0.2">
      <c r="A387" s="60">
        <v>42319</v>
      </c>
      <c r="B387" s="7" t="s">
        <v>398</v>
      </c>
      <c r="C387" s="60" t="s">
        <v>43</v>
      </c>
      <c r="D387" s="61">
        <v>697.7</v>
      </c>
      <c r="E387" s="62">
        <v>0</v>
      </c>
    </row>
    <row r="388" spans="1:5" x14ac:dyDescent="0.2">
      <c r="A388" s="60">
        <v>10420</v>
      </c>
      <c r="B388" s="7" t="s">
        <v>399</v>
      </c>
      <c r="C388" s="60" t="s">
        <v>43</v>
      </c>
      <c r="D388" s="61">
        <v>247.5</v>
      </c>
      <c r="E388" s="62">
        <v>0</v>
      </c>
    </row>
    <row r="389" spans="1:5" x14ac:dyDescent="0.2">
      <c r="A389" s="60">
        <v>10421</v>
      </c>
      <c r="B389" s="7" t="s">
        <v>400</v>
      </c>
      <c r="C389" s="60" t="s">
        <v>43</v>
      </c>
      <c r="D389" s="61">
        <v>271.97000000000003</v>
      </c>
      <c r="E389" s="62">
        <v>0</v>
      </c>
    </row>
    <row r="390" spans="1:5" x14ac:dyDescent="0.2">
      <c r="A390" s="60">
        <v>11786</v>
      </c>
      <c r="B390" s="7" t="s">
        <v>401</v>
      </c>
      <c r="C390" s="60" t="s">
        <v>43</v>
      </c>
      <c r="D390" s="61">
        <v>548.4</v>
      </c>
      <c r="E390" s="62">
        <v>0</v>
      </c>
    </row>
    <row r="391" spans="1:5" x14ac:dyDescent="0.2">
      <c r="A391" s="60">
        <v>45195</v>
      </c>
      <c r="B391" s="7" t="s">
        <v>402</v>
      </c>
      <c r="C391" s="60" t="s">
        <v>43</v>
      </c>
      <c r="D391" s="61">
        <v>4665.6899999999996</v>
      </c>
      <c r="E391" s="62">
        <v>0</v>
      </c>
    </row>
    <row r="392" spans="1:5" x14ac:dyDescent="0.2">
      <c r="A392" s="60">
        <v>45226</v>
      </c>
      <c r="B392" s="7" t="s">
        <v>403</v>
      </c>
      <c r="C392" s="60" t="s">
        <v>43</v>
      </c>
      <c r="D392" s="61">
        <v>15.63</v>
      </c>
      <c r="E392" s="62">
        <v>0</v>
      </c>
    </row>
    <row r="393" spans="1:5" x14ac:dyDescent="0.2">
      <c r="A393" s="60">
        <v>4815</v>
      </c>
      <c r="B393" s="7" t="s">
        <v>404</v>
      </c>
      <c r="C393" s="60" t="s">
        <v>43</v>
      </c>
      <c r="D393" s="61">
        <v>12.02</v>
      </c>
      <c r="E393" s="62">
        <v>0</v>
      </c>
    </row>
    <row r="394" spans="1:5" x14ac:dyDescent="0.2">
      <c r="A394" s="60">
        <v>541</v>
      </c>
      <c r="B394" s="7" t="s">
        <v>405</v>
      </c>
      <c r="C394" s="60" t="s">
        <v>43</v>
      </c>
      <c r="D394" s="61">
        <v>274.89999999999998</v>
      </c>
      <c r="E394" s="62">
        <v>0</v>
      </c>
    </row>
    <row r="395" spans="1:5" x14ac:dyDescent="0.2">
      <c r="A395" s="60">
        <v>542</v>
      </c>
      <c r="B395" s="7" t="s">
        <v>406</v>
      </c>
      <c r="C395" s="60" t="s">
        <v>43</v>
      </c>
      <c r="D395" s="61">
        <v>344.59</v>
      </c>
      <c r="E395" s="62">
        <v>0</v>
      </c>
    </row>
    <row r="396" spans="1:5" x14ac:dyDescent="0.2">
      <c r="A396" s="60">
        <v>540</v>
      </c>
      <c r="B396" s="7" t="s">
        <v>407</v>
      </c>
      <c r="C396" s="60" t="s">
        <v>43</v>
      </c>
      <c r="D396" s="61">
        <v>776.53</v>
      </c>
      <c r="E396" s="62">
        <v>0</v>
      </c>
    </row>
    <row r="397" spans="1:5" x14ac:dyDescent="0.2">
      <c r="A397" s="60">
        <v>38364</v>
      </c>
      <c r="B397" s="7" t="s">
        <v>408</v>
      </c>
      <c r="C397" s="60" t="s">
        <v>43</v>
      </c>
      <c r="D397" s="61">
        <v>933.96</v>
      </c>
      <c r="E397" s="62">
        <v>0</v>
      </c>
    </row>
    <row r="398" spans="1:5" x14ac:dyDescent="0.2">
      <c r="A398" s="60">
        <v>11692</v>
      </c>
      <c r="B398" s="7" t="s">
        <v>409</v>
      </c>
      <c r="C398" s="60" t="s">
        <v>410</v>
      </c>
      <c r="D398" s="61">
        <v>721.7</v>
      </c>
      <c r="E398" s="62">
        <v>0</v>
      </c>
    </row>
    <row r="399" spans="1:5" x14ac:dyDescent="0.2">
      <c r="A399" s="60">
        <v>1746</v>
      </c>
      <c r="B399" s="7" t="s">
        <v>411</v>
      </c>
      <c r="C399" s="60" t="s">
        <v>43</v>
      </c>
      <c r="D399" s="61">
        <v>270.18</v>
      </c>
      <c r="E399" s="62">
        <v>0</v>
      </c>
    </row>
    <row r="400" spans="1:5" x14ac:dyDescent="0.2">
      <c r="A400" s="60">
        <v>1748</v>
      </c>
      <c r="B400" s="7" t="s">
        <v>412</v>
      </c>
      <c r="C400" s="60" t="s">
        <v>43</v>
      </c>
      <c r="D400" s="61">
        <v>359.27</v>
      </c>
      <c r="E400" s="62">
        <v>0</v>
      </c>
    </row>
    <row r="401" spans="1:5" x14ac:dyDescent="0.2">
      <c r="A401" s="60">
        <v>1749</v>
      </c>
      <c r="B401" s="7" t="s">
        <v>413</v>
      </c>
      <c r="C401" s="60" t="s">
        <v>43</v>
      </c>
      <c r="D401" s="61">
        <v>520.52</v>
      </c>
      <c r="E401" s="62">
        <v>0</v>
      </c>
    </row>
    <row r="402" spans="1:5" x14ac:dyDescent="0.2">
      <c r="A402" s="60">
        <v>37412</v>
      </c>
      <c r="B402" s="7" t="s">
        <v>414</v>
      </c>
      <c r="C402" s="60" t="s">
        <v>43</v>
      </c>
      <c r="D402" s="61">
        <v>264.10000000000002</v>
      </c>
      <c r="E402" s="62">
        <v>0</v>
      </c>
    </row>
    <row r="403" spans="1:5" x14ac:dyDescent="0.2">
      <c r="A403" s="60">
        <v>1745</v>
      </c>
      <c r="B403" s="7" t="s">
        <v>415</v>
      </c>
      <c r="C403" s="60" t="s">
        <v>43</v>
      </c>
      <c r="D403" s="61">
        <v>314.05</v>
      </c>
      <c r="E403" s="62">
        <v>0</v>
      </c>
    </row>
    <row r="404" spans="1:5" x14ac:dyDescent="0.2">
      <c r="A404" s="60">
        <v>1750</v>
      </c>
      <c r="B404" s="7" t="s">
        <v>416</v>
      </c>
      <c r="C404" s="60" t="s">
        <v>43</v>
      </c>
      <c r="D404" s="61">
        <v>733.89</v>
      </c>
      <c r="E404" s="62">
        <v>0</v>
      </c>
    </row>
    <row r="405" spans="1:5" x14ac:dyDescent="0.2">
      <c r="A405" s="60">
        <v>11687</v>
      </c>
      <c r="B405" s="7" t="s">
        <v>417</v>
      </c>
      <c r="C405" s="60" t="s">
        <v>23</v>
      </c>
      <c r="D405" s="61">
        <v>1169.31</v>
      </c>
      <c r="E405" s="62">
        <v>0</v>
      </c>
    </row>
    <row r="406" spans="1:5" x14ac:dyDescent="0.2">
      <c r="A406" s="60">
        <v>11689</v>
      </c>
      <c r="B406" s="7" t="s">
        <v>418</v>
      </c>
      <c r="C406" s="60" t="s">
        <v>23</v>
      </c>
      <c r="D406" s="61">
        <v>1465.07</v>
      </c>
      <c r="E406" s="62">
        <v>0</v>
      </c>
    </row>
    <row r="407" spans="1:5" x14ac:dyDescent="0.2">
      <c r="A407" s="60">
        <v>11693</v>
      </c>
      <c r="B407" s="7" t="s">
        <v>419</v>
      </c>
      <c r="C407" s="60" t="s">
        <v>410</v>
      </c>
      <c r="D407" s="61">
        <v>304.8</v>
      </c>
      <c r="E407" s="62">
        <v>0</v>
      </c>
    </row>
    <row r="408" spans="1:5" x14ac:dyDescent="0.2">
      <c r="A408" s="60">
        <v>36215</v>
      </c>
      <c r="B408" s="7" t="s">
        <v>420</v>
      </c>
      <c r="C408" s="60" t="s">
        <v>43</v>
      </c>
      <c r="D408" s="61">
        <v>1383.36</v>
      </c>
      <c r="E408" s="62">
        <v>0</v>
      </c>
    </row>
    <row r="409" spans="1:5" x14ac:dyDescent="0.2">
      <c r="A409" s="60">
        <v>42439</v>
      </c>
      <c r="B409" s="7" t="s">
        <v>421</v>
      </c>
      <c r="C409" s="60" t="s">
        <v>43</v>
      </c>
      <c r="D409" s="61"/>
      <c r="E409" s="62">
        <v>0</v>
      </c>
    </row>
    <row r="410" spans="1:5" x14ac:dyDescent="0.2">
      <c r="A410" s="60">
        <v>38381</v>
      </c>
      <c r="B410" s="7" t="s">
        <v>422</v>
      </c>
      <c r="C410" s="60" t="s">
        <v>43</v>
      </c>
      <c r="D410" s="61">
        <v>12.5</v>
      </c>
      <c r="E410" s="62">
        <v>0</v>
      </c>
    </row>
    <row r="411" spans="1:5" x14ac:dyDescent="0.2">
      <c r="A411" s="60">
        <v>39621</v>
      </c>
      <c r="B411" s="7" t="s">
        <v>423</v>
      </c>
      <c r="C411" s="60" t="s">
        <v>424</v>
      </c>
      <c r="D411" s="61">
        <v>1513.93</v>
      </c>
      <c r="E411" s="62">
        <v>0</v>
      </c>
    </row>
    <row r="412" spans="1:5" x14ac:dyDescent="0.2">
      <c r="A412" s="60">
        <v>39624</v>
      </c>
      <c r="B412" s="7" t="s">
        <v>425</v>
      </c>
      <c r="C412" s="60" t="s">
        <v>424</v>
      </c>
      <c r="D412" s="61">
        <v>1670.03</v>
      </c>
      <c r="E412" s="62">
        <v>0</v>
      </c>
    </row>
    <row r="413" spans="1:5" x14ac:dyDescent="0.2">
      <c r="A413" s="60">
        <v>39615</v>
      </c>
      <c r="B413" s="7" t="s">
        <v>426</v>
      </c>
      <c r="C413" s="60" t="s">
        <v>43</v>
      </c>
      <c r="D413" s="61">
        <v>674.85</v>
      </c>
      <c r="E413" s="62">
        <v>0</v>
      </c>
    </row>
    <row r="414" spans="1:5" x14ac:dyDescent="0.2">
      <c r="A414" s="60">
        <v>39620</v>
      </c>
      <c r="B414" s="7" t="s">
        <v>427</v>
      </c>
      <c r="C414" s="60" t="s">
        <v>43</v>
      </c>
      <c r="D414" s="61">
        <v>1030.67</v>
      </c>
      <c r="E414" s="62">
        <v>0</v>
      </c>
    </row>
    <row r="415" spans="1:5" x14ac:dyDescent="0.2">
      <c r="A415" s="60">
        <v>39623</v>
      </c>
      <c r="B415" s="7" t="s">
        <v>428</v>
      </c>
      <c r="C415" s="60" t="s">
        <v>43</v>
      </c>
      <c r="D415" s="61">
        <v>1103.94</v>
      </c>
      <c r="E415" s="62">
        <v>0</v>
      </c>
    </row>
    <row r="416" spans="1:5" x14ac:dyDescent="0.2">
      <c r="A416" s="60">
        <v>546</v>
      </c>
      <c r="B416" s="7" t="s">
        <v>429</v>
      </c>
      <c r="C416" s="60" t="s">
        <v>17</v>
      </c>
      <c r="D416" s="61">
        <v>8.33</v>
      </c>
      <c r="E416" s="62">
        <v>0</v>
      </c>
    </row>
    <row r="417" spans="1:5" x14ac:dyDescent="0.2">
      <c r="A417" s="60">
        <v>566</v>
      </c>
      <c r="B417" s="7" t="s">
        <v>430</v>
      </c>
      <c r="C417" s="60" t="s">
        <v>23</v>
      </c>
      <c r="D417" s="61">
        <v>3.95</v>
      </c>
      <c r="E417" s="62">
        <v>0</v>
      </c>
    </row>
    <row r="418" spans="1:5" x14ac:dyDescent="0.2">
      <c r="A418" s="60">
        <v>565</v>
      </c>
      <c r="B418" s="7" t="s">
        <v>431</v>
      </c>
      <c r="C418" s="60" t="s">
        <v>23</v>
      </c>
      <c r="D418" s="61">
        <v>7.83</v>
      </c>
      <c r="E418" s="62">
        <v>0</v>
      </c>
    </row>
    <row r="419" spans="1:5" x14ac:dyDescent="0.2">
      <c r="A419" s="60">
        <v>555</v>
      </c>
      <c r="B419" s="7" t="s">
        <v>432</v>
      </c>
      <c r="C419" s="60" t="s">
        <v>23</v>
      </c>
      <c r="D419" s="61">
        <v>10.210000000000001</v>
      </c>
      <c r="E419" s="62">
        <v>0</v>
      </c>
    </row>
    <row r="420" spans="1:5" x14ac:dyDescent="0.2">
      <c r="A420" s="60">
        <v>557</v>
      </c>
      <c r="B420" s="7" t="s">
        <v>433</v>
      </c>
      <c r="C420" s="60" t="s">
        <v>23</v>
      </c>
      <c r="D420" s="61">
        <v>32.049999999999997</v>
      </c>
      <c r="E420" s="62">
        <v>0</v>
      </c>
    </row>
    <row r="421" spans="1:5" x14ac:dyDescent="0.2">
      <c r="A421" s="60">
        <v>552</v>
      </c>
      <c r="B421" s="7" t="s">
        <v>434</v>
      </c>
      <c r="C421" s="60" t="s">
        <v>23</v>
      </c>
      <c r="D421" s="61">
        <v>15.9</v>
      </c>
      <c r="E421" s="62">
        <v>0</v>
      </c>
    </row>
    <row r="422" spans="1:5" x14ac:dyDescent="0.2">
      <c r="A422" s="60">
        <v>563</v>
      </c>
      <c r="B422" s="7" t="s">
        <v>435</v>
      </c>
      <c r="C422" s="60" t="s">
        <v>23</v>
      </c>
      <c r="D422" s="61">
        <v>23.89</v>
      </c>
      <c r="E422" s="62">
        <v>0</v>
      </c>
    </row>
    <row r="423" spans="1:5" x14ac:dyDescent="0.2">
      <c r="A423" s="60">
        <v>549</v>
      </c>
      <c r="B423" s="7" t="s">
        <v>436</v>
      </c>
      <c r="C423" s="60" t="s">
        <v>23</v>
      </c>
      <c r="D423" s="61">
        <v>43</v>
      </c>
      <c r="E423" s="62">
        <v>0</v>
      </c>
    </row>
    <row r="424" spans="1:5" x14ac:dyDescent="0.2">
      <c r="A424" s="60">
        <v>551</v>
      </c>
      <c r="B424" s="7" t="s">
        <v>437</v>
      </c>
      <c r="C424" s="60" t="s">
        <v>23</v>
      </c>
      <c r="D424" s="61">
        <v>85.15</v>
      </c>
      <c r="E424" s="62">
        <v>0</v>
      </c>
    </row>
    <row r="425" spans="1:5" x14ac:dyDescent="0.2">
      <c r="A425" s="60">
        <v>559</v>
      </c>
      <c r="B425" s="7" t="s">
        <v>438</v>
      </c>
      <c r="C425" s="60" t="s">
        <v>23</v>
      </c>
      <c r="D425" s="61">
        <v>21.28</v>
      </c>
      <c r="E425" s="62">
        <v>0</v>
      </c>
    </row>
    <row r="426" spans="1:5" x14ac:dyDescent="0.2">
      <c r="A426" s="60">
        <v>560</v>
      </c>
      <c r="B426" s="7" t="s">
        <v>439</v>
      </c>
      <c r="C426" s="60" t="s">
        <v>23</v>
      </c>
      <c r="D426" s="61">
        <v>26.63</v>
      </c>
      <c r="E426" s="62">
        <v>0</v>
      </c>
    </row>
    <row r="427" spans="1:5" x14ac:dyDescent="0.2">
      <c r="A427" s="60">
        <v>547</v>
      </c>
      <c r="B427" s="7" t="s">
        <v>440</v>
      </c>
      <c r="C427" s="60" t="s">
        <v>23</v>
      </c>
      <c r="D427" s="61">
        <v>31.89</v>
      </c>
      <c r="E427" s="62">
        <v>0</v>
      </c>
    </row>
    <row r="428" spans="1:5" x14ac:dyDescent="0.2">
      <c r="A428" s="60">
        <v>36207</v>
      </c>
      <c r="B428" s="7" t="s">
        <v>441</v>
      </c>
      <c r="C428" s="60" t="s">
        <v>43</v>
      </c>
      <c r="D428" s="61">
        <v>612.73</v>
      </c>
      <c r="E428" s="62">
        <v>0</v>
      </c>
    </row>
    <row r="429" spans="1:5" x14ac:dyDescent="0.2">
      <c r="A429" s="60">
        <v>36209</v>
      </c>
      <c r="B429" s="7" t="s">
        <v>442</v>
      </c>
      <c r="C429" s="60" t="s">
        <v>43</v>
      </c>
      <c r="D429" s="61">
        <v>703.21</v>
      </c>
      <c r="E429" s="62">
        <v>0</v>
      </c>
    </row>
    <row r="430" spans="1:5" x14ac:dyDescent="0.2">
      <c r="A430" s="60">
        <v>36210</v>
      </c>
      <c r="B430" s="7" t="s">
        <v>443</v>
      </c>
      <c r="C430" s="60" t="s">
        <v>43</v>
      </c>
      <c r="D430" s="61">
        <v>760.85</v>
      </c>
      <c r="E430" s="62">
        <v>0</v>
      </c>
    </row>
    <row r="431" spans="1:5" x14ac:dyDescent="0.2">
      <c r="A431" s="60">
        <v>36204</v>
      </c>
      <c r="B431" s="7" t="s">
        <v>444</v>
      </c>
      <c r="C431" s="60" t="s">
        <v>43</v>
      </c>
      <c r="D431" s="61">
        <v>269.77</v>
      </c>
      <c r="E431" s="62">
        <v>0</v>
      </c>
    </row>
    <row r="432" spans="1:5" x14ac:dyDescent="0.2">
      <c r="A432" s="60">
        <v>36205</v>
      </c>
      <c r="B432" s="7" t="s">
        <v>445</v>
      </c>
      <c r="C432" s="60" t="s">
        <v>43</v>
      </c>
      <c r="D432" s="61">
        <v>299.60000000000002</v>
      </c>
      <c r="E432" s="62">
        <v>0</v>
      </c>
    </row>
    <row r="433" spans="1:5" x14ac:dyDescent="0.2">
      <c r="A433" s="60">
        <v>36081</v>
      </c>
      <c r="B433" s="7" t="s">
        <v>446</v>
      </c>
      <c r="C433" s="60" t="s">
        <v>43</v>
      </c>
      <c r="D433" s="61">
        <v>319.45</v>
      </c>
      <c r="E433" s="62">
        <v>0</v>
      </c>
    </row>
    <row r="434" spans="1:5" x14ac:dyDescent="0.2">
      <c r="A434" s="60">
        <v>36206</v>
      </c>
      <c r="B434" s="7" t="s">
        <v>447</v>
      </c>
      <c r="C434" s="60" t="s">
        <v>43</v>
      </c>
      <c r="D434" s="61">
        <v>334.68</v>
      </c>
      <c r="E434" s="62">
        <v>0</v>
      </c>
    </row>
    <row r="435" spans="1:5" x14ac:dyDescent="0.2">
      <c r="A435" s="60">
        <v>36218</v>
      </c>
      <c r="B435" s="7" t="s">
        <v>448</v>
      </c>
      <c r="C435" s="60" t="s">
        <v>43</v>
      </c>
      <c r="D435" s="61"/>
      <c r="E435" s="62">
        <v>0</v>
      </c>
    </row>
    <row r="436" spans="1:5" x14ac:dyDescent="0.2">
      <c r="A436" s="60">
        <v>36220</v>
      </c>
      <c r="B436" s="7" t="s">
        <v>449</v>
      </c>
      <c r="C436" s="60" t="s">
        <v>43</v>
      </c>
      <c r="D436" s="61"/>
      <c r="E436" s="62">
        <v>0</v>
      </c>
    </row>
    <row r="437" spans="1:5" x14ac:dyDescent="0.2">
      <c r="A437" s="60">
        <v>36080</v>
      </c>
      <c r="B437" s="7" t="s">
        <v>450</v>
      </c>
      <c r="C437" s="60" t="s">
        <v>43</v>
      </c>
      <c r="D437" s="61"/>
      <c r="E437" s="62">
        <v>0</v>
      </c>
    </row>
    <row r="438" spans="1:5" x14ac:dyDescent="0.2">
      <c r="A438" s="60">
        <v>36223</v>
      </c>
      <c r="B438" s="7" t="s">
        <v>451</v>
      </c>
      <c r="C438" s="60" t="s">
        <v>43</v>
      </c>
      <c r="D438" s="61"/>
      <c r="E438" s="62">
        <v>0</v>
      </c>
    </row>
    <row r="439" spans="1:5" x14ac:dyDescent="0.2">
      <c r="A439" s="60">
        <v>38127</v>
      </c>
      <c r="B439" s="7" t="s">
        <v>452</v>
      </c>
      <c r="C439" s="60" t="s">
        <v>43</v>
      </c>
      <c r="D439" s="61">
        <v>804.7</v>
      </c>
      <c r="E439" s="62">
        <v>0</v>
      </c>
    </row>
    <row r="440" spans="1:5" x14ac:dyDescent="0.2">
      <c r="A440" s="60">
        <v>38060</v>
      </c>
      <c r="B440" s="7" t="s">
        <v>453</v>
      </c>
      <c r="C440" s="60" t="s">
        <v>43</v>
      </c>
      <c r="D440" s="61">
        <v>56.06</v>
      </c>
      <c r="E440" s="62">
        <v>0</v>
      </c>
    </row>
    <row r="441" spans="1:5" x14ac:dyDescent="0.2">
      <c r="A441" s="60">
        <v>10956</v>
      </c>
      <c r="B441" s="7" t="s">
        <v>454</v>
      </c>
      <c r="C441" s="60" t="s">
        <v>43</v>
      </c>
      <c r="D441" s="61">
        <v>61.48</v>
      </c>
      <c r="E441" s="62">
        <v>0</v>
      </c>
    </row>
    <row r="442" spans="1:5" x14ac:dyDescent="0.2">
      <c r="A442" s="60">
        <v>39380</v>
      </c>
      <c r="B442" s="7" t="s">
        <v>455</v>
      </c>
      <c r="C442" s="60" t="s">
        <v>43</v>
      </c>
      <c r="D442" s="61"/>
      <c r="E442" s="62">
        <v>0</v>
      </c>
    </row>
    <row r="443" spans="1:5" x14ac:dyDescent="0.2">
      <c r="A443" s="60">
        <v>44172</v>
      </c>
      <c r="B443" s="7" t="s">
        <v>456</v>
      </c>
      <c r="C443" s="60" t="s">
        <v>43</v>
      </c>
      <c r="D443" s="61">
        <v>7.97</v>
      </c>
      <c r="E443" s="62">
        <v>0</v>
      </c>
    </row>
    <row r="444" spans="1:5" x14ac:dyDescent="0.2">
      <c r="A444" s="60">
        <v>37597</v>
      </c>
      <c r="B444" s="7" t="s">
        <v>457</v>
      </c>
      <c r="C444" s="60" t="s">
        <v>43</v>
      </c>
      <c r="D444" s="61">
        <v>637339.66</v>
      </c>
      <c r="E444" s="62">
        <v>0</v>
      </c>
    </row>
    <row r="445" spans="1:5" x14ac:dyDescent="0.2">
      <c r="A445" s="60">
        <v>183</v>
      </c>
      <c r="B445" s="7" t="s">
        <v>458</v>
      </c>
      <c r="C445" s="60" t="s">
        <v>459</v>
      </c>
      <c r="D445" s="61">
        <v>338.95</v>
      </c>
      <c r="E445" s="62">
        <v>0</v>
      </c>
    </row>
    <row r="446" spans="1:5" x14ac:dyDescent="0.2">
      <c r="A446" s="60">
        <v>184</v>
      </c>
      <c r="B446" s="7" t="s">
        <v>460</v>
      </c>
      <c r="C446" s="60" t="s">
        <v>459</v>
      </c>
      <c r="D446" s="61">
        <v>209.93</v>
      </c>
      <c r="E446" s="62">
        <v>0</v>
      </c>
    </row>
    <row r="447" spans="1:5" x14ac:dyDescent="0.2">
      <c r="A447" s="60">
        <v>181</v>
      </c>
      <c r="B447" s="7" t="s">
        <v>461</v>
      </c>
      <c r="C447" s="60" t="s">
        <v>459</v>
      </c>
      <c r="D447" s="61">
        <v>452.66</v>
      </c>
      <c r="E447" s="62">
        <v>0</v>
      </c>
    </row>
    <row r="448" spans="1:5" x14ac:dyDescent="0.2">
      <c r="A448" s="60">
        <v>20001</v>
      </c>
      <c r="B448" s="7" t="s">
        <v>462</v>
      </c>
      <c r="C448" s="60" t="s">
        <v>459</v>
      </c>
      <c r="D448" s="61">
        <v>262.41000000000003</v>
      </c>
      <c r="E448" s="62">
        <v>0</v>
      </c>
    </row>
    <row r="449" spans="1:5" x14ac:dyDescent="0.2">
      <c r="A449" s="60">
        <v>39837</v>
      </c>
      <c r="B449" s="7" t="s">
        <v>463</v>
      </c>
      <c r="C449" s="60" t="s">
        <v>459</v>
      </c>
      <c r="D449" s="61">
        <v>315.64</v>
      </c>
      <c r="E449" s="62">
        <v>0</v>
      </c>
    </row>
    <row r="450" spans="1:5" x14ac:dyDescent="0.2">
      <c r="A450" s="60">
        <v>43366</v>
      </c>
      <c r="B450" s="7" t="s">
        <v>464</v>
      </c>
      <c r="C450" s="60" t="s">
        <v>17</v>
      </c>
      <c r="D450" s="61"/>
      <c r="E450" s="62">
        <v>0</v>
      </c>
    </row>
    <row r="451" spans="1:5" x14ac:dyDescent="0.2">
      <c r="A451" s="60">
        <v>10535</v>
      </c>
      <c r="B451" s="7" t="s">
        <v>465</v>
      </c>
      <c r="C451" s="60" t="s">
        <v>43</v>
      </c>
      <c r="D451" s="61">
        <v>4539.8999999999996</v>
      </c>
      <c r="E451" s="62">
        <v>0</v>
      </c>
    </row>
    <row r="452" spans="1:5" x14ac:dyDescent="0.2">
      <c r="A452" s="60">
        <v>10537</v>
      </c>
      <c r="B452" s="7" t="s">
        <v>466</v>
      </c>
      <c r="C452" s="60" t="s">
        <v>43</v>
      </c>
      <c r="D452" s="61">
        <v>6191.19</v>
      </c>
      <c r="E452" s="62">
        <v>0</v>
      </c>
    </row>
    <row r="453" spans="1:5" x14ac:dyDescent="0.2">
      <c r="A453" s="60">
        <v>13891</v>
      </c>
      <c r="B453" s="7" t="s">
        <v>467</v>
      </c>
      <c r="C453" s="60" t="s">
        <v>43</v>
      </c>
      <c r="D453" s="61">
        <v>5678.72</v>
      </c>
      <c r="E453" s="62">
        <v>0</v>
      </c>
    </row>
    <row r="454" spans="1:5" x14ac:dyDescent="0.2">
      <c r="A454" s="60">
        <v>36397</v>
      </c>
      <c r="B454" s="7" t="s">
        <v>468</v>
      </c>
      <c r="C454" s="60" t="s">
        <v>43</v>
      </c>
      <c r="D454" s="61">
        <v>18467.38</v>
      </c>
      <c r="E454" s="62">
        <v>0</v>
      </c>
    </row>
    <row r="455" spans="1:5" x14ac:dyDescent="0.2">
      <c r="A455" s="60">
        <v>36398</v>
      </c>
      <c r="B455" s="7" t="s">
        <v>469</v>
      </c>
      <c r="C455" s="60" t="s">
        <v>43</v>
      </c>
      <c r="D455" s="61">
        <v>22445.57</v>
      </c>
      <c r="E455" s="62">
        <v>0</v>
      </c>
    </row>
    <row r="456" spans="1:5" x14ac:dyDescent="0.2">
      <c r="A456" s="60">
        <v>647</v>
      </c>
      <c r="B456" s="7" t="s">
        <v>470</v>
      </c>
      <c r="C456" s="60" t="s">
        <v>188</v>
      </c>
      <c r="D456" s="61">
        <v>35.979999999999997</v>
      </c>
      <c r="E456" s="62">
        <v>0</v>
      </c>
    </row>
    <row r="457" spans="1:5" x14ac:dyDescent="0.2">
      <c r="A457" s="60">
        <v>40920</v>
      </c>
      <c r="B457" s="7" t="s">
        <v>471</v>
      </c>
      <c r="C457" s="60" t="s">
        <v>190</v>
      </c>
      <c r="D457" s="61">
        <v>6326.79</v>
      </c>
      <c r="E457" s="62">
        <v>0</v>
      </c>
    </row>
    <row r="458" spans="1:5" x14ac:dyDescent="0.2">
      <c r="A458" s="60">
        <v>715</v>
      </c>
      <c r="B458" s="7" t="s">
        <v>472</v>
      </c>
      <c r="C458" s="60" t="s">
        <v>43</v>
      </c>
      <c r="D458" s="61">
        <v>17.899999999999999</v>
      </c>
      <c r="E458" s="62">
        <v>0</v>
      </c>
    </row>
    <row r="459" spans="1:5" x14ac:dyDescent="0.2">
      <c r="A459" s="60">
        <v>716</v>
      </c>
      <c r="B459" s="7" t="s">
        <v>473</v>
      </c>
      <c r="C459" s="60" t="s">
        <v>43</v>
      </c>
      <c r="D459" s="61">
        <v>20.239999999999998</v>
      </c>
      <c r="E459" s="62">
        <v>0</v>
      </c>
    </row>
    <row r="460" spans="1:5" x14ac:dyDescent="0.2">
      <c r="A460" s="60">
        <v>7270</v>
      </c>
      <c r="B460" s="7" t="s">
        <v>474</v>
      </c>
      <c r="C460" s="60" t="s">
        <v>43</v>
      </c>
      <c r="D460" s="61">
        <v>0.79</v>
      </c>
      <c r="E460" s="62">
        <v>0</v>
      </c>
    </row>
    <row r="461" spans="1:5" x14ac:dyDescent="0.2">
      <c r="A461" s="60">
        <v>44460</v>
      </c>
      <c r="B461" s="7" t="s">
        <v>475</v>
      </c>
      <c r="C461" s="60" t="s">
        <v>43</v>
      </c>
      <c r="D461" s="61">
        <v>1.33</v>
      </c>
      <c r="E461" s="62">
        <v>0</v>
      </c>
    </row>
    <row r="462" spans="1:5" x14ac:dyDescent="0.2">
      <c r="A462" s="60">
        <v>44461</v>
      </c>
      <c r="B462" s="7" t="s">
        <v>476</v>
      </c>
      <c r="C462" s="60" t="s">
        <v>43</v>
      </c>
      <c r="D462" s="61">
        <v>1.82</v>
      </c>
      <c r="E462" s="62">
        <v>0</v>
      </c>
    </row>
    <row r="463" spans="1:5" x14ac:dyDescent="0.2">
      <c r="A463" s="60">
        <v>7267</v>
      </c>
      <c r="B463" s="7" t="s">
        <v>477</v>
      </c>
      <c r="C463" s="60" t="s">
        <v>43</v>
      </c>
      <c r="D463" s="61">
        <v>0.67</v>
      </c>
      <c r="E463" s="62">
        <v>0</v>
      </c>
    </row>
    <row r="464" spans="1:5" x14ac:dyDescent="0.2">
      <c r="A464" s="60">
        <v>44458</v>
      </c>
      <c r="B464" s="7" t="s">
        <v>478</v>
      </c>
      <c r="C464" s="60" t="s">
        <v>43</v>
      </c>
      <c r="D464" s="61">
        <v>0.81</v>
      </c>
      <c r="E464" s="62">
        <v>0</v>
      </c>
    </row>
    <row r="465" spans="1:5" x14ac:dyDescent="0.2">
      <c r="A465" s="60">
        <v>44457</v>
      </c>
      <c r="B465" s="7" t="s">
        <v>479</v>
      </c>
      <c r="C465" s="60" t="s">
        <v>43</v>
      </c>
      <c r="D465" s="61">
        <v>1.57</v>
      </c>
      <c r="E465" s="62">
        <v>0</v>
      </c>
    </row>
    <row r="466" spans="1:5" x14ac:dyDescent="0.2">
      <c r="A466" s="60">
        <v>7271</v>
      </c>
      <c r="B466" s="7" t="s">
        <v>480</v>
      </c>
      <c r="C466" s="60" t="s">
        <v>43</v>
      </c>
      <c r="D466" s="61">
        <v>0.85</v>
      </c>
      <c r="E466" s="62">
        <v>0</v>
      </c>
    </row>
    <row r="467" spans="1:5" x14ac:dyDescent="0.2">
      <c r="A467" s="60">
        <v>7268</v>
      </c>
      <c r="B467" s="7" t="s">
        <v>481</v>
      </c>
      <c r="C467" s="60" t="s">
        <v>43</v>
      </c>
      <c r="D467" s="61">
        <v>1.32</v>
      </c>
      <c r="E467" s="62">
        <v>0</v>
      </c>
    </row>
    <row r="468" spans="1:5" x14ac:dyDescent="0.2">
      <c r="A468" s="60">
        <v>44459</v>
      </c>
      <c r="B468" s="7" t="s">
        <v>482</v>
      </c>
      <c r="C468" s="60" t="s">
        <v>43</v>
      </c>
      <c r="D468" s="61">
        <v>0.85</v>
      </c>
      <c r="E468" s="62">
        <v>0</v>
      </c>
    </row>
    <row r="469" spans="1:5" x14ac:dyDescent="0.2">
      <c r="A469" s="60">
        <v>44462</v>
      </c>
      <c r="B469" s="7" t="s">
        <v>483</v>
      </c>
      <c r="C469" s="60" t="s">
        <v>43</v>
      </c>
      <c r="D469" s="61">
        <v>1.51</v>
      </c>
      <c r="E469" s="62">
        <v>0</v>
      </c>
    </row>
    <row r="470" spans="1:5" x14ac:dyDescent="0.2">
      <c r="A470" s="60">
        <v>44463</v>
      </c>
      <c r="B470" s="7" t="s">
        <v>484</v>
      </c>
      <c r="C470" s="60" t="s">
        <v>43</v>
      </c>
      <c r="D470" s="61">
        <v>1.95</v>
      </c>
      <c r="E470" s="62">
        <v>0</v>
      </c>
    </row>
    <row r="471" spans="1:5" x14ac:dyDescent="0.2">
      <c r="A471" s="60">
        <v>44464</v>
      </c>
      <c r="B471" s="7" t="s">
        <v>485</v>
      </c>
      <c r="C471" s="60" t="s">
        <v>43</v>
      </c>
      <c r="D471" s="61">
        <v>2.02</v>
      </c>
      <c r="E471" s="62">
        <v>0</v>
      </c>
    </row>
    <row r="472" spans="1:5" x14ac:dyDescent="0.2">
      <c r="A472" s="60">
        <v>44465</v>
      </c>
      <c r="B472" s="7" t="s">
        <v>486</v>
      </c>
      <c r="C472" s="60" t="s">
        <v>43</v>
      </c>
      <c r="D472" s="61">
        <v>2.77</v>
      </c>
      <c r="E472" s="62">
        <v>0</v>
      </c>
    </row>
    <row r="473" spans="1:5" x14ac:dyDescent="0.2">
      <c r="A473" s="60">
        <v>38783</v>
      </c>
      <c r="B473" s="7" t="s">
        <v>487</v>
      </c>
      <c r="C473" s="60" t="s">
        <v>43</v>
      </c>
      <c r="D473" s="61">
        <v>0.97</v>
      </c>
      <c r="E473" s="62">
        <v>0</v>
      </c>
    </row>
    <row r="474" spans="1:5" x14ac:dyDescent="0.2">
      <c r="A474" s="60">
        <v>44466</v>
      </c>
      <c r="B474" s="7" t="s">
        <v>488</v>
      </c>
      <c r="C474" s="60" t="s">
        <v>43</v>
      </c>
      <c r="D474" s="61">
        <v>1.97</v>
      </c>
      <c r="E474" s="62">
        <v>0</v>
      </c>
    </row>
    <row r="475" spans="1:5" x14ac:dyDescent="0.2">
      <c r="A475" s="60">
        <v>44467</v>
      </c>
      <c r="B475" s="7" t="s">
        <v>489</v>
      </c>
      <c r="C475" s="60" t="s">
        <v>43</v>
      </c>
      <c r="D475" s="61">
        <v>2.37</v>
      </c>
      <c r="E475" s="62">
        <v>0</v>
      </c>
    </row>
    <row r="476" spans="1:5" x14ac:dyDescent="0.2">
      <c r="A476" s="60">
        <v>44468</v>
      </c>
      <c r="B476" s="7" t="s">
        <v>490</v>
      </c>
      <c r="C476" s="60" t="s">
        <v>43</v>
      </c>
      <c r="D476" s="61">
        <v>2.06</v>
      </c>
      <c r="E476" s="62">
        <v>0</v>
      </c>
    </row>
    <row r="477" spans="1:5" x14ac:dyDescent="0.2">
      <c r="A477" s="60">
        <v>37593</v>
      </c>
      <c r="B477" s="7" t="s">
        <v>491</v>
      </c>
      <c r="C477" s="60" t="s">
        <v>43</v>
      </c>
      <c r="D477" s="61">
        <v>2.65</v>
      </c>
      <c r="E477" s="62">
        <v>0</v>
      </c>
    </row>
    <row r="478" spans="1:5" x14ac:dyDescent="0.2">
      <c r="A478" s="60">
        <v>37594</v>
      </c>
      <c r="B478" s="7" t="s">
        <v>492</v>
      </c>
      <c r="C478" s="60" t="s">
        <v>43</v>
      </c>
      <c r="D478" s="61">
        <v>3.15</v>
      </c>
      <c r="E478" s="62">
        <v>0</v>
      </c>
    </row>
    <row r="479" spans="1:5" x14ac:dyDescent="0.2">
      <c r="A479" s="60">
        <v>37592</v>
      </c>
      <c r="B479" s="7" t="s">
        <v>493</v>
      </c>
      <c r="C479" s="60" t="s">
        <v>43</v>
      </c>
      <c r="D479" s="61">
        <v>2.1</v>
      </c>
      <c r="E479" s="62">
        <v>0</v>
      </c>
    </row>
    <row r="480" spans="1:5" x14ac:dyDescent="0.2">
      <c r="A480" s="60">
        <v>41372</v>
      </c>
      <c r="B480" s="7" t="s">
        <v>494</v>
      </c>
      <c r="C480" s="60" t="s">
        <v>410</v>
      </c>
      <c r="D480" s="61">
        <v>136.11000000000001</v>
      </c>
      <c r="E480" s="62">
        <v>0</v>
      </c>
    </row>
    <row r="481" spans="1:5" x14ac:dyDescent="0.2">
      <c r="A481" s="60">
        <v>41371</v>
      </c>
      <c r="B481" s="7" t="s">
        <v>495</v>
      </c>
      <c r="C481" s="60" t="s">
        <v>410</v>
      </c>
      <c r="D481" s="61">
        <v>80.45</v>
      </c>
      <c r="E481" s="62">
        <v>0</v>
      </c>
    </row>
    <row r="482" spans="1:5" x14ac:dyDescent="0.2">
      <c r="A482" s="60">
        <v>34556</v>
      </c>
      <c r="B482" s="7" t="s">
        <v>496</v>
      </c>
      <c r="C482" s="60" t="s">
        <v>43</v>
      </c>
      <c r="D482" s="61">
        <v>6.03</v>
      </c>
      <c r="E482" s="62">
        <v>0</v>
      </c>
    </row>
    <row r="483" spans="1:5" x14ac:dyDescent="0.2">
      <c r="A483" s="60">
        <v>37873</v>
      </c>
      <c r="B483" s="7" t="s">
        <v>497</v>
      </c>
      <c r="C483" s="60" t="s">
        <v>43</v>
      </c>
      <c r="D483" s="61">
        <v>6.13</v>
      </c>
      <c r="E483" s="62">
        <v>0</v>
      </c>
    </row>
    <row r="484" spans="1:5" x14ac:dyDescent="0.2">
      <c r="A484" s="60">
        <v>34564</v>
      </c>
      <c r="B484" s="7" t="s">
        <v>498</v>
      </c>
      <c r="C484" s="60" t="s">
        <v>43</v>
      </c>
      <c r="D484" s="61">
        <v>6.43</v>
      </c>
      <c r="E484" s="62">
        <v>0</v>
      </c>
    </row>
    <row r="485" spans="1:5" x14ac:dyDescent="0.2">
      <c r="A485" s="60">
        <v>34565</v>
      </c>
      <c r="B485" s="7" t="s">
        <v>499</v>
      </c>
      <c r="C485" s="60" t="s">
        <v>43</v>
      </c>
      <c r="D485" s="61">
        <v>6.8</v>
      </c>
      <c r="E485" s="62">
        <v>0</v>
      </c>
    </row>
    <row r="486" spans="1:5" x14ac:dyDescent="0.2">
      <c r="A486" s="60">
        <v>38590</v>
      </c>
      <c r="B486" s="7" t="s">
        <v>500</v>
      </c>
      <c r="C486" s="60" t="s">
        <v>43</v>
      </c>
      <c r="D486" s="61">
        <v>5.0199999999999996</v>
      </c>
      <c r="E486" s="62">
        <v>0</v>
      </c>
    </row>
    <row r="487" spans="1:5" x14ac:dyDescent="0.2">
      <c r="A487" s="60">
        <v>34566</v>
      </c>
      <c r="B487" s="7" t="s">
        <v>501</v>
      </c>
      <c r="C487" s="60" t="s">
        <v>43</v>
      </c>
      <c r="D487" s="61">
        <v>5.27</v>
      </c>
      <c r="E487" s="62">
        <v>0</v>
      </c>
    </row>
    <row r="488" spans="1:5" x14ac:dyDescent="0.2">
      <c r="A488" s="60">
        <v>34567</v>
      </c>
      <c r="B488" s="7" t="s">
        <v>502</v>
      </c>
      <c r="C488" s="60" t="s">
        <v>43</v>
      </c>
      <c r="D488" s="61">
        <v>5.59</v>
      </c>
      <c r="E488" s="62">
        <v>0</v>
      </c>
    </row>
    <row r="489" spans="1:5" x14ac:dyDescent="0.2">
      <c r="A489" s="60">
        <v>38591</v>
      </c>
      <c r="B489" s="7" t="s">
        <v>503</v>
      </c>
      <c r="C489" s="60" t="s">
        <v>43</v>
      </c>
      <c r="D489" s="61">
        <v>5.08</v>
      </c>
      <c r="E489" s="62">
        <v>0</v>
      </c>
    </row>
    <row r="490" spans="1:5" x14ac:dyDescent="0.2">
      <c r="A490" s="60">
        <v>34568</v>
      </c>
      <c r="B490" s="7" t="s">
        <v>504</v>
      </c>
      <c r="C490" s="60" t="s">
        <v>43</v>
      </c>
      <c r="D490" s="61">
        <v>6.61</v>
      </c>
      <c r="E490" s="62">
        <v>0</v>
      </c>
    </row>
    <row r="491" spans="1:5" x14ac:dyDescent="0.2">
      <c r="A491" s="60">
        <v>34569</v>
      </c>
      <c r="B491" s="7" t="s">
        <v>505</v>
      </c>
      <c r="C491" s="60" t="s">
        <v>43</v>
      </c>
      <c r="D491" s="61">
        <v>6.8</v>
      </c>
      <c r="E491" s="62">
        <v>0</v>
      </c>
    </row>
    <row r="492" spans="1:5" x14ac:dyDescent="0.2">
      <c r="A492" s="60">
        <v>34570</v>
      </c>
      <c r="B492" s="7" t="s">
        <v>506</v>
      </c>
      <c r="C492" s="60" t="s">
        <v>43</v>
      </c>
      <c r="D492" s="61">
        <v>7.38</v>
      </c>
      <c r="E492" s="62">
        <v>0</v>
      </c>
    </row>
    <row r="493" spans="1:5" x14ac:dyDescent="0.2">
      <c r="A493" s="60">
        <v>25070</v>
      </c>
      <c r="B493" s="7" t="s">
        <v>507</v>
      </c>
      <c r="C493" s="60" t="s">
        <v>43</v>
      </c>
      <c r="D493" s="61">
        <v>5.55</v>
      </c>
      <c r="E493" s="62">
        <v>0</v>
      </c>
    </row>
    <row r="494" spans="1:5" x14ac:dyDescent="0.2">
      <c r="A494" s="60">
        <v>34571</v>
      </c>
      <c r="B494" s="7" t="s">
        <v>508</v>
      </c>
      <c r="C494" s="60" t="s">
        <v>43</v>
      </c>
      <c r="D494" s="61">
        <v>5.61</v>
      </c>
      <c r="E494" s="62">
        <v>0</v>
      </c>
    </row>
    <row r="495" spans="1:5" x14ac:dyDescent="0.2">
      <c r="A495" s="60">
        <v>34573</v>
      </c>
      <c r="B495" s="7" t="s">
        <v>509</v>
      </c>
      <c r="C495" s="60" t="s">
        <v>43</v>
      </c>
      <c r="D495" s="61">
        <v>5.9</v>
      </c>
      <c r="E495" s="62">
        <v>0</v>
      </c>
    </row>
    <row r="496" spans="1:5" x14ac:dyDescent="0.2">
      <c r="A496" s="60">
        <v>37107</v>
      </c>
      <c r="B496" s="7" t="s">
        <v>510</v>
      </c>
      <c r="C496" s="60" t="s">
        <v>43</v>
      </c>
      <c r="D496" s="61">
        <v>7.79</v>
      </c>
      <c r="E496" s="62">
        <v>0</v>
      </c>
    </row>
    <row r="497" spans="1:5" x14ac:dyDescent="0.2">
      <c r="A497" s="60">
        <v>34576</v>
      </c>
      <c r="B497" s="7" t="s">
        <v>511</v>
      </c>
      <c r="C497" s="60" t="s">
        <v>43</v>
      </c>
      <c r="D497" s="61">
        <v>8.6</v>
      </c>
      <c r="E497" s="62">
        <v>0</v>
      </c>
    </row>
    <row r="498" spans="1:5" x14ac:dyDescent="0.2">
      <c r="A498" s="60">
        <v>34577</v>
      </c>
      <c r="B498" s="7" t="s">
        <v>512</v>
      </c>
      <c r="C498" s="60" t="s">
        <v>43</v>
      </c>
      <c r="D498" s="61">
        <v>8.9700000000000006</v>
      </c>
      <c r="E498" s="62">
        <v>0</v>
      </c>
    </row>
    <row r="499" spans="1:5" x14ac:dyDescent="0.2">
      <c r="A499" s="60">
        <v>34578</v>
      </c>
      <c r="B499" s="7" t="s">
        <v>513</v>
      </c>
      <c r="C499" s="60" t="s">
        <v>43</v>
      </c>
      <c r="D499" s="61">
        <v>9.7200000000000006</v>
      </c>
      <c r="E499" s="62">
        <v>0</v>
      </c>
    </row>
    <row r="500" spans="1:5" x14ac:dyDescent="0.2">
      <c r="A500" s="60">
        <v>34579</v>
      </c>
      <c r="B500" s="7" t="s">
        <v>514</v>
      </c>
      <c r="C500" s="60" t="s">
        <v>43</v>
      </c>
      <c r="D500" s="61">
        <v>10.37</v>
      </c>
      <c r="E500" s="62">
        <v>0</v>
      </c>
    </row>
    <row r="501" spans="1:5" x14ac:dyDescent="0.2">
      <c r="A501" s="60">
        <v>25067</v>
      </c>
      <c r="B501" s="7" t="s">
        <v>515</v>
      </c>
      <c r="C501" s="60" t="s">
        <v>43</v>
      </c>
      <c r="D501" s="61">
        <v>6.94</v>
      </c>
      <c r="E501" s="62">
        <v>0</v>
      </c>
    </row>
    <row r="502" spans="1:5" x14ac:dyDescent="0.2">
      <c r="A502" s="60">
        <v>34580</v>
      </c>
      <c r="B502" s="7" t="s">
        <v>516</v>
      </c>
      <c r="C502" s="60" t="s">
        <v>43</v>
      </c>
      <c r="D502" s="61">
        <v>7.75</v>
      </c>
      <c r="E502" s="62">
        <v>0</v>
      </c>
    </row>
    <row r="503" spans="1:5" x14ac:dyDescent="0.2">
      <c r="A503" s="60">
        <v>25071</v>
      </c>
      <c r="B503" s="7" t="s">
        <v>517</v>
      </c>
      <c r="C503" s="60" t="s">
        <v>43</v>
      </c>
      <c r="D503" s="61">
        <v>3.86</v>
      </c>
      <c r="E503" s="62">
        <v>0</v>
      </c>
    </row>
    <row r="504" spans="1:5" x14ac:dyDescent="0.2">
      <c r="A504" s="60">
        <v>44171</v>
      </c>
      <c r="B504" s="7" t="s">
        <v>518</v>
      </c>
      <c r="C504" s="60" t="s">
        <v>43</v>
      </c>
      <c r="D504" s="61">
        <v>22.73</v>
      </c>
      <c r="E504" s="62">
        <v>0</v>
      </c>
    </row>
    <row r="505" spans="1:5" x14ac:dyDescent="0.2">
      <c r="A505" s="60">
        <v>38395</v>
      </c>
      <c r="B505" s="7" t="s">
        <v>519</v>
      </c>
      <c r="C505" s="60" t="s">
        <v>43</v>
      </c>
      <c r="D505" s="61">
        <v>9.3699999999999992</v>
      </c>
      <c r="E505" s="62">
        <v>0</v>
      </c>
    </row>
    <row r="506" spans="1:5" x14ac:dyDescent="0.2">
      <c r="A506" s="60">
        <v>34583</v>
      </c>
      <c r="B506" s="7" t="s">
        <v>520</v>
      </c>
      <c r="C506" s="60" t="s">
        <v>410</v>
      </c>
      <c r="D506" s="61">
        <v>69.94</v>
      </c>
      <c r="E506" s="62">
        <v>0</v>
      </c>
    </row>
    <row r="507" spans="1:5" x14ac:dyDescent="0.2">
      <c r="A507" s="60">
        <v>34584</v>
      </c>
      <c r="B507" s="7" t="s">
        <v>521</v>
      </c>
      <c r="C507" s="60" t="s">
        <v>410</v>
      </c>
      <c r="D507" s="61">
        <v>51.29</v>
      </c>
      <c r="E507" s="62">
        <v>0</v>
      </c>
    </row>
    <row r="508" spans="1:5" x14ac:dyDescent="0.2">
      <c r="A508" s="60">
        <v>709</v>
      </c>
      <c r="B508" s="7" t="s">
        <v>522</v>
      </c>
      <c r="C508" s="60" t="s">
        <v>410</v>
      </c>
      <c r="D508" s="61">
        <v>914.53</v>
      </c>
      <c r="E508" s="62">
        <v>0</v>
      </c>
    </row>
    <row r="509" spans="1:5" x14ac:dyDescent="0.2">
      <c r="A509" s="60">
        <v>34592</v>
      </c>
      <c r="B509" s="7" t="s">
        <v>523</v>
      </c>
      <c r="C509" s="60" t="s">
        <v>43</v>
      </c>
      <c r="D509" s="61">
        <v>4.41</v>
      </c>
      <c r="E509" s="62">
        <v>0</v>
      </c>
    </row>
    <row r="510" spans="1:5" x14ac:dyDescent="0.2">
      <c r="A510" s="60">
        <v>34599</v>
      </c>
      <c r="B510" s="7" t="s">
        <v>524</v>
      </c>
      <c r="C510" s="60" t="s">
        <v>43</v>
      </c>
      <c r="D510" s="61">
        <v>3.96</v>
      </c>
      <c r="E510" s="62">
        <v>0</v>
      </c>
    </row>
    <row r="511" spans="1:5" x14ac:dyDescent="0.2">
      <c r="A511" s="60">
        <v>651</v>
      </c>
      <c r="B511" s="7" t="s">
        <v>525</v>
      </c>
      <c r="C511" s="60" t="s">
        <v>43</v>
      </c>
      <c r="D511" s="61">
        <v>4.8600000000000003</v>
      </c>
      <c r="E511" s="62">
        <v>0</v>
      </c>
    </row>
    <row r="512" spans="1:5" x14ac:dyDescent="0.2">
      <c r="A512" s="60">
        <v>654</v>
      </c>
      <c r="B512" s="7" t="s">
        <v>526</v>
      </c>
      <c r="C512" s="60" t="s">
        <v>43</v>
      </c>
      <c r="D512" s="61">
        <v>6.03</v>
      </c>
      <c r="E512" s="62">
        <v>0</v>
      </c>
    </row>
    <row r="513" spans="1:5" x14ac:dyDescent="0.2">
      <c r="A513" s="60">
        <v>37103</v>
      </c>
      <c r="B513" s="7" t="s">
        <v>527</v>
      </c>
      <c r="C513" s="60" t="s">
        <v>43</v>
      </c>
      <c r="D513" s="61">
        <v>5.05</v>
      </c>
      <c r="E513" s="62">
        <v>0</v>
      </c>
    </row>
    <row r="514" spans="1:5" x14ac:dyDescent="0.2">
      <c r="A514" s="60">
        <v>34555</v>
      </c>
      <c r="B514" s="7" t="s">
        <v>528</v>
      </c>
      <c r="C514" s="60" t="s">
        <v>43</v>
      </c>
      <c r="D514" s="61">
        <v>6.41</v>
      </c>
      <c r="E514" s="62">
        <v>0</v>
      </c>
    </row>
    <row r="515" spans="1:5" x14ac:dyDescent="0.2">
      <c r="A515" s="60">
        <v>674</v>
      </c>
      <c r="B515" s="7" t="s">
        <v>529</v>
      </c>
      <c r="C515" s="60" t="s">
        <v>410</v>
      </c>
      <c r="D515" s="61">
        <v>96.98</v>
      </c>
      <c r="E515" s="62">
        <v>0</v>
      </c>
    </row>
    <row r="516" spans="1:5" x14ac:dyDescent="0.2">
      <c r="A516" s="60">
        <v>34600</v>
      </c>
      <c r="B516" s="7" t="s">
        <v>530</v>
      </c>
      <c r="C516" s="60" t="s">
        <v>410</v>
      </c>
      <c r="D516" s="61">
        <v>142.44999999999999</v>
      </c>
      <c r="E516" s="62">
        <v>0</v>
      </c>
    </row>
    <row r="517" spans="1:5" x14ac:dyDescent="0.2">
      <c r="A517" s="60">
        <v>652</v>
      </c>
      <c r="B517" s="7" t="s">
        <v>531</v>
      </c>
      <c r="C517" s="60" t="s">
        <v>410</v>
      </c>
      <c r="D517" s="61">
        <v>218.21</v>
      </c>
      <c r="E517" s="62">
        <v>0</v>
      </c>
    </row>
    <row r="518" spans="1:5" x14ac:dyDescent="0.2">
      <c r="A518" s="60">
        <v>650</v>
      </c>
      <c r="B518" s="7" t="s">
        <v>532</v>
      </c>
      <c r="C518" s="60" t="s">
        <v>43</v>
      </c>
      <c r="D518" s="61">
        <v>3.89</v>
      </c>
      <c r="E518" s="62">
        <v>0</v>
      </c>
    </row>
    <row r="519" spans="1:5" x14ac:dyDescent="0.2">
      <c r="A519" s="60">
        <v>718</v>
      </c>
      <c r="B519" s="7" t="s">
        <v>533</v>
      </c>
      <c r="C519" s="60" t="s">
        <v>43</v>
      </c>
      <c r="D519" s="61">
        <v>17.690000000000001</v>
      </c>
      <c r="E519" s="62">
        <v>0</v>
      </c>
    </row>
    <row r="520" spans="1:5" x14ac:dyDescent="0.2">
      <c r="A520" s="60">
        <v>11981</v>
      </c>
      <c r="B520" s="7" t="s">
        <v>534</v>
      </c>
      <c r="C520" s="60" t="s">
        <v>43</v>
      </c>
      <c r="D520" s="61">
        <v>17.18</v>
      </c>
      <c r="E520" s="62">
        <v>0</v>
      </c>
    </row>
    <row r="521" spans="1:5" x14ac:dyDescent="0.2">
      <c r="A521" s="60">
        <v>34586</v>
      </c>
      <c r="B521" s="7" t="s">
        <v>535</v>
      </c>
      <c r="C521" s="60" t="s">
        <v>43</v>
      </c>
      <c r="D521" s="61">
        <v>2.1</v>
      </c>
      <c r="E521" s="62">
        <v>0</v>
      </c>
    </row>
    <row r="522" spans="1:5" x14ac:dyDescent="0.2">
      <c r="A522" s="60">
        <v>38603</v>
      </c>
      <c r="B522" s="7" t="s">
        <v>536</v>
      </c>
      <c r="C522" s="60" t="s">
        <v>43</v>
      </c>
      <c r="D522" s="61">
        <v>2.4900000000000002</v>
      </c>
      <c r="E522" s="62">
        <v>0</v>
      </c>
    </row>
    <row r="523" spans="1:5" x14ac:dyDescent="0.2">
      <c r="A523" s="60">
        <v>34588</v>
      </c>
      <c r="B523" s="7" t="s">
        <v>537</v>
      </c>
      <c r="C523" s="60" t="s">
        <v>43</v>
      </c>
      <c r="D523" s="61">
        <v>2.83</v>
      </c>
      <c r="E523" s="62">
        <v>0</v>
      </c>
    </row>
    <row r="524" spans="1:5" x14ac:dyDescent="0.2">
      <c r="A524" s="60">
        <v>34590</v>
      </c>
      <c r="B524" s="7" t="s">
        <v>538</v>
      </c>
      <c r="C524" s="60" t="s">
        <v>43</v>
      </c>
      <c r="D524" s="61">
        <v>2.8</v>
      </c>
      <c r="E524" s="62">
        <v>0</v>
      </c>
    </row>
    <row r="525" spans="1:5" x14ac:dyDescent="0.2">
      <c r="A525" s="60">
        <v>34591</v>
      </c>
      <c r="B525" s="7" t="s">
        <v>539</v>
      </c>
      <c r="C525" s="60" t="s">
        <v>43</v>
      </c>
      <c r="D525" s="61">
        <v>3.42</v>
      </c>
      <c r="E525" s="62">
        <v>0</v>
      </c>
    </row>
    <row r="526" spans="1:5" x14ac:dyDescent="0.2">
      <c r="A526" s="60">
        <v>40517</v>
      </c>
      <c r="B526" s="7" t="s">
        <v>540</v>
      </c>
      <c r="C526" s="60" t="s">
        <v>410</v>
      </c>
      <c r="D526" s="61">
        <v>64.959999999999994</v>
      </c>
      <c r="E526" s="62">
        <v>0</v>
      </c>
    </row>
    <row r="527" spans="1:5" x14ac:dyDescent="0.2">
      <c r="A527" s="60">
        <v>40515</v>
      </c>
      <c r="B527" s="7" t="s">
        <v>541</v>
      </c>
      <c r="C527" s="60" t="s">
        <v>410</v>
      </c>
      <c r="D527" s="61">
        <v>71.459999999999994</v>
      </c>
      <c r="E527" s="62">
        <v>0</v>
      </c>
    </row>
    <row r="528" spans="1:5" x14ac:dyDescent="0.2">
      <c r="A528" s="60">
        <v>40524</v>
      </c>
      <c r="B528" s="7" t="s">
        <v>542</v>
      </c>
      <c r="C528" s="60" t="s">
        <v>410</v>
      </c>
      <c r="D528" s="61">
        <v>74.239999999999995</v>
      </c>
      <c r="E528" s="62">
        <v>0</v>
      </c>
    </row>
    <row r="529" spans="1:5" x14ac:dyDescent="0.2">
      <c r="A529" s="60">
        <v>40529</v>
      </c>
      <c r="B529" s="7" t="s">
        <v>543</v>
      </c>
      <c r="C529" s="60" t="s">
        <v>410</v>
      </c>
      <c r="D529" s="61">
        <v>117.71</v>
      </c>
      <c r="E529" s="62">
        <v>0</v>
      </c>
    </row>
    <row r="530" spans="1:5" x14ac:dyDescent="0.2">
      <c r="A530" s="60">
        <v>36156</v>
      </c>
      <c r="B530" s="7" t="s">
        <v>544</v>
      </c>
      <c r="C530" s="60" t="s">
        <v>410</v>
      </c>
      <c r="D530" s="61">
        <v>70.33</v>
      </c>
      <c r="E530" s="62">
        <v>0</v>
      </c>
    </row>
    <row r="531" spans="1:5" x14ac:dyDescent="0.2">
      <c r="A531" s="60">
        <v>36155</v>
      </c>
      <c r="B531" s="7" t="s">
        <v>545</v>
      </c>
      <c r="C531" s="60" t="s">
        <v>410</v>
      </c>
      <c r="D531" s="61">
        <v>55.68</v>
      </c>
      <c r="E531" s="62">
        <v>0</v>
      </c>
    </row>
    <row r="532" spans="1:5" x14ac:dyDescent="0.2">
      <c r="A532" s="60">
        <v>36154</v>
      </c>
      <c r="B532" s="7" t="s">
        <v>546</v>
      </c>
      <c r="C532" s="60" t="s">
        <v>410</v>
      </c>
      <c r="D532" s="61">
        <v>84.01</v>
      </c>
      <c r="E532" s="62">
        <v>0</v>
      </c>
    </row>
    <row r="533" spans="1:5" x14ac:dyDescent="0.2">
      <c r="A533" s="60">
        <v>36170</v>
      </c>
      <c r="B533" s="7" t="s">
        <v>547</v>
      </c>
      <c r="C533" s="60" t="s">
        <v>410</v>
      </c>
      <c r="D533" s="61">
        <v>63.5</v>
      </c>
      <c r="E533" s="62">
        <v>0</v>
      </c>
    </row>
    <row r="534" spans="1:5" x14ac:dyDescent="0.2">
      <c r="A534" s="60">
        <v>695</v>
      </c>
      <c r="B534" s="7" t="s">
        <v>548</v>
      </c>
      <c r="C534" s="60" t="s">
        <v>410</v>
      </c>
      <c r="D534" s="61">
        <v>70.58</v>
      </c>
      <c r="E534" s="62">
        <v>0</v>
      </c>
    </row>
    <row r="535" spans="1:5" x14ac:dyDescent="0.2">
      <c r="A535" s="60">
        <v>679</v>
      </c>
      <c r="B535" s="7" t="s">
        <v>549</v>
      </c>
      <c r="C535" s="60" t="s">
        <v>410</v>
      </c>
      <c r="D535" s="61">
        <v>100.72</v>
      </c>
      <c r="E535" s="62">
        <v>0</v>
      </c>
    </row>
    <row r="536" spans="1:5" x14ac:dyDescent="0.2">
      <c r="A536" s="60">
        <v>711</v>
      </c>
      <c r="B536" s="7" t="s">
        <v>550</v>
      </c>
      <c r="C536" s="60" t="s">
        <v>410</v>
      </c>
      <c r="D536" s="61">
        <v>63.5</v>
      </c>
      <c r="E536" s="62">
        <v>0</v>
      </c>
    </row>
    <row r="537" spans="1:5" x14ac:dyDescent="0.2">
      <c r="A537" s="60">
        <v>712</v>
      </c>
      <c r="B537" s="7" t="s">
        <v>551</v>
      </c>
      <c r="C537" s="60" t="s">
        <v>410</v>
      </c>
      <c r="D537" s="61">
        <v>76.2</v>
      </c>
      <c r="E537" s="62">
        <v>0</v>
      </c>
    </row>
    <row r="538" spans="1:5" x14ac:dyDescent="0.2">
      <c r="A538" s="60">
        <v>12614</v>
      </c>
      <c r="B538" s="7" t="s">
        <v>552</v>
      </c>
      <c r="C538" s="60" t="s">
        <v>43</v>
      </c>
      <c r="D538" s="61">
        <v>62.63</v>
      </c>
      <c r="E538" s="62">
        <v>0</v>
      </c>
    </row>
    <row r="539" spans="1:5" x14ac:dyDescent="0.2">
      <c r="A539" s="60">
        <v>6140</v>
      </c>
      <c r="B539" s="7" t="s">
        <v>553</v>
      </c>
      <c r="C539" s="60" t="s">
        <v>43</v>
      </c>
      <c r="D539" s="61">
        <v>4.47</v>
      </c>
      <c r="E539" s="62">
        <v>0</v>
      </c>
    </row>
    <row r="540" spans="1:5" x14ac:dyDescent="0.2">
      <c r="A540" s="60">
        <v>38399</v>
      </c>
      <c r="B540" s="7" t="s">
        <v>554</v>
      </c>
      <c r="C540" s="60" t="s">
        <v>43</v>
      </c>
      <c r="D540" s="61">
        <v>182</v>
      </c>
      <c r="E540" s="62">
        <v>0</v>
      </c>
    </row>
    <row r="541" spans="1:5" x14ac:dyDescent="0.2">
      <c r="A541" s="60">
        <v>729</v>
      </c>
      <c r="B541" s="7" t="s">
        <v>555</v>
      </c>
      <c r="C541" s="60" t="s">
        <v>43</v>
      </c>
      <c r="D541" s="61">
        <v>993.24</v>
      </c>
      <c r="E541" s="62">
        <v>0</v>
      </c>
    </row>
    <row r="542" spans="1:5" x14ac:dyDescent="0.2">
      <c r="A542" s="60">
        <v>39925</v>
      </c>
      <c r="B542" s="7" t="s">
        <v>556</v>
      </c>
      <c r="C542" s="60" t="s">
        <v>43</v>
      </c>
      <c r="D542" s="61">
        <v>14352.23</v>
      </c>
      <c r="E542" s="62">
        <v>0</v>
      </c>
    </row>
    <row r="543" spans="1:5" x14ac:dyDescent="0.2">
      <c r="A543" s="60">
        <v>731</v>
      </c>
      <c r="B543" s="7" t="s">
        <v>557</v>
      </c>
      <c r="C543" s="60" t="s">
        <v>43</v>
      </c>
      <c r="D543" s="61">
        <v>966.67</v>
      </c>
      <c r="E543" s="62">
        <v>0</v>
      </c>
    </row>
    <row r="544" spans="1:5" x14ac:dyDescent="0.2">
      <c r="A544" s="60">
        <v>732</v>
      </c>
      <c r="B544" s="7" t="s">
        <v>558</v>
      </c>
      <c r="C544" s="60" t="s">
        <v>43</v>
      </c>
      <c r="D544" s="61">
        <v>1629.48</v>
      </c>
      <c r="E544" s="62">
        <v>0</v>
      </c>
    </row>
    <row r="545" spans="1:5" x14ac:dyDescent="0.2">
      <c r="A545" s="60">
        <v>735</v>
      </c>
      <c r="B545" s="7" t="s">
        <v>559</v>
      </c>
      <c r="C545" s="60" t="s">
        <v>43</v>
      </c>
      <c r="D545" s="61">
        <v>2898.76</v>
      </c>
      <c r="E545" s="62">
        <v>0</v>
      </c>
    </row>
    <row r="546" spans="1:5" x14ac:dyDescent="0.2">
      <c r="A546" s="60">
        <v>736</v>
      </c>
      <c r="B546" s="7" t="s">
        <v>560</v>
      </c>
      <c r="C546" s="60" t="s">
        <v>43</v>
      </c>
      <c r="D546" s="61">
        <v>2437.33</v>
      </c>
      <c r="E546" s="62">
        <v>0</v>
      </c>
    </row>
    <row r="547" spans="1:5" x14ac:dyDescent="0.2">
      <c r="A547" s="60">
        <v>740</v>
      </c>
      <c r="B547" s="7" t="s">
        <v>561</v>
      </c>
      <c r="C547" s="60" t="s">
        <v>43</v>
      </c>
      <c r="D547" s="61">
        <v>8596.1200000000008</v>
      </c>
      <c r="E547" s="62">
        <v>0</v>
      </c>
    </row>
    <row r="548" spans="1:5" x14ac:dyDescent="0.2">
      <c r="A548" s="60">
        <v>734</v>
      </c>
      <c r="B548" s="7" t="s">
        <v>562</v>
      </c>
      <c r="C548" s="60" t="s">
        <v>43</v>
      </c>
      <c r="D548" s="61">
        <v>1746.8</v>
      </c>
      <c r="E548" s="62">
        <v>0</v>
      </c>
    </row>
    <row r="549" spans="1:5" x14ac:dyDescent="0.2">
      <c r="A549" s="60">
        <v>39008</v>
      </c>
      <c r="B549" s="7" t="s">
        <v>563</v>
      </c>
      <c r="C549" s="60" t="s">
        <v>43</v>
      </c>
      <c r="D549" s="61">
        <v>55342.76</v>
      </c>
      <c r="E549" s="62">
        <v>0</v>
      </c>
    </row>
    <row r="550" spans="1:5" x14ac:dyDescent="0.2">
      <c r="A550" s="60">
        <v>39009</v>
      </c>
      <c r="B550" s="7" t="s">
        <v>564</v>
      </c>
      <c r="C550" s="60" t="s">
        <v>43</v>
      </c>
      <c r="D550" s="61">
        <v>59292.91</v>
      </c>
      <c r="E550" s="62">
        <v>0</v>
      </c>
    </row>
    <row r="551" spans="1:5" x14ac:dyDescent="0.2">
      <c r="A551" s="60">
        <v>10592</v>
      </c>
      <c r="B551" s="7" t="s">
        <v>565</v>
      </c>
      <c r="C551" s="60" t="s">
        <v>43</v>
      </c>
      <c r="D551" s="61">
        <v>7542.7</v>
      </c>
      <c r="E551" s="62">
        <v>0</v>
      </c>
    </row>
    <row r="552" spans="1:5" x14ac:dyDescent="0.2">
      <c r="A552" s="60">
        <v>751</v>
      </c>
      <c r="B552" s="7" t="s">
        <v>566</v>
      </c>
      <c r="C552" s="60" t="s">
        <v>43</v>
      </c>
      <c r="D552" s="61">
        <v>8909.81</v>
      </c>
      <c r="E552" s="62">
        <v>0</v>
      </c>
    </row>
    <row r="553" spans="1:5" x14ac:dyDescent="0.2">
      <c r="A553" s="60">
        <v>754</v>
      </c>
      <c r="B553" s="7" t="s">
        <v>567</v>
      </c>
      <c r="C553" s="60" t="s">
        <v>43</v>
      </c>
      <c r="D553" s="61">
        <v>14142.56</v>
      </c>
      <c r="E553" s="62">
        <v>0</v>
      </c>
    </row>
    <row r="554" spans="1:5" x14ac:dyDescent="0.2">
      <c r="A554" s="60">
        <v>39917</v>
      </c>
      <c r="B554" s="7" t="s">
        <v>568</v>
      </c>
      <c r="C554" s="60" t="s">
        <v>43</v>
      </c>
      <c r="D554" s="61">
        <v>85010.48</v>
      </c>
      <c r="E554" s="62">
        <v>0</v>
      </c>
    </row>
    <row r="555" spans="1:5" x14ac:dyDescent="0.2">
      <c r="A555" s="60">
        <v>38167</v>
      </c>
      <c r="B555" s="7" t="s">
        <v>569</v>
      </c>
      <c r="C555" s="60" t="s">
        <v>424</v>
      </c>
      <c r="D555" s="61">
        <v>30.28</v>
      </c>
      <c r="E555" s="62">
        <v>0</v>
      </c>
    </row>
    <row r="556" spans="1:5" x14ac:dyDescent="0.2">
      <c r="A556" s="60">
        <v>36145</v>
      </c>
      <c r="B556" s="7" t="s">
        <v>570</v>
      </c>
      <c r="C556" s="60" t="s">
        <v>424</v>
      </c>
      <c r="D556" s="61">
        <v>52.58</v>
      </c>
      <c r="E556" s="62">
        <v>0</v>
      </c>
    </row>
    <row r="557" spans="1:5" x14ac:dyDescent="0.2">
      <c r="A557" s="60">
        <v>12893</v>
      </c>
      <c r="B557" s="7" t="s">
        <v>571</v>
      </c>
      <c r="C557" s="60" t="s">
        <v>424</v>
      </c>
      <c r="D557" s="61">
        <v>92.55</v>
      </c>
      <c r="E557" s="62">
        <v>0</v>
      </c>
    </row>
    <row r="558" spans="1:5" x14ac:dyDescent="0.2">
      <c r="A558" s="60">
        <v>11685</v>
      </c>
      <c r="B558" s="7" t="s">
        <v>572</v>
      </c>
      <c r="C558" s="60" t="s">
        <v>43</v>
      </c>
      <c r="D558" s="61">
        <v>48.72</v>
      </c>
      <c r="E558" s="62">
        <v>0</v>
      </c>
    </row>
    <row r="559" spans="1:5" x14ac:dyDescent="0.2">
      <c r="A559" s="60">
        <v>11680</v>
      </c>
      <c r="B559" s="7" t="s">
        <v>573</v>
      </c>
      <c r="C559" s="60" t="s">
        <v>43</v>
      </c>
      <c r="D559" s="61">
        <v>22.5</v>
      </c>
      <c r="E559" s="62">
        <v>0</v>
      </c>
    </row>
    <row r="560" spans="1:5" x14ac:dyDescent="0.2">
      <c r="A560" s="60">
        <v>11679</v>
      </c>
      <c r="B560" s="7" t="s">
        <v>574</v>
      </c>
      <c r="C560" s="60" t="s">
        <v>43</v>
      </c>
      <c r="D560" s="61">
        <v>30.5</v>
      </c>
      <c r="E560" s="62">
        <v>0</v>
      </c>
    </row>
    <row r="561" spans="1:5" x14ac:dyDescent="0.2">
      <c r="A561" s="60">
        <v>2512</v>
      </c>
      <c r="B561" s="7" t="s">
        <v>575</v>
      </c>
      <c r="C561" s="60" t="s">
        <v>43</v>
      </c>
      <c r="D561" s="61"/>
      <c r="E561" s="62">
        <v>0</v>
      </c>
    </row>
    <row r="562" spans="1:5" x14ac:dyDescent="0.2">
      <c r="A562" s="60">
        <v>45203</v>
      </c>
      <c r="B562" s="7" t="s">
        <v>576</v>
      </c>
      <c r="C562" s="60" t="s">
        <v>43</v>
      </c>
      <c r="D562" s="61">
        <v>8.81</v>
      </c>
      <c r="E562" s="62">
        <v>0</v>
      </c>
    </row>
    <row r="563" spans="1:5" x14ac:dyDescent="0.2">
      <c r="A563" s="60">
        <v>4374</v>
      </c>
      <c r="B563" s="7" t="s">
        <v>577</v>
      </c>
      <c r="C563" s="60" t="s">
        <v>43</v>
      </c>
      <c r="D563" s="61">
        <v>0.88</v>
      </c>
      <c r="E563" s="62">
        <v>0</v>
      </c>
    </row>
    <row r="564" spans="1:5" x14ac:dyDescent="0.2">
      <c r="A564" s="60">
        <v>7568</v>
      </c>
      <c r="B564" s="7" t="s">
        <v>578</v>
      </c>
      <c r="C564" s="60" t="s">
        <v>43</v>
      </c>
      <c r="D564" s="61">
        <v>1.47</v>
      </c>
      <c r="E564" s="62">
        <v>0</v>
      </c>
    </row>
    <row r="565" spans="1:5" x14ac:dyDescent="0.2">
      <c r="A565" s="60">
        <v>7584</v>
      </c>
      <c r="B565" s="7" t="s">
        <v>579</v>
      </c>
      <c r="C565" s="60" t="s">
        <v>43</v>
      </c>
      <c r="D565" s="61">
        <v>2.2400000000000002</v>
      </c>
      <c r="E565" s="62">
        <v>0</v>
      </c>
    </row>
    <row r="566" spans="1:5" x14ac:dyDescent="0.2">
      <c r="A566" s="60">
        <v>11945</v>
      </c>
      <c r="B566" s="7" t="s">
        <v>580</v>
      </c>
      <c r="C566" s="60" t="s">
        <v>43</v>
      </c>
      <c r="D566" s="61">
        <v>0.14000000000000001</v>
      </c>
      <c r="E566" s="62">
        <v>0</v>
      </c>
    </row>
    <row r="567" spans="1:5" x14ac:dyDescent="0.2">
      <c r="A567" s="60">
        <v>11946</v>
      </c>
      <c r="B567" s="7" t="s">
        <v>581</v>
      </c>
      <c r="C567" s="60" t="s">
        <v>43</v>
      </c>
      <c r="D567" s="61">
        <v>0.16</v>
      </c>
      <c r="E567" s="62">
        <v>0</v>
      </c>
    </row>
    <row r="568" spans="1:5" x14ac:dyDescent="0.2">
      <c r="A568" s="60">
        <v>4375</v>
      </c>
      <c r="B568" s="7" t="s">
        <v>582</v>
      </c>
      <c r="C568" s="60" t="s">
        <v>43</v>
      </c>
      <c r="D568" s="61">
        <v>0.24</v>
      </c>
      <c r="E568" s="62">
        <v>0</v>
      </c>
    </row>
    <row r="569" spans="1:5" x14ac:dyDescent="0.2">
      <c r="A569" s="60">
        <v>11950</v>
      </c>
      <c r="B569" s="7" t="s">
        <v>583</v>
      </c>
      <c r="C569" s="60" t="s">
        <v>43</v>
      </c>
      <c r="D569" s="61">
        <v>0.49</v>
      </c>
      <c r="E569" s="62">
        <v>0</v>
      </c>
    </row>
    <row r="570" spans="1:5" x14ac:dyDescent="0.2">
      <c r="A570" s="60">
        <v>4376</v>
      </c>
      <c r="B570" s="7" t="s">
        <v>584</v>
      </c>
      <c r="C570" s="60" t="s">
        <v>43</v>
      </c>
      <c r="D570" s="61">
        <v>0.46</v>
      </c>
      <c r="E570" s="62">
        <v>0</v>
      </c>
    </row>
    <row r="571" spans="1:5" x14ac:dyDescent="0.2">
      <c r="A571" s="60">
        <v>7583</v>
      </c>
      <c r="B571" s="7" t="s">
        <v>585</v>
      </c>
      <c r="C571" s="60" t="s">
        <v>43</v>
      </c>
      <c r="D571" s="61">
        <v>1</v>
      </c>
      <c r="E571" s="62">
        <v>0</v>
      </c>
    </row>
    <row r="572" spans="1:5" x14ac:dyDescent="0.2">
      <c r="A572" s="60">
        <v>4350</v>
      </c>
      <c r="B572" s="7" t="s">
        <v>586</v>
      </c>
      <c r="C572" s="60" t="s">
        <v>43</v>
      </c>
      <c r="D572" s="61"/>
      <c r="E572" s="62">
        <v>0</v>
      </c>
    </row>
    <row r="573" spans="1:5" x14ac:dyDescent="0.2">
      <c r="A573" s="60">
        <v>44400</v>
      </c>
      <c r="B573" s="7" t="s">
        <v>587</v>
      </c>
      <c r="C573" s="60" t="s">
        <v>43</v>
      </c>
      <c r="D573" s="61">
        <v>39.950000000000003</v>
      </c>
      <c r="E573" s="62">
        <v>0</v>
      </c>
    </row>
    <row r="574" spans="1:5" x14ac:dyDescent="0.2">
      <c r="A574" s="60">
        <v>39886</v>
      </c>
      <c r="B574" s="7" t="s">
        <v>588</v>
      </c>
      <c r="C574" s="60" t="s">
        <v>43</v>
      </c>
      <c r="D574" s="61"/>
      <c r="E574" s="62">
        <v>0</v>
      </c>
    </row>
    <row r="575" spans="1:5" x14ac:dyDescent="0.2">
      <c r="A575" s="60">
        <v>39887</v>
      </c>
      <c r="B575" s="7" t="s">
        <v>589</v>
      </c>
      <c r="C575" s="60" t="s">
        <v>43</v>
      </c>
      <c r="D575" s="61"/>
      <c r="E575" s="62">
        <v>0</v>
      </c>
    </row>
    <row r="576" spans="1:5" x14ac:dyDescent="0.2">
      <c r="A576" s="60">
        <v>39888</v>
      </c>
      <c r="B576" s="7" t="s">
        <v>590</v>
      </c>
      <c r="C576" s="60" t="s">
        <v>43</v>
      </c>
      <c r="D576" s="61"/>
      <c r="E576" s="62">
        <v>0</v>
      </c>
    </row>
    <row r="577" spans="1:5" x14ac:dyDescent="0.2">
      <c r="A577" s="60">
        <v>39890</v>
      </c>
      <c r="B577" s="7" t="s">
        <v>591</v>
      </c>
      <c r="C577" s="60" t="s">
        <v>43</v>
      </c>
      <c r="D577" s="61"/>
      <c r="E577" s="62">
        <v>0</v>
      </c>
    </row>
    <row r="578" spans="1:5" x14ac:dyDescent="0.2">
      <c r="A578" s="60">
        <v>39891</v>
      </c>
      <c r="B578" s="7" t="s">
        <v>592</v>
      </c>
      <c r="C578" s="60" t="s">
        <v>43</v>
      </c>
      <c r="D578" s="61"/>
      <c r="E578" s="62">
        <v>0</v>
      </c>
    </row>
    <row r="579" spans="1:5" x14ac:dyDescent="0.2">
      <c r="A579" s="60">
        <v>39892</v>
      </c>
      <c r="B579" s="7" t="s">
        <v>593</v>
      </c>
      <c r="C579" s="60" t="s">
        <v>43</v>
      </c>
      <c r="D579" s="61"/>
      <c r="E579" s="62">
        <v>0</v>
      </c>
    </row>
    <row r="580" spans="1:5" x14ac:dyDescent="0.2">
      <c r="A580" s="60">
        <v>790</v>
      </c>
      <c r="B580" s="7" t="s">
        <v>594</v>
      </c>
      <c r="C580" s="60" t="s">
        <v>43</v>
      </c>
      <c r="D580" s="61">
        <v>21.06</v>
      </c>
      <c r="E580" s="62">
        <v>0</v>
      </c>
    </row>
    <row r="581" spans="1:5" x14ac:dyDescent="0.2">
      <c r="A581" s="60">
        <v>791</v>
      </c>
      <c r="B581" s="7" t="s">
        <v>595</v>
      </c>
      <c r="C581" s="60" t="s">
        <v>43</v>
      </c>
      <c r="D581" s="61">
        <v>21.06</v>
      </c>
      <c r="E581" s="62">
        <v>0</v>
      </c>
    </row>
    <row r="582" spans="1:5" x14ac:dyDescent="0.2">
      <c r="A582" s="60">
        <v>766</v>
      </c>
      <c r="B582" s="7" t="s">
        <v>596</v>
      </c>
      <c r="C582" s="60" t="s">
        <v>43</v>
      </c>
      <c r="D582" s="61">
        <v>21.06</v>
      </c>
      <c r="E582" s="62">
        <v>0</v>
      </c>
    </row>
    <row r="583" spans="1:5" x14ac:dyDescent="0.2">
      <c r="A583" s="60">
        <v>767</v>
      </c>
      <c r="B583" s="7" t="s">
        <v>597</v>
      </c>
      <c r="C583" s="60" t="s">
        <v>43</v>
      </c>
      <c r="D583" s="61">
        <v>21.06</v>
      </c>
      <c r="E583" s="62">
        <v>0</v>
      </c>
    </row>
    <row r="584" spans="1:5" x14ac:dyDescent="0.2">
      <c r="A584" s="60">
        <v>789</v>
      </c>
      <c r="B584" s="7" t="s">
        <v>598</v>
      </c>
      <c r="C584" s="60" t="s">
        <v>43</v>
      </c>
      <c r="D584" s="61">
        <v>16.190000000000001</v>
      </c>
      <c r="E584" s="62">
        <v>0</v>
      </c>
    </row>
    <row r="585" spans="1:5" x14ac:dyDescent="0.2">
      <c r="A585" s="60">
        <v>768</v>
      </c>
      <c r="B585" s="7" t="s">
        <v>599</v>
      </c>
      <c r="C585" s="60" t="s">
        <v>43</v>
      </c>
      <c r="D585" s="61">
        <v>16.54</v>
      </c>
      <c r="E585" s="62">
        <v>0</v>
      </c>
    </row>
    <row r="586" spans="1:5" x14ac:dyDescent="0.2">
      <c r="A586" s="60">
        <v>769</v>
      </c>
      <c r="B586" s="7" t="s">
        <v>600</v>
      </c>
      <c r="C586" s="60" t="s">
        <v>43</v>
      </c>
      <c r="D586" s="61">
        <v>16.54</v>
      </c>
      <c r="E586" s="62">
        <v>0</v>
      </c>
    </row>
    <row r="587" spans="1:5" x14ac:dyDescent="0.2">
      <c r="A587" s="60">
        <v>764</v>
      </c>
      <c r="B587" s="7" t="s">
        <v>601</v>
      </c>
      <c r="C587" s="60" t="s">
        <v>43</v>
      </c>
      <c r="D587" s="61">
        <v>10.18</v>
      </c>
      <c r="E587" s="62">
        <v>0</v>
      </c>
    </row>
    <row r="588" spans="1:5" x14ac:dyDescent="0.2">
      <c r="A588" s="60">
        <v>765</v>
      </c>
      <c r="B588" s="7" t="s">
        <v>602</v>
      </c>
      <c r="C588" s="60" t="s">
        <v>43</v>
      </c>
      <c r="D588" s="61">
        <v>10.18</v>
      </c>
      <c r="E588" s="62">
        <v>0</v>
      </c>
    </row>
    <row r="589" spans="1:5" x14ac:dyDescent="0.2">
      <c r="A589" s="60">
        <v>770</v>
      </c>
      <c r="B589" s="7" t="s">
        <v>603</v>
      </c>
      <c r="C589" s="60" t="s">
        <v>43</v>
      </c>
      <c r="D589" s="61">
        <v>5.84</v>
      </c>
      <c r="E589" s="62">
        <v>0</v>
      </c>
    </row>
    <row r="590" spans="1:5" x14ac:dyDescent="0.2">
      <c r="A590" s="60">
        <v>12394</v>
      </c>
      <c r="B590" s="7" t="s">
        <v>604</v>
      </c>
      <c r="C590" s="60" t="s">
        <v>43</v>
      </c>
      <c r="D590" s="61">
        <v>5.84</v>
      </c>
      <c r="E590" s="62">
        <v>0</v>
      </c>
    </row>
    <row r="591" spans="1:5" x14ac:dyDescent="0.2">
      <c r="A591" s="60">
        <v>787</v>
      </c>
      <c r="B591" s="7" t="s">
        <v>605</v>
      </c>
      <c r="C591" s="60" t="s">
        <v>43</v>
      </c>
      <c r="D591" s="61">
        <v>45.47</v>
      </c>
      <c r="E591" s="62">
        <v>0</v>
      </c>
    </row>
    <row r="592" spans="1:5" x14ac:dyDescent="0.2">
      <c r="A592" s="60">
        <v>774</v>
      </c>
      <c r="B592" s="7" t="s">
        <v>606</v>
      </c>
      <c r="C592" s="60" t="s">
        <v>43</v>
      </c>
      <c r="D592" s="61">
        <v>45.47</v>
      </c>
      <c r="E592" s="62">
        <v>0</v>
      </c>
    </row>
    <row r="593" spans="1:5" x14ac:dyDescent="0.2">
      <c r="A593" s="60">
        <v>773</v>
      </c>
      <c r="B593" s="7" t="s">
        <v>607</v>
      </c>
      <c r="C593" s="60" t="s">
        <v>43</v>
      </c>
      <c r="D593" s="61">
        <v>45.47</v>
      </c>
      <c r="E593" s="62">
        <v>0</v>
      </c>
    </row>
    <row r="594" spans="1:5" x14ac:dyDescent="0.2">
      <c r="A594" s="60">
        <v>775</v>
      </c>
      <c r="B594" s="7" t="s">
        <v>608</v>
      </c>
      <c r="C594" s="60" t="s">
        <v>43</v>
      </c>
      <c r="D594" s="61">
        <v>45.47</v>
      </c>
      <c r="E594" s="62">
        <v>0</v>
      </c>
    </row>
    <row r="595" spans="1:5" x14ac:dyDescent="0.2">
      <c r="A595" s="60">
        <v>788</v>
      </c>
      <c r="B595" s="7" t="s">
        <v>609</v>
      </c>
      <c r="C595" s="60" t="s">
        <v>43</v>
      </c>
      <c r="D595" s="61">
        <v>28.26</v>
      </c>
      <c r="E595" s="62">
        <v>0</v>
      </c>
    </row>
    <row r="596" spans="1:5" x14ac:dyDescent="0.2">
      <c r="A596" s="60">
        <v>772</v>
      </c>
      <c r="B596" s="7" t="s">
        <v>610</v>
      </c>
      <c r="C596" s="60" t="s">
        <v>43</v>
      </c>
      <c r="D596" s="61">
        <v>28.26</v>
      </c>
      <c r="E596" s="62">
        <v>0</v>
      </c>
    </row>
    <row r="597" spans="1:5" x14ac:dyDescent="0.2">
      <c r="A597" s="60">
        <v>771</v>
      </c>
      <c r="B597" s="7" t="s">
        <v>611</v>
      </c>
      <c r="C597" s="60" t="s">
        <v>43</v>
      </c>
      <c r="D597" s="61">
        <v>28.26</v>
      </c>
      <c r="E597" s="62">
        <v>0</v>
      </c>
    </row>
    <row r="598" spans="1:5" x14ac:dyDescent="0.2">
      <c r="A598" s="60">
        <v>776</v>
      </c>
      <c r="B598" s="7" t="s">
        <v>612</v>
      </c>
      <c r="C598" s="60" t="s">
        <v>43</v>
      </c>
      <c r="D598" s="61">
        <v>67.03</v>
      </c>
      <c r="E598" s="62">
        <v>0</v>
      </c>
    </row>
    <row r="599" spans="1:5" x14ac:dyDescent="0.2">
      <c r="A599" s="60">
        <v>777</v>
      </c>
      <c r="B599" s="7" t="s">
        <v>613</v>
      </c>
      <c r="C599" s="60" t="s">
        <v>43</v>
      </c>
      <c r="D599" s="61">
        <v>65.17</v>
      </c>
      <c r="E599" s="62">
        <v>0</v>
      </c>
    </row>
    <row r="600" spans="1:5" x14ac:dyDescent="0.2">
      <c r="A600" s="60">
        <v>780</v>
      </c>
      <c r="B600" s="7" t="s">
        <v>614</v>
      </c>
      <c r="C600" s="60" t="s">
        <v>43</v>
      </c>
      <c r="D600" s="61">
        <v>65.489999999999995</v>
      </c>
      <c r="E600" s="62">
        <v>0</v>
      </c>
    </row>
    <row r="601" spans="1:5" x14ac:dyDescent="0.2">
      <c r="A601" s="60">
        <v>778</v>
      </c>
      <c r="B601" s="7" t="s">
        <v>615</v>
      </c>
      <c r="C601" s="60" t="s">
        <v>43</v>
      </c>
      <c r="D601" s="61">
        <v>67.03</v>
      </c>
      <c r="E601" s="62">
        <v>0</v>
      </c>
    </row>
    <row r="602" spans="1:5" x14ac:dyDescent="0.2">
      <c r="A602" s="60">
        <v>779</v>
      </c>
      <c r="B602" s="7" t="s">
        <v>616</v>
      </c>
      <c r="C602" s="60" t="s">
        <v>43</v>
      </c>
      <c r="D602" s="61">
        <v>7.03</v>
      </c>
      <c r="E602" s="62">
        <v>0</v>
      </c>
    </row>
    <row r="603" spans="1:5" x14ac:dyDescent="0.2">
      <c r="A603" s="60">
        <v>781</v>
      </c>
      <c r="B603" s="7" t="s">
        <v>617</v>
      </c>
      <c r="C603" s="60" t="s">
        <v>43</v>
      </c>
      <c r="D603" s="61">
        <v>123.85</v>
      </c>
      <c r="E603" s="62">
        <v>0</v>
      </c>
    </row>
    <row r="604" spans="1:5" x14ac:dyDescent="0.2">
      <c r="A604" s="60">
        <v>786</v>
      </c>
      <c r="B604" s="7" t="s">
        <v>618</v>
      </c>
      <c r="C604" s="60" t="s">
        <v>43</v>
      </c>
      <c r="D604" s="61">
        <v>123.85</v>
      </c>
      <c r="E604" s="62">
        <v>0</v>
      </c>
    </row>
    <row r="605" spans="1:5" x14ac:dyDescent="0.2">
      <c r="A605" s="60">
        <v>782</v>
      </c>
      <c r="B605" s="7" t="s">
        <v>619</v>
      </c>
      <c r="C605" s="60" t="s">
        <v>43</v>
      </c>
      <c r="D605" s="61">
        <v>123.85</v>
      </c>
      <c r="E605" s="62">
        <v>0</v>
      </c>
    </row>
    <row r="606" spans="1:5" x14ac:dyDescent="0.2">
      <c r="A606" s="60">
        <v>783</v>
      </c>
      <c r="B606" s="7" t="s">
        <v>620</v>
      </c>
      <c r="C606" s="60" t="s">
        <v>43</v>
      </c>
      <c r="D606" s="61">
        <v>338.98</v>
      </c>
      <c r="E606" s="62">
        <v>0</v>
      </c>
    </row>
    <row r="607" spans="1:5" x14ac:dyDescent="0.2">
      <c r="A607" s="60">
        <v>785</v>
      </c>
      <c r="B607" s="7" t="s">
        <v>621</v>
      </c>
      <c r="C607" s="60" t="s">
        <v>43</v>
      </c>
      <c r="D607" s="61">
        <v>358.16</v>
      </c>
      <c r="E607" s="62">
        <v>0</v>
      </c>
    </row>
    <row r="608" spans="1:5" x14ac:dyDescent="0.2">
      <c r="A608" s="60">
        <v>784</v>
      </c>
      <c r="B608" s="7" t="s">
        <v>622</v>
      </c>
      <c r="C608" s="60" t="s">
        <v>43</v>
      </c>
      <c r="D608" s="61">
        <v>384.22</v>
      </c>
      <c r="E608" s="62">
        <v>0</v>
      </c>
    </row>
    <row r="609" spans="1:5" x14ac:dyDescent="0.2">
      <c r="A609" s="60">
        <v>828</v>
      </c>
      <c r="B609" s="7" t="s">
        <v>623</v>
      </c>
      <c r="C609" s="60" t="s">
        <v>43</v>
      </c>
      <c r="D609" s="61">
        <v>0.78</v>
      </c>
      <c r="E609" s="62">
        <v>0</v>
      </c>
    </row>
    <row r="610" spans="1:5" x14ac:dyDescent="0.2">
      <c r="A610" s="60">
        <v>829</v>
      </c>
      <c r="B610" s="7" t="s">
        <v>624</v>
      </c>
      <c r="C610" s="60" t="s">
        <v>43</v>
      </c>
      <c r="D610" s="61">
        <v>1.25</v>
      </c>
      <c r="E610" s="62">
        <v>0</v>
      </c>
    </row>
    <row r="611" spans="1:5" x14ac:dyDescent="0.2">
      <c r="A611" s="60">
        <v>812</v>
      </c>
      <c r="B611" s="7" t="s">
        <v>625</v>
      </c>
      <c r="C611" s="60" t="s">
        <v>43</v>
      </c>
      <c r="D611" s="61">
        <v>2.76</v>
      </c>
      <c r="E611" s="62">
        <v>0</v>
      </c>
    </row>
    <row r="612" spans="1:5" x14ac:dyDescent="0.2">
      <c r="A612" s="60">
        <v>819</v>
      </c>
      <c r="B612" s="7" t="s">
        <v>626</v>
      </c>
      <c r="C612" s="60" t="s">
        <v>43</v>
      </c>
      <c r="D612" s="61">
        <v>4.78</v>
      </c>
      <c r="E612" s="62">
        <v>0</v>
      </c>
    </row>
    <row r="613" spans="1:5" x14ac:dyDescent="0.2">
      <c r="A613" s="60">
        <v>818</v>
      </c>
      <c r="B613" s="7" t="s">
        <v>627</v>
      </c>
      <c r="C613" s="60" t="s">
        <v>43</v>
      </c>
      <c r="D613" s="61">
        <v>8.93</v>
      </c>
      <c r="E613" s="62">
        <v>0</v>
      </c>
    </row>
    <row r="614" spans="1:5" x14ac:dyDescent="0.2">
      <c r="A614" s="60">
        <v>20086</v>
      </c>
      <c r="B614" s="7" t="s">
        <v>628</v>
      </c>
      <c r="C614" s="60" t="s">
        <v>43</v>
      </c>
      <c r="D614" s="61">
        <v>3.58</v>
      </c>
      <c r="E614" s="62">
        <v>0</v>
      </c>
    </row>
    <row r="615" spans="1:5" x14ac:dyDescent="0.2">
      <c r="A615" s="60">
        <v>832</v>
      </c>
      <c r="B615" s="7" t="s">
        <v>629</v>
      </c>
      <c r="C615" s="60" t="s">
        <v>43</v>
      </c>
      <c r="D615" s="61">
        <v>3.69</v>
      </c>
      <c r="E615" s="62">
        <v>0</v>
      </c>
    </row>
    <row r="616" spans="1:5" x14ac:dyDescent="0.2">
      <c r="A616" s="60">
        <v>834</v>
      </c>
      <c r="B616" s="7" t="s">
        <v>630</v>
      </c>
      <c r="C616" s="60" t="s">
        <v>43</v>
      </c>
      <c r="D616" s="61">
        <v>4.7699999999999996</v>
      </c>
      <c r="E616" s="62">
        <v>0</v>
      </c>
    </row>
    <row r="617" spans="1:5" x14ac:dyDescent="0.2">
      <c r="A617" s="60">
        <v>813</v>
      </c>
      <c r="B617" s="7" t="s">
        <v>631</v>
      </c>
      <c r="C617" s="60" t="s">
        <v>43</v>
      </c>
      <c r="D617" s="61">
        <v>5.56</v>
      </c>
      <c r="E617" s="62">
        <v>0</v>
      </c>
    </row>
    <row r="618" spans="1:5" x14ac:dyDescent="0.2">
      <c r="A618" s="60">
        <v>820</v>
      </c>
      <c r="B618" s="7" t="s">
        <v>632</v>
      </c>
      <c r="C618" s="60" t="s">
        <v>43</v>
      </c>
      <c r="D618" s="61">
        <v>7.48</v>
      </c>
      <c r="E618" s="62">
        <v>0</v>
      </c>
    </row>
    <row r="619" spans="1:5" x14ac:dyDescent="0.2">
      <c r="A619" s="60">
        <v>816</v>
      </c>
      <c r="B619" s="7" t="s">
        <v>633</v>
      </c>
      <c r="C619" s="60" t="s">
        <v>43</v>
      </c>
      <c r="D619" s="61">
        <v>13.33</v>
      </c>
      <c r="E619" s="62">
        <v>0</v>
      </c>
    </row>
    <row r="620" spans="1:5" x14ac:dyDescent="0.2">
      <c r="A620" s="60">
        <v>814</v>
      </c>
      <c r="B620" s="7" t="s">
        <v>634</v>
      </c>
      <c r="C620" s="60" t="s">
        <v>43</v>
      </c>
      <c r="D620" s="61">
        <v>16.559999999999999</v>
      </c>
      <c r="E620" s="62">
        <v>0</v>
      </c>
    </row>
    <row r="621" spans="1:5" x14ac:dyDescent="0.2">
      <c r="A621" s="60">
        <v>822</v>
      </c>
      <c r="B621" s="7" t="s">
        <v>635</v>
      </c>
      <c r="C621" s="60" t="s">
        <v>43</v>
      </c>
      <c r="D621" s="61">
        <v>21.62</v>
      </c>
      <c r="E621" s="62">
        <v>0</v>
      </c>
    </row>
    <row r="622" spans="1:5" x14ac:dyDescent="0.2">
      <c r="A622" s="60">
        <v>821</v>
      </c>
      <c r="B622" s="7" t="s">
        <v>636</v>
      </c>
      <c r="C622" s="60" t="s">
        <v>43</v>
      </c>
      <c r="D622" s="61">
        <v>24.72</v>
      </c>
      <c r="E622" s="62">
        <v>0</v>
      </c>
    </row>
    <row r="623" spans="1:5" x14ac:dyDescent="0.2">
      <c r="A623" s="60">
        <v>39191</v>
      </c>
      <c r="B623" s="7" t="s">
        <v>637</v>
      </c>
      <c r="C623" s="60" t="s">
        <v>43</v>
      </c>
      <c r="D623" s="61">
        <v>26.4</v>
      </c>
      <c r="E623" s="62">
        <v>0</v>
      </c>
    </row>
    <row r="624" spans="1:5" x14ac:dyDescent="0.2">
      <c r="A624" s="60">
        <v>39190</v>
      </c>
      <c r="B624" s="7" t="s">
        <v>638</v>
      </c>
      <c r="C624" s="60" t="s">
        <v>43</v>
      </c>
      <c r="D624" s="61">
        <v>27.58</v>
      </c>
      <c r="E624" s="62">
        <v>0</v>
      </c>
    </row>
    <row r="625" spans="1:5" x14ac:dyDescent="0.2">
      <c r="A625" s="60">
        <v>39189</v>
      </c>
      <c r="B625" s="7" t="s">
        <v>639</v>
      </c>
      <c r="C625" s="60" t="s">
        <v>43</v>
      </c>
      <c r="D625" s="61">
        <v>29.19</v>
      </c>
      <c r="E625" s="62">
        <v>0</v>
      </c>
    </row>
    <row r="626" spans="1:5" x14ac:dyDescent="0.2">
      <c r="A626" s="60">
        <v>39188</v>
      </c>
      <c r="B626" s="7" t="s">
        <v>640</v>
      </c>
      <c r="C626" s="60" t="s">
        <v>43</v>
      </c>
      <c r="D626" s="61">
        <v>21.49</v>
      </c>
      <c r="E626" s="62">
        <v>0</v>
      </c>
    </row>
    <row r="627" spans="1:5" x14ac:dyDescent="0.2">
      <c r="A627" s="60">
        <v>39186</v>
      </c>
      <c r="B627" s="7" t="s">
        <v>641</v>
      </c>
      <c r="C627" s="60" t="s">
        <v>43</v>
      </c>
      <c r="D627" s="61">
        <v>26.12</v>
      </c>
      <c r="E627" s="62">
        <v>0</v>
      </c>
    </row>
    <row r="628" spans="1:5" x14ac:dyDescent="0.2">
      <c r="A628" s="60">
        <v>39187</v>
      </c>
      <c r="B628" s="7" t="s">
        <v>642</v>
      </c>
      <c r="C628" s="60" t="s">
        <v>43</v>
      </c>
      <c r="D628" s="61">
        <v>22.52</v>
      </c>
      <c r="E628" s="62">
        <v>0</v>
      </c>
    </row>
    <row r="629" spans="1:5" x14ac:dyDescent="0.2">
      <c r="A629" s="60">
        <v>39184</v>
      </c>
      <c r="B629" s="7" t="s">
        <v>643</v>
      </c>
      <c r="C629" s="60" t="s">
        <v>43</v>
      </c>
      <c r="D629" s="61">
        <v>8.4700000000000006</v>
      </c>
      <c r="E629" s="62">
        <v>0</v>
      </c>
    </row>
    <row r="630" spans="1:5" x14ac:dyDescent="0.2">
      <c r="A630" s="60">
        <v>39185</v>
      </c>
      <c r="B630" s="7" t="s">
        <v>644</v>
      </c>
      <c r="C630" s="60" t="s">
        <v>43</v>
      </c>
      <c r="D630" s="61">
        <v>7.73</v>
      </c>
      <c r="E630" s="62">
        <v>0</v>
      </c>
    </row>
    <row r="631" spans="1:5" x14ac:dyDescent="0.2">
      <c r="A631" s="60">
        <v>39198</v>
      </c>
      <c r="B631" s="7" t="s">
        <v>645</v>
      </c>
      <c r="C631" s="60" t="s">
        <v>43</v>
      </c>
      <c r="D631" s="61">
        <v>86.62</v>
      </c>
      <c r="E631" s="62">
        <v>0</v>
      </c>
    </row>
    <row r="632" spans="1:5" x14ac:dyDescent="0.2">
      <c r="A632" s="60">
        <v>39197</v>
      </c>
      <c r="B632" s="7" t="s">
        <v>646</v>
      </c>
      <c r="C632" s="60" t="s">
        <v>43</v>
      </c>
      <c r="D632" s="61">
        <v>90.49</v>
      </c>
      <c r="E632" s="62">
        <v>0</v>
      </c>
    </row>
    <row r="633" spans="1:5" x14ac:dyDescent="0.2">
      <c r="A633" s="60">
        <v>39196</v>
      </c>
      <c r="B633" s="7" t="s">
        <v>647</v>
      </c>
      <c r="C633" s="60" t="s">
        <v>43</v>
      </c>
      <c r="D633" s="61">
        <v>93.32</v>
      </c>
      <c r="E633" s="62">
        <v>0</v>
      </c>
    </row>
    <row r="634" spans="1:5" x14ac:dyDescent="0.2">
      <c r="A634" s="60">
        <v>39199</v>
      </c>
      <c r="B634" s="7" t="s">
        <v>648</v>
      </c>
      <c r="C634" s="60" t="s">
        <v>43</v>
      </c>
      <c r="D634" s="61">
        <v>83.36</v>
      </c>
      <c r="E634" s="62">
        <v>0</v>
      </c>
    </row>
    <row r="635" spans="1:5" x14ac:dyDescent="0.2">
      <c r="A635" s="60">
        <v>39195</v>
      </c>
      <c r="B635" s="7" t="s">
        <v>649</v>
      </c>
      <c r="C635" s="60" t="s">
        <v>43</v>
      </c>
      <c r="D635" s="61">
        <v>48.11</v>
      </c>
      <c r="E635" s="62">
        <v>0</v>
      </c>
    </row>
    <row r="636" spans="1:5" x14ac:dyDescent="0.2">
      <c r="A636" s="60">
        <v>39194</v>
      </c>
      <c r="B636" s="7" t="s">
        <v>650</v>
      </c>
      <c r="C636" s="60" t="s">
        <v>43</v>
      </c>
      <c r="D636" s="61">
        <v>51.49</v>
      </c>
      <c r="E636" s="62">
        <v>0</v>
      </c>
    </row>
    <row r="637" spans="1:5" x14ac:dyDescent="0.2">
      <c r="A637" s="60">
        <v>39193</v>
      </c>
      <c r="B637" s="7" t="s">
        <v>651</v>
      </c>
      <c r="C637" s="60" t="s">
        <v>43</v>
      </c>
      <c r="D637" s="61">
        <v>56.43</v>
      </c>
      <c r="E637" s="62">
        <v>0</v>
      </c>
    </row>
    <row r="638" spans="1:5" x14ac:dyDescent="0.2">
      <c r="A638" s="60">
        <v>39192</v>
      </c>
      <c r="B638" s="7" t="s">
        <v>652</v>
      </c>
      <c r="C638" s="60" t="s">
        <v>43</v>
      </c>
      <c r="D638" s="61">
        <v>58.7</v>
      </c>
      <c r="E638" s="62">
        <v>0</v>
      </c>
    </row>
    <row r="639" spans="1:5" x14ac:dyDescent="0.2">
      <c r="A639" s="60">
        <v>39201</v>
      </c>
      <c r="B639" s="7" t="s">
        <v>653</v>
      </c>
      <c r="C639" s="60" t="s">
        <v>43</v>
      </c>
      <c r="D639" s="61">
        <v>103.56</v>
      </c>
      <c r="E639" s="62">
        <v>0</v>
      </c>
    </row>
    <row r="640" spans="1:5" x14ac:dyDescent="0.2">
      <c r="A640" s="60">
        <v>39200</v>
      </c>
      <c r="B640" s="7" t="s">
        <v>654</v>
      </c>
      <c r="C640" s="60" t="s">
        <v>43</v>
      </c>
      <c r="D640" s="61">
        <v>104.39</v>
      </c>
      <c r="E640" s="62">
        <v>0</v>
      </c>
    </row>
    <row r="641" spans="1:5" x14ac:dyDescent="0.2">
      <c r="A641" s="60">
        <v>39203</v>
      </c>
      <c r="B641" s="7" t="s">
        <v>655</v>
      </c>
      <c r="C641" s="60" t="s">
        <v>43</v>
      </c>
      <c r="D641" s="61">
        <v>84.29</v>
      </c>
      <c r="E641" s="62">
        <v>0</v>
      </c>
    </row>
    <row r="642" spans="1:5" x14ac:dyDescent="0.2">
      <c r="A642" s="60">
        <v>39202</v>
      </c>
      <c r="B642" s="7" t="s">
        <v>656</v>
      </c>
      <c r="C642" s="60" t="s">
        <v>43</v>
      </c>
      <c r="D642" s="61">
        <v>99.02</v>
      </c>
      <c r="E642" s="62">
        <v>0</v>
      </c>
    </row>
    <row r="643" spans="1:5" x14ac:dyDescent="0.2">
      <c r="A643" s="60">
        <v>39920</v>
      </c>
      <c r="B643" s="7" t="s">
        <v>657</v>
      </c>
      <c r="C643" s="60" t="s">
        <v>43</v>
      </c>
      <c r="D643" s="61">
        <v>7.11</v>
      </c>
      <c r="E643" s="62">
        <v>0</v>
      </c>
    </row>
    <row r="644" spans="1:5" x14ac:dyDescent="0.2">
      <c r="A644" s="60">
        <v>39205</v>
      </c>
      <c r="B644" s="7" t="s">
        <v>658</v>
      </c>
      <c r="C644" s="60" t="s">
        <v>43</v>
      </c>
      <c r="D644" s="61">
        <v>165.2</v>
      </c>
      <c r="E644" s="62">
        <v>0</v>
      </c>
    </row>
    <row r="645" spans="1:5" x14ac:dyDescent="0.2">
      <c r="A645" s="60">
        <v>39204</v>
      </c>
      <c r="B645" s="7" t="s">
        <v>659</v>
      </c>
      <c r="C645" s="60" t="s">
        <v>43</v>
      </c>
      <c r="D645" s="61">
        <v>169.19</v>
      </c>
      <c r="E645" s="62">
        <v>0</v>
      </c>
    </row>
    <row r="646" spans="1:5" x14ac:dyDescent="0.2">
      <c r="A646" s="60">
        <v>39206</v>
      </c>
      <c r="B646" s="7" t="s">
        <v>660</v>
      </c>
      <c r="C646" s="60" t="s">
        <v>43</v>
      </c>
      <c r="D646" s="61">
        <v>160.52000000000001</v>
      </c>
      <c r="E646" s="62">
        <v>0</v>
      </c>
    </row>
    <row r="647" spans="1:5" x14ac:dyDescent="0.2">
      <c r="A647" s="60">
        <v>798</v>
      </c>
      <c r="B647" s="7" t="s">
        <v>661</v>
      </c>
      <c r="C647" s="60" t="s">
        <v>43</v>
      </c>
      <c r="D647" s="61">
        <v>1.54</v>
      </c>
      <c r="E647" s="62">
        <v>0</v>
      </c>
    </row>
    <row r="648" spans="1:5" x14ac:dyDescent="0.2">
      <c r="A648" s="60">
        <v>797</v>
      </c>
      <c r="B648" s="7" t="s">
        <v>662</v>
      </c>
      <c r="C648" s="60" t="s">
        <v>43</v>
      </c>
      <c r="D648" s="61">
        <v>11.19</v>
      </c>
      <c r="E648" s="62">
        <v>0</v>
      </c>
    </row>
    <row r="649" spans="1:5" x14ac:dyDescent="0.2">
      <c r="A649" s="60">
        <v>796</v>
      </c>
      <c r="B649" s="7" t="s">
        <v>663</v>
      </c>
      <c r="C649" s="60" t="s">
        <v>43</v>
      </c>
      <c r="D649" s="61">
        <v>9.51</v>
      </c>
      <c r="E649" s="62">
        <v>0</v>
      </c>
    </row>
    <row r="650" spans="1:5" x14ac:dyDescent="0.2">
      <c r="A650" s="60">
        <v>799</v>
      </c>
      <c r="B650" s="7" t="s">
        <v>664</v>
      </c>
      <c r="C650" s="60" t="s">
        <v>43</v>
      </c>
      <c r="D650" s="61">
        <v>4.5999999999999996</v>
      </c>
      <c r="E650" s="62">
        <v>0</v>
      </c>
    </row>
    <row r="651" spans="1:5" x14ac:dyDescent="0.2">
      <c r="A651" s="60">
        <v>792</v>
      </c>
      <c r="B651" s="7" t="s">
        <v>665</v>
      </c>
      <c r="C651" s="60" t="s">
        <v>43</v>
      </c>
      <c r="D651" s="61">
        <v>4.45</v>
      </c>
      <c r="E651" s="62">
        <v>0</v>
      </c>
    </row>
    <row r="652" spans="1:5" x14ac:dyDescent="0.2">
      <c r="A652" s="60">
        <v>38001</v>
      </c>
      <c r="B652" s="7" t="s">
        <v>666</v>
      </c>
      <c r="C652" s="60" t="s">
        <v>43</v>
      </c>
      <c r="D652" s="61">
        <v>1.48</v>
      </c>
      <c r="E652" s="62">
        <v>0</v>
      </c>
    </row>
    <row r="653" spans="1:5" x14ac:dyDescent="0.2">
      <c r="A653" s="60">
        <v>38002</v>
      </c>
      <c r="B653" s="7" t="s">
        <v>667</v>
      </c>
      <c r="C653" s="60" t="s">
        <v>43</v>
      </c>
      <c r="D653" s="61">
        <v>5.16</v>
      </c>
      <c r="E653" s="62">
        <v>0</v>
      </c>
    </row>
    <row r="654" spans="1:5" x14ac:dyDescent="0.2">
      <c r="A654" s="60">
        <v>38003</v>
      </c>
      <c r="B654" s="7" t="s">
        <v>668</v>
      </c>
      <c r="C654" s="60" t="s">
        <v>43</v>
      </c>
      <c r="D654" s="61">
        <v>35.22</v>
      </c>
      <c r="E654" s="62">
        <v>0</v>
      </c>
    </row>
    <row r="655" spans="1:5" x14ac:dyDescent="0.2">
      <c r="A655" s="60">
        <v>38004</v>
      </c>
      <c r="B655" s="7" t="s">
        <v>669</v>
      </c>
      <c r="C655" s="60" t="s">
        <v>43</v>
      </c>
      <c r="D655" s="61">
        <v>40.51</v>
      </c>
      <c r="E655" s="62">
        <v>0</v>
      </c>
    </row>
    <row r="656" spans="1:5" x14ac:dyDescent="0.2">
      <c r="A656" s="60">
        <v>44263</v>
      </c>
      <c r="B656" s="7" t="s">
        <v>670</v>
      </c>
      <c r="C656" s="60" t="s">
        <v>43</v>
      </c>
      <c r="D656" s="61">
        <v>72.73</v>
      </c>
      <c r="E656" s="62">
        <v>0</v>
      </c>
    </row>
    <row r="657" spans="1:5" x14ac:dyDescent="0.2">
      <c r="A657" s="60">
        <v>36327</v>
      </c>
      <c r="B657" s="7" t="s">
        <v>671</v>
      </c>
      <c r="C657" s="60" t="s">
        <v>43</v>
      </c>
      <c r="D657" s="61">
        <v>4.05</v>
      </c>
      <c r="E657" s="62">
        <v>0</v>
      </c>
    </row>
    <row r="658" spans="1:5" x14ac:dyDescent="0.2">
      <c r="A658" s="60">
        <v>38992</v>
      </c>
      <c r="B658" s="7" t="s">
        <v>672</v>
      </c>
      <c r="C658" s="60" t="s">
        <v>43</v>
      </c>
      <c r="D658" s="61">
        <v>4.91</v>
      </c>
      <c r="E658" s="62">
        <v>0</v>
      </c>
    </row>
    <row r="659" spans="1:5" x14ac:dyDescent="0.2">
      <c r="A659" s="60">
        <v>38993</v>
      </c>
      <c r="B659" s="7" t="s">
        <v>673</v>
      </c>
      <c r="C659" s="60" t="s">
        <v>43</v>
      </c>
      <c r="D659" s="61">
        <v>12.78</v>
      </c>
      <c r="E659" s="62">
        <v>0</v>
      </c>
    </row>
    <row r="660" spans="1:5" x14ac:dyDescent="0.2">
      <c r="A660" s="60">
        <v>44175</v>
      </c>
      <c r="B660" s="7" t="s">
        <v>674</v>
      </c>
      <c r="C660" s="60" t="s">
        <v>43</v>
      </c>
      <c r="D660" s="61">
        <v>22.3</v>
      </c>
      <c r="E660" s="62">
        <v>0</v>
      </c>
    </row>
    <row r="661" spans="1:5" x14ac:dyDescent="0.2">
      <c r="A661" s="60">
        <v>44177</v>
      </c>
      <c r="B661" s="7" t="s">
        <v>675</v>
      </c>
      <c r="C661" s="60" t="s">
        <v>43</v>
      </c>
      <c r="D661" s="61">
        <v>16.66</v>
      </c>
      <c r="E661" s="62">
        <v>0</v>
      </c>
    </row>
    <row r="662" spans="1:5" x14ac:dyDescent="0.2">
      <c r="A662" s="60">
        <v>38418</v>
      </c>
      <c r="B662" s="7" t="s">
        <v>676</v>
      </c>
      <c r="C662" s="60" t="s">
        <v>43</v>
      </c>
      <c r="D662" s="61">
        <v>6.16</v>
      </c>
      <c r="E662" s="62">
        <v>0</v>
      </c>
    </row>
    <row r="663" spans="1:5" x14ac:dyDescent="0.2">
      <c r="A663" s="60">
        <v>39178</v>
      </c>
      <c r="B663" s="7" t="s">
        <v>677</v>
      </c>
      <c r="C663" s="60" t="s">
        <v>43</v>
      </c>
      <c r="D663" s="61">
        <v>2.85</v>
      </c>
      <c r="E663" s="62">
        <v>0</v>
      </c>
    </row>
    <row r="664" spans="1:5" x14ac:dyDescent="0.2">
      <c r="A664" s="60">
        <v>39177</v>
      </c>
      <c r="B664" s="7" t="s">
        <v>678</v>
      </c>
      <c r="C664" s="60" t="s">
        <v>43</v>
      </c>
      <c r="D664" s="61">
        <v>2.58</v>
      </c>
      <c r="E664" s="62">
        <v>0</v>
      </c>
    </row>
    <row r="665" spans="1:5" x14ac:dyDescent="0.2">
      <c r="A665" s="60">
        <v>39176</v>
      </c>
      <c r="B665" s="7" t="s">
        <v>679</v>
      </c>
      <c r="C665" s="60" t="s">
        <v>43</v>
      </c>
      <c r="D665" s="61">
        <v>1.69</v>
      </c>
      <c r="E665" s="62">
        <v>0</v>
      </c>
    </row>
    <row r="666" spans="1:5" x14ac:dyDescent="0.2">
      <c r="A666" s="60">
        <v>39174</v>
      </c>
      <c r="B666" s="7" t="s">
        <v>680</v>
      </c>
      <c r="C666" s="60" t="s">
        <v>43</v>
      </c>
      <c r="D666" s="61">
        <v>1.29</v>
      </c>
      <c r="E666" s="62">
        <v>0</v>
      </c>
    </row>
    <row r="667" spans="1:5" x14ac:dyDescent="0.2">
      <c r="A667" s="60">
        <v>39180</v>
      </c>
      <c r="B667" s="7" t="s">
        <v>681</v>
      </c>
      <c r="C667" s="60" t="s">
        <v>43</v>
      </c>
      <c r="D667" s="61">
        <v>7.75</v>
      </c>
      <c r="E667" s="62">
        <v>0</v>
      </c>
    </row>
    <row r="668" spans="1:5" x14ac:dyDescent="0.2">
      <c r="A668" s="60">
        <v>39179</v>
      </c>
      <c r="B668" s="7" t="s">
        <v>682</v>
      </c>
      <c r="C668" s="60" t="s">
        <v>43</v>
      </c>
      <c r="D668" s="61">
        <v>6.86</v>
      </c>
      <c r="E668" s="62">
        <v>0</v>
      </c>
    </row>
    <row r="669" spans="1:5" x14ac:dyDescent="0.2">
      <c r="A669" s="60">
        <v>39181</v>
      </c>
      <c r="B669" s="7" t="s">
        <v>683</v>
      </c>
      <c r="C669" s="60" t="s">
        <v>43</v>
      </c>
      <c r="D669" s="61">
        <v>10.4</v>
      </c>
      <c r="E669" s="62">
        <v>0</v>
      </c>
    </row>
    <row r="670" spans="1:5" x14ac:dyDescent="0.2">
      <c r="A670" s="60">
        <v>39175</v>
      </c>
      <c r="B670" s="7" t="s">
        <v>684</v>
      </c>
      <c r="C670" s="60" t="s">
        <v>43</v>
      </c>
      <c r="D670" s="61">
        <v>1.58</v>
      </c>
      <c r="E670" s="62">
        <v>0</v>
      </c>
    </row>
    <row r="671" spans="1:5" x14ac:dyDescent="0.2">
      <c r="A671" s="60">
        <v>39217</v>
      </c>
      <c r="B671" s="7" t="s">
        <v>685</v>
      </c>
      <c r="C671" s="60" t="s">
        <v>43</v>
      </c>
      <c r="D671" s="61">
        <v>1.22</v>
      </c>
      <c r="E671" s="62">
        <v>0</v>
      </c>
    </row>
    <row r="672" spans="1:5" x14ac:dyDescent="0.2">
      <c r="A672" s="60">
        <v>39182</v>
      </c>
      <c r="B672" s="7" t="s">
        <v>686</v>
      </c>
      <c r="C672" s="60" t="s">
        <v>43</v>
      </c>
      <c r="D672" s="61">
        <v>14.62</v>
      </c>
      <c r="E672" s="62">
        <v>0</v>
      </c>
    </row>
    <row r="673" spans="1:5" x14ac:dyDescent="0.2">
      <c r="A673" s="60">
        <v>12616</v>
      </c>
      <c r="B673" s="7" t="s">
        <v>687</v>
      </c>
      <c r="C673" s="60" t="s">
        <v>43</v>
      </c>
      <c r="D673" s="61">
        <v>18.989999999999998</v>
      </c>
      <c r="E673" s="62">
        <v>0</v>
      </c>
    </row>
    <row r="674" spans="1:5" x14ac:dyDescent="0.2">
      <c r="A674" s="60">
        <v>1049</v>
      </c>
      <c r="B674" s="7" t="s">
        <v>688</v>
      </c>
      <c r="C674" s="60" t="s">
        <v>43</v>
      </c>
      <c r="D674" s="61">
        <v>12.24</v>
      </c>
      <c r="E674" s="62">
        <v>0</v>
      </c>
    </row>
    <row r="675" spans="1:5" x14ac:dyDescent="0.2">
      <c r="A675" s="60">
        <v>1099</v>
      </c>
      <c r="B675" s="7" t="s">
        <v>689</v>
      </c>
      <c r="C675" s="60" t="s">
        <v>43</v>
      </c>
      <c r="D675" s="61">
        <v>9.36</v>
      </c>
      <c r="E675" s="62">
        <v>0</v>
      </c>
    </row>
    <row r="676" spans="1:5" x14ac:dyDescent="0.2">
      <c r="A676" s="60">
        <v>1050</v>
      </c>
      <c r="B676" s="7" t="s">
        <v>690</v>
      </c>
      <c r="C676" s="60" t="s">
        <v>43</v>
      </c>
      <c r="D676" s="61">
        <v>6.4</v>
      </c>
      <c r="E676" s="62">
        <v>0</v>
      </c>
    </row>
    <row r="677" spans="1:5" x14ac:dyDescent="0.2">
      <c r="A677" s="60">
        <v>39678</v>
      </c>
      <c r="B677" s="7" t="s">
        <v>691</v>
      </c>
      <c r="C677" s="60" t="s">
        <v>43</v>
      </c>
      <c r="D677" s="61">
        <v>3.77</v>
      </c>
      <c r="E677" s="62">
        <v>0</v>
      </c>
    </row>
    <row r="678" spans="1:5" x14ac:dyDescent="0.2">
      <c r="A678" s="60">
        <v>1101</v>
      </c>
      <c r="B678" s="7" t="s">
        <v>692</v>
      </c>
      <c r="C678" s="60" t="s">
        <v>43</v>
      </c>
      <c r="D678" s="61">
        <v>40.369999999999997</v>
      </c>
      <c r="E678" s="62">
        <v>0</v>
      </c>
    </row>
    <row r="679" spans="1:5" x14ac:dyDescent="0.2">
      <c r="A679" s="60">
        <v>1100</v>
      </c>
      <c r="B679" s="7" t="s">
        <v>693</v>
      </c>
      <c r="C679" s="60" t="s">
        <v>43</v>
      </c>
      <c r="D679" s="61">
        <v>20.83</v>
      </c>
      <c r="E679" s="62">
        <v>0</v>
      </c>
    </row>
    <row r="680" spans="1:5" x14ac:dyDescent="0.2">
      <c r="A680" s="60">
        <v>39679</v>
      </c>
      <c r="B680" s="7" t="s">
        <v>694</v>
      </c>
      <c r="C680" s="60" t="s">
        <v>43</v>
      </c>
      <c r="D680" s="61">
        <v>80.459999999999994</v>
      </c>
      <c r="E680" s="62">
        <v>0</v>
      </c>
    </row>
    <row r="681" spans="1:5" x14ac:dyDescent="0.2">
      <c r="A681" s="60">
        <v>1102</v>
      </c>
      <c r="B681" s="7" t="s">
        <v>695</v>
      </c>
      <c r="C681" s="60" t="s">
        <v>43</v>
      </c>
      <c r="D681" s="61">
        <v>60.2</v>
      </c>
      <c r="E681" s="62">
        <v>0</v>
      </c>
    </row>
    <row r="682" spans="1:5" x14ac:dyDescent="0.2">
      <c r="A682" s="60">
        <v>1098</v>
      </c>
      <c r="B682" s="7" t="s">
        <v>696</v>
      </c>
      <c r="C682" s="60" t="s">
        <v>43</v>
      </c>
      <c r="D682" s="61">
        <v>5</v>
      </c>
      <c r="E682" s="62">
        <v>0</v>
      </c>
    </row>
    <row r="683" spans="1:5" x14ac:dyDescent="0.2">
      <c r="A683" s="60">
        <v>1051</v>
      </c>
      <c r="B683" s="7" t="s">
        <v>697</v>
      </c>
      <c r="C683" s="60" t="s">
        <v>43</v>
      </c>
      <c r="D683" s="61">
        <v>87.5</v>
      </c>
      <c r="E683" s="62">
        <v>0</v>
      </c>
    </row>
    <row r="684" spans="1:5" x14ac:dyDescent="0.2">
      <c r="A684" s="60">
        <v>37399</v>
      </c>
      <c r="B684" s="7" t="s">
        <v>698</v>
      </c>
      <c r="C684" s="60" t="s">
        <v>43</v>
      </c>
      <c r="D684" s="61">
        <v>54.62</v>
      </c>
      <c r="E684" s="62">
        <v>0</v>
      </c>
    </row>
    <row r="685" spans="1:5" x14ac:dyDescent="0.2">
      <c r="A685" s="60">
        <v>43834</v>
      </c>
      <c r="B685" s="7" t="s">
        <v>699</v>
      </c>
      <c r="C685" s="60" t="s">
        <v>23</v>
      </c>
      <c r="D685" s="61">
        <v>20.71</v>
      </c>
      <c r="E685" s="62">
        <v>0</v>
      </c>
    </row>
    <row r="686" spans="1:5" x14ac:dyDescent="0.2">
      <c r="A686" s="60">
        <v>43835</v>
      </c>
      <c r="B686" s="7" t="s">
        <v>700</v>
      </c>
      <c r="C686" s="60" t="s">
        <v>23</v>
      </c>
      <c r="D686" s="61">
        <v>1.85</v>
      </c>
      <c r="E686" s="62">
        <v>0</v>
      </c>
    </row>
    <row r="687" spans="1:5" x14ac:dyDescent="0.2">
      <c r="A687" s="60">
        <v>43833</v>
      </c>
      <c r="B687" s="7" t="s">
        <v>701</v>
      </c>
      <c r="C687" s="60" t="s">
        <v>23</v>
      </c>
      <c r="D687" s="61">
        <v>1.93</v>
      </c>
      <c r="E687" s="62">
        <v>0</v>
      </c>
    </row>
    <row r="688" spans="1:5" x14ac:dyDescent="0.2">
      <c r="A688" s="60">
        <v>41955</v>
      </c>
      <c r="B688" s="7" t="s">
        <v>702</v>
      </c>
      <c r="C688" s="60" t="s">
        <v>17</v>
      </c>
      <c r="D688" s="61">
        <v>66.94</v>
      </c>
      <c r="E688" s="62">
        <v>0</v>
      </c>
    </row>
    <row r="689" spans="1:5" x14ac:dyDescent="0.2">
      <c r="A689" s="60">
        <v>41953</v>
      </c>
      <c r="B689" s="7" t="s">
        <v>703</v>
      </c>
      <c r="C689" s="60" t="s">
        <v>17</v>
      </c>
      <c r="D689" s="61">
        <v>63.88</v>
      </c>
      <c r="E689" s="62">
        <v>0</v>
      </c>
    </row>
    <row r="690" spans="1:5" x14ac:dyDescent="0.2">
      <c r="A690" s="60">
        <v>41954</v>
      </c>
      <c r="B690" s="7" t="s">
        <v>704</v>
      </c>
      <c r="C690" s="60" t="s">
        <v>17</v>
      </c>
      <c r="D690" s="61">
        <v>63.27</v>
      </c>
      <c r="E690" s="62">
        <v>0</v>
      </c>
    </row>
    <row r="691" spans="1:5" x14ac:dyDescent="0.2">
      <c r="A691" s="60">
        <v>25004</v>
      </c>
      <c r="B691" s="7" t="s">
        <v>705</v>
      </c>
      <c r="C691" s="60" t="s">
        <v>17</v>
      </c>
      <c r="D691" s="61">
        <v>50.42</v>
      </c>
      <c r="E691" s="62">
        <v>0</v>
      </c>
    </row>
    <row r="692" spans="1:5" x14ac:dyDescent="0.2">
      <c r="A692" s="60">
        <v>25002</v>
      </c>
      <c r="B692" s="7" t="s">
        <v>706</v>
      </c>
      <c r="C692" s="60" t="s">
        <v>17</v>
      </c>
      <c r="D692" s="61">
        <v>50.42</v>
      </c>
      <c r="E692" s="62">
        <v>0</v>
      </c>
    </row>
    <row r="693" spans="1:5" x14ac:dyDescent="0.2">
      <c r="A693" s="60">
        <v>37409</v>
      </c>
      <c r="B693" s="7" t="s">
        <v>707</v>
      </c>
      <c r="C693" s="60" t="s">
        <v>17</v>
      </c>
      <c r="D693" s="61">
        <v>50.42</v>
      </c>
      <c r="E693" s="62">
        <v>0</v>
      </c>
    </row>
    <row r="694" spans="1:5" x14ac:dyDescent="0.2">
      <c r="A694" s="60">
        <v>841</v>
      </c>
      <c r="B694" s="7" t="s">
        <v>708</v>
      </c>
      <c r="C694" s="60" t="s">
        <v>17</v>
      </c>
      <c r="D694" s="61">
        <v>51.04</v>
      </c>
      <c r="E694" s="62">
        <v>0</v>
      </c>
    </row>
    <row r="695" spans="1:5" x14ac:dyDescent="0.2">
      <c r="A695" s="60">
        <v>25005</v>
      </c>
      <c r="B695" s="7" t="s">
        <v>709</v>
      </c>
      <c r="C695" s="60" t="s">
        <v>17</v>
      </c>
      <c r="D695" s="61">
        <v>55.32</v>
      </c>
      <c r="E695" s="62">
        <v>0</v>
      </c>
    </row>
    <row r="696" spans="1:5" x14ac:dyDescent="0.2">
      <c r="A696" s="60">
        <v>25003</v>
      </c>
      <c r="B696" s="7" t="s">
        <v>710</v>
      </c>
      <c r="C696" s="60" t="s">
        <v>17</v>
      </c>
      <c r="D696" s="61">
        <v>56.16</v>
      </c>
      <c r="E696" s="62">
        <v>0</v>
      </c>
    </row>
    <row r="697" spans="1:5" x14ac:dyDescent="0.2">
      <c r="A697" s="60">
        <v>37410</v>
      </c>
      <c r="B697" s="7" t="s">
        <v>711</v>
      </c>
      <c r="C697" s="60" t="s">
        <v>17</v>
      </c>
      <c r="D697" s="61">
        <v>55.32</v>
      </c>
      <c r="E697" s="62">
        <v>0</v>
      </c>
    </row>
    <row r="698" spans="1:5" x14ac:dyDescent="0.2">
      <c r="A698" s="60">
        <v>842</v>
      </c>
      <c r="B698" s="7" t="s">
        <v>712</v>
      </c>
      <c r="C698" s="60" t="s">
        <v>17</v>
      </c>
      <c r="D698" s="61">
        <v>56.11</v>
      </c>
      <c r="E698" s="62">
        <v>0</v>
      </c>
    </row>
    <row r="699" spans="1:5" x14ac:dyDescent="0.2">
      <c r="A699" s="60">
        <v>44391</v>
      </c>
      <c r="B699" s="7" t="s">
        <v>713</v>
      </c>
      <c r="C699" s="60" t="s">
        <v>23</v>
      </c>
      <c r="D699" s="61">
        <v>119.57</v>
      </c>
      <c r="E699" s="62">
        <v>0</v>
      </c>
    </row>
    <row r="700" spans="1:5" x14ac:dyDescent="0.2">
      <c r="A700" s="60">
        <v>44388</v>
      </c>
      <c r="B700" s="7" t="s">
        <v>714</v>
      </c>
      <c r="C700" s="60" t="s">
        <v>23</v>
      </c>
      <c r="D700" s="61">
        <v>2.59</v>
      </c>
      <c r="E700" s="62">
        <v>0</v>
      </c>
    </row>
    <row r="701" spans="1:5" x14ac:dyDescent="0.2">
      <c r="A701" s="60">
        <v>44392</v>
      </c>
      <c r="B701" s="7" t="s">
        <v>715</v>
      </c>
      <c r="C701" s="60" t="s">
        <v>23</v>
      </c>
      <c r="D701" s="61">
        <v>238.07</v>
      </c>
      <c r="E701" s="62">
        <v>0</v>
      </c>
    </row>
    <row r="702" spans="1:5" x14ac:dyDescent="0.2">
      <c r="A702" s="60">
        <v>44390</v>
      </c>
      <c r="B702" s="7" t="s">
        <v>716</v>
      </c>
      <c r="C702" s="60" t="s">
        <v>23</v>
      </c>
      <c r="D702" s="61">
        <v>50.44</v>
      </c>
      <c r="E702" s="62">
        <v>0</v>
      </c>
    </row>
    <row r="703" spans="1:5" x14ac:dyDescent="0.2">
      <c r="A703" s="60">
        <v>44389</v>
      </c>
      <c r="B703" s="7" t="s">
        <v>717</v>
      </c>
      <c r="C703" s="60" t="s">
        <v>23</v>
      </c>
      <c r="D703" s="61">
        <v>5.95</v>
      </c>
      <c r="E703" s="62">
        <v>0</v>
      </c>
    </row>
    <row r="704" spans="1:5" x14ac:dyDescent="0.2">
      <c r="A704" s="60">
        <v>862</v>
      </c>
      <c r="B704" s="7" t="s">
        <v>718</v>
      </c>
      <c r="C704" s="60" t="s">
        <v>23</v>
      </c>
      <c r="D704" s="61">
        <v>10.91</v>
      </c>
      <c r="E704" s="62">
        <v>0</v>
      </c>
    </row>
    <row r="705" spans="1:5" x14ac:dyDescent="0.2">
      <c r="A705" s="60">
        <v>866</v>
      </c>
      <c r="B705" s="7" t="s">
        <v>719</v>
      </c>
      <c r="C705" s="60" t="s">
        <v>23</v>
      </c>
      <c r="D705" s="61">
        <v>138.63</v>
      </c>
      <c r="E705" s="62">
        <v>0</v>
      </c>
    </row>
    <row r="706" spans="1:5" x14ac:dyDescent="0.2">
      <c r="A706" s="60">
        <v>892</v>
      </c>
      <c r="B706" s="7" t="s">
        <v>720</v>
      </c>
      <c r="C706" s="60" t="s">
        <v>23</v>
      </c>
      <c r="D706" s="61">
        <v>167.81</v>
      </c>
      <c r="E706" s="62">
        <v>0</v>
      </c>
    </row>
    <row r="707" spans="1:5" x14ac:dyDescent="0.2">
      <c r="A707" s="60">
        <v>857</v>
      </c>
      <c r="B707" s="7" t="s">
        <v>721</v>
      </c>
      <c r="C707" s="60" t="s">
        <v>23</v>
      </c>
      <c r="D707" s="61">
        <v>18.25</v>
      </c>
      <c r="E707" s="62">
        <v>0</v>
      </c>
    </row>
    <row r="708" spans="1:5" x14ac:dyDescent="0.2">
      <c r="A708" s="60">
        <v>37404</v>
      </c>
      <c r="B708" s="7" t="s">
        <v>722</v>
      </c>
      <c r="C708" s="60" t="s">
        <v>23</v>
      </c>
      <c r="D708" s="61">
        <v>194.15</v>
      </c>
      <c r="E708" s="62">
        <v>0</v>
      </c>
    </row>
    <row r="709" spans="1:5" x14ac:dyDescent="0.2">
      <c r="A709" s="60">
        <v>868</v>
      </c>
      <c r="B709" s="7" t="s">
        <v>723</v>
      </c>
      <c r="C709" s="60" t="s">
        <v>23</v>
      </c>
      <c r="D709" s="61">
        <v>26.01</v>
      </c>
      <c r="E709" s="62">
        <v>0</v>
      </c>
    </row>
    <row r="710" spans="1:5" x14ac:dyDescent="0.2">
      <c r="A710" s="60">
        <v>863</v>
      </c>
      <c r="B710" s="7" t="s">
        <v>724</v>
      </c>
      <c r="C710" s="60" t="s">
        <v>23</v>
      </c>
      <c r="D710" s="61">
        <v>38.31</v>
      </c>
      <c r="E710" s="62">
        <v>0</v>
      </c>
    </row>
    <row r="711" spans="1:5" x14ac:dyDescent="0.2">
      <c r="A711" s="60">
        <v>867</v>
      </c>
      <c r="B711" s="7" t="s">
        <v>725</v>
      </c>
      <c r="C711" s="60" t="s">
        <v>23</v>
      </c>
      <c r="D711" s="61">
        <v>54.57</v>
      </c>
      <c r="E711" s="62">
        <v>0</v>
      </c>
    </row>
    <row r="712" spans="1:5" x14ac:dyDescent="0.2">
      <c r="A712" s="60">
        <v>864</v>
      </c>
      <c r="B712" s="7" t="s">
        <v>726</v>
      </c>
      <c r="C712" s="60" t="s">
        <v>23</v>
      </c>
      <c r="D712" s="61">
        <v>72.08</v>
      </c>
      <c r="E712" s="62">
        <v>0</v>
      </c>
    </row>
    <row r="713" spans="1:5" x14ac:dyDescent="0.2">
      <c r="A713" s="60">
        <v>865</v>
      </c>
      <c r="B713" s="7" t="s">
        <v>727</v>
      </c>
      <c r="C713" s="60" t="s">
        <v>23</v>
      </c>
      <c r="D713" s="61">
        <v>103.68</v>
      </c>
      <c r="E713" s="62">
        <v>0</v>
      </c>
    </row>
    <row r="714" spans="1:5" x14ac:dyDescent="0.2">
      <c r="A714" s="60">
        <v>39251</v>
      </c>
      <c r="B714" s="7" t="s">
        <v>728</v>
      </c>
      <c r="C714" s="60" t="s">
        <v>23</v>
      </c>
      <c r="D714" s="61">
        <v>0.68</v>
      </c>
      <c r="E714" s="62">
        <v>0</v>
      </c>
    </row>
    <row r="715" spans="1:5" x14ac:dyDescent="0.2">
      <c r="A715" s="60">
        <v>1011</v>
      </c>
      <c r="B715" s="7" t="s">
        <v>729</v>
      </c>
      <c r="C715" s="60" t="s">
        <v>23</v>
      </c>
      <c r="D715" s="61">
        <v>0.93</v>
      </c>
      <c r="E715" s="62">
        <v>0</v>
      </c>
    </row>
    <row r="716" spans="1:5" x14ac:dyDescent="0.2">
      <c r="A716" s="60">
        <v>39252</v>
      </c>
      <c r="B716" s="7" t="s">
        <v>730</v>
      </c>
      <c r="C716" s="60" t="s">
        <v>23</v>
      </c>
      <c r="D716" s="61">
        <v>1.22</v>
      </c>
      <c r="E716" s="62">
        <v>0</v>
      </c>
    </row>
    <row r="717" spans="1:5" x14ac:dyDescent="0.2">
      <c r="A717" s="60">
        <v>1013</v>
      </c>
      <c r="B717" s="7" t="s">
        <v>731</v>
      </c>
      <c r="C717" s="60" t="s">
        <v>23</v>
      </c>
      <c r="D717" s="61">
        <v>1.46</v>
      </c>
      <c r="E717" s="62">
        <v>0</v>
      </c>
    </row>
    <row r="718" spans="1:5" x14ac:dyDescent="0.2">
      <c r="A718" s="60">
        <v>980</v>
      </c>
      <c r="B718" s="7" t="s">
        <v>732</v>
      </c>
      <c r="C718" s="60" t="s">
        <v>23</v>
      </c>
      <c r="D718" s="61">
        <v>10.55</v>
      </c>
      <c r="E718" s="62">
        <v>0</v>
      </c>
    </row>
    <row r="719" spans="1:5" x14ac:dyDescent="0.2">
      <c r="A719" s="60">
        <v>39237</v>
      </c>
      <c r="B719" s="7" t="s">
        <v>733</v>
      </c>
      <c r="C719" s="60" t="s">
        <v>23</v>
      </c>
      <c r="D719" s="61">
        <v>112.23</v>
      </c>
      <c r="E719" s="62">
        <v>0</v>
      </c>
    </row>
    <row r="720" spans="1:5" x14ac:dyDescent="0.2">
      <c r="A720" s="60">
        <v>39238</v>
      </c>
      <c r="B720" s="7" t="s">
        <v>734</v>
      </c>
      <c r="C720" s="60" t="s">
        <v>23</v>
      </c>
      <c r="D720" s="61">
        <v>141.54</v>
      </c>
      <c r="E720" s="62">
        <v>0</v>
      </c>
    </row>
    <row r="721" spans="1:5" x14ac:dyDescent="0.2">
      <c r="A721" s="60">
        <v>979</v>
      </c>
      <c r="B721" s="7" t="s">
        <v>735</v>
      </c>
      <c r="C721" s="60" t="s">
        <v>23</v>
      </c>
      <c r="D721" s="61">
        <v>15.07</v>
      </c>
      <c r="E721" s="62">
        <v>0</v>
      </c>
    </row>
    <row r="722" spans="1:5" x14ac:dyDescent="0.2">
      <c r="A722" s="60">
        <v>39239</v>
      </c>
      <c r="B722" s="7" t="s">
        <v>736</v>
      </c>
      <c r="C722" s="60" t="s">
        <v>23</v>
      </c>
      <c r="D722" s="61">
        <v>171</v>
      </c>
      <c r="E722" s="62">
        <v>0</v>
      </c>
    </row>
    <row r="723" spans="1:5" x14ac:dyDescent="0.2">
      <c r="A723" s="60">
        <v>1014</v>
      </c>
      <c r="B723" s="7" t="s">
        <v>737</v>
      </c>
      <c r="C723" s="60" t="s">
        <v>23</v>
      </c>
      <c r="D723" s="61">
        <v>2.31</v>
      </c>
      <c r="E723" s="62">
        <v>0</v>
      </c>
    </row>
    <row r="724" spans="1:5" x14ac:dyDescent="0.2">
      <c r="A724" s="60">
        <v>39240</v>
      </c>
      <c r="B724" s="7" t="s">
        <v>738</v>
      </c>
      <c r="C724" s="60" t="s">
        <v>23</v>
      </c>
      <c r="D724" s="61">
        <v>224.91</v>
      </c>
      <c r="E724" s="62">
        <v>0</v>
      </c>
    </row>
    <row r="725" spans="1:5" x14ac:dyDescent="0.2">
      <c r="A725" s="60">
        <v>39232</v>
      </c>
      <c r="B725" s="7" t="s">
        <v>739</v>
      </c>
      <c r="C725" s="60" t="s">
        <v>23</v>
      </c>
      <c r="D725" s="61">
        <v>23.6</v>
      </c>
      <c r="E725" s="62">
        <v>0</v>
      </c>
    </row>
    <row r="726" spans="1:5" x14ac:dyDescent="0.2">
      <c r="A726" s="60">
        <v>39233</v>
      </c>
      <c r="B726" s="7" t="s">
        <v>740</v>
      </c>
      <c r="C726" s="60" t="s">
        <v>23</v>
      </c>
      <c r="D726" s="61">
        <v>34.4</v>
      </c>
      <c r="E726" s="62">
        <v>0</v>
      </c>
    </row>
    <row r="727" spans="1:5" x14ac:dyDescent="0.2">
      <c r="A727" s="60">
        <v>981</v>
      </c>
      <c r="B727" s="7" t="s">
        <v>741</v>
      </c>
      <c r="C727" s="60" t="s">
        <v>23</v>
      </c>
      <c r="D727" s="61">
        <v>3.84</v>
      </c>
      <c r="E727" s="62">
        <v>0</v>
      </c>
    </row>
    <row r="728" spans="1:5" x14ac:dyDescent="0.2">
      <c r="A728" s="60">
        <v>39234</v>
      </c>
      <c r="B728" s="7" t="s">
        <v>742</v>
      </c>
      <c r="C728" s="60" t="s">
        <v>23</v>
      </c>
      <c r="D728" s="61">
        <v>47.89</v>
      </c>
      <c r="E728" s="62">
        <v>0</v>
      </c>
    </row>
    <row r="729" spans="1:5" x14ac:dyDescent="0.2">
      <c r="A729" s="60">
        <v>982</v>
      </c>
      <c r="B729" s="7" t="s">
        <v>743</v>
      </c>
      <c r="C729" s="60" t="s">
        <v>23</v>
      </c>
      <c r="D729" s="61">
        <v>5.52</v>
      </c>
      <c r="E729" s="62">
        <v>0</v>
      </c>
    </row>
    <row r="730" spans="1:5" x14ac:dyDescent="0.2">
      <c r="A730" s="60">
        <v>39235</v>
      </c>
      <c r="B730" s="7" t="s">
        <v>744</v>
      </c>
      <c r="C730" s="60" t="s">
        <v>23</v>
      </c>
      <c r="D730" s="61">
        <v>70.63</v>
      </c>
      <c r="E730" s="62">
        <v>0</v>
      </c>
    </row>
    <row r="731" spans="1:5" x14ac:dyDescent="0.2">
      <c r="A731" s="60">
        <v>39236</v>
      </c>
      <c r="B731" s="7" t="s">
        <v>745</v>
      </c>
      <c r="C731" s="60" t="s">
        <v>23</v>
      </c>
      <c r="D731" s="61">
        <v>93.61</v>
      </c>
      <c r="E731" s="62">
        <v>0</v>
      </c>
    </row>
    <row r="732" spans="1:5" x14ac:dyDescent="0.2">
      <c r="A732" s="60">
        <v>993</v>
      </c>
      <c r="B732" s="7" t="s">
        <v>746</v>
      </c>
      <c r="C732" s="60" t="s">
        <v>23</v>
      </c>
      <c r="D732" s="61">
        <v>1.97</v>
      </c>
      <c r="E732" s="62">
        <v>0</v>
      </c>
    </row>
    <row r="733" spans="1:5" x14ac:dyDescent="0.2">
      <c r="A733" s="60">
        <v>1020</v>
      </c>
      <c r="B733" s="7" t="s">
        <v>747</v>
      </c>
      <c r="C733" s="60" t="s">
        <v>23</v>
      </c>
      <c r="D733" s="61">
        <v>10.06</v>
      </c>
      <c r="E733" s="62">
        <v>0</v>
      </c>
    </row>
    <row r="734" spans="1:5" x14ac:dyDescent="0.2">
      <c r="A734" s="60">
        <v>1017</v>
      </c>
      <c r="B734" s="7" t="s">
        <v>748</v>
      </c>
      <c r="C734" s="60" t="s">
        <v>23</v>
      </c>
      <c r="D734" s="61">
        <v>123.28</v>
      </c>
      <c r="E734" s="62">
        <v>0</v>
      </c>
    </row>
    <row r="735" spans="1:5" x14ac:dyDescent="0.2">
      <c r="A735" s="60">
        <v>999</v>
      </c>
      <c r="B735" s="7" t="s">
        <v>749</v>
      </c>
      <c r="C735" s="60" t="s">
        <v>23</v>
      </c>
      <c r="D735" s="61">
        <v>149.35</v>
      </c>
      <c r="E735" s="62">
        <v>0</v>
      </c>
    </row>
    <row r="736" spans="1:5" x14ac:dyDescent="0.2">
      <c r="A736" s="60">
        <v>995</v>
      </c>
      <c r="B736" s="7" t="s">
        <v>750</v>
      </c>
      <c r="C736" s="60" t="s">
        <v>23</v>
      </c>
      <c r="D736" s="61">
        <v>16.02</v>
      </c>
      <c r="E736" s="62">
        <v>0</v>
      </c>
    </row>
    <row r="737" spans="1:5" x14ac:dyDescent="0.2">
      <c r="A737" s="60">
        <v>1000</v>
      </c>
      <c r="B737" s="7" t="s">
        <v>751</v>
      </c>
      <c r="C737" s="60" t="s">
        <v>23</v>
      </c>
      <c r="D737" s="61">
        <v>183.45</v>
      </c>
      <c r="E737" s="62">
        <v>0</v>
      </c>
    </row>
    <row r="738" spans="1:5" x14ac:dyDescent="0.2">
      <c r="A738" s="60">
        <v>1022</v>
      </c>
      <c r="B738" s="7" t="s">
        <v>752</v>
      </c>
      <c r="C738" s="60" t="s">
        <v>23</v>
      </c>
      <c r="D738" s="61">
        <v>2.75</v>
      </c>
      <c r="E738" s="62">
        <v>0</v>
      </c>
    </row>
    <row r="739" spans="1:5" x14ac:dyDescent="0.2">
      <c r="A739" s="60">
        <v>1015</v>
      </c>
      <c r="B739" s="7" t="s">
        <v>753</v>
      </c>
      <c r="C739" s="60" t="s">
        <v>23</v>
      </c>
      <c r="D739" s="61">
        <v>243.78</v>
      </c>
      <c r="E739" s="62">
        <v>0</v>
      </c>
    </row>
    <row r="740" spans="1:5" x14ac:dyDescent="0.2">
      <c r="A740" s="60">
        <v>996</v>
      </c>
      <c r="B740" s="7" t="s">
        <v>754</v>
      </c>
      <c r="C740" s="60" t="s">
        <v>23</v>
      </c>
      <c r="D740" s="61">
        <v>24.84</v>
      </c>
      <c r="E740" s="62">
        <v>0</v>
      </c>
    </row>
    <row r="741" spans="1:5" x14ac:dyDescent="0.2">
      <c r="A741" s="60">
        <v>1001</v>
      </c>
      <c r="B741" s="7" t="s">
        <v>755</v>
      </c>
      <c r="C741" s="60" t="s">
        <v>23</v>
      </c>
      <c r="D741" s="61">
        <v>316.3</v>
      </c>
      <c r="E741" s="62">
        <v>0</v>
      </c>
    </row>
    <row r="742" spans="1:5" x14ac:dyDescent="0.2">
      <c r="A742" s="60">
        <v>1019</v>
      </c>
      <c r="B742" s="7" t="s">
        <v>756</v>
      </c>
      <c r="C742" s="60" t="s">
        <v>23</v>
      </c>
      <c r="D742" s="61">
        <v>35.1</v>
      </c>
      <c r="E742" s="62">
        <v>0</v>
      </c>
    </row>
    <row r="743" spans="1:5" x14ac:dyDescent="0.2">
      <c r="A743" s="60">
        <v>1021</v>
      </c>
      <c r="B743" s="7" t="s">
        <v>757</v>
      </c>
      <c r="C743" s="60" t="s">
        <v>23</v>
      </c>
      <c r="D743" s="61">
        <v>4.22</v>
      </c>
      <c r="E743" s="62">
        <v>0</v>
      </c>
    </row>
    <row r="744" spans="1:5" x14ac:dyDescent="0.2">
      <c r="A744" s="60">
        <v>39249</v>
      </c>
      <c r="B744" s="7" t="s">
        <v>758</v>
      </c>
      <c r="C744" s="60" t="s">
        <v>23</v>
      </c>
      <c r="D744" s="61">
        <v>425.28</v>
      </c>
      <c r="E744" s="62">
        <v>0</v>
      </c>
    </row>
    <row r="745" spans="1:5" x14ac:dyDescent="0.2">
      <c r="A745" s="60">
        <v>1018</v>
      </c>
      <c r="B745" s="7" t="s">
        <v>759</v>
      </c>
      <c r="C745" s="60" t="s">
        <v>23</v>
      </c>
      <c r="D745" s="61">
        <v>51.9</v>
      </c>
      <c r="E745" s="62">
        <v>0</v>
      </c>
    </row>
    <row r="746" spans="1:5" x14ac:dyDescent="0.2">
      <c r="A746" s="60">
        <v>39250</v>
      </c>
      <c r="B746" s="7" t="s">
        <v>760</v>
      </c>
      <c r="C746" s="60" t="s">
        <v>23</v>
      </c>
      <c r="D746" s="61">
        <v>508.73</v>
      </c>
      <c r="E746" s="62">
        <v>0</v>
      </c>
    </row>
    <row r="747" spans="1:5" x14ac:dyDescent="0.2">
      <c r="A747" s="60">
        <v>994</v>
      </c>
      <c r="B747" s="7" t="s">
        <v>761</v>
      </c>
      <c r="C747" s="60" t="s">
        <v>23</v>
      </c>
      <c r="D747" s="61">
        <v>6.14</v>
      </c>
      <c r="E747" s="62">
        <v>0</v>
      </c>
    </row>
    <row r="748" spans="1:5" x14ac:dyDescent="0.2">
      <c r="A748" s="60">
        <v>977</v>
      </c>
      <c r="B748" s="7" t="s">
        <v>762</v>
      </c>
      <c r="C748" s="60" t="s">
        <v>23</v>
      </c>
      <c r="D748" s="61">
        <v>72.61</v>
      </c>
      <c r="E748" s="62">
        <v>0</v>
      </c>
    </row>
    <row r="749" spans="1:5" x14ac:dyDescent="0.2">
      <c r="A749" s="60">
        <v>998</v>
      </c>
      <c r="B749" s="7" t="s">
        <v>763</v>
      </c>
      <c r="C749" s="60" t="s">
        <v>23</v>
      </c>
      <c r="D749" s="61">
        <v>94.27</v>
      </c>
      <c r="E749" s="62">
        <v>0</v>
      </c>
    </row>
    <row r="750" spans="1:5" x14ac:dyDescent="0.2">
      <c r="A750" s="60">
        <v>1006</v>
      </c>
      <c r="B750" s="7" t="s">
        <v>764</v>
      </c>
      <c r="C750" s="60" t="s">
        <v>23</v>
      </c>
      <c r="D750" s="61">
        <v>124.91</v>
      </c>
      <c r="E750" s="62">
        <v>0</v>
      </c>
    </row>
    <row r="751" spans="1:5" x14ac:dyDescent="0.2">
      <c r="A751" s="60">
        <v>990</v>
      </c>
      <c r="B751" s="7" t="s">
        <v>765</v>
      </c>
      <c r="C751" s="60" t="s">
        <v>23</v>
      </c>
      <c r="D751" s="61">
        <v>166.09</v>
      </c>
      <c r="E751" s="62">
        <v>0</v>
      </c>
    </row>
    <row r="752" spans="1:5" x14ac:dyDescent="0.2">
      <c r="A752" s="60">
        <v>39241</v>
      </c>
      <c r="B752" s="7" t="s">
        <v>766</v>
      </c>
      <c r="C752" s="60" t="s">
        <v>23</v>
      </c>
      <c r="D752" s="61">
        <v>16.350000000000001</v>
      </c>
      <c r="E752" s="62">
        <v>0</v>
      </c>
    </row>
    <row r="753" spans="1:5" x14ac:dyDescent="0.2">
      <c r="A753" s="60">
        <v>1005</v>
      </c>
      <c r="B753" s="7" t="s">
        <v>767</v>
      </c>
      <c r="C753" s="60" t="s">
        <v>23</v>
      </c>
      <c r="D753" s="61">
        <v>206.8</v>
      </c>
      <c r="E753" s="62">
        <v>0</v>
      </c>
    </row>
    <row r="754" spans="1:5" x14ac:dyDescent="0.2">
      <c r="A754" s="60">
        <v>991</v>
      </c>
      <c r="B754" s="7" t="s">
        <v>768</v>
      </c>
      <c r="C754" s="60" t="s">
        <v>23</v>
      </c>
      <c r="D754" s="61">
        <v>270.86</v>
      </c>
      <c r="E754" s="62">
        <v>0</v>
      </c>
    </row>
    <row r="755" spans="1:5" x14ac:dyDescent="0.2">
      <c r="A755" s="60">
        <v>986</v>
      </c>
      <c r="B755" s="7" t="s">
        <v>769</v>
      </c>
      <c r="C755" s="60" t="s">
        <v>23</v>
      </c>
      <c r="D755" s="61">
        <v>25.83</v>
      </c>
      <c r="E755" s="62">
        <v>0</v>
      </c>
    </row>
    <row r="756" spans="1:5" x14ac:dyDescent="0.2">
      <c r="A756" s="60">
        <v>987</v>
      </c>
      <c r="B756" s="7" t="s">
        <v>770</v>
      </c>
      <c r="C756" s="60" t="s">
        <v>23</v>
      </c>
      <c r="D756" s="61">
        <v>35.36</v>
      </c>
      <c r="E756" s="62">
        <v>0</v>
      </c>
    </row>
    <row r="757" spans="1:5" x14ac:dyDescent="0.2">
      <c r="A757" s="60">
        <v>1007</v>
      </c>
      <c r="B757" s="7" t="s">
        <v>771</v>
      </c>
      <c r="C757" s="60" t="s">
        <v>23</v>
      </c>
      <c r="D757" s="61">
        <v>48.95</v>
      </c>
      <c r="E757" s="62">
        <v>0</v>
      </c>
    </row>
    <row r="758" spans="1:5" x14ac:dyDescent="0.2">
      <c r="A758" s="60">
        <v>1008</v>
      </c>
      <c r="B758" s="7" t="s">
        <v>772</v>
      </c>
      <c r="C758" s="60" t="s">
        <v>23</v>
      </c>
      <c r="D758" s="61">
        <v>6.21</v>
      </c>
      <c r="E758" s="62">
        <v>0</v>
      </c>
    </row>
    <row r="759" spans="1:5" x14ac:dyDescent="0.2">
      <c r="A759" s="60">
        <v>988</v>
      </c>
      <c r="B759" s="7" t="s">
        <v>773</v>
      </c>
      <c r="C759" s="60" t="s">
        <v>23</v>
      </c>
      <c r="D759" s="61">
        <v>67.5</v>
      </c>
      <c r="E759" s="62">
        <v>0</v>
      </c>
    </row>
    <row r="760" spans="1:5" x14ac:dyDescent="0.2">
      <c r="A760" s="60">
        <v>989</v>
      </c>
      <c r="B760" s="7" t="s">
        <v>774</v>
      </c>
      <c r="C760" s="60" t="s">
        <v>23</v>
      </c>
      <c r="D760" s="61">
        <v>93.17</v>
      </c>
      <c r="E760" s="62">
        <v>0</v>
      </c>
    </row>
    <row r="761" spans="1:5" x14ac:dyDescent="0.2">
      <c r="A761" s="60">
        <v>43972</v>
      </c>
      <c r="B761" s="7" t="s">
        <v>775</v>
      </c>
      <c r="C761" s="60" t="s">
        <v>23</v>
      </c>
      <c r="D761" s="61">
        <v>3.95</v>
      </c>
      <c r="E761" s="62">
        <v>0</v>
      </c>
    </row>
    <row r="762" spans="1:5" x14ac:dyDescent="0.2">
      <c r="A762" s="60">
        <v>43971</v>
      </c>
      <c r="B762" s="7" t="s">
        <v>776</v>
      </c>
      <c r="C762" s="60" t="s">
        <v>23</v>
      </c>
      <c r="D762" s="61">
        <v>3.02</v>
      </c>
      <c r="E762" s="62">
        <v>0</v>
      </c>
    </row>
    <row r="763" spans="1:5" x14ac:dyDescent="0.2">
      <c r="A763" s="60">
        <v>39598</v>
      </c>
      <c r="B763" s="7" t="s">
        <v>777</v>
      </c>
      <c r="C763" s="60" t="s">
        <v>23</v>
      </c>
      <c r="D763" s="61">
        <v>5.6</v>
      </c>
      <c r="E763" s="62">
        <v>0</v>
      </c>
    </row>
    <row r="764" spans="1:5" x14ac:dyDescent="0.2">
      <c r="A764" s="60">
        <v>43973</v>
      </c>
      <c r="B764" s="7" t="s">
        <v>778</v>
      </c>
      <c r="C764" s="60" t="s">
        <v>23</v>
      </c>
      <c r="D764" s="61">
        <v>4.13</v>
      </c>
      <c r="E764" s="62">
        <v>0</v>
      </c>
    </row>
    <row r="765" spans="1:5" x14ac:dyDescent="0.2">
      <c r="A765" s="60">
        <v>39599</v>
      </c>
      <c r="B765" s="7" t="s">
        <v>779</v>
      </c>
      <c r="C765" s="60" t="s">
        <v>23</v>
      </c>
      <c r="D765" s="61">
        <v>8.06</v>
      </c>
      <c r="E765" s="62">
        <v>0</v>
      </c>
    </row>
    <row r="766" spans="1:5" x14ac:dyDescent="0.2">
      <c r="A766" s="60">
        <v>43832</v>
      </c>
      <c r="B766" s="7" t="s">
        <v>780</v>
      </c>
      <c r="C766" s="60" t="s">
        <v>23</v>
      </c>
      <c r="D766" s="61">
        <v>21.22</v>
      </c>
      <c r="E766" s="62">
        <v>0</v>
      </c>
    </row>
    <row r="767" spans="1:5" x14ac:dyDescent="0.2">
      <c r="A767" s="60">
        <v>34602</v>
      </c>
      <c r="B767" s="7" t="s">
        <v>781</v>
      </c>
      <c r="C767" s="60" t="s">
        <v>23</v>
      </c>
      <c r="D767" s="61">
        <v>4.2699999999999996</v>
      </c>
      <c r="E767" s="62">
        <v>0</v>
      </c>
    </row>
    <row r="768" spans="1:5" x14ac:dyDescent="0.2">
      <c r="A768" s="60">
        <v>34607</v>
      </c>
      <c r="B768" s="7" t="s">
        <v>782</v>
      </c>
      <c r="C768" s="60" t="s">
        <v>23</v>
      </c>
      <c r="D768" s="61">
        <v>10.47</v>
      </c>
      <c r="E768" s="62">
        <v>0</v>
      </c>
    </row>
    <row r="769" spans="1:5" x14ac:dyDescent="0.2">
      <c r="A769" s="60">
        <v>34609</v>
      </c>
      <c r="B769" s="7" t="s">
        <v>783</v>
      </c>
      <c r="C769" s="60" t="s">
        <v>23</v>
      </c>
      <c r="D769" s="61">
        <v>15.23</v>
      </c>
      <c r="E769" s="62">
        <v>0</v>
      </c>
    </row>
    <row r="770" spans="1:5" x14ac:dyDescent="0.2">
      <c r="A770" s="60">
        <v>34618</v>
      </c>
      <c r="B770" s="7" t="s">
        <v>784</v>
      </c>
      <c r="C770" s="60" t="s">
        <v>23</v>
      </c>
      <c r="D770" s="61">
        <v>5.83</v>
      </c>
      <c r="E770" s="62">
        <v>0</v>
      </c>
    </row>
    <row r="771" spans="1:5" x14ac:dyDescent="0.2">
      <c r="A771" s="60">
        <v>34621</v>
      </c>
      <c r="B771" s="7" t="s">
        <v>785</v>
      </c>
      <c r="C771" s="60" t="s">
        <v>23</v>
      </c>
      <c r="D771" s="61">
        <v>14.44</v>
      </c>
      <c r="E771" s="62">
        <v>0</v>
      </c>
    </row>
    <row r="772" spans="1:5" x14ac:dyDescent="0.2">
      <c r="A772" s="60">
        <v>34622</v>
      </c>
      <c r="B772" s="7" t="s">
        <v>786</v>
      </c>
      <c r="C772" s="60" t="s">
        <v>23</v>
      </c>
      <c r="D772" s="61">
        <v>21.45</v>
      </c>
      <c r="E772" s="62">
        <v>0</v>
      </c>
    </row>
    <row r="773" spans="1:5" x14ac:dyDescent="0.2">
      <c r="A773" s="60">
        <v>34624</v>
      </c>
      <c r="B773" s="7" t="s">
        <v>787</v>
      </c>
      <c r="C773" s="60" t="s">
        <v>23</v>
      </c>
      <c r="D773" s="61">
        <v>7.78</v>
      </c>
      <c r="E773" s="62">
        <v>0</v>
      </c>
    </row>
    <row r="774" spans="1:5" x14ac:dyDescent="0.2">
      <c r="A774" s="60">
        <v>34627</v>
      </c>
      <c r="B774" s="7" t="s">
        <v>788</v>
      </c>
      <c r="C774" s="60" t="s">
        <v>23</v>
      </c>
      <c r="D774" s="61">
        <v>18.760000000000002</v>
      </c>
      <c r="E774" s="62">
        <v>0</v>
      </c>
    </row>
    <row r="775" spans="1:5" x14ac:dyDescent="0.2">
      <c r="A775" s="60">
        <v>34629</v>
      </c>
      <c r="B775" s="7" t="s">
        <v>789</v>
      </c>
      <c r="C775" s="60" t="s">
        <v>23</v>
      </c>
      <c r="D775" s="61">
        <v>28.66</v>
      </c>
      <c r="E775" s="62">
        <v>0</v>
      </c>
    </row>
    <row r="776" spans="1:5" x14ac:dyDescent="0.2">
      <c r="A776" s="60">
        <v>39257</v>
      </c>
      <c r="B776" s="7" t="s">
        <v>790</v>
      </c>
      <c r="C776" s="60" t="s">
        <v>23</v>
      </c>
      <c r="D776" s="61">
        <v>5.83</v>
      </c>
      <c r="E776" s="62">
        <v>0</v>
      </c>
    </row>
    <row r="777" spans="1:5" x14ac:dyDescent="0.2">
      <c r="A777" s="60">
        <v>39261</v>
      </c>
      <c r="B777" s="7" t="s">
        <v>791</v>
      </c>
      <c r="C777" s="60" t="s">
        <v>23</v>
      </c>
      <c r="D777" s="61">
        <v>33.39</v>
      </c>
      <c r="E777" s="62">
        <v>0</v>
      </c>
    </row>
    <row r="778" spans="1:5" x14ac:dyDescent="0.2">
      <c r="A778" s="60">
        <v>39268</v>
      </c>
      <c r="B778" s="7" t="s">
        <v>792</v>
      </c>
      <c r="C778" s="60" t="s">
        <v>23</v>
      </c>
      <c r="D778" s="61">
        <v>521.92999999999995</v>
      </c>
      <c r="E778" s="62">
        <v>0</v>
      </c>
    </row>
    <row r="779" spans="1:5" x14ac:dyDescent="0.2">
      <c r="A779" s="60">
        <v>39262</v>
      </c>
      <c r="B779" s="7" t="s">
        <v>793</v>
      </c>
      <c r="C779" s="60" t="s">
        <v>23</v>
      </c>
      <c r="D779" s="61">
        <v>53.17</v>
      </c>
      <c r="E779" s="62">
        <v>0</v>
      </c>
    </row>
    <row r="780" spans="1:5" x14ac:dyDescent="0.2">
      <c r="A780" s="60">
        <v>39258</v>
      </c>
      <c r="B780" s="7" t="s">
        <v>794</v>
      </c>
      <c r="C780" s="60" t="s">
        <v>23</v>
      </c>
      <c r="D780" s="61">
        <v>8.7899999999999991</v>
      </c>
      <c r="E780" s="62">
        <v>0</v>
      </c>
    </row>
    <row r="781" spans="1:5" x14ac:dyDescent="0.2">
      <c r="A781" s="60">
        <v>39263</v>
      </c>
      <c r="B781" s="7" t="s">
        <v>795</v>
      </c>
      <c r="C781" s="60" t="s">
        <v>23</v>
      </c>
      <c r="D781" s="61">
        <v>91.95</v>
      </c>
      <c r="E781" s="62">
        <v>0</v>
      </c>
    </row>
    <row r="782" spans="1:5" x14ac:dyDescent="0.2">
      <c r="A782" s="60">
        <v>39264</v>
      </c>
      <c r="B782" s="7" t="s">
        <v>796</v>
      </c>
      <c r="C782" s="60" t="s">
        <v>23</v>
      </c>
      <c r="D782" s="61">
        <v>127.37</v>
      </c>
      <c r="E782" s="62">
        <v>0</v>
      </c>
    </row>
    <row r="783" spans="1:5" x14ac:dyDescent="0.2">
      <c r="A783" s="60">
        <v>39259</v>
      </c>
      <c r="B783" s="7" t="s">
        <v>797</v>
      </c>
      <c r="C783" s="60" t="s">
        <v>23</v>
      </c>
      <c r="D783" s="61">
        <v>13.54</v>
      </c>
      <c r="E783" s="62">
        <v>0</v>
      </c>
    </row>
    <row r="784" spans="1:5" x14ac:dyDescent="0.2">
      <c r="A784" s="60">
        <v>39265</v>
      </c>
      <c r="B784" s="7" t="s">
        <v>798</v>
      </c>
      <c r="C784" s="60" t="s">
        <v>23</v>
      </c>
      <c r="D784" s="61">
        <v>172.93</v>
      </c>
      <c r="E784" s="62">
        <v>0</v>
      </c>
    </row>
    <row r="785" spans="1:5" x14ac:dyDescent="0.2">
      <c r="A785" s="60">
        <v>39260</v>
      </c>
      <c r="B785" s="7" t="s">
        <v>799</v>
      </c>
      <c r="C785" s="60" t="s">
        <v>23</v>
      </c>
      <c r="D785" s="61">
        <v>20.73</v>
      </c>
      <c r="E785" s="62">
        <v>0</v>
      </c>
    </row>
    <row r="786" spans="1:5" x14ac:dyDescent="0.2">
      <c r="A786" s="60">
        <v>39266</v>
      </c>
      <c r="B786" s="7" t="s">
        <v>800</v>
      </c>
      <c r="C786" s="60" t="s">
        <v>23</v>
      </c>
      <c r="D786" s="61">
        <v>260.95</v>
      </c>
      <c r="E786" s="62">
        <v>0</v>
      </c>
    </row>
    <row r="787" spans="1:5" x14ac:dyDescent="0.2">
      <c r="A787" s="60">
        <v>39267</v>
      </c>
      <c r="B787" s="7" t="s">
        <v>801</v>
      </c>
      <c r="C787" s="60" t="s">
        <v>23</v>
      </c>
      <c r="D787" s="61">
        <v>326.25</v>
      </c>
      <c r="E787" s="62">
        <v>0</v>
      </c>
    </row>
    <row r="788" spans="1:5" x14ac:dyDescent="0.2">
      <c r="A788" s="60">
        <v>11901</v>
      </c>
      <c r="B788" s="7" t="s">
        <v>802</v>
      </c>
      <c r="C788" s="60" t="s">
        <v>23</v>
      </c>
      <c r="D788" s="61">
        <v>0.72</v>
      </c>
      <c r="E788" s="62">
        <v>0</v>
      </c>
    </row>
    <row r="789" spans="1:5" x14ac:dyDescent="0.2">
      <c r="A789" s="60">
        <v>11902</v>
      </c>
      <c r="B789" s="7" t="s">
        <v>803</v>
      </c>
      <c r="C789" s="60" t="s">
        <v>23</v>
      </c>
      <c r="D789" s="61">
        <v>1.39</v>
      </c>
      <c r="E789" s="62">
        <v>0</v>
      </c>
    </row>
    <row r="790" spans="1:5" x14ac:dyDescent="0.2">
      <c r="A790" s="60">
        <v>11903</v>
      </c>
      <c r="B790" s="7" t="s">
        <v>804</v>
      </c>
      <c r="C790" s="60" t="s">
        <v>23</v>
      </c>
      <c r="D790" s="61">
        <v>1.47</v>
      </c>
      <c r="E790" s="62">
        <v>0</v>
      </c>
    </row>
    <row r="791" spans="1:5" x14ac:dyDescent="0.2">
      <c r="A791" s="60">
        <v>11904</v>
      </c>
      <c r="B791" s="7" t="s">
        <v>805</v>
      </c>
      <c r="C791" s="60" t="s">
        <v>23</v>
      </c>
      <c r="D791" s="61">
        <v>2.23</v>
      </c>
      <c r="E791" s="62">
        <v>0</v>
      </c>
    </row>
    <row r="792" spans="1:5" x14ac:dyDescent="0.2">
      <c r="A792" s="60">
        <v>11905</v>
      </c>
      <c r="B792" s="7" t="s">
        <v>806</v>
      </c>
      <c r="C792" s="60" t="s">
        <v>23</v>
      </c>
      <c r="D792" s="61">
        <v>2.72</v>
      </c>
      <c r="E792" s="62">
        <v>0</v>
      </c>
    </row>
    <row r="793" spans="1:5" x14ac:dyDescent="0.2">
      <c r="A793" s="60">
        <v>11906</v>
      </c>
      <c r="B793" s="7" t="s">
        <v>807</v>
      </c>
      <c r="C793" s="60" t="s">
        <v>23</v>
      </c>
      <c r="D793" s="61">
        <v>3.46</v>
      </c>
      <c r="E793" s="62">
        <v>0</v>
      </c>
    </row>
    <row r="794" spans="1:5" x14ac:dyDescent="0.2">
      <c r="A794" s="60">
        <v>11919</v>
      </c>
      <c r="B794" s="7" t="s">
        <v>808</v>
      </c>
      <c r="C794" s="60" t="s">
        <v>23</v>
      </c>
      <c r="D794" s="61">
        <v>6.33</v>
      </c>
      <c r="E794" s="62">
        <v>0</v>
      </c>
    </row>
    <row r="795" spans="1:5" x14ac:dyDescent="0.2">
      <c r="A795" s="60">
        <v>11920</v>
      </c>
      <c r="B795" s="7" t="s">
        <v>809</v>
      </c>
      <c r="C795" s="60" t="s">
        <v>23</v>
      </c>
      <c r="D795" s="61">
        <v>12.03</v>
      </c>
      <c r="E795" s="62">
        <v>0</v>
      </c>
    </row>
    <row r="796" spans="1:5" x14ac:dyDescent="0.2">
      <c r="A796" s="60">
        <v>11924</v>
      </c>
      <c r="B796" s="7" t="s">
        <v>810</v>
      </c>
      <c r="C796" s="60" t="s">
        <v>23</v>
      </c>
      <c r="D796" s="61">
        <v>101.03</v>
      </c>
      <c r="E796" s="62">
        <v>0</v>
      </c>
    </row>
    <row r="797" spans="1:5" x14ac:dyDescent="0.2">
      <c r="A797" s="60">
        <v>11921</v>
      </c>
      <c r="B797" s="7" t="s">
        <v>811</v>
      </c>
      <c r="C797" s="60" t="s">
        <v>23</v>
      </c>
      <c r="D797" s="61">
        <v>17.61</v>
      </c>
      <c r="E797" s="62">
        <v>0</v>
      </c>
    </row>
    <row r="798" spans="1:5" x14ac:dyDescent="0.2">
      <c r="A798" s="60">
        <v>11922</v>
      </c>
      <c r="B798" s="7" t="s">
        <v>812</v>
      </c>
      <c r="C798" s="60" t="s">
        <v>23</v>
      </c>
      <c r="D798" s="61">
        <v>28.48</v>
      </c>
      <c r="E798" s="62">
        <v>0</v>
      </c>
    </row>
    <row r="799" spans="1:5" x14ac:dyDescent="0.2">
      <c r="A799" s="60">
        <v>11923</v>
      </c>
      <c r="B799" s="7" t="s">
        <v>813</v>
      </c>
      <c r="C799" s="60" t="s">
        <v>23</v>
      </c>
      <c r="D799" s="61">
        <v>41.69</v>
      </c>
      <c r="E799" s="62">
        <v>0</v>
      </c>
    </row>
    <row r="800" spans="1:5" x14ac:dyDescent="0.2">
      <c r="A800" s="60">
        <v>11916</v>
      </c>
      <c r="B800" s="7" t="s">
        <v>814</v>
      </c>
      <c r="C800" s="60" t="s">
        <v>23</v>
      </c>
      <c r="D800" s="61">
        <v>8.67</v>
      </c>
      <c r="E800" s="62">
        <v>0</v>
      </c>
    </row>
    <row r="801" spans="1:5" x14ac:dyDescent="0.2">
      <c r="A801" s="60">
        <v>11914</v>
      </c>
      <c r="B801" s="7" t="s">
        <v>815</v>
      </c>
      <c r="C801" s="60" t="s">
        <v>23</v>
      </c>
      <c r="D801" s="61">
        <v>62.45</v>
      </c>
      <c r="E801" s="62">
        <v>0</v>
      </c>
    </row>
    <row r="802" spans="1:5" x14ac:dyDescent="0.2">
      <c r="A802" s="60">
        <v>11917</v>
      </c>
      <c r="B802" s="7" t="s">
        <v>816</v>
      </c>
      <c r="C802" s="60" t="s">
        <v>23</v>
      </c>
      <c r="D802" s="61">
        <v>15.27</v>
      </c>
      <c r="E802" s="62">
        <v>0</v>
      </c>
    </row>
    <row r="803" spans="1:5" x14ac:dyDescent="0.2">
      <c r="A803" s="60">
        <v>11918</v>
      </c>
      <c r="B803" s="7" t="s">
        <v>817</v>
      </c>
      <c r="C803" s="60" t="s">
        <v>23</v>
      </c>
      <c r="D803" s="61">
        <v>18.11</v>
      </c>
      <c r="E803" s="62">
        <v>0</v>
      </c>
    </row>
    <row r="804" spans="1:5" x14ac:dyDescent="0.2">
      <c r="A804" s="60">
        <v>37734</v>
      </c>
      <c r="B804" s="7" t="s">
        <v>818</v>
      </c>
      <c r="C804" s="60" t="s">
        <v>43</v>
      </c>
      <c r="D804" s="61">
        <v>101677.97</v>
      </c>
      <c r="E804" s="62">
        <v>0</v>
      </c>
    </row>
    <row r="805" spans="1:5" x14ac:dyDescent="0.2">
      <c r="A805" s="60">
        <v>37733</v>
      </c>
      <c r="B805" s="7" t="s">
        <v>819</v>
      </c>
      <c r="C805" s="60" t="s">
        <v>43</v>
      </c>
      <c r="D805" s="61">
        <v>76237.759999999995</v>
      </c>
      <c r="E805" s="62">
        <v>0</v>
      </c>
    </row>
    <row r="806" spans="1:5" x14ac:dyDescent="0.2">
      <c r="A806" s="60">
        <v>5090</v>
      </c>
      <c r="B806" s="7" t="s">
        <v>820</v>
      </c>
      <c r="C806" s="60" t="s">
        <v>43</v>
      </c>
      <c r="D806" s="61">
        <v>22.23</v>
      </c>
      <c r="E806" s="62">
        <v>0</v>
      </c>
    </row>
    <row r="807" spans="1:5" x14ac:dyDescent="0.2">
      <c r="A807" s="60">
        <v>5085</v>
      </c>
      <c r="B807" s="7" t="s">
        <v>821</v>
      </c>
      <c r="C807" s="60" t="s">
        <v>43</v>
      </c>
      <c r="D807" s="61">
        <v>33.090000000000003</v>
      </c>
      <c r="E807" s="62">
        <v>0</v>
      </c>
    </row>
    <row r="808" spans="1:5" x14ac:dyDescent="0.2">
      <c r="A808" s="60">
        <v>43603</v>
      </c>
      <c r="B808" s="7" t="s">
        <v>822</v>
      </c>
      <c r="C808" s="60" t="s">
        <v>43</v>
      </c>
      <c r="D808" s="61">
        <v>47.28</v>
      </c>
      <c r="E808" s="62">
        <v>0</v>
      </c>
    </row>
    <row r="809" spans="1:5" x14ac:dyDescent="0.2">
      <c r="A809" s="60">
        <v>38374</v>
      </c>
      <c r="B809" s="7" t="s">
        <v>823</v>
      </c>
      <c r="C809" s="60" t="s">
        <v>43</v>
      </c>
      <c r="D809" s="61">
        <v>970</v>
      </c>
      <c r="E809" s="62">
        <v>0</v>
      </c>
    </row>
    <row r="810" spans="1:5" x14ac:dyDescent="0.2">
      <c r="A810" s="60">
        <v>4513</v>
      </c>
      <c r="B810" s="7" t="s">
        <v>824</v>
      </c>
      <c r="C810" s="60" t="s">
        <v>23</v>
      </c>
      <c r="D810" s="61">
        <v>5.18</v>
      </c>
      <c r="E810" s="62">
        <v>0</v>
      </c>
    </row>
    <row r="811" spans="1:5" x14ac:dyDescent="0.2">
      <c r="A811" s="60">
        <v>20212</v>
      </c>
      <c r="B811" s="7" t="s">
        <v>825</v>
      </c>
      <c r="C811" s="60" t="s">
        <v>23</v>
      </c>
      <c r="D811" s="61">
        <v>21.41</v>
      </c>
      <c r="E811" s="62">
        <v>0</v>
      </c>
    </row>
    <row r="812" spans="1:5" x14ac:dyDescent="0.2">
      <c r="A812" s="60">
        <v>20209</v>
      </c>
      <c r="B812" s="7" t="s">
        <v>826</v>
      </c>
      <c r="C812" s="60" t="s">
        <v>23</v>
      </c>
      <c r="D812" s="61">
        <v>25.57</v>
      </c>
      <c r="E812" s="62">
        <v>0</v>
      </c>
    </row>
    <row r="813" spans="1:5" x14ac:dyDescent="0.2">
      <c r="A813" s="60">
        <v>4430</v>
      </c>
      <c r="B813" s="7" t="s">
        <v>827</v>
      </c>
      <c r="C813" s="60" t="s">
        <v>23</v>
      </c>
      <c r="D813" s="61">
        <v>12.53</v>
      </c>
      <c r="E813" s="62">
        <v>0</v>
      </c>
    </row>
    <row r="814" spans="1:5" x14ac:dyDescent="0.2">
      <c r="A814" s="60">
        <v>4433</v>
      </c>
      <c r="B814" s="7" t="s">
        <v>828</v>
      </c>
      <c r="C814" s="60" t="s">
        <v>23</v>
      </c>
      <c r="D814" s="61">
        <v>24.5</v>
      </c>
      <c r="E814" s="62">
        <v>0</v>
      </c>
    </row>
    <row r="815" spans="1:5" x14ac:dyDescent="0.2">
      <c r="A815" s="60">
        <v>4400</v>
      </c>
      <c r="B815" s="7" t="s">
        <v>829</v>
      </c>
      <c r="C815" s="60" t="s">
        <v>23</v>
      </c>
      <c r="D815" s="61">
        <v>19.940000000000001</v>
      </c>
      <c r="E815" s="62">
        <v>0</v>
      </c>
    </row>
    <row r="816" spans="1:5" x14ac:dyDescent="0.2">
      <c r="A816" s="60">
        <v>2729</v>
      </c>
      <c r="B816" s="7" t="s">
        <v>830</v>
      </c>
      <c r="C816" s="60" t="s">
        <v>43</v>
      </c>
      <c r="D816" s="61">
        <v>46.33</v>
      </c>
      <c r="E816" s="62">
        <v>0</v>
      </c>
    </row>
    <row r="817" spans="1:5" x14ac:dyDescent="0.2">
      <c r="A817" s="60">
        <v>37106</v>
      </c>
      <c r="B817" s="7" t="s">
        <v>831</v>
      </c>
      <c r="C817" s="60" t="s">
        <v>43</v>
      </c>
      <c r="D817" s="61">
        <v>4937.8999999999996</v>
      </c>
      <c r="E817" s="62">
        <v>0</v>
      </c>
    </row>
    <row r="818" spans="1:5" x14ac:dyDescent="0.2">
      <c r="A818" s="60">
        <v>11869</v>
      </c>
      <c r="B818" s="7" t="s">
        <v>832</v>
      </c>
      <c r="C818" s="60" t="s">
        <v>43</v>
      </c>
      <c r="D818" s="61">
        <v>987.58</v>
      </c>
      <c r="E818" s="62">
        <v>0</v>
      </c>
    </row>
    <row r="819" spans="1:5" x14ac:dyDescent="0.2">
      <c r="A819" s="60">
        <v>43981</v>
      </c>
      <c r="B819" s="7" t="s">
        <v>833</v>
      </c>
      <c r="C819" s="60" t="s">
        <v>43</v>
      </c>
      <c r="D819" s="61">
        <v>7441.37</v>
      </c>
      <c r="E819" s="62">
        <v>0</v>
      </c>
    </row>
    <row r="820" spans="1:5" x14ac:dyDescent="0.2">
      <c r="A820" s="60">
        <v>37104</v>
      </c>
      <c r="B820" s="7" t="s">
        <v>834</v>
      </c>
      <c r="C820" s="60" t="s">
        <v>43</v>
      </c>
      <c r="D820" s="61">
        <v>1239.43</v>
      </c>
      <c r="E820" s="62">
        <v>0</v>
      </c>
    </row>
    <row r="821" spans="1:5" x14ac:dyDescent="0.2">
      <c r="A821" s="60">
        <v>43982</v>
      </c>
      <c r="B821" s="7" t="s">
        <v>835</v>
      </c>
      <c r="C821" s="60" t="s">
        <v>43</v>
      </c>
      <c r="D821" s="61">
        <v>11755.5</v>
      </c>
      <c r="E821" s="62">
        <v>0</v>
      </c>
    </row>
    <row r="822" spans="1:5" x14ac:dyDescent="0.2">
      <c r="A822" s="60">
        <v>43978</v>
      </c>
      <c r="B822" s="7" t="s">
        <v>836</v>
      </c>
      <c r="C822" s="60" t="s">
        <v>43</v>
      </c>
      <c r="D822" s="61">
        <v>1836.81</v>
      </c>
      <c r="E822" s="62">
        <v>0</v>
      </c>
    </row>
    <row r="823" spans="1:5" x14ac:dyDescent="0.2">
      <c r="A823" s="60">
        <v>11871</v>
      </c>
      <c r="B823" s="7" t="s">
        <v>837</v>
      </c>
      <c r="C823" s="60" t="s">
        <v>43</v>
      </c>
      <c r="D823" s="61">
        <v>460.36</v>
      </c>
      <c r="E823" s="62">
        <v>0</v>
      </c>
    </row>
    <row r="824" spans="1:5" x14ac:dyDescent="0.2">
      <c r="A824" s="60">
        <v>37105</v>
      </c>
      <c r="B824" s="7" t="s">
        <v>838</v>
      </c>
      <c r="C824" s="60" t="s">
        <v>43</v>
      </c>
      <c r="D824" s="61">
        <v>2832.58</v>
      </c>
      <c r="E824" s="62">
        <v>0</v>
      </c>
    </row>
    <row r="825" spans="1:5" x14ac:dyDescent="0.2">
      <c r="A825" s="60">
        <v>43980</v>
      </c>
      <c r="B825" s="7" t="s">
        <v>839</v>
      </c>
      <c r="C825" s="60" t="s">
        <v>43</v>
      </c>
      <c r="D825" s="61">
        <v>3527.68</v>
      </c>
      <c r="E825" s="62">
        <v>0</v>
      </c>
    </row>
    <row r="826" spans="1:5" x14ac:dyDescent="0.2">
      <c r="A826" s="60">
        <v>43979</v>
      </c>
      <c r="B826" s="7" t="s">
        <v>840</v>
      </c>
      <c r="C826" s="60" t="s">
        <v>43</v>
      </c>
      <c r="D826" s="61">
        <v>662.81</v>
      </c>
      <c r="E826" s="62">
        <v>0</v>
      </c>
    </row>
    <row r="827" spans="1:5" x14ac:dyDescent="0.2">
      <c r="A827" s="60">
        <v>11868</v>
      </c>
      <c r="B827" s="7" t="s">
        <v>841</v>
      </c>
      <c r="C827" s="60" t="s">
        <v>43</v>
      </c>
      <c r="D827" s="61">
        <v>641.01</v>
      </c>
      <c r="E827" s="62">
        <v>0</v>
      </c>
    </row>
    <row r="828" spans="1:5" x14ac:dyDescent="0.2">
      <c r="A828" s="60">
        <v>34636</v>
      </c>
      <c r="B828" s="7" t="s">
        <v>842</v>
      </c>
      <c r="C828" s="60" t="s">
        <v>43</v>
      </c>
      <c r="D828" s="61">
        <v>455.2</v>
      </c>
      <c r="E828" s="62">
        <v>0</v>
      </c>
    </row>
    <row r="829" spans="1:5" x14ac:dyDescent="0.2">
      <c r="A829" s="60">
        <v>34639</v>
      </c>
      <c r="B829" s="7" t="s">
        <v>843</v>
      </c>
      <c r="C829" s="60" t="s">
        <v>43</v>
      </c>
      <c r="D829" s="61">
        <v>1050.68</v>
      </c>
      <c r="E829" s="62">
        <v>0</v>
      </c>
    </row>
    <row r="830" spans="1:5" x14ac:dyDescent="0.2">
      <c r="A830" s="60">
        <v>34640</v>
      </c>
      <c r="B830" s="7" t="s">
        <v>844</v>
      </c>
      <c r="C830" s="60" t="s">
        <v>43</v>
      </c>
      <c r="D830" s="61">
        <v>1191.83</v>
      </c>
      <c r="E830" s="62">
        <v>0</v>
      </c>
    </row>
    <row r="831" spans="1:5" x14ac:dyDescent="0.2">
      <c r="A831" s="60">
        <v>43977</v>
      </c>
      <c r="B831" s="7" t="s">
        <v>845</v>
      </c>
      <c r="C831" s="60" t="s">
        <v>43</v>
      </c>
      <c r="D831" s="61">
        <v>2054.65</v>
      </c>
      <c r="E831" s="62">
        <v>0</v>
      </c>
    </row>
    <row r="832" spans="1:5" x14ac:dyDescent="0.2">
      <c r="A832" s="60">
        <v>34637</v>
      </c>
      <c r="B832" s="7" t="s">
        <v>846</v>
      </c>
      <c r="C832" s="60" t="s">
        <v>43</v>
      </c>
      <c r="D832" s="61">
        <v>275.27999999999997</v>
      </c>
      <c r="E832" s="62">
        <v>0</v>
      </c>
    </row>
    <row r="833" spans="1:5" x14ac:dyDescent="0.2">
      <c r="A833" s="60">
        <v>34638</v>
      </c>
      <c r="B833" s="7" t="s">
        <v>847</v>
      </c>
      <c r="C833" s="60" t="s">
        <v>43</v>
      </c>
      <c r="D833" s="61">
        <v>425.8</v>
      </c>
      <c r="E833" s="62">
        <v>0</v>
      </c>
    </row>
    <row r="834" spans="1:5" x14ac:dyDescent="0.2">
      <c r="A834" s="60">
        <v>34641</v>
      </c>
      <c r="B834" s="7" t="s">
        <v>848</v>
      </c>
      <c r="C834" s="60" t="s">
        <v>43</v>
      </c>
      <c r="D834" s="61">
        <v>112.44</v>
      </c>
      <c r="E834" s="62">
        <v>0</v>
      </c>
    </row>
    <row r="835" spans="1:5" x14ac:dyDescent="0.2">
      <c r="A835" s="60">
        <v>43434</v>
      </c>
      <c r="B835" s="7" t="s">
        <v>849</v>
      </c>
      <c r="C835" s="60" t="s">
        <v>43</v>
      </c>
      <c r="D835" s="61">
        <v>121.57</v>
      </c>
      <c r="E835" s="62">
        <v>0</v>
      </c>
    </row>
    <row r="836" spans="1:5" x14ac:dyDescent="0.2">
      <c r="A836" s="60">
        <v>43435</v>
      </c>
      <c r="B836" s="7" t="s">
        <v>850</v>
      </c>
      <c r="C836" s="60" t="s">
        <v>43</v>
      </c>
      <c r="D836" s="61">
        <v>222.89</v>
      </c>
      <c r="E836" s="62">
        <v>0</v>
      </c>
    </row>
    <row r="837" spans="1:5" x14ac:dyDescent="0.2">
      <c r="A837" s="60">
        <v>43436</v>
      </c>
      <c r="B837" s="7" t="s">
        <v>851</v>
      </c>
      <c r="C837" s="60" t="s">
        <v>43</v>
      </c>
      <c r="D837" s="61">
        <v>390.06</v>
      </c>
      <c r="E837" s="62">
        <v>0</v>
      </c>
    </row>
    <row r="838" spans="1:5" x14ac:dyDescent="0.2">
      <c r="A838" s="60">
        <v>43437</v>
      </c>
      <c r="B838" s="7" t="s">
        <v>852</v>
      </c>
      <c r="C838" s="60" t="s">
        <v>43</v>
      </c>
      <c r="D838" s="61">
        <v>707.17</v>
      </c>
      <c r="E838" s="62">
        <v>0</v>
      </c>
    </row>
    <row r="839" spans="1:5" x14ac:dyDescent="0.2">
      <c r="A839" s="60">
        <v>43438</v>
      </c>
      <c r="B839" s="7" t="s">
        <v>853</v>
      </c>
      <c r="C839" s="60" t="s">
        <v>43</v>
      </c>
      <c r="D839" s="61">
        <v>1266.43</v>
      </c>
      <c r="E839" s="62">
        <v>0</v>
      </c>
    </row>
    <row r="840" spans="1:5" x14ac:dyDescent="0.2">
      <c r="A840" s="60">
        <v>41627</v>
      </c>
      <c r="B840" s="7" t="s">
        <v>854</v>
      </c>
      <c r="C840" s="60" t="s">
        <v>43</v>
      </c>
      <c r="D840" s="61">
        <v>187.43</v>
      </c>
      <c r="E840" s="62">
        <v>0</v>
      </c>
    </row>
    <row r="841" spans="1:5" x14ac:dyDescent="0.2">
      <c r="A841" s="60">
        <v>41628</v>
      </c>
      <c r="B841" s="7" t="s">
        <v>855</v>
      </c>
      <c r="C841" s="60" t="s">
        <v>43</v>
      </c>
      <c r="D841" s="61">
        <v>344.47</v>
      </c>
      <c r="E841" s="62">
        <v>0</v>
      </c>
    </row>
    <row r="842" spans="1:5" x14ac:dyDescent="0.2">
      <c r="A842" s="60">
        <v>41629</v>
      </c>
      <c r="B842" s="7" t="s">
        <v>856</v>
      </c>
      <c r="C842" s="60" t="s">
        <v>43</v>
      </c>
      <c r="D842" s="61">
        <v>437.68</v>
      </c>
      <c r="E842" s="62">
        <v>0</v>
      </c>
    </row>
    <row r="843" spans="1:5" x14ac:dyDescent="0.2">
      <c r="A843" s="60">
        <v>43429</v>
      </c>
      <c r="B843" s="7" t="s">
        <v>857</v>
      </c>
      <c r="C843" s="60" t="s">
        <v>43</v>
      </c>
      <c r="D843" s="61">
        <v>96.97</v>
      </c>
      <c r="E843" s="62">
        <v>0</v>
      </c>
    </row>
    <row r="844" spans="1:5" x14ac:dyDescent="0.2">
      <c r="A844" s="60">
        <v>43430</v>
      </c>
      <c r="B844" s="7" t="s">
        <v>858</v>
      </c>
      <c r="C844" s="60" t="s">
        <v>43</v>
      </c>
      <c r="D844" s="61">
        <v>161.09</v>
      </c>
      <c r="E844" s="62">
        <v>0</v>
      </c>
    </row>
    <row r="845" spans="1:5" x14ac:dyDescent="0.2">
      <c r="A845" s="60">
        <v>43431</v>
      </c>
      <c r="B845" s="7" t="s">
        <v>859</v>
      </c>
      <c r="C845" s="60" t="s">
        <v>43</v>
      </c>
      <c r="D845" s="61">
        <v>312.05</v>
      </c>
      <c r="E845" s="62">
        <v>0</v>
      </c>
    </row>
    <row r="846" spans="1:5" x14ac:dyDescent="0.2">
      <c r="A846" s="60">
        <v>43432</v>
      </c>
      <c r="B846" s="7" t="s">
        <v>860</v>
      </c>
      <c r="C846" s="60" t="s">
        <v>43</v>
      </c>
      <c r="D846" s="61">
        <v>648.41</v>
      </c>
      <c r="E846" s="62">
        <v>0</v>
      </c>
    </row>
    <row r="847" spans="1:5" x14ac:dyDescent="0.2">
      <c r="A847" s="60">
        <v>43433</v>
      </c>
      <c r="B847" s="7" t="s">
        <v>861</v>
      </c>
      <c r="C847" s="60" t="s">
        <v>43</v>
      </c>
      <c r="D847" s="61">
        <v>1022.26</v>
      </c>
      <c r="E847" s="62">
        <v>0</v>
      </c>
    </row>
    <row r="848" spans="1:5" x14ac:dyDescent="0.2">
      <c r="A848" s="60">
        <v>43094</v>
      </c>
      <c r="B848" s="7" t="s">
        <v>862</v>
      </c>
      <c r="C848" s="60" t="s">
        <v>43</v>
      </c>
      <c r="D848" s="61">
        <v>269.25</v>
      </c>
      <c r="E848" s="62">
        <v>0</v>
      </c>
    </row>
    <row r="849" spans="1:5" x14ac:dyDescent="0.2">
      <c r="A849" s="60">
        <v>43093</v>
      </c>
      <c r="B849" s="7" t="s">
        <v>863</v>
      </c>
      <c r="C849" s="60" t="s">
        <v>43</v>
      </c>
      <c r="D849" s="61">
        <v>286.13</v>
      </c>
      <c r="E849" s="62">
        <v>0</v>
      </c>
    </row>
    <row r="850" spans="1:5" x14ac:dyDescent="0.2">
      <c r="A850" s="60">
        <v>11694</v>
      </c>
      <c r="B850" s="7" t="s">
        <v>864</v>
      </c>
      <c r="C850" s="60" t="s">
        <v>43</v>
      </c>
      <c r="D850" s="61">
        <v>1135.0999999999999</v>
      </c>
      <c r="E850" s="62">
        <v>0</v>
      </c>
    </row>
    <row r="851" spans="1:5" x14ac:dyDescent="0.2">
      <c r="A851" s="60">
        <v>1030</v>
      </c>
      <c r="B851" s="7" t="s">
        <v>865</v>
      </c>
      <c r="C851" s="60" t="s">
        <v>43</v>
      </c>
      <c r="D851" s="61">
        <v>51.35</v>
      </c>
      <c r="E851" s="62">
        <v>0</v>
      </c>
    </row>
    <row r="852" spans="1:5" x14ac:dyDescent="0.2">
      <c r="A852" s="60">
        <v>11881</v>
      </c>
      <c r="B852" s="7" t="s">
        <v>866</v>
      </c>
      <c r="C852" s="60" t="s">
        <v>43</v>
      </c>
      <c r="D852" s="61">
        <v>172.23</v>
      </c>
      <c r="E852" s="62">
        <v>0</v>
      </c>
    </row>
    <row r="853" spans="1:5" x14ac:dyDescent="0.2">
      <c r="A853" s="60">
        <v>35277</v>
      </c>
      <c r="B853" s="7" t="s">
        <v>867</v>
      </c>
      <c r="C853" s="60" t="s">
        <v>43</v>
      </c>
      <c r="D853" s="61">
        <v>482.47</v>
      </c>
      <c r="E853" s="62">
        <v>0</v>
      </c>
    </row>
    <row r="854" spans="1:5" x14ac:dyDescent="0.2">
      <c r="A854" s="60">
        <v>10521</v>
      </c>
      <c r="B854" s="7" t="s">
        <v>868</v>
      </c>
      <c r="C854" s="60" t="s">
        <v>43</v>
      </c>
      <c r="D854" s="61">
        <v>339.81</v>
      </c>
      <c r="E854" s="62">
        <v>0</v>
      </c>
    </row>
    <row r="855" spans="1:5" x14ac:dyDescent="0.2">
      <c r="A855" s="60">
        <v>10885</v>
      </c>
      <c r="B855" s="7" t="s">
        <v>869</v>
      </c>
      <c r="C855" s="60" t="s">
        <v>43</v>
      </c>
      <c r="D855" s="61">
        <v>429.82</v>
      </c>
      <c r="E855" s="62">
        <v>0</v>
      </c>
    </row>
    <row r="856" spans="1:5" x14ac:dyDescent="0.2">
      <c r="A856" s="60">
        <v>20962</v>
      </c>
      <c r="B856" s="7" t="s">
        <v>870</v>
      </c>
      <c r="C856" s="60" t="s">
        <v>43</v>
      </c>
      <c r="D856" s="61">
        <v>356</v>
      </c>
      <c r="E856" s="62">
        <v>0</v>
      </c>
    </row>
    <row r="857" spans="1:5" x14ac:dyDescent="0.2">
      <c r="A857" s="60">
        <v>20963</v>
      </c>
      <c r="B857" s="7" t="s">
        <v>871</v>
      </c>
      <c r="C857" s="60" t="s">
        <v>43</v>
      </c>
      <c r="D857" s="61">
        <v>434.88</v>
      </c>
      <c r="E857" s="62">
        <v>0</v>
      </c>
    </row>
    <row r="858" spans="1:5" x14ac:dyDescent="0.2">
      <c r="A858" s="60">
        <v>34643</v>
      </c>
      <c r="B858" s="7" t="s">
        <v>872</v>
      </c>
      <c r="C858" s="60" t="s">
        <v>43</v>
      </c>
      <c r="D858" s="61">
        <v>55.56</v>
      </c>
      <c r="E858" s="62">
        <v>0</v>
      </c>
    </row>
    <row r="859" spans="1:5" x14ac:dyDescent="0.2">
      <c r="A859" s="60">
        <v>41480</v>
      </c>
      <c r="B859" s="7" t="s">
        <v>873</v>
      </c>
      <c r="C859" s="60" t="s">
        <v>43</v>
      </c>
      <c r="D859" s="61">
        <v>64.42</v>
      </c>
      <c r="E859" s="62">
        <v>0</v>
      </c>
    </row>
    <row r="860" spans="1:5" x14ac:dyDescent="0.2">
      <c r="A860" s="60">
        <v>41474</v>
      </c>
      <c r="B860" s="7" t="s">
        <v>874</v>
      </c>
      <c r="C860" s="60" t="s">
        <v>43</v>
      </c>
      <c r="D860" s="61">
        <v>102.92</v>
      </c>
      <c r="E860" s="62">
        <v>0</v>
      </c>
    </row>
    <row r="861" spans="1:5" x14ac:dyDescent="0.2">
      <c r="A861" s="60">
        <v>41475</v>
      </c>
      <c r="B861" s="7" t="s">
        <v>875</v>
      </c>
      <c r="C861" s="60" t="s">
        <v>43</v>
      </c>
      <c r="D861" s="61">
        <v>87.81</v>
      </c>
      <c r="E861" s="62">
        <v>0</v>
      </c>
    </row>
    <row r="862" spans="1:5" x14ac:dyDescent="0.2">
      <c r="A862" s="60">
        <v>41476</v>
      </c>
      <c r="B862" s="7" t="s">
        <v>876</v>
      </c>
      <c r="C862" s="60" t="s">
        <v>43</v>
      </c>
      <c r="D862" s="61">
        <v>192.27</v>
      </c>
      <c r="E862" s="62">
        <v>0</v>
      </c>
    </row>
    <row r="863" spans="1:5" x14ac:dyDescent="0.2">
      <c r="A863" s="60">
        <v>2555</v>
      </c>
      <c r="B863" s="7" t="s">
        <v>877</v>
      </c>
      <c r="C863" s="60" t="s">
        <v>43</v>
      </c>
      <c r="D863" s="61">
        <v>1.59</v>
      </c>
      <c r="E863" s="62">
        <v>0</v>
      </c>
    </row>
    <row r="864" spans="1:5" x14ac:dyDescent="0.2">
      <c r="A864" s="60">
        <v>2556</v>
      </c>
      <c r="B864" s="7" t="s">
        <v>878</v>
      </c>
      <c r="C864" s="60" t="s">
        <v>43</v>
      </c>
      <c r="D864" s="61">
        <v>1.65</v>
      </c>
      <c r="E864" s="62">
        <v>0</v>
      </c>
    </row>
    <row r="865" spans="1:5" x14ac:dyDescent="0.2">
      <c r="A865" s="60">
        <v>2557</v>
      </c>
      <c r="B865" s="7" t="s">
        <v>879</v>
      </c>
      <c r="C865" s="60" t="s">
        <v>43</v>
      </c>
      <c r="D865" s="61">
        <v>3.49</v>
      </c>
      <c r="E865" s="62">
        <v>0</v>
      </c>
    </row>
    <row r="866" spans="1:5" x14ac:dyDescent="0.2">
      <c r="A866" s="60">
        <v>10569</v>
      </c>
      <c r="B866" s="7" t="s">
        <v>880</v>
      </c>
      <c r="C866" s="60" t="s">
        <v>43</v>
      </c>
      <c r="D866" s="61">
        <v>3.49</v>
      </c>
      <c r="E866" s="62">
        <v>0</v>
      </c>
    </row>
    <row r="867" spans="1:5" x14ac:dyDescent="0.2">
      <c r="A867" s="60">
        <v>39810</v>
      </c>
      <c r="B867" s="7" t="s">
        <v>881</v>
      </c>
      <c r="C867" s="60" t="s">
        <v>43</v>
      </c>
      <c r="D867" s="61">
        <v>36.33</v>
      </c>
      <c r="E867" s="62">
        <v>0</v>
      </c>
    </row>
    <row r="868" spans="1:5" x14ac:dyDescent="0.2">
      <c r="A868" s="60">
        <v>39811</v>
      </c>
      <c r="B868" s="7" t="s">
        <v>882</v>
      </c>
      <c r="C868" s="60" t="s">
        <v>43</v>
      </c>
      <c r="D868" s="61">
        <v>44.44</v>
      </c>
      <c r="E868" s="62">
        <v>0</v>
      </c>
    </row>
    <row r="869" spans="1:5" x14ac:dyDescent="0.2">
      <c r="A869" s="60">
        <v>39812</v>
      </c>
      <c r="B869" s="7" t="s">
        <v>883</v>
      </c>
      <c r="C869" s="60" t="s">
        <v>43</v>
      </c>
      <c r="D869" s="61">
        <v>73.08</v>
      </c>
      <c r="E869" s="62">
        <v>0</v>
      </c>
    </row>
    <row r="870" spans="1:5" x14ac:dyDescent="0.2">
      <c r="A870" s="60">
        <v>43096</v>
      </c>
      <c r="B870" s="7" t="s">
        <v>884</v>
      </c>
      <c r="C870" s="60" t="s">
        <v>43</v>
      </c>
      <c r="D870" s="61">
        <v>242.24</v>
      </c>
      <c r="E870" s="62">
        <v>0</v>
      </c>
    </row>
    <row r="871" spans="1:5" x14ac:dyDescent="0.2">
      <c r="A871" s="60">
        <v>43102</v>
      </c>
      <c r="B871" s="7" t="s">
        <v>885</v>
      </c>
      <c r="C871" s="60" t="s">
        <v>43</v>
      </c>
      <c r="D871" s="61">
        <v>147.29</v>
      </c>
      <c r="E871" s="62">
        <v>0</v>
      </c>
    </row>
    <row r="872" spans="1:5" x14ac:dyDescent="0.2">
      <c r="A872" s="60">
        <v>43103</v>
      </c>
      <c r="B872" s="7" t="s">
        <v>886</v>
      </c>
      <c r="C872" s="60" t="s">
        <v>43</v>
      </c>
      <c r="D872" s="61">
        <v>216.89</v>
      </c>
      <c r="E872" s="62">
        <v>0</v>
      </c>
    </row>
    <row r="873" spans="1:5" x14ac:dyDescent="0.2">
      <c r="A873" s="60">
        <v>43098</v>
      </c>
      <c r="B873" s="7" t="s">
        <v>887</v>
      </c>
      <c r="C873" s="60" t="s">
        <v>43</v>
      </c>
      <c r="D873" s="61">
        <v>82.05</v>
      </c>
      <c r="E873" s="62">
        <v>0</v>
      </c>
    </row>
    <row r="874" spans="1:5" x14ac:dyDescent="0.2">
      <c r="A874" s="60">
        <v>43097</v>
      </c>
      <c r="B874" s="7" t="s">
        <v>888</v>
      </c>
      <c r="C874" s="60" t="s">
        <v>43</v>
      </c>
      <c r="D874" s="61">
        <v>48.61</v>
      </c>
      <c r="E874" s="62">
        <v>0</v>
      </c>
    </row>
    <row r="875" spans="1:5" x14ac:dyDescent="0.2">
      <c r="A875" s="60">
        <v>43104</v>
      </c>
      <c r="B875" s="7" t="s">
        <v>889</v>
      </c>
      <c r="C875" s="60" t="s">
        <v>43</v>
      </c>
      <c r="D875" s="61">
        <v>575.04999999999995</v>
      </c>
      <c r="E875" s="62">
        <v>0</v>
      </c>
    </row>
    <row r="876" spans="1:5" x14ac:dyDescent="0.2">
      <c r="A876" s="60">
        <v>39771</v>
      </c>
      <c r="B876" s="7" t="s">
        <v>890</v>
      </c>
      <c r="C876" s="60" t="s">
        <v>43</v>
      </c>
      <c r="D876" s="61">
        <v>33.53</v>
      </c>
      <c r="E876" s="62">
        <v>0</v>
      </c>
    </row>
    <row r="877" spans="1:5" x14ac:dyDescent="0.2">
      <c r="A877" s="60">
        <v>39772</v>
      </c>
      <c r="B877" s="7" t="s">
        <v>891</v>
      </c>
      <c r="C877" s="60" t="s">
        <v>43</v>
      </c>
      <c r="D877" s="61">
        <v>65.91</v>
      </c>
      <c r="E877" s="62">
        <v>0</v>
      </c>
    </row>
    <row r="878" spans="1:5" x14ac:dyDescent="0.2">
      <c r="A878" s="60">
        <v>39773</v>
      </c>
      <c r="B878" s="7" t="s">
        <v>892</v>
      </c>
      <c r="C878" s="60" t="s">
        <v>43</v>
      </c>
      <c r="D878" s="61">
        <v>105.93</v>
      </c>
      <c r="E878" s="62">
        <v>0</v>
      </c>
    </row>
    <row r="879" spans="1:5" x14ac:dyDescent="0.2">
      <c r="A879" s="60">
        <v>39774</v>
      </c>
      <c r="B879" s="7" t="s">
        <v>893</v>
      </c>
      <c r="C879" s="60" t="s">
        <v>43</v>
      </c>
      <c r="D879" s="61">
        <v>158.44999999999999</v>
      </c>
      <c r="E879" s="62">
        <v>0</v>
      </c>
    </row>
    <row r="880" spans="1:5" x14ac:dyDescent="0.2">
      <c r="A880" s="60">
        <v>39775</v>
      </c>
      <c r="B880" s="7" t="s">
        <v>894</v>
      </c>
      <c r="C880" s="60" t="s">
        <v>43</v>
      </c>
      <c r="D880" s="61">
        <v>211.48</v>
      </c>
      <c r="E880" s="62">
        <v>0</v>
      </c>
    </row>
    <row r="881" spans="1:5" x14ac:dyDescent="0.2">
      <c r="A881" s="60">
        <v>39776</v>
      </c>
      <c r="B881" s="7" t="s">
        <v>895</v>
      </c>
      <c r="C881" s="60" t="s">
        <v>43</v>
      </c>
      <c r="D881" s="61">
        <v>255.57</v>
      </c>
      <c r="E881" s="62">
        <v>0</v>
      </c>
    </row>
    <row r="882" spans="1:5" x14ac:dyDescent="0.2">
      <c r="A882" s="60">
        <v>39777</v>
      </c>
      <c r="B882" s="7" t="s">
        <v>896</v>
      </c>
      <c r="C882" s="60" t="s">
        <v>43</v>
      </c>
      <c r="D882" s="61">
        <v>323.93</v>
      </c>
      <c r="E882" s="62">
        <v>0</v>
      </c>
    </row>
    <row r="883" spans="1:5" x14ac:dyDescent="0.2">
      <c r="A883" s="60">
        <v>20254</v>
      </c>
      <c r="B883" s="7" t="s">
        <v>897</v>
      </c>
      <c r="C883" s="60" t="s">
        <v>43</v>
      </c>
      <c r="D883" s="61">
        <v>23.51</v>
      </c>
      <c r="E883" s="62">
        <v>0</v>
      </c>
    </row>
    <row r="884" spans="1:5" x14ac:dyDescent="0.2">
      <c r="A884" s="60">
        <v>20253</v>
      </c>
      <c r="B884" s="7" t="s">
        <v>898</v>
      </c>
      <c r="C884" s="60" t="s">
        <v>43</v>
      </c>
      <c r="D884" s="61">
        <v>77.209999999999994</v>
      </c>
      <c r="E884" s="62">
        <v>0</v>
      </c>
    </row>
    <row r="885" spans="1:5" x14ac:dyDescent="0.2">
      <c r="A885" s="60">
        <v>1872</v>
      </c>
      <c r="B885" s="7" t="s">
        <v>899</v>
      </c>
      <c r="C885" s="60" t="s">
        <v>43</v>
      </c>
      <c r="D885" s="61">
        <v>2.86</v>
      </c>
      <c r="E885" s="62">
        <v>0</v>
      </c>
    </row>
    <row r="886" spans="1:5" x14ac:dyDescent="0.2">
      <c r="A886" s="60">
        <v>1873</v>
      </c>
      <c r="B886" s="7" t="s">
        <v>900</v>
      </c>
      <c r="C886" s="60" t="s">
        <v>43</v>
      </c>
      <c r="D886" s="61">
        <v>5.68</v>
      </c>
      <c r="E886" s="62">
        <v>0</v>
      </c>
    </row>
    <row r="887" spans="1:5" x14ac:dyDescent="0.2">
      <c r="A887" s="60">
        <v>14055</v>
      </c>
      <c r="B887" s="7" t="s">
        <v>901</v>
      </c>
      <c r="C887" s="60" t="s">
        <v>43</v>
      </c>
      <c r="D887" s="61">
        <v>705.53</v>
      </c>
      <c r="E887" s="62">
        <v>0</v>
      </c>
    </row>
    <row r="888" spans="1:5" x14ac:dyDescent="0.2">
      <c r="A888" s="60">
        <v>11247</v>
      </c>
      <c r="B888" s="7" t="s">
        <v>902</v>
      </c>
      <c r="C888" s="60" t="s">
        <v>43</v>
      </c>
      <c r="D888" s="61">
        <v>1484.59</v>
      </c>
      <c r="E888" s="62">
        <v>0</v>
      </c>
    </row>
    <row r="889" spans="1:5" x14ac:dyDescent="0.2">
      <c r="A889" s="60">
        <v>11250</v>
      </c>
      <c r="B889" s="7" t="s">
        <v>903</v>
      </c>
      <c r="C889" s="60" t="s">
        <v>43</v>
      </c>
      <c r="D889" s="61">
        <v>63.91</v>
      </c>
      <c r="E889" s="62">
        <v>0</v>
      </c>
    </row>
    <row r="890" spans="1:5" x14ac:dyDescent="0.2">
      <c r="A890" s="60">
        <v>11249</v>
      </c>
      <c r="B890" s="7" t="s">
        <v>904</v>
      </c>
      <c r="C890" s="60" t="s">
        <v>43</v>
      </c>
      <c r="D890" s="61">
        <v>2899.92</v>
      </c>
      <c r="E890" s="62">
        <v>0</v>
      </c>
    </row>
    <row r="891" spans="1:5" x14ac:dyDescent="0.2">
      <c r="A891" s="60">
        <v>11251</v>
      </c>
      <c r="B891" s="7" t="s">
        <v>905</v>
      </c>
      <c r="C891" s="60" t="s">
        <v>43</v>
      </c>
      <c r="D891" s="61">
        <v>141.57</v>
      </c>
      <c r="E891" s="62">
        <v>0</v>
      </c>
    </row>
    <row r="892" spans="1:5" x14ac:dyDescent="0.2">
      <c r="A892" s="60">
        <v>11253</v>
      </c>
      <c r="B892" s="7" t="s">
        <v>906</v>
      </c>
      <c r="C892" s="60" t="s">
        <v>43</v>
      </c>
      <c r="D892" s="61">
        <v>234.6</v>
      </c>
      <c r="E892" s="62">
        <v>0</v>
      </c>
    </row>
    <row r="893" spans="1:5" x14ac:dyDescent="0.2">
      <c r="A893" s="60">
        <v>11255</v>
      </c>
      <c r="B893" s="7" t="s">
        <v>907</v>
      </c>
      <c r="C893" s="60" t="s">
        <v>43</v>
      </c>
      <c r="D893" s="61">
        <v>350.72</v>
      </c>
      <c r="E893" s="62">
        <v>0</v>
      </c>
    </row>
    <row r="894" spans="1:5" x14ac:dyDescent="0.2">
      <c r="A894" s="60">
        <v>11256</v>
      </c>
      <c r="B894" s="7" t="s">
        <v>908</v>
      </c>
      <c r="C894" s="60" t="s">
        <v>43</v>
      </c>
      <c r="D894" s="61">
        <v>439.31</v>
      </c>
      <c r="E894" s="62">
        <v>0</v>
      </c>
    </row>
    <row r="895" spans="1:5" x14ac:dyDescent="0.2">
      <c r="A895" s="60">
        <v>39693</v>
      </c>
      <c r="B895" s="7" t="s">
        <v>909</v>
      </c>
      <c r="C895" s="60" t="s">
        <v>43</v>
      </c>
      <c r="D895" s="61">
        <v>2759.1</v>
      </c>
      <c r="E895" s="62">
        <v>0</v>
      </c>
    </row>
    <row r="896" spans="1:5" x14ac:dyDescent="0.2">
      <c r="A896" s="60">
        <v>39692</v>
      </c>
      <c r="B896" s="7" t="s">
        <v>910</v>
      </c>
      <c r="C896" s="60" t="s">
        <v>43</v>
      </c>
      <c r="D896" s="61">
        <v>882.85</v>
      </c>
      <c r="E896" s="62">
        <v>0</v>
      </c>
    </row>
    <row r="897" spans="1:5" x14ac:dyDescent="0.2">
      <c r="A897" s="60">
        <v>1062</v>
      </c>
      <c r="B897" s="7" t="s">
        <v>911</v>
      </c>
      <c r="C897" s="60" t="s">
        <v>43</v>
      </c>
      <c r="D897" s="61">
        <v>279.79000000000002</v>
      </c>
      <c r="E897" s="62">
        <v>0</v>
      </c>
    </row>
    <row r="898" spans="1:5" x14ac:dyDescent="0.2">
      <c r="A898" s="60">
        <v>39686</v>
      </c>
      <c r="B898" s="7" t="s">
        <v>912</v>
      </c>
      <c r="C898" s="60" t="s">
        <v>43</v>
      </c>
      <c r="D898" s="61">
        <v>453.04</v>
      </c>
      <c r="E898" s="62">
        <v>0</v>
      </c>
    </row>
    <row r="899" spans="1:5" x14ac:dyDescent="0.2">
      <c r="A899" s="60">
        <v>43095</v>
      </c>
      <c r="B899" s="7" t="s">
        <v>913</v>
      </c>
      <c r="C899" s="60" t="s">
        <v>43</v>
      </c>
      <c r="D899" s="61">
        <v>159.62</v>
      </c>
      <c r="E899" s="62">
        <v>0</v>
      </c>
    </row>
    <row r="900" spans="1:5" x14ac:dyDescent="0.2">
      <c r="A900" s="60">
        <v>1871</v>
      </c>
      <c r="B900" s="7" t="s">
        <v>914</v>
      </c>
      <c r="C900" s="60" t="s">
        <v>43</v>
      </c>
      <c r="D900" s="61">
        <v>5.1100000000000003</v>
      </c>
      <c r="E900" s="62">
        <v>0</v>
      </c>
    </row>
    <row r="901" spans="1:5" x14ac:dyDescent="0.2">
      <c r="A901" s="60">
        <v>12001</v>
      </c>
      <c r="B901" s="7" t="s">
        <v>915</v>
      </c>
      <c r="C901" s="60" t="s">
        <v>43</v>
      </c>
      <c r="D901" s="61">
        <v>7.39</v>
      </c>
      <c r="E901" s="62">
        <v>0</v>
      </c>
    </row>
    <row r="902" spans="1:5" x14ac:dyDescent="0.2">
      <c r="A902" s="60">
        <v>11882</v>
      </c>
      <c r="B902" s="7" t="s">
        <v>916</v>
      </c>
      <c r="C902" s="60" t="s">
        <v>43</v>
      </c>
      <c r="D902" s="61">
        <v>123.6</v>
      </c>
      <c r="E902" s="62">
        <v>0</v>
      </c>
    </row>
    <row r="903" spans="1:5" x14ac:dyDescent="0.2">
      <c r="A903" s="60">
        <v>1068</v>
      </c>
      <c r="B903" s="7" t="s">
        <v>917</v>
      </c>
      <c r="C903" s="60" t="s">
        <v>43</v>
      </c>
      <c r="D903" s="61">
        <v>1845.51</v>
      </c>
      <c r="E903" s="62">
        <v>0</v>
      </c>
    </row>
    <row r="904" spans="1:5" x14ac:dyDescent="0.2">
      <c r="A904" s="60">
        <v>39690</v>
      </c>
      <c r="B904" s="7" t="s">
        <v>918</v>
      </c>
      <c r="C904" s="60" t="s">
        <v>43</v>
      </c>
      <c r="D904" s="61">
        <v>3096.15</v>
      </c>
      <c r="E904" s="62">
        <v>0</v>
      </c>
    </row>
    <row r="905" spans="1:5" x14ac:dyDescent="0.2">
      <c r="A905" s="60">
        <v>39691</v>
      </c>
      <c r="B905" s="7" t="s">
        <v>919</v>
      </c>
      <c r="C905" s="60" t="s">
        <v>43</v>
      </c>
      <c r="D905" s="61">
        <v>3894.09</v>
      </c>
      <c r="E905" s="62">
        <v>0</v>
      </c>
    </row>
    <row r="906" spans="1:5" x14ac:dyDescent="0.2">
      <c r="A906" s="60">
        <v>39808</v>
      </c>
      <c r="B906" s="7" t="s">
        <v>920</v>
      </c>
      <c r="C906" s="60" t="s">
        <v>43</v>
      </c>
      <c r="D906" s="61">
        <v>83.34</v>
      </c>
      <c r="E906" s="62">
        <v>0</v>
      </c>
    </row>
    <row r="907" spans="1:5" x14ac:dyDescent="0.2">
      <c r="A907" s="60">
        <v>39809</v>
      </c>
      <c r="B907" s="7" t="s">
        <v>921</v>
      </c>
      <c r="C907" s="60" t="s">
        <v>43</v>
      </c>
      <c r="D907" s="61">
        <v>197.66</v>
      </c>
      <c r="E907" s="62">
        <v>0</v>
      </c>
    </row>
    <row r="908" spans="1:5" x14ac:dyDescent="0.2">
      <c r="A908" s="60">
        <v>43439</v>
      </c>
      <c r="B908" s="7" t="s">
        <v>922</v>
      </c>
      <c r="C908" s="60" t="s">
        <v>43</v>
      </c>
      <c r="D908" s="61">
        <v>567.36</v>
      </c>
      <c r="E908" s="62">
        <v>0</v>
      </c>
    </row>
    <row r="909" spans="1:5" x14ac:dyDescent="0.2">
      <c r="A909" s="60">
        <v>5103</v>
      </c>
      <c r="B909" s="7" t="s">
        <v>923</v>
      </c>
      <c r="C909" s="60" t="s">
        <v>43</v>
      </c>
      <c r="D909" s="61">
        <v>30.54</v>
      </c>
      <c r="E909" s="62">
        <v>0</v>
      </c>
    </row>
    <row r="910" spans="1:5" x14ac:dyDescent="0.2">
      <c r="A910" s="60">
        <v>11880</v>
      </c>
      <c r="B910" s="7" t="s">
        <v>924</v>
      </c>
      <c r="C910" s="60" t="s">
        <v>43</v>
      </c>
      <c r="D910" s="61">
        <v>128.47</v>
      </c>
      <c r="E910" s="62">
        <v>0</v>
      </c>
    </row>
    <row r="911" spans="1:5" x14ac:dyDescent="0.2">
      <c r="A911" s="60">
        <v>11714</v>
      </c>
      <c r="B911" s="7" t="s">
        <v>925</v>
      </c>
      <c r="C911" s="60" t="s">
        <v>43</v>
      </c>
      <c r="D911" s="61">
        <v>87.52</v>
      </c>
      <c r="E911" s="62">
        <v>0</v>
      </c>
    </row>
    <row r="912" spans="1:5" x14ac:dyDescent="0.2">
      <c r="A912" s="60">
        <v>11712</v>
      </c>
      <c r="B912" s="7" t="s">
        <v>926</v>
      </c>
      <c r="C912" s="60" t="s">
        <v>43</v>
      </c>
      <c r="D912" s="61">
        <v>57.15</v>
      </c>
      <c r="E912" s="62">
        <v>0</v>
      </c>
    </row>
    <row r="913" spans="1:5" x14ac:dyDescent="0.2">
      <c r="A913" s="60">
        <v>11717</v>
      </c>
      <c r="B913" s="7" t="s">
        <v>927</v>
      </c>
      <c r="C913" s="60" t="s">
        <v>43</v>
      </c>
      <c r="D913" s="61">
        <v>68.89</v>
      </c>
      <c r="E913" s="62">
        <v>0</v>
      </c>
    </row>
    <row r="914" spans="1:5" x14ac:dyDescent="0.2">
      <c r="A914" s="60">
        <v>1106</v>
      </c>
      <c r="B914" s="7" t="s">
        <v>928</v>
      </c>
      <c r="C914" s="60" t="s">
        <v>17</v>
      </c>
      <c r="D914" s="61">
        <v>1.02</v>
      </c>
      <c r="E914" s="62">
        <v>0</v>
      </c>
    </row>
    <row r="915" spans="1:5" x14ac:dyDescent="0.2">
      <c r="A915" s="60">
        <v>11161</v>
      </c>
      <c r="B915" s="7" t="s">
        <v>929</v>
      </c>
      <c r="C915" s="60" t="s">
        <v>17</v>
      </c>
      <c r="D915" s="61">
        <v>1.7</v>
      </c>
      <c r="E915" s="62">
        <v>0</v>
      </c>
    </row>
    <row r="916" spans="1:5" x14ac:dyDescent="0.2">
      <c r="A916" s="60">
        <v>1107</v>
      </c>
      <c r="B916" s="7" t="s">
        <v>930</v>
      </c>
      <c r="C916" s="60" t="s">
        <v>17</v>
      </c>
      <c r="D916" s="61">
        <v>0.87</v>
      </c>
      <c r="E916" s="62">
        <v>0</v>
      </c>
    </row>
    <row r="917" spans="1:5" x14ac:dyDescent="0.2">
      <c r="A917" s="60">
        <v>44479</v>
      </c>
      <c r="B917" s="7" t="s">
        <v>931</v>
      </c>
      <c r="C917" s="60" t="s">
        <v>17</v>
      </c>
      <c r="D917" s="61">
        <v>0.15</v>
      </c>
      <c r="E917" s="62">
        <v>0</v>
      </c>
    </row>
    <row r="918" spans="1:5" x14ac:dyDescent="0.2">
      <c r="A918" s="60">
        <v>4759</v>
      </c>
      <c r="B918" s="7" t="s">
        <v>932</v>
      </c>
      <c r="C918" s="60" t="s">
        <v>188</v>
      </c>
      <c r="D918" s="61">
        <v>19.43</v>
      </c>
      <c r="E918" s="62">
        <v>0</v>
      </c>
    </row>
    <row r="919" spans="1:5" x14ac:dyDescent="0.2">
      <c r="A919" s="60">
        <v>41068</v>
      </c>
      <c r="B919" s="7" t="s">
        <v>933</v>
      </c>
      <c r="C919" s="60" t="s">
        <v>190</v>
      </c>
      <c r="D919" s="61">
        <v>3416.84</v>
      </c>
      <c r="E919" s="62">
        <v>0</v>
      </c>
    </row>
    <row r="920" spans="1:5" x14ac:dyDescent="0.2">
      <c r="A920" s="60">
        <v>12618</v>
      </c>
      <c r="B920" s="7" t="s">
        <v>934</v>
      </c>
      <c r="C920" s="60" t="s">
        <v>43</v>
      </c>
      <c r="D920" s="61">
        <v>193.82</v>
      </c>
      <c r="E920" s="62">
        <v>0</v>
      </c>
    </row>
    <row r="921" spans="1:5" x14ac:dyDescent="0.2">
      <c r="A921" s="60">
        <v>1108</v>
      </c>
      <c r="B921" s="7" t="s">
        <v>935</v>
      </c>
      <c r="C921" s="60" t="s">
        <v>23</v>
      </c>
      <c r="D921" s="61">
        <v>30.09</v>
      </c>
      <c r="E921" s="62">
        <v>0</v>
      </c>
    </row>
    <row r="922" spans="1:5" x14ac:dyDescent="0.2">
      <c r="A922" s="60">
        <v>1117</v>
      </c>
      <c r="B922" s="7" t="s">
        <v>936</v>
      </c>
      <c r="C922" s="60" t="s">
        <v>23</v>
      </c>
      <c r="D922" s="61">
        <v>30.33</v>
      </c>
      <c r="E922" s="62">
        <v>0</v>
      </c>
    </row>
    <row r="923" spans="1:5" x14ac:dyDescent="0.2">
      <c r="A923" s="60">
        <v>1118</v>
      </c>
      <c r="B923" s="7" t="s">
        <v>937</v>
      </c>
      <c r="C923" s="60" t="s">
        <v>23</v>
      </c>
      <c r="D923" s="61">
        <v>35.85</v>
      </c>
      <c r="E923" s="62">
        <v>0</v>
      </c>
    </row>
    <row r="924" spans="1:5" x14ac:dyDescent="0.2">
      <c r="A924" s="60">
        <v>1110</v>
      </c>
      <c r="B924" s="7" t="s">
        <v>938</v>
      </c>
      <c r="C924" s="60" t="s">
        <v>23</v>
      </c>
      <c r="D924" s="61">
        <v>35.85</v>
      </c>
      <c r="E924" s="62">
        <v>0</v>
      </c>
    </row>
    <row r="925" spans="1:5" x14ac:dyDescent="0.2">
      <c r="A925" s="60">
        <v>40784</v>
      </c>
      <c r="B925" s="7" t="s">
        <v>939</v>
      </c>
      <c r="C925" s="60" t="s">
        <v>23</v>
      </c>
      <c r="D925" s="61">
        <v>98.88</v>
      </c>
      <c r="E925" s="62">
        <v>0</v>
      </c>
    </row>
    <row r="926" spans="1:5" x14ac:dyDescent="0.2">
      <c r="A926" s="60">
        <v>40782</v>
      </c>
      <c r="B926" s="7" t="s">
        <v>940</v>
      </c>
      <c r="C926" s="60" t="s">
        <v>23</v>
      </c>
      <c r="D926" s="61">
        <v>38.799999999999997</v>
      </c>
      <c r="E926" s="62">
        <v>0</v>
      </c>
    </row>
    <row r="927" spans="1:5" x14ac:dyDescent="0.2">
      <c r="A927" s="60">
        <v>40783</v>
      </c>
      <c r="B927" s="7" t="s">
        <v>941</v>
      </c>
      <c r="C927" s="60" t="s">
        <v>23</v>
      </c>
      <c r="D927" s="61">
        <v>50.55</v>
      </c>
      <c r="E927" s="62">
        <v>0</v>
      </c>
    </row>
    <row r="928" spans="1:5" x14ac:dyDescent="0.2">
      <c r="A928" s="60">
        <v>1109</v>
      </c>
      <c r="B928" s="7" t="s">
        <v>942</v>
      </c>
      <c r="C928" s="60" t="s">
        <v>23</v>
      </c>
      <c r="D928" s="61">
        <v>30.09</v>
      </c>
      <c r="E928" s="62">
        <v>0</v>
      </c>
    </row>
    <row r="929" spans="1:5" x14ac:dyDescent="0.2">
      <c r="A929" s="60">
        <v>1119</v>
      </c>
      <c r="B929" s="7" t="s">
        <v>943</v>
      </c>
      <c r="C929" s="60" t="s">
        <v>23</v>
      </c>
      <c r="D929" s="61">
        <v>19.399999999999999</v>
      </c>
      <c r="E929" s="62">
        <v>0</v>
      </c>
    </row>
    <row r="930" spans="1:5" x14ac:dyDescent="0.2">
      <c r="A930" s="60">
        <v>13115</v>
      </c>
      <c r="B930" s="7" t="s">
        <v>944</v>
      </c>
      <c r="C930" s="60" t="s">
        <v>23</v>
      </c>
      <c r="D930" s="61">
        <v>23.51</v>
      </c>
      <c r="E930" s="62">
        <v>0</v>
      </c>
    </row>
    <row r="931" spans="1:5" x14ac:dyDescent="0.2">
      <c r="A931" s="60">
        <v>10541</v>
      </c>
      <c r="B931" s="7" t="s">
        <v>945</v>
      </c>
      <c r="C931" s="60" t="s">
        <v>23</v>
      </c>
      <c r="D931" s="61">
        <v>28.73</v>
      </c>
      <c r="E931" s="62">
        <v>0</v>
      </c>
    </row>
    <row r="932" spans="1:5" x14ac:dyDescent="0.2">
      <c r="A932" s="60">
        <v>10542</v>
      </c>
      <c r="B932" s="7" t="s">
        <v>946</v>
      </c>
      <c r="C932" s="60" t="s">
        <v>23</v>
      </c>
      <c r="D932" s="61">
        <v>37.57</v>
      </c>
      <c r="E932" s="62">
        <v>0</v>
      </c>
    </row>
    <row r="933" spans="1:5" x14ac:dyDescent="0.2">
      <c r="A933" s="60">
        <v>10543</v>
      </c>
      <c r="B933" s="7" t="s">
        <v>947</v>
      </c>
      <c r="C933" s="60" t="s">
        <v>23</v>
      </c>
      <c r="D933" s="61">
        <v>60.96</v>
      </c>
      <c r="E933" s="62">
        <v>0</v>
      </c>
    </row>
    <row r="934" spans="1:5" x14ac:dyDescent="0.2">
      <c r="A934" s="60">
        <v>10544</v>
      </c>
      <c r="B934" s="7" t="s">
        <v>948</v>
      </c>
      <c r="C934" s="60" t="s">
        <v>23</v>
      </c>
      <c r="D934" s="61">
        <v>78.84</v>
      </c>
      <c r="E934" s="62">
        <v>0</v>
      </c>
    </row>
    <row r="935" spans="1:5" x14ac:dyDescent="0.2">
      <c r="A935" s="60">
        <v>10545</v>
      </c>
      <c r="B935" s="7" t="s">
        <v>949</v>
      </c>
      <c r="C935" s="60" t="s">
        <v>23</v>
      </c>
      <c r="D935" s="61">
        <v>147.35</v>
      </c>
      <c r="E935" s="62">
        <v>0</v>
      </c>
    </row>
    <row r="936" spans="1:5" x14ac:dyDescent="0.2">
      <c r="A936" s="60">
        <v>38365</v>
      </c>
      <c r="B936" s="7" t="s">
        <v>950</v>
      </c>
      <c r="C936" s="60" t="s">
        <v>410</v>
      </c>
      <c r="D936" s="61">
        <v>2.23</v>
      </c>
      <c r="E936" s="62">
        <v>0</v>
      </c>
    </row>
    <row r="937" spans="1:5" x14ac:dyDescent="0.2">
      <c r="A937" s="60">
        <v>44056</v>
      </c>
      <c r="B937" s="7" t="s">
        <v>951</v>
      </c>
      <c r="C937" s="60" t="s">
        <v>43</v>
      </c>
      <c r="D937" s="61">
        <v>552792.77</v>
      </c>
      <c r="E937" s="62">
        <v>0</v>
      </c>
    </row>
    <row r="938" spans="1:5" x14ac:dyDescent="0.2">
      <c r="A938" s="60">
        <v>44057</v>
      </c>
      <c r="B938" s="7" t="s">
        <v>952</v>
      </c>
      <c r="C938" s="60" t="s">
        <v>43</v>
      </c>
      <c r="D938" s="61">
        <v>590000</v>
      </c>
      <c r="E938" s="62">
        <v>0</v>
      </c>
    </row>
    <row r="939" spans="1:5" x14ac:dyDescent="0.2">
      <c r="A939" s="60">
        <v>37754</v>
      </c>
      <c r="B939" s="7" t="s">
        <v>953</v>
      </c>
      <c r="C939" s="60" t="s">
        <v>43</v>
      </c>
      <c r="D939" s="61">
        <v>609985.6</v>
      </c>
      <c r="E939" s="62">
        <v>0</v>
      </c>
    </row>
    <row r="940" spans="1:5" x14ac:dyDescent="0.2">
      <c r="A940" s="60">
        <v>44058</v>
      </c>
      <c r="B940" s="7" t="s">
        <v>954</v>
      </c>
      <c r="C940" s="60" t="s">
        <v>43</v>
      </c>
      <c r="D940" s="61">
        <v>643153.15</v>
      </c>
      <c r="E940" s="62">
        <v>0</v>
      </c>
    </row>
    <row r="941" spans="1:5" x14ac:dyDescent="0.2">
      <c r="A941" s="60">
        <v>37752</v>
      </c>
      <c r="B941" s="7" t="s">
        <v>955</v>
      </c>
      <c r="C941" s="60" t="s">
        <v>43</v>
      </c>
      <c r="D941" s="61">
        <v>669729.69999999995</v>
      </c>
      <c r="E941" s="62">
        <v>0</v>
      </c>
    </row>
    <row r="942" spans="1:5" x14ac:dyDescent="0.2">
      <c r="A942" s="60">
        <v>37758</v>
      </c>
      <c r="B942" s="7" t="s">
        <v>956</v>
      </c>
      <c r="C942" s="60" t="s">
        <v>43</v>
      </c>
      <c r="D942" s="61">
        <v>844072.05</v>
      </c>
      <c r="E942" s="62">
        <v>0</v>
      </c>
    </row>
    <row r="943" spans="1:5" x14ac:dyDescent="0.2">
      <c r="A943" s="60">
        <v>44060</v>
      </c>
      <c r="B943" s="7" t="s">
        <v>957</v>
      </c>
      <c r="C943" s="60" t="s">
        <v>43</v>
      </c>
      <c r="D943" s="61">
        <v>816432.44</v>
      </c>
      <c r="E943" s="62">
        <v>0</v>
      </c>
    </row>
    <row r="944" spans="1:5" x14ac:dyDescent="0.2">
      <c r="A944" s="60">
        <v>44061</v>
      </c>
      <c r="B944" s="7" t="s">
        <v>958</v>
      </c>
      <c r="C944" s="60" t="s">
        <v>43</v>
      </c>
      <c r="D944" s="61">
        <v>800486.51</v>
      </c>
      <c r="E944" s="62">
        <v>0</v>
      </c>
    </row>
    <row r="945" spans="1:5" x14ac:dyDescent="0.2">
      <c r="A945" s="60">
        <v>1159</v>
      </c>
      <c r="B945" s="7" t="s">
        <v>959</v>
      </c>
      <c r="C945" s="60" t="s">
        <v>43</v>
      </c>
      <c r="D945" s="61">
        <v>282445</v>
      </c>
      <c r="E945" s="62">
        <v>0</v>
      </c>
    </row>
    <row r="946" spans="1:5" x14ac:dyDescent="0.2">
      <c r="A946" s="60">
        <v>12114</v>
      </c>
      <c r="B946" s="7" t="s">
        <v>960</v>
      </c>
      <c r="C946" s="60" t="s">
        <v>43</v>
      </c>
      <c r="D946" s="61">
        <v>145.99</v>
      </c>
      <c r="E946" s="62">
        <v>0</v>
      </c>
    </row>
    <row r="947" spans="1:5" x14ac:dyDescent="0.2">
      <c r="A947" s="60">
        <v>38106</v>
      </c>
      <c r="B947" s="7" t="s">
        <v>961</v>
      </c>
      <c r="C947" s="60" t="s">
        <v>43</v>
      </c>
      <c r="D947" s="61">
        <v>19.84</v>
      </c>
      <c r="E947" s="62">
        <v>0</v>
      </c>
    </row>
    <row r="948" spans="1:5" x14ac:dyDescent="0.2">
      <c r="A948" s="60">
        <v>38085</v>
      </c>
      <c r="B948" s="7" t="s">
        <v>962</v>
      </c>
      <c r="C948" s="60" t="s">
        <v>43</v>
      </c>
      <c r="D948" s="61">
        <v>23.43</v>
      </c>
      <c r="E948" s="62">
        <v>0</v>
      </c>
    </row>
    <row r="949" spans="1:5" x14ac:dyDescent="0.2">
      <c r="A949" s="60">
        <v>659</v>
      </c>
      <c r="B949" s="7" t="s">
        <v>963</v>
      </c>
      <c r="C949" s="60" t="s">
        <v>43</v>
      </c>
      <c r="D949" s="61">
        <v>3.59</v>
      </c>
      <c r="E949" s="62">
        <v>0</v>
      </c>
    </row>
    <row r="950" spans="1:5" x14ac:dyDescent="0.2">
      <c r="A950" s="60">
        <v>660</v>
      </c>
      <c r="B950" s="7" t="s">
        <v>964</v>
      </c>
      <c r="C950" s="60" t="s">
        <v>43</v>
      </c>
      <c r="D950" s="61">
        <v>4.3099999999999996</v>
      </c>
      <c r="E950" s="62">
        <v>0</v>
      </c>
    </row>
    <row r="951" spans="1:5" x14ac:dyDescent="0.2">
      <c r="A951" s="60">
        <v>658</v>
      </c>
      <c r="B951" s="7" t="s">
        <v>965</v>
      </c>
      <c r="C951" s="60" t="s">
        <v>43</v>
      </c>
      <c r="D951" s="61">
        <v>2.4300000000000002</v>
      </c>
      <c r="E951" s="62">
        <v>0</v>
      </c>
    </row>
    <row r="952" spans="1:5" x14ac:dyDescent="0.2">
      <c r="A952" s="60">
        <v>38599</v>
      </c>
      <c r="B952" s="7" t="s">
        <v>966</v>
      </c>
      <c r="C952" s="60" t="s">
        <v>43</v>
      </c>
      <c r="D952" s="61">
        <v>7.48</v>
      </c>
      <c r="E952" s="62">
        <v>0</v>
      </c>
    </row>
    <row r="953" spans="1:5" x14ac:dyDescent="0.2">
      <c r="A953" s="60">
        <v>38596</v>
      </c>
      <c r="B953" s="7" t="s">
        <v>967</v>
      </c>
      <c r="C953" s="60" t="s">
        <v>43</v>
      </c>
      <c r="D953" s="61">
        <v>6.21</v>
      </c>
      <c r="E953" s="62">
        <v>0</v>
      </c>
    </row>
    <row r="954" spans="1:5" x14ac:dyDescent="0.2">
      <c r="A954" s="60">
        <v>38600</v>
      </c>
      <c r="B954" s="7" t="s">
        <v>968</v>
      </c>
      <c r="C954" s="60" t="s">
        <v>43</v>
      </c>
      <c r="D954" s="61">
        <v>7.93</v>
      </c>
      <c r="E954" s="62">
        <v>0</v>
      </c>
    </row>
    <row r="955" spans="1:5" x14ac:dyDescent="0.2">
      <c r="A955" s="60">
        <v>38597</v>
      </c>
      <c r="B955" s="7" t="s">
        <v>969</v>
      </c>
      <c r="C955" s="60" t="s">
        <v>43</v>
      </c>
      <c r="D955" s="61">
        <v>6.25</v>
      </c>
      <c r="E955" s="62">
        <v>0</v>
      </c>
    </row>
    <row r="956" spans="1:5" x14ac:dyDescent="0.2">
      <c r="A956" s="60">
        <v>38548</v>
      </c>
      <c r="B956" s="7" t="s">
        <v>970</v>
      </c>
      <c r="C956" s="60" t="s">
        <v>43</v>
      </c>
      <c r="D956" s="61">
        <v>1.91</v>
      </c>
      <c r="E956" s="62">
        <v>0</v>
      </c>
    </row>
    <row r="957" spans="1:5" x14ac:dyDescent="0.2">
      <c r="A957" s="60">
        <v>34649</v>
      </c>
      <c r="B957" s="7" t="s">
        <v>971</v>
      </c>
      <c r="C957" s="60" t="s">
        <v>43</v>
      </c>
      <c r="D957" s="61">
        <v>2.79</v>
      </c>
      <c r="E957" s="62">
        <v>0</v>
      </c>
    </row>
    <row r="958" spans="1:5" x14ac:dyDescent="0.2">
      <c r="A958" s="60">
        <v>34655</v>
      </c>
      <c r="B958" s="7" t="s">
        <v>972</v>
      </c>
      <c r="C958" s="60" t="s">
        <v>43</v>
      </c>
      <c r="D958" s="61">
        <v>4.1100000000000003</v>
      </c>
      <c r="E958" s="62">
        <v>0</v>
      </c>
    </row>
    <row r="959" spans="1:5" x14ac:dyDescent="0.2">
      <c r="A959" s="60">
        <v>40607</v>
      </c>
      <c r="B959" s="7" t="s">
        <v>973</v>
      </c>
      <c r="C959" s="60" t="s">
        <v>43</v>
      </c>
      <c r="D959" s="61"/>
      <c r="E959" s="62">
        <v>0</v>
      </c>
    </row>
    <row r="960" spans="1:5" x14ac:dyDescent="0.2">
      <c r="A960" s="60">
        <v>567</v>
      </c>
      <c r="B960" s="7" t="s">
        <v>974</v>
      </c>
      <c r="C960" s="60" t="s">
        <v>23</v>
      </c>
      <c r="D960" s="61">
        <v>10.56</v>
      </c>
      <c r="E960" s="62">
        <v>0</v>
      </c>
    </row>
    <row r="961" spans="1:5" x14ac:dyDescent="0.2">
      <c r="A961" s="60">
        <v>574</v>
      </c>
      <c r="B961" s="7" t="s">
        <v>975</v>
      </c>
      <c r="C961" s="60" t="s">
        <v>23</v>
      </c>
      <c r="D961" s="61">
        <v>27.77</v>
      </c>
      <c r="E961" s="62">
        <v>0</v>
      </c>
    </row>
    <row r="962" spans="1:5" x14ac:dyDescent="0.2">
      <c r="A962" s="60">
        <v>568</v>
      </c>
      <c r="B962" s="7" t="s">
        <v>976</v>
      </c>
      <c r="C962" s="60" t="s">
        <v>23</v>
      </c>
      <c r="D962" s="61">
        <v>58.52</v>
      </c>
      <c r="E962" s="62">
        <v>0</v>
      </c>
    </row>
    <row r="963" spans="1:5" x14ac:dyDescent="0.2">
      <c r="A963" s="60">
        <v>4777</v>
      </c>
      <c r="B963" s="7" t="s">
        <v>977</v>
      </c>
      <c r="C963" s="60" t="s">
        <v>17</v>
      </c>
      <c r="D963" s="61">
        <v>8.26</v>
      </c>
      <c r="E963" s="62">
        <v>0</v>
      </c>
    </row>
    <row r="964" spans="1:5" x14ac:dyDescent="0.2">
      <c r="A964" s="60">
        <v>592</v>
      </c>
      <c r="B964" s="7" t="s">
        <v>978</v>
      </c>
      <c r="C964" s="60" t="s">
        <v>17</v>
      </c>
      <c r="D964" s="61">
        <v>42.86</v>
      </c>
      <c r="E964" s="62">
        <v>0</v>
      </c>
    </row>
    <row r="965" spans="1:5" x14ac:dyDescent="0.2">
      <c r="A965" s="60">
        <v>586</v>
      </c>
      <c r="B965" s="7" t="s">
        <v>979</v>
      </c>
      <c r="C965" s="60" t="s">
        <v>23</v>
      </c>
      <c r="D965" s="61">
        <v>25.2</v>
      </c>
      <c r="E965" s="62">
        <v>0</v>
      </c>
    </row>
    <row r="966" spans="1:5" x14ac:dyDescent="0.2">
      <c r="A966" s="60">
        <v>588</v>
      </c>
      <c r="B966" s="7" t="s">
        <v>980</v>
      </c>
      <c r="C966" s="60" t="s">
        <v>23</v>
      </c>
      <c r="D966" s="61">
        <v>39.85</v>
      </c>
      <c r="E966" s="62">
        <v>0</v>
      </c>
    </row>
    <row r="967" spans="1:5" x14ac:dyDescent="0.2">
      <c r="A967" s="60">
        <v>591</v>
      </c>
      <c r="B967" s="7" t="s">
        <v>981</v>
      </c>
      <c r="C967" s="60" t="s">
        <v>17</v>
      </c>
      <c r="D967" s="61">
        <v>40</v>
      </c>
      <c r="E967" s="62">
        <v>0</v>
      </c>
    </row>
    <row r="968" spans="1:5" x14ac:dyDescent="0.2">
      <c r="A968" s="60">
        <v>584</v>
      </c>
      <c r="B968" s="7" t="s">
        <v>982</v>
      </c>
      <c r="C968" s="60" t="s">
        <v>23</v>
      </c>
      <c r="D968" s="61">
        <v>42.57</v>
      </c>
      <c r="E968" s="62">
        <v>0</v>
      </c>
    </row>
    <row r="969" spans="1:5" x14ac:dyDescent="0.2">
      <c r="A969" s="60">
        <v>589</v>
      </c>
      <c r="B969" s="7" t="s">
        <v>983</v>
      </c>
      <c r="C969" s="60" t="s">
        <v>23</v>
      </c>
      <c r="D969" s="61">
        <v>67.37</v>
      </c>
      <c r="E969" s="62">
        <v>0</v>
      </c>
    </row>
    <row r="970" spans="1:5" x14ac:dyDescent="0.2">
      <c r="A970" s="60">
        <v>1165</v>
      </c>
      <c r="B970" s="7" t="s">
        <v>984</v>
      </c>
      <c r="C970" s="60" t="s">
        <v>43</v>
      </c>
      <c r="D970" s="61">
        <v>19.52</v>
      </c>
      <c r="E970" s="62">
        <v>0</v>
      </c>
    </row>
    <row r="971" spans="1:5" x14ac:dyDescent="0.2">
      <c r="A971" s="60">
        <v>1164</v>
      </c>
      <c r="B971" s="7" t="s">
        <v>985</v>
      </c>
      <c r="C971" s="60" t="s">
        <v>43</v>
      </c>
      <c r="D971" s="61">
        <v>15.81</v>
      </c>
      <c r="E971" s="62">
        <v>0</v>
      </c>
    </row>
    <row r="972" spans="1:5" x14ac:dyDescent="0.2">
      <c r="A972" s="60">
        <v>1170</v>
      </c>
      <c r="B972" s="7" t="s">
        <v>986</v>
      </c>
      <c r="C972" s="60" t="s">
        <v>43</v>
      </c>
      <c r="D972" s="61">
        <v>10.36</v>
      </c>
      <c r="E972" s="62">
        <v>0</v>
      </c>
    </row>
    <row r="973" spans="1:5" x14ac:dyDescent="0.2">
      <c r="A973" s="60">
        <v>1162</v>
      </c>
      <c r="B973" s="7" t="s">
        <v>987</v>
      </c>
      <c r="C973" s="60" t="s">
        <v>43</v>
      </c>
      <c r="D973" s="61">
        <v>5.5</v>
      </c>
      <c r="E973" s="62">
        <v>0</v>
      </c>
    </row>
    <row r="974" spans="1:5" x14ac:dyDescent="0.2">
      <c r="A974" s="60">
        <v>12395</v>
      </c>
      <c r="B974" s="7" t="s">
        <v>988</v>
      </c>
      <c r="C974" s="60" t="s">
        <v>43</v>
      </c>
      <c r="D974" s="61">
        <v>5.34</v>
      </c>
      <c r="E974" s="62">
        <v>0</v>
      </c>
    </row>
    <row r="975" spans="1:5" x14ac:dyDescent="0.2">
      <c r="A975" s="60">
        <v>1169</v>
      </c>
      <c r="B975" s="7" t="s">
        <v>989</v>
      </c>
      <c r="C975" s="60" t="s">
        <v>43</v>
      </c>
      <c r="D975" s="61">
        <v>50.86</v>
      </c>
      <c r="E975" s="62">
        <v>0</v>
      </c>
    </row>
    <row r="976" spans="1:5" x14ac:dyDescent="0.2">
      <c r="A976" s="60">
        <v>1166</v>
      </c>
      <c r="B976" s="7" t="s">
        <v>990</v>
      </c>
      <c r="C976" s="60" t="s">
        <v>43</v>
      </c>
      <c r="D976" s="61">
        <v>28.2</v>
      </c>
      <c r="E976" s="62">
        <v>0</v>
      </c>
    </row>
    <row r="977" spans="1:5" x14ac:dyDescent="0.2">
      <c r="A977" s="60">
        <v>1168</v>
      </c>
      <c r="B977" s="7" t="s">
        <v>991</v>
      </c>
      <c r="C977" s="60" t="s">
        <v>43</v>
      </c>
      <c r="D977" s="61">
        <v>72.5</v>
      </c>
      <c r="E977" s="62">
        <v>0</v>
      </c>
    </row>
    <row r="978" spans="1:5" x14ac:dyDescent="0.2">
      <c r="A978" s="60">
        <v>1163</v>
      </c>
      <c r="B978" s="7" t="s">
        <v>992</v>
      </c>
      <c r="C978" s="60" t="s">
        <v>43</v>
      </c>
      <c r="D978" s="61">
        <v>7.1</v>
      </c>
      <c r="E978" s="62">
        <v>0</v>
      </c>
    </row>
    <row r="979" spans="1:5" x14ac:dyDescent="0.2">
      <c r="A979" s="60">
        <v>12396</v>
      </c>
      <c r="B979" s="7" t="s">
        <v>993</v>
      </c>
      <c r="C979" s="60" t="s">
        <v>43</v>
      </c>
      <c r="D979" s="61">
        <v>5.34</v>
      </c>
      <c r="E979" s="62">
        <v>0</v>
      </c>
    </row>
    <row r="980" spans="1:5" x14ac:dyDescent="0.2">
      <c r="A980" s="60">
        <v>1167</v>
      </c>
      <c r="B980" s="7" t="s">
        <v>994</v>
      </c>
      <c r="C980" s="60" t="s">
        <v>43</v>
      </c>
      <c r="D980" s="61">
        <v>121.27</v>
      </c>
      <c r="E980" s="62">
        <v>0</v>
      </c>
    </row>
    <row r="981" spans="1:5" x14ac:dyDescent="0.2">
      <c r="A981" s="60">
        <v>36331</v>
      </c>
      <c r="B981" s="7" t="s">
        <v>995</v>
      </c>
      <c r="C981" s="60" t="s">
        <v>43</v>
      </c>
      <c r="D981" s="61">
        <v>2.39</v>
      </c>
      <c r="E981" s="62">
        <v>0</v>
      </c>
    </row>
    <row r="982" spans="1:5" x14ac:dyDescent="0.2">
      <c r="A982" s="60">
        <v>36346</v>
      </c>
      <c r="B982" s="7" t="s">
        <v>996</v>
      </c>
      <c r="C982" s="60" t="s">
        <v>43</v>
      </c>
      <c r="D982" s="61">
        <v>3.58</v>
      </c>
      <c r="E982" s="62">
        <v>0</v>
      </c>
    </row>
    <row r="983" spans="1:5" x14ac:dyDescent="0.2">
      <c r="A983" s="60">
        <v>1202</v>
      </c>
      <c r="B983" s="7" t="s">
        <v>997</v>
      </c>
      <c r="C983" s="60" t="s">
        <v>43</v>
      </c>
      <c r="D983" s="61">
        <v>6.51</v>
      </c>
      <c r="E983" s="62">
        <v>0</v>
      </c>
    </row>
    <row r="984" spans="1:5" x14ac:dyDescent="0.2">
      <c r="A984" s="60">
        <v>1197</v>
      </c>
      <c r="B984" s="7" t="s">
        <v>998</v>
      </c>
      <c r="C984" s="60" t="s">
        <v>43</v>
      </c>
      <c r="D984" s="61">
        <v>2.2999999999999998</v>
      </c>
      <c r="E984" s="62">
        <v>0</v>
      </c>
    </row>
    <row r="985" spans="1:5" x14ac:dyDescent="0.2">
      <c r="A985" s="60">
        <v>1198</v>
      </c>
      <c r="B985" s="7" t="s">
        <v>999</v>
      </c>
      <c r="C985" s="60" t="s">
        <v>43</v>
      </c>
      <c r="D985" s="61">
        <v>3.01</v>
      </c>
      <c r="E985" s="62">
        <v>0</v>
      </c>
    </row>
    <row r="986" spans="1:5" x14ac:dyDescent="0.2">
      <c r="A986" s="60">
        <v>20088</v>
      </c>
      <c r="B986" s="7" t="s">
        <v>1000</v>
      </c>
      <c r="C986" s="60" t="s">
        <v>43</v>
      </c>
      <c r="D986" s="61">
        <v>14.91</v>
      </c>
      <c r="E986" s="62">
        <v>0</v>
      </c>
    </row>
    <row r="987" spans="1:5" x14ac:dyDescent="0.2">
      <c r="A987" s="60">
        <v>20089</v>
      </c>
      <c r="B987" s="7" t="s">
        <v>1001</v>
      </c>
      <c r="C987" s="60" t="s">
        <v>43</v>
      </c>
      <c r="D987" s="61">
        <v>73.11</v>
      </c>
      <c r="E987" s="62">
        <v>0</v>
      </c>
    </row>
    <row r="988" spans="1:5" x14ac:dyDescent="0.2">
      <c r="A988" s="60">
        <v>20087</v>
      </c>
      <c r="B988" s="7" t="s">
        <v>1002</v>
      </c>
      <c r="C988" s="60" t="s">
        <v>43</v>
      </c>
      <c r="D988" s="61">
        <v>12.34</v>
      </c>
      <c r="E988" s="62">
        <v>0</v>
      </c>
    </row>
    <row r="989" spans="1:5" x14ac:dyDescent="0.2">
      <c r="A989" s="60">
        <v>1191</v>
      </c>
      <c r="B989" s="7" t="s">
        <v>1003</v>
      </c>
      <c r="C989" s="60" t="s">
        <v>43</v>
      </c>
      <c r="D989" s="61">
        <v>1.64</v>
      </c>
      <c r="E989" s="62">
        <v>0</v>
      </c>
    </row>
    <row r="990" spans="1:5" x14ac:dyDescent="0.2">
      <c r="A990" s="60">
        <v>1185</v>
      </c>
      <c r="B990" s="7" t="s">
        <v>1004</v>
      </c>
      <c r="C990" s="60" t="s">
        <v>43</v>
      </c>
      <c r="D990" s="61">
        <v>1.64</v>
      </c>
      <c r="E990" s="62">
        <v>0</v>
      </c>
    </row>
    <row r="991" spans="1:5" x14ac:dyDescent="0.2">
      <c r="A991" s="60">
        <v>1189</v>
      </c>
      <c r="B991" s="7" t="s">
        <v>1005</v>
      </c>
      <c r="C991" s="60" t="s">
        <v>43</v>
      </c>
      <c r="D991" s="61">
        <v>2.68</v>
      </c>
      <c r="E991" s="62">
        <v>0</v>
      </c>
    </row>
    <row r="992" spans="1:5" x14ac:dyDescent="0.2">
      <c r="A992" s="60">
        <v>1193</v>
      </c>
      <c r="B992" s="7" t="s">
        <v>1006</v>
      </c>
      <c r="C992" s="60" t="s">
        <v>43</v>
      </c>
      <c r="D992" s="61">
        <v>5.15</v>
      </c>
      <c r="E992" s="62">
        <v>0</v>
      </c>
    </row>
    <row r="993" spans="1:5" x14ac:dyDescent="0.2">
      <c r="A993" s="60">
        <v>1194</v>
      </c>
      <c r="B993" s="7" t="s">
        <v>1007</v>
      </c>
      <c r="C993" s="60" t="s">
        <v>43</v>
      </c>
      <c r="D993" s="61">
        <v>9.2899999999999991</v>
      </c>
      <c r="E993" s="62">
        <v>0</v>
      </c>
    </row>
    <row r="994" spans="1:5" x14ac:dyDescent="0.2">
      <c r="A994" s="60">
        <v>1195</v>
      </c>
      <c r="B994" s="7" t="s">
        <v>1008</v>
      </c>
      <c r="C994" s="60" t="s">
        <v>43</v>
      </c>
      <c r="D994" s="61">
        <v>15.64</v>
      </c>
      <c r="E994" s="62">
        <v>0</v>
      </c>
    </row>
    <row r="995" spans="1:5" x14ac:dyDescent="0.2">
      <c r="A995" s="60">
        <v>1204</v>
      </c>
      <c r="B995" s="7" t="s">
        <v>1009</v>
      </c>
      <c r="C995" s="60" t="s">
        <v>43</v>
      </c>
      <c r="D995" s="61">
        <v>27.36</v>
      </c>
      <c r="E995" s="62">
        <v>0</v>
      </c>
    </row>
    <row r="996" spans="1:5" x14ac:dyDescent="0.2">
      <c r="A996" s="60">
        <v>1200</v>
      </c>
      <c r="B996" s="7" t="s">
        <v>1010</v>
      </c>
      <c r="C996" s="60" t="s">
        <v>43</v>
      </c>
      <c r="D996" s="61">
        <v>11.21</v>
      </c>
      <c r="E996" s="62">
        <v>0</v>
      </c>
    </row>
    <row r="997" spans="1:5" x14ac:dyDescent="0.2">
      <c r="A997" s="60">
        <v>12909</v>
      </c>
      <c r="B997" s="7" t="s">
        <v>1011</v>
      </c>
      <c r="C997" s="60" t="s">
        <v>43</v>
      </c>
      <c r="D997" s="61">
        <v>5.2</v>
      </c>
      <c r="E997" s="62">
        <v>0</v>
      </c>
    </row>
    <row r="998" spans="1:5" x14ac:dyDescent="0.2">
      <c r="A998" s="60">
        <v>12910</v>
      </c>
      <c r="B998" s="7" t="s">
        <v>1012</v>
      </c>
      <c r="C998" s="60" t="s">
        <v>43</v>
      </c>
      <c r="D998" s="61">
        <v>9.34</v>
      </c>
      <c r="E998" s="62">
        <v>0</v>
      </c>
    </row>
    <row r="999" spans="1:5" x14ac:dyDescent="0.2">
      <c r="A999" s="60">
        <v>1207</v>
      </c>
      <c r="B999" s="7" t="s">
        <v>1013</v>
      </c>
      <c r="C999" s="60" t="s">
        <v>43</v>
      </c>
      <c r="D999" s="61"/>
      <c r="E999" s="62">
        <v>0</v>
      </c>
    </row>
    <row r="1000" spans="1:5" x14ac:dyDescent="0.2">
      <c r="A1000" s="60">
        <v>1206</v>
      </c>
      <c r="B1000" s="7" t="s">
        <v>1014</v>
      </c>
      <c r="C1000" s="60" t="s">
        <v>43</v>
      </c>
      <c r="D1000" s="61"/>
      <c r="E1000" s="62">
        <v>0</v>
      </c>
    </row>
    <row r="1001" spans="1:5" x14ac:dyDescent="0.2">
      <c r="A1001" s="60">
        <v>1183</v>
      </c>
      <c r="B1001" s="7" t="s">
        <v>1015</v>
      </c>
      <c r="C1001" s="60" t="s">
        <v>43</v>
      </c>
      <c r="D1001" s="61"/>
      <c r="E1001" s="62">
        <v>0</v>
      </c>
    </row>
    <row r="1002" spans="1:5" x14ac:dyDescent="0.2">
      <c r="A1002" s="60">
        <v>42685</v>
      </c>
      <c r="B1002" s="7" t="s">
        <v>1016</v>
      </c>
      <c r="C1002" s="60" t="s">
        <v>43</v>
      </c>
      <c r="D1002" s="61">
        <v>75.760000000000005</v>
      </c>
      <c r="E1002" s="62">
        <v>0</v>
      </c>
    </row>
    <row r="1003" spans="1:5" x14ac:dyDescent="0.2">
      <c r="A1003" s="60">
        <v>42686</v>
      </c>
      <c r="B1003" s="7" t="s">
        <v>1017</v>
      </c>
      <c r="C1003" s="60" t="s">
        <v>43</v>
      </c>
      <c r="D1003" s="61">
        <v>83.44</v>
      </c>
      <c r="E1003" s="62">
        <v>0</v>
      </c>
    </row>
    <row r="1004" spans="1:5" x14ac:dyDescent="0.2">
      <c r="A1004" s="60">
        <v>12894</v>
      </c>
      <c r="B1004" s="7" t="s">
        <v>1018</v>
      </c>
      <c r="C1004" s="60" t="s">
        <v>43</v>
      </c>
      <c r="D1004" s="61">
        <v>25.17</v>
      </c>
      <c r="E1004" s="62">
        <v>0</v>
      </c>
    </row>
    <row r="1005" spans="1:5" x14ac:dyDescent="0.2">
      <c r="A1005" s="60">
        <v>12895</v>
      </c>
      <c r="B1005" s="7" t="s">
        <v>1019</v>
      </c>
      <c r="C1005" s="60" t="s">
        <v>43</v>
      </c>
      <c r="D1005" s="61">
        <v>16.899999999999999</v>
      </c>
      <c r="E1005" s="62">
        <v>0</v>
      </c>
    </row>
    <row r="1006" spans="1:5" x14ac:dyDescent="0.2">
      <c r="A1006" s="60">
        <v>1631</v>
      </c>
      <c r="B1006" s="7" t="s">
        <v>1020</v>
      </c>
      <c r="C1006" s="60" t="s">
        <v>43</v>
      </c>
      <c r="D1006" s="61">
        <v>216.4</v>
      </c>
      <c r="E1006" s="62">
        <v>0</v>
      </c>
    </row>
    <row r="1007" spans="1:5" x14ac:dyDescent="0.2">
      <c r="A1007" s="60">
        <v>1633</v>
      </c>
      <c r="B1007" s="7" t="s">
        <v>1021</v>
      </c>
      <c r="C1007" s="60" t="s">
        <v>43</v>
      </c>
      <c r="D1007" s="61">
        <v>367.67</v>
      </c>
      <c r="E1007" s="62">
        <v>0</v>
      </c>
    </row>
    <row r="1008" spans="1:5" x14ac:dyDescent="0.2">
      <c r="A1008" s="60">
        <v>10818</v>
      </c>
      <c r="B1008" s="7" t="s">
        <v>1022</v>
      </c>
      <c r="C1008" s="60" t="s">
        <v>17</v>
      </c>
      <c r="D1008" s="61">
        <v>88.55</v>
      </c>
      <c r="E1008" s="62">
        <v>0</v>
      </c>
    </row>
    <row r="1009" spans="1:5" x14ac:dyDescent="0.2">
      <c r="A1009" s="60">
        <v>41410</v>
      </c>
      <c r="B1009" s="7" t="s">
        <v>1023</v>
      </c>
      <c r="C1009" s="60" t="s">
        <v>43</v>
      </c>
      <c r="D1009" s="61">
        <v>79.23</v>
      </c>
      <c r="E1009" s="62">
        <v>0</v>
      </c>
    </row>
    <row r="1010" spans="1:5" x14ac:dyDescent="0.2">
      <c r="A1010" s="60">
        <v>41411</v>
      </c>
      <c r="B1010" s="7" t="s">
        <v>1024</v>
      </c>
      <c r="C1010" s="60" t="s">
        <v>43</v>
      </c>
      <c r="D1010" s="61">
        <v>71.83</v>
      </c>
      <c r="E1010" s="62">
        <v>0</v>
      </c>
    </row>
    <row r="1011" spans="1:5" x14ac:dyDescent="0.2">
      <c r="A1011" s="60">
        <v>41412</v>
      </c>
      <c r="B1011" s="7" t="s">
        <v>1025</v>
      </c>
      <c r="C1011" s="60" t="s">
        <v>43</v>
      </c>
      <c r="D1011" s="61">
        <v>138.93</v>
      </c>
      <c r="E1011" s="62">
        <v>0</v>
      </c>
    </row>
    <row r="1012" spans="1:5" x14ac:dyDescent="0.2">
      <c r="A1012" s="60">
        <v>41413</v>
      </c>
      <c r="B1012" s="7" t="s">
        <v>1026</v>
      </c>
      <c r="C1012" s="60" t="s">
        <v>43</v>
      </c>
      <c r="D1012" s="61">
        <v>125.01</v>
      </c>
      <c r="E1012" s="62">
        <v>0</v>
      </c>
    </row>
    <row r="1013" spans="1:5" x14ac:dyDescent="0.2">
      <c r="A1013" s="60">
        <v>39359</v>
      </c>
      <c r="B1013" s="7" t="s">
        <v>1027</v>
      </c>
      <c r="C1013" s="60" t="s">
        <v>43</v>
      </c>
      <c r="D1013" s="61">
        <v>62.93</v>
      </c>
      <c r="E1013" s="62">
        <v>0</v>
      </c>
    </row>
    <row r="1014" spans="1:5" x14ac:dyDescent="0.2">
      <c r="A1014" s="60">
        <v>39360</v>
      </c>
      <c r="B1014" s="7" t="s">
        <v>1028</v>
      </c>
      <c r="C1014" s="60" t="s">
        <v>43</v>
      </c>
      <c r="D1014" s="61">
        <v>62.93</v>
      </c>
      <c r="E1014" s="62">
        <v>0</v>
      </c>
    </row>
    <row r="1015" spans="1:5" x14ac:dyDescent="0.2">
      <c r="A1015" s="60">
        <v>10710</v>
      </c>
      <c r="B1015" s="7" t="s">
        <v>1029</v>
      </c>
      <c r="C1015" s="60" t="s">
        <v>410</v>
      </c>
      <c r="D1015" s="61"/>
      <c r="E1015" s="62">
        <v>0</v>
      </c>
    </row>
    <row r="1016" spans="1:5" x14ac:dyDescent="0.2">
      <c r="A1016" s="60">
        <v>10709</v>
      </c>
      <c r="B1016" s="7" t="s">
        <v>1030</v>
      </c>
      <c r="C1016" s="60" t="s">
        <v>410</v>
      </c>
      <c r="D1016" s="61"/>
      <c r="E1016" s="62">
        <v>0</v>
      </c>
    </row>
    <row r="1017" spans="1:5" x14ac:dyDescent="0.2">
      <c r="A1017" s="60">
        <v>39636</v>
      </c>
      <c r="B1017" s="7" t="s">
        <v>1031</v>
      </c>
      <c r="C1017" s="60" t="s">
        <v>410</v>
      </c>
      <c r="D1017" s="61"/>
      <c r="E1017" s="62">
        <v>0</v>
      </c>
    </row>
    <row r="1018" spans="1:5" x14ac:dyDescent="0.2">
      <c r="A1018" s="60">
        <v>10708</v>
      </c>
      <c r="B1018" s="7" t="s">
        <v>1032</v>
      </c>
      <c r="C1018" s="60" t="s">
        <v>410</v>
      </c>
      <c r="D1018" s="61"/>
      <c r="E1018" s="62">
        <v>0</v>
      </c>
    </row>
    <row r="1019" spans="1:5" x14ac:dyDescent="0.2">
      <c r="A1019" s="60">
        <v>39635</v>
      </c>
      <c r="B1019" s="7" t="s">
        <v>1033</v>
      </c>
      <c r="C1019" s="60" t="s">
        <v>410</v>
      </c>
      <c r="D1019" s="61"/>
      <c r="E1019" s="62">
        <v>0</v>
      </c>
    </row>
    <row r="1020" spans="1:5" x14ac:dyDescent="0.2">
      <c r="A1020" s="60">
        <v>6117</v>
      </c>
      <c r="B1020" s="7" t="s">
        <v>1034</v>
      </c>
      <c r="C1020" s="60" t="s">
        <v>188</v>
      </c>
      <c r="D1020" s="61">
        <v>19.239999999999998</v>
      </c>
      <c r="E1020" s="62">
        <v>0</v>
      </c>
    </row>
    <row r="1021" spans="1:5" x14ac:dyDescent="0.2">
      <c r="A1021" s="60">
        <v>40913</v>
      </c>
      <c r="B1021" s="7" t="s">
        <v>1035</v>
      </c>
      <c r="C1021" s="60" t="s">
        <v>190</v>
      </c>
      <c r="D1021" s="61">
        <v>3381.95</v>
      </c>
      <c r="E1021" s="62">
        <v>0</v>
      </c>
    </row>
    <row r="1022" spans="1:5" x14ac:dyDescent="0.2">
      <c r="A1022" s="60">
        <v>1214</v>
      </c>
      <c r="B1022" s="7" t="s">
        <v>1036</v>
      </c>
      <c r="C1022" s="60" t="s">
        <v>188</v>
      </c>
      <c r="D1022" s="61">
        <v>21.42</v>
      </c>
      <c r="E1022" s="62">
        <v>0</v>
      </c>
    </row>
    <row r="1023" spans="1:5" x14ac:dyDescent="0.2">
      <c r="A1023" s="60">
        <v>40915</v>
      </c>
      <c r="B1023" s="7" t="s">
        <v>1037</v>
      </c>
      <c r="C1023" s="60" t="s">
        <v>190</v>
      </c>
      <c r="D1023" s="61">
        <v>3766.58</v>
      </c>
      <c r="E1023" s="62">
        <v>0</v>
      </c>
    </row>
    <row r="1024" spans="1:5" x14ac:dyDescent="0.2">
      <c r="A1024" s="60">
        <v>40914</v>
      </c>
      <c r="B1024" s="7" t="s">
        <v>1038</v>
      </c>
      <c r="C1024" s="60" t="s">
        <v>190</v>
      </c>
      <c r="D1024" s="61">
        <v>3999.98</v>
      </c>
      <c r="E1024" s="62">
        <v>0</v>
      </c>
    </row>
    <row r="1025" spans="1:5" x14ac:dyDescent="0.2">
      <c r="A1025" s="60">
        <v>1213</v>
      </c>
      <c r="B1025" s="7" t="s">
        <v>1039</v>
      </c>
      <c r="C1025" s="60" t="s">
        <v>188</v>
      </c>
      <c r="D1025" s="61">
        <v>22.76</v>
      </c>
      <c r="E1025" s="62">
        <v>0</v>
      </c>
    </row>
    <row r="1026" spans="1:5" x14ac:dyDescent="0.2">
      <c r="A1026" s="60">
        <v>5091</v>
      </c>
      <c r="B1026" s="7" t="s">
        <v>1040</v>
      </c>
      <c r="C1026" s="60" t="s">
        <v>43</v>
      </c>
      <c r="D1026" s="61">
        <v>21.7</v>
      </c>
      <c r="E1026" s="62">
        <v>0</v>
      </c>
    </row>
    <row r="1027" spans="1:5" x14ac:dyDescent="0.2">
      <c r="A1027" s="60">
        <v>2711</v>
      </c>
      <c r="B1027" s="7" t="s">
        <v>1041</v>
      </c>
      <c r="C1027" s="60" t="s">
        <v>43</v>
      </c>
      <c r="D1027" s="61">
        <v>209.48</v>
      </c>
      <c r="E1027" s="62">
        <v>0</v>
      </c>
    </row>
    <row r="1028" spans="1:5" x14ac:dyDescent="0.2">
      <c r="A1028" s="60">
        <v>45235</v>
      </c>
      <c r="B1028" s="7" t="s">
        <v>1042</v>
      </c>
      <c r="C1028" s="60" t="s">
        <v>43</v>
      </c>
      <c r="D1028" s="61">
        <v>1349.63</v>
      </c>
      <c r="E1028" s="62">
        <v>0</v>
      </c>
    </row>
    <row r="1029" spans="1:5" x14ac:dyDescent="0.2">
      <c r="A1029" s="60">
        <v>37727</v>
      </c>
      <c r="B1029" s="7" t="s">
        <v>1043</v>
      </c>
      <c r="C1029" s="60" t="s">
        <v>43</v>
      </c>
      <c r="D1029" s="61">
        <v>23700</v>
      </c>
      <c r="E1029" s="62">
        <v>0</v>
      </c>
    </row>
    <row r="1030" spans="1:5" x14ac:dyDescent="0.2">
      <c r="A1030" s="60">
        <v>37730</v>
      </c>
      <c r="B1030" s="7" t="s">
        <v>1044</v>
      </c>
      <c r="C1030" s="60" t="s">
        <v>43</v>
      </c>
      <c r="D1030" s="61">
        <v>37455.94</v>
      </c>
      <c r="E1030" s="62">
        <v>0</v>
      </c>
    </row>
    <row r="1031" spans="1:5" x14ac:dyDescent="0.2">
      <c r="A1031" s="60">
        <v>37731</v>
      </c>
      <c r="B1031" s="7" t="s">
        <v>1045</v>
      </c>
      <c r="C1031" s="60" t="s">
        <v>43</v>
      </c>
      <c r="D1031" s="61">
        <v>40107.69</v>
      </c>
      <c r="E1031" s="62">
        <v>0</v>
      </c>
    </row>
    <row r="1032" spans="1:5" x14ac:dyDescent="0.2">
      <c r="A1032" s="60">
        <v>37732</v>
      </c>
      <c r="B1032" s="7" t="s">
        <v>1046</v>
      </c>
      <c r="C1032" s="60" t="s">
        <v>43</v>
      </c>
      <c r="D1032" s="61">
        <v>45742.65</v>
      </c>
      <c r="E1032" s="62">
        <v>0</v>
      </c>
    </row>
    <row r="1033" spans="1:5" x14ac:dyDescent="0.2">
      <c r="A1033" s="60">
        <v>45194</v>
      </c>
      <c r="B1033" s="7" t="s">
        <v>1047</v>
      </c>
      <c r="C1033" s="60" t="s">
        <v>43</v>
      </c>
      <c r="D1033" s="61">
        <v>196.49</v>
      </c>
      <c r="E1033" s="62">
        <v>0</v>
      </c>
    </row>
    <row r="1034" spans="1:5" x14ac:dyDescent="0.2">
      <c r="A1034" s="60">
        <v>37762</v>
      </c>
      <c r="B1034" s="7" t="s">
        <v>1048</v>
      </c>
      <c r="C1034" s="60" t="s">
        <v>43</v>
      </c>
      <c r="D1034" s="61">
        <v>825650.98</v>
      </c>
      <c r="E1034" s="62">
        <v>0</v>
      </c>
    </row>
    <row r="1035" spans="1:5" x14ac:dyDescent="0.2">
      <c r="A1035" s="60">
        <v>37763</v>
      </c>
      <c r="B1035" s="7" t="s">
        <v>1049</v>
      </c>
      <c r="C1035" s="60" t="s">
        <v>43</v>
      </c>
      <c r="D1035" s="61">
        <v>835678.99</v>
      </c>
      <c r="E1035" s="62">
        <v>0</v>
      </c>
    </row>
    <row r="1036" spans="1:5" x14ac:dyDescent="0.2">
      <c r="A1036" s="60">
        <v>41992</v>
      </c>
      <c r="B1036" s="7" t="s">
        <v>1050</v>
      </c>
      <c r="C1036" s="60" t="s">
        <v>43</v>
      </c>
      <c r="D1036" s="61">
        <v>950000</v>
      </c>
      <c r="E1036" s="62">
        <v>0</v>
      </c>
    </row>
    <row r="1037" spans="1:5" x14ac:dyDescent="0.2">
      <c r="A1037" s="60">
        <v>13215</v>
      </c>
      <c r="B1037" s="7" t="s">
        <v>1051</v>
      </c>
      <c r="C1037" s="60" t="s">
        <v>43</v>
      </c>
      <c r="D1037" s="61">
        <v>1164936.55</v>
      </c>
      <c r="E1037" s="62">
        <v>0</v>
      </c>
    </row>
    <row r="1038" spans="1:5" x14ac:dyDescent="0.2">
      <c r="A1038" s="60">
        <v>4235</v>
      </c>
      <c r="B1038" s="7" t="s">
        <v>1052</v>
      </c>
      <c r="C1038" s="60" t="s">
        <v>188</v>
      </c>
      <c r="D1038" s="61">
        <v>20.149999999999999</v>
      </c>
      <c r="E1038" s="62">
        <v>0</v>
      </c>
    </row>
    <row r="1039" spans="1:5" x14ac:dyDescent="0.2">
      <c r="A1039" s="60">
        <v>40976</v>
      </c>
      <c r="B1039" s="7" t="s">
        <v>1053</v>
      </c>
      <c r="C1039" s="60" t="s">
        <v>190</v>
      </c>
      <c r="D1039" s="61">
        <v>3541.88</v>
      </c>
      <c r="E1039" s="62">
        <v>0</v>
      </c>
    </row>
    <row r="1040" spans="1:5" x14ac:dyDescent="0.2">
      <c r="A1040" s="60">
        <v>43091</v>
      </c>
      <c r="B1040" s="7" t="s">
        <v>1054</v>
      </c>
      <c r="C1040" s="60" t="s">
        <v>43</v>
      </c>
      <c r="D1040" s="61">
        <v>6667.26</v>
      </c>
      <c r="E1040" s="62">
        <v>0</v>
      </c>
    </row>
    <row r="1041" spans="1:5" x14ac:dyDescent="0.2">
      <c r="A1041" s="60">
        <v>43092</v>
      </c>
      <c r="B1041" s="7" t="s">
        <v>1055</v>
      </c>
      <c r="C1041" s="60" t="s">
        <v>43</v>
      </c>
      <c r="D1041" s="61">
        <v>8889.68</v>
      </c>
      <c r="E1041" s="62">
        <v>0</v>
      </c>
    </row>
    <row r="1042" spans="1:5" x14ac:dyDescent="0.2">
      <c r="A1042" s="60">
        <v>43089</v>
      </c>
      <c r="B1042" s="7" t="s">
        <v>1056</v>
      </c>
      <c r="C1042" s="60" t="s">
        <v>43</v>
      </c>
      <c r="D1042" s="61">
        <v>1549.28</v>
      </c>
      <c r="E1042" s="62">
        <v>0</v>
      </c>
    </row>
    <row r="1043" spans="1:5" x14ac:dyDescent="0.2">
      <c r="A1043" s="60">
        <v>43090</v>
      </c>
      <c r="B1043" s="7" t="s">
        <v>1057</v>
      </c>
      <c r="C1043" s="60" t="s">
        <v>43</v>
      </c>
      <c r="D1043" s="61">
        <v>3419.11</v>
      </c>
      <c r="E1043" s="62">
        <v>0</v>
      </c>
    </row>
    <row r="1044" spans="1:5" x14ac:dyDescent="0.2">
      <c r="A1044" s="60">
        <v>41967</v>
      </c>
      <c r="B1044" s="7" t="s">
        <v>1058</v>
      </c>
      <c r="C1044" s="60" t="s">
        <v>91</v>
      </c>
      <c r="D1044" s="61">
        <v>28.18</v>
      </c>
      <c r="E1044" s="62">
        <v>0</v>
      </c>
    </row>
    <row r="1045" spans="1:5" x14ac:dyDescent="0.2">
      <c r="A1045" s="60">
        <v>12760</v>
      </c>
      <c r="B1045" s="7" t="s">
        <v>1059</v>
      </c>
      <c r="C1045" s="60" t="s">
        <v>410</v>
      </c>
      <c r="D1045" s="61">
        <v>1571.09</v>
      </c>
      <c r="E1045" s="62">
        <v>0</v>
      </c>
    </row>
    <row r="1046" spans="1:5" x14ac:dyDescent="0.2">
      <c r="A1046" s="60">
        <v>12759</v>
      </c>
      <c r="B1046" s="7" t="s">
        <v>1060</v>
      </c>
      <c r="C1046" s="60" t="s">
        <v>410</v>
      </c>
      <c r="D1046" s="61">
        <v>1047.3800000000001</v>
      </c>
      <c r="E1046" s="62">
        <v>0</v>
      </c>
    </row>
    <row r="1047" spans="1:5" x14ac:dyDescent="0.2">
      <c r="A1047" s="60">
        <v>43105</v>
      </c>
      <c r="B1047" s="7" t="s">
        <v>1061</v>
      </c>
      <c r="C1047" s="60" t="s">
        <v>17</v>
      </c>
      <c r="D1047" s="61">
        <v>39.14</v>
      </c>
      <c r="E1047" s="62">
        <v>0</v>
      </c>
    </row>
    <row r="1048" spans="1:5" x14ac:dyDescent="0.2">
      <c r="A1048" s="60">
        <v>40424</v>
      </c>
      <c r="B1048" s="7" t="s">
        <v>1062</v>
      </c>
      <c r="C1048" s="60" t="s">
        <v>17</v>
      </c>
      <c r="D1048" s="61">
        <v>9.94</v>
      </c>
      <c r="E1048" s="62">
        <v>0</v>
      </c>
    </row>
    <row r="1049" spans="1:5" x14ac:dyDescent="0.2">
      <c r="A1049" s="60">
        <v>1325</v>
      </c>
      <c r="B1049" s="7" t="s">
        <v>1063</v>
      </c>
      <c r="C1049" s="60" t="s">
        <v>17</v>
      </c>
      <c r="D1049" s="61">
        <v>10.89</v>
      </c>
      <c r="E1049" s="62">
        <v>0</v>
      </c>
    </row>
    <row r="1050" spans="1:5" x14ac:dyDescent="0.2">
      <c r="A1050" s="60">
        <v>1327</v>
      </c>
      <c r="B1050" s="7" t="s">
        <v>1064</v>
      </c>
      <c r="C1050" s="60" t="s">
        <v>17</v>
      </c>
      <c r="D1050" s="61">
        <v>11.6</v>
      </c>
      <c r="E1050" s="62">
        <v>0</v>
      </c>
    </row>
    <row r="1051" spans="1:5" x14ac:dyDescent="0.2">
      <c r="A1051" s="60">
        <v>1328</v>
      </c>
      <c r="B1051" s="7" t="s">
        <v>1065</v>
      </c>
      <c r="C1051" s="60" t="s">
        <v>17</v>
      </c>
      <c r="D1051" s="61">
        <v>10.92</v>
      </c>
      <c r="E1051" s="62">
        <v>0</v>
      </c>
    </row>
    <row r="1052" spans="1:5" x14ac:dyDescent="0.2">
      <c r="A1052" s="60">
        <v>1321</v>
      </c>
      <c r="B1052" s="7" t="s">
        <v>1066</v>
      </c>
      <c r="C1052" s="60" t="s">
        <v>17</v>
      </c>
      <c r="D1052" s="61">
        <v>10.11</v>
      </c>
      <c r="E1052" s="62">
        <v>0</v>
      </c>
    </row>
    <row r="1053" spans="1:5" x14ac:dyDescent="0.2">
      <c r="A1053" s="60">
        <v>1318</v>
      </c>
      <c r="B1053" s="7" t="s">
        <v>1067</v>
      </c>
      <c r="C1053" s="60" t="s">
        <v>17</v>
      </c>
      <c r="D1053" s="61">
        <v>10.119999999999999</v>
      </c>
      <c r="E1053" s="62">
        <v>0</v>
      </c>
    </row>
    <row r="1054" spans="1:5" x14ac:dyDescent="0.2">
      <c r="A1054" s="60">
        <v>1322</v>
      </c>
      <c r="B1054" s="7" t="s">
        <v>1068</v>
      </c>
      <c r="C1054" s="60" t="s">
        <v>17</v>
      </c>
      <c r="D1054" s="61">
        <v>10.69</v>
      </c>
      <c r="E1054" s="62">
        <v>0</v>
      </c>
    </row>
    <row r="1055" spans="1:5" x14ac:dyDescent="0.2">
      <c r="A1055" s="60">
        <v>1323</v>
      </c>
      <c r="B1055" s="7" t="s">
        <v>1069</v>
      </c>
      <c r="C1055" s="60" t="s">
        <v>17</v>
      </c>
      <c r="D1055" s="61">
        <v>10.69</v>
      </c>
      <c r="E1055" s="62">
        <v>0</v>
      </c>
    </row>
    <row r="1056" spans="1:5" x14ac:dyDescent="0.2">
      <c r="A1056" s="60">
        <v>1319</v>
      </c>
      <c r="B1056" s="7" t="s">
        <v>1070</v>
      </c>
      <c r="C1056" s="60" t="s">
        <v>17</v>
      </c>
      <c r="D1056" s="61">
        <v>9</v>
      </c>
      <c r="E1056" s="62">
        <v>0</v>
      </c>
    </row>
    <row r="1057" spans="1:5" x14ac:dyDescent="0.2">
      <c r="A1057" s="60">
        <v>11026</v>
      </c>
      <c r="B1057" s="7" t="s">
        <v>1071</v>
      </c>
      <c r="C1057" s="60" t="s">
        <v>17</v>
      </c>
      <c r="D1057" s="61">
        <v>12.39</v>
      </c>
      <c r="E1057" s="62">
        <v>0</v>
      </c>
    </row>
    <row r="1058" spans="1:5" x14ac:dyDescent="0.2">
      <c r="A1058" s="60">
        <v>11027</v>
      </c>
      <c r="B1058" s="7" t="s">
        <v>1072</v>
      </c>
      <c r="C1058" s="60" t="s">
        <v>17</v>
      </c>
      <c r="D1058" s="61">
        <v>12.89</v>
      </c>
      <c r="E1058" s="62">
        <v>0</v>
      </c>
    </row>
    <row r="1059" spans="1:5" x14ac:dyDescent="0.2">
      <c r="A1059" s="60">
        <v>11046</v>
      </c>
      <c r="B1059" s="7" t="s">
        <v>1073</v>
      </c>
      <c r="C1059" s="60" t="s">
        <v>17</v>
      </c>
      <c r="D1059" s="61">
        <v>12.35</v>
      </c>
      <c r="E1059" s="62">
        <v>0</v>
      </c>
    </row>
    <row r="1060" spans="1:5" x14ac:dyDescent="0.2">
      <c r="A1060" s="60">
        <v>11047</v>
      </c>
      <c r="B1060" s="7" t="s">
        <v>1074</v>
      </c>
      <c r="C1060" s="60" t="s">
        <v>17</v>
      </c>
      <c r="D1060" s="61">
        <v>13.46</v>
      </c>
      <c r="E1060" s="62">
        <v>0</v>
      </c>
    </row>
    <row r="1061" spans="1:5" x14ac:dyDescent="0.2">
      <c r="A1061" s="60">
        <v>43668</v>
      </c>
      <c r="B1061" s="7" t="s">
        <v>1075</v>
      </c>
      <c r="C1061" s="60" t="s">
        <v>17</v>
      </c>
      <c r="D1061" s="61">
        <v>11.88</v>
      </c>
      <c r="E1061" s="62">
        <v>0</v>
      </c>
    </row>
    <row r="1062" spans="1:5" x14ac:dyDescent="0.2">
      <c r="A1062" s="60">
        <v>11049</v>
      </c>
      <c r="B1062" s="7" t="s">
        <v>1076</v>
      </c>
      <c r="C1062" s="60" t="s">
        <v>17</v>
      </c>
      <c r="D1062" s="61">
        <v>12.87</v>
      </c>
      <c r="E1062" s="62">
        <v>0</v>
      </c>
    </row>
    <row r="1063" spans="1:5" x14ac:dyDescent="0.2">
      <c r="A1063" s="60">
        <v>43106</v>
      </c>
      <c r="B1063" s="7" t="s">
        <v>1077</v>
      </c>
      <c r="C1063" s="60" t="s">
        <v>17</v>
      </c>
      <c r="D1063" s="61">
        <v>12.95</v>
      </c>
      <c r="E1063" s="62">
        <v>0</v>
      </c>
    </row>
    <row r="1064" spans="1:5" x14ac:dyDescent="0.2">
      <c r="A1064" s="60">
        <v>11051</v>
      </c>
      <c r="B1064" s="7" t="s">
        <v>1078</v>
      </c>
      <c r="C1064" s="60" t="s">
        <v>17</v>
      </c>
      <c r="D1064" s="61">
        <v>13.51</v>
      </c>
      <c r="E1064" s="62">
        <v>0</v>
      </c>
    </row>
    <row r="1065" spans="1:5" x14ac:dyDescent="0.2">
      <c r="A1065" s="60">
        <v>11061</v>
      </c>
      <c r="B1065" s="7" t="s">
        <v>1079</v>
      </c>
      <c r="C1065" s="60" t="s">
        <v>17</v>
      </c>
      <c r="D1065" s="61">
        <v>16.21</v>
      </c>
      <c r="E1065" s="62">
        <v>0</v>
      </c>
    </row>
    <row r="1066" spans="1:5" x14ac:dyDescent="0.2">
      <c r="A1066" s="60">
        <v>43667</v>
      </c>
      <c r="B1066" s="7" t="s">
        <v>1080</v>
      </c>
      <c r="C1066" s="60" t="s">
        <v>17</v>
      </c>
      <c r="D1066" s="61">
        <v>11.78</v>
      </c>
      <c r="E1066" s="62">
        <v>0</v>
      </c>
    </row>
    <row r="1067" spans="1:5" x14ac:dyDescent="0.2">
      <c r="A1067" s="60">
        <v>1333</v>
      </c>
      <c r="B1067" s="7" t="s">
        <v>1081</v>
      </c>
      <c r="C1067" s="60" t="s">
        <v>17</v>
      </c>
      <c r="D1067" s="61">
        <v>9.81</v>
      </c>
      <c r="E1067" s="62">
        <v>0</v>
      </c>
    </row>
    <row r="1068" spans="1:5" x14ac:dyDescent="0.2">
      <c r="A1068" s="60">
        <v>1330</v>
      </c>
      <c r="B1068" s="7" t="s">
        <v>1082</v>
      </c>
      <c r="C1068" s="60" t="s">
        <v>17</v>
      </c>
      <c r="D1068" s="61">
        <v>9.7200000000000006</v>
      </c>
      <c r="E1068" s="62">
        <v>0</v>
      </c>
    </row>
    <row r="1069" spans="1:5" x14ac:dyDescent="0.2">
      <c r="A1069" s="60">
        <v>10957</v>
      </c>
      <c r="B1069" s="7" t="s">
        <v>1083</v>
      </c>
      <c r="C1069" s="60" t="s">
        <v>17</v>
      </c>
      <c r="D1069" s="61">
        <v>11.21</v>
      </c>
      <c r="E1069" s="62">
        <v>0</v>
      </c>
    </row>
    <row r="1070" spans="1:5" x14ac:dyDescent="0.2">
      <c r="A1070" s="60">
        <v>1332</v>
      </c>
      <c r="B1070" s="7" t="s">
        <v>1084</v>
      </c>
      <c r="C1070" s="60" t="s">
        <v>17</v>
      </c>
      <c r="D1070" s="61">
        <v>9.9700000000000006</v>
      </c>
      <c r="E1070" s="62">
        <v>0</v>
      </c>
    </row>
    <row r="1071" spans="1:5" x14ac:dyDescent="0.2">
      <c r="A1071" s="60">
        <v>1334</v>
      </c>
      <c r="B1071" s="7" t="s">
        <v>1085</v>
      </c>
      <c r="C1071" s="60" t="s">
        <v>17</v>
      </c>
      <c r="D1071" s="61">
        <v>11.05</v>
      </c>
      <c r="E1071" s="62">
        <v>0</v>
      </c>
    </row>
    <row r="1072" spans="1:5" x14ac:dyDescent="0.2">
      <c r="A1072" s="60">
        <v>1335</v>
      </c>
      <c r="B1072" s="7" t="s">
        <v>1086</v>
      </c>
      <c r="C1072" s="60" t="s">
        <v>17</v>
      </c>
      <c r="D1072" s="61">
        <v>11.42</v>
      </c>
      <c r="E1072" s="62">
        <v>0</v>
      </c>
    </row>
    <row r="1073" spans="1:5" x14ac:dyDescent="0.2">
      <c r="A1073" s="60">
        <v>40425</v>
      </c>
      <c r="B1073" s="7" t="s">
        <v>1087</v>
      </c>
      <c r="C1073" s="60" t="s">
        <v>17</v>
      </c>
      <c r="D1073" s="61">
        <v>9.7799999999999994</v>
      </c>
      <c r="E1073" s="62">
        <v>0</v>
      </c>
    </row>
    <row r="1074" spans="1:5" x14ac:dyDescent="0.2">
      <c r="A1074" s="60">
        <v>1337</v>
      </c>
      <c r="B1074" s="7" t="s">
        <v>1088</v>
      </c>
      <c r="C1074" s="60" t="s">
        <v>17</v>
      </c>
      <c r="D1074" s="61">
        <v>11.21</v>
      </c>
      <c r="E1074" s="62">
        <v>0</v>
      </c>
    </row>
    <row r="1075" spans="1:5" x14ac:dyDescent="0.2">
      <c r="A1075" s="60">
        <v>34659</v>
      </c>
      <c r="B1075" s="7" t="s">
        <v>1089</v>
      </c>
      <c r="C1075" s="60" t="s">
        <v>410</v>
      </c>
      <c r="D1075" s="61">
        <v>41.16</v>
      </c>
      <c r="E1075" s="62">
        <v>0</v>
      </c>
    </row>
    <row r="1076" spans="1:5" x14ac:dyDescent="0.2">
      <c r="A1076" s="60">
        <v>34514</v>
      </c>
      <c r="B1076" s="7" t="s">
        <v>1090</v>
      </c>
      <c r="C1076" s="60" t="s">
        <v>410</v>
      </c>
      <c r="D1076" s="61">
        <v>45.59</v>
      </c>
      <c r="E1076" s="62">
        <v>0</v>
      </c>
    </row>
    <row r="1077" spans="1:5" x14ac:dyDescent="0.2">
      <c r="A1077" s="60">
        <v>34660</v>
      </c>
      <c r="B1077" s="7" t="s">
        <v>1091</v>
      </c>
      <c r="C1077" s="60" t="s">
        <v>410</v>
      </c>
      <c r="D1077" s="61">
        <v>57.86</v>
      </c>
      <c r="E1077" s="62">
        <v>0</v>
      </c>
    </row>
    <row r="1078" spans="1:5" x14ac:dyDescent="0.2">
      <c r="A1078" s="60">
        <v>34661</v>
      </c>
      <c r="B1078" s="7" t="s">
        <v>1092</v>
      </c>
      <c r="C1078" s="60" t="s">
        <v>410</v>
      </c>
      <c r="D1078" s="61">
        <v>83.1</v>
      </c>
      <c r="E1078" s="62">
        <v>0</v>
      </c>
    </row>
    <row r="1079" spans="1:5" x14ac:dyDescent="0.2">
      <c r="A1079" s="60">
        <v>34667</v>
      </c>
      <c r="B1079" s="7" t="s">
        <v>1093</v>
      </c>
      <c r="C1079" s="60" t="s">
        <v>410</v>
      </c>
      <c r="D1079" s="61">
        <v>30.09</v>
      </c>
      <c r="E1079" s="62">
        <v>0</v>
      </c>
    </row>
    <row r="1080" spans="1:5" x14ac:dyDescent="0.2">
      <c r="A1080" s="60">
        <v>34668</v>
      </c>
      <c r="B1080" s="7" t="s">
        <v>1094</v>
      </c>
      <c r="C1080" s="60" t="s">
        <v>410</v>
      </c>
      <c r="D1080" s="61">
        <v>39.32</v>
      </c>
      <c r="E1080" s="62">
        <v>0</v>
      </c>
    </row>
    <row r="1081" spans="1:5" x14ac:dyDescent="0.2">
      <c r="A1081" s="60">
        <v>34741</v>
      </c>
      <c r="B1081" s="7" t="s">
        <v>1095</v>
      </c>
      <c r="C1081" s="60" t="s">
        <v>410</v>
      </c>
      <c r="D1081" s="61">
        <v>43.27</v>
      </c>
      <c r="E1081" s="62">
        <v>0</v>
      </c>
    </row>
    <row r="1082" spans="1:5" x14ac:dyDescent="0.2">
      <c r="A1082" s="60">
        <v>34664</v>
      </c>
      <c r="B1082" s="7" t="s">
        <v>1096</v>
      </c>
      <c r="C1082" s="60" t="s">
        <v>410</v>
      </c>
      <c r="D1082" s="61">
        <v>47.22</v>
      </c>
      <c r="E1082" s="62">
        <v>0</v>
      </c>
    </row>
    <row r="1083" spans="1:5" x14ac:dyDescent="0.2">
      <c r="A1083" s="60">
        <v>34665</v>
      </c>
      <c r="B1083" s="7" t="s">
        <v>1097</v>
      </c>
      <c r="C1083" s="60" t="s">
        <v>410</v>
      </c>
      <c r="D1083" s="61">
        <v>58.61</v>
      </c>
      <c r="E1083" s="62">
        <v>0</v>
      </c>
    </row>
    <row r="1084" spans="1:5" x14ac:dyDescent="0.2">
      <c r="A1084" s="60">
        <v>34666</v>
      </c>
      <c r="B1084" s="7" t="s">
        <v>1098</v>
      </c>
      <c r="C1084" s="60" t="s">
        <v>410</v>
      </c>
      <c r="D1084" s="61">
        <v>88.53</v>
      </c>
      <c r="E1084" s="62">
        <v>0</v>
      </c>
    </row>
    <row r="1085" spans="1:5" x14ac:dyDescent="0.2">
      <c r="A1085" s="60">
        <v>34669</v>
      </c>
      <c r="B1085" s="7" t="s">
        <v>1099</v>
      </c>
      <c r="C1085" s="60" t="s">
        <v>410</v>
      </c>
      <c r="D1085" s="61">
        <v>32.46</v>
      </c>
      <c r="E1085" s="62">
        <v>0</v>
      </c>
    </row>
    <row r="1086" spans="1:5" x14ac:dyDescent="0.2">
      <c r="A1086" s="60">
        <v>34670</v>
      </c>
      <c r="B1086" s="7" t="s">
        <v>1100</v>
      </c>
      <c r="C1086" s="60" t="s">
        <v>410</v>
      </c>
      <c r="D1086" s="61">
        <v>39.700000000000003</v>
      </c>
      <c r="E1086" s="62">
        <v>0</v>
      </c>
    </row>
    <row r="1087" spans="1:5" x14ac:dyDescent="0.2">
      <c r="A1087" s="60">
        <v>34671</v>
      </c>
      <c r="B1087" s="7" t="s">
        <v>1101</v>
      </c>
      <c r="C1087" s="60" t="s">
        <v>410</v>
      </c>
      <c r="D1087" s="61">
        <v>33.14</v>
      </c>
      <c r="E1087" s="62">
        <v>0</v>
      </c>
    </row>
    <row r="1088" spans="1:5" x14ac:dyDescent="0.2">
      <c r="A1088" s="60">
        <v>34672</v>
      </c>
      <c r="B1088" s="7" t="s">
        <v>1102</v>
      </c>
      <c r="C1088" s="60" t="s">
        <v>410</v>
      </c>
      <c r="D1088" s="61">
        <v>34.94</v>
      </c>
      <c r="E1088" s="62">
        <v>0</v>
      </c>
    </row>
    <row r="1089" spans="1:5" x14ac:dyDescent="0.2">
      <c r="A1089" s="60">
        <v>34673</v>
      </c>
      <c r="B1089" s="7" t="s">
        <v>1103</v>
      </c>
      <c r="C1089" s="60" t="s">
        <v>410</v>
      </c>
      <c r="D1089" s="61">
        <v>42.64</v>
      </c>
      <c r="E1089" s="62">
        <v>0</v>
      </c>
    </row>
    <row r="1090" spans="1:5" x14ac:dyDescent="0.2">
      <c r="A1090" s="60">
        <v>34674</v>
      </c>
      <c r="B1090" s="7" t="s">
        <v>1104</v>
      </c>
      <c r="C1090" s="60" t="s">
        <v>410</v>
      </c>
      <c r="D1090" s="61">
        <v>56.69</v>
      </c>
      <c r="E1090" s="62">
        <v>0</v>
      </c>
    </row>
    <row r="1091" spans="1:5" x14ac:dyDescent="0.2">
      <c r="A1091" s="60">
        <v>34675</v>
      </c>
      <c r="B1091" s="7" t="s">
        <v>1105</v>
      </c>
      <c r="C1091" s="60" t="s">
        <v>410</v>
      </c>
      <c r="D1091" s="61">
        <v>69.12</v>
      </c>
      <c r="E1091" s="62">
        <v>0</v>
      </c>
    </row>
    <row r="1092" spans="1:5" x14ac:dyDescent="0.2">
      <c r="A1092" s="60">
        <v>34676</v>
      </c>
      <c r="B1092" s="7" t="s">
        <v>1106</v>
      </c>
      <c r="C1092" s="60" t="s">
        <v>410</v>
      </c>
      <c r="D1092" s="61">
        <v>19.899999999999999</v>
      </c>
      <c r="E1092" s="62">
        <v>0</v>
      </c>
    </row>
    <row r="1093" spans="1:5" x14ac:dyDescent="0.2">
      <c r="A1093" s="60">
        <v>34677</v>
      </c>
      <c r="B1093" s="7" t="s">
        <v>1107</v>
      </c>
      <c r="C1093" s="60" t="s">
        <v>410</v>
      </c>
      <c r="D1093" s="61">
        <v>26.75</v>
      </c>
      <c r="E1093" s="62">
        <v>0</v>
      </c>
    </row>
    <row r="1094" spans="1:5" x14ac:dyDescent="0.2">
      <c r="A1094" s="60">
        <v>43126</v>
      </c>
      <c r="B1094" s="7" t="s">
        <v>1108</v>
      </c>
      <c r="C1094" s="60" t="s">
        <v>410</v>
      </c>
      <c r="D1094" s="61">
        <v>86.59</v>
      </c>
      <c r="E1094" s="62">
        <v>0</v>
      </c>
    </row>
    <row r="1095" spans="1:5" x14ac:dyDescent="0.2">
      <c r="A1095" s="60">
        <v>43124</v>
      </c>
      <c r="B1095" s="7" t="s">
        <v>1109</v>
      </c>
      <c r="C1095" s="60" t="s">
        <v>410</v>
      </c>
      <c r="D1095" s="61">
        <v>101.1</v>
      </c>
      <c r="E1095" s="62">
        <v>0</v>
      </c>
    </row>
    <row r="1096" spans="1:5" x14ac:dyDescent="0.2">
      <c r="A1096" s="60">
        <v>43125</v>
      </c>
      <c r="B1096" s="7" t="s">
        <v>1110</v>
      </c>
      <c r="C1096" s="60" t="s">
        <v>410</v>
      </c>
      <c r="D1096" s="61">
        <v>131.12</v>
      </c>
      <c r="E1096" s="62">
        <v>0</v>
      </c>
    </row>
    <row r="1097" spans="1:5" x14ac:dyDescent="0.2">
      <c r="A1097" s="60">
        <v>40623</v>
      </c>
      <c r="B1097" s="7" t="s">
        <v>1111</v>
      </c>
      <c r="C1097" s="60" t="s">
        <v>424</v>
      </c>
      <c r="D1097" s="61">
        <v>109.16</v>
      </c>
      <c r="E1097" s="62">
        <v>0</v>
      </c>
    </row>
    <row r="1098" spans="1:5" x14ac:dyDescent="0.2">
      <c r="A1098" s="60">
        <v>1345</v>
      </c>
      <c r="B1098" s="7" t="s">
        <v>1112</v>
      </c>
      <c r="C1098" s="60" t="s">
        <v>410</v>
      </c>
      <c r="D1098" s="61">
        <v>106.58</v>
      </c>
      <c r="E1098" s="62">
        <v>0</v>
      </c>
    </row>
    <row r="1099" spans="1:5" x14ac:dyDescent="0.2">
      <c r="A1099" s="60">
        <v>1346</v>
      </c>
      <c r="B1099" s="7" t="s">
        <v>1113</v>
      </c>
      <c r="C1099" s="60" t="s">
        <v>410</v>
      </c>
      <c r="D1099" s="61">
        <v>61.99</v>
      </c>
      <c r="E1099" s="62">
        <v>0</v>
      </c>
    </row>
    <row r="1100" spans="1:5" x14ac:dyDescent="0.2">
      <c r="A1100" s="60">
        <v>1347</v>
      </c>
      <c r="B1100" s="7" t="s">
        <v>1114</v>
      </c>
      <c r="C1100" s="60" t="s">
        <v>410</v>
      </c>
      <c r="D1100" s="61">
        <v>76.81</v>
      </c>
      <c r="E1100" s="62">
        <v>0</v>
      </c>
    </row>
    <row r="1101" spans="1:5" x14ac:dyDescent="0.2">
      <c r="A1101" s="60">
        <v>43678</v>
      </c>
      <c r="B1101" s="7" t="s">
        <v>1115</v>
      </c>
      <c r="C1101" s="60" t="s">
        <v>410</v>
      </c>
      <c r="D1101" s="61">
        <v>89.1</v>
      </c>
      <c r="E1101" s="62">
        <v>0</v>
      </c>
    </row>
    <row r="1102" spans="1:5" x14ac:dyDescent="0.2">
      <c r="A1102" s="60">
        <v>43680</v>
      </c>
      <c r="B1102" s="7" t="s">
        <v>1116</v>
      </c>
      <c r="C1102" s="60" t="s">
        <v>410</v>
      </c>
      <c r="D1102" s="61">
        <v>128.36000000000001</v>
      </c>
      <c r="E1102" s="62">
        <v>0</v>
      </c>
    </row>
    <row r="1103" spans="1:5" x14ac:dyDescent="0.2">
      <c r="A1103" s="60">
        <v>43679</v>
      </c>
      <c r="B1103" s="7" t="s">
        <v>1117</v>
      </c>
      <c r="C1103" s="60" t="s">
        <v>410</v>
      </c>
      <c r="D1103" s="61">
        <v>45.04</v>
      </c>
      <c r="E1103" s="62">
        <v>0</v>
      </c>
    </row>
    <row r="1104" spans="1:5" x14ac:dyDescent="0.2">
      <c r="A1104" s="60">
        <v>1355</v>
      </c>
      <c r="B1104" s="7" t="s">
        <v>1118</v>
      </c>
      <c r="C1104" s="60" t="s">
        <v>410</v>
      </c>
      <c r="D1104" s="61">
        <v>51.26</v>
      </c>
      <c r="E1104" s="62">
        <v>0</v>
      </c>
    </row>
    <row r="1105" spans="1:5" x14ac:dyDescent="0.2">
      <c r="A1105" s="60">
        <v>1358</v>
      </c>
      <c r="B1105" s="7" t="s">
        <v>1119</v>
      </c>
      <c r="C1105" s="60" t="s">
        <v>410</v>
      </c>
      <c r="D1105" s="61">
        <v>62.93</v>
      </c>
      <c r="E1105" s="62">
        <v>0</v>
      </c>
    </row>
    <row r="1106" spans="1:5" x14ac:dyDescent="0.2">
      <c r="A1106" s="60">
        <v>43677</v>
      </c>
      <c r="B1106" s="7" t="s">
        <v>1120</v>
      </c>
      <c r="C1106" s="60" t="s">
        <v>410</v>
      </c>
      <c r="D1106" s="61">
        <v>78.08</v>
      </c>
      <c r="E1106" s="62">
        <v>0</v>
      </c>
    </row>
    <row r="1107" spans="1:5" x14ac:dyDescent="0.2">
      <c r="A1107" s="60">
        <v>43682</v>
      </c>
      <c r="B1107" s="7" t="s">
        <v>1121</v>
      </c>
      <c r="C1107" s="60" t="s">
        <v>410</v>
      </c>
      <c r="D1107" s="61">
        <v>23.93</v>
      </c>
      <c r="E1107" s="62">
        <v>0</v>
      </c>
    </row>
    <row r="1108" spans="1:5" x14ac:dyDescent="0.2">
      <c r="A1108" s="60">
        <v>43681</v>
      </c>
      <c r="B1108" s="7" t="s">
        <v>1122</v>
      </c>
      <c r="C1108" s="60" t="s">
        <v>410</v>
      </c>
      <c r="D1108" s="61">
        <v>39.65</v>
      </c>
      <c r="E1108" s="62">
        <v>0</v>
      </c>
    </row>
    <row r="1109" spans="1:5" x14ac:dyDescent="0.2">
      <c r="A1109" s="60">
        <v>45248</v>
      </c>
      <c r="B1109" s="7" t="s">
        <v>1123</v>
      </c>
      <c r="C1109" s="60" t="s">
        <v>43</v>
      </c>
      <c r="D1109" s="61">
        <v>66.11</v>
      </c>
      <c r="E1109" s="62">
        <v>0</v>
      </c>
    </row>
    <row r="1110" spans="1:5" x14ac:dyDescent="0.2">
      <c r="A1110" s="60">
        <v>45243</v>
      </c>
      <c r="B1110" s="7" t="s">
        <v>1124</v>
      </c>
      <c r="C1110" s="60" t="s">
        <v>43</v>
      </c>
      <c r="D1110" s="61">
        <v>213.79</v>
      </c>
      <c r="E1110" s="62">
        <v>0</v>
      </c>
    </row>
    <row r="1111" spans="1:5" x14ac:dyDescent="0.2">
      <c r="A1111" s="60">
        <v>45252</v>
      </c>
      <c r="B1111" s="7" t="s">
        <v>1125</v>
      </c>
      <c r="C1111" s="60" t="s">
        <v>43</v>
      </c>
      <c r="D1111" s="61">
        <v>37.5</v>
      </c>
      <c r="E1111" s="62">
        <v>0</v>
      </c>
    </row>
    <row r="1112" spans="1:5" x14ac:dyDescent="0.2">
      <c r="A1112" s="60">
        <v>45246</v>
      </c>
      <c r="B1112" s="7" t="s">
        <v>1126</v>
      </c>
      <c r="C1112" s="60" t="s">
        <v>43</v>
      </c>
      <c r="D1112" s="61">
        <v>173.77</v>
      </c>
      <c r="E1112" s="62">
        <v>0</v>
      </c>
    </row>
    <row r="1113" spans="1:5" x14ac:dyDescent="0.2">
      <c r="A1113" s="60">
        <v>20971</v>
      </c>
      <c r="B1113" s="7" t="s">
        <v>1127</v>
      </c>
      <c r="C1113" s="60" t="s">
        <v>43</v>
      </c>
      <c r="D1113" s="61">
        <v>15.71</v>
      </c>
      <c r="E1113" s="62">
        <v>0</v>
      </c>
    </row>
    <row r="1114" spans="1:5" x14ac:dyDescent="0.2">
      <c r="A1114" s="60">
        <v>45247</v>
      </c>
      <c r="B1114" s="7" t="s">
        <v>1128</v>
      </c>
      <c r="C1114" s="60" t="s">
        <v>43</v>
      </c>
      <c r="D1114" s="61">
        <v>25.2</v>
      </c>
      <c r="E1114" s="62">
        <v>0</v>
      </c>
    </row>
    <row r="1115" spans="1:5" x14ac:dyDescent="0.2">
      <c r="A1115" s="60">
        <v>39746</v>
      </c>
      <c r="B1115" s="7" t="s">
        <v>1129</v>
      </c>
      <c r="C1115" s="60" t="s">
        <v>43</v>
      </c>
      <c r="D1115" s="61"/>
      <c r="E1115" s="62">
        <v>0</v>
      </c>
    </row>
    <row r="1116" spans="1:5" x14ac:dyDescent="0.2">
      <c r="A1116" s="60">
        <v>13279</v>
      </c>
      <c r="B1116" s="7" t="s">
        <v>1130</v>
      </c>
      <c r="C1116" s="60" t="s">
        <v>17</v>
      </c>
      <c r="D1116" s="61"/>
      <c r="E1116" s="62">
        <v>0</v>
      </c>
    </row>
    <row r="1117" spans="1:5" x14ac:dyDescent="0.2">
      <c r="A1117" s="60">
        <v>11977</v>
      </c>
      <c r="B1117" s="7" t="s">
        <v>1131</v>
      </c>
      <c r="C1117" s="60" t="s">
        <v>43</v>
      </c>
      <c r="D1117" s="61"/>
      <c r="E1117" s="62">
        <v>0</v>
      </c>
    </row>
    <row r="1118" spans="1:5" x14ac:dyDescent="0.2">
      <c r="A1118" s="60">
        <v>11976</v>
      </c>
      <c r="B1118" s="7" t="s">
        <v>1132</v>
      </c>
      <c r="C1118" s="60" t="s">
        <v>43</v>
      </c>
      <c r="D1118" s="61"/>
      <c r="E1118" s="62">
        <v>0</v>
      </c>
    </row>
    <row r="1119" spans="1:5" x14ac:dyDescent="0.2">
      <c r="A1119" s="60">
        <v>11975</v>
      </c>
      <c r="B1119" s="7" t="s">
        <v>1133</v>
      </c>
      <c r="C1119" s="60" t="s">
        <v>43</v>
      </c>
      <c r="D1119" s="61"/>
      <c r="E1119" s="62">
        <v>0</v>
      </c>
    </row>
    <row r="1120" spans="1:5" x14ac:dyDescent="0.2">
      <c r="A1120" s="60">
        <v>1368</v>
      </c>
      <c r="B1120" s="7" t="s">
        <v>1134</v>
      </c>
      <c r="C1120" s="60" t="s">
        <v>43</v>
      </c>
      <c r="D1120" s="61">
        <v>89.9</v>
      </c>
      <c r="E1120" s="62">
        <v>0</v>
      </c>
    </row>
    <row r="1121" spans="1:5" x14ac:dyDescent="0.2">
      <c r="A1121" s="60">
        <v>1367</v>
      </c>
      <c r="B1121" s="7" t="s">
        <v>1135</v>
      </c>
      <c r="C1121" s="60" t="s">
        <v>43</v>
      </c>
      <c r="D1121" s="61">
        <v>290.8</v>
      </c>
      <c r="E1121" s="62">
        <v>0</v>
      </c>
    </row>
    <row r="1122" spans="1:5" x14ac:dyDescent="0.2">
      <c r="A1122" s="60">
        <v>1380</v>
      </c>
      <c r="B1122" s="7" t="s">
        <v>1136</v>
      </c>
      <c r="C1122" s="60" t="s">
        <v>17</v>
      </c>
      <c r="D1122" s="61">
        <v>5.89</v>
      </c>
      <c r="E1122" s="62">
        <v>0</v>
      </c>
    </row>
    <row r="1123" spans="1:5" x14ac:dyDescent="0.2">
      <c r="A1123" s="60">
        <v>1375</v>
      </c>
      <c r="B1123" s="7" t="s">
        <v>1137</v>
      </c>
      <c r="C1123" s="60" t="s">
        <v>17</v>
      </c>
      <c r="D1123" s="61">
        <v>17.260000000000002</v>
      </c>
      <c r="E1123" s="62">
        <v>0</v>
      </c>
    </row>
    <row r="1124" spans="1:5" x14ac:dyDescent="0.2">
      <c r="A1124" s="60">
        <v>1379</v>
      </c>
      <c r="B1124" s="7" t="s">
        <v>1138</v>
      </c>
      <c r="C1124" s="60" t="s">
        <v>17</v>
      </c>
      <c r="D1124" s="61">
        <v>0.88</v>
      </c>
      <c r="E1124" s="62">
        <v>0</v>
      </c>
    </row>
    <row r="1125" spans="1:5" x14ac:dyDescent="0.2">
      <c r="A1125" s="60">
        <v>13284</v>
      </c>
      <c r="B1125" s="7" t="s">
        <v>1139</v>
      </c>
      <c r="C1125" s="60" t="s">
        <v>17</v>
      </c>
      <c r="D1125" s="61">
        <v>0.79</v>
      </c>
      <c r="E1125" s="62">
        <v>0</v>
      </c>
    </row>
    <row r="1126" spans="1:5" x14ac:dyDescent="0.2">
      <c r="A1126" s="60">
        <v>44528</v>
      </c>
      <c r="B1126" s="7" t="s">
        <v>1140</v>
      </c>
      <c r="C1126" s="60" t="s">
        <v>17</v>
      </c>
      <c r="D1126" s="61">
        <v>4.6900000000000004</v>
      </c>
      <c r="E1126" s="62">
        <v>0</v>
      </c>
    </row>
    <row r="1127" spans="1:5" x14ac:dyDescent="0.2">
      <c r="A1127" s="60">
        <v>34753</v>
      </c>
      <c r="B1127" s="7" t="s">
        <v>1141</v>
      </c>
      <c r="C1127" s="60" t="s">
        <v>17</v>
      </c>
      <c r="D1127" s="61">
        <v>0.85</v>
      </c>
      <c r="E1127" s="62">
        <v>0</v>
      </c>
    </row>
    <row r="1128" spans="1:5" x14ac:dyDescent="0.2">
      <c r="A1128" s="60">
        <v>420</v>
      </c>
      <c r="B1128" s="7" t="s">
        <v>1142</v>
      </c>
      <c r="C1128" s="60" t="s">
        <v>43</v>
      </c>
      <c r="D1128" s="61"/>
      <c r="E1128" s="62">
        <v>0</v>
      </c>
    </row>
    <row r="1129" spans="1:5" x14ac:dyDescent="0.2">
      <c r="A1129" s="60">
        <v>12327</v>
      </c>
      <c r="B1129" s="7" t="s">
        <v>1143</v>
      </c>
      <c r="C1129" s="60" t="s">
        <v>43</v>
      </c>
      <c r="D1129" s="61"/>
      <c r="E1129" s="62">
        <v>0</v>
      </c>
    </row>
    <row r="1130" spans="1:5" x14ac:dyDescent="0.2">
      <c r="A1130" s="60">
        <v>36148</v>
      </c>
      <c r="B1130" s="7" t="s">
        <v>1144</v>
      </c>
      <c r="C1130" s="60" t="s">
        <v>43</v>
      </c>
      <c r="D1130" s="61">
        <v>186.24</v>
      </c>
      <c r="E1130" s="62">
        <v>0</v>
      </c>
    </row>
    <row r="1131" spans="1:5" x14ac:dyDescent="0.2">
      <c r="A1131" s="60">
        <v>12329</v>
      </c>
      <c r="B1131" s="7" t="s">
        <v>1145</v>
      </c>
      <c r="C1131" s="60" t="s">
        <v>17</v>
      </c>
      <c r="D1131" s="61">
        <v>131.91999999999999</v>
      </c>
      <c r="E1131" s="62">
        <v>0</v>
      </c>
    </row>
    <row r="1132" spans="1:5" x14ac:dyDescent="0.2">
      <c r="A1132" s="60">
        <v>44396</v>
      </c>
      <c r="B1132" s="7" t="s">
        <v>1146</v>
      </c>
      <c r="C1132" s="60" t="s">
        <v>17</v>
      </c>
      <c r="D1132" s="61">
        <v>32.24</v>
      </c>
      <c r="E1132" s="62">
        <v>0</v>
      </c>
    </row>
    <row r="1133" spans="1:5" x14ac:dyDescent="0.2">
      <c r="A1133" s="60">
        <v>44327</v>
      </c>
      <c r="B1133" s="7" t="s">
        <v>1147</v>
      </c>
      <c r="C1133" s="60" t="s">
        <v>91</v>
      </c>
      <c r="D1133" s="61">
        <v>109.65</v>
      </c>
      <c r="E1133" s="62">
        <v>0</v>
      </c>
    </row>
    <row r="1134" spans="1:5" x14ac:dyDescent="0.2">
      <c r="A1134" s="60">
        <v>37418</v>
      </c>
      <c r="B1134" s="7" t="s">
        <v>1148</v>
      </c>
      <c r="C1134" s="60" t="s">
        <v>43</v>
      </c>
      <c r="D1134" s="61">
        <v>28.61</v>
      </c>
      <c r="E1134" s="62">
        <v>0</v>
      </c>
    </row>
    <row r="1135" spans="1:5" x14ac:dyDescent="0.2">
      <c r="A1135" s="60">
        <v>37419</v>
      </c>
      <c r="B1135" s="7" t="s">
        <v>1149</v>
      </c>
      <c r="C1135" s="60" t="s">
        <v>43</v>
      </c>
      <c r="D1135" s="61">
        <v>29.38</v>
      </c>
      <c r="E1135" s="62">
        <v>0</v>
      </c>
    </row>
    <row r="1136" spans="1:5" x14ac:dyDescent="0.2">
      <c r="A1136" s="60">
        <v>1427</v>
      </c>
      <c r="B1136" s="7" t="s">
        <v>1150</v>
      </c>
      <c r="C1136" s="60" t="s">
        <v>43</v>
      </c>
      <c r="D1136" s="61"/>
      <c r="E1136" s="62">
        <v>0</v>
      </c>
    </row>
    <row r="1137" spans="1:5" x14ac:dyDescent="0.2">
      <c r="A1137" s="60">
        <v>1402</v>
      </c>
      <c r="B1137" s="7" t="s">
        <v>1151</v>
      </c>
      <c r="C1137" s="60" t="s">
        <v>43</v>
      </c>
      <c r="D1137" s="61"/>
      <c r="E1137" s="62">
        <v>0</v>
      </c>
    </row>
    <row r="1138" spans="1:5" x14ac:dyDescent="0.2">
      <c r="A1138" s="60">
        <v>1420</v>
      </c>
      <c r="B1138" s="7" t="s">
        <v>1152</v>
      </c>
      <c r="C1138" s="60" t="s">
        <v>43</v>
      </c>
      <c r="D1138" s="61"/>
      <c r="E1138" s="62">
        <v>0</v>
      </c>
    </row>
    <row r="1139" spans="1:5" x14ac:dyDescent="0.2">
      <c r="A1139" s="60">
        <v>1419</v>
      </c>
      <c r="B1139" s="7" t="s">
        <v>1153</v>
      </c>
      <c r="C1139" s="60" t="s">
        <v>43</v>
      </c>
      <c r="D1139" s="61"/>
      <c r="E1139" s="62">
        <v>0</v>
      </c>
    </row>
    <row r="1140" spans="1:5" x14ac:dyDescent="0.2">
      <c r="A1140" s="60">
        <v>1414</v>
      </c>
      <c r="B1140" s="7" t="s">
        <v>1154</v>
      </c>
      <c r="C1140" s="60" t="s">
        <v>43</v>
      </c>
      <c r="D1140" s="61"/>
      <c r="E1140" s="62">
        <v>0</v>
      </c>
    </row>
    <row r="1141" spans="1:5" x14ac:dyDescent="0.2">
      <c r="A1141" s="60">
        <v>1413</v>
      </c>
      <c r="B1141" s="7" t="s">
        <v>1155</v>
      </c>
      <c r="C1141" s="60" t="s">
        <v>43</v>
      </c>
      <c r="D1141" s="61"/>
      <c r="E1141" s="62">
        <v>0</v>
      </c>
    </row>
    <row r="1142" spans="1:5" x14ac:dyDescent="0.2">
      <c r="A1142" s="60">
        <v>1412</v>
      </c>
      <c r="B1142" s="7" t="s">
        <v>1156</v>
      </c>
      <c r="C1142" s="60" t="s">
        <v>43</v>
      </c>
      <c r="D1142" s="61"/>
      <c r="E1142" s="62">
        <v>0</v>
      </c>
    </row>
    <row r="1143" spans="1:5" x14ac:dyDescent="0.2">
      <c r="A1143" s="60">
        <v>1406</v>
      </c>
      <c r="B1143" s="7" t="s">
        <v>1157</v>
      </c>
      <c r="C1143" s="60" t="s">
        <v>43</v>
      </c>
      <c r="D1143" s="61"/>
      <c r="E1143" s="62">
        <v>0</v>
      </c>
    </row>
    <row r="1144" spans="1:5" x14ac:dyDescent="0.2">
      <c r="A1144" s="60">
        <v>45237</v>
      </c>
      <c r="B1144" s="7" t="s">
        <v>1158</v>
      </c>
      <c r="C1144" s="60" t="s">
        <v>43</v>
      </c>
      <c r="D1144" s="61">
        <v>20.11</v>
      </c>
      <c r="E1144" s="62">
        <v>0</v>
      </c>
    </row>
    <row r="1145" spans="1:5" x14ac:dyDescent="0.2">
      <c r="A1145" s="60">
        <v>11281</v>
      </c>
      <c r="B1145" s="7" t="s">
        <v>1159</v>
      </c>
      <c r="C1145" s="60" t="s">
        <v>43</v>
      </c>
      <c r="D1145" s="61">
        <v>15362.81</v>
      </c>
      <c r="E1145" s="62">
        <v>0</v>
      </c>
    </row>
    <row r="1146" spans="1:5" x14ac:dyDescent="0.2">
      <c r="A1146" s="60">
        <v>1442</v>
      </c>
      <c r="B1146" s="7" t="s">
        <v>1160</v>
      </c>
      <c r="C1146" s="60" t="s">
        <v>43</v>
      </c>
      <c r="D1146" s="61">
        <v>12896.96</v>
      </c>
      <c r="E1146" s="62">
        <v>0</v>
      </c>
    </row>
    <row r="1147" spans="1:5" x14ac:dyDescent="0.2">
      <c r="A1147" s="60">
        <v>13458</v>
      </c>
      <c r="B1147" s="7" t="s">
        <v>1161</v>
      </c>
      <c r="C1147" s="60" t="s">
        <v>43</v>
      </c>
      <c r="D1147" s="61">
        <v>19036.52</v>
      </c>
      <c r="E1147" s="62">
        <v>0</v>
      </c>
    </row>
    <row r="1148" spans="1:5" x14ac:dyDescent="0.2">
      <c r="A1148" s="60">
        <v>11134</v>
      </c>
      <c r="B1148" s="7" t="s">
        <v>1162</v>
      </c>
      <c r="C1148" s="60" t="s">
        <v>410</v>
      </c>
      <c r="D1148" s="61">
        <v>88.31</v>
      </c>
      <c r="E1148" s="62">
        <v>0</v>
      </c>
    </row>
    <row r="1149" spans="1:5" x14ac:dyDescent="0.2">
      <c r="A1149" s="60">
        <v>11135</v>
      </c>
      <c r="B1149" s="7" t="s">
        <v>1163</v>
      </c>
      <c r="C1149" s="60" t="s">
        <v>410</v>
      </c>
      <c r="D1149" s="61">
        <v>95.35</v>
      </c>
      <c r="E1149" s="62">
        <v>0</v>
      </c>
    </row>
    <row r="1150" spans="1:5" x14ac:dyDescent="0.2">
      <c r="A1150" s="60">
        <v>11136</v>
      </c>
      <c r="B1150" s="7" t="s">
        <v>1164</v>
      </c>
      <c r="C1150" s="60" t="s">
        <v>410</v>
      </c>
      <c r="D1150" s="61">
        <v>109.18</v>
      </c>
      <c r="E1150" s="62">
        <v>0</v>
      </c>
    </row>
    <row r="1151" spans="1:5" x14ac:dyDescent="0.2">
      <c r="A1151" s="60">
        <v>34743</v>
      </c>
      <c r="B1151" s="7" t="s">
        <v>1165</v>
      </c>
      <c r="C1151" s="60" t="s">
        <v>410</v>
      </c>
      <c r="D1151" s="61">
        <v>131.72999999999999</v>
      </c>
      <c r="E1151" s="62">
        <v>0</v>
      </c>
    </row>
    <row r="1152" spans="1:5" x14ac:dyDescent="0.2">
      <c r="A1152" s="60">
        <v>11137</v>
      </c>
      <c r="B1152" s="7" t="s">
        <v>1166</v>
      </c>
      <c r="C1152" s="60" t="s">
        <v>410</v>
      </c>
      <c r="D1152" s="61">
        <v>149.62</v>
      </c>
      <c r="E1152" s="62">
        <v>0</v>
      </c>
    </row>
    <row r="1153" spans="1:5" x14ac:dyDescent="0.2">
      <c r="A1153" s="60">
        <v>34745</v>
      </c>
      <c r="B1153" s="7" t="s">
        <v>1167</v>
      </c>
      <c r="C1153" s="60" t="s">
        <v>410</v>
      </c>
      <c r="D1153" s="61">
        <v>177.92</v>
      </c>
      <c r="E1153" s="62">
        <v>0</v>
      </c>
    </row>
    <row r="1154" spans="1:5" x14ac:dyDescent="0.2">
      <c r="A1154" s="60">
        <v>34746</v>
      </c>
      <c r="B1154" s="7" t="s">
        <v>1168</v>
      </c>
      <c r="C1154" s="60" t="s">
        <v>410</v>
      </c>
      <c r="D1154" s="61">
        <v>48.52</v>
      </c>
      <c r="E1154" s="62">
        <v>0</v>
      </c>
    </row>
    <row r="1155" spans="1:5" x14ac:dyDescent="0.2">
      <c r="A1155" s="60">
        <v>1360</v>
      </c>
      <c r="B1155" s="7" t="s">
        <v>1169</v>
      </c>
      <c r="C1155" s="60" t="s">
        <v>410</v>
      </c>
      <c r="D1155" s="61">
        <v>56.61</v>
      </c>
      <c r="E1155" s="62">
        <v>0</v>
      </c>
    </row>
    <row r="1156" spans="1:5" x14ac:dyDescent="0.2">
      <c r="A1156" s="60">
        <v>45300</v>
      </c>
      <c r="B1156" s="7" t="s">
        <v>1170</v>
      </c>
      <c r="C1156" s="60" t="s">
        <v>43</v>
      </c>
      <c r="D1156" s="61">
        <v>3168.26</v>
      </c>
      <c r="E1156" s="62">
        <v>0</v>
      </c>
    </row>
    <row r="1157" spans="1:5" x14ac:dyDescent="0.2">
      <c r="A1157" s="60">
        <v>36526</v>
      </c>
      <c r="B1157" s="7" t="s">
        <v>1171</v>
      </c>
      <c r="C1157" s="60" t="s">
        <v>43</v>
      </c>
      <c r="D1157" s="61"/>
      <c r="E1157" s="62">
        <v>0</v>
      </c>
    </row>
    <row r="1158" spans="1:5" x14ac:dyDescent="0.2">
      <c r="A1158" s="60">
        <v>36523</v>
      </c>
      <c r="B1158" s="7" t="s">
        <v>1172</v>
      </c>
      <c r="C1158" s="60" t="s">
        <v>43</v>
      </c>
      <c r="D1158" s="61"/>
      <c r="E1158" s="62">
        <v>0</v>
      </c>
    </row>
    <row r="1159" spans="1:5" x14ac:dyDescent="0.2">
      <c r="A1159" s="60">
        <v>36522</v>
      </c>
      <c r="B1159" s="7" t="s">
        <v>1173</v>
      </c>
      <c r="C1159" s="60" t="s">
        <v>43</v>
      </c>
      <c r="D1159" s="61"/>
      <c r="E1159" s="62">
        <v>0</v>
      </c>
    </row>
    <row r="1160" spans="1:5" x14ac:dyDescent="0.2">
      <c r="A1160" s="60">
        <v>36525</v>
      </c>
      <c r="B1160" s="7" t="s">
        <v>1174</v>
      </c>
      <c r="C1160" s="60" t="s">
        <v>43</v>
      </c>
      <c r="D1160" s="61"/>
      <c r="E1160" s="62">
        <v>0</v>
      </c>
    </row>
    <row r="1161" spans="1:5" x14ac:dyDescent="0.2">
      <c r="A1161" s="60">
        <v>13803</v>
      </c>
      <c r="B1161" s="7" t="s">
        <v>1175</v>
      </c>
      <c r="C1161" s="60" t="s">
        <v>43</v>
      </c>
      <c r="D1161" s="61"/>
      <c r="E1161" s="62">
        <v>0</v>
      </c>
    </row>
    <row r="1162" spans="1:5" x14ac:dyDescent="0.2">
      <c r="A1162" s="60">
        <v>34348</v>
      </c>
      <c r="B1162" s="7" t="s">
        <v>1176</v>
      </c>
      <c r="C1162" s="60" t="s">
        <v>23</v>
      </c>
      <c r="D1162" s="61">
        <v>20.95</v>
      </c>
      <c r="E1162" s="62">
        <v>0</v>
      </c>
    </row>
    <row r="1163" spans="1:5" x14ac:dyDescent="0.2">
      <c r="A1163" s="60">
        <v>34347</v>
      </c>
      <c r="B1163" s="7" t="s">
        <v>1177</v>
      </c>
      <c r="C1163" s="60" t="s">
        <v>23</v>
      </c>
      <c r="D1163" s="61">
        <v>14.97</v>
      </c>
      <c r="E1163" s="62">
        <v>0</v>
      </c>
    </row>
    <row r="1164" spans="1:5" x14ac:dyDescent="0.2">
      <c r="A1164" s="60">
        <v>11146</v>
      </c>
      <c r="B1164" s="7" t="s">
        <v>1178</v>
      </c>
      <c r="C1164" s="60" t="s">
        <v>24</v>
      </c>
      <c r="D1164" s="61">
        <v>604.82000000000005</v>
      </c>
      <c r="E1164" s="62">
        <v>0</v>
      </c>
    </row>
    <row r="1165" spans="1:5" x14ac:dyDescent="0.2">
      <c r="A1165" s="60">
        <v>11147</v>
      </c>
      <c r="B1165" s="7" t="s">
        <v>1179</v>
      </c>
      <c r="C1165" s="60" t="s">
        <v>24</v>
      </c>
      <c r="D1165" s="61">
        <v>628.49</v>
      </c>
      <c r="E1165" s="62">
        <v>0</v>
      </c>
    </row>
    <row r="1166" spans="1:5" x14ac:dyDescent="0.2">
      <c r="A1166" s="60">
        <v>34872</v>
      </c>
      <c r="B1166" s="7" t="s">
        <v>1180</v>
      </c>
      <c r="C1166" s="60" t="s">
        <v>24</v>
      </c>
      <c r="D1166" s="61">
        <v>635.54999999999995</v>
      </c>
      <c r="E1166" s="62">
        <v>0</v>
      </c>
    </row>
    <row r="1167" spans="1:5" x14ac:dyDescent="0.2">
      <c r="A1167" s="60">
        <v>34491</v>
      </c>
      <c r="B1167" s="7" t="s">
        <v>1181</v>
      </c>
      <c r="C1167" s="60" t="s">
        <v>24</v>
      </c>
      <c r="D1167" s="61">
        <v>653.96</v>
      </c>
      <c r="E1167" s="62">
        <v>0</v>
      </c>
    </row>
    <row r="1168" spans="1:5" x14ac:dyDescent="0.2">
      <c r="A1168" s="60">
        <v>34770</v>
      </c>
      <c r="B1168" s="7" t="s">
        <v>1182</v>
      </c>
      <c r="C1168" s="60" t="s">
        <v>1183</v>
      </c>
      <c r="D1168" s="61">
        <v>760.19</v>
      </c>
      <c r="E1168" s="62">
        <v>0</v>
      </c>
    </row>
    <row r="1169" spans="1:5" x14ac:dyDescent="0.2">
      <c r="A1169" s="60">
        <v>1518</v>
      </c>
      <c r="B1169" s="7" t="s">
        <v>1184</v>
      </c>
      <c r="C1169" s="60" t="s">
        <v>1183</v>
      </c>
      <c r="D1169" s="61">
        <v>775</v>
      </c>
      <c r="E1169" s="62">
        <v>0</v>
      </c>
    </row>
    <row r="1170" spans="1:5" x14ac:dyDescent="0.2">
      <c r="A1170" s="60">
        <v>41965</v>
      </c>
      <c r="B1170" s="7" t="s">
        <v>1185</v>
      </c>
      <c r="C1170" s="60" t="s">
        <v>1183</v>
      </c>
      <c r="D1170" s="61">
        <v>679.55</v>
      </c>
      <c r="E1170" s="62">
        <v>0</v>
      </c>
    </row>
    <row r="1171" spans="1:5" x14ac:dyDescent="0.2">
      <c r="A1171" s="60">
        <v>1524</v>
      </c>
      <c r="B1171" s="7" t="s">
        <v>1186</v>
      </c>
      <c r="C1171" s="60" t="s">
        <v>24</v>
      </c>
      <c r="D1171" s="61">
        <v>580.28</v>
      </c>
      <c r="E1171" s="62">
        <v>0</v>
      </c>
    </row>
    <row r="1172" spans="1:5" x14ac:dyDescent="0.2">
      <c r="A1172" s="60">
        <v>34492</v>
      </c>
      <c r="B1172" s="7" t="s">
        <v>1187</v>
      </c>
      <c r="C1172" s="60" t="s">
        <v>24</v>
      </c>
      <c r="D1172" s="61">
        <v>537.5</v>
      </c>
      <c r="E1172" s="62">
        <v>0</v>
      </c>
    </row>
    <row r="1173" spans="1:5" x14ac:dyDescent="0.2">
      <c r="A1173" s="60">
        <v>38404</v>
      </c>
      <c r="B1173" s="7" t="s">
        <v>1188</v>
      </c>
      <c r="C1173" s="60" t="s">
        <v>24</v>
      </c>
      <c r="D1173" s="61">
        <v>556.74</v>
      </c>
      <c r="E1173" s="62">
        <v>0</v>
      </c>
    </row>
    <row r="1174" spans="1:5" x14ac:dyDescent="0.2">
      <c r="A1174" s="60">
        <v>39849</v>
      </c>
      <c r="B1174" s="7" t="s">
        <v>1189</v>
      </c>
      <c r="C1174" s="60" t="s">
        <v>24</v>
      </c>
      <c r="D1174" s="61">
        <v>638.03</v>
      </c>
      <c r="E1174" s="62">
        <v>0</v>
      </c>
    </row>
    <row r="1175" spans="1:5" x14ac:dyDescent="0.2">
      <c r="A1175" s="60">
        <v>38464</v>
      </c>
      <c r="B1175" s="7" t="s">
        <v>1190</v>
      </c>
      <c r="C1175" s="60" t="s">
        <v>24</v>
      </c>
      <c r="D1175" s="61">
        <v>647.29</v>
      </c>
      <c r="E1175" s="62">
        <v>0</v>
      </c>
    </row>
    <row r="1176" spans="1:5" x14ac:dyDescent="0.2">
      <c r="A1176" s="60">
        <v>1527</v>
      </c>
      <c r="B1176" s="7" t="s">
        <v>1191</v>
      </c>
      <c r="C1176" s="60" t="s">
        <v>24</v>
      </c>
      <c r="D1176" s="61">
        <v>598.70000000000005</v>
      </c>
      <c r="E1176" s="62">
        <v>0</v>
      </c>
    </row>
    <row r="1177" spans="1:5" x14ac:dyDescent="0.2">
      <c r="A1177" s="60">
        <v>34493</v>
      </c>
      <c r="B1177" s="7" t="s">
        <v>1192</v>
      </c>
      <c r="C1177" s="60" t="s">
        <v>24</v>
      </c>
      <c r="D1177" s="61">
        <v>552.65</v>
      </c>
      <c r="E1177" s="62">
        <v>0</v>
      </c>
    </row>
    <row r="1178" spans="1:5" x14ac:dyDescent="0.2">
      <c r="A1178" s="60">
        <v>38405</v>
      </c>
      <c r="B1178" s="7" t="s">
        <v>1193</v>
      </c>
      <c r="C1178" s="60" t="s">
        <v>24</v>
      </c>
      <c r="D1178" s="61">
        <v>573.91</v>
      </c>
      <c r="E1178" s="62">
        <v>0</v>
      </c>
    </row>
    <row r="1179" spans="1:5" x14ac:dyDescent="0.2">
      <c r="A1179" s="60">
        <v>38408</v>
      </c>
      <c r="B1179" s="7" t="s">
        <v>1194</v>
      </c>
      <c r="C1179" s="60" t="s">
        <v>24</v>
      </c>
      <c r="D1179" s="61">
        <v>635.27</v>
      </c>
      <c r="E1179" s="62">
        <v>0</v>
      </c>
    </row>
    <row r="1180" spans="1:5" x14ac:dyDescent="0.2">
      <c r="A1180" s="60">
        <v>1525</v>
      </c>
      <c r="B1180" s="7" t="s">
        <v>1195</v>
      </c>
      <c r="C1180" s="60" t="s">
        <v>24</v>
      </c>
      <c r="D1180" s="61">
        <v>617.12</v>
      </c>
      <c r="E1180" s="62">
        <v>0</v>
      </c>
    </row>
    <row r="1181" spans="1:5" x14ac:dyDescent="0.2">
      <c r="A1181" s="60">
        <v>34494</v>
      </c>
      <c r="B1181" s="7" t="s">
        <v>1196</v>
      </c>
      <c r="C1181" s="60" t="s">
        <v>24</v>
      </c>
      <c r="D1181" s="61">
        <v>571.07000000000005</v>
      </c>
      <c r="E1181" s="62">
        <v>0</v>
      </c>
    </row>
    <row r="1182" spans="1:5" x14ac:dyDescent="0.2">
      <c r="A1182" s="60">
        <v>38406</v>
      </c>
      <c r="B1182" s="7" t="s">
        <v>1197</v>
      </c>
      <c r="C1182" s="60" t="s">
        <v>24</v>
      </c>
      <c r="D1182" s="61">
        <v>606.01</v>
      </c>
      <c r="E1182" s="62">
        <v>0</v>
      </c>
    </row>
    <row r="1183" spans="1:5" x14ac:dyDescent="0.2">
      <c r="A1183" s="60">
        <v>38409</v>
      </c>
      <c r="B1183" s="7" t="s">
        <v>1198</v>
      </c>
      <c r="C1183" s="60" t="s">
        <v>24</v>
      </c>
      <c r="D1183" s="61">
        <v>639.6</v>
      </c>
      <c r="E1183" s="62">
        <v>0</v>
      </c>
    </row>
    <row r="1184" spans="1:5" x14ac:dyDescent="0.2">
      <c r="A1184" s="60">
        <v>43360</v>
      </c>
      <c r="B1184" s="7" t="s">
        <v>1199</v>
      </c>
      <c r="C1184" s="60" t="s">
        <v>24</v>
      </c>
      <c r="D1184" s="61">
        <v>666.92</v>
      </c>
      <c r="E1184" s="62">
        <v>0</v>
      </c>
    </row>
    <row r="1185" spans="1:5" x14ac:dyDescent="0.2">
      <c r="A1185" s="60">
        <v>11145</v>
      </c>
      <c r="B1185" s="7" t="s">
        <v>1200</v>
      </c>
      <c r="C1185" s="60" t="s">
        <v>24</v>
      </c>
      <c r="D1185" s="61">
        <v>635.54999999999995</v>
      </c>
      <c r="E1185" s="62">
        <v>0</v>
      </c>
    </row>
    <row r="1186" spans="1:5" x14ac:dyDescent="0.2">
      <c r="A1186" s="60">
        <v>34495</v>
      </c>
      <c r="B1186" s="7" t="s">
        <v>1201</v>
      </c>
      <c r="C1186" s="60" t="s">
        <v>24</v>
      </c>
      <c r="D1186" s="61">
        <v>589.49</v>
      </c>
      <c r="E1186" s="62">
        <v>0</v>
      </c>
    </row>
    <row r="1187" spans="1:5" x14ac:dyDescent="0.2">
      <c r="A1187" s="60">
        <v>34479</v>
      </c>
      <c r="B1187" s="7" t="s">
        <v>1202</v>
      </c>
      <c r="C1187" s="60" t="s">
        <v>24</v>
      </c>
      <c r="D1187" s="61">
        <v>653.96</v>
      </c>
      <c r="E1187" s="62">
        <v>0</v>
      </c>
    </row>
    <row r="1188" spans="1:5" x14ac:dyDescent="0.2">
      <c r="A1188" s="60">
        <v>34496</v>
      </c>
      <c r="B1188" s="7" t="s">
        <v>1203</v>
      </c>
      <c r="C1188" s="60" t="s">
        <v>24</v>
      </c>
      <c r="D1188" s="61">
        <v>614.94000000000005</v>
      </c>
      <c r="E1188" s="62">
        <v>0</v>
      </c>
    </row>
    <row r="1189" spans="1:5" x14ac:dyDescent="0.2">
      <c r="A1189" s="60">
        <v>34481</v>
      </c>
      <c r="B1189" s="7" t="s">
        <v>1204</v>
      </c>
      <c r="C1189" s="60" t="s">
        <v>24</v>
      </c>
      <c r="D1189" s="61">
        <v>683.31</v>
      </c>
      <c r="E1189" s="62">
        <v>0</v>
      </c>
    </row>
    <row r="1190" spans="1:5" x14ac:dyDescent="0.2">
      <c r="A1190" s="60">
        <v>34483</v>
      </c>
      <c r="B1190" s="7" t="s">
        <v>1205</v>
      </c>
      <c r="C1190" s="60" t="s">
        <v>24</v>
      </c>
      <c r="D1190" s="61">
        <v>730.07</v>
      </c>
      <c r="E1190" s="62">
        <v>0</v>
      </c>
    </row>
    <row r="1191" spans="1:5" x14ac:dyDescent="0.2">
      <c r="A1191" s="60">
        <v>34485</v>
      </c>
      <c r="B1191" s="7" t="s">
        <v>1206</v>
      </c>
      <c r="C1191" s="60" t="s">
        <v>24</v>
      </c>
      <c r="D1191" s="61">
        <v>780.73</v>
      </c>
      <c r="E1191" s="62">
        <v>0</v>
      </c>
    </row>
    <row r="1192" spans="1:5" x14ac:dyDescent="0.2">
      <c r="A1192" s="60">
        <v>14041</v>
      </c>
      <c r="B1192" s="7" t="s">
        <v>1207</v>
      </c>
      <c r="C1192" s="60" t="s">
        <v>24</v>
      </c>
      <c r="D1192" s="61">
        <v>507.51</v>
      </c>
      <c r="E1192" s="62">
        <v>0</v>
      </c>
    </row>
    <row r="1193" spans="1:5" x14ac:dyDescent="0.2">
      <c r="A1193" s="60">
        <v>1523</v>
      </c>
      <c r="B1193" s="7" t="s">
        <v>1208</v>
      </c>
      <c r="C1193" s="60" t="s">
        <v>24</v>
      </c>
      <c r="D1193" s="61">
        <v>515.79999999999995</v>
      </c>
      <c r="E1193" s="62">
        <v>0</v>
      </c>
    </row>
    <row r="1194" spans="1:5" x14ac:dyDescent="0.2">
      <c r="A1194" s="60">
        <v>14054</v>
      </c>
      <c r="B1194" s="7" t="s">
        <v>1209</v>
      </c>
      <c r="C1194" s="60" t="s">
        <v>43</v>
      </c>
      <c r="D1194" s="61">
        <v>21.98</v>
      </c>
      <c r="E1194" s="62">
        <v>0</v>
      </c>
    </row>
    <row r="1195" spans="1:5" x14ac:dyDescent="0.2">
      <c r="A1195" s="60">
        <v>14052</v>
      </c>
      <c r="B1195" s="7" t="s">
        <v>1210</v>
      </c>
      <c r="C1195" s="60" t="s">
        <v>43</v>
      </c>
      <c r="D1195" s="61">
        <v>16.91</v>
      </c>
      <c r="E1195" s="62">
        <v>0</v>
      </c>
    </row>
    <row r="1196" spans="1:5" x14ac:dyDescent="0.2">
      <c r="A1196" s="60">
        <v>14053</v>
      </c>
      <c r="B1196" s="7" t="s">
        <v>1211</v>
      </c>
      <c r="C1196" s="60" t="s">
        <v>43</v>
      </c>
      <c r="D1196" s="61">
        <v>17.16</v>
      </c>
      <c r="E1196" s="62">
        <v>0</v>
      </c>
    </row>
    <row r="1197" spans="1:5" x14ac:dyDescent="0.2">
      <c r="A1197" s="60">
        <v>2560</v>
      </c>
      <c r="B1197" s="7" t="s">
        <v>1212</v>
      </c>
      <c r="C1197" s="60" t="s">
        <v>43</v>
      </c>
      <c r="D1197" s="61">
        <v>22.75</v>
      </c>
      <c r="E1197" s="62">
        <v>0</v>
      </c>
    </row>
    <row r="1198" spans="1:5" x14ac:dyDescent="0.2">
      <c r="A1198" s="60">
        <v>2558</v>
      </c>
      <c r="B1198" s="7" t="s">
        <v>1213</v>
      </c>
      <c r="C1198" s="60" t="s">
        <v>43</v>
      </c>
      <c r="D1198" s="61">
        <v>12.92</v>
      </c>
      <c r="E1198" s="62">
        <v>0</v>
      </c>
    </row>
    <row r="1199" spans="1:5" x14ac:dyDescent="0.2">
      <c r="A1199" s="60">
        <v>2559</v>
      </c>
      <c r="B1199" s="7" t="s">
        <v>1214</v>
      </c>
      <c r="C1199" s="60" t="s">
        <v>43</v>
      </c>
      <c r="D1199" s="61">
        <v>18.190000000000001</v>
      </c>
      <c r="E1199" s="62">
        <v>0</v>
      </c>
    </row>
    <row r="1200" spans="1:5" x14ac:dyDescent="0.2">
      <c r="A1200" s="60">
        <v>2592</v>
      </c>
      <c r="B1200" s="7" t="s">
        <v>1215</v>
      </c>
      <c r="C1200" s="60" t="s">
        <v>43</v>
      </c>
      <c r="D1200" s="61">
        <v>301.55</v>
      </c>
      <c r="E1200" s="62">
        <v>0</v>
      </c>
    </row>
    <row r="1201" spans="1:5" x14ac:dyDescent="0.2">
      <c r="A1201" s="60">
        <v>2589</v>
      </c>
      <c r="B1201" s="7" t="s">
        <v>1216</v>
      </c>
      <c r="C1201" s="60" t="s">
        <v>43</v>
      </c>
      <c r="D1201" s="61">
        <v>40.33</v>
      </c>
      <c r="E1201" s="62">
        <v>0</v>
      </c>
    </row>
    <row r="1202" spans="1:5" x14ac:dyDescent="0.2">
      <c r="A1202" s="60">
        <v>2566</v>
      </c>
      <c r="B1202" s="7" t="s">
        <v>1217</v>
      </c>
      <c r="C1202" s="60" t="s">
        <v>43</v>
      </c>
      <c r="D1202" s="61">
        <v>30.35</v>
      </c>
      <c r="E1202" s="62">
        <v>0</v>
      </c>
    </row>
    <row r="1203" spans="1:5" x14ac:dyDescent="0.2">
      <c r="A1203" s="60">
        <v>2590</v>
      </c>
      <c r="B1203" s="7" t="s">
        <v>1218</v>
      </c>
      <c r="C1203" s="60" t="s">
        <v>43</v>
      </c>
      <c r="D1203" s="61">
        <v>24.75</v>
      </c>
      <c r="E1203" s="62">
        <v>0</v>
      </c>
    </row>
    <row r="1204" spans="1:5" x14ac:dyDescent="0.2">
      <c r="A1204" s="60">
        <v>2591</v>
      </c>
      <c r="B1204" s="7" t="s">
        <v>1219</v>
      </c>
      <c r="C1204" s="60" t="s">
        <v>43</v>
      </c>
      <c r="D1204" s="61">
        <v>14.71</v>
      </c>
      <c r="E1204" s="62">
        <v>0</v>
      </c>
    </row>
    <row r="1205" spans="1:5" x14ac:dyDescent="0.2">
      <c r="A1205" s="60">
        <v>2567</v>
      </c>
      <c r="B1205" s="7" t="s">
        <v>1220</v>
      </c>
      <c r="C1205" s="60" t="s">
        <v>43</v>
      </c>
      <c r="D1205" s="61">
        <v>59.16</v>
      </c>
      <c r="E1205" s="62">
        <v>0</v>
      </c>
    </row>
    <row r="1206" spans="1:5" x14ac:dyDescent="0.2">
      <c r="A1206" s="60">
        <v>2568</v>
      </c>
      <c r="B1206" s="7" t="s">
        <v>1221</v>
      </c>
      <c r="C1206" s="60" t="s">
        <v>43</v>
      </c>
      <c r="D1206" s="61">
        <v>164.29</v>
      </c>
      <c r="E1206" s="62">
        <v>0</v>
      </c>
    </row>
    <row r="1207" spans="1:5" x14ac:dyDescent="0.2">
      <c r="A1207" s="60">
        <v>2565</v>
      </c>
      <c r="B1207" s="7" t="s">
        <v>1222</v>
      </c>
      <c r="C1207" s="60" t="s">
        <v>43</v>
      </c>
      <c r="D1207" s="61">
        <v>14.74</v>
      </c>
      <c r="E1207" s="62">
        <v>0</v>
      </c>
    </row>
    <row r="1208" spans="1:5" x14ac:dyDescent="0.2">
      <c r="A1208" s="60">
        <v>2594</v>
      </c>
      <c r="B1208" s="7" t="s">
        <v>1223</v>
      </c>
      <c r="C1208" s="60" t="s">
        <v>43</v>
      </c>
      <c r="D1208" s="61">
        <v>273.7</v>
      </c>
      <c r="E1208" s="62">
        <v>0</v>
      </c>
    </row>
    <row r="1209" spans="1:5" x14ac:dyDescent="0.2">
      <c r="A1209" s="60">
        <v>2587</v>
      </c>
      <c r="B1209" s="7" t="s">
        <v>1224</v>
      </c>
      <c r="C1209" s="60" t="s">
        <v>43</v>
      </c>
      <c r="D1209" s="61">
        <v>46.65</v>
      </c>
      <c r="E1209" s="62">
        <v>0</v>
      </c>
    </row>
    <row r="1210" spans="1:5" x14ac:dyDescent="0.2">
      <c r="A1210" s="60">
        <v>2588</v>
      </c>
      <c r="B1210" s="7" t="s">
        <v>1225</v>
      </c>
      <c r="C1210" s="60" t="s">
        <v>43</v>
      </c>
      <c r="D1210" s="61">
        <v>37.049999999999997</v>
      </c>
      <c r="E1210" s="62">
        <v>0</v>
      </c>
    </row>
    <row r="1211" spans="1:5" x14ac:dyDescent="0.2">
      <c r="A1211" s="60">
        <v>2570</v>
      </c>
      <c r="B1211" s="7" t="s">
        <v>1226</v>
      </c>
      <c r="C1211" s="60" t="s">
        <v>43</v>
      </c>
      <c r="D1211" s="61">
        <v>23.93</v>
      </c>
      <c r="E1211" s="62">
        <v>0</v>
      </c>
    </row>
    <row r="1212" spans="1:5" x14ac:dyDescent="0.2">
      <c r="A1212" s="60">
        <v>2569</v>
      </c>
      <c r="B1212" s="7" t="s">
        <v>1227</v>
      </c>
      <c r="C1212" s="60" t="s">
        <v>43</v>
      </c>
      <c r="D1212" s="61">
        <v>14.28</v>
      </c>
      <c r="E1212" s="62">
        <v>0</v>
      </c>
    </row>
    <row r="1213" spans="1:5" x14ac:dyDescent="0.2">
      <c r="A1213" s="60">
        <v>2571</v>
      </c>
      <c r="B1213" s="7" t="s">
        <v>1228</v>
      </c>
      <c r="C1213" s="60" t="s">
        <v>43</v>
      </c>
      <c r="D1213" s="61">
        <v>71.040000000000006</v>
      </c>
      <c r="E1213" s="62">
        <v>0</v>
      </c>
    </row>
    <row r="1214" spans="1:5" x14ac:dyDescent="0.2">
      <c r="A1214" s="60">
        <v>2572</v>
      </c>
      <c r="B1214" s="7" t="s">
        <v>1229</v>
      </c>
      <c r="C1214" s="60" t="s">
        <v>43</v>
      </c>
      <c r="D1214" s="61">
        <v>210.1</v>
      </c>
      <c r="E1214" s="62">
        <v>0</v>
      </c>
    </row>
    <row r="1215" spans="1:5" x14ac:dyDescent="0.2">
      <c r="A1215" s="60">
        <v>2593</v>
      </c>
      <c r="B1215" s="7" t="s">
        <v>1230</v>
      </c>
      <c r="C1215" s="60" t="s">
        <v>43</v>
      </c>
      <c r="D1215" s="61">
        <v>15.22</v>
      </c>
      <c r="E1215" s="62">
        <v>0</v>
      </c>
    </row>
    <row r="1216" spans="1:5" x14ac:dyDescent="0.2">
      <c r="A1216" s="60">
        <v>2595</v>
      </c>
      <c r="B1216" s="7" t="s">
        <v>1231</v>
      </c>
      <c r="C1216" s="60" t="s">
        <v>43</v>
      </c>
      <c r="D1216" s="61">
        <v>327.8</v>
      </c>
      <c r="E1216" s="62">
        <v>0</v>
      </c>
    </row>
    <row r="1217" spans="1:5" x14ac:dyDescent="0.2">
      <c r="A1217" s="60">
        <v>2576</v>
      </c>
      <c r="B1217" s="7" t="s">
        <v>1232</v>
      </c>
      <c r="C1217" s="60" t="s">
        <v>43</v>
      </c>
      <c r="D1217" s="61">
        <v>55.88</v>
      </c>
      <c r="E1217" s="62">
        <v>0</v>
      </c>
    </row>
    <row r="1218" spans="1:5" x14ac:dyDescent="0.2">
      <c r="A1218" s="60">
        <v>2575</v>
      </c>
      <c r="B1218" s="7" t="s">
        <v>1233</v>
      </c>
      <c r="C1218" s="60" t="s">
        <v>43</v>
      </c>
      <c r="D1218" s="61">
        <v>42.01</v>
      </c>
      <c r="E1218" s="62">
        <v>0</v>
      </c>
    </row>
    <row r="1219" spans="1:5" x14ac:dyDescent="0.2">
      <c r="A1219" s="60">
        <v>2586</v>
      </c>
      <c r="B1219" s="7" t="s">
        <v>1234</v>
      </c>
      <c r="C1219" s="60" t="s">
        <v>43</v>
      </c>
      <c r="D1219" s="61">
        <v>28.28</v>
      </c>
      <c r="E1219" s="62">
        <v>0</v>
      </c>
    </row>
    <row r="1220" spans="1:5" x14ac:dyDescent="0.2">
      <c r="A1220" s="60">
        <v>2573</v>
      </c>
      <c r="B1220" s="7" t="s">
        <v>1235</v>
      </c>
      <c r="C1220" s="60" t="s">
        <v>43</v>
      </c>
      <c r="D1220" s="61">
        <v>17.440000000000001</v>
      </c>
      <c r="E1220" s="62">
        <v>0</v>
      </c>
    </row>
    <row r="1221" spans="1:5" x14ac:dyDescent="0.2">
      <c r="A1221" s="60">
        <v>2577</v>
      </c>
      <c r="B1221" s="7" t="s">
        <v>1236</v>
      </c>
      <c r="C1221" s="60" t="s">
        <v>43</v>
      </c>
      <c r="D1221" s="61">
        <v>75.72</v>
      </c>
      <c r="E1221" s="62">
        <v>0</v>
      </c>
    </row>
    <row r="1222" spans="1:5" x14ac:dyDescent="0.2">
      <c r="A1222" s="60">
        <v>2578</v>
      </c>
      <c r="B1222" s="7" t="s">
        <v>1237</v>
      </c>
      <c r="C1222" s="60" t="s">
        <v>43</v>
      </c>
      <c r="D1222" s="61">
        <v>236.4</v>
      </c>
      <c r="E1222" s="62">
        <v>0</v>
      </c>
    </row>
    <row r="1223" spans="1:5" x14ac:dyDescent="0.2">
      <c r="A1223" s="60">
        <v>2574</v>
      </c>
      <c r="B1223" s="7" t="s">
        <v>1238</v>
      </c>
      <c r="C1223" s="60" t="s">
        <v>43</v>
      </c>
      <c r="D1223" s="61">
        <v>17.559999999999999</v>
      </c>
      <c r="E1223" s="62">
        <v>0</v>
      </c>
    </row>
    <row r="1224" spans="1:5" x14ac:dyDescent="0.2">
      <c r="A1224" s="60">
        <v>2585</v>
      </c>
      <c r="B1224" s="7" t="s">
        <v>1239</v>
      </c>
      <c r="C1224" s="60" t="s">
        <v>43</v>
      </c>
      <c r="D1224" s="61">
        <v>324.39999999999998</v>
      </c>
      <c r="E1224" s="62">
        <v>0</v>
      </c>
    </row>
    <row r="1225" spans="1:5" x14ac:dyDescent="0.2">
      <c r="A1225" s="60">
        <v>12008</v>
      </c>
      <c r="B1225" s="7" t="s">
        <v>1240</v>
      </c>
      <c r="C1225" s="60" t="s">
        <v>43</v>
      </c>
      <c r="D1225" s="61">
        <v>174.05</v>
      </c>
      <c r="E1225" s="62">
        <v>0</v>
      </c>
    </row>
    <row r="1226" spans="1:5" x14ac:dyDescent="0.2">
      <c r="A1226" s="60">
        <v>2582</v>
      </c>
      <c r="B1226" s="7" t="s">
        <v>1241</v>
      </c>
      <c r="C1226" s="60" t="s">
        <v>43</v>
      </c>
      <c r="D1226" s="61">
        <v>51.83</v>
      </c>
      <c r="E1226" s="62">
        <v>0</v>
      </c>
    </row>
    <row r="1227" spans="1:5" x14ac:dyDescent="0.2">
      <c r="A1227" s="60">
        <v>2597</v>
      </c>
      <c r="B1227" s="7" t="s">
        <v>1242</v>
      </c>
      <c r="C1227" s="60" t="s">
        <v>43</v>
      </c>
      <c r="D1227" s="61">
        <v>44.42</v>
      </c>
      <c r="E1227" s="62">
        <v>0</v>
      </c>
    </row>
    <row r="1228" spans="1:5" x14ac:dyDescent="0.2">
      <c r="A1228" s="60">
        <v>2581</v>
      </c>
      <c r="B1228" s="7" t="s">
        <v>1243</v>
      </c>
      <c r="C1228" s="60" t="s">
        <v>43</v>
      </c>
      <c r="D1228" s="61">
        <v>27.06</v>
      </c>
      <c r="E1228" s="62">
        <v>0</v>
      </c>
    </row>
    <row r="1229" spans="1:5" x14ac:dyDescent="0.2">
      <c r="A1229" s="60">
        <v>2579</v>
      </c>
      <c r="B1229" s="7" t="s">
        <v>1244</v>
      </c>
      <c r="C1229" s="60" t="s">
        <v>43</v>
      </c>
      <c r="D1229" s="61">
        <v>21.15</v>
      </c>
      <c r="E1229" s="62">
        <v>0</v>
      </c>
    </row>
    <row r="1230" spans="1:5" x14ac:dyDescent="0.2">
      <c r="A1230" s="60">
        <v>2596</v>
      </c>
      <c r="B1230" s="7" t="s">
        <v>1245</v>
      </c>
      <c r="C1230" s="60" t="s">
        <v>43</v>
      </c>
      <c r="D1230" s="61">
        <v>80.040000000000006</v>
      </c>
      <c r="E1230" s="62">
        <v>0</v>
      </c>
    </row>
    <row r="1231" spans="1:5" x14ac:dyDescent="0.2">
      <c r="A1231" s="60">
        <v>2583</v>
      </c>
      <c r="B1231" s="7" t="s">
        <v>1246</v>
      </c>
      <c r="C1231" s="60" t="s">
        <v>43</v>
      </c>
      <c r="D1231" s="61">
        <v>194.67</v>
      </c>
      <c r="E1231" s="62">
        <v>0</v>
      </c>
    </row>
    <row r="1232" spans="1:5" x14ac:dyDescent="0.2">
      <c r="A1232" s="60">
        <v>2580</v>
      </c>
      <c r="B1232" s="7" t="s">
        <v>1247</v>
      </c>
      <c r="C1232" s="60" t="s">
        <v>43</v>
      </c>
      <c r="D1232" s="61">
        <v>23.18</v>
      </c>
      <c r="E1232" s="62">
        <v>0</v>
      </c>
    </row>
    <row r="1233" spans="1:5" x14ac:dyDescent="0.2">
      <c r="A1233" s="60">
        <v>2584</v>
      </c>
      <c r="B1233" s="7" t="s">
        <v>1248</v>
      </c>
      <c r="C1233" s="60" t="s">
        <v>43</v>
      </c>
      <c r="D1233" s="61">
        <v>324.07</v>
      </c>
      <c r="E1233" s="62">
        <v>0</v>
      </c>
    </row>
    <row r="1234" spans="1:5" x14ac:dyDescent="0.2">
      <c r="A1234" s="60">
        <v>39329</v>
      </c>
      <c r="B1234" s="7" t="s">
        <v>1249</v>
      </c>
      <c r="C1234" s="60" t="s">
        <v>43</v>
      </c>
      <c r="D1234" s="61">
        <v>12.56</v>
      </c>
      <c r="E1234" s="62">
        <v>0</v>
      </c>
    </row>
    <row r="1235" spans="1:5" x14ac:dyDescent="0.2">
      <c r="A1235" s="60">
        <v>12010</v>
      </c>
      <c r="B1235" s="7" t="s">
        <v>1250</v>
      </c>
      <c r="C1235" s="60" t="s">
        <v>43</v>
      </c>
      <c r="D1235" s="61">
        <v>12.01</v>
      </c>
      <c r="E1235" s="62">
        <v>0</v>
      </c>
    </row>
    <row r="1236" spans="1:5" x14ac:dyDescent="0.2">
      <c r="A1236" s="60">
        <v>39332</v>
      </c>
      <c r="B1236" s="7" t="s">
        <v>1251</v>
      </c>
      <c r="C1236" s="60" t="s">
        <v>43</v>
      </c>
      <c r="D1236" s="61">
        <v>14.77</v>
      </c>
      <c r="E1236" s="62">
        <v>0</v>
      </c>
    </row>
    <row r="1237" spans="1:5" x14ac:dyDescent="0.2">
      <c r="A1237" s="60">
        <v>39330</v>
      </c>
      <c r="B1237" s="7" t="s">
        <v>1252</v>
      </c>
      <c r="C1237" s="60" t="s">
        <v>43</v>
      </c>
      <c r="D1237" s="61">
        <v>13.22</v>
      </c>
      <c r="E1237" s="62">
        <v>0</v>
      </c>
    </row>
    <row r="1238" spans="1:5" x14ac:dyDescent="0.2">
      <c r="A1238" s="60">
        <v>39331</v>
      </c>
      <c r="B1238" s="7" t="s">
        <v>1253</v>
      </c>
      <c r="C1238" s="60" t="s">
        <v>43</v>
      </c>
      <c r="D1238" s="61">
        <v>11.76</v>
      </c>
      <c r="E1238" s="62">
        <v>0</v>
      </c>
    </row>
    <row r="1239" spans="1:5" x14ac:dyDescent="0.2">
      <c r="A1239" s="60">
        <v>39335</v>
      </c>
      <c r="B1239" s="7" t="s">
        <v>1254</v>
      </c>
      <c r="C1239" s="60" t="s">
        <v>43</v>
      </c>
      <c r="D1239" s="61">
        <v>13.26</v>
      </c>
      <c r="E1239" s="62">
        <v>0</v>
      </c>
    </row>
    <row r="1240" spans="1:5" x14ac:dyDescent="0.2">
      <c r="A1240" s="60">
        <v>39333</v>
      </c>
      <c r="B1240" s="7" t="s">
        <v>1255</v>
      </c>
      <c r="C1240" s="60" t="s">
        <v>43</v>
      </c>
      <c r="D1240" s="61">
        <v>11.46</v>
      </c>
      <c r="E1240" s="62">
        <v>0</v>
      </c>
    </row>
    <row r="1241" spans="1:5" x14ac:dyDescent="0.2">
      <c r="A1241" s="60">
        <v>39334</v>
      </c>
      <c r="B1241" s="7" t="s">
        <v>1256</v>
      </c>
      <c r="C1241" s="60" t="s">
        <v>43</v>
      </c>
      <c r="D1241" s="61">
        <v>10.54</v>
      </c>
      <c r="E1241" s="62">
        <v>0</v>
      </c>
    </row>
    <row r="1242" spans="1:5" x14ac:dyDescent="0.2">
      <c r="A1242" s="60">
        <v>12015</v>
      </c>
      <c r="B1242" s="7" t="s">
        <v>1257</v>
      </c>
      <c r="C1242" s="60" t="s">
        <v>43</v>
      </c>
      <c r="D1242" s="61">
        <v>15.41</v>
      </c>
      <c r="E1242" s="62">
        <v>0</v>
      </c>
    </row>
    <row r="1243" spans="1:5" x14ac:dyDescent="0.2">
      <c r="A1243" s="60">
        <v>12016</v>
      </c>
      <c r="B1243" s="7" t="s">
        <v>1258</v>
      </c>
      <c r="C1243" s="60" t="s">
        <v>43</v>
      </c>
      <c r="D1243" s="61">
        <v>13.24</v>
      </c>
      <c r="E1243" s="62">
        <v>0</v>
      </c>
    </row>
    <row r="1244" spans="1:5" x14ac:dyDescent="0.2">
      <c r="A1244" s="60">
        <v>12019</v>
      </c>
      <c r="B1244" s="7" t="s">
        <v>1259</v>
      </c>
      <c r="C1244" s="60" t="s">
        <v>43</v>
      </c>
      <c r="D1244" s="61">
        <v>15.41</v>
      </c>
      <c r="E1244" s="62">
        <v>0</v>
      </c>
    </row>
    <row r="1245" spans="1:5" x14ac:dyDescent="0.2">
      <c r="A1245" s="60">
        <v>12020</v>
      </c>
      <c r="B1245" s="7" t="s">
        <v>1260</v>
      </c>
      <c r="C1245" s="60" t="s">
        <v>43</v>
      </c>
      <c r="D1245" s="61">
        <v>13.24</v>
      </c>
      <c r="E1245" s="62">
        <v>0</v>
      </c>
    </row>
    <row r="1246" spans="1:5" x14ac:dyDescent="0.2">
      <c r="A1246" s="60">
        <v>39338</v>
      </c>
      <c r="B1246" s="7" t="s">
        <v>1261</v>
      </c>
      <c r="C1246" s="60" t="s">
        <v>43</v>
      </c>
      <c r="D1246" s="61">
        <v>14.77</v>
      </c>
      <c r="E1246" s="62">
        <v>0</v>
      </c>
    </row>
    <row r="1247" spans="1:5" x14ac:dyDescent="0.2">
      <c r="A1247" s="60">
        <v>39336</v>
      </c>
      <c r="B1247" s="7" t="s">
        <v>1262</v>
      </c>
      <c r="C1247" s="60" t="s">
        <v>43</v>
      </c>
      <c r="D1247" s="61">
        <v>13.22</v>
      </c>
      <c r="E1247" s="62">
        <v>0</v>
      </c>
    </row>
    <row r="1248" spans="1:5" x14ac:dyDescent="0.2">
      <c r="A1248" s="60">
        <v>39337</v>
      </c>
      <c r="B1248" s="7" t="s">
        <v>1263</v>
      </c>
      <c r="C1248" s="60" t="s">
        <v>43</v>
      </c>
      <c r="D1248" s="61">
        <v>11.76</v>
      </c>
      <c r="E1248" s="62">
        <v>0</v>
      </c>
    </row>
    <row r="1249" spans="1:5" x14ac:dyDescent="0.2">
      <c r="A1249" s="60">
        <v>39341</v>
      </c>
      <c r="B1249" s="7" t="s">
        <v>1264</v>
      </c>
      <c r="C1249" s="60" t="s">
        <v>43</v>
      </c>
      <c r="D1249" s="61">
        <v>19.25</v>
      </c>
      <c r="E1249" s="62">
        <v>0</v>
      </c>
    </row>
    <row r="1250" spans="1:5" x14ac:dyDescent="0.2">
      <c r="A1250" s="60">
        <v>39340</v>
      </c>
      <c r="B1250" s="7" t="s">
        <v>1265</v>
      </c>
      <c r="C1250" s="60" t="s">
        <v>43</v>
      </c>
      <c r="D1250" s="61">
        <v>14.14</v>
      </c>
      <c r="E1250" s="62">
        <v>0</v>
      </c>
    </row>
    <row r="1251" spans="1:5" x14ac:dyDescent="0.2">
      <c r="A1251" s="60">
        <v>39342</v>
      </c>
      <c r="B1251" s="7" t="s">
        <v>1266</v>
      </c>
      <c r="C1251" s="60" t="s">
        <v>43</v>
      </c>
      <c r="D1251" s="61">
        <v>19.25</v>
      </c>
      <c r="E1251" s="62">
        <v>0</v>
      </c>
    </row>
    <row r="1252" spans="1:5" x14ac:dyDescent="0.2">
      <c r="A1252" s="60">
        <v>12025</v>
      </c>
      <c r="B1252" s="7" t="s">
        <v>1267</v>
      </c>
      <c r="C1252" s="60" t="s">
        <v>43</v>
      </c>
      <c r="D1252" s="61">
        <v>14.6</v>
      </c>
      <c r="E1252" s="62">
        <v>0</v>
      </c>
    </row>
    <row r="1253" spans="1:5" x14ac:dyDescent="0.2">
      <c r="A1253" s="60">
        <v>39345</v>
      </c>
      <c r="B1253" s="7" t="s">
        <v>1268</v>
      </c>
      <c r="C1253" s="60" t="s">
        <v>43</v>
      </c>
      <c r="D1253" s="61">
        <v>22</v>
      </c>
      <c r="E1253" s="62">
        <v>0</v>
      </c>
    </row>
    <row r="1254" spans="1:5" x14ac:dyDescent="0.2">
      <c r="A1254" s="60">
        <v>39343</v>
      </c>
      <c r="B1254" s="7" t="s">
        <v>1269</v>
      </c>
      <c r="C1254" s="60" t="s">
        <v>43</v>
      </c>
      <c r="D1254" s="61">
        <v>16.260000000000002</v>
      </c>
      <c r="E1254" s="62">
        <v>0</v>
      </c>
    </row>
    <row r="1255" spans="1:5" x14ac:dyDescent="0.2">
      <c r="A1255" s="60">
        <v>39344</v>
      </c>
      <c r="B1255" s="7" t="s">
        <v>1270</v>
      </c>
      <c r="C1255" s="60" t="s">
        <v>43</v>
      </c>
      <c r="D1255" s="61">
        <v>15.72</v>
      </c>
      <c r="E1255" s="62">
        <v>0</v>
      </c>
    </row>
    <row r="1256" spans="1:5" x14ac:dyDescent="0.2">
      <c r="A1256" s="60">
        <v>12623</v>
      </c>
      <c r="B1256" s="7" t="s">
        <v>1271</v>
      </c>
      <c r="C1256" s="60" t="s">
        <v>23</v>
      </c>
      <c r="D1256" s="61">
        <v>51.1</v>
      </c>
      <c r="E1256" s="62">
        <v>0</v>
      </c>
    </row>
    <row r="1257" spans="1:5" x14ac:dyDescent="0.2">
      <c r="A1257" s="60">
        <v>34498</v>
      </c>
      <c r="B1257" s="7" t="s">
        <v>1272</v>
      </c>
      <c r="C1257" s="60" t="s">
        <v>43</v>
      </c>
      <c r="D1257" s="61">
        <v>132.80000000000001</v>
      </c>
      <c r="E1257" s="62">
        <v>0</v>
      </c>
    </row>
    <row r="1258" spans="1:5" x14ac:dyDescent="0.2">
      <c r="A1258" s="60">
        <v>13244</v>
      </c>
      <c r="B1258" s="7" t="s">
        <v>1273</v>
      </c>
      <c r="C1258" s="60" t="s">
        <v>43</v>
      </c>
      <c r="D1258" s="61">
        <v>55.9</v>
      </c>
      <c r="E1258" s="62">
        <v>0</v>
      </c>
    </row>
    <row r="1259" spans="1:5" x14ac:dyDescent="0.2">
      <c r="A1259" s="60">
        <v>38998</v>
      </c>
      <c r="B1259" s="7" t="s">
        <v>1274</v>
      </c>
      <c r="C1259" s="60" t="s">
        <v>43</v>
      </c>
      <c r="D1259" s="61">
        <v>10.75</v>
      </c>
      <c r="E1259" s="62">
        <v>0</v>
      </c>
    </row>
    <row r="1260" spans="1:5" x14ac:dyDescent="0.2">
      <c r="A1260" s="60">
        <v>38999</v>
      </c>
      <c r="B1260" s="7" t="s">
        <v>1275</v>
      </c>
      <c r="C1260" s="60" t="s">
        <v>43</v>
      </c>
      <c r="D1260" s="61">
        <v>27.18</v>
      </c>
      <c r="E1260" s="62">
        <v>0</v>
      </c>
    </row>
    <row r="1261" spans="1:5" x14ac:dyDescent="0.2">
      <c r="A1261" s="60">
        <v>38996</v>
      </c>
      <c r="B1261" s="7" t="s">
        <v>1276</v>
      </c>
      <c r="C1261" s="60" t="s">
        <v>43</v>
      </c>
      <c r="D1261" s="61">
        <v>19.21</v>
      </c>
      <c r="E1261" s="62">
        <v>0</v>
      </c>
    </row>
    <row r="1262" spans="1:5" x14ac:dyDescent="0.2">
      <c r="A1262" s="60">
        <v>44173</v>
      </c>
      <c r="B1262" s="7" t="s">
        <v>1277</v>
      </c>
      <c r="C1262" s="60" t="s">
        <v>43</v>
      </c>
      <c r="D1262" s="61">
        <v>18.68</v>
      </c>
      <c r="E1262" s="62">
        <v>0</v>
      </c>
    </row>
    <row r="1263" spans="1:5" x14ac:dyDescent="0.2">
      <c r="A1263" s="60">
        <v>44174</v>
      </c>
      <c r="B1263" s="7" t="s">
        <v>1278</v>
      </c>
      <c r="C1263" s="60" t="s">
        <v>43</v>
      </c>
      <c r="D1263" s="61">
        <v>30.58</v>
      </c>
      <c r="E1263" s="62">
        <v>0</v>
      </c>
    </row>
    <row r="1264" spans="1:5" x14ac:dyDescent="0.2">
      <c r="A1264" s="60">
        <v>38997</v>
      </c>
      <c r="B1264" s="7" t="s">
        <v>1279</v>
      </c>
      <c r="C1264" s="60" t="s">
        <v>43</v>
      </c>
      <c r="D1264" s="61">
        <v>27.48</v>
      </c>
      <c r="E1264" s="62">
        <v>0</v>
      </c>
    </row>
    <row r="1265" spans="1:5" x14ac:dyDescent="0.2">
      <c r="A1265" s="60">
        <v>39600</v>
      </c>
      <c r="B1265" s="7" t="s">
        <v>1280</v>
      </c>
      <c r="C1265" s="60" t="s">
        <v>43</v>
      </c>
      <c r="D1265" s="61">
        <v>15.83</v>
      </c>
      <c r="E1265" s="62">
        <v>0</v>
      </c>
    </row>
    <row r="1266" spans="1:5" x14ac:dyDescent="0.2">
      <c r="A1266" s="60">
        <v>39601</v>
      </c>
      <c r="B1266" s="7" t="s">
        <v>1281</v>
      </c>
      <c r="C1266" s="60" t="s">
        <v>43</v>
      </c>
      <c r="D1266" s="61">
        <v>33.590000000000003</v>
      </c>
      <c r="E1266" s="62">
        <v>0</v>
      </c>
    </row>
    <row r="1267" spans="1:5" x14ac:dyDescent="0.2">
      <c r="A1267" s="60">
        <v>39862</v>
      </c>
      <c r="B1267" s="7" t="s">
        <v>1282</v>
      </c>
      <c r="C1267" s="60" t="s">
        <v>43</v>
      </c>
      <c r="D1267" s="61"/>
      <c r="E1267" s="62">
        <v>0</v>
      </c>
    </row>
    <row r="1268" spans="1:5" x14ac:dyDescent="0.2">
      <c r="A1268" s="60">
        <v>39863</v>
      </c>
      <c r="B1268" s="7" t="s">
        <v>1283</v>
      </c>
      <c r="C1268" s="60" t="s">
        <v>43</v>
      </c>
      <c r="D1268" s="61"/>
      <c r="E1268" s="62">
        <v>0</v>
      </c>
    </row>
    <row r="1269" spans="1:5" x14ac:dyDescent="0.2">
      <c r="A1269" s="60">
        <v>39864</v>
      </c>
      <c r="B1269" s="7" t="s">
        <v>1284</v>
      </c>
      <c r="C1269" s="60" t="s">
        <v>43</v>
      </c>
      <c r="D1269" s="61"/>
      <c r="E1269" s="62">
        <v>0</v>
      </c>
    </row>
    <row r="1270" spans="1:5" x14ac:dyDescent="0.2">
      <c r="A1270" s="60">
        <v>39865</v>
      </c>
      <c r="B1270" s="7" t="s">
        <v>1285</v>
      </c>
      <c r="C1270" s="60" t="s">
        <v>43</v>
      </c>
      <c r="D1270" s="61"/>
      <c r="E1270" s="62">
        <v>0</v>
      </c>
    </row>
    <row r="1271" spans="1:5" x14ac:dyDescent="0.2">
      <c r="A1271" s="60">
        <v>2517</v>
      </c>
      <c r="B1271" s="7" t="s">
        <v>1286</v>
      </c>
      <c r="C1271" s="60" t="s">
        <v>43</v>
      </c>
      <c r="D1271" s="61">
        <v>32.29</v>
      </c>
      <c r="E1271" s="62">
        <v>0</v>
      </c>
    </row>
    <row r="1272" spans="1:5" x14ac:dyDescent="0.2">
      <c r="A1272" s="60">
        <v>2522</v>
      </c>
      <c r="B1272" s="7" t="s">
        <v>1287</v>
      </c>
      <c r="C1272" s="60" t="s">
        <v>43</v>
      </c>
      <c r="D1272" s="61">
        <v>20.87</v>
      </c>
      <c r="E1272" s="62">
        <v>0</v>
      </c>
    </row>
    <row r="1273" spans="1:5" x14ac:dyDescent="0.2">
      <c r="A1273" s="60">
        <v>2516</v>
      </c>
      <c r="B1273" s="7" t="s">
        <v>1288</v>
      </c>
      <c r="C1273" s="60" t="s">
        <v>43</v>
      </c>
      <c r="D1273" s="61">
        <v>16.75</v>
      </c>
      <c r="E1273" s="62">
        <v>0</v>
      </c>
    </row>
    <row r="1274" spans="1:5" x14ac:dyDescent="0.2">
      <c r="A1274" s="60">
        <v>2548</v>
      </c>
      <c r="B1274" s="7" t="s">
        <v>1289</v>
      </c>
      <c r="C1274" s="60" t="s">
        <v>43</v>
      </c>
      <c r="D1274" s="61">
        <v>12.83</v>
      </c>
      <c r="E1274" s="62">
        <v>0</v>
      </c>
    </row>
    <row r="1275" spans="1:5" x14ac:dyDescent="0.2">
      <c r="A1275" s="60">
        <v>2518</v>
      </c>
      <c r="B1275" s="7" t="s">
        <v>1290</v>
      </c>
      <c r="C1275" s="60" t="s">
        <v>43</v>
      </c>
      <c r="D1275" s="61">
        <v>153.69</v>
      </c>
      <c r="E1275" s="62">
        <v>0</v>
      </c>
    </row>
    <row r="1276" spans="1:5" x14ac:dyDescent="0.2">
      <c r="A1276" s="60">
        <v>2521</v>
      </c>
      <c r="B1276" s="7" t="s">
        <v>1291</v>
      </c>
      <c r="C1276" s="60" t="s">
        <v>43</v>
      </c>
      <c r="D1276" s="61">
        <v>65.42</v>
      </c>
      <c r="E1276" s="62">
        <v>0</v>
      </c>
    </row>
    <row r="1277" spans="1:5" x14ac:dyDescent="0.2">
      <c r="A1277" s="60">
        <v>2519</v>
      </c>
      <c r="B1277" s="7" t="s">
        <v>1292</v>
      </c>
      <c r="C1277" s="60" t="s">
        <v>43</v>
      </c>
      <c r="D1277" s="61">
        <v>185.32</v>
      </c>
      <c r="E1277" s="62">
        <v>0</v>
      </c>
    </row>
    <row r="1278" spans="1:5" x14ac:dyDescent="0.2">
      <c r="A1278" s="60">
        <v>2515</v>
      </c>
      <c r="B1278" s="7" t="s">
        <v>1293</v>
      </c>
      <c r="C1278" s="60" t="s">
        <v>43</v>
      </c>
      <c r="D1278" s="61">
        <v>13.94</v>
      </c>
      <c r="E1278" s="62">
        <v>0</v>
      </c>
    </row>
    <row r="1279" spans="1:5" x14ac:dyDescent="0.2">
      <c r="A1279" s="60">
        <v>2520</v>
      </c>
      <c r="B1279" s="7" t="s">
        <v>1294</v>
      </c>
      <c r="C1279" s="60" t="s">
        <v>43</v>
      </c>
      <c r="D1279" s="61">
        <v>341.08</v>
      </c>
      <c r="E1279" s="62">
        <v>0</v>
      </c>
    </row>
    <row r="1280" spans="1:5" x14ac:dyDescent="0.2">
      <c r="A1280" s="60">
        <v>1602</v>
      </c>
      <c r="B1280" s="7" t="s">
        <v>1295</v>
      </c>
      <c r="C1280" s="60" t="s">
        <v>43</v>
      </c>
      <c r="D1280" s="61">
        <v>60.4</v>
      </c>
      <c r="E1280" s="62">
        <v>0</v>
      </c>
    </row>
    <row r="1281" spans="1:5" x14ac:dyDescent="0.2">
      <c r="A1281" s="60">
        <v>1601</v>
      </c>
      <c r="B1281" s="7" t="s">
        <v>1296</v>
      </c>
      <c r="C1281" s="60" t="s">
        <v>43</v>
      </c>
      <c r="D1281" s="61">
        <v>53.83</v>
      </c>
      <c r="E1281" s="62">
        <v>0</v>
      </c>
    </row>
    <row r="1282" spans="1:5" x14ac:dyDescent="0.2">
      <c r="A1282" s="60">
        <v>1600</v>
      </c>
      <c r="B1282" s="7" t="s">
        <v>1297</v>
      </c>
      <c r="C1282" s="60" t="s">
        <v>43</v>
      </c>
      <c r="D1282" s="61">
        <v>23.51</v>
      </c>
      <c r="E1282" s="62">
        <v>0</v>
      </c>
    </row>
    <row r="1283" spans="1:5" x14ac:dyDescent="0.2">
      <c r="A1283" s="60">
        <v>1598</v>
      </c>
      <c r="B1283" s="7" t="s">
        <v>1298</v>
      </c>
      <c r="C1283" s="60" t="s">
        <v>43</v>
      </c>
      <c r="D1283" s="61">
        <v>15.93</v>
      </c>
      <c r="E1283" s="62">
        <v>0</v>
      </c>
    </row>
    <row r="1284" spans="1:5" x14ac:dyDescent="0.2">
      <c r="A1284" s="60">
        <v>1603</v>
      </c>
      <c r="B1284" s="7" t="s">
        <v>1299</v>
      </c>
      <c r="C1284" s="60" t="s">
        <v>43</v>
      </c>
      <c r="D1284" s="61">
        <v>91.19</v>
      </c>
      <c r="E1284" s="62">
        <v>0</v>
      </c>
    </row>
    <row r="1285" spans="1:5" x14ac:dyDescent="0.2">
      <c r="A1285" s="60">
        <v>1599</v>
      </c>
      <c r="B1285" s="7" t="s">
        <v>1300</v>
      </c>
      <c r="C1285" s="60" t="s">
        <v>43</v>
      </c>
      <c r="D1285" s="61">
        <v>18.48</v>
      </c>
      <c r="E1285" s="62">
        <v>0</v>
      </c>
    </row>
    <row r="1286" spans="1:5" x14ac:dyDescent="0.2">
      <c r="A1286" s="60">
        <v>1597</v>
      </c>
      <c r="B1286" s="7" t="s">
        <v>1301</v>
      </c>
      <c r="C1286" s="60" t="s">
        <v>43</v>
      </c>
      <c r="D1286" s="61">
        <v>14.98</v>
      </c>
      <c r="E1286" s="62">
        <v>0</v>
      </c>
    </row>
    <row r="1287" spans="1:5" x14ac:dyDescent="0.2">
      <c r="A1287" s="60">
        <v>39602</v>
      </c>
      <c r="B1287" s="7" t="s">
        <v>1302</v>
      </c>
      <c r="C1287" s="60" t="s">
        <v>43</v>
      </c>
      <c r="D1287" s="61">
        <v>1.68</v>
      </c>
      <c r="E1287" s="62">
        <v>0</v>
      </c>
    </row>
    <row r="1288" spans="1:5" x14ac:dyDescent="0.2">
      <c r="A1288" s="60">
        <v>39603</v>
      </c>
      <c r="B1288" s="7" t="s">
        <v>1303</v>
      </c>
      <c r="C1288" s="60" t="s">
        <v>43</v>
      </c>
      <c r="D1288" s="61">
        <v>3.58</v>
      </c>
      <c r="E1288" s="62">
        <v>0</v>
      </c>
    </row>
    <row r="1289" spans="1:5" x14ac:dyDescent="0.2">
      <c r="A1289" s="60">
        <v>11821</v>
      </c>
      <c r="B1289" s="7" t="s">
        <v>1304</v>
      </c>
      <c r="C1289" s="60" t="s">
        <v>43</v>
      </c>
      <c r="D1289" s="61">
        <v>12.3</v>
      </c>
      <c r="E1289" s="62">
        <v>0</v>
      </c>
    </row>
    <row r="1290" spans="1:5" x14ac:dyDescent="0.2">
      <c r="A1290" s="60">
        <v>1562</v>
      </c>
      <c r="B1290" s="7" t="s">
        <v>1305</v>
      </c>
      <c r="C1290" s="60" t="s">
        <v>43</v>
      </c>
      <c r="D1290" s="61">
        <v>20.149999999999999</v>
      </c>
      <c r="E1290" s="62">
        <v>0</v>
      </c>
    </row>
    <row r="1291" spans="1:5" x14ac:dyDescent="0.2">
      <c r="A1291" s="60">
        <v>1563</v>
      </c>
      <c r="B1291" s="7" t="s">
        <v>1306</v>
      </c>
      <c r="C1291" s="60" t="s">
        <v>43</v>
      </c>
      <c r="D1291" s="61">
        <v>27.04</v>
      </c>
      <c r="E1291" s="62">
        <v>0</v>
      </c>
    </row>
    <row r="1292" spans="1:5" x14ac:dyDescent="0.2">
      <c r="A1292" s="60">
        <v>11856</v>
      </c>
      <c r="B1292" s="7" t="s">
        <v>1307</v>
      </c>
      <c r="C1292" s="60" t="s">
        <v>43</v>
      </c>
      <c r="D1292" s="61">
        <v>8.06</v>
      </c>
      <c r="E1292" s="62">
        <v>0</v>
      </c>
    </row>
    <row r="1293" spans="1:5" x14ac:dyDescent="0.2">
      <c r="A1293" s="60">
        <v>11857</v>
      </c>
      <c r="B1293" s="7" t="s">
        <v>1308</v>
      </c>
      <c r="C1293" s="60" t="s">
        <v>43</v>
      </c>
      <c r="D1293" s="61">
        <v>42.42</v>
      </c>
      <c r="E1293" s="62">
        <v>0</v>
      </c>
    </row>
    <row r="1294" spans="1:5" x14ac:dyDescent="0.2">
      <c r="A1294" s="60">
        <v>11858</v>
      </c>
      <c r="B1294" s="7" t="s">
        <v>1309</v>
      </c>
      <c r="C1294" s="60" t="s">
        <v>43</v>
      </c>
      <c r="D1294" s="61">
        <v>52.65</v>
      </c>
      <c r="E1294" s="62">
        <v>0</v>
      </c>
    </row>
    <row r="1295" spans="1:5" x14ac:dyDescent="0.2">
      <c r="A1295" s="60">
        <v>1539</v>
      </c>
      <c r="B1295" s="7" t="s">
        <v>1310</v>
      </c>
      <c r="C1295" s="60" t="s">
        <v>43</v>
      </c>
      <c r="D1295" s="61">
        <v>9.4700000000000006</v>
      </c>
      <c r="E1295" s="62">
        <v>0</v>
      </c>
    </row>
    <row r="1296" spans="1:5" x14ac:dyDescent="0.2">
      <c r="A1296" s="60">
        <v>11859</v>
      </c>
      <c r="B1296" s="7" t="s">
        <v>1311</v>
      </c>
      <c r="C1296" s="60" t="s">
        <v>43</v>
      </c>
      <c r="D1296" s="61">
        <v>71.63</v>
      </c>
      <c r="E1296" s="62">
        <v>0</v>
      </c>
    </row>
    <row r="1297" spans="1:5" x14ac:dyDescent="0.2">
      <c r="A1297" s="60">
        <v>1550</v>
      </c>
      <c r="B1297" s="7" t="s">
        <v>1312</v>
      </c>
      <c r="C1297" s="60" t="s">
        <v>43</v>
      </c>
      <c r="D1297" s="61">
        <v>9.99</v>
      </c>
      <c r="E1297" s="62">
        <v>0</v>
      </c>
    </row>
    <row r="1298" spans="1:5" x14ac:dyDescent="0.2">
      <c r="A1298" s="60">
        <v>11854</v>
      </c>
      <c r="B1298" s="7" t="s">
        <v>1313</v>
      </c>
      <c r="C1298" s="60" t="s">
        <v>43</v>
      </c>
      <c r="D1298" s="61">
        <v>12.48</v>
      </c>
      <c r="E1298" s="62">
        <v>0</v>
      </c>
    </row>
    <row r="1299" spans="1:5" x14ac:dyDescent="0.2">
      <c r="A1299" s="60">
        <v>11862</v>
      </c>
      <c r="B1299" s="7" t="s">
        <v>1314</v>
      </c>
      <c r="C1299" s="60" t="s">
        <v>43</v>
      </c>
      <c r="D1299" s="61">
        <v>17.510000000000002</v>
      </c>
      <c r="E1299" s="62">
        <v>0</v>
      </c>
    </row>
    <row r="1300" spans="1:5" x14ac:dyDescent="0.2">
      <c r="A1300" s="60">
        <v>11863</v>
      </c>
      <c r="B1300" s="7" t="s">
        <v>1315</v>
      </c>
      <c r="C1300" s="60" t="s">
        <v>43</v>
      </c>
      <c r="D1300" s="61">
        <v>7.07</v>
      </c>
      <c r="E1300" s="62">
        <v>0</v>
      </c>
    </row>
    <row r="1301" spans="1:5" x14ac:dyDescent="0.2">
      <c r="A1301" s="60">
        <v>11855</v>
      </c>
      <c r="B1301" s="7" t="s">
        <v>1316</v>
      </c>
      <c r="C1301" s="60" t="s">
        <v>43</v>
      </c>
      <c r="D1301" s="61">
        <v>26.14</v>
      </c>
      <c r="E1301" s="62">
        <v>0</v>
      </c>
    </row>
    <row r="1302" spans="1:5" x14ac:dyDescent="0.2">
      <c r="A1302" s="60">
        <v>11864</v>
      </c>
      <c r="B1302" s="7" t="s">
        <v>1317</v>
      </c>
      <c r="C1302" s="60" t="s">
        <v>43</v>
      </c>
      <c r="D1302" s="61">
        <v>39.53</v>
      </c>
      <c r="E1302" s="62">
        <v>0</v>
      </c>
    </row>
    <row r="1303" spans="1:5" x14ac:dyDescent="0.2">
      <c r="A1303" s="60">
        <v>2527</v>
      </c>
      <c r="B1303" s="7" t="s">
        <v>1318</v>
      </c>
      <c r="C1303" s="60" t="s">
        <v>43</v>
      </c>
      <c r="D1303" s="61">
        <v>11.56</v>
      </c>
      <c r="E1303" s="62">
        <v>0</v>
      </c>
    </row>
    <row r="1304" spans="1:5" x14ac:dyDescent="0.2">
      <c r="A1304" s="60">
        <v>2526</v>
      </c>
      <c r="B1304" s="7" t="s">
        <v>1319</v>
      </c>
      <c r="C1304" s="60" t="s">
        <v>43</v>
      </c>
      <c r="D1304" s="61">
        <v>7.4</v>
      </c>
      <c r="E1304" s="62">
        <v>0</v>
      </c>
    </row>
    <row r="1305" spans="1:5" x14ac:dyDescent="0.2">
      <c r="A1305" s="60">
        <v>2483</v>
      </c>
      <c r="B1305" s="7" t="s">
        <v>1320</v>
      </c>
      <c r="C1305" s="60" t="s">
        <v>43</v>
      </c>
      <c r="D1305" s="61">
        <v>5.27</v>
      </c>
      <c r="E1305" s="62">
        <v>0</v>
      </c>
    </row>
    <row r="1306" spans="1:5" x14ac:dyDescent="0.2">
      <c r="A1306" s="60">
        <v>2487</v>
      </c>
      <c r="B1306" s="7" t="s">
        <v>1321</v>
      </c>
      <c r="C1306" s="60" t="s">
        <v>43</v>
      </c>
      <c r="D1306" s="61">
        <v>2.52</v>
      </c>
      <c r="E1306" s="62">
        <v>0</v>
      </c>
    </row>
    <row r="1307" spans="1:5" x14ac:dyDescent="0.2">
      <c r="A1307" s="60">
        <v>2528</v>
      </c>
      <c r="B1307" s="7" t="s">
        <v>1322</v>
      </c>
      <c r="C1307" s="60" t="s">
        <v>43</v>
      </c>
      <c r="D1307" s="61">
        <v>29.08</v>
      </c>
      <c r="E1307" s="62">
        <v>0</v>
      </c>
    </row>
    <row r="1308" spans="1:5" x14ac:dyDescent="0.2">
      <c r="A1308" s="60">
        <v>2489</v>
      </c>
      <c r="B1308" s="7" t="s">
        <v>1323</v>
      </c>
      <c r="C1308" s="60" t="s">
        <v>43</v>
      </c>
      <c r="D1308" s="61">
        <v>12.81</v>
      </c>
      <c r="E1308" s="62">
        <v>0</v>
      </c>
    </row>
    <row r="1309" spans="1:5" x14ac:dyDescent="0.2">
      <c r="A1309" s="60">
        <v>2484</v>
      </c>
      <c r="B1309" s="7" t="s">
        <v>1324</v>
      </c>
      <c r="C1309" s="60" t="s">
        <v>43</v>
      </c>
      <c r="D1309" s="61">
        <v>42.24</v>
      </c>
      <c r="E1309" s="62">
        <v>0</v>
      </c>
    </row>
    <row r="1310" spans="1:5" x14ac:dyDescent="0.2">
      <c r="A1310" s="60">
        <v>2488</v>
      </c>
      <c r="B1310" s="7" t="s">
        <v>1325</v>
      </c>
      <c r="C1310" s="60" t="s">
        <v>43</v>
      </c>
      <c r="D1310" s="61">
        <v>2.96</v>
      </c>
      <c r="E1310" s="62">
        <v>0</v>
      </c>
    </row>
    <row r="1311" spans="1:5" x14ac:dyDescent="0.2">
      <c r="A1311" s="60">
        <v>2485</v>
      </c>
      <c r="B1311" s="7" t="s">
        <v>1326</v>
      </c>
      <c r="C1311" s="60" t="s">
        <v>43</v>
      </c>
      <c r="D1311" s="61">
        <v>66.2</v>
      </c>
      <c r="E1311" s="62">
        <v>0</v>
      </c>
    </row>
    <row r="1312" spans="1:5" x14ac:dyDescent="0.2">
      <c r="A1312" s="60">
        <v>44247</v>
      </c>
      <c r="B1312" s="7" t="s">
        <v>1327</v>
      </c>
      <c r="C1312" s="60" t="s">
        <v>43</v>
      </c>
      <c r="D1312" s="61">
        <v>1986.91</v>
      </c>
      <c r="E1312" s="62">
        <v>0</v>
      </c>
    </row>
    <row r="1313" spans="1:5" x14ac:dyDescent="0.2">
      <c r="A1313" s="60">
        <v>38005</v>
      </c>
      <c r="B1313" s="7" t="s">
        <v>1328</v>
      </c>
      <c r="C1313" s="60" t="s">
        <v>43</v>
      </c>
      <c r="D1313" s="61">
        <v>23.62</v>
      </c>
      <c r="E1313" s="62">
        <v>0</v>
      </c>
    </row>
    <row r="1314" spans="1:5" x14ac:dyDescent="0.2">
      <c r="A1314" s="60">
        <v>38006</v>
      </c>
      <c r="B1314" s="7" t="s">
        <v>1329</v>
      </c>
      <c r="C1314" s="60" t="s">
        <v>43</v>
      </c>
      <c r="D1314" s="61">
        <v>31.39</v>
      </c>
      <c r="E1314" s="62">
        <v>0</v>
      </c>
    </row>
    <row r="1315" spans="1:5" x14ac:dyDescent="0.2">
      <c r="A1315" s="60">
        <v>38428</v>
      </c>
      <c r="B1315" s="7" t="s">
        <v>1330</v>
      </c>
      <c r="C1315" s="60" t="s">
        <v>43</v>
      </c>
      <c r="D1315" s="61">
        <v>28.11</v>
      </c>
      <c r="E1315" s="62">
        <v>0</v>
      </c>
    </row>
    <row r="1316" spans="1:5" x14ac:dyDescent="0.2">
      <c r="A1316" s="60">
        <v>38007</v>
      </c>
      <c r="B1316" s="7" t="s">
        <v>1331</v>
      </c>
      <c r="C1316" s="60" t="s">
        <v>43</v>
      </c>
      <c r="D1316" s="61">
        <v>36.22</v>
      </c>
      <c r="E1316" s="62">
        <v>0</v>
      </c>
    </row>
    <row r="1317" spans="1:5" x14ac:dyDescent="0.2">
      <c r="A1317" s="60">
        <v>38008</v>
      </c>
      <c r="B1317" s="7" t="s">
        <v>1332</v>
      </c>
      <c r="C1317" s="60" t="s">
        <v>43</v>
      </c>
      <c r="D1317" s="61">
        <v>57.96</v>
      </c>
      <c r="E1317" s="62">
        <v>0</v>
      </c>
    </row>
    <row r="1318" spans="1:5" x14ac:dyDescent="0.2">
      <c r="A1318" s="60">
        <v>38009</v>
      </c>
      <c r="B1318" s="7" t="s">
        <v>1333</v>
      </c>
      <c r="C1318" s="60" t="s">
        <v>43</v>
      </c>
      <c r="D1318" s="61">
        <v>70.959999999999994</v>
      </c>
      <c r="E1318" s="62">
        <v>0</v>
      </c>
    </row>
    <row r="1319" spans="1:5" x14ac:dyDescent="0.2">
      <c r="A1319" s="60">
        <v>44248</v>
      </c>
      <c r="B1319" s="7" t="s">
        <v>1334</v>
      </c>
      <c r="C1319" s="60" t="s">
        <v>43</v>
      </c>
      <c r="D1319" s="61">
        <v>115.66</v>
      </c>
      <c r="E1319" s="62">
        <v>0</v>
      </c>
    </row>
    <row r="1320" spans="1:5" x14ac:dyDescent="0.2">
      <c r="A1320" s="60">
        <v>44249</v>
      </c>
      <c r="B1320" s="7" t="s">
        <v>1335</v>
      </c>
      <c r="C1320" s="60" t="s">
        <v>43</v>
      </c>
      <c r="D1320" s="61">
        <v>446.23</v>
      </c>
      <c r="E1320" s="62">
        <v>0</v>
      </c>
    </row>
    <row r="1321" spans="1:5" x14ac:dyDescent="0.2">
      <c r="A1321" s="60">
        <v>44250</v>
      </c>
      <c r="B1321" s="7" t="s">
        <v>1336</v>
      </c>
      <c r="C1321" s="60" t="s">
        <v>43</v>
      </c>
      <c r="D1321" s="61">
        <v>648.03</v>
      </c>
      <c r="E1321" s="62">
        <v>0</v>
      </c>
    </row>
    <row r="1322" spans="1:5" x14ac:dyDescent="0.2">
      <c r="A1322" s="60">
        <v>39279</v>
      </c>
      <c r="B1322" s="7" t="s">
        <v>1337</v>
      </c>
      <c r="C1322" s="60" t="s">
        <v>43</v>
      </c>
      <c r="D1322" s="61">
        <v>15.62</v>
      </c>
      <c r="E1322" s="62">
        <v>0</v>
      </c>
    </row>
    <row r="1323" spans="1:5" x14ac:dyDescent="0.2">
      <c r="A1323" s="60">
        <v>39280</v>
      </c>
      <c r="B1323" s="7" t="s">
        <v>1338</v>
      </c>
      <c r="C1323" s="60" t="s">
        <v>43</v>
      </c>
      <c r="D1323" s="61">
        <v>17.5</v>
      </c>
      <c r="E1323" s="62">
        <v>0</v>
      </c>
    </row>
    <row r="1324" spans="1:5" x14ac:dyDescent="0.2">
      <c r="A1324" s="60">
        <v>39281</v>
      </c>
      <c r="B1324" s="7" t="s">
        <v>1339</v>
      </c>
      <c r="C1324" s="60" t="s">
        <v>43</v>
      </c>
      <c r="D1324" s="61">
        <v>23.13</v>
      </c>
      <c r="E1324" s="62">
        <v>0</v>
      </c>
    </row>
    <row r="1325" spans="1:5" x14ac:dyDescent="0.2">
      <c r="A1325" s="60">
        <v>39282</v>
      </c>
      <c r="B1325" s="7" t="s">
        <v>1340</v>
      </c>
      <c r="C1325" s="60" t="s">
        <v>43</v>
      </c>
      <c r="D1325" s="61">
        <v>32.29</v>
      </c>
      <c r="E1325" s="62">
        <v>0</v>
      </c>
    </row>
    <row r="1326" spans="1:5" x14ac:dyDescent="0.2">
      <c r="A1326" s="60">
        <v>38844</v>
      </c>
      <c r="B1326" s="7" t="s">
        <v>1341</v>
      </c>
      <c r="C1326" s="60" t="s">
        <v>43</v>
      </c>
      <c r="D1326" s="61">
        <v>15.84</v>
      </c>
      <c r="E1326" s="62">
        <v>0</v>
      </c>
    </row>
    <row r="1327" spans="1:5" x14ac:dyDescent="0.2">
      <c r="A1327" s="60">
        <v>38846</v>
      </c>
      <c r="B1327" s="7" t="s">
        <v>1342</v>
      </c>
      <c r="C1327" s="60" t="s">
        <v>43</v>
      </c>
      <c r="D1327" s="61">
        <v>16.12</v>
      </c>
      <c r="E1327" s="62">
        <v>0</v>
      </c>
    </row>
    <row r="1328" spans="1:5" x14ac:dyDescent="0.2">
      <c r="A1328" s="60">
        <v>38847</v>
      </c>
      <c r="B1328" s="7" t="s">
        <v>1343</v>
      </c>
      <c r="C1328" s="60" t="s">
        <v>43</v>
      </c>
      <c r="D1328" s="61">
        <v>18.88</v>
      </c>
      <c r="E1328" s="62">
        <v>0</v>
      </c>
    </row>
    <row r="1329" spans="1:5" x14ac:dyDescent="0.2">
      <c r="A1329" s="60">
        <v>38850</v>
      </c>
      <c r="B1329" s="7" t="s">
        <v>1344</v>
      </c>
      <c r="C1329" s="60" t="s">
        <v>43</v>
      </c>
      <c r="D1329" s="61">
        <v>34.090000000000003</v>
      </c>
      <c r="E1329" s="62">
        <v>0</v>
      </c>
    </row>
    <row r="1330" spans="1:5" x14ac:dyDescent="0.2">
      <c r="A1330" s="60">
        <v>38848</v>
      </c>
      <c r="B1330" s="7" t="s">
        <v>1345</v>
      </c>
      <c r="C1330" s="60" t="s">
        <v>43</v>
      </c>
      <c r="D1330" s="61">
        <v>22.35</v>
      </c>
      <c r="E1330" s="62">
        <v>0</v>
      </c>
    </row>
    <row r="1331" spans="1:5" x14ac:dyDescent="0.2">
      <c r="A1331" s="60">
        <v>38851</v>
      </c>
      <c r="B1331" s="7" t="s">
        <v>1346</v>
      </c>
      <c r="C1331" s="60" t="s">
        <v>43</v>
      </c>
      <c r="D1331" s="61">
        <v>38.549999999999997</v>
      </c>
      <c r="E1331" s="62">
        <v>0</v>
      </c>
    </row>
    <row r="1332" spans="1:5" x14ac:dyDescent="0.2">
      <c r="A1332" s="60">
        <v>38854</v>
      </c>
      <c r="B1332" s="7" t="s">
        <v>1347</v>
      </c>
      <c r="C1332" s="60" t="s">
        <v>43</v>
      </c>
      <c r="D1332" s="61">
        <v>16.75</v>
      </c>
      <c r="E1332" s="62">
        <v>0</v>
      </c>
    </row>
    <row r="1333" spans="1:5" x14ac:dyDescent="0.2">
      <c r="A1333" s="60">
        <v>3104</v>
      </c>
      <c r="B1333" s="7" t="s">
        <v>1348</v>
      </c>
      <c r="C1333" s="60" t="s">
        <v>1349</v>
      </c>
      <c r="D1333" s="61">
        <v>200.87</v>
      </c>
      <c r="E1333" s="62">
        <v>0</v>
      </c>
    </row>
    <row r="1334" spans="1:5" x14ac:dyDescent="0.2">
      <c r="A1334" s="60">
        <v>1607</v>
      </c>
      <c r="B1334" s="7" t="s">
        <v>1350</v>
      </c>
      <c r="C1334" s="60" t="s">
        <v>1349</v>
      </c>
      <c r="D1334" s="61">
        <v>0.2</v>
      </c>
      <c r="E1334" s="62">
        <v>0</v>
      </c>
    </row>
    <row r="1335" spans="1:5" x14ac:dyDescent="0.2">
      <c r="A1335" s="60">
        <v>38169</v>
      </c>
      <c r="B1335" s="7" t="s">
        <v>1351</v>
      </c>
      <c r="C1335" s="60" t="s">
        <v>1349</v>
      </c>
      <c r="D1335" s="61">
        <v>87.86</v>
      </c>
      <c r="E1335" s="62">
        <v>0</v>
      </c>
    </row>
    <row r="1336" spans="1:5" x14ac:dyDescent="0.2">
      <c r="A1336" s="60">
        <v>6142</v>
      </c>
      <c r="B1336" s="7" t="s">
        <v>1352</v>
      </c>
      <c r="C1336" s="60" t="s">
        <v>43</v>
      </c>
      <c r="D1336" s="61">
        <v>9.7100000000000009</v>
      </c>
      <c r="E1336" s="62">
        <v>0</v>
      </c>
    </row>
    <row r="1337" spans="1:5" x14ac:dyDescent="0.2">
      <c r="A1337" s="60">
        <v>11686</v>
      </c>
      <c r="B1337" s="7" t="s">
        <v>1353</v>
      </c>
      <c r="C1337" s="60" t="s">
        <v>43</v>
      </c>
      <c r="D1337" s="61">
        <v>13.48</v>
      </c>
      <c r="E1337" s="62">
        <v>0</v>
      </c>
    </row>
    <row r="1338" spans="1:5" x14ac:dyDescent="0.2">
      <c r="A1338" s="60">
        <v>37598</v>
      </c>
      <c r="B1338" s="7" t="s">
        <v>1354</v>
      </c>
      <c r="C1338" s="60" t="s">
        <v>43</v>
      </c>
      <c r="D1338" s="61"/>
      <c r="E1338" s="62">
        <v>0</v>
      </c>
    </row>
    <row r="1339" spans="1:5" x14ac:dyDescent="0.2">
      <c r="A1339" s="60">
        <v>25398</v>
      </c>
      <c r="B1339" s="7" t="s">
        <v>1355</v>
      </c>
      <c r="C1339" s="60" t="s">
        <v>43</v>
      </c>
      <c r="D1339" s="61">
        <v>4841.8</v>
      </c>
      <c r="E1339" s="62">
        <v>0</v>
      </c>
    </row>
    <row r="1340" spans="1:5" x14ac:dyDescent="0.2">
      <c r="A1340" s="60">
        <v>25399</v>
      </c>
      <c r="B1340" s="7" t="s">
        <v>1356</v>
      </c>
      <c r="C1340" s="60" t="s">
        <v>43</v>
      </c>
      <c r="D1340" s="61">
        <v>2939.4</v>
      </c>
      <c r="E1340" s="62">
        <v>0</v>
      </c>
    </row>
    <row r="1341" spans="1:5" x14ac:dyDescent="0.2">
      <c r="A1341" s="60">
        <v>43440</v>
      </c>
      <c r="B1341" s="7" t="s">
        <v>1357</v>
      </c>
      <c r="C1341" s="60" t="s">
        <v>43</v>
      </c>
      <c r="D1341" s="61">
        <v>489.35</v>
      </c>
      <c r="E1341" s="62">
        <v>0</v>
      </c>
    </row>
    <row r="1342" spans="1:5" x14ac:dyDescent="0.2">
      <c r="A1342" s="60">
        <v>1613</v>
      </c>
      <c r="B1342" s="7" t="s">
        <v>1358</v>
      </c>
      <c r="C1342" s="60" t="s">
        <v>43</v>
      </c>
      <c r="D1342" s="61">
        <v>2171.9</v>
      </c>
      <c r="E1342" s="62">
        <v>0</v>
      </c>
    </row>
    <row r="1343" spans="1:5" x14ac:dyDescent="0.2">
      <c r="A1343" s="60">
        <v>1626</v>
      </c>
      <c r="B1343" s="7" t="s">
        <v>1359</v>
      </c>
      <c r="C1343" s="60" t="s">
        <v>43</v>
      </c>
      <c r="D1343" s="61">
        <v>3248.34</v>
      </c>
      <c r="E1343" s="62">
        <v>0</v>
      </c>
    </row>
    <row r="1344" spans="1:5" x14ac:dyDescent="0.2">
      <c r="A1344" s="60">
        <v>1625</v>
      </c>
      <c r="B1344" s="7" t="s">
        <v>1360</v>
      </c>
      <c r="C1344" s="60" t="s">
        <v>43</v>
      </c>
      <c r="D1344" s="61">
        <v>226.88</v>
      </c>
      <c r="E1344" s="62">
        <v>0</v>
      </c>
    </row>
    <row r="1345" spans="1:5" x14ac:dyDescent="0.2">
      <c r="A1345" s="60">
        <v>1622</v>
      </c>
      <c r="B1345" s="7" t="s">
        <v>1361</v>
      </c>
      <c r="C1345" s="60" t="s">
        <v>43</v>
      </c>
      <c r="D1345" s="61">
        <v>7330.16</v>
      </c>
      <c r="E1345" s="62">
        <v>0</v>
      </c>
    </row>
    <row r="1346" spans="1:5" x14ac:dyDescent="0.2">
      <c r="A1346" s="60">
        <v>1620</v>
      </c>
      <c r="B1346" s="7" t="s">
        <v>1362</v>
      </c>
      <c r="C1346" s="60" t="s">
        <v>43</v>
      </c>
      <c r="D1346" s="61">
        <v>477.94</v>
      </c>
      <c r="E1346" s="62">
        <v>0</v>
      </c>
    </row>
    <row r="1347" spans="1:5" x14ac:dyDescent="0.2">
      <c r="A1347" s="60">
        <v>1629</v>
      </c>
      <c r="B1347" s="7" t="s">
        <v>1363</v>
      </c>
      <c r="C1347" s="60" t="s">
        <v>43</v>
      </c>
      <c r="D1347" s="61">
        <v>17839.88</v>
      </c>
      <c r="E1347" s="62">
        <v>0</v>
      </c>
    </row>
    <row r="1348" spans="1:5" x14ac:dyDescent="0.2">
      <c r="A1348" s="60">
        <v>1627</v>
      </c>
      <c r="B1348" s="7" t="s">
        <v>1364</v>
      </c>
      <c r="C1348" s="60" t="s">
        <v>43</v>
      </c>
      <c r="D1348" s="61">
        <v>913.56</v>
      </c>
      <c r="E1348" s="62">
        <v>0</v>
      </c>
    </row>
    <row r="1349" spans="1:5" x14ac:dyDescent="0.2">
      <c r="A1349" s="60">
        <v>1623</v>
      </c>
      <c r="B1349" s="7" t="s">
        <v>1365</v>
      </c>
      <c r="C1349" s="60" t="s">
        <v>43</v>
      </c>
      <c r="D1349" s="61">
        <v>185.03</v>
      </c>
      <c r="E1349" s="62">
        <v>0</v>
      </c>
    </row>
    <row r="1350" spans="1:5" x14ac:dyDescent="0.2">
      <c r="A1350" s="60">
        <v>1619</v>
      </c>
      <c r="B1350" s="7" t="s">
        <v>1366</v>
      </c>
      <c r="C1350" s="60" t="s">
        <v>43</v>
      </c>
      <c r="D1350" s="61">
        <v>254.52</v>
      </c>
      <c r="E1350" s="62">
        <v>0</v>
      </c>
    </row>
    <row r="1351" spans="1:5" x14ac:dyDescent="0.2">
      <c r="A1351" s="60">
        <v>1630</v>
      </c>
      <c r="B1351" s="7" t="s">
        <v>1367</v>
      </c>
      <c r="C1351" s="60" t="s">
        <v>43</v>
      </c>
      <c r="D1351" s="61">
        <v>5604.06</v>
      </c>
      <c r="E1351" s="62">
        <v>0</v>
      </c>
    </row>
    <row r="1352" spans="1:5" x14ac:dyDescent="0.2">
      <c r="A1352" s="60">
        <v>1616</v>
      </c>
      <c r="B1352" s="7" t="s">
        <v>1368</v>
      </c>
      <c r="C1352" s="60" t="s">
        <v>43</v>
      </c>
      <c r="D1352" s="61">
        <v>8619.15</v>
      </c>
      <c r="E1352" s="62">
        <v>0</v>
      </c>
    </row>
    <row r="1353" spans="1:5" x14ac:dyDescent="0.2">
      <c r="A1353" s="60">
        <v>1614</v>
      </c>
      <c r="B1353" s="7" t="s">
        <v>1369</v>
      </c>
      <c r="C1353" s="60" t="s">
        <v>43</v>
      </c>
      <c r="D1353" s="61">
        <v>393.92</v>
      </c>
      <c r="E1353" s="62">
        <v>0</v>
      </c>
    </row>
    <row r="1354" spans="1:5" x14ac:dyDescent="0.2">
      <c r="A1354" s="60">
        <v>1617</v>
      </c>
      <c r="B1354" s="7" t="s">
        <v>1370</v>
      </c>
      <c r="C1354" s="60" t="s">
        <v>43</v>
      </c>
      <c r="D1354" s="61">
        <v>10289.4</v>
      </c>
      <c r="E1354" s="62">
        <v>0</v>
      </c>
    </row>
    <row r="1355" spans="1:5" x14ac:dyDescent="0.2">
      <c r="A1355" s="60">
        <v>1621</v>
      </c>
      <c r="B1355" s="7" t="s">
        <v>1371</v>
      </c>
      <c r="C1355" s="60" t="s">
        <v>43</v>
      </c>
      <c r="D1355" s="61">
        <v>704.53</v>
      </c>
      <c r="E1355" s="62">
        <v>0</v>
      </c>
    </row>
    <row r="1356" spans="1:5" x14ac:dyDescent="0.2">
      <c r="A1356" s="60">
        <v>1624</v>
      </c>
      <c r="B1356" s="7" t="s">
        <v>1372</v>
      </c>
      <c r="C1356" s="60" t="s">
        <v>43</v>
      </c>
      <c r="D1356" s="61">
        <v>25291.83</v>
      </c>
      <c r="E1356" s="62">
        <v>0</v>
      </c>
    </row>
    <row r="1357" spans="1:5" x14ac:dyDescent="0.2">
      <c r="A1357" s="60">
        <v>1615</v>
      </c>
      <c r="B1357" s="7" t="s">
        <v>1373</v>
      </c>
      <c r="C1357" s="60" t="s">
        <v>43</v>
      </c>
      <c r="D1357" s="61">
        <v>1322.99</v>
      </c>
      <c r="E1357" s="62">
        <v>0</v>
      </c>
    </row>
    <row r="1358" spans="1:5" x14ac:dyDescent="0.2">
      <c r="A1358" s="60">
        <v>1612</v>
      </c>
      <c r="B1358" s="7" t="s">
        <v>1374</v>
      </c>
      <c r="C1358" s="60" t="s">
        <v>43</v>
      </c>
      <c r="D1358" s="61">
        <v>174.25</v>
      </c>
      <c r="E1358" s="62">
        <v>0</v>
      </c>
    </row>
    <row r="1359" spans="1:5" x14ac:dyDescent="0.2">
      <c r="A1359" s="60">
        <v>1618</v>
      </c>
      <c r="B1359" s="7" t="s">
        <v>1375</v>
      </c>
      <c r="C1359" s="60" t="s">
        <v>43</v>
      </c>
      <c r="D1359" s="61">
        <v>1817.98</v>
      </c>
      <c r="E1359" s="62">
        <v>0</v>
      </c>
    </row>
    <row r="1360" spans="1:5" x14ac:dyDescent="0.2">
      <c r="A1360" s="60">
        <v>14211</v>
      </c>
      <c r="B1360" s="7" t="s">
        <v>1376</v>
      </c>
      <c r="C1360" s="60" t="s">
        <v>43</v>
      </c>
      <c r="D1360" s="61"/>
      <c r="E1360" s="62">
        <v>0</v>
      </c>
    </row>
    <row r="1361" spans="1:5" x14ac:dyDescent="0.2">
      <c r="A1361" s="60">
        <v>43657</v>
      </c>
      <c r="B1361" s="7" t="s">
        <v>1377</v>
      </c>
      <c r="C1361" s="60" t="s">
        <v>23</v>
      </c>
      <c r="D1361" s="61">
        <v>8.9700000000000006</v>
      </c>
      <c r="E1361" s="62">
        <v>0</v>
      </c>
    </row>
    <row r="1362" spans="1:5" x14ac:dyDescent="0.2">
      <c r="A1362" s="60">
        <v>38200</v>
      </c>
      <c r="B1362" s="7" t="s">
        <v>1378</v>
      </c>
      <c r="C1362" s="60" t="s">
        <v>1379</v>
      </c>
      <c r="D1362" s="61">
        <v>480.76</v>
      </c>
      <c r="E1362" s="62">
        <v>0</v>
      </c>
    </row>
    <row r="1363" spans="1:5" x14ac:dyDescent="0.2">
      <c r="A1363" s="60">
        <v>39269</v>
      </c>
      <c r="B1363" s="7" t="s">
        <v>1380</v>
      </c>
      <c r="C1363" s="60" t="s">
        <v>23</v>
      </c>
      <c r="D1363" s="61">
        <v>1.39</v>
      </c>
      <c r="E1363" s="62">
        <v>0</v>
      </c>
    </row>
    <row r="1364" spans="1:5" x14ac:dyDescent="0.2">
      <c r="A1364" s="60">
        <v>11889</v>
      </c>
      <c r="B1364" s="7" t="s">
        <v>1381</v>
      </c>
      <c r="C1364" s="60" t="s">
        <v>23</v>
      </c>
      <c r="D1364" s="61">
        <v>1.91</v>
      </c>
      <c r="E1364" s="62">
        <v>0</v>
      </c>
    </row>
    <row r="1365" spans="1:5" x14ac:dyDescent="0.2">
      <c r="A1365" s="60">
        <v>39270</v>
      </c>
      <c r="B1365" s="7" t="s">
        <v>1382</v>
      </c>
      <c r="C1365" s="60" t="s">
        <v>23</v>
      </c>
      <c r="D1365" s="61">
        <v>2.48</v>
      </c>
      <c r="E1365" s="62">
        <v>0</v>
      </c>
    </row>
    <row r="1366" spans="1:5" x14ac:dyDescent="0.2">
      <c r="A1366" s="60">
        <v>11890</v>
      </c>
      <c r="B1366" s="7" t="s">
        <v>1383</v>
      </c>
      <c r="C1366" s="60" t="s">
        <v>23</v>
      </c>
      <c r="D1366" s="61">
        <v>3.37</v>
      </c>
      <c r="E1366" s="62">
        <v>0</v>
      </c>
    </row>
    <row r="1367" spans="1:5" x14ac:dyDescent="0.2">
      <c r="A1367" s="60">
        <v>11891</v>
      </c>
      <c r="B1367" s="7" t="s">
        <v>1384</v>
      </c>
      <c r="C1367" s="60" t="s">
        <v>23</v>
      </c>
      <c r="D1367" s="61">
        <v>5.47</v>
      </c>
      <c r="E1367" s="62">
        <v>0</v>
      </c>
    </row>
    <row r="1368" spans="1:5" x14ac:dyDescent="0.2">
      <c r="A1368" s="60">
        <v>11892</v>
      </c>
      <c r="B1368" s="7" t="s">
        <v>1385</v>
      </c>
      <c r="C1368" s="60" t="s">
        <v>23</v>
      </c>
      <c r="D1368" s="61">
        <v>8.9499999999999993</v>
      </c>
      <c r="E1368" s="62">
        <v>0</v>
      </c>
    </row>
    <row r="1369" spans="1:5" x14ac:dyDescent="0.2">
      <c r="A1369" s="60">
        <v>37601</v>
      </c>
      <c r="B1369" s="7" t="s">
        <v>1386</v>
      </c>
      <c r="C1369" s="60" t="s">
        <v>23</v>
      </c>
      <c r="D1369" s="61"/>
      <c r="E1369" s="62">
        <v>0</v>
      </c>
    </row>
    <row r="1370" spans="1:5" x14ac:dyDescent="0.2">
      <c r="A1370" s="60">
        <v>1634</v>
      </c>
      <c r="B1370" s="7" t="s">
        <v>1387</v>
      </c>
      <c r="C1370" s="60" t="s">
        <v>23</v>
      </c>
      <c r="D1370" s="61"/>
      <c r="E1370" s="62">
        <v>0</v>
      </c>
    </row>
    <row r="1371" spans="1:5" x14ac:dyDescent="0.2">
      <c r="A1371" s="60">
        <v>44274</v>
      </c>
      <c r="B1371" s="7" t="s">
        <v>1388</v>
      </c>
      <c r="C1371" s="60" t="s">
        <v>43</v>
      </c>
      <c r="D1371" s="61">
        <v>702.18</v>
      </c>
      <c r="E1371" s="62">
        <v>0</v>
      </c>
    </row>
    <row r="1372" spans="1:5" x14ac:dyDescent="0.2">
      <c r="A1372" s="60">
        <v>5086</v>
      </c>
      <c r="B1372" s="7" t="s">
        <v>1389</v>
      </c>
      <c r="C1372" s="60" t="s">
        <v>17</v>
      </c>
      <c r="D1372" s="61">
        <v>36.369999999999997</v>
      </c>
      <c r="E1372" s="62">
        <v>0</v>
      </c>
    </row>
    <row r="1373" spans="1:5" x14ac:dyDescent="0.2">
      <c r="A1373" s="60">
        <v>45244</v>
      </c>
      <c r="B1373" s="7" t="s">
        <v>1390</v>
      </c>
      <c r="C1373" s="60" t="s">
        <v>43</v>
      </c>
      <c r="D1373" s="61">
        <v>99.27</v>
      </c>
      <c r="E1373" s="62">
        <v>0</v>
      </c>
    </row>
    <row r="1374" spans="1:5" x14ac:dyDescent="0.2">
      <c r="A1374" s="60">
        <v>11280</v>
      </c>
      <c r="B1374" s="7" t="s">
        <v>1391</v>
      </c>
      <c r="C1374" s="60" t="s">
        <v>43</v>
      </c>
      <c r="D1374" s="61">
        <v>7838.8</v>
      </c>
      <c r="E1374" s="62">
        <v>0</v>
      </c>
    </row>
    <row r="1375" spans="1:5" x14ac:dyDescent="0.2">
      <c r="A1375" s="60">
        <v>45657</v>
      </c>
      <c r="B1375" s="7" t="s">
        <v>1392</v>
      </c>
      <c r="C1375" s="60" t="s">
        <v>43</v>
      </c>
      <c r="D1375" s="61">
        <v>178623.2</v>
      </c>
      <c r="E1375" s="62">
        <v>0</v>
      </c>
    </row>
    <row r="1376" spans="1:5" x14ac:dyDescent="0.2">
      <c r="A1376" s="60">
        <v>3446</v>
      </c>
      <c r="B1376" s="7" t="s">
        <v>1393</v>
      </c>
      <c r="C1376" s="60" t="s">
        <v>43</v>
      </c>
      <c r="D1376" s="61">
        <v>36.51</v>
      </c>
      <c r="E1376" s="62">
        <v>0</v>
      </c>
    </row>
    <row r="1377" spans="1:5" x14ac:dyDescent="0.2">
      <c r="A1377" s="60">
        <v>3445</v>
      </c>
      <c r="B1377" s="7" t="s">
        <v>1394</v>
      </c>
      <c r="C1377" s="60" t="s">
        <v>43</v>
      </c>
      <c r="D1377" s="61">
        <v>29.8</v>
      </c>
      <c r="E1377" s="62">
        <v>0</v>
      </c>
    </row>
    <row r="1378" spans="1:5" x14ac:dyDescent="0.2">
      <c r="A1378" s="60">
        <v>3444</v>
      </c>
      <c r="B1378" s="7" t="s">
        <v>1395</v>
      </c>
      <c r="C1378" s="60" t="s">
        <v>43</v>
      </c>
      <c r="D1378" s="61">
        <v>18.34</v>
      </c>
      <c r="E1378" s="62">
        <v>0</v>
      </c>
    </row>
    <row r="1379" spans="1:5" x14ac:dyDescent="0.2">
      <c r="A1379" s="60">
        <v>3441</v>
      </c>
      <c r="B1379" s="7" t="s">
        <v>1396</v>
      </c>
      <c r="C1379" s="60" t="s">
        <v>43</v>
      </c>
      <c r="D1379" s="61">
        <v>8.41</v>
      </c>
      <c r="E1379" s="62">
        <v>0</v>
      </c>
    </row>
    <row r="1380" spans="1:5" x14ac:dyDescent="0.2">
      <c r="A1380" s="60">
        <v>12402</v>
      </c>
      <c r="B1380" s="7" t="s">
        <v>1397</v>
      </c>
      <c r="C1380" s="60" t="s">
        <v>43</v>
      </c>
      <c r="D1380" s="61">
        <v>102.62</v>
      </c>
      <c r="E1380" s="62">
        <v>0</v>
      </c>
    </row>
    <row r="1381" spans="1:5" x14ac:dyDescent="0.2">
      <c r="A1381" s="60">
        <v>3447</v>
      </c>
      <c r="B1381" s="7" t="s">
        <v>1398</v>
      </c>
      <c r="C1381" s="60" t="s">
        <v>43</v>
      </c>
      <c r="D1381" s="61">
        <v>53.09</v>
      </c>
      <c r="E1381" s="62">
        <v>0</v>
      </c>
    </row>
    <row r="1382" spans="1:5" x14ac:dyDescent="0.2">
      <c r="A1382" s="60">
        <v>3448</v>
      </c>
      <c r="B1382" s="7" t="s">
        <v>1399</v>
      </c>
      <c r="C1382" s="60" t="s">
        <v>43</v>
      </c>
      <c r="D1382" s="61">
        <v>150.03</v>
      </c>
      <c r="E1382" s="62">
        <v>0</v>
      </c>
    </row>
    <row r="1383" spans="1:5" x14ac:dyDescent="0.2">
      <c r="A1383" s="60">
        <v>3442</v>
      </c>
      <c r="B1383" s="7" t="s">
        <v>1400</v>
      </c>
      <c r="C1383" s="60" t="s">
        <v>43</v>
      </c>
      <c r="D1383" s="61">
        <v>12.58</v>
      </c>
      <c r="E1383" s="62">
        <v>0</v>
      </c>
    </row>
    <row r="1384" spans="1:5" x14ac:dyDescent="0.2">
      <c r="A1384" s="60">
        <v>3449</v>
      </c>
      <c r="B1384" s="7" t="s">
        <v>1401</v>
      </c>
      <c r="C1384" s="60" t="s">
        <v>43</v>
      </c>
      <c r="D1384" s="61">
        <v>262.88</v>
      </c>
      <c r="E1384" s="62">
        <v>0</v>
      </c>
    </row>
    <row r="1385" spans="1:5" x14ac:dyDescent="0.2">
      <c r="A1385" s="60">
        <v>37438</v>
      </c>
      <c r="B1385" s="7" t="s">
        <v>1402</v>
      </c>
      <c r="C1385" s="60" t="s">
        <v>43</v>
      </c>
      <c r="D1385" s="61">
        <v>286.72000000000003</v>
      </c>
      <c r="E1385" s="62">
        <v>0</v>
      </c>
    </row>
    <row r="1386" spans="1:5" x14ac:dyDescent="0.2">
      <c r="A1386" s="60">
        <v>37439</v>
      </c>
      <c r="B1386" s="7" t="s">
        <v>1403</v>
      </c>
      <c r="C1386" s="60" t="s">
        <v>43</v>
      </c>
      <c r="D1386" s="61">
        <v>1874.55</v>
      </c>
      <c r="E1386" s="62">
        <v>0</v>
      </c>
    </row>
    <row r="1387" spans="1:5" x14ac:dyDescent="0.2">
      <c r="A1387" s="60">
        <v>37435</v>
      </c>
      <c r="B1387" s="7" t="s">
        <v>1404</v>
      </c>
      <c r="C1387" s="60" t="s">
        <v>43</v>
      </c>
      <c r="D1387" s="61">
        <v>33.69</v>
      </c>
      <c r="E1387" s="62">
        <v>0</v>
      </c>
    </row>
    <row r="1388" spans="1:5" x14ac:dyDescent="0.2">
      <c r="A1388" s="60">
        <v>37436</v>
      </c>
      <c r="B1388" s="7" t="s">
        <v>1405</v>
      </c>
      <c r="C1388" s="60" t="s">
        <v>43</v>
      </c>
      <c r="D1388" s="61">
        <v>39.76</v>
      </c>
      <c r="E1388" s="62">
        <v>0</v>
      </c>
    </row>
    <row r="1389" spans="1:5" x14ac:dyDescent="0.2">
      <c r="A1389" s="60">
        <v>37437</v>
      </c>
      <c r="B1389" s="7" t="s">
        <v>1406</v>
      </c>
      <c r="C1389" s="60" t="s">
        <v>43</v>
      </c>
      <c r="D1389" s="61">
        <v>57.51</v>
      </c>
      <c r="E1389" s="62">
        <v>0</v>
      </c>
    </row>
    <row r="1390" spans="1:5" x14ac:dyDescent="0.2">
      <c r="A1390" s="60">
        <v>3473</v>
      </c>
      <c r="B1390" s="7" t="s">
        <v>1407</v>
      </c>
      <c r="C1390" s="60" t="s">
        <v>43</v>
      </c>
      <c r="D1390" s="61">
        <v>41.28</v>
      </c>
      <c r="E1390" s="62">
        <v>0</v>
      </c>
    </row>
    <row r="1391" spans="1:5" x14ac:dyDescent="0.2">
      <c r="A1391" s="60">
        <v>3474</v>
      </c>
      <c r="B1391" s="7" t="s">
        <v>1408</v>
      </c>
      <c r="C1391" s="60" t="s">
        <v>43</v>
      </c>
      <c r="D1391" s="61">
        <v>34.020000000000003</v>
      </c>
      <c r="E1391" s="62">
        <v>0</v>
      </c>
    </row>
    <row r="1392" spans="1:5" x14ac:dyDescent="0.2">
      <c r="A1392" s="60">
        <v>3443</v>
      </c>
      <c r="B1392" s="7" t="s">
        <v>1409</v>
      </c>
      <c r="C1392" s="60" t="s">
        <v>43</v>
      </c>
      <c r="D1392" s="61">
        <v>21.17</v>
      </c>
      <c r="E1392" s="62">
        <v>0</v>
      </c>
    </row>
    <row r="1393" spans="1:5" x14ac:dyDescent="0.2">
      <c r="A1393" s="60">
        <v>3450</v>
      </c>
      <c r="B1393" s="7" t="s">
        <v>1410</v>
      </c>
      <c r="C1393" s="60" t="s">
        <v>43</v>
      </c>
      <c r="D1393" s="61">
        <v>9.86</v>
      </c>
      <c r="E1393" s="62">
        <v>0</v>
      </c>
    </row>
    <row r="1394" spans="1:5" x14ac:dyDescent="0.2">
      <c r="A1394" s="60">
        <v>3453</v>
      </c>
      <c r="B1394" s="7" t="s">
        <v>1411</v>
      </c>
      <c r="C1394" s="60" t="s">
        <v>43</v>
      </c>
      <c r="D1394" s="61">
        <v>120.48</v>
      </c>
      <c r="E1394" s="62">
        <v>0</v>
      </c>
    </row>
    <row r="1395" spans="1:5" x14ac:dyDescent="0.2">
      <c r="A1395" s="60">
        <v>3452</v>
      </c>
      <c r="B1395" s="7" t="s">
        <v>1412</v>
      </c>
      <c r="C1395" s="60" t="s">
        <v>43</v>
      </c>
      <c r="D1395" s="61">
        <v>59.47</v>
      </c>
      <c r="E1395" s="62">
        <v>0</v>
      </c>
    </row>
    <row r="1396" spans="1:5" x14ac:dyDescent="0.2">
      <c r="A1396" s="60">
        <v>3454</v>
      </c>
      <c r="B1396" s="7" t="s">
        <v>1413</v>
      </c>
      <c r="C1396" s="60" t="s">
        <v>43</v>
      </c>
      <c r="D1396" s="61">
        <v>183.25</v>
      </c>
      <c r="E1396" s="62">
        <v>0</v>
      </c>
    </row>
    <row r="1397" spans="1:5" x14ac:dyDescent="0.2">
      <c r="A1397" s="60">
        <v>3451</v>
      </c>
      <c r="B1397" s="7" t="s">
        <v>1414</v>
      </c>
      <c r="C1397" s="60" t="s">
        <v>43</v>
      </c>
      <c r="D1397" s="61">
        <v>11.8</v>
      </c>
      <c r="E1397" s="62">
        <v>0</v>
      </c>
    </row>
    <row r="1398" spans="1:5" x14ac:dyDescent="0.2">
      <c r="A1398" s="60">
        <v>3458</v>
      </c>
      <c r="B1398" s="7" t="s">
        <v>1415</v>
      </c>
      <c r="C1398" s="60" t="s">
        <v>43</v>
      </c>
      <c r="D1398" s="61">
        <v>33.08</v>
      </c>
      <c r="E1398" s="62">
        <v>0</v>
      </c>
    </row>
    <row r="1399" spans="1:5" x14ac:dyDescent="0.2">
      <c r="A1399" s="60">
        <v>3457</v>
      </c>
      <c r="B1399" s="7" t="s">
        <v>1416</v>
      </c>
      <c r="C1399" s="60" t="s">
        <v>43</v>
      </c>
      <c r="D1399" s="61">
        <v>24.84</v>
      </c>
      <c r="E1399" s="62">
        <v>0</v>
      </c>
    </row>
    <row r="1400" spans="1:5" x14ac:dyDescent="0.2">
      <c r="A1400" s="60">
        <v>3472</v>
      </c>
      <c r="B1400" s="7" t="s">
        <v>1417</v>
      </c>
      <c r="C1400" s="60" t="s">
        <v>43</v>
      </c>
      <c r="D1400" s="61">
        <v>15.85</v>
      </c>
      <c r="E1400" s="62">
        <v>0</v>
      </c>
    </row>
    <row r="1401" spans="1:5" x14ac:dyDescent="0.2">
      <c r="A1401" s="60">
        <v>3455</v>
      </c>
      <c r="B1401" s="7" t="s">
        <v>1418</v>
      </c>
      <c r="C1401" s="60" t="s">
        <v>43</v>
      </c>
      <c r="D1401" s="61">
        <v>7.05</v>
      </c>
      <c r="E1401" s="62">
        <v>0</v>
      </c>
    </row>
    <row r="1402" spans="1:5" x14ac:dyDescent="0.2">
      <c r="A1402" s="60">
        <v>3470</v>
      </c>
      <c r="B1402" s="7" t="s">
        <v>1419</v>
      </c>
      <c r="C1402" s="60" t="s">
        <v>43</v>
      </c>
      <c r="D1402" s="61">
        <v>92.39</v>
      </c>
      <c r="E1402" s="62">
        <v>0</v>
      </c>
    </row>
    <row r="1403" spans="1:5" x14ac:dyDescent="0.2">
      <c r="A1403" s="60">
        <v>3471</v>
      </c>
      <c r="B1403" s="7" t="s">
        <v>1420</v>
      </c>
      <c r="C1403" s="60" t="s">
        <v>43</v>
      </c>
      <c r="D1403" s="61">
        <v>50.76</v>
      </c>
      <c r="E1403" s="62">
        <v>0</v>
      </c>
    </row>
    <row r="1404" spans="1:5" x14ac:dyDescent="0.2">
      <c r="A1404" s="60">
        <v>3459</v>
      </c>
      <c r="B1404" s="7" t="s">
        <v>1421</v>
      </c>
      <c r="C1404" s="60" t="s">
        <v>43</v>
      </c>
      <c r="D1404" s="61">
        <v>130.31</v>
      </c>
      <c r="E1404" s="62">
        <v>0</v>
      </c>
    </row>
    <row r="1405" spans="1:5" x14ac:dyDescent="0.2">
      <c r="A1405" s="60">
        <v>3456</v>
      </c>
      <c r="B1405" s="7" t="s">
        <v>1422</v>
      </c>
      <c r="C1405" s="60" t="s">
        <v>43</v>
      </c>
      <c r="D1405" s="61">
        <v>10.55</v>
      </c>
      <c r="E1405" s="62">
        <v>0</v>
      </c>
    </row>
    <row r="1406" spans="1:5" x14ac:dyDescent="0.2">
      <c r="A1406" s="60">
        <v>3469</v>
      </c>
      <c r="B1406" s="7" t="s">
        <v>1423</v>
      </c>
      <c r="C1406" s="60" t="s">
        <v>43</v>
      </c>
      <c r="D1406" s="61">
        <v>247.82</v>
      </c>
      <c r="E1406" s="62">
        <v>0</v>
      </c>
    </row>
    <row r="1407" spans="1:5" x14ac:dyDescent="0.2">
      <c r="A1407" s="60">
        <v>3460</v>
      </c>
      <c r="B1407" s="7" t="s">
        <v>1424</v>
      </c>
      <c r="C1407" s="60" t="s">
        <v>43</v>
      </c>
      <c r="D1407" s="61">
        <v>361.6</v>
      </c>
      <c r="E1407" s="62">
        <v>0</v>
      </c>
    </row>
    <row r="1408" spans="1:5" x14ac:dyDescent="0.2">
      <c r="A1408" s="60">
        <v>3461</v>
      </c>
      <c r="B1408" s="7" t="s">
        <v>1425</v>
      </c>
      <c r="C1408" s="60" t="s">
        <v>43</v>
      </c>
      <c r="D1408" s="61">
        <v>924.23</v>
      </c>
      <c r="E1408" s="62">
        <v>0</v>
      </c>
    </row>
    <row r="1409" spans="1:5" x14ac:dyDescent="0.2">
      <c r="A1409" s="60">
        <v>37433</v>
      </c>
      <c r="B1409" s="7" t="s">
        <v>1426</v>
      </c>
      <c r="C1409" s="60" t="s">
        <v>43</v>
      </c>
      <c r="D1409" s="61">
        <v>286.72000000000003</v>
      </c>
      <c r="E1409" s="62">
        <v>0</v>
      </c>
    </row>
    <row r="1410" spans="1:5" x14ac:dyDescent="0.2">
      <c r="A1410" s="60">
        <v>37430</v>
      </c>
      <c r="B1410" s="7" t="s">
        <v>1427</v>
      </c>
      <c r="C1410" s="60" t="s">
        <v>43</v>
      </c>
      <c r="D1410" s="61">
        <v>35.93</v>
      </c>
      <c r="E1410" s="62">
        <v>0</v>
      </c>
    </row>
    <row r="1411" spans="1:5" x14ac:dyDescent="0.2">
      <c r="A1411" s="60">
        <v>37434</v>
      </c>
      <c r="B1411" s="7" t="s">
        <v>1428</v>
      </c>
      <c r="C1411" s="60" t="s">
        <v>43</v>
      </c>
      <c r="D1411" s="61">
        <v>2673.36</v>
      </c>
      <c r="E1411" s="62">
        <v>0</v>
      </c>
    </row>
    <row r="1412" spans="1:5" x14ac:dyDescent="0.2">
      <c r="A1412" s="60">
        <v>37431</v>
      </c>
      <c r="B1412" s="7" t="s">
        <v>1429</v>
      </c>
      <c r="C1412" s="60" t="s">
        <v>43</v>
      </c>
      <c r="D1412" s="61">
        <v>48.74</v>
      </c>
      <c r="E1412" s="62">
        <v>0</v>
      </c>
    </row>
    <row r="1413" spans="1:5" x14ac:dyDescent="0.2">
      <c r="A1413" s="60">
        <v>37432</v>
      </c>
      <c r="B1413" s="7" t="s">
        <v>1430</v>
      </c>
      <c r="C1413" s="60" t="s">
        <v>43</v>
      </c>
      <c r="D1413" s="61">
        <v>89.9</v>
      </c>
      <c r="E1413" s="62">
        <v>0</v>
      </c>
    </row>
    <row r="1414" spans="1:5" x14ac:dyDescent="0.2">
      <c r="A1414" s="60">
        <v>39869</v>
      </c>
      <c r="B1414" s="7" t="s">
        <v>1431</v>
      </c>
      <c r="C1414" s="60" t="s">
        <v>43</v>
      </c>
      <c r="D1414" s="61"/>
      <c r="E1414" s="62">
        <v>0</v>
      </c>
    </row>
    <row r="1415" spans="1:5" x14ac:dyDescent="0.2">
      <c r="A1415" s="60">
        <v>39870</v>
      </c>
      <c r="B1415" s="7" t="s">
        <v>1432</v>
      </c>
      <c r="C1415" s="60" t="s">
        <v>43</v>
      </c>
      <c r="D1415" s="61"/>
      <c r="E1415" s="62">
        <v>0</v>
      </c>
    </row>
    <row r="1416" spans="1:5" x14ac:dyDescent="0.2">
      <c r="A1416" s="60">
        <v>39871</v>
      </c>
      <c r="B1416" s="7" t="s">
        <v>1433</v>
      </c>
      <c r="C1416" s="60" t="s">
        <v>43</v>
      </c>
      <c r="D1416" s="61"/>
      <c r="E1416" s="62">
        <v>0</v>
      </c>
    </row>
    <row r="1417" spans="1:5" x14ac:dyDescent="0.2">
      <c r="A1417" s="60">
        <v>12722</v>
      </c>
      <c r="B1417" s="7" t="s">
        <v>1434</v>
      </c>
      <c r="C1417" s="60" t="s">
        <v>43</v>
      </c>
      <c r="D1417" s="61"/>
      <c r="E1417" s="62">
        <v>0</v>
      </c>
    </row>
    <row r="1418" spans="1:5" x14ac:dyDescent="0.2">
      <c r="A1418" s="60">
        <v>12714</v>
      </c>
      <c r="B1418" s="7" t="s">
        <v>1435</v>
      </c>
      <c r="C1418" s="60" t="s">
        <v>43</v>
      </c>
      <c r="D1418" s="61"/>
      <c r="E1418" s="62">
        <v>0</v>
      </c>
    </row>
    <row r="1419" spans="1:5" x14ac:dyDescent="0.2">
      <c r="A1419" s="60">
        <v>12715</v>
      </c>
      <c r="B1419" s="7" t="s">
        <v>1436</v>
      </c>
      <c r="C1419" s="60" t="s">
        <v>43</v>
      </c>
      <c r="D1419" s="61"/>
      <c r="E1419" s="62">
        <v>0</v>
      </c>
    </row>
    <row r="1420" spans="1:5" x14ac:dyDescent="0.2">
      <c r="A1420" s="60">
        <v>12716</v>
      </c>
      <c r="B1420" s="7" t="s">
        <v>1437</v>
      </c>
      <c r="C1420" s="60" t="s">
        <v>43</v>
      </c>
      <c r="D1420" s="61"/>
      <c r="E1420" s="62">
        <v>0</v>
      </c>
    </row>
    <row r="1421" spans="1:5" x14ac:dyDescent="0.2">
      <c r="A1421" s="60">
        <v>12717</v>
      </c>
      <c r="B1421" s="7" t="s">
        <v>1438</v>
      </c>
      <c r="C1421" s="60" t="s">
        <v>43</v>
      </c>
      <c r="D1421" s="61"/>
      <c r="E1421" s="62">
        <v>0</v>
      </c>
    </row>
    <row r="1422" spans="1:5" x14ac:dyDescent="0.2">
      <c r="A1422" s="60">
        <v>12718</v>
      </c>
      <c r="B1422" s="7" t="s">
        <v>1439</v>
      </c>
      <c r="C1422" s="60" t="s">
        <v>43</v>
      </c>
      <c r="D1422" s="61"/>
      <c r="E1422" s="62">
        <v>0</v>
      </c>
    </row>
    <row r="1423" spans="1:5" x14ac:dyDescent="0.2">
      <c r="A1423" s="60">
        <v>12719</v>
      </c>
      <c r="B1423" s="7" t="s">
        <v>1440</v>
      </c>
      <c r="C1423" s="60" t="s">
        <v>43</v>
      </c>
      <c r="D1423" s="61"/>
      <c r="E1423" s="62">
        <v>0</v>
      </c>
    </row>
    <row r="1424" spans="1:5" x14ac:dyDescent="0.2">
      <c r="A1424" s="60">
        <v>12720</v>
      </c>
      <c r="B1424" s="7" t="s">
        <v>1441</v>
      </c>
      <c r="C1424" s="60" t="s">
        <v>43</v>
      </c>
      <c r="D1424" s="61"/>
      <c r="E1424" s="62">
        <v>0</v>
      </c>
    </row>
    <row r="1425" spans="1:5" x14ac:dyDescent="0.2">
      <c r="A1425" s="60">
        <v>12721</v>
      </c>
      <c r="B1425" s="7" t="s">
        <v>1442</v>
      </c>
      <c r="C1425" s="60" t="s">
        <v>43</v>
      </c>
      <c r="D1425" s="61"/>
      <c r="E1425" s="62">
        <v>0</v>
      </c>
    </row>
    <row r="1426" spans="1:5" x14ac:dyDescent="0.2">
      <c r="A1426" s="60">
        <v>3468</v>
      </c>
      <c r="B1426" s="7" t="s">
        <v>1443</v>
      </c>
      <c r="C1426" s="60" t="s">
        <v>43</v>
      </c>
      <c r="D1426" s="61">
        <v>43.18</v>
      </c>
      <c r="E1426" s="62">
        <v>0</v>
      </c>
    </row>
    <row r="1427" spans="1:5" x14ac:dyDescent="0.2">
      <c r="A1427" s="60">
        <v>3465</v>
      </c>
      <c r="B1427" s="7" t="s">
        <v>1444</v>
      </c>
      <c r="C1427" s="60" t="s">
        <v>43</v>
      </c>
      <c r="D1427" s="61">
        <v>43.17</v>
      </c>
      <c r="E1427" s="62">
        <v>0</v>
      </c>
    </row>
    <row r="1428" spans="1:5" x14ac:dyDescent="0.2">
      <c r="A1428" s="60">
        <v>12403</v>
      </c>
      <c r="B1428" s="7" t="s">
        <v>1445</v>
      </c>
      <c r="C1428" s="60" t="s">
        <v>43</v>
      </c>
      <c r="D1428" s="61">
        <v>30.77</v>
      </c>
      <c r="E1428" s="62">
        <v>0</v>
      </c>
    </row>
    <row r="1429" spans="1:5" x14ac:dyDescent="0.2">
      <c r="A1429" s="60">
        <v>3463</v>
      </c>
      <c r="B1429" s="7" t="s">
        <v>1446</v>
      </c>
      <c r="C1429" s="60" t="s">
        <v>43</v>
      </c>
      <c r="D1429" s="61">
        <v>17.98</v>
      </c>
      <c r="E1429" s="62">
        <v>0</v>
      </c>
    </row>
    <row r="1430" spans="1:5" x14ac:dyDescent="0.2">
      <c r="A1430" s="60">
        <v>3464</v>
      </c>
      <c r="B1430" s="7" t="s">
        <v>1447</v>
      </c>
      <c r="C1430" s="60" t="s">
        <v>43</v>
      </c>
      <c r="D1430" s="61">
        <v>17.98</v>
      </c>
      <c r="E1430" s="62">
        <v>0</v>
      </c>
    </row>
    <row r="1431" spans="1:5" x14ac:dyDescent="0.2">
      <c r="A1431" s="60">
        <v>3466</v>
      </c>
      <c r="B1431" s="7" t="s">
        <v>1448</v>
      </c>
      <c r="C1431" s="60" t="s">
        <v>43</v>
      </c>
      <c r="D1431" s="61">
        <v>109.65</v>
      </c>
      <c r="E1431" s="62">
        <v>0</v>
      </c>
    </row>
    <row r="1432" spans="1:5" x14ac:dyDescent="0.2">
      <c r="A1432" s="60">
        <v>3467</v>
      </c>
      <c r="B1432" s="7" t="s">
        <v>1449</v>
      </c>
      <c r="C1432" s="60" t="s">
        <v>43</v>
      </c>
      <c r="D1432" s="61">
        <v>61.92</v>
      </c>
      <c r="E1432" s="62">
        <v>0</v>
      </c>
    </row>
    <row r="1433" spans="1:5" x14ac:dyDescent="0.2">
      <c r="A1433" s="60">
        <v>3462</v>
      </c>
      <c r="B1433" s="7" t="s">
        <v>1450</v>
      </c>
      <c r="C1433" s="60" t="s">
        <v>43</v>
      </c>
      <c r="D1433" s="61">
        <v>11.86</v>
      </c>
      <c r="E1433" s="62">
        <v>0</v>
      </c>
    </row>
    <row r="1434" spans="1:5" x14ac:dyDescent="0.2">
      <c r="A1434" s="60">
        <v>43917</v>
      </c>
      <c r="B1434" s="7" t="s">
        <v>1451</v>
      </c>
      <c r="C1434" s="60" t="s">
        <v>43</v>
      </c>
      <c r="D1434" s="61"/>
      <c r="E1434" s="62">
        <v>0</v>
      </c>
    </row>
    <row r="1435" spans="1:5" x14ac:dyDescent="0.2">
      <c r="A1435" s="60">
        <v>41808</v>
      </c>
      <c r="B1435" s="7" t="s">
        <v>1452</v>
      </c>
      <c r="C1435" s="60" t="s">
        <v>43</v>
      </c>
      <c r="D1435" s="61"/>
      <c r="E1435" s="62">
        <v>0</v>
      </c>
    </row>
    <row r="1436" spans="1:5" x14ac:dyDescent="0.2">
      <c r="A1436" s="60">
        <v>41817</v>
      </c>
      <c r="B1436" s="7" t="s">
        <v>1453</v>
      </c>
      <c r="C1436" s="60" t="s">
        <v>43</v>
      </c>
      <c r="D1436" s="61"/>
      <c r="E1436" s="62">
        <v>0</v>
      </c>
    </row>
    <row r="1437" spans="1:5" x14ac:dyDescent="0.2">
      <c r="A1437" s="60">
        <v>41819</v>
      </c>
      <c r="B1437" s="7" t="s">
        <v>1454</v>
      </c>
      <c r="C1437" s="60" t="s">
        <v>43</v>
      </c>
      <c r="D1437" s="61"/>
      <c r="E1437" s="62">
        <v>0</v>
      </c>
    </row>
    <row r="1438" spans="1:5" x14ac:dyDescent="0.2">
      <c r="A1438" s="60">
        <v>41815</v>
      </c>
      <c r="B1438" s="7" t="s">
        <v>1455</v>
      </c>
      <c r="C1438" s="60" t="s">
        <v>43</v>
      </c>
      <c r="D1438" s="61"/>
      <c r="E1438" s="62">
        <v>0</v>
      </c>
    </row>
    <row r="1439" spans="1:5" x14ac:dyDescent="0.2">
      <c r="A1439" s="60">
        <v>41816</v>
      </c>
      <c r="B1439" s="7" t="s">
        <v>1456</v>
      </c>
      <c r="C1439" s="60" t="s">
        <v>43</v>
      </c>
      <c r="D1439" s="61"/>
      <c r="E1439" s="62">
        <v>0</v>
      </c>
    </row>
    <row r="1440" spans="1:5" x14ac:dyDescent="0.2">
      <c r="A1440" s="60">
        <v>41812</v>
      </c>
      <c r="B1440" s="7" t="s">
        <v>1457</v>
      </c>
      <c r="C1440" s="60" t="s">
        <v>43</v>
      </c>
      <c r="D1440" s="61"/>
      <c r="E1440" s="62">
        <v>0</v>
      </c>
    </row>
    <row r="1441" spans="1:5" x14ac:dyDescent="0.2">
      <c r="A1441" s="60">
        <v>41813</v>
      </c>
      <c r="B1441" s="7" t="s">
        <v>1458</v>
      </c>
      <c r="C1441" s="60" t="s">
        <v>43</v>
      </c>
      <c r="D1441" s="61"/>
      <c r="E1441" s="62">
        <v>0</v>
      </c>
    </row>
    <row r="1442" spans="1:5" x14ac:dyDescent="0.2">
      <c r="A1442" s="60">
        <v>41806</v>
      </c>
      <c r="B1442" s="7" t="s">
        <v>1459</v>
      </c>
      <c r="C1442" s="60" t="s">
        <v>43</v>
      </c>
      <c r="D1442" s="61"/>
      <c r="E1442" s="62">
        <v>0</v>
      </c>
    </row>
    <row r="1443" spans="1:5" x14ac:dyDescent="0.2">
      <c r="A1443" s="60">
        <v>41807</v>
      </c>
      <c r="B1443" s="7" t="s">
        <v>1460</v>
      </c>
      <c r="C1443" s="60" t="s">
        <v>43</v>
      </c>
      <c r="D1443" s="61"/>
      <c r="E1443" s="62">
        <v>0</v>
      </c>
    </row>
    <row r="1444" spans="1:5" x14ac:dyDescent="0.2">
      <c r="A1444" s="60">
        <v>41809</v>
      </c>
      <c r="B1444" s="7" t="s">
        <v>1461</v>
      </c>
      <c r="C1444" s="60" t="s">
        <v>43</v>
      </c>
      <c r="D1444" s="61"/>
      <c r="E1444" s="62">
        <v>0</v>
      </c>
    </row>
    <row r="1445" spans="1:5" x14ac:dyDescent="0.2">
      <c r="A1445" s="60">
        <v>41811</v>
      </c>
      <c r="B1445" s="7" t="s">
        <v>1462</v>
      </c>
      <c r="C1445" s="60" t="s">
        <v>43</v>
      </c>
      <c r="D1445" s="61"/>
      <c r="E1445" s="62">
        <v>0</v>
      </c>
    </row>
    <row r="1446" spans="1:5" x14ac:dyDescent="0.2">
      <c r="A1446" s="60">
        <v>41814</v>
      </c>
      <c r="B1446" s="7" t="s">
        <v>1463</v>
      </c>
      <c r="C1446" s="60" t="s">
        <v>43</v>
      </c>
      <c r="D1446" s="61"/>
      <c r="E1446" s="62">
        <v>0</v>
      </c>
    </row>
    <row r="1447" spans="1:5" x14ac:dyDescent="0.2">
      <c r="A1447" s="60">
        <v>41818</v>
      </c>
      <c r="B1447" s="7" t="s">
        <v>1464</v>
      </c>
      <c r="C1447" s="60" t="s">
        <v>43</v>
      </c>
      <c r="D1447" s="61"/>
      <c r="E1447" s="62">
        <v>0</v>
      </c>
    </row>
    <row r="1448" spans="1:5" x14ac:dyDescent="0.2">
      <c r="A1448" s="60">
        <v>43919</v>
      </c>
      <c r="B1448" s="7" t="s">
        <v>1465</v>
      </c>
      <c r="C1448" s="60" t="s">
        <v>43</v>
      </c>
      <c r="D1448" s="61"/>
      <c r="E1448" s="62">
        <v>0</v>
      </c>
    </row>
    <row r="1449" spans="1:5" x14ac:dyDescent="0.2">
      <c r="A1449" s="60">
        <v>43914</v>
      </c>
      <c r="B1449" s="7" t="s">
        <v>1466</v>
      </c>
      <c r="C1449" s="60" t="s">
        <v>43</v>
      </c>
      <c r="D1449" s="61"/>
      <c r="E1449" s="62">
        <v>0</v>
      </c>
    </row>
    <row r="1450" spans="1:5" x14ac:dyDescent="0.2">
      <c r="A1450" s="60">
        <v>43916</v>
      </c>
      <c r="B1450" s="7" t="s">
        <v>1467</v>
      </c>
      <c r="C1450" s="60" t="s">
        <v>43</v>
      </c>
      <c r="D1450" s="61"/>
      <c r="E1450" s="62">
        <v>0</v>
      </c>
    </row>
    <row r="1451" spans="1:5" x14ac:dyDescent="0.2">
      <c r="A1451" s="60">
        <v>43912</v>
      </c>
      <c r="B1451" s="7" t="s">
        <v>1468</v>
      </c>
      <c r="C1451" s="60" t="s">
        <v>43</v>
      </c>
      <c r="D1451" s="61"/>
      <c r="E1451" s="62">
        <v>0</v>
      </c>
    </row>
    <row r="1452" spans="1:5" x14ac:dyDescent="0.2">
      <c r="A1452" s="60">
        <v>43913</v>
      </c>
      <c r="B1452" s="7" t="s">
        <v>1469</v>
      </c>
      <c r="C1452" s="60" t="s">
        <v>43</v>
      </c>
      <c r="D1452" s="61"/>
      <c r="E1452" s="62">
        <v>0</v>
      </c>
    </row>
    <row r="1453" spans="1:5" x14ac:dyDescent="0.2">
      <c r="A1453" s="60">
        <v>43908</v>
      </c>
      <c r="B1453" s="7" t="s">
        <v>1470</v>
      </c>
      <c r="C1453" s="60" t="s">
        <v>43</v>
      </c>
      <c r="D1453" s="61"/>
      <c r="E1453" s="62">
        <v>0</v>
      </c>
    </row>
    <row r="1454" spans="1:5" x14ac:dyDescent="0.2">
      <c r="A1454" s="60">
        <v>43909</v>
      </c>
      <c r="B1454" s="7" t="s">
        <v>1471</v>
      </c>
      <c r="C1454" s="60" t="s">
        <v>43</v>
      </c>
      <c r="D1454" s="61"/>
      <c r="E1454" s="62">
        <v>0</v>
      </c>
    </row>
    <row r="1455" spans="1:5" x14ac:dyDescent="0.2">
      <c r="A1455" s="60">
        <v>43910</v>
      </c>
      <c r="B1455" s="7" t="s">
        <v>1472</v>
      </c>
      <c r="C1455" s="60" t="s">
        <v>43</v>
      </c>
      <c r="D1455" s="61"/>
      <c r="E1455" s="62">
        <v>0</v>
      </c>
    </row>
    <row r="1456" spans="1:5" x14ac:dyDescent="0.2">
      <c r="A1456" s="60">
        <v>43911</v>
      </c>
      <c r="B1456" s="7" t="s">
        <v>1473</v>
      </c>
      <c r="C1456" s="60" t="s">
        <v>43</v>
      </c>
      <c r="D1456" s="61"/>
      <c r="E1456" s="62">
        <v>0</v>
      </c>
    </row>
    <row r="1457" spans="1:5" x14ac:dyDescent="0.2">
      <c r="A1457" s="60">
        <v>43915</v>
      </c>
      <c r="B1457" s="7" t="s">
        <v>1474</v>
      </c>
      <c r="C1457" s="60" t="s">
        <v>43</v>
      </c>
      <c r="D1457" s="61"/>
      <c r="E1457" s="62">
        <v>0</v>
      </c>
    </row>
    <row r="1458" spans="1:5" x14ac:dyDescent="0.2">
      <c r="A1458" s="60">
        <v>43918</v>
      </c>
      <c r="B1458" s="7" t="s">
        <v>1475</v>
      </c>
      <c r="C1458" s="60" t="s">
        <v>43</v>
      </c>
      <c r="D1458" s="61"/>
      <c r="E1458" s="62">
        <v>0</v>
      </c>
    </row>
    <row r="1459" spans="1:5" x14ac:dyDescent="0.2">
      <c r="A1459" s="60">
        <v>43907</v>
      </c>
      <c r="B1459" s="7" t="s">
        <v>1476</v>
      </c>
      <c r="C1459" s="60" t="s">
        <v>43</v>
      </c>
      <c r="D1459" s="61"/>
      <c r="E1459" s="62">
        <v>0</v>
      </c>
    </row>
    <row r="1460" spans="1:5" x14ac:dyDescent="0.2">
      <c r="A1460" s="60">
        <v>37416</v>
      </c>
      <c r="B1460" s="7" t="s">
        <v>1477</v>
      </c>
      <c r="C1460" s="60" t="s">
        <v>43</v>
      </c>
      <c r="D1460" s="61">
        <v>6.13</v>
      </c>
      <c r="E1460" s="62">
        <v>0</v>
      </c>
    </row>
    <row r="1461" spans="1:5" x14ac:dyDescent="0.2">
      <c r="A1461" s="60">
        <v>37417</v>
      </c>
      <c r="B1461" s="7" t="s">
        <v>1478</v>
      </c>
      <c r="C1461" s="60" t="s">
        <v>43</v>
      </c>
      <c r="D1461" s="61">
        <v>8.82</v>
      </c>
      <c r="E1461" s="62">
        <v>0</v>
      </c>
    </row>
    <row r="1462" spans="1:5" x14ac:dyDescent="0.2">
      <c r="A1462" s="60">
        <v>37413</v>
      </c>
      <c r="B1462" s="7" t="s">
        <v>1479</v>
      </c>
      <c r="C1462" s="60" t="s">
        <v>43</v>
      </c>
      <c r="D1462" s="61">
        <v>6.56</v>
      </c>
      <c r="E1462" s="62">
        <v>0</v>
      </c>
    </row>
    <row r="1463" spans="1:5" x14ac:dyDescent="0.2">
      <c r="A1463" s="60">
        <v>37414</v>
      </c>
      <c r="B1463" s="7" t="s">
        <v>1480</v>
      </c>
      <c r="C1463" s="60" t="s">
        <v>43</v>
      </c>
      <c r="D1463" s="61">
        <v>7.44</v>
      </c>
      <c r="E1463" s="62">
        <v>0</v>
      </c>
    </row>
    <row r="1464" spans="1:5" x14ac:dyDescent="0.2">
      <c r="A1464" s="60">
        <v>37415</v>
      </c>
      <c r="B1464" s="7" t="s">
        <v>1481</v>
      </c>
      <c r="C1464" s="60" t="s">
        <v>43</v>
      </c>
      <c r="D1464" s="61">
        <v>13.53</v>
      </c>
      <c r="E1464" s="62">
        <v>0</v>
      </c>
    </row>
    <row r="1465" spans="1:5" x14ac:dyDescent="0.2">
      <c r="A1465" s="60">
        <v>43590</v>
      </c>
      <c r="B1465" s="7" t="s">
        <v>1482</v>
      </c>
      <c r="C1465" s="60" t="s">
        <v>43</v>
      </c>
      <c r="D1465" s="61">
        <v>169.09</v>
      </c>
      <c r="E1465" s="62">
        <v>0</v>
      </c>
    </row>
    <row r="1466" spans="1:5" x14ac:dyDescent="0.2">
      <c r="A1466" s="60">
        <v>43589</v>
      </c>
      <c r="B1466" s="7" t="s">
        <v>1483</v>
      </c>
      <c r="C1466" s="60" t="s">
        <v>43</v>
      </c>
      <c r="D1466" s="61">
        <v>30.59</v>
      </c>
      <c r="E1466" s="62">
        <v>0</v>
      </c>
    </row>
    <row r="1467" spans="1:5" x14ac:dyDescent="0.2">
      <c r="A1467" s="60">
        <v>34519</v>
      </c>
      <c r="B1467" s="7" t="s">
        <v>1484</v>
      </c>
      <c r="C1467" s="60" t="s">
        <v>43</v>
      </c>
      <c r="D1467" s="61">
        <v>106.34</v>
      </c>
      <c r="E1467" s="62">
        <v>0</v>
      </c>
    </row>
    <row r="1468" spans="1:5" x14ac:dyDescent="0.2">
      <c r="A1468" s="60">
        <v>1649</v>
      </c>
      <c r="B1468" s="7" t="s">
        <v>1485</v>
      </c>
      <c r="C1468" s="60" t="s">
        <v>43</v>
      </c>
      <c r="D1468" s="61">
        <v>78.02</v>
      </c>
      <c r="E1468" s="62">
        <v>0</v>
      </c>
    </row>
    <row r="1469" spans="1:5" x14ac:dyDescent="0.2">
      <c r="A1469" s="60">
        <v>1653</v>
      </c>
      <c r="B1469" s="7" t="s">
        <v>1486</v>
      </c>
      <c r="C1469" s="60" t="s">
        <v>43</v>
      </c>
      <c r="D1469" s="61">
        <v>61.11</v>
      </c>
      <c r="E1469" s="62">
        <v>0</v>
      </c>
    </row>
    <row r="1470" spans="1:5" x14ac:dyDescent="0.2">
      <c r="A1470" s="60">
        <v>1648</v>
      </c>
      <c r="B1470" s="7" t="s">
        <v>1487</v>
      </c>
      <c r="C1470" s="60" t="s">
        <v>43</v>
      </c>
      <c r="D1470" s="61">
        <v>42.02</v>
      </c>
      <c r="E1470" s="62">
        <v>0</v>
      </c>
    </row>
    <row r="1471" spans="1:5" x14ac:dyDescent="0.2">
      <c r="A1471" s="60">
        <v>1647</v>
      </c>
      <c r="B1471" s="7" t="s">
        <v>1488</v>
      </c>
      <c r="C1471" s="60" t="s">
        <v>43</v>
      </c>
      <c r="D1471" s="61">
        <v>21.88</v>
      </c>
      <c r="E1471" s="62">
        <v>0</v>
      </c>
    </row>
    <row r="1472" spans="1:5" x14ac:dyDescent="0.2">
      <c r="A1472" s="60">
        <v>1651</v>
      </c>
      <c r="B1472" s="7" t="s">
        <v>1489</v>
      </c>
      <c r="C1472" s="60" t="s">
        <v>43</v>
      </c>
      <c r="D1472" s="61">
        <v>194.94</v>
      </c>
      <c r="E1472" s="62">
        <v>0</v>
      </c>
    </row>
    <row r="1473" spans="1:5" x14ac:dyDescent="0.2">
      <c r="A1473" s="60">
        <v>1650</v>
      </c>
      <c r="B1473" s="7" t="s">
        <v>1490</v>
      </c>
      <c r="C1473" s="60" t="s">
        <v>43</v>
      </c>
      <c r="D1473" s="61">
        <v>107.75</v>
      </c>
      <c r="E1473" s="62">
        <v>0</v>
      </c>
    </row>
    <row r="1474" spans="1:5" x14ac:dyDescent="0.2">
      <c r="A1474" s="60">
        <v>1652</v>
      </c>
      <c r="B1474" s="7" t="s">
        <v>1491</v>
      </c>
      <c r="C1474" s="60" t="s">
        <v>43</v>
      </c>
      <c r="D1474" s="61">
        <v>279.79000000000002</v>
      </c>
      <c r="E1474" s="62">
        <v>0</v>
      </c>
    </row>
    <row r="1475" spans="1:5" x14ac:dyDescent="0.2">
      <c r="A1475" s="60">
        <v>1654</v>
      </c>
      <c r="B1475" s="7" t="s">
        <v>1492</v>
      </c>
      <c r="C1475" s="60" t="s">
        <v>43</v>
      </c>
      <c r="D1475" s="61">
        <v>30.04</v>
      </c>
      <c r="E1475" s="62">
        <v>0</v>
      </c>
    </row>
    <row r="1476" spans="1:5" x14ac:dyDescent="0.2">
      <c r="A1476" s="60">
        <v>10510</v>
      </c>
      <c r="B1476" s="7" t="s">
        <v>1493</v>
      </c>
      <c r="C1476" s="60" t="s">
        <v>43</v>
      </c>
      <c r="D1476" s="61">
        <v>239.92</v>
      </c>
      <c r="E1476" s="62">
        <v>0</v>
      </c>
    </row>
    <row r="1477" spans="1:5" x14ac:dyDescent="0.2">
      <c r="A1477" s="60">
        <v>1744</v>
      </c>
      <c r="B1477" s="7" t="s">
        <v>1494</v>
      </c>
      <c r="C1477" s="60" t="s">
        <v>43</v>
      </c>
      <c r="D1477" s="61">
        <v>149.28</v>
      </c>
      <c r="E1477" s="62">
        <v>0</v>
      </c>
    </row>
    <row r="1478" spans="1:5" x14ac:dyDescent="0.2">
      <c r="A1478" s="60">
        <v>1743</v>
      </c>
      <c r="B1478" s="7" t="s">
        <v>1495</v>
      </c>
      <c r="C1478" s="60" t="s">
        <v>43</v>
      </c>
      <c r="D1478" s="61">
        <v>196.03</v>
      </c>
      <c r="E1478" s="62">
        <v>0</v>
      </c>
    </row>
    <row r="1479" spans="1:5" x14ac:dyDescent="0.2">
      <c r="A1479" s="60">
        <v>1747</v>
      </c>
      <c r="B1479" s="7" t="s">
        <v>1496</v>
      </c>
      <c r="C1479" s="60" t="s">
        <v>43</v>
      </c>
      <c r="D1479" s="61">
        <v>215.52</v>
      </c>
      <c r="E1479" s="62">
        <v>0</v>
      </c>
    </row>
    <row r="1480" spans="1:5" x14ac:dyDescent="0.2">
      <c r="A1480" s="60">
        <v>39640</v>
      </c>
      <c r="B1480" s="7" t="s">
        <v>1497</v>
      </c>
      <c r="C1480" s="60" t="s">
        <v>43</v>
      </c>
      <c r="D1480" s="61">
        <v>12.97</v>
      </c>
      <c r="E1480" s="62">
        <v>0</v>
      </c>
    </row>
    <row r="1481" spans="1:5" x14ac:dyDescent="0.2">
      <c r="A1481" s="60">
        <v>7216</v>
      </c>
      <c r="B1481" s="7" t="s">
        <v>1498</v>
      </c>
      <c r="C1481" s="60" t="s">
        <v>43</v>
      </c>
      <c r="D1481" s="61">
        <v>69.69</v>
      </c>
      <c r="E1481" s="62">
        <v>0</v>
      </c>
    </row>
    <row r="1482" spans="1:5" x14ac:dyDescent="0.2">
      <c r="A1482" s="60">
        <v>20235</v>
      </c>
      <c r="B1482" s="7" t="s">
        <v>1499</v>
      </c>
      <c r="C1482" s="60" t="s">
        <v>43</v>
      </c>
      <c r="D1482" s="61">
        <v>56.03</v>
      </c>
      <c r="E1482" s="62">
        <v>0</v>
      </c>
    </row>
    <row r="1483" spans="1:5" x14ac:dyDescent="0.2">
      <c r="A1483" s="60">
        <v>7181</v>
      </c>
      <c r="B1483" s="7" t="s">
        <v>1500</v>
      </c>
      <c r="C1483" s="60" t="s">
        <v>43</v>
      </c>
      <c r="D1483" s="61">
        <v>7.38</v>
      </c>
      <c r="E1483" s="62">
        <v>0</v>
      </c>
    </row>
    <row r="1484" spans="1:5" x14ac:dyDescent="0.2">
      <c r="A1484" s="60">
        <v>40742</v>
      </c>
      <c r="B1484" s="7" t="s">
        <v>1501</v>
      </c>
      <c r="C1484" s="60" t="s">
        <v>43</v>
      </c>
      <c r="D1484" s="61">
        <v>14.55</v>
      </c>
      <c r="E1484" s="62">
        <v>0</v>
      </c>
    </row>
    <row r="1485" spans="1:5" x14ac:dyDescent="0.2">
      <c r="A1485" s="60">
        <v>7214</v>
      </c>
      <c r="B1485" s="7" t="s">
        <v>1502</v>
      </c>
      <c r="C1485" s="60" t="s">
        <v>43</v>
      </c>
      <c r="D1485" s="61">
        <v>68.05</v>
      </c>
      <c r="E1485" s="62">
        <v>0</v>
      </c>
    </row>
    <row r="1486" spans="1:5" x14ac:dyDescent="0.2">
      <c r="A1486" s="60">
        <v>7219</v>
      </c>
      <c r="B1486" s="7" t="s">
        <v>1503</v>
      </c>
      <c r="C1486" s="60" t="s">
        <v>43</v>
      </c>
      <c r="D1486" s="61">
        <v>60.36</v>
      </c>
      <c r="E1486" s="62">
        <v>0</v>
      </c>
    </row>
    <row r="1487" spans="1:5" x14ac:dyDescent="0.2">
      <c r="A1487" s="60">
        <v>2628</v>
      </c>
      <c r="B1487" s="7" t="s">
        <v>1504</v>
      </c>
      <c r="C1487" s="60" t="s">
        <v>43</v>
      </c>
      <c r="D1487" s="61">
        <v>267.68</v>
      </c>
      <c r="E1487" s="62">
        <v>0</v>
      </c>
    </row>
    <row r="1488" spans="1:5" x14ac:dyDescent="0.2">
      <c r="A1488" s="60">
        <v>2622</v>
      </c>
      <c r="B1488" s="7" t="s">
        <v>1505</v>
      </c>
      <c r="C1488" s="60" t="s">
        <v>43</v>
      </c>
      <c r="D1488" s="61">
        <v>6.36</v>
      </c>
      <c r="E1488" s="62">
        <v>0</v>
      </c>
    </row>
    <row r="1489" spans="1:5" x14ac:dyDescent="0.2">
      <c r="A1489" s="60">
        <v>2623</v>
      </c>
      <c r="B1489" s="7" t="s">
        <v>1506</v>
      </c>
      <c r="C1489" s="60" t="s">
        <v>43</v>
      </c>
      <c r="D1489" s="61">
        <v>7.65</v>
      </c>
      <c r="E1489" s="62">
        <v>0</v>
      </c>
    </row>
    <row r="1490" spans="1:5" x14ac:dyDescent="0.2">
      <c r="A1490" s="60">
        <v>2624</v>
      </c>
      <c r="B1490" s="7" t="s">
        <v>1507</v>
      </c>
      <c r="C1490" s="60" t="s">
        <v>43</v>
      </c>
      <c r="D1490" s="61">
        <v>12.16</v>
      </c>
      <c r="E1490" s="62">
        <v>0</v>
      </c>
    </row>
    <row r="1491" spans="1:5" x14ac:dyDescent="0.2">
      <c r="A1491" s="60">
        <v>2625</v>
      </c>
      <c r="B1491" s="7" t="s">
        <v>1508</v>
      </c>
      <c r="C1491" s="60" t="s">
        <v>43</v>
      </c>
      <c r="D1491" s="61">
        <v>25.68</v>
      </c>
      <c r="E1491" s="62">
        <v>0</v>
      </c>
    </row>
    <row r="1492" spans="1:5" x14ac:dyDescent="0.2">
      <c r="A1492" s="60">
        <v>2626</v>
      </c>
      <c r="B1492" s="7" t="s">
        <v>1509</v>
      </c>
      <c r="C1492" s="60" t="s">
        <v>43</v>
      </c>
      <c r="D1492" s="61">
        <v>37.630000000000003</v>
      </c>
      <c r="E1492" s="62">
        <v>0</v>
      </c>
    </row>
    <row r="1493" spans="1:5" x14ac:dyDescent="0.2">
      <c r="A1493" s="60">
        <v>2630</v>
      </c>
      <c r="B1493" s="7" t="s">
        <v>1510</v>
      </c>
      <c r="C1493" s="60" t="s">
        <v>43</v>
      </c>
      <c r="D1493" s="61">
        <v>57.24</v>
      </c>
      <c r="E1493" s="62">
        <v>0</v>
      </c>
    </row>
    <row r="1494" spans="1:5" x14ac:dyDescent="0.2">
      <c r="A1494" s="60">
        <v>2627</v>
      </c>
      <c r="B1494" s="7" t="s">
        <v>1511</v>
      </c>
      <c r="C1494" s="60" t="s">
        <v>43</v>
      </c>
      <c r="D1494" s="61">
        <v>100.82</v>
      </c>
      <c r="E1494" s="62">
        <v>0</v>
      </c>
    </row>
    <row r="1495" spans="1:5" x14ac:dyDescent="0.2">
      <c r="A1495" s="60">
        <v>2629</v>
      </c>
      <c r="B1495" s="7" t="s">
        <v>1512</v>
      </c>
      <c r="C1495" s="60" t="s">
        <v>43</v>
      </c>
      <c r="D1495" s="61">
        <v>136.37</v>
      </c>
      <c r="E1495" s="62">
        <v>0</v>
      </c>
    </row>
    <row r="1496" spans="1:5" x14ac:dyDescent="0.2">
      <c r="A1496" s="60">
        <v>1880</v>
      </c>
      <c r="B1496" s="7" t="s">
        <v>1513</v>
      </c>
      <c r="C1496" s="60" t="s">
        <v>43</v>
      </c>
      <c r="D1496" s="61">
        <v>3.93</v>
      </c>
      <c r="E1496" s="62">
        <v>0</v>
      </c>
    </row>
    <row r="1497" spans="1:5" x14ac:dyDescent="0.2">
      <c r="A1497" s="60">
        <v>39274</v>
      </c>
      <c r="B1497" s="7" t="s">
        <v>1514</v>
      </c>
      <c r="C1497" s="60" t="s">
        <v>43</v>
      </c>
      <c r="D1497" s="61">
        <v>3.05</v>
      </c>
      <c r="E1497" s="62">
        <v>0</v>
      </c>
    </row>
    <row r="1498" spans="1:5" x14ac:dyDescent="0.2">
      <c r="A1498" s="60">
        <v>12033</v>
      </c>
      <c r="B1498" s="7" t="s">
        <v>1515</v>
      </c>
      <c r="C1498" s="60" t="s">
        <v>43</v>
      </c>
      <c r="D1498" s="61">
        <v>12.54</v>
      </c>
      <c r="E1498" s="62">
        <v>0</v>
      </c>
    </row>
    <row r="1499" spans="1:5" x14ac:dyDescent="0.2">
      <c r="A1499" s="60">
        <v>40408</v>
      </c>
      <c r="B1499" s="7" t="s">
        <v>1516</v>
      </c>
      <c r="C1499" s="60" t="s">
        <v>43</v>
      </c>
      <c r="D1499" s="61">
        <v>8.24</v>
      </c>
      <c r="E1499" s="62">
        <v>0</v>
      </c>
    </row>
    <row r="1500" spans="1:5" x14ac:dyDescent="0.2">
      <c r="A1500" s="60">
        <v>39276</v>
      </c>
      <c r="B1500" s="7" t="s">
        <v>1517</v>
      </c>
      <c r="C1500" s="60" t="s">
        <v>43</v>
      </c>
      <c r="D1500" s="61">
        <v>7.43</v>
      </c>
      <c r="E1500" s="62">
        <v>0</v>
      </c>
    </row>
    <row r="1501" spans="1:5" x14ac:dyDescent="0.2">
      <c r="A1501" s="60">
        <v>40409</v>
      </c>
      <c r="B1501" s="7" t="s">
        <v>1518</v>
      </c>
      <c r="C1501" s="60" t="s">
        <v>43</v>
      </c>
      <c r="D1501" s="61">
        <v>2.91</v>
      </c>
      <c r="E1501" s="62">
        <v>0</v>
      </c>
    </row>
    <row r="1502" spans="1:5" x14ac:dyDescent="0.2">
      <c r="A1502" s="60">
        <v>39277</v>
      </c>
      <c r="B1502" s="7" t="s">
        <v>1519</v>
      </c>
      <c r="C1502" s="60" t="s">
        <v>43</v>
      </c>
      <c r="D1502" s="61">
        <v>20.05</v>
      </c>
      <c r="E1502" s="62">
        <v>0</v>
      </c>
    </row>
    <row r="1503" spans="1:5" x14ac:dyDescent="0.2">
      <c r="A1503" s="60">
        <v>12034</v>
      </c>
      <c r="B1503" s="7" t="s">
        <v>1520</v>
      </c>
      <c r="C1503" s="60" t="s">
        <v>43</v>
      </c>
      <c r="D1503" s="61">
        <v>5.68</v>
      </c>
      <c r="E1503" s="62">
        <v>0</v>
      </c>
    </row>
    <row r="1504" spans="1:5" x14ac:dyDescent="0.2">
      <c r="A1504" s="60">
        <v>39879</v>
      </c>
      <c r="B1504" s="7" t="s">
        <v>1521</v>
      </c>
      <c r="C1504" s="60" t="s">
        <v>43</v>
      </c>
      <c r="D1504" s="61"/>
      <c r="E1504" s="62">
        <v>0</v>
      </c>
    </row>
    <row r="1505" spans="1:5" x14ac:dyDescent="0.2">
      <c r="A1505" s="60">
        <v>39880</v>
      </c>
      <c r="B1505" s="7" t="s">
        <v>1522</v>
      </c>
      <c r="C1505" s="60" t="s">
        <v>43</v>
      </c>
      <c r="D1505" s="61"/>
      <c r="E1505" s="62">
        <v>0</v>
      </c>
    </row>
    <row r="1506" spans="1:5" x14ac:dyDescent="0.2">
      <c r="A1506" s="60">
        <v>39881</v>
      </c>
      <c r="B1506" s="7" t="s">
        <v>1523</v>
      </c>
      <c r="C1506" s="60" t="s">
        <v>43</v>
      </c>
      <c r="D1506" s="61"/>
      <c r="E1506" s="62">
        <v>0</v>
      </c>
    </row>
    <row r="1507" spans="1:5" x14ac:dyDescent="0.2">
      <c r="A1507" s="60">
        <v>39882</v>
      </c>
      <c r="B1507" s="7" t="s">
        <v>1524</v>
      </c>
      <c r="C1507" s="60" t="s">
        <v>43</v>
      </c>
      <c r="D1507" s="61"/>
      <c r="E1507" s="62">
        <v>0</v>
      </c>
    </row>
    <row r="1508" spans="1:5" x14ac:dyDescent="0.2">
      <c r="A1508" s="60">
        <v>39883</v>
      </c>
      <c r="B1508" s="7" t="s">
        <v>1525</v>
      </c>
      <c r="C1508" s="60" t="s">
        <v>43</v>
      </c>
      <c r="D1508" s="61"/>
      <c r="E1508" s="62">
        <v>0</v>
      </c>
    </row>
    <row r="1509" spans="1:5" x14ac:dyDescent="0.2">
      <c r="A1509" s="60">
        <v>39884</v>
      </c>
      <c r="B1509" s="7" t="s">
        <v>1526</v>
      </c>
      <c r="C1509" s="60" t="s">
        <v>43</v>
      </c>
      <c r="D1509" s="61"/>
      <c r="E1509" s="62">
        <v>0</v>
      </c>
    </row>
    <row r="1510" spans="1:5" x14ac:dyDescent="0.2">
      <c r="A1510" s="60">
        <v>39885</v>
      </c>
      <c r="B1510" s="7" t="s">
        <v>1527</v>
      </c>
      <c r="C1510" s="60" t="s">
        <v>43</v>
      </c>
      <c r="D1510" s="61"/>
      <c r="E1510" s="62">
        <v>0</v>
      </c>
    </row>
    <row r="1511" spans="1:5" x14ac:dyDescent="0.2">
      <c r="A1511" s="60">
        <v>1777</v>
      </c>
      <c r="B1511" s="7" t="s">
        <v>1528</v>
      </c>
      <c r="C1511" s="60" t="s">
        <v>43</v>
      </c>
      <c r="D1511" s="61">
        <v>84.13</v>
      </c>
      <c r="E1511" s="62">
        <v>0</v>
      </c>
    </row>
    <row r="1512" spans="1:5" x14ac:dyDescent="0.2">
      <c r="A1512" s="60">
        <v>1819</v>
      </c>
      <c r="B1512" s="7" t="s">
        <v>1529</v>
      </c>
      <c r="C1512" s="60" t="s">
        <v>43</v>
      </c>
      <c r="D1512" s="61">
        <v>61.21</v>
      </c>
      <c r="E1512" s="62">
        <v>0</v>
      </c>
    </row>
    <row r="1513" spans="1:5" x14ac:dyDescent="0.2">
      <c r="A1513" s="60">
        <v>1776</v>
      </c>
      <c r="B1513" s="7" t="s">
        <v>1530</v>
      </c>
      <c r="C1513" s="60" t="s">
        <v>43</v>
      </c>
      <c r="D1513" s="61">
        <v>49.8</v>
      </c>
      <c r="E1513" s="62">
        <v>0</v>
      </c>
    </row>
    <row r="1514" spans="1:5" x14ac:dyDescent="0.2">
      <c r="A1514" s="60">
        <v>1775</v>
      </c>
      <c r="B1514" s="7" t="s">
        <v>1531</v>
      </c>
      <c r="C1514" s="60" t="s">
        <v>43</v>
      </c>
      <c r="D1514" s="61">
        <v>18.3</v>
      </c>
      <c r="E1514" s="62">
        <v>0</v>
      </c>
    </row>
    <row r="1515" spans="1:5" x14ac:dyDescent="0.2">
      <c r="A1515" s="60">
        <v>1778</v>
      </c>
      <c r="B1515" s="7" t="s">
        <v>1532</v>
      </c>
      <c r="C1515" s="60" t="s">
        <v>43</v>
      </c>
      <c r="D1515" s="61">
        <v>203.63</v>
      </c>
      <c r="E1515" s="62">
        <v>0</v>
      </c>
    </row>
    <row r="1516" spans="1:5" x14ac:dyDescent="0.2">
      <c r="A1516" s="60">
        <v>1818</v>
      </c>
      <c r="B1516" s="7" t="s">
        <v>1533</v>
      </c>
      <c r="C1516" s="60" t="s">
        <v>43</v>
      </c>
      <c r="D1516" s="61">
        <v>135.16999999999999</v>
      </c>
      <c r="E1516" s="62">
        <v>0</v>
      </c>
    </row>
    <row r="1517" spans="1:5" x14ac:dyDescent="0.2">
      <c r="A1517" s="60">
        <v>1779</v>
      </c>
      <c r="B1517" s="7" t="s">
        <v>1534</v>
      </c>
      <c r="C1517" s="60" t="s">
        <v>43</v>
      </c>
      <c r="D1517" s="61">
        <v>296.16000000000003</v>
      </c>
      <c r="E1517" s="62">
        <v>0</v>
      </c>
    </row>
    <row r="1518" spans="1:5" x14ac:dyDescent="0.2">
      <c r="A1518" s="60">
        <v>1820</v>
      </c>
      <c r="B1518" s="7" t="s">
        <v>1535</v>
      </c>
      <c r="C1518" s="60" t="s">
        <v>43</v>
      </c>
      <c r="D1518" s="61">
        <v>26.43</v>
      </c>
      <c r="E1518" s="62">
        <v>0</v>
      </c>
    </row>
    <row r="1519" spans="1:5" x14ac:dyDescent="0.2">
      <c r="A1519" s="60">
        <v>1780</v>
      </c>
      <c r="B1519" s="7" t="s">
        <v>1536</v>
      </c>
      <c r="C1519" s="60" t="s">
        <v>43</v>
      </c>
      <c r="D1519" s="61">
        <v>610.53</v>
      </c>
      <c r="E1519" s="62">
        <v>0</v>
      </c>
    </row>
    <row r="1520" spans="1:5" x14ac:dyDescent="0.2">
      <c r="A1520" s="60">
        <v>1783</v>
      </c>
      <c r="B1520" s="7" t="s">
        <v>1537</v>
      </c>
      <c r="C1520" s="60" t="s">
        <v>43</v>
      </c>
      <c r="D1520" s="61">
        <v>64.55</v>
      </c>
      <c r="E1520" s="62">
        <v>0</v>
      </c>
    </row>
    <row r="1521" spans="1:5" x14ac:dyDescent="0.2">
      <c r="A1521" s="60">
        <v>1782</v>
      </c>
      <c r="B1521" s="7" t="s">
        <v>1538</v>
      </c>
      <c r="C1521" s="60" t="s">
        <v>43</v>
      </c>
      <c r="D1521" s="61">
        <v>51.04</v>
      </c>
      <c r="E1521" s="62">
        <v>0</v>
      </c>
    </row>
    <row r="1522" spans="1:5" x14ac:dyDescent="0.2">
      <c r="A1522" s="60">
        <v>1781</v>
      </c>
      <c r="B1522" s="7" t="s">
        <v>1539</v>
      </c>
      <c r="C1522" s="60" t="s">
        <v>43</v>
      </c>
      <c r="D1522" s="61">
        <v>33.25</v>
      </c>
      <c r="E1522" s="62">
        <v>0</v>
      </c>
    </row>
    <row r="1523" spans="1:5" x14ac:dyDescent="0.2">
      <c r="A1523" s="60">
        <v>1817</v>
      </c>
      <c r="B1523" s="7" t="s">
        <v>1540</v>
      </c>
      <c r="C1523" s="60" t="s">
        <v>43</v>
      </c>
      <c r="D1523" s="61">
        <v>15.21</v>
      </c>
      <c r="E1523" s="62">
        <v>0</v>
      </c>
    </row>
    <row r="1524" spans="1:5" x14ac:dyDescent="0.2">
      <c r="A1524" s="60">
        <v>1784</v>
      </c>
      <c r="B1524" s="7" t="s">
        <v>1541</v>
      </c>
      <c r="C1524" s="60" t="s">
        <v>43</v>
      </c>
      <c r="D1524" s="61">
        <v>182.28</v>
      </c>
      <c r="E1524" s="62">
        <v>0</v>
      </c>
    </row>
    <row r="1525" spans="1:5" x14ac:dyDescent="0.2">
      <c r="A1525" s="60">
        <v>1810</v>
      </c>
      <c r="B1525" s="7" t="s">
        <v>1542</v>
      </c>
      <c r="C1525" s="60" t="s">
        <v>43</v>
      </c>
      <c r="D1525" s="61">
        <v>101.1</v>
      </c>
      <c r="E1525" s="62">
        <v>0</v>
      </c>
    </row>
    <row r="1526" spans="1:5" x14ac:dyDescent="0.2">
      <c r="A1526" s="60">
        <v>1812</v>
      </c>
      <c r="B1526" s="7" t="s">
        <v>1543</v>
      </c>
      <c r="C1526" s="60" t="s">
        <v>43</v>
      </c>
      <c r="D1526" s="61">
        <v>255.23</v>
      </c>
      <c r="E1526" s="62">
        <v>0</v>
      </c>
    </row>
    <row r="1527" spans="1:5" x14ac:dyDescent="0.2">
      <c r="A1527" s="60">
        <v>1811</v>
      </c>
      <c r="B1527" s="7" t="s">
        <v>1544</v>
      </c>
      <c r="C1527" s="60" t="s">
        <v>43</v>
      </c>
      <c r="D1527" s="61">
        <v>21.87</v>
      </c>
      <c r="E1527" s="62">
        <v>0</v>
      </c>
    </row>
    <row r="1528" spans="1:5" x14ac:dyDescent="0.2">
      <c r="A1528" s="60">
        <v>40386</v>
      </c>
      <c r="B1528" s="7" t="s">
        <v>1545</v>
      </c>
      <c r="C1528" s="60" t="s">
        <v>43</v>
      </c>
      <c r="D1528" s="61">
        <v>123.74</v>
      </c>
      <c r="E1528" s="62">
        <v>0</v>
      </c>
    </row>
    <row r="1529" spans="1:5" x14ac:dyDescent="0.2">
      <c r="A1529" s="60">
        <v>40384</v>
      </c>
      <c r="B1529" s="7" t="s">
        <v>1546</v>
      </c>
      <c r="C1529" s="60" t="s">
        <v>43</v>
      </c>
      <c r="D1529" s="61">
        <v>84.72</v>
      </c>
      <c r="E1529" s="62">
        <v>0</v>
      </c>
    </row>
    <row r="1530" spans="1:5" x14ac:dyDescent="0.2">
      <c r="A1530" s="60">
        <v>40423</v>
      </c>
      <c r="B1530" s="7" t="s">
        <v>1547</v>
      </c>
      <c r="C1530" s="60" t="s">
        <v>43</v>
      </c>
      <c r="D1530" s="61">
        <v>55.43</v>
      </c>
      <c r="E1530" s="62">
        <v>0</v>
      </c>
    </row>
    <row r="1531" spans="1:5" x14ac:dyDescent="0.2">
      <c r="A1531" s="60">
        <v>40379</v>
      </c>
      <c r="B1531" s="7" t="s">
        <v>1548</v>
      </c>
      <c r="C1531" s="60" t="s">
        <v>43</v>
      </c>
      <c r="D1531" s="61">
        <v>29.29</v>
      </c>
      <c r="E1531" s="62">
        <v>0</v>
      </c>
    </row>
    <row r="1532" spans="1:5" x14ac:dyDescent="0.2">
      <c r="A1532" s="60">
        <v>40389</v>
      </c>
      <c r="B1532" s="7" t="s">
        <v>1549</v>
      </c>
      <c r="C1532" s="60" t="s">
        <v>43</v>
      </c>
      <c r="D1532" s="61">
        <v>351.48</v>
      </c>
      <c r="E1532" s="62">
        <v>0</v>
      </c>
    </row>
    <row r="1533" spans="1:5" x14ac:dyDescent="0.2">
      <c r="A1533" s="60">
        <v>40388</v>
      </c>
      <c r="B1533" s="7" t="s">
        <v>1550</v>
      </c>
      <c r="C1533" s="60" t="s">
        <v>43</v>
      </c>
      <c r="D1533" s="61">
        <v>175.93</v>
      </c>
      <c r="E1533" s="62">
        <v>0</v>
      </c>
    </row>
    <row r="1534" spans="1:5" x14ac:dyDescent="0.2">
      <c r="A1534" s="60">
        <v>40391</v>
      </c>
      <c r="B1534" s="7" t="s">
        <v>1551</v>
      </c>
      <c r="C1534" s="60" t="s">
        <v>43</v>
      </c>
      <c r="D1534" s="61">
        <v>912.28</v>
      </c>
      <c r="E1534" s="62">
        <v>0</v>
      </c>
    </row>
    <row r="1535" spans="1:5" x14ac:dyDescent="0.2">
      <c r="A1535" s="60">
        <v>40381</v>
      </c>
      <c r="B1535" s="7" t="s">
        <v>1552</v>
      </c>
      <c r="C1535" s="60" t="s">
        <v>43</v>
      </c>
      <c r="D1535" s="61">
        <v>39.049999999999997</v>
      </c>
      <c r="E1535" s="62">
        <v>0</v>
      </c>
    </row>
    <row r="1536" spans="1:5" x14ac:dyDescent="0.2">
      <c r="A1536" s="60">
        <v>2609</v>
      </c>
      <c r="B1536" s="7" t="s">
        <v>1553</v>
      </c>
      <c r="C1536" s="60" t="s">
        <v>43</v>
      </c>
      <c r="D1536" s="61">
        <v>5.97</v>
      </c>
      <c r="E1536" s="62">
        <v>0</v>
      </c>
    </row>
    <row r="1537" spans="1:5" x14ac:dyDescent="0.2">
      <c r="A1537" s="60">
        <v>2634</v>
      </c>
      <c r="B1537" s="7" t="s">
        <v>1554</v>
      </c>
      <c r="C1537" s="60" t="s">
        <v>43</v>
      </c>
      <c r="D1537" s="61">
        <v>7.84</v>
      </c>
      <c r="E1537" s="62">
        <v>0</v>
      </c>
    </row>
    <row r="1538" spans="1:5" x14ac:dyDescent="0.2">
      <c r="A1538" s="60">
        <v>2611</v>
      </c>
      <c r="B1538" s="7" t="s">
        <v>1555</v>
      </c>
      <c r="C1538" s="60" t="s">
        <v>43</v>
      </c>
      <c r="D1538" s="61">
        <v>22.1</v>
      </c>
      <c r="E1538" s="62">
        <v>0</v>
      </c>
    </row>
    <row r="1539" spans="1:5" x14ac:dyDescent="0.2">
      <c r="A1539" s="60">
        <v>40414</v>
      </c>
      <c r="B1539" s="7" t="s">
        <v>1556</v>
      </c>
      <c r="C1539" s="60" t="s">
        <v>43</v>
      </c>
      <c r="D1539" s="61"/>
      <c r="E1539" s="62">
        <v>0</v>
      </c>
    </row>
    <row r="1540" spans="1:5" x14ac:dyDescent="0.2">
      <c r="A1540" s="60">
        <v>40416</v>
      </c>
      <c r="B1540" s="7" t="s">
        <v>1557</v>
      </c>
      <c r="C1540" s="60" t="s">
        <v>43</v>
      </c>
      <c r="D1540" s="61"/>
      <c r="E1540" s="62">
        <v>0</v>
      </c>
    </row>
    <row r="1541" spans="1:5" x14ac:dyDescent="0.2">
      <c r="A1541" s="60">
        <v>40418</v>
      </c>
      <c r="B1541" s="7" t="s">
        <v>1558</v>
      </c>
      <c r="C1541" s="60" t="s">
        <v>43</v>
      </c>
      <c r="D1541" s="61"/>
      <c r="E1541" s="62">
        <v>0</v>
      </c>
    </row>
    <row r="1542" spans="1:5" x14ac:dyDescent="0.2">
      <c r="A1542" s="60">
        <v>34359</v>
      </c>
      <c r="B1542" s="7" t="s">
        <v>1559</v>
      </c>
      <c r="C1542" s="60" t="s">
        <v>43</v>
      </c>
      <c r="D1542" s="61">
        <v>12.71</v>
      </c>
      <c r="E1542" s="62">
        <v>0</v>
      </c>
    </row>
    <row r="1543" spans="1:5" x14ac:dyDescent="0.2">
      <c r="A1543" s="60">
        <v>1789</v>
      </c>
      <c r="B1543" s="7" t="s">
        <v>1560</v>
      </c>
      <c r="C1543" s="60" t="s">
        <v>43</v>
      </c>
      <c r="D1543" s="61">
        <v>80.739999999999995</v>
      </c>
      <c r="E1543" s="62">
        <v>0</v>
      </c>
    </row>
    <row r="1544" spans="1:5" x14ac:dyDescent="0.2">
      <c r="A1544" s="60">
        <v>1788</v>
      </c>
      <c r="B1544" s="7" t="s">
        <v>1561</v>
      </c>
      <c r="C1544" s="60" t="s">
        <v>43</v>
      </c>
      <c r="D1544" s="61">
        <v>64.72</v>
      </c>
      <c r="E1544" s="62">
        <v>0</v>
      </c>
    </row>
    <row r="1545" spans="1:5" x14ac:dyDescent="0.2">
      <c r="A1545" s="60">
        <v>1787</v>
      </c>
      <c r="B1545" s="7" t="s">
        <v>1562</v>
      </c>
      <c r="C1545" s="60" t="s">
        <v>43</v>
      </c>
      <c r="D1545" s="61">
        <v>38.479999999999997</v>
      </c>
      <c r="E1545" s="62">
        <v>0</v>
      </c>
    </row>
    <row r="1546" spans="1:5" x14ac:dyDescent="0.2">
      <c r="A1546" s="60">
        <v>1786</v>
      </c>
      <c r="B1546" s="7" t="s">
        <v>1563</v>
      </c>
      <c r="C1546" s="60" t="s">
        <v>43</v>
      </c>
      <c r="D1546" s="61">
        <v>16.07</v>
      </c>
      <c r="E1546" s="62">
        <v>0</v>
      </c>
    </row>
    <row r="1547" spans="1:5" x14ac:dyDescent="0.2">
      <c r="A1547" s="60">
        <v>1791</v>
      </c>
      <c r="B1547" s="7" t="s">
        <v>1564</v>
      </c>
      <c r="C1547" s="60" t="s">
        <v>43</v>
      </c>
      <c r="D1547" s="61">
        <v>233.35</v>
      </c>
      <c r="E1547" s="62">
        <v>0</v>
      </c>
    </row>
    <row r="1548" spans="1:5" x14ac:dyDescent="0.2">
      <c r="A1548" s="60">
        <v>1790</v>
      </c>
      <c r="B1548" s="7" t="s">
        <v>1565</v>
      </c>
      <c r="C1548" s="60" t="s">
        <v>43</v>
      </c>
      <c r="D1548" s="61">
        <v>134.47</v>
      </c>
      <c r="E1548" s="62">
        <v>0</v>
      </c>
    </row>
    <row r="1549" spans="1:5" x14ac:dyDescent="0.2">
      <c r="A1549" s="60">
        <v>1792</v>
      </c>
      <c r="B1549" s="7" t="s">
        <v>1566</v>
      </c>
      <c r="C1549" s="60" t="s">
        <v>43</v>
      </c>
      <c r="D1549" s="61">
        <v>314.99</v>
      </c>
      <c r="E1549" s="62">
        <v>0</v>
      </c>
    </row>
    <row r="1550" spans="1:5" x14ac:dyDescent="0.2">
      <c r="A1550" s="60">
        <v>1813</v>
      </c>
      <c r="B1550" s="7" t="s">
        <v>1567</v>
      </c>
      <c r="C1550" s="60" t="s">
        <v>43</v>
      </c>
      <c r="D1550" s="61">
        <v>25.5</v>
      </c>
      <c r="E1550" s="62">
        <v>0</v>
      </c>
    </row>
    <row r="1551" spans="1:5" x14ac:dyDescent="0.2">
      <c r="A1551" s="60">
        <v>1793</v>
      </c>
      <c r="B1551" s="7" t="s">
        <v>1568</v>
      </c>
      <c r="C1551" s="60" t="s">
        <v>43</v>
      </c>
      <c r="D1551" s="61">
        <v>636.49</v>
      </c>
      <c r="E1551" s="62">
        <v>0</v>
      </c>
    </row>
    <row r="1552" spans="1:5" x14ac:dyDescent="0.2">
      <c r="A1552" s="60">
        <v>1797</v>
      </c>
      <c r="B1552" s="7" t="s">
        <v>1569</v>
      </c>
      <c r="C1552" s="60" t="s">
        <v>43</v>
      </c>
      <c r="D1552" s="61">
        <v>91.68</v>
      </c>
      <c r="E1552" s="62">
        <v>0</v>
      </c>
    </row>
    <row r="1553" spans="1:5" x14ac:dyDescent="0.2">
      <c r="A1553" s="60">
        <v>1796</v>
      </c>
      <c r="B1553" s="7" t="s">
        <v>1570</v>
      </c>
      <c r="C1553" s="60" t="s">
        <v>43</v>
      </c>
      <c r="D1553" s="61">
        <v>70.33</v>
      </c>
      <c r="E1553" s="62">
        <v>0</v>
      </c>
    </row>
    <row r="1554" spans="1:5" x14ac:dyDescent="0.2">
      <c r="A1554" s="60">
        <v>1816</v>
      </c>
      <c r="B1554" s="7" t="s">
        <v>1571</v>
      </c>
      <c r="C1554" s="60" t="s">
        <v>43</v>
      </c>
      <c r="D1554" s="61">
        <v>37.85</v>
      </c>
      <c r="E1554" s="62">
        <v>0</v>
      </c>
    </row>
    <row r="1555" spans="1:5" x14ac:dyDescent="0.2">
      <c r="A1555" s="60">
        <v>1794</v>
      </c>
      <c r="B1555" s="7" t="s">
        <v>1572</v>
      </c>
      <c r="C1555" s="60" t="s">
        <v>43</v>
      </c>
      <c r="D1555" s="61">
        <v>16.79</v>
      </c>
      <c r="E1555" s="62">
        <v>0</v>
      </c>
    </row>
    <row r="1556" spans="1:5" x14ac:dyDescent="0.2">
      <c r="A1556" s="60">
        <v>1815</v>
      </c>
      <c r="B1556" s="7" t="s">
        <v>1573</v>
      </c>
      <c r="C1556" s="60" t="s">
        <v>43</v>
      </c>
      <c r="D1556" s="61">
        <v>290.69</v>
      </c>
      <c r="E1556" s="62">
        <v>0</v>
      </c>
    </row>
    <row r="1557" spans="1:5" x14ac:dyDescent="0.2">
      <c r="A1557" s="60">
        <v>1798</v>
      </c>
      <c r="B1557" s="7" t="s">
        <v>1574</v>
      </c>
      <c r="C1557" s="60" t="s">
        <v>43</v>
      </c>
      <c r="D1557" s="61">
        <v>130.07</v>
      </c>
      <c r="E1557" s="62">
        <v>0</v>
      </c>
    </row>
    <row r="1558" spans="1:5" x14ac:dyDescent="0.2">
      <c r="A1558" s="60">
        <v>1799</v>
      </c>
      <c r="B1558" s="7" t="s">
        <v>1575</v>
      </c>
      <c r="C1558" s="60" t="s">
        <v>43</v>
      </c>
      <c r="D1558" s="61">
        <v>378.6</v>
      </c>
      <c r="E1558" s="62">
        <v>0</v>
      </c>
    </row>
    <row r="1559" spans="1:5" x14ac:dyDescent="0.2">
      <c r="A1559" s="60">
        <v>1795</v>
      </c>
      <c r="B1559" s="7" t="s">
        <v>1576</v>
      </c>
      <c r="C1559" s="60" t="s">
        <v>43</v>
      </c>
      <c r="D1559" s="61">
        <v>23.26</v>
      </c>
      <c r="E1559" s="62">
        <v>0</v>
      </c>
    </row>
    <row r="1560" spans="1:5" x14ac:dyDescent="0.2">
      <c r="A1560" s="60">
        <v>1800</v>
      </c>
      <c r="B1560" s="7" t="s">
        <v>1577</v>
      </c>
      <c r="C1560" s="60" t="s">
        <v>43</v>
      </c>
      <c r="D1560" s="61">
        <v>722.81</v>
      </c>
      <c r="E1560" s="62">
        <v>0</v>
      </c>
    </row>
    <row r="1561" spans="1:5" x14ac:dyDescent="0.2">
      <c r="A1561" s="60">
        <v>1802</v>
      </c>
      <c r="B1561" s="7" t="s">
        <v>1578</v>
      </c>
      <c r="C1561" s="60" t="s">
        <v>43</v>
      </c>
      <c r="D1561" s="61">
        <v>1808.05</v>
      </c>
      <c r="E1561" s="62">
        <v>0</v>
      </c>
    </row>
    <row r="1562" spans="1:5" x14ac:dyDescent="0.2">
      <c r="A1562" s="60">
        <v>1809</v>
      </c>
      <c r="B1562" s="7" t="s">
        <v>1579</v>
      </c>
      <c r="C1562" s="60" t="s">
        <v>43</v>
      </c>
      <c r="D1562" s="61">
        <v>75.7</v>
      </c>
      <c r="E1562" s="62">
        <v>0</v>
      </c>
    </row>
    <row r="1563" spans="1:5" x14ac:dyDescent="0.2">
      <c r="A1563" s="60">
        <v>1814</v>
      </c>
      <c r="B1563" s="7" t="s">
        <v>1580</v>
      </c>
      <c r="C1563" s="60" t="s">
        <v>43</v>
      </c>
      <c r="D1563" s="61">
        <v>62.19</v>
      </c>
      <c r="E1563" s="62">
        <v>0</v>
      </c>
    </row>
    <row r="1564" spans="1:5" x14ac:dyDescent="0.2">
      <c r="A1564" s="60">
        <v>1805</v>
      </c>
      <c r="B1564" s="7" t="s">
        <v>1581</v>
      </c>
      <c r="C1564" s="60" t="s">
        <v>43</v>
      </c>
      <c r="D1564" s="61">
        <v>36.090000000000003</v>
      </c>
      <c r="E1564" s="62">
        <v>0</v>
      </c>
    </row>
    <row r="1565" spans="1:5" x14ac:dyDescent="0.2">
      <c r="A1565" s="60">
        <v>1803</v>
      </c>
      <c r="B1565" s="7" t="s">
        <v>1582</v>
      </c>
      <c r="C1565" s="60" t="s">
        <v>43</v>
      </c>
      <c r="D1565" s="61">
        <v>15.72</v>
      </c>
      <c r="E1565" s="62">
        <v>0</v>
      </c>
    </row>
    <row r="1566" spans="1:5" x14ac:dyDescent="0.2">
      <c r="A1566" s="60">
        <v>1821</v>
      </c>
      <c r="B1566" s="7" t="s">
        <v>1583</v>
      </c>
      <c r="C1566" s="60" t="s">
        <v>43</v>
      </c>
      <c r="D1566" s="61">
        <v>213.2</v>
      </c>
      <c r="E1566" s="62">
        <v>0</v>
      </c>
    </row>
    <row r="1567" spans="1:5" x14ac:dyDescent="0.2">
      <c r="A1567" s="60">
        <v>1806</v>
      </c>
      <c r="B1567" s="7" t="s">
        <v>1584</v>
      </c>
      <c r="C1567" s="60" t="s">
        <v>43</v>
      </c>
      <c r="D1567" s="61">
        <v>126.9</v>
      </c>
      <c r="E1567" s="62">
        <v>0</v>
      </c>
    </row>
    <row r="1568" spans="1:5" x14ac:dyDescent="0.2">
      <c r="A1568" s="60">
        <v>1807</v>
      </c>
      <c r="B1568" s="7" t="s">
        <v>1585</v>
      </c>
      <c r="C1568" s="60" t="s">
        <v>43</v>
      </c>
      <c r="D1568" s="61">
        <v>304.91000000000003</v>
      </c>
      <c r="E1568" s="62">
        <v>0</v>
      </c>
    </row>
    <row r="1569" spans="1:5" x14ac:dyDescent="0.2">
      <c r="A1569" s="60">
        <v>1804</v>
      </c>
      <c r="B1569" s="7" t="s">
        <v>1586</v>
      </c>
      <c r="C1569" s="60" t="s">
        <v>43</v>
      </c>
      <c r="D1569" s="61">
        <v>22.37</v>
      </c>
      <c r="E1569" s="62">
        <v>0</v>
      </c>
    </row>
    <row r="1570" spans="1:5" x14ac:dyDescent="0.2">
      <c r="A1570" s="60">
        <v>1808</v>
      </c>
      <c r="B1570" s="7" t="s">
        <v>1587</v>
      </c>
      <c r="C1570" s="60" t="s">
        <v>43</v>
      </c>
      <c r="D1570" s="61">
        <v>611.29</v>
      </c>
      <c r="E1570" s="62">
        <v>0</v>
      </c>
    </row>
    <row r="1571" spans="1:5" x14ac:dyDescent="0.2">
      <c r="A1571" s="60">
        <v>40385</v>
      </c>
      <c r="B1571" s="7" t="s">
        <v>1588</v>
      </c>
      <c r="C1571" s="60" t="s">
        <v>43</v>
      </c>
      <c r="D1571" s="61">
        <v>123.74</v>
      </c>
      <c r="E1571" s="62">
        <v>0</v>
      </c>
    </row>
    <row r="1572" spans="1:5" x14ac:dyDescent="0.2">
      <c r="A1572" s="60">
        <v>40383</v>
      </c>
      <c r="B1572" s="7" t="s">
        <v>1589</v>
      </c>
      <c r="C1572" s="60" t="s">
        <v>43</v>
      </c>
      <c r="D1572" s="61">
        <v>84.72</v>
      </c>
      <c r="E1572" s="62">
        <v>0</v>
      </c>
    </row>
    <row r="1573" spans="1:5" x14ac:dyDescent="0.2">
      <c r="A1573" s="60">
        <v>40382</v>
      </c>
      <c r="B1573" s="7" t="s">
        <v>1590</v>
      </c>
      <c r="C1573" s="60" t="s">
        <v>43</v>
      </c>
      <c r="D1573" s="61">
        <v>55.43</v>
      </c>
      <c r="E1573" s="62">
        <v>0</v>
      </c>
    </row>
    <row r="1574" spans="1:5" x14ac:dyDescent="0.2">
      <c r="A1574" s="60">
        <v>40378</v>
      </c>
      <c r="B1574" s="7" t="s">
        <v>1591</v>
      </c>
      <c r="C1574" s="60" t="s">
        <v>43</v>
      </c>
      <c r="D1574" s="61">
        <v>29.29</v>
      </c>
      <c r="E1574" s="62">
        <v>0</v>
      </c>
    </row>
    <row r="1575" spans="1:5" x14ac:dyDescent="0.2">
      <c r="A1575" s="60">
        <v>40422</v>
      </c>
      <c r="B1575" s="7" t="s">
        <v>1592</v>
      </c>
      <c r="C1575" s="60" t="s">
        <v>43</v>
      </c>
      <c r="D1575" s="61">
        <v>377.58</v>
      </c>
      <c r="E1575" s="62">
        <v>0</v>
      </c>
    </row>
    <row r="1576" spans="1:5" x14ac:dyDescent="0.2">
      <c r="A1576" s="60">
        <v>40387</v>
      </c>
      <c r="B1576" s="7" t="s">
        <v>1593</v>
      </c>
      <c r="C1576" s="60" t="s">
        <v>43</v>
      </c>
      <c r="D1576" s="61">
        <v>192.25</v>
      </c>
      <c r="E1576" s="62">
        <v>0</v>
      </c>
    </row>
    <row r="1577" spans="1:5" x14ac:dyDescent="0.2">
      <c r="A1577" s="60">
        <v>40390</v>
      </c>
      <c r="B1577" s="7" t="s">
        <v>1594</v>
      </c>
      <c r="C1577" s="60" t="s">
        <v>43</v>
      </c>
      <c r="D1577" s="61">
        <v>795.22</v>
      </c>
      <c r="E1577" s="62">
        <v>0</v>
      </c>
    </row>
    <row r="1578" spans="1:5" x14ac:dyDescent="0.2">
      <c r="A1578" s="60">
        <v>40380</v>
      </c>
      <c r="B1578" s="7" t="s">
        <v>1595</v>
      </c>
      <c r="C1578" s="60" t="s">
        <v>43</v>
      </c>
      <c r="D1578" s="61">
        <v>39.049999999999997</v>
      </c>
      <c r="E1578" s="62">
        <v>0</v>
      </c>
    </row>
    <row r="1579" spans="1:5" x14ac:dyDescent="0.2">
      <c r="A1579" s="60">
        <v>2621</v>
      </c>
      <c r="B1579" s="7" t="s">
        <v>1596</v>
      </c>
      <c r="C1579" s="60" t="s">
        <v>43</v>
      </c>
      <c r="D1579" s="61">
        <v>189.12</v>
      </c>
      <c r="E1579" s="62">
        <v>0</v>
      </c>
    </row>
    <row r="1580" spans="1:5" x14ac:dyDescent="0.2">
      <c r="A1580" s="60">
        <v>2616</v>
      </c>
      <c r="B1580" s="7" t="s">
        <v>1597</v>
      </c>
      <c r="C1580" s="60" t="s">
        <v>43</v>
      </c>
      <c r="D1580" s="61">
        <v>5.35</v>
      </c>
      <c r="E1580" s="62">
        <v>0</v>
      </c>
    </row>
    <row r="1581" spans="1:5" x14ac:dyDescent="0.2">
      <c r="A1581" s="60">
        <v>2633</v>
      </c>
      <c r="B1581" s="7" t="s">
        <v>1598</v>
      </c>
      <c r="C1581" s="60" t="s">
        <v>43</v>
      </c>
      <c r="D1581" s="61">
        <v>6.05</v>
      </c>
      <c r="E1581" s="62">
        <v>0</v>
      </c>
    </row>
    <row r="1582" spans="1:5" x14ac:dyDescent="0.2">
      <c r="A1582" s="60">
        <v>2617</v>
      </c>
      <c r="B1582" s="7" t="s">
        <v>1599</v>
      </c>
      <c r="C1582" s="60" t="s">
        <v>43</v>
      </c>
      <c r="D1582" s="61">
        <v>8.23</v>
      </c>
      <c r="E1582" s="62">
        <v>0</v>
      </c>
    </row>
    <row r="1583" spans="1:5" x14ac:dyDescent="0.2">
      <c r="A1583" s="60">
        <v>2618</v>
      </c>
      <c r="B1583" s="7" t="s">
        <v>1600</v>
      </c>
      <c r="C1583" s="60" t="s">
        <v>43</v>
      </c>
      <c r="D1583" s="61">
        <v>18.73</v>
      </c>
      <c r="E1583" s="62">
        <v>0</v>
      </c>
    </row>
    <row r="1584" spans="1:5" x14ac:dyDescent="0.2">
      <c r="A1584" s="60">
        <v>2632</v>
      </c>
      <c r="B1584" s="7" t="s">
        <v>1601</v>
      </c>
      <c r="C1584" s="60" t="s">
        <v>43</v>
      </c>
      <c r="D1584" s="61">
        <v>22.85</v>
      </c>
      <c r="E1584" s="62">
        <v>0</v>
      </c>
    </row>
    <row r="1585" spans="1:5" x14ac:dyDescent="0.2">
      <c r="A1585" s="60">
        <v>2631</v>
      </c>
      <c r="B1585" s="7" t="s">
        <v>1602</v>
      </c>
      <c r="C1585" s="60" t="s">
        <v>43</v>
      </c>
      <c r="D1585" s="61">
        <v>33.54</v>
      </c>
      <c r="E1585" s="62">
        <v>0</v>
      </c>
    </row>
    <row r="1586" spans="1:5" x14ac:dyDescent="0.2">
      <c r="A1586" s="60">
        <v>2619</v>
      </c>
      <c r="B1586" s="7" t="s">
        <v>1603</v>
      </c>
      <c r="C1586" s="60" t="s">
        <v>43</v>
      </c>
      <c r="D1586" s="61">
        <v>84.94</v>
      </c>
      <c r="E1586" s="62">
        <v>0</v>
      </c>
    </row>
    <row r="1587" spans="1:5" x14ac:dyDescent="0.2">
      <c r="A1587" s="60">
        <v>2620</v>
      </c>
      <c r="B1587" s="7" t="s">
        <v>1604</v>
      </c>
      <c r="C1587" s="60" t="s">
        <v>43</v>
      </c>
      <c r="D1587" s="61">
        <v>111.51</v>
      </c>
      <c r="E1587" s="62">
        <v>0</v>
      </c>
    </row>
    <row r="1588" spans="1:5" x14ac:dyDescent="0.2">
      <c r="A1588" s="60">
        <v>40413</v>
      </c>
      <c r="B1588" s="7" t="s">
        <v>1605</v>
      </c>
      <c r="C1588" s="60" t="s">
        <v>43</v>
      </c>
      <c r="D1588" s="61"/>
      <c r="E1588" s="62">
        <v>0</v>
      </c>
    </row>
    <row r="1589" spans="1:5" x14ac:dyDescent="0.2">
      <c r="A1589" s="60">
        <v>40415</v>
      </c>
      <c r="B1589" s="7" t="s">
        <v>1606</v>
      </c>
      <c r="C1589" s="60" t="s">
        <v>43</v>
      </c>
      <c r="D1589" s="61"/>
      <c r="E1589" s="62">
        <v>0</v>
      </c>
    </row>
    <row r="1590" spans="1:5" x14ac:dyDescent="0.2">
      <c r="A1590" s="60">
        <v>40417</v>
      </c>
      <c r="B1590" s="7" t="s">
        <v>1607</v>
      </c>
      <c r="C1590" s="60" t="s">
        <v>43</v>
      </c>
      <c r="D1590" s="61"/>
      <c r="E1590" s="62">
        <v>0</v>
      </c>
    </row>
    <row r="1591" spans="1:5" x14ac:dyDescent="0.2">
      <c r="A1591" s="60">
        <v>39273</v>
      </c>
      <c r="B1591" s="7" t="s">
        <v>1608</v>
      </c>
      <c r="C1591" s="60" t="s">
        <v>43</v>
      </c>
      <c r="D1591" s="61">
        <v>4.29</v>
      </c>
      <c r="E1591" s="62">
        <v>0</v>
      </c>
    </row>
    <row r="1592" spans="1:5" x14ac:dyDescent="0.2">
      <c r="A1592" s="60">
        <v>39271</v>
      </c>
      <c r="B1592" s="7" t="s">
        <v>1609</v>
      </c>
      <c r="C1592" s="60" t="s">
        <v>43</v>
      </c>
      <c r="D1592" s="61">
        <v>2.5299999999999998</v>
      </c>
      <c r="E1592" s="62">
        <v>0</v>
      </c>
    </row>
    <row r="1593" spans="1:5" x14ac:dyDescent="0.2">
      <c r="A1593" s="60">
        <v>39272</v>
      </c>
      <c r="B1593" s="7" t="s">
        <v>1610</v>
      </c>
      <c r="C1593" s="60" t="s">
        <v>43</v>
      </c>
      <c r="D1593" s="61">
        <v>3.1</v>
      </c>
      <c r="E1593" s="62">
        <v>0</v>
      </c>
    </row>
    <row r="1594" spans="1:5" x14ac:dyDescent="0.2">
      <c r="A1594" s="60">
        <v>1875</v>
      </c>
      <c r="B1594" s="7" t="s">
        <v>1611</v>
      </c>
      <c r="C1594" s="60" t="s">
        <v>43</v>
      </c>
      <c r="D1594" s="61">
        <v>6.86</v>
      </c>
      <c r="E1594" s="62">
        <v>0</v>
      </c>
    </row>
    <row r="1595" spans="1:5" x14ac:dyDescent="0.2">
      <c r="A1595" s="60">
        <v>1874</v>
      </c>
      <c r="B1595" s="7" t="s">
        <v>1612</v>
      </c>
      <c r="C1595" s="60" t="s">
        <v>43</v>
      </c>
      <c r="D1595" s="61">
        <v>5.66</v>
      </c>
      <c r="E1595" s="62">
        <v>0</v>
      </c>
    </row>
    <row r="1596" spans="1:5" x14ac:dyDescent="0.2">
      <c r="A1596" s="60">
        <v>1884</v>
      </c>
      <c r="B1596" s="7" t="s">
        <v>1613</v>
      </c>
      <c r="C1596" s="60" t="s">
        <v>43</v>
      </c>
      <c r="D1596" s="61">
        <v>5.0199999999999996</v>
      </c>
      <c r="E1596" s="62">
        <v>0</v>
      </c>
    </row>
    <row r="1597" spans="1:5" x14ac:dyDescent="0.2">
      <c r="A1597" s="60">
        <v>1870</v>
      </c>
      <c r="B1597" s="7" t="s">
        <v>1614</v>
      </c>
      <c r="C1597" s="60" t="s">
        <v>43</v>
      </c>
      <c r="D1597" s="61">
        <v>3.27</v>
      </c>
      <c r="E1597" s="62">
        <v>0</v>
      </c>
    </row>
    <row r="1598" spans="1:5" x14ac:dyDescent="0.2">
      <c r="A1598" s="60">
        <v>1887</v>
      </c>
      <c r="B1598" s="7" t="s">
        <v>1615</v>
      </c>
      <c r="C1598" s="60" t="s">
        <v>43</v>
      </c>
      <c r="D1598" s="61">
        <v>28.43</v>
      </c>
      <c r="E1598" s="62">
        <v>0</v>
      </c>
    </row>
    <row r="1599" spans="1:5" x14ac:dyDescent="0.2">
      <c r="A1599" s="60">
        <v>1876</v>
      </c>
      <c r="B1599" s="7" t="s">
        <v>1616</v>
      </c>
      <c r="C1599" s="60" t="s">
        <v>43</v>
      </c>
      <c r="D1599" s="61">
        <v>11.14</v>
      </c>
      <c r="E1599" s="62">
        <v>0</v>
      </c>
    </row>
    <row r="1600" spans="1:5" x14ac:dyDescent="0.2">
      <c r="A1600" s="60">
        <v>1877</v>
      </c>
      <c r="B1600" s="7" t="s">
        <v>1617</v>
      </c>
      <c r="C1600" s="60" t="s">
        <v>43</v>
      </c>
      <c r="D1600" s="61">
        <v>28.47</v>
      </c>
      <c r="E1600" s="62">
        <v>0</v>
      </c>
    </row>
    <row r="1601" spans="1:5" x14ac:dyDescent="0.2">
      <c r="A1601" s="60">
        <v>1879</v>
      </c>
      <c r="B1601" s="7" t="s">
        <v>1618</v>
      </c>
      <c r="C1601" s="60" t="s">
        <v>43</v>
      </c>
      <c r="D1601" s="61">
        <v>3.31</v>
      </c>
      <c r="E1601" s="62">
        <v>0</v>
      </c>
    </row>
    <row r="1602" spans="1:5" x14ac:dyDescent="0.2">
      <c r="A1602" s="60">
        <v>1878</v>
      </c>
      <c r="B1602" s="7" t="s">
        <v>1619</v>
      </c>
      <c r="C1602" s="60" t="s">
        <v>43</v>
      </c>
      <c r="D1602" s="61">
        <v>57.2</v>
      </c>
      <c r="E1602" s="62">
        <v>0</v>
      </c>
    </row>
    <row r="1603" spans="1:5" x14ac:dyDescent="0.2">
      <c r="A1603" s="60">
        <v>37971</v>
      </c>
      <c r="B1603" s="7" t="s">
        <v>1620</v>
      </c>
      <c r="C1603" s="60" t="s">
        <v>43</v>
      </c>
      <c r="D1603" s="61">
        <v>6.42</v>
      </c>
      <c r="E1603" s="62">
        <v>0</v>
      </c>
    </row>
    <row r="1604" spans="1:5" x14ac:dyDescent="0.2">
      <c r="A1604" s="60">
        <v>37972</v>
      </c>
      <c r="B1604" s="7" t="s">
        <v>1621</v>
      </c>
      <c r="C1604" s="60" t="s">
        <v>43</v>
      </c>
      <c r="D1604" s="61">
        <v>9.11</v>
      </c>
      <c r="E1604" s="62">
        <v>0</v>
      </c>
    </row>
    <row r="1605" spans="1:5" x14ac:dyDescent="0.2">
      <c r="A1605" s="60">
        <v>37973</v>
      </c>
      <c r="B1605" s="7" t="s">
        <v>1622</v>
      </c>
      <c r="C1605" s="60" t="s">
        <v>43</v>
      </c>
      <c r="D1605" s="61">
        <v>17.11</v>
      </c>
      <c r="E1605" s="62">
        <v>0</v>
      </c>
    </row>
    <row r="1606" spans="1:5" x14ac:dyDescent="0.2">
      <c r="A1606" s="60">
        <v>1926</v>
      </c>
      <c r="B1606" s="7" t="s">
        <v>1623</v>
      </c>
      <c r="C1606" s="60" t="s">
        <v>43</v>
      </c>
      <c r="D1606" s="61">
        <v>2.86</v>
      </c>
      <c r="E1606" s="62">
        <v>0</v>
      </c>
    </row>
    <row r="1607" spans="1:5" x14ac:dyDescent="0.2">
      <c r="A1607" s="60">
        <v>1927</v>
      </c>
      <c r="B1607" s="7" t="s">
        <v>1624</v>
      </c>
      <c r="C1607" s="60" t="s">
        <v>43</v>
      </c>
      <c r="D1607" s="61">
        <v>3.21</v>
      </c>
      <c r="E1607" s="62">
        <v>0</v>
      </c>
    </row>
    <row r="1608" spans="1:5" x14ac:dyDescent="0.2">
      <c r="A1608" s="60">
        <v>1923</v>
      </c>
      <c r="B1608" s="7" t="s">
        <v>1625</v>
      </c>
      <c r="C1608" s="60" t="s">
        <v>43</v>
      </c>
      <c r="D1608" s="61">
        <v>5.85</v>
      </c>
      <c r="E1608" s="62">
        <v>0</v>
      </c>
    </row>
    <row r="1609" spans="1:5" x14ac:dyDescent="0.2">
      <c r="A1609" s="60">
        <v>1929</v>
      </c>
      <c r="B1609" s="7" t="s">
        <v>1626</v>
      </c>
      <c r="C1609" s="60" t="s">
        <v>43</v>
      </c>
      <c r="D1609" s="61">
        <v>7.1</v>
      </c>
      <c r="E1609" s="62">
        <v>0</v>
      </c>
    </row>
    <row r="1610" spans="1:5" x14ac:dyDescent="0.2">
      <c r="A1610" s="60">
        <v>1930</v>
      </c>
      <c r="B1610" s="7" t="s">
        <v>1627</v>
      </c>
      <c r="C1610" s="60" t="s">
        <v>43</v>
      </c>
      <c r="D1610" s="61">
        <v>12.15</v>
      </c>
      <c r="E1610" s="62">
        <v>0</v>
      </c>
    </row>
    <row r="1611" spans="1:5" x14ac:dyDescent="0.2">
      <c r="A1611" s="60">
        <v>1924</v>
      </c>
      <c r="B1611" s="7" t="s">
        <v>1628</v>
      </c>
      <c r="C1611" s="60" t="s">
        <v>43</v>
      </c>
      <c r="D1611" s="61">
        <v>19.61</v>
      </c>
      <c r="E1611" s="62">
        <v>0</v>
      </c>
    </row>
    <row r="1612" spans="1:5" x14ac:dyDescent="0.2">
      <c r="A1612" s="60">
        <v>1922</v>
      </c>
      <c r="B1612" s="7" t="s">
        <v>1629</v>
      </c>
      <c r="C1612" s="60" t="s">
        <v>43</v>
      </c>
      <c r="D1612" s="61">
        <v>40.549999999999997</v>
      </c>
      <c r="E1612" s="62">
        <v>0</v>
      </c>
    </row>
    <row r="1613" spans="1:5" x14ac:dyDescent="0.2">
      <c r="A1613" s="60">
        <v>1953</v>
      </c>
      <c r="B1613" s="7" t="s">
        <v>1630</v>
      </c>
      <c r="C1613" s="60" t="s">
        <v>43</v>
      </c>
      <c r="D1613" s="61">
        <v>49.5</v>
      </c>
      <c r="E1613" s="62">
        <v>0</v>
      </c>
    </row>
    <row r="1614" spans="1:5" x14ac:dyDescent="0.2">
      <c r="A1614" s="60">
        <v>1962</v>
      </c>
      <c r="B1614" s="7" t="s">
        <v>1631</v>
      </c>
      <c r="C1614" s="60" t="s">
        <v>43</v>
      </c>
      <c r="D1614" s="61">
        <v>240.48</v>
      </c>
      <c r="E1614" s="62">
        <v>0</v>
      </c>
    </row>
    <row r="1615" spans="1:5" x14ac:dyDescent="0.2">
      <c r="A1615" s="60">
        <v>1955</v>
      </c>
      <c r="B1615" s="7" t="s">
        <v>1632</v>
      </c>
      <c r="C1615" s="60" t="s">
        <v>43</v>
      </c>
      <c r="D1615" s="61">
        <v>2.77</v>
      </c>
      <c r="E1615" s="62">
        <v>0</v>
      </c>
    </row>
    <row r="1616" spans="1:5" x14ac:dyDescent="0.2">
      <c r="A1616" s="60">
        <v>1956</v>
      </c>
      <c r="B1616" s="7" t="s">
        <v>1633</v>
      </c>
      <c r="C1616" s="60" t="s">
        <v>43</v>
      </c>
      <c r="D1616" s="61">
        <v>3.91</v>
      </c>
      <c r="E1616" s="62">
        <v>0</v>
      </c>
    </row>
    <row r="1617" spans="1:5" x14ac:dyDescent="0.2">
      <c r="A1617" s="60">
        <v>1957</v>
      </c>
      <c r="B1617" s="7" t="s">
        <v>1634</v>
      </c>
      <c r="C1617" s="60" t="s">
        <v>43</v>
      </c>
      <c r="D1617" s="61">
        <v>8.4600000000000009</v>
      </c>
      <c r="E1617" s="62">
        <v>0</v>
      </c>
    </row>
    <row r="1618" spans="1:5" x14ac:dyDescent="0.2">
      <c r="A1618" s="60">
        <v>1958</v>
      </c>
      <c r="B1618" s="7" t="s">
        <v>1635</v>
      </c>
      <c r="C1618" s="60" t="s">
        <v>43</v>
      </c>
      <c r="D1618" s="61">
        <v>15.75</v>
      </c>
      <c r="E1618" s="62">
        <v>0</v>
      </c>
    </row>
    <row r="1619" spans="1:5" x14ac:dyDescent="0.2">
      <c r="A1619" s="60">
        <v>1959</v>
      </c>
      <c r="B1619" s="7" t="s">
        <v>1636</v>
      </c>
      <c r="C1619" s="60" t="s">
        <v>43</v>
      </c>
      <c r="D1619" s="61">
        <v>17.09</v>
      </c>
      <c r="E1619" s="62">
        <v>0</v>
      </c>
    </row>
    <row r="1620" spans="1:5" x14ac:dyDescent="0.2">
      <c r="A1620" s="60">
        <v>1925</v>
      </c>
      <c r="B1620" s="7" t="s">
        <v>1637</v>
      </c>
      <c r="C1620" s="60" t="s">
        <v>43</v>
      </c>
      <c r="D1620" s="61">
        <v>44.66</v>
      </c>
      <c r="E1620" s="62">
        <v>0</v>
      </c>
    </row>
    <row r="1621" spans="1:5" x14ac:dyDescent="0.2">
      <c r="A1621" s="60">
        <v>1960</v>
      </c>
      <c r="B1621" s="7" t="s">
        <v>1638</v>
      </c>
      <c r="C1621" s="60" t="s">
        <v>43</v>
      </c>
      <c r="D1621" s="61">
        <v>68.58</v>
      </c>
      <c r="E1621" s="62">
        <v>0</v>
      </c>
    </row>
    <row r="1622" spans="1:5" x14ac:dyDescent="0.2">
      <c r="A1622" s="60">
        <v>1961</v>
      </c>
      <c r="B1622" s="7" t="s">
        <v>1639</v>
      </c>
      <c r="C1622" s="60" t="s">
        <v>43</v>
      </c>
      <c r="D1622" s="61">
        <v>87.85</v>
      </c>
      <c r="E1622" s="62">
        <v>0</v>
      </c>
    </row>
    <row r="1623" spans="1:5" x14ac:dyDescent="0.2">
      <c r="A1623" s="60">
        <v>38423</v>
      </c>
      <c r="B1623" s="7" t="s">
        <v>1640</v>
      </c>
      <c r="C1623" s="60" t="s">
        <v>43</v>
      </c>
      <c r="D1623" s="61">
        <v>41.16</v>
      </c>
      <c r="E1623" s="62">
        <v>0</v>
      </c>
    </row>
    <row r="1624" spans="1:5" x14ac:dyDescent="0.2">
      <c r="A1624" s="60">
        <v>39866</v>
      </c>
      <c r="B1624" s="7" t="s">
        <v>1641</v>
      </c>
      <c r="C1624" s="60" t="s">
        <v>43</v>
      </c>
      <c r="D1624" s="61"/>
      <c r="E1624" s="62">
        <v>0</v>
      </c>
    </row>
    <row r="1625" spans="1:5" x14ac:dyDescent="0.2">
      <c r="A1625" s="60">
        <v>39867</v>
      </c>
      <c r="B1625" s="7" t="s">
        <v>1642</v>
      </c>
      <c r="C1625" s="60" t="s">
        <v>43</v>
      </c>
      <c r="D1625" s="61"/>
      <c r="E1625" s="62">
        <v>0</v>
      </c>
    </row>
    <row r="1626" spans="1:5" x14ac:dyDescent="0.2">
      <c r="A1626" s="60">
        <v>39868</v>
      </c>
      <c r="B1626" s="7" t="s">
        <v>1643</v>
      </c>
      <c r="C1626" s="60" t="s">
        <v>43</v>
      </c>
      <c r="D1626" s="61"/>
      <c r="E1626" s="62">
        <v>0</v>
      </c>
    </row>
    <row r="1627" spans="1:5" x14ac:dyDescent="0.2">
      <c r="A1627" s="60">
        <v>37999</v>
      </c>
      <c r="B1627" s="7" t="s">
        <v>1644</v>
      </c>
      <c r="C1627" s="60" t="s">
        <v>43</v>
      </c>
      <c r="D1627" s="61">
        <v>10.82</v>
      </c>
      <c r="E1627" s="62">
        <v>0</v>
      </c>
    </row>
    <row r="1628" spans="1:5" x14ac:dyDescent="0.2">
      <c r="A1628" s="60">
        <v>38000</v>
      </c>
      <c r="B1628" s="7" t="s">
        <v>1645</v>
      </c>
      <c r="C1628" s="60" t="s">
        <v>43</v>
      </c>
      <c r="D1628" s="61">
        <v>12.64</v>
      </c>
      <c r="E1628" s="62">
        <v>0</v>
      </c>
    </row>
    <row r="1629" spans="1:5" x14ac:dyDescent="0.2">
      <c r="A1629" s="60">
        <v>38129</v>
      </c>
      <c r="B1629" s="7" t="s">
        <v>1646</v>
      </c>
      <c r="C1629" s="60" t="s">
        <v>43</v>
      </c>
      <c r="D1629" s="61">
        <v>6.45</v>
      </c>
      <c r="E1629" s="62">
        <v>0</v>
      </c>
    </row>
    <row r="1630" spans="1:5" x14ac:dyDescent="0.2">
      <c r="A1630" s="60">
        <v>38025</v>
      </c>
      <c r="B1630" s="7" t="s">
        <v>1647</v>
      </c>
      <c r="C1630" s="60" t="s">
        <v>43</v>
      </c>
      <c r="D1630" s="61">
        <v>8.75</v>
      </c>
      <c r="E1630" s="62">
        <v>0</v>
      </c>
    </row>
    <row r="1631" spans="1:5" x14ac:dyDescent="0.2">
      <c r="A1631" s="60">
        <v>38026</v>
      </c>
      <c r="B1631" s="7" t="s">
        <v>1648</v>
      </c>
      <c r="C1631" s="60" t="s">
        <v>43</v>
      </c>
      <c r="D1631" s="61">
        <v>21.61</v>
      </c>
      <c r="E1631" s="62">
        <v>0</v>
      </c>
    </row>
    <row r="1632" spans="1:5" x14ac:dyDescent="0.2">
      <c r="A1632" s="60">
        <v>43955</v>
      </c>
      <c r="B1632" s="7" t="s">
        <v>1649</v>
      </c>
      <c r="C1632" s="60" t="s">
        <v>43</v>
      </c>
      <c r="D1632" s="61"/>
      <c r="E1632" s="62">
        <v>0</v>
      </c>
    </row>
    <row r="1633" spans="1:5" x14ac:dyDescent="0.2">
      <c r="A1633" s="60">
        <v>43957</v>
      </c>
      <c r="B1633" s="7" t="s">
        <v>1650</v>
      </c>
      <c r="C1633" s="60" t="s">
        <v>43</v>
      </c>
      <c r="D1633" s="61"/>
      <c r="E1633" s="62">
        <v>0</v>
      </c>
    </row>
    <row r="1634" spans="1:5" x14ac:dyDescent="0.2">
      <c r="A1634" s="60">
        <v>43950</v>
      </c>
      <c r="B1634" s="7" t="s">
        <v>1651</v>
      </c>
      <c r="C1634" s="60" t="s">
        <v>43</v>
      </c>
      <c r="D1634" s="61"/>
      <c r="E1634" s="62">
        <v>0</v>
      </c>
    </row>
    <row r="1635" spans="1:5" x14ac:dyDescent="0.2">
      <c r="A1635" s="60">
        <v>43954</v>
      </c>
      <c r="B1635" s="7" t="s">
        <v>1652</v>
      </c>
      <c r="C1635" s="60" t="s">
        <v>43</v>
      </c>
      <c r="D1635" s="61"/>
      <c r="E1635" s="62">
        <v>0</v>
      </c>
    </row>
    <row r="1636" spans="1:5" x14ac:dyDescent="0.2">
      <c r="A1636" s="60">
        <v>43945</v>
      </c>
      <c r="B1636" s="7" t="s">
        <v>1653</v>
      </c>
      <c r="C1636" s="60" t="s">
        <v>43</v>
      </c>
      <c r="D1636" s="61"/>
      <c r="E1636" s="62">
        <v>0</v>
      </c>
    </row>
    <row r="1637" spans="1:5" x14ac:dyDescent="0.2">
      <c r="A1637" s="60">
        <v>43947</v>
      </c>
      <c r="B1637" s="7" t="s">
        <v>1654</v>
      </c>
      <c r="C1637" s="60" t="s">
        <v>43</v>
      </c>
      <c r="D1637" s="61"/>
      <c r="E1637" s="62">
        <v>0</v>
      </c>
    </row>
    <row r="1638" spans="1:5" x14ac:dyDescent="0.2">
      <c r="A1638" s="60">
        <v>43920</v>
      </c>
      <c r="B1638" s="7" t="s">
        <v>1655</v>
      </c>
      <c r="C1638" s="60" t="s">
        <v>43</v>
      </c>
      <c r="D1638" s="61"/>
      <c r="E1638" s="62">
        <v>0</v>
      </c>
    </row>
    <row r="1639" spans="1:5" x14ac:dyDescent="0.2">
      <c r="A1639" s="60">
        <v>43921</v>
      </c>
      <c r="B1639" s="7" t="s">
        <v>1656</v>
      </c>
      <c r="C1639" s="60" t="s">
        <v>43</v>
      </c>
      <c r="D1639" s="61"/>
      <c r="E1639" s="62">
        <v>0</v>
      </c>
    </row>
    <row r="1640" spans="1:5" x14ac:dyDescent="0.2">
      <c r="A1640" s="60">
        <v>43922</v>
      </c>
      <c r="B1640" s="7" t="s">
        <v>1657</v>
      </c>
      <c r="C1640" s="60" t="s">
        <v>43</v>
      </c>
      <c r="D1640" s="61"/>
      <c r="E1640" s="62">
        <v>0</v>
      </c>
    </row>
    <row r="1641" spans="1:5" x14ac:dyDescent="0.2">
      <c r="A1641" s="60">
        <v>43923</v>
      </c>
      <c r="B1641" s="7" t="s">
        <v>1658</v>
      </c>
      <c r="C1641" s="60" t="s">
        <v>43</v>
      </c>
      <c r="D1641" s="61"/>
      <c r="E1641" s="62">
        <v>0</v>
      </c>
    </row>
    <row r="1642" spans="1:5" x14ac:dyDescent="0.2">
      <c r="A1642" s="60">
        <v>43924</v>
      </c>
      <c r="B1642" s="7" t="s">
        <v>1659</v>
      </c>
      <c r="C1642" s="60" t="s">
        <v>43</v>
      </c>
      <c r="D1642" s="61"/>
      <c r="E1642" s="62">
        <v>0</v>
      </c>
    </row>
    <row r="1643" spans="1:5" x14ac:dyDescent="0.2">
      <c r="A1643" s="60">
        <v>43952</v>
      </c>
      <c r="B1643" s="7" t="s">
        <v>1660</v>
      </c>
      <c r="C1643" s="60" t="s">
        <v>43</v>
      </c>
      <c r="D1643" s="61"/>
      <c r="E1643" s="62">
        <v>0</v>
      </c>
    </row>
    <row r="1644" spans="1:5" x14ac:dyDescent="0.2">
      <c r="A1644" s="60">
        <v>43956</v>
      </c>
      <c r="B1644" s="7" t="s">
        <v>1661</v>
      </c>
      <c r="C1644" s="60" t="s">
        <v>43</v>
      </c>
      <c r="D1644" s="61"/>
      <c r="E1644" s="62">
        <v>0</v>
      </c>
    </row>
    <row r="1645" spans="1:5" x14ac:dyDescent="0.2">
      <c r="A1645" s="60">
        <v>1858</v>
      </c>
      <c r="B1645" s="7" t="s">
        <v>1662</v>
      </c>
      <c r="C1645" s="60" t="s">
        <v>43</v>
      </c>
      <c r="D1645" s="61">
        <v>63.79</v>
      </c>
      <c r="E1645" s="62">
        <v>0</v>
      </c>
    </row>
    <row r="1646" spans="1:5" x14ac:dyDescent="0.2">
      <c r="A1646" s="60">
        <v>1844</v>
      </c>
      <c r="B1646" s="7" t="s">
        <v>1663</v>
      </c>
      <c r="C1646" s="60" t="s">
        <v>43</v>
      </c>
      <c r="D1646" s="61">
        <v>146.08000000000001</v>
      </c>
      <c r="E1646" s="62">
        <v>0</v>
      </c>
    </row>
    <row r="1647" spans="1:5" x14ac:dyDescent="0.2">
      <c r="A1647" s="60">
        <v>1863</v>
      </c>
      <c r="B1647" s="7" t="s">
        <v>1664</v>
      </c>
      <c r="C1647" s="60" t="s">
        <v>43</v>
      </c>
      <c r="D1647" s="61">
        <v>67.88</v>
      </c>
      <c r="E1647" s="62">
        <v>0</v>
      </c>
    </row>
    <row r="1648" spans="1:5" x14ac:dyDescent="0.2">
      <c r="A1648" s="60">
        <v>1865</v>
      </c>
      <c r="B1648" s="7" t="s">
        <v>1665</v>
      </c>
      <c r="C1648" s="60" t="s">
        <v>43</v>
      </c>
      <c r="D1648" s="61">
        <v>176.86</v>
      </c>
      <c r="E1648" s="62">
        <v>0</v>
      </c>
    </row>
    <row r="1649" spans="1:5" x14ac:dyDescent="0.2">
      <c r="A1649" s="60">
        <v>36355</v>
      </c>
      <c r="B1649" s="7" t="s">
        <v>1666</v>
      </c>
      <c r="C1649" s="60" t="s">
        <v>43</v>
      </c>
      <c r="D1649" s="61">
        <v>10.199999999999999</v>
      </c>
      <c r="E1649" s="62">
        <v>0</v>
      </c>
    </row>
    <row r="1650" spans="1:5" x14ac:dyDescent="0.2">
      <c r="A1650" s="60">
        <v>36356</v>
      </c>
      <c r="B1650" s="7" t="s">
        <v>1667</v>
      </c>
      <c r="C1650" s="60" t="s">
        <v>43</v>
      </c>
      <c r="D1650" s="61">
        <v>16.41</v>
      </c>
      <c r="E1650" s="62">
        <v>0</v>
      </c>
    </row>
    <row r="1651" spans="1:5" x14ac:dyDescent="0.2">
      <c r="A1651" s="60">
        <v>1940</v>
      </c>
      <c r="B1651" s="7" t="s">
        <v>1668</v>
      </c>
      <c r="C1651" s="60" t="s">
        <v>43</v>
      </c>
      <c r="D1651" s="61">
        <v>43.64</v>
      </c>
      <c r="E1651" s="62">
        <v>0</v>
      </c>
    </row>
    <row r="1652" spans="1:5" x14ac:dyDescent="0.2">
      <c r="A1652" s="60">
        <v>1939</v>
      </c>
      <c r="B1652" s="7" t="s">
        <v>1669</v>
      </c>
      <c r="C1652" s="60" t="s">
        <v>43</v>
      </c>
      <c r="D1652" s="61">
        <v>11.97</v>
      </c>
      <c r="E1652" s="62">
        <v>0</v>
      </c>
    </row>
    <row r="1653" spans="1:5" x14ac:dyDescent="0.2">
      <c r="A1653" s="60">
        <v>1937</v>
      </c>
      <c r="B1653" s="7" t="s">
        <v>1670</v>
      </c>
      <c r="C1653" s="60" t="s">
        <v>43</v>
      </c>
      <c r="D1653" s="61">
        <v>7.36</v>
      </c>
      <c r="E1653" s="62">
        <v>0</v>
      </c>
    </row>
    <row r="1654" spans="1:5" x14ac:dyDescent="0.2">
      <c r="A1654" s="60">
        <v>1938</v>
      </c>
      <c r="B1654" s="7" t="s">
        <v>1671</v>
      </c>
      <c r="C1654" s="60" t="s">
        <v>43</v>
      </c>
      <c r="D1654" s="61">
        <v>8.3699999999999992</v>
      </c>
      <c r="E1654" s="62">
        <v>0</v>
      </c>
    </row>
    <row r="1655" spans="1:5" x14ac:dyDescent="0.2">
      <c r="A1655" s="60">
        <v>1966</v>
      </c>
      <c r="B1655" s="7" t="s">
        <v>1672</v>
      </c>
      <c r="C1655" s="60" t="s">
        <v>43</v>
      </c>
      <c r="D1655" s="61">
        <v>27.07</v>
      </c>
      <c r="E1655" s="62">
        <v>0</v>
      </c>
    </row>
    <row r="1656" spans="1:5" x14ac:dyDescent="0.2">
      <c r="A1656" s="60">
        <v>1933</v>
      </c>
      <c r="B1656" s="7" t="s">
        <v>1673</v>
      </c>
      <c r="C1656" s="60" t="s">
        <v>43</v>
      </c>
      <c r="D1656" s="61">
        <v>5.83</v>
      </c>
      <c r="E1656" s="62">
        <v>0</v>
      </c>
    </row>
    <row r="1657" spans="1:5" x14ac:dyDescent="0.2">
      <c r="A1657" s="60">
        <v>1932</v>
      </c>
      <c r="B1657" s="7" t="s">
        <v>1674</v>
      </c>
      <c r="C1657" s="60" t="s">
        <v>43</v>
      </c>
      <c r="D1657" s="61">
        <v>13.35</v>
      </c>
      <c r="E1657" s="62">
        <v>0</v>
      </c>
    </row>
    <row r="1658" spans="1:5" x14ac:dyDescent="0.2">
      <c r="A1658" s="60">
        <v>1951</v>
      </c>
      <c r="B1658" s="7" t="s">
        <v>1675</v>
      </c>
      <c r="C1658" s="60" t="s">
        <v>43</v>
      </c>
      <c r="D1658" s="61">
        <v>27.85</v>
      </c>
      <c r="E1658" s="62">
        <v>0</v>
      </c>
    </row>
    <row r="1659" spans="1:5" x14ac:dyDescent="0.2">
      <c r="A1659" s="60">
        <v>1970</v>
      </c>
      <c r="B1659" s="7" t="s">
        <v>1676</v>
      </c>
      <c r="C1659" s="60" t="s">
        <v>43</v>
      </c>
      <c r="D1659" s="61">
        <v>67.66</v>
      </c>
      <c r="E1659" s="62">
        <v>0</v>
      </c>
    </row>
    <row r="1660" spans="1:5" x14ac:dyDescent="0.2">
      <c r="A1660" s="60">
        <v>1967</v>
      </c>
      <c r="B1660" s="7" t="s">
        <v>1677</v>
      </c>
      <c r="C1660" s="60" t="s">
        <v>43</v>
      </c>
      <c r="D1660" s="61">
        <v>8.0299999999999994</v>
      </c>
      <c r="E1660" s="62">
        <v>0</v>
      </c>
    </row>
    <row r="1661" spans="1:5" x14ac:dyDescent="0.2">
      <c r="A1661" s="60">
        <v>1968</v>
      </c>
      <c r="B1661" s="7" t="s">
        <v>1678</v>
      </c>
      <c r="C1661" s="60" t="s">
        <v>43</v>
      </c>
      <c r="D1661" s="61">
        <v>15.88</v>
      </c>
      <c r="E1661" s="62">
        <v>0</v>
      </c>
    </row>
    <row r="1662" spans="1:5" x14ac:dyDescent="0.2">
      <c r="A1662" s="60">
        <v>1969</v>
      </c>
      <c r="B1662" s="7" t="s">
        <v>1679</v>
      </c>
      <c r="C1662" s="60" t="s">
        <v>43</v>
      </c>
      <c r="D1662" s="61">
        <v>51.69</v>
      </c>
      <c r="E1662" s="62">
        <v>0</v>
      </c>
    </row>
    <row r="1663" spans="1:5" x14ac:dyDescent="0.2">
      <c r="A1663" s="60">
        <v>1827</v>
      </c>
      <c r="B1663" s="7" t="s">
        <v>1680</v>
      </c>
      <c r="C1663" s="60" t="s">
        <v>43</v>
      </c>
      <c r="D1663" s="61"/>
      <c r="E1663" s="62">
        <v>0</v>
      </c>
    </row>
    <row r="1664" spans="1:5" x14ac:dyDescent="0.2">
      <c r="A1664" s="60">
        <v>1831</v>
      </c>
      <c r="B1664" s="7" t="s">
        <v>1681</v>
      </c>
      <c r="C1664" s="60" t="s">
        <v>43</v>
      </c>
      <c r="D1664" s="61"/>
      <c r="E1664" s="62">
        <v>0</v>
      </c>
    </row>
    <row r="1665" spans="1:5" x14ac:dyDescent="0.2">
      <c r="A1665" s="60">
        <v>1825</v>
      </c>
      <c r="B1665" s="7" t="s">
        <v>1682</v>
      </c>
      <c r="C1665" s="60" t="s">
        <v>43</v>
      </c>
      <c r="D1665" s="61"/>
      <c r="E1665" s="62">
        <v>0</v>
      </c>
    </row>
    <row r="1666" spans="1:5" x14ac:dyDescent="0.2">
      <c r="A1666" s="60">
        <v>1828</v>
      </c>
      <c r="B1666" s="7" t="s">
        <v>1683</v>
      </c>
      <c r="C1666" s="60" t="s">
        <v>43</v>
      </c>
      <c r="D1666" s="61"/>
      <c r="E1666" s="62">
        <v>0</v>
      </c>
    </row>
    <row r="1667" spans="1:5" x14ac:dyDescent="0.2">
      <c r="A1667" s="60">
        <v>1845</v>
      </c>
      <c r="B1667" s="7" t="s">
        <v>1684</v>
      </c>
      <c r="C1667" s="60" t="s">
        <v>43</v>
      </c>
      <c r="D1667" s="61"/>
      <c r="E1667" s="62">
        <v>0</v>
      </c>
    </row>
    <row r="1668" spans="1:5" x14ac:dyDescent="0.2">
      <c r="A1668" s="60">
        <v>1824</v>
      </c>
      <c r="B1668" s="7" t="s">
        <v>1685</v>
      </c>
      <c r="C1668" s="60" t="s">
        <v>43</v>
      </c>
      <c r="D1668" s="61"/>
      <c r="E1668" s="62">
        <v>0</v>
      </c>
    </row>
    <row r="1669" spans="1:5" x14ac:dyDescent="0.2">
      <c r="A1669" s="60">
        <v>42693</v>
      </c>
      <c r="B1669" s="7" t="s">
        <v>1686</v>
      </c>
      <c r="C1669" s="60" t="s">
        <v>43</v>
      </c>
      <c r="D1669" s="61">
        <v>496.82</v>
      </c>
      <c r="E1669" s="62">
        <v>0</v>
      </c>
    </row>
    <row r="1670" spans="1:5" x14ac:dyDescent="0.2">
      <c r="A1670" s="60">
        <v>42695</v>
      </c>
      <c r="B1670" s="7" t="s">
        <v>1687</v>
      </c>
      <c r="C1670" s="60" t="s">
        <v>43</v>
      </c>
      <c r="D1670" s="61">
        <v>347.11</v>
      </c>
      <c r="E1670" s="62">
        <v>0</v>
      </c>
    </row>
    <row r="1671" spans="1:5" x14ac:dyDescent="0.2">
      <c r="A1671" s="60">
        <v>42694</v>
      </c>
      <c r="B1671" s="7" t="s">
        <v>1688</v>
      </c>
      <c r="C1671" s="60" t="s">
        <v>43</v>
      </c>
      <c r="D1671" s="61">
        <v>664.85</v>
      </c>
      <c r="E1671" s="62">
        <v>0</v>
      </c>
    </row>
    <row r="1672" spans="1:5" x14ac:dyDescent="0.2">
      <c r="A1672" s="60">
        <v>20097</v>
      </c>
      <c r="B1672" s="7" t="s">
        <v>1689</v>
      </c>
      <c r="C1672" s="60" t="s">
        <v>43</v>
      </c>
      <c r="D1672" s="61">
        <v>28.83</v>
      </c>
      <c r="E1672" s="62">
        <v>0</v>
      </c>
    </row>
    <row r="1673" spans="1:5" x14ac:dyDescent="0.2">
      <c r="A1673" s="60">
        <v>20098</v>
      </c>
      <c r="B1673" s="7" t="s">
        <v>1690</v>
      </c>
      <c r="C1673" s="60" t="s">
        <v>43</v>
      </c>
      <c r="D1673" s="61">
        <v>117.82</v>
      </c>
      <c r="E1673" s="62">
        <v>0</v>
      </c>
    </row>
    <row r="1674" spans="1:5" x14ac:dyDescent="0.2">
      <c r="A1674" s="60">
        <v>20096</v>
      </c>
      <c r="B1674" s="7" t="s">
        <v>1691</v>
      </c>
      <c r="C1674" s="60" t="s">
        <v>43</v>
      </c>
      <c r="D1674" s="61">
        <v>29.84</v>
      </c>
      <c r="E1674" s="62">
        <v>0</v>
      </c>
    </row>
    <row r="1675" spans="1:5" x14ac:dyDescent="0.2">
      <c r="A1675" s="60">
        <v>44472</v>
      </c>
      <c r="B1675" s="7" t="s">
        <v>1692</v>
      </c>
      <c r="C1675" s="60" t="s">
        <v>43</v>
      </c>
      <c r="D1675" s="61"/>
      <c r="E1675" s="62">
        <v>0</v>
      </c>
    </row>
    <row r="1676" spans="1:5" x14ac:dyDescent="0.2">
      <c r="A1676" s="60">
        <v>38369</v>
      </c>
      <c r="B1676" s="7" t="s">
        <v>1693</v>
      </c>
      <c r="C1676" s="60" t="s">
        <v>43</v>
      </c>
      <c r="D1676" s="61">
        <v>19.55</v>
      </c>
      <c r="E1676" s="62">
        <v>0</v>
      </c>
    </row>
    <row r="1677" spans="1:5" x14ac:dyDescent="0.2">
      <c r="A1677" s="60">
        <v>38370</v>
      </c>
      <c r="B1677" s="7" t="s">
        <v>1694</v>
      </c>
      <c r="C1677" s="60" t="s">
        <v>43</v>
      </c>
      <c r="D1677" s="61">
        <v>13.19</v>
      </c>
      <c r="E1677" s="62">
        <v>0</v>
      </c>
    </row>
    <row r="1678" spans="1:5" x14ac:dyDescent="0.2">
      <c r="A1678" s="60">
        <v>45199</v>
      </c>
      <c r="B1678" s="7" t="s">
        <v>1695</v>
      </c>
      <c r="C1678" s="60" t="s">
        <v>43</v>
      </c>
      <c r="D1678" s="61">
        <v>32.33</v>
      </c>
      <c r="E1678" s="62">
        <v>0</v>
      </c>
    </row>
    <row r="1679" spans="1:5" x14ac:dyDescent="0.2">
      <c r="A1679" s="60">
        <v>38372</v>
      </c>
      <c r="B1679" s="7" t="s">
        <v>1696</v>
      </c>
      <c r="C1679" s="60" t="s">
        <v>43</v>
      </c>
      <c r="D1679" s="61">
        <v>11.77</v>
      </c>
      <c r="E1679" s="62">
        <v>0</v>
      </c>
    </row>
    <row r="1680" spans="1:5" x14ac:dyDescent="0.2">
      <c r="A1680" s="60">
        <v>2358</v>
      </c>
      <c r="B1680" s="7" t="s">
        <v>1697</v>
      </c>
      <c r="C1680" s="60" t="s">
        <v>188</v>
      </c>
      <c r="D1680" s="61">
        <v>37.53</v>
      </c>
      <c r="E1680" s="62">
        <v>0</v>
      </c>
    </row>
    <row r="1681" spans="1:5" x14ac:dyDescent="0.2">
      <c r="A1681" s="60">
        <v>40807</v>
      </c>
      <c r="B1681" s="7" t="s">
        <v>1698</v>
      </c>
      <c r="C1681" s="60" t="s">
        <v>190</v>
      </c>
      <c r="D1681" s="61">
        <v>6596.89</v>
      </c>
      <c r="E1681" s="62">
        <v>0</v>
      </c>
    </row>
    <row r="1682" spans="1:5" x14ac:dyDescent="0.2">
      <c r="A1682" s="60">
        <v>44330</v>
      </c>
      <c r="B1682" s="7" t="s">
        <v>1699</v>
      </c>
      <c r="C1682" s="60" t="s">
        <v>91</v>
      </c>
      <c r="D1682" s="61">
        <v>12.74</v>
      </c>
      <c r="E1682" s="62">
        <v>0</v>
      </c>
    </row>
    <row r="1683" spans="1:5" x14ac:dyDescent="0.2">
      <c r="A1683" s="60">
        <v>43144</v>
      </c>
      <c r="B1683" s="7" t="s">
        <v>1700</v>
      </c>
      <c r="C1683" s="60" t="s">
        <v>17</v>
      </c>
      <c r="D1683" s="61">
        <v>38.299999999999997</v>
      </c>
      <c r="E1683" s="62">
        <v>0</v>
      </c>
    </row>
    <row r="1684" spans="1:5" x14ac:dyDescent="0.2">
      <c r="A1684" s="60">
        <v>39397</v>
      </c>
      <c r="B1684" s="7" t="s">
        <v>1701</v>
      </c>
      <c r="C1684" s="60" t="s">
        <v>91</v>
      </c>
      <c r="D1684" s="61">
        <v>17.46</v>
      </c>
      <c r="E1684" s="62">
        <v>0</v>
      </c>
    </row>
    <row r="1685" spans="1:5" x14ac:dyDescent="0.2">
      <c r="A1685" s="60">
        <v>2692</v>
      </c>
      <c r="B1685" s="7" t="s">
        <v>1702</v>
      </c>
      <c r="C1685" s="60" t="s">
        <v>91</v>
      </c>
      <c r="D1685" s="61">
        <v>7.04</v>
      </c>
      <c r="E1685" s="62">
        <v>0</v>
      </c>
    </row>
    <row r="1686" spans="1:5" x14ac:dyDescent="0.2">
      <c r="A1686" s="60">
        <v>45299</v>
      </c>
      <c r="B1686" s="7" t="s">
        <v>1703</v>
      </c>
      <c r="C1686" s="60" t="s">
        <v>43</v>
      </c>
      <c r="D1686" s="61">
        <v>101.01</v>
      </c>
      <c r="E1686" s="62">
        <v>0</v>
      </c>
    </row>
    <row r="1687" spans="1:5" x14ac:dyDescent="0.2">
      <c r="A1687" s="60">
        <v>44329</v>
      </c>
      <c r="B1687" s="7" t="s">
        <v>1704</v>
      </c>
      <c r="C1687" s="60" t="s">
        <v>91</v>
      </c>
      <c r="D1687" s="61">
        <v>16.7</v>
      </c>
      <c r="E1687" s="62">
        <v>0</v>
      </c>
    </row>
    <row r="1688" spans="1:5" x14ac:dyDescent="0.2">
      <c r="A1688" s="60">
        <v>5318</v>
      </c>
      <c r="B1688" s="7" t="s">
        <v>1705</v>
      </c>
      <c r="C1688" s="60" t="s">
        <v>91</v>
      </c>
      <c r="D1688" s="61">
        <v>27</v>
      </c>
      <c r="E1688" s="62">
        <v>0</v>
      </c>
    </row>
    <row r="1689" spans="1:5" x14ac:dyDescent="0.2">
      <c r="A1689" s="60">
        <v>5330</v>
      </c>
      <c r="B1689" s="7" t="s">
        <v>1706</v>
      </c>
      <c r="C1689" s="60" t="s">
        <v>91</v>
      </c>
      <c r="D1689" s="61">
        <v>61.54</v>
      </c>
      <c r="E1689" s="62">
        <v>0</v>
      </c>
    </row>
    <row r="1690" spans="1:5" x14ac:dyDescent="0.2">
      <c r="A1690" s="60">
        <v>44532</v>
      </c>
      <c r="B1690" s="7" t="s">
        <v>1707</v>
      </c>
      <c r="C1690" s="60" t="s">
        <v>43</v>
      </c>
      <c r="D1690" s="61">
        <v>20.05</v>
      </c>
      <c r="E1690" s="62">
        <v>0</v>
      </c>
    </row>
    <row r="1691" spans="1:5" x14ac:dyDescent="0.2">
      <c r="A1691" s="60">
        <v>44531</v>
      </c>
      <c r="B1691" s="7" t="s">
        <v>1708</v>
      </c>
      <c r="C1691" s="60" t="s">
        <v>43</v>
      </c>
      <c r="D1691" s="61">
        <v>68.75</v>
      </c>
      <c r="E1691" s="62">
        <v>0</v>
      </c>
    </row>
    <row r="1692" spans="1:5" x14ac:dyDescent="0.2">
      <c r="A1692" s="60">
        <v>13887</v>
      </c>
      <c r="B1692" s="7" t="s">
        <v>1709</v>
      </c>
      <c r="C1692" s="60" t="s">
        <v>43</v>
      </c>
      <c r="D1692" s="61">
        <v>299.49</v>
      </c>
      <c r="E1692" s="62">
        <v>0</v>
      </c>
    </row>
    <row r="1693" spans="1:5" x14ac:dyDescent="0.2">
      <c r="A1693" s="60">
        <v>38140</v>
      </c>
      <c r="B1693" s="7" t="s">
        <v>1710</v>
      </c>
      <c r="C1693" s="60" t="s">
        <v>43</v>
      </c>
      <c r="D1693" s="61">
        <v>24.53</v>
      </c>
      <c r="E1693" s="62">
        <v>0</v>
      </c>
    </row>
    <row r="1694" spans="1:5" x14ac:dyDescent="0.2">
      <c r="A1694" s="60">
        <v>44495</v>
      </c>
      <c r="B1694" s="7" t="s">
        <v>1711</v>
      </c>
      <c r="C1694" s="60" t="s">
        <v>43</v>
      </c>
      <c r="D1694" s="61">
        <v>25.94</v>
      </c>
      <c r="E1694" s="62">
        <v>0</v>
      </c>
    </row>
    <row r="1695" spans="1:5" x14ac:dyDescent="0.2">
      <c r="A1695" s="60">
        <v>44533</v>
      </c>
      <c r="B1695" s="7" t="s">
        <v>1712</v>
      </c>
      <c r="C1695" s="60" t="s">
        <v>43</v>
      </c>
      <c r="D1695" s="61">
        <v>26.31</v>
      </c>
      <c r="E1695" s="62">
        <v>0</v>
      </c>
    </row>
    <row r="1696" spans="1:5" x14ac:dyDescent="0.2">
      <c r="A1696" s="60">
        <v>44534</v>
      </c>
      <c r="B1696" s="7" t="s">
        <v>1713</v>
      </c>
      <c r="C1696" s="60" t="s">
        <v>43</v>
      </c>
      <c r="D1696" s="61">
        <v>5.16</v>
      </c>
      <c r="E1696" s="62">
        <v>0</v>
      </c>
    </row>
    <row r="1697" spans="1:5" x14ac:dyDescent="0.2">
      <c r="A1697" s="60">
        <v>34729</v>
      </c>
      <c r="B1697" s="7" t="s">
        <v>1714</v>
      </c>
      <c r="C1697" s="60" t="s">
        <v>43</v>
      </c>
      <c r="D1697" s="61">
        <v>1036.49</v>
      </c>
      <c r="E1697" s="62">
        <v>0</v>
      </c>
    </row>
    <row r="1698" spans="1:5" x14ac:dyDescent="0.2">
      <c r="A1698" s="60">
        <v>34734</v>
      </c>
      <c r="B1698" s="7" t="s">
        <v>1715</v>
      </c>
      <c r="C1698" s="60" t="s">
        <v>43</v>
      </c>
      <c r="D1698" s="61">
        <v>1604.81</v>
      </c>
      <c r="E1698" s="62">
        <v>0</v>
      </c>
    </row>
    <row r="1699" spans="1:5" x14ac:dyDescent="0.2">
      <c r="A1699" s="60">
        <v>34738</v>
      </c>
      <c r="B1699" s="7" t="s">
        <v>1716</v>
      </c>
      <c r="C1699" s="60" t="s">
        <v>43</v>
      </c>
      <c r="D1699" s="61">
        <v>3749.35</v>
      </c>
      <c r="E1699" s="62">
        <v>0</v>
      </c>
    </row>
    <row r="1700" spans="1:5" x14ac:dyDescent="0.2">
      <c r="A1700" s="60">
        <v>34623</v>
      </c>
      <c r="B1700" s="7" t="s">
        <v>1717</v>
      </c>
      <c r="C1700" s="60" t="s">
        <v>43</v>
      </c>
      <c r="D1700" s="61">
        <v>44.93</v>
      </c>
      <c r="E1700" s="62">
        <v>0</v>
      </c>
    </row>
    <row r="1701" spans="1:5" x14ac:dyDescent="0.2">
      <c r="A1701" s="60">
        <v>34616</v>
      </c>
      <c r="B1701" s="7" t="s">
        <v>1718</v>
      </c>
      <c r="C1701" s="60" t="s">
        <v>43</v>
      </c>
      <c r="D1701" s="61">
        <v>45.63</v>
      </c>
      <c r="E1701" s="62">
        <v>0</v>
      </c>
    </row>
    <row r="1702" spans="1:5" x14ac:dyDescent="0.2">
      <c r="A1702" s="60">
        <v>34628</v>
      </c>
      <c r="B1702" s="7" t="s">
        <v>1719</v>
      </c>
      <c r="C1702" s="60" t="s">
        <v>43</v>
      </c>
      <c r="D1702" s="61">
        <v>64.349999999999994</v>
      </c>
      <c r="E1702" s="62">
        <v>0</v>
      </c>
    </row>
    <row r="1703" spans="1:5" x14ac:dyDescent="0.2">
      <c r="A1703" s="60">
        <v>34686</v>
      </c>
      <c r="B1703" s="7" t="s">
        <v>1720</v>
      </c>
      <c r="C1703" s="60" t="s">
        <v>43</v>
      </c>
      <c r="D1703" s="61">
        <v>11.8</v>
      </c>
      <c r="E1703" s="62">
        <v>0</v>
      </c>
    </row>
    <row r="1704" spans="1:5" x14ac:dyDescent="0.2">
      <c r="A1704" s="60">
        <v>34653</v>
      </c>
      <c r="B1704" s="7" t="s">
        <v>1721</v>
      </c>
      <c r="C1704" s="60" t="s">
        <v>43</v>
      </c>
      <c r="D1704" s="61">
        <v>7.96</v>
      </c>
      <c r="E1704" s="62">
        <v>0</v>
      </c>
    </row>
    <row r="1705" spans="1:5" x14ac:dyDescent="0.2">
      <c r="A1705" s="60">
        <v>34688</v>
      </c>
      <c r="B1705" s="7" t="s">
        <v>1722</v>
      </c>
      <c r="C1705" s="60" t="s">
        <v>43</v>
      </c>
      <c r="D1705" s="61">
        <v>14.42</v>
      </c>
      <c r="E1705" s="62">
        <v>0</v>
      </c>
    </row>
    <row r="1706" spans="1:5" x14ac:dyDescent="0.2">
      <c r="A1706" s="60">
        <v>34709</v>
      </c>
      <c r="B1706" s="7" t="s">
        <v>1723</v>
      </c>
      <c r="C1706" s="60" t="s">
        <v>43</v>
      </c>
      <c r="D1706" s="61">
        <v>55.9</v>
      </c>
      <c r="E1706" s="62">
        <v>0</v>
      </c>
    </row>
    <row r="1707" spans="1:5" x14ac:dyDescent="0.2">
      <c r="A1707" s="60">
        <v>34714</v>
      </c>
      <c r="B1707" s="7" t="s">
        <v>1724</v>
      </c>
      <c r="C1707" s="60" t="s">
        <v>43</v>
      </c>
      <c r="D1707" s="61">
        <v>66.77</v>
      </c>
      <c r="E1707" s="62">
        <v>0</v>
      </c>
    </row>
    <row r="1708" spans="1:5" x14ac:dyDescent="0.2">
      <c r="A1708" s="60">
        <v>2391</v>
      </c>
      <c r="B1708" s="7" t="s">
        <v>1725</v>
      </c>
      <c r="C1708" s="60" t="s">
        <v>43</v>
      </c>
      <c r="D1708" s="61">
        <v>304.94</v>
      </c>
      <c r="E1708" s="62">
        <v>0</v>
      </c>
    </row>
    <row r="1709" spans="1:5" x14ac:dyDescent="0.2">
      <c r="A1709" s="60">
        <v>2374</v>
      </c>
      <c r="B1709" s="7" t="s">
        <v>1726</v>
      </c>
      <c r="C1709" s="60" t="s">
        <v>43</v>
      </c>
      <c r="D1709" s="61">
        <v>345.95</v>
      </c>
      <c r="E1709" s="62">
        <v>0</v>
      </c>
    </row>
    <row r="1710" spans="1:5" x14ac:dyDescent="0.2">
      <c r="A1710" s="60">
        <v>2377</v>
      </c>
      <c r="B1710" s="7" t="s">
        <v>1727</v>
      </c>
      <c r="C1710" s="60" t="s">
        <v>43</v>
      </c>
      <c r="D1710" s="61">
        <v>485.51</v>
      </c>
      <c r="E1710" s="62">
        <v>0</v>
      </c>
    </row>
    <row r="1711" spans="1:5" x14ac:dyDescent="0.2">
      <c r="A1711" s="60">
        <v>2393</v>
      </c>
      <c r="B1711" s="7" t="s">
        <v>1728</v>
      </c>
      <c r="C1711" s="60" t="s">
        <v>43</v>
      </c>
      <c r="D1711" s="61">
        <v>813.04</v>
      </c>
      <c r="E1711" s="62">
        <v>0</v>
      </c>
    </row>
    <row r="1712" spans="1:5" x14ac:dyDescent="0.2">
      <c r="A1712" s="60">
        <v>34705</v>
      </c>
      <c r="B1712" s="7" t="s">
        <v>1729</v>
      </c>
      <c r="C1712" s="60" t="s">
        <v>43</v>
      </c>
      <c r="D1712" s="61">
        <v>711.12</v>
      </c>
      <c r="E1712" s="62">
        <v>0</v>
      </c>
    </row>
    <row r="1713" spans="1:5" x14ac:dyDescent="0.2">
      <c r="A1713" s="60">
        <v>34707</v>
      </c>
      <c r="B1713" s="7" t="s">
        <v>1730</v>
      </c>
      <c r="C1713" s="60" t="s">
        <v>43</v>
      </c>
      <c r="D1713" s="61">
        <v>1317.73</v>
      </c>
      <c r="E1713" s="62">
        <v>0</v>
      </c>
    </row>
    <row r="1714" spans="1:5" x14ac:dyDescent="0.2">
      <c r="A1714" s="60">
        <v>34544</v>
      </c>
      <c r="B1714" s="7" t="s">
        <v>1731</v>
      </c>
      <c r="C1714" s="60" t="s">
        <v>43</v>
      </c>
      <c r="D1714" s="61">
        <v>1317.59</v>
      </c>
      <c r="E1714" s="62">
        <v>0</v>
      </c>
    </row>
    <row r="1715" spans="1:5" x14ac:dyDescent="0.2">
      <c r="A1715" s="60">
        <v>2378</v>
      </c>
      <c r="B1715" s="7" t="s">
        <v>1732</v>
      </c>
      <c r="C1715" s="60" t="s">
        <v>43</v>
      </c>
      <c r="D1715" s="61">
        <v>1116.82</v>
      </c>
      <c r="E1715" s="62">
        <v>0</v>
      </c>
    </row>
    <row r="1716" spans="1:5" x14ac:dyDescent="0.2">
      <c r="A1716" s="60">
        <v>2379</v>
      </c>
      <c r="B1716" s="7" t="s">
        <v>1733</v>
      </c>
      <c r="C1716" s="60" t="s">
        <v>43</v>
      </c>
      <c r="D1716" s="61">
        <v>1116.82</v>
      </c>
      <c r="E1716" s="62">
        <v>0</v>
      </c>
    </row>
    <row r="1717" spans="1:5" x14ac:dyDescent="0.2">
      <c r="A1717" s="60">
        <v>2376</v>
      </c>
      <c r="B1717" s="7" t="s">
        <v>1734</v>
      </c>
      <c r="C1717" s="60" t="s">
        <v>43</v>
      </c>
      <c r="D1717" s="61">
        <v>1839.4</v>
      </c>
      <c r="E1717" s="62">
        <v>0</v>
      </c>
    </row>
    <row r="1718" spans="1:5" x14ac:dyDescent="0.2">
      <c r="A1718" s="60">
        <v>2394</v>
      </c>
      <c r="B1718" s="7" t="s">
        <v>1735</v>
      </c>
      <c r="C1718" s="60" t="s">
        <v>43</v>
      </c>
      <c r="D1718" s="61">
        <v>3932.31</v>
      </c>
      <c r="E1718" s="62">
        <v>0</v>
      </c>
    </row>
    <row r="1719" spans="1:5" x14ac:dyDescent="0.2">
      <c r="A1719" s="60">
        <v>2388</v>
      </c>
      <c r="B1719" s="7" t="s">
        <v>1736</v>
      </c>
      <c r="C1719" s="60" t="s">
        <v>43</v>
      </c>
      <c r="D1719" s="61">
        <v>55.49</v>
      </c>
      <c r="E1719" s="62">
        <v>0</v>
      </c>
    </row>
    <row r="1720" spans="1:5" x14ac:dyDescent="0.2">
      <c r="A1720" s="60">
        <v>34606</v>
      </c>
      <c r="B1720" s="7" t="s">
        <v>1737</v>
      </c>
      <c r="C1720" s="60" t="s">
        <v>43</v>
      </c>
      <c r="D1720" s="61">
        <v>85.11</v>
      </c>
      <c r="E1720" s="62">
        <v>0</v>
      </c>
    </row>
    <row r="1721" spans="1:5" x14ac:dyDescent="0.2">
      <c r="A1721" s="60">
        <v>2370</v>
      </c>
      <c r="B1721" s="7" t="s">
        <v>1738</v>
      </c>
      <c r="C1721" s="60" t="s">
        <v>43</v>
      </c>
      <c r="D1721" s="61">
        <v>10.31</v>
      </c>
      <c r="E1721" s="62">
        <v>0</v>
      </c>
    </row>
    <row r="1722" spans="1:5" x14ac:dyDescent="0.2">
      <c r="A1722" s="60">
        <v>2386</v>
      </c>
      <c r="B1722" s="7" t="s">
        <v>1739</v>
      </c>
      <c r="C1722" s="60" t="s">
        <v>43</v>
      </c>
      <c r="D1722" s="61">
        <v>17.29</v>
      </c>
      <c r="E1722" s="62">
        <v>0</v>
      </c>
    </row>
    <row r="1723" spans="1:5" x14ac:dyDescent="0.2">
      <c r="A1723" s="60">
        <v>34689</v>
      </c>
      <c r="B1723" s="7" t="s">
        <v>1740</v>
      </c>
      <c r="C1723" s="60" t="s">
        <v>43</v>
      </c>
      <c r="D1723" s="61">
        <v>27.09</v>
      </c>
      <c r="E1723" s="62">
        <v>0</v>
      </c>
    </row>
    <row r="1724" spans="1:5" x14ac:dyDescent="0.2">
      <c r="A1724" s="60">
        <v>2392</v>
      </c>
      <c r="B1724" s="7" t="s">
        <v>1741</v>
      </c>
      <c r="C1724" s="60" t="s">
        <v>43</v>
      </c>
      <c r="D1724" s="61">
        <v>69.209999999999994</v>
      </c>
      <c r="E1724" s="62">
        <v>0</v>
      </c>
    </row>
    <row r="1725" spans="1:5" x14ac:dyDescent="0.2">
      <c r="A1725" s="60">
        <v>2373</v>
      </c>
      <c r="B1725" s="7" t="s">
        <v>1742</v>
      </c>
      <c r="C1725" s="60" t="s">
        <v>43</v>
      </c>
      <c r="D1725" s="61">
        <v>97.51</v>
      </c>
      <c r="E1725" s="62">
        <v>0</v>
      </c>
    </row>
    <row r="1726" spans="1:5" x14ac:dyDescent="0.2">
      <c r="A1726" s="60">
        <v>39465</v>
      </c>
      <c r="B1726" s="7" t="s">
        <v>1743</v>
      </c>
      <c r="C1726" s="60" t="s">
        <v>43</v>
      </c>
      <c r="D1726" s="61">
        <v>59.56</v>
      </c>
      <c r="E1726" s="62">
        <v>0</v>
      </c>
    </row>
    <row r="1727" spans="1:5" x14ac:dyDescent="0.2">
      <c r="A1727" s="60">
        <v>39466</v>
      </c>
      <c r="B1727" s="7" t="s">
        <v>1744</v>
      </c>
      <c r="C1727" s="60" t="s">
        <v>43</v>
      </c>
      <c r="D1727" s="61">
        <v>67.010000000000005</v>
      </c>
      <c r="E1727" s="62">
        <v>0</v>
      </c>
    </row>
    <row r="1728" spans="1:5" x14ac:dyDescent="0.2">
      <c r="A1728" s="60">
        <v>39467</v>
      </c>
      <c r="B1728" s="7" t="s">
        <v>1745</v>
      </c>
      <c r="C1728" s="60" t="s">
        <v>43</v>
      </c>
      <c r="D1728" s="61">
        <v>85.72</v>
      </c>
      <c r="E1728" s="62">
        <v>0</v>
      </c>
    </row>
    <row r="1729" spans="1:5" x14ac:dyDescent="0.2">
      <c r="A1729" s="60">
        <v>39468</v>
      </c>
      <c r="B1729" s="7" t="s">
        <v>1746</v>
      </c>
      <c r="C1729" s="60" t="s">
        <v>43</v>
      </c>
      <c r="D1729" s="61">
        <v>152.36000000000001</v>
      </c>
      <c r="E1729" s="62">
        <v>0</v>
      </c>
    </row>
    <row r="1730" spans="1:5" x14ac:dyDescent="0.2">
      <c r="A1730" s="60">
        <v>39469</v>
      </c>
      <c r="B1730" s="7" t="s">
        <v>1747</v>
      </c>
      <c r="C1730" s="60" t="s">
        <v>43</v>
      </c>
      <c r="D1730" s="61">
        <v>62.06</v>
      </c>
      <c r="E1730" s="62">
        <v>0</v>
      </c>
    </row>
    <row r="1731" spans="1:5" x14ac:dyDescent="0.2">
      <c r="A1731" s="60">
        <v>39470</v>
      </c>
      <c r="B1731" s="7" t="s">
        <v>1748</v>
      </c>
      <c r="C1731" s="60" t="s">
        <v>43</v>
      </c>
      <c r="D1731" s="61">
        <v>76.25</v>
      </c>
      <c r="E1731" s="62">
        <v>0</v>
      </c>
    </row>
    <row r="1732" spans="1:5" x14ac:dyDescent="0.2">
      <c r="A1732" s="60">
        <v>39471</v>
      </c>
      <c r="B1732" s="7" t="s">
        <v>1749</v>
      </c>
      <c r="C1732" s="60" t="s">
        <v>43</v>
      </c>
      <c r="D1732" s="61">
        <v>91.64</v>
      </c>
      <c r="E1732" s="62">
        <v>0</v>
      </c>
    </row>
    <row r="1733" spans="1:5" x14ac:dyDescent="0.2">
      <c r="A1733" s="60">
        <v>39472</v>
      </c>
      <c r="B1733" s="7" t="s">
        <v>1750</v>
      </c>
      <c r="C1733" s="60" t="s">
        <v>43</v>
      </c>
      <c r="D1733" s="61">
        <v>159.22999999999999</v>
      </c>
      <c r="E1733" s="62">
        <v>0</v>
      </c>
    </row>
    <row r="1734" spans="1:5" x14ac:dyDescent="0.2">
      <c r="A1734" s="60">
        <v>39473</v>
      </c>
      <c r="B1734" s="7" t="s">
        <v>1751</v>
      </c>
      <c r="C1734" s="60" t="s">
        <v>43</v>
      </c>
      <c r="D1734" s="61">
        <v>102.86</v>
      </c>
      <c r="E1734" s="62">
        <v>0</v>
      </c>
    </row>
    <row r="1735" spans="1:5" x14ac:dyDescent="0.2">
      <c r="A1735" s="60">
        <v>39474</v>
      </c>
      <c r="B1735" s="7" t="s">
        <v>1752</v>
      </c>
      <c r="C1735" s="60" t="s">
        <v>43</v>
      </c>
      <c r="D1735" s="61">
        <v>109.65</v>
      </c>
      <c r="E1735" s="62">
        <v>0</v>
      </c>
    </row>
    <row r="1736" spans="1:5" x14ac:dyDescent="0.2">
      <c r="A1736" s="60">
        <v>39475</v>
      </c>
      <c r="B1736" s="7" t="s">
        <v>1753</v>
      </c>
      <c r="C1736" s="60" t="s">
        <v>43</v>
      </c>
      <c r="D1736" s="61">
        <v>124.41</v>
      </c>
      <c r="E1736" s="62">
        <v>0</v>
      </c>
    </row>
    <row r="1737" spans="1:5" x14ac:dyDescent="0.2">
      <c r="A1737" s="60">
        <v>39476</v>
      </c>
      <c r="B1737" s="7" t="s">
        <v>1754</v>
      </c>
      <c r="C1737" s="60" t="s">
        <v>43</v>
      </c>
      <c r="D1737" s="61">
        <v>234.2</v>
      </c>
      <c r="E1737" s="62">
        <v>0</v>
      </c>
    </row>
    <row r="1738" spans="1:5" x14ac:dyDescent="0.2">
      <c r="A1738" s="60">
        <v>39477</v>
      </c>
      <c r="B1738" s="7" t="s">
        <v>1755</v>
      </c>
      <c r="C1738" s="60" t="s">
        <v>43</v>
      </c>
      <c r="D1738" s="61">
        <v>114.75</v>
      </c>
      <c r="E1738" s="62">
        <v>0</v>
      </c>
    </row>
    <row r="1739" spans="1:5" x14ac:dyDescent="0.2">
      <c r="A1739" s="60">
        <v>39478</v>
      </c>
      <c r="B1739" s="7" t="s">
        <v>1756</v>
      </c>
      <c r="C1739" s="60" t="s">
        <v>43</v>
      </c>
      <c r="D1739" s="61">
        <v>118.3</v>
      </c>
      <c r="E1739" s="62">
        <v>0</v>
      </c>
    </row>
    <row r="1740" spans="1:5" x14ac:dyDescent="0.2">
      <c r="A1740" s="60">
        <v>39479</v>
      </c>
      <c r="B1740" s="7" t="s">
        <v>1757</v>
      </c>
      <c r="C1740" s="60" t="s">
        <v>43</v>
      </c>
      <c r="D1740" s="61">
        <v>139.38999999999999</v>
      </c>
      <c r="E1740" s="62">
        <v>0</v>
      </c>
    </row>
    <row r="1741" spans="1:5" x14ac:dyDescent="0.2">
      <c r="A1741" s="60">
        <v>39480</v>
      </c>
      <c r="B1741" s="7" t="s">
        <v>1758</v>
      </c>
      <c r="C1741" s="60" t="s">
        <v>43</v>
      </c>
      <c r="D1741" s="61">
        <v>287.62</v>
      </c>
      <c r="E1741" s="62">
        <v>0</v>
      </c>
    </row>
    <row r="1742" spans="1:5" x14ac:dyDescent="0.2">
      <c r="A1742" s="60">
        <v>39459</v>
      </c>
      <c r="B1742" s="7" t="s">
        <v>1759</v>
      </c>
      <c r="C1742" s="60" t="s">
        <v>43</v>
      </c>
      <c r="D1742" s="61">
        <v>244.12</v>
      </c>
      <c r="E1742" s="62">
        <v>0</v>
      </c>
    </row>
    <row r="1743" spans="1:5" x14ac:dyDescent="0.2">
      <c r="A1743" s="60">
        <v>39445</v>
      </c>
      <c r="B1743" s="7" t="s">
        <v>1760</v>
      </c>
      <c r="C1743" s="60" t="s">
        <v>43</v>
      </c>
      <c r="D1743" s="61">
        <v>122.57</v>
      </c>
      <c r="E1743" s="62">
        <v>0</v>
      </c>
    </row>
    <row r="1744" spans="1:5" x14ac:dyDescent="0.2">
      <c r="A1744" s="60">
        <v>39446</v>
      </c>
      <c r="B1744" s="7" t="s">
        <v>1761</v>
      </c>
      <c r="C1744" s="60" t="s">
        <v>43</v>
      </c>
      <c r="D1744" s="61">
        <v>124.75</v>
      </c>
      <c r="E1744" s="62">
        <v>0</v>
      </c>
    </row>
    <row r="1745" spans="1:5" x14ac:dyDescent="0.2">
      <c r="A1745" s="60">
        <v>39447</v>
      </c>
      <c r="B1745" s="7" t="s">
        <v>1762</v>
      </c>
      <c r="C1745" s="60" t="s">
        <v>43</v>
      </c>
      <c r="D1745" s="61">
        <v>133.41</v>
      </c>
      <c r="E1745" s="62">
        <v>0</v>
      </c>
    </row>
    <row r="1746" spans="1:5" x14ac:dyDescent="0.2">
      <c r="A1746" s="60">
        <v>39448</v>
      </c>
      <c r="B1746" s="7" t="s">
        <v>1763</v>
      </c>
      <c r="C1746" s="60" t="s">
        <v>43</v>
      </c>
      <c r="D1746" s="61">
        <v>227.49</v>
      </c>
      <c r="E1746" s="62">
        <v>0</v>
      </c>
    </row>
    <row r="1747" spans="1:5" x14ac:dyDescent="0.2">
      <c r="A1747" s="60">
        <v>39450</v>
      </c>
      <c r="B1747" s="7" t="s">
        <v>1764</v>
      </c>
      <c r="C1747" s="60" t="s">
        <v>43</v>
      </c>
      <c r="D1747" s="61">
        <v>138.79</v>
      </c>
      <c r="E1747" s="62">
        <v>0</v>
      </c>
    </row>
    <row r="1748" spans="1:5" x14ac:dyDescent="0.2">
      <c r="A1748" s="60">
        <v>39451</v>
      </c>
      <c r="B1748" s="7" t="s">
        <v>1765</v>
      </c>
      <c r="C1748" s="60" t="s">
        <v>43</v>
      </c>
      <c r="D1748" s="61">
        <v>151.38</v>
      </c>
      <c r="E1748" s="62">
        <v>0</v>
      </c>
    </row>
    <row r="1749" spans="1:5" x14ac:dyDescent="0.2">
      <c r="A1749" s="60">
        <v>39452</v>
      </c>
      <c r="B1749" s="7" t="s">
        <v>1766</v>
      </c>
      <c r="C1749" s="60" t="s">
        <v>43</v>
      </c>
      <c r="D1749" s="61">
        <v>152.29</v>
      </c>
      <c r="E1749" s="62">
        <v>0</v>
      </c>
    </row>
    <row r="1750" spans="1:5" x14ac:dyDescent="0.2">
      <c r="A1750" s="60">
        <v>39523</v>
      </c>
      <c r="B1750" s="7" t="s">
        <v>1767</v>
      </c>
      <c r="C1750" s="60" t="s">
        <v>43</v>
      </c>
      <c r="D1750" s="61">
        <v>254.85</v>
      </c>
      <c r="E1750" s="62">
        <v>0</v>
      </c>
    </row>
    <row r="1751" spans="1:5" x14ac:dyDescent="0.2">
      <c r="A1751" s="60">
        <v>39449</v>
      </c>
      <c r="B1751" s="7" t="s">
        <v>1768</v>
      </c>
      <c r="C1751" s="60" t="s">
        <v>43</v>
      </c>
      <c r="D1751" s="61">
        <v>282.23</v>
      </c>
      <c r="E1751" s="62">
        <v>0</v>
      </c>
    </row>
    <row r="1752" spans="1:5" x14ac:dyDescent="0.2">
      <c r="A1752" s="60">
        <v>39455</v>
      </c>
      <c r="B1752" s="7" t="s">
        <v>1769</v>
      </c>
      <c r="C1752" s="60" t="s">
        <v>43</v>
      </c>
      <c r="D1752" s="61">
        <v>139.65</v>
      </c>
      <c r="E1752" s="62">
        <v>0</v>
      </c>
    </row>
    <row r="1753" spans="1:5" x14ac:dyDescent="0.2">
      <c r="A1753" s="60">
        <v>39456</v>
      </c>
      <c r="B1753" s="7" t="s">
        <v>1770</v>
      </c>
      <c r="C1753" s="60" t="s">
        <v>43</v>
      </c>
      <c r="D1753" s="61">
        <v>139.75</v>
      </c>
      <c r="E1753" s="62">
        <v>0</v>
      </c>
    </row>
    <row r="1754" spans="1:5" x14ac:dyDescent="0.2">
      <c r="A1754" s="60">
        <v>39457</v>
      </c>
      <c r="B1754" s="7" t="s">
        <v>1771</v>
      </c>
      <c r="C1754" s="60" t="s">
        <v>43</v>
      </c>
      <c r="D1754" s="61">
        <v>152.35</v>
      </c>
      <c r="E1754" s="62">
        <v>0</v>
      </c>
    </row>
    <row r="1755" spans="1:5" x14ac:dyDescent="0.2">
      <c r="A1755" s="60">
        <v>39458</v>
      </c>
      <c r="B1755" s="7" t="s">
        <v>1772</v>
      </c>
      <c r="C1755" s="60" t="s">
        <v>43</v>
      </c>
      <c r="D1755" s="61">
        <v>284.3</v>
      </c>
      <c r="E1755" s="62">
        <v>0</v>
      </c>
    </row>
    <row r="1756" spans="1:5" x14ac:dyDescent="0.2">
      <c r="A1756" s="60">
        <v>39464</v>
      </c>
      <c r="B1756" s="7" t="s">
        <v>1773</v>
      </c>
      <c r="C1756" s="60" t="s">
        <v>43</v>
      </c>
      <c r="D1756" s="61">
        <v>457.19</v>
      </c>
      <c r="E1756" s="62">
        <v>0</v>
      </c>
    </row>
    <row r="1757" spans="1:5" x14ac:dyDescent="0.2">
      <c r="A1757" s="60">
        <v>39460</v>
      </c>
      <c r="B1757" s="7" t="s">
        <v>1774</v>
      </c>
      <c r="C1757" s="60" t="s">
        <v>43</v>
      </c>
      <c r="D1757" s="61">
        <v>173.4</v>
      </c>
      <c r="E1757" s="62">
        <v>0</v>
      </c>
    </row>
    <row r="1758" spans="1:5" x14ac:dyDescent="0.2">
      <c r="A1758" s="60">
        <v>39461</v>
      </c>
      <c r="B1758" s="7" t="s">
        <v>1775</v>
      </c>
      <c r="C1758" s="60" t="s">
        <v>43</v>
      </c>
      <c r="D1758" s="61">
        <v>203.18</v>
      </c>
      <c r="E1758" s="62">
        <v>0</v>
      </c>
    </row>
    <row r="1759" spans="1:5" x14ac:dyDescent="0.2">
      <c r="A1759" s="60">
        <v>39462</v>
      </c>
      <c r="B1759" s="7" t="s">
        <v>1776</v>
      </c>
      <c r="C1759" s="60" t="s">
        <v>43</v>
      </c>
      <c r="D1759" s="61">
        <v>195.82</v>
      </c>
      <c r="E1759" s="62">
        <v>0</v>
      </c>
    </row>
    <row r="1760" spans="1:5" x14ac:dyDescent="0.2">
      <c r="A1760" s="60">
        <v>39463</v>
      </c>
      <c r="B1760" s="7" t="s">
        <v>1777</v>
      </c>
      <c r="C1760" s="60" t="s">
        <v>43</v>
      </c>
      <c r="D1760" s="61">
        <v>453.64</v>
      </c>
      <c r="E1760" s="62">
        <v>0</v>
      </c>
    </row>
    <row r="1761" spans="1:5" x14ac:dyDescent="0.2">
      <c r="A1761" s="60">
        <v>26039</v>
      </c>
      <c r="B1761" s="7" t="s">
        <v>1778</v>
      </c>
      <c r="C1761" s="60" t="s">
        <v>43</v>
      </c>
      <c r="D1761" s="61"/>
      <c r="E1761" s="62">
        <v>0</v>
      </c>
    </row>
    <row r="1762" spans="1:5" x14ac:dyDescent="0.2">
      <c r="A1762" s="60">
        <v>2401</v>
      </c>
      <c r="B1762" s="7" t="s">
        <v>1779</v>
      </c>
      <c r="C1762" s="60" t="s">
        <v>43</v>
      </c>
      <c r="D1762" s="61"/>
      <c r="E1762" s="62">
        <v>0</v>
      </c>
    </row>
    <row r="1763" spans="1:5" x14ac:dyDescent="0.2">
      <c r="A1763" s="60">
        <v>38870</v>
      </c>
      <c r="B1763" s="7" t="s">
        <v>1780</v>
      </c>
      <c r="C1763" s="60" t="s">
        <v>43</v>
      </c>
      <c r="D1763" s="61">
        <v>55.18</v>
      </c>
      <c r="E1763" s="62">
        <v>0</v>
      </c>
    </row>
    <row r="1764" spans="1:5" x14ac:dyDescent="0.2">
      <c r="A1764" s="60">
        <v>38869</v>
      </c>
      <c r="B1764" s="7" t="s">
        <v>1781</v>
      </c>
      <c r="C1764" s="60" t="s">
        <v>43</v>
      </c>
      <c r="D1764" s="61">
        <v>37.24</v>
      </c>
      <c r="E1764" s="62">
        <v>0</v>
      </c>
    </row>
    <row r="1765" spans="1:5" x14ac:dyDescent="0.2">
      <c r="A1765" s="60">
        <v>38872</v>
      </c>
      <c r="B1765" s="7" t="s">
        <v>1782</v>
      </c>
      <c r="C1765" s="60" t="s">
        <v>43</v>
      </c>
      <c r="D1765" s="61">
        <v>70.31</v>
      </c>
      <c r="E1765" s="62">
        <v>0</v>
      </c>
    </row>
    <row r="1766" spans="1:5" x14ac:dyDescent="0.2">
      <c r="A1766" s="60">
        <v>38871</v>
      </c>
      <c r="B1766" s="7" t="s">
        <v>1783</v>
      </c>
      <c r="C1766" s="60" t="s">
        <v>43</v>
      </c>
      <c r="D1766" s="61">
        <v>48.6</v>
      </c>
      <c r="E1766" s="62">
        <v>0</v>
      </c>
    </row>
    <row r="1767" spans="1:5" x14ac:dyDescent="0.2">
      <c r="A1767" s="60">
        <v>39283</v>
      </c>
      <c r="B1767" s="7" t="s">
        <v>1784</v>
      </c>
      <c r="C1767" s="60" t="s">
        <v>43</v>
      </c>
      <c r="D1767" s="61">
        <v>227.72</v>
      </c>
      <c r="E1767" s="62">
        <v>0</v>
      </c>
    </row>
    <row r="1768" spans="1:5" x14ac:dyDescent="0.2">
      <c r="A1768" s="60">
        <v>39285</v>
      </c>
      <c r="B1768" s="7" t="s">
        <v>1785</v>
      </c>
      <c r="C1768" s="60" t="s">
        <v>43</v>
      </c>
      <c r="D1768" s="61">
        <v>260.25</v>
      </c>
      <c r="E1768" s="62">
        <v>0</v>
      </c>
    </row>
    <row r="1769" spans="1:5" x14ac:dyDescent="0.2">
      <c r="A1769" s="60">
        <v>39286</v>
      </c>
      <c r="B1769" s="7" t="s">
        <v>1786</v>
      </c>
      <c r="C1769" s="60" t="s">
        <v>43</v>
      </c>
      <c r="D1769" s="61">
        <v>249.43</v>
      </c>
      <c r="E1769" s="62">
        <v>0</v>
      </c>
    </row>
    <row r="1770" spans="1:5" x14ac:dyDescent="0.2">
      <c r="A1770" s="60">
        <v>39288</v>
      </c>
      <c r="B1770" s="7" t="s">
        <v>1787</v>
      </c>
      <c r="C1770" s="60" t="s">
        <v>43</v>
      </c>
      <c r="D1770" s="61">
        <v>303.60000000000002</v>
      </c>
      <c r="E1770" s="62">
        <v>0</v>
      </c>
    </row>
    <row r="1771" spans="1:5" x14ac:dyDescent="0.2">
      <c r="A1771" s="60">
        <v>44476</v>
      </c>
      <c r="B1771" s="7" t="s">
        <v>1788</v>
      </c>
      <c r="C1771" s="60" t="s">
        <v>410</v>
      </c>
      <c r="D1771" s="61">
        <v>745.3</v>
      </c>
      <c r="E1771" s="62">
        <v>0</v>
      </c>
    </row>
    <row r="1772" spans="1:5" x14ac:dyDescent="0.2">
      <c r="A1772" s="60">
        <v>10629</v>
      </c>
      <c r="B1772" s="7" t="s">
        <v>1789</v>
      </c>
      <c r="C1772" s="60" t="s">
        <v>410</v>
      </c>
      <c r="D1772" s="61">
        <v>914.58</v>
      </c>
      <c r="E1772" s="62">
        <v>0</v>
      </c>
    </row>
    <row r="1773" spans="1:5" x14ac:dyDescent="0.2">
      <c r="A1773" s="60">
        <v>10698</v>
      </c>
      <c r="B1773" s="7" t="s">
        <v>1790</v>
      </c>
      <c r="C1773" s="60" t="s">
        <v>410</v>
      </c>
      <c r="D1773" s="61"/>
      <c r="E1773" s="62">
        <v>0</v>
      </c>
    </row>
    <row r="1774" spans="1:5" x14ac:dyDescent="0.2">
      <c r="A1774" s="60">
        <v>45658</v>
      </c>
      <c r="B1774" s="7" t="s">
        <v>1791</v>
      </c>
      <c r="C1774" s="60" t="s">
        <v>43</v>
      </c>
      <c r="D1774" s="61">
        <v>193733.32</v>
      </c>
      <c r="E1774" s="62">
        <v>0</v>
      </c>
    </row>
    <row r="1775" spans="1:5" x14ac:dyDescent="0.2">
      <c r="A1775" s="60">
        <v>2432</v>
      </c>
      <c r="B1775" s="7" t="s">
        <v>1792</v>
      </c>
      <c r="C1775" s="60" t="s">
        <v>43</v>
      </c>
      <c r="D1775" s="61">
        <v>33.39</v>
      </c>
      <c r="E1775" s="62">
        <v>0</v>
      </c>
    </row>
    <row r="1776" spans="1:5" x14ac:dyDescent="0.2">
      <c r="A1776" s="60">
        <v>2418</v>
      </c>
      <c r="B1776" s="7" t="s">
        <v>1793</v>
      </c>
      <c r="C1776" s="60" t="s">
        <v>43</v>
      </c>
      <c r="D1776" s="61">
        <v>15.49</v>
      </c>
      <c r="E1776" s="62">
        <v>0</v>
      </c>
    </row>
    <row r="1777" spans="1:5" x14ac:dyDescent="0.2">
      <c r="A1777" s="60">
        <v>2433</v>
      </c>
      <c r="B1777" s="7" t="s">
        <v>1794</v>
      </c>
      <c r="C1777" s="60" t="s">
        <v>43</v>
      </c>
      <c r="D1777" s="61">
        <v>11.31</v>
      </c>
      <c r="E1777" s="62">
        <v>0</v>
      </c>
    </row>
    <row r="1778" spans="1:5" x14ac:dyDescent="0.2">
      <c r="A1778" s="60">
        <v>2420</v>
      </c>
      <c r="B1778" s="7" t="s">
        <v>1795</v>
      </c>
      <c r="C1778" s="60" t="s">
        <v>43</v>
      </c>
      <c r="D1778" s="61">
        <v>19.43</v>
      </c>
      <c r="E1778" s="62">
        <v>0</v>
      </c>
    </row>
    <row r="1779" spans="1:5" x14ac:dyDescent="0.2">
      <c r="A1779" s="60">
        <v>11447</v>
      </c>
      <c r="B1779" s="7" t="s">
        <v>1796</v>
      </c>
      <c r="C1779" s="60" t="s">
        <v>43</v>
      </c>
      <c r="D1779" s="61">
        <v>38.39</v>
      </c>
      <c r="E1779" s="62">
        <v>0</v>
      </c>
    </row>
    <row r="1780" spans="1:5" x14ac:dyDescent="0.2">
      <c r="A1780" s="60">
        <v>11451</v>
      </c>
      <c r="B1780" s="7" t="s">
        <v>1797</v>
      </c>
      <c r="C1780" s="60" t="s">
        <v>43</v>
      </c>
      <c r="D1780" s="61">
        <v>102.93</v>
      </c>
      <c r="E1780" s="62">
        <v>0</v>
      </c>
    </row>
    <row r="1781" spans="1:5" x14ac:dyDescent="0.2">
      <c r="A1781" s="60">
        <v>11116</v>
      </c>
      <c r="B1781" s="7" t="s">
        <v>1798</v>
      </c>
      <c r="C1781" s="60" t="s">
        <v>43</v>
      </c>
      <c r="D1781" s="61">
        <v>874.82</v>
      </c>
      <c r="E1781" s="62">
        <v>0</v>
      </c>
    </row>
    <row r="1782" spans="1:5" x14ac:dyDescent="0.2">
      <c r="A1782" s="60">
        <v>38411</v>
      </c>
      <c r="B1782" s="7" t="s">
        <v>1799</v>
      </c>
      <c r="C1782" s="60" t="s">
        <v>43</v>
      </c>
      <c r="D1782" s="61">
        <v>1504.11</v>
      </c>
      <c r="E1782" s="62">
        <v>0</v>
      </c>
    </row>
    <row r="1783" spans="1:5" x14ac:dyDescent="0.2">
      <c r="A1783" s="60">
        <v>38189</v>
      </c>
      <c r="B1783" s="7" t="s">
        <v>1800</v>
      </c>
      <c r="C1783" s="60" t="s">
        <v>43</v>
      </c>
      <c r="D1783" s="61">
        <v>313.69</v>
      </c>
      <c r="E1783" s="62">
        <v>0</v>
      </c>
    </row>
    <row r="1784" spans="1:5" x14ac:dyDescent="0.2">
      <c r="A1784" s="60">
        <v>38190</v>
      </c>
      <c r="B1784" s="7" t="s">
        <v>1801</v>
      </c>
      <c r="C1784" s="60" t="s">
        <v>43</v>
      </c>
      <c r="D1784" s="61">
        <v>660.85</v>
      </c>
      <c r="E1784" s="62">
        <v>0</v>
      </c>
    </row>
    <row r="1785" spans="1:5" x14ac:dyDescent="0.2">
      <c r="A1785" s="60">
        <v>7608</v>
      </c>
      <c r="B1785" s="7" t="s">
        <v>1802</v>
      </c>
      <c r="C1785" s="60" t="s">
        <v>43</v>
      </c>
      <c r="D1785" s="61">
        <v>15.63</v>
      </c>
      <c r="E1785" s="62">
        <v>0</v>
      </c>
    </row>
    <row r="1786" spans="1:5" x14ac:dyDescent="0.2">
      <c r="A1786" s="60">
        <v>1370</v>
      </c>
      <c r="B1786" s="7" t="s">
        <v>1803</v>
      </c>
      <c r="C1786" s="60" t="s">
        <v>43</v>
      </c>
      <c r="D1786" s="61">
        <v>122.42</v>
      </c>
      <c r="E1786" s="62">
        <v>0</v>
      </c>
    </row>
    <row r="1787" spans="1:5" x14ac:dyDescent="0.2">
      <c r="A1787" s="60">
        <v>11649</v>
      </c>
      <c r="B1787" s="7" t="s">
        <v>1804</v>
      </c>
      <c r="C1787" s="60" t="s">
        <v>43</v>
      </c>
      <c r="D1787" s="61"/>
      <c r="E1787" s="62">
        <v>0</v>
      </c>
    </row>
    <row r="1788" spans="1:5" x14ac:dyDescent="0.2">
      <c r="A1788" s="60">
        <v>11650</v>
      </c>
      <c r="B1788" s="7" t="s">
        <v>1805</v>
      </c>
      <c r="C1788" s="60" t="s">
        <v>43</v>
      </c>
      <c r="D1788" s="61"/>
      <c r="E1788" s="62">
        <v>0</v>
      </c>
    </row>
    <row r="1789" spans="1:5" x14ac:dyDescent="0.2">
      <c r="A1789" s="60">
        <v>34777</v>
      </c>
      <c r="B1789" s="7" t="s">
        <v>1806</v>
      </c>
      <c r="C1789" s="60" t="s">
        <v>43</v>
      </c>
      <c r="D1789" s="61">
        <v>3.14</v>
      </c>
      <c r="E1789" s="62">
        <v>0</v>
      </c>
    </row>
    <row r="1790" spans="1:5" x14ac:dyDescent="0.2">
      <c r="A1790" s="60">
        <v>7272</v>
      </c>
      <c r="B1790" s="7" t="s">
        <v>1807</v>
      </c>
      <c r="C1790" s="60" t="s">
        <v>43</v>
      </c>
      <c r="D1790" s="61">
        <v>2.36</v>
      </c>
      <c r="E1790" s="62">
        <v>0</v>
      </c>
    </row>
    <row r="1791" spans="1:5" x14ac:dyDescent="0.2">
      <c r="A1791" s="60">
        <v>10605</v>
      </c>
      <c r="B1791" s="7" t="s">
        <v>1808</v>
      </c>
      <c r="C1791" s="60" t="s">
        <v>43</v>
      </c>
      <c r="D1791" s="61">
        <v>6.81</v>
      </c>
      <c r="E1791" s="62">
        <v>0</v>
      </c>
    </row>
    <row r="1792" spans="1:5" x14ac:dyDescent="0.2">
      <c r="A1792" s="60">
        <v>10604</v>
      </c>
      <c r="B1792" s="7" t="s">
        <v>1809</v>
      </c>
      <c r="C1792" s="60" t="s">
        <v>43</v>
      </c>
      <c r="D1792" s="61">
        <v>15.87</v>
      </c>
      <c r="E1792" s="62">
        <v>0</v>
      </c>
    </row>
    <row r="1793" spans="1:5" x14ac:dyDescent="0.2">
      <c r="A1793" s="60">
        <v>672</v>
      </c>
      <c r="B1793" s="7" t="s">
        <v>1810</v>
      </c>
      <c r="C1793" s="60" t="s">
        <v>43</v>
      </c>
      <c r="D1793" s="61">
        <v>21.83</v>
      </c>
      <c r="E1793" s="62">
        <v>0</v>
      </c>
    </row>
    <row r="1794" spans="1:5" x14ac:dyDescent="0.2">
      <c r="A1794" s="60">
        <v>668</v>
      </c>
      <c r="B1794" s="7" t="s">
        <v>1811</v>
      </c>
      <c r="C1794" s="60" t="s">
        <v>43</v>
      </c>
      <c r="D1794" s="61">
        <v>26.35</v>
      </c>
      <c r="E1794" s="62">
        <v>0</v>
      </c>
    </row>
    <row r="1795" spans="1:5" x14ac:dyDescent="0.2">
      <c r="A1795" s="60">
        <v>10578</v>
      </c>
      <c r="B1795" s="7" t="s">
        <v>1812</v>
      </c>
      <c r="C1795" s="60" t="s">
        <v>43</v>
      </c>
      <c r="D1795" s="61">
        <v>30.69</v>
      </c>
      <c r="E1795" s="62">
        <v>0</v>
      </c>
    </row>
    <row r="1796" spans="1:5" x14ac:dyDescent="0.2">
      <c r="A1796" s="60">
        <v>666</v>
      </c>
      <c r="B1796" s="7" t="s">
        <v>1813</v>
      </c>
      <c r="C1796" s="60" t="s">
        <v>43</v>
      </c>
      <c r="D1796" s="61">
        <v>34.130000000000003</v>
      </c>
      <c r="E1796" s="62">
        <v>0</v>
      </c>
    </row>
    <row r="1797" spans="1:5" x14ac:dyDescent="0.2">
      <c r="A1797" s="60">
        <v>665</v>
      </c>
      <c r="B1797" s="7" t="s">
        <v>1814</v>
      </c>
      <c r="C1797" s="60" t="s">
        <v>43</v>
      </c>
      <c r="D1797" s="61">
        <v>45.64</v>
      </c>
      <c r="E1797" s="62">
        <v>0</v>
      </c>
    </row>
    <row r="1798" spans="1:5" x14ac:dyDescent="0.2">
      <c r="A1798" s="60">
        <v>10577</v>
      </c>
      <c r="B1798" s="7" t="s">
        <v>1815</v>
      </c>
      <c r="C1798" s="60" t="s">
        <v>43</v>
      </c>
      <c r="D1798" s="61">
        <v>40.479999999999997</v>
      </c>
      <c r="E1798" s="62">
        <v>0</v>
      </c>
    </row>
    <row r="1799" spans="1:5" x14ac:dyDescent="0.2">
      <c r="A1799" s="60">
        <v>10583</v>
      </c>
      <c r="B1799" s="7" t="s">
        <v>1816</v>
      </c>
      <c r="C1799" s="60" t="s">
        <v>43</v>
      </c>
      <c r="D1799" s="61">
        <v>21.03</v>
      </c>
      <c r="E1799" s="62">
        <v>0</v>
      </c>
    </row>
    <row r="1800" spans="1:5" x14ac:dyDescent="0.2">
      <c r="A1800" s="60">
        <v>10579</v>
      </c>
      <c r="B1800" s="7" t="s">
        <v>1817</v>
      </c>
      <c r="C1800" s="60" t="s">
        <v>43</v>
      </c>
      <c r="D1800" s="61">
        <v>36.659999999999997</v>
      </c>
      <c r="E1800" s="62">
        <v>0</v>
      </c>
    </row>
    <row r="1801" spans="1:5" x14ac:dyDescent="0.2">
      <c r="A1801" s="60">
        <v>10582</v>
      </c>
      <c r="B1801" s="7" t="s">
        <v>1818</v>
      </c>
      <c r="C1801" s="60" t="s">
        <v>43</v>
      </c>
      <c r="D1801" s="61">
        <v>18.52</v>
      </c>
      <c r="E1801" s="62">
        <v>0</v>
      </c>
    </row>
    <row r="1802" spans="1:5" x14ac:dyDescent="0.2">
      <c r="A1802" s="60">
        <v>2436</v>
      </c>
      <c r="B1802" s="7" t="s">
        <v>1819</v>
      </c>
      <c r="C1802" s="60" t="s">
        <v>188</v>
      </c>
      <c r="D1802" s="61">
        <v>24.35</v>
      </c>
      <c r="E1802" s="62">
        <v>0</v>
      </c>
    </row>
    <row r="1803" spans="1:5" x14ac:dyDescent="0.2">
      <c r="A1803" s="60">
        <v>40918</v>
      </c>
      <c r="B1803" s="7" t="s">
        <v>1820</v>
      </c>
      <c r="C1803" s="60" t="s">
        <v>190</v>
      </c>
      <c r="D1803" s="61">
        <v>4279.3100000000004</v>
      </c>
      <c r="E1803" s="62">
        <v>0</v>
      </c>
    </row>
    <row r="1804" spans="1:5" x14ac:dyDescent="0.2">
      <c r="A1804" s="60">
        <v>44046</v>
      </c>
      <c r="B1804" s="7" t="s">
        <v>1821</v>
      </c>
      <c r="C1804" s="60" t="s">
        <v>23</v>
      </c>
      <c r="D1804" s="61"/>
      <c r="E1804" s="62">
        <v>0</v>
      </c>
    </row>
    <row r="1805" spans="1:5" x14ac:dyDescent="0.2">
      <c r="A1805" s="60">
        <v>44047</v>
      </c>
      <c r="B1805" s="7" t="s">
        <v>1822</v>
      </c>
      <c r="C1805" s="60" t="s">
        <v>23</v>
      </c>
      <c r="D1805" s="61"/>
      <c r="E1805" s="62">
        <v>0</v>
      </c>
    </row>
    <row r="1806" spans="1:5" x14ac:dyDescent="0.2">
      <c r="A1806" s="60">
        <v>44043</v>
      </c>
      <c r="B1806" s="7" t="s">
        <v>1823</v>
      </c>
      <c r="C1806" s="60" t="s">
        <v>23</v>
      </c>
      <c r="D1806" s="61"/>
      <c r="E1806" s="62">
        <v>0</v>
      </c>
    </row>
    <row r="1807" spans="1:5" x14ac:dyDescent="0.2">
      <c r="A1807" s="60">
        <v>44044</v>
      </c>
      <c r="B1807" s="7" t="s">
        <v>1824</v>
      </c>
      <c r="C1807" s="60" t="s">
        <v>23</v>
      </c>
      <c r="D1807" s="61"/>
      <c r="E1807" s="62">
        <v>0</v>
      </c>
    </row>
    <row r="1808" spans="1:5" x14ac:dyDescent="0.2">
      <c r="A1808" s="60">
        <v>44041</v>
      </c>
      <c r="B1808" s="7" t="s">
        <v>1825</v>
      </c>
      <c r="C1808" s="60" t="s">
        <v>23</v>
      </c>
      <c r="D1808" s="61"/>
      <c r="E1808" s="62">
        <v>0</v>
      </c>
    </row>
    <row r="1809" spans="1:5" x14ac:dyDescent="0.2">
      <c r="A1809" s="60">
        <v>44042</v>
      </c>
      <c r="B1809" s="7" t="s">
        <v>1826</v>
      </c>
      <c r="C1809" s="60" t="s">
        <v>23</v>
      </c>
      <c r="D1809" s="61"/>
      <c r="E1809" s="62">
        <v>0</v>
      </c>
    </row>
    <row r="1810" spans="1:5" x14ac:dyDescent="0.2">
      <c r="A1810" s="60">
        <v>43961</v>
      </c>
      <c r="B1810" s="7" t="s">
        <v>1827</v>
      </c>
      <c r="C1810" s="60" t="s">
        <v>23</v>
      </c>
      <c r="D1810" s="61"/>
      <c r="E1810" s="62">
        <v>0</v>
      </c>
    </row>
    <row r="1811" spans="1:5" x14ac:dyDescent="0.2">
      <c r="A1811" s="60">
        <v>43959</v>
      </c>
      <c r="B1811" s="7" t="s">
        <v>1828</v>
      </c>
      <c r="C1811" s="60" t="s">
        <v>23</v>
      </c>
      <c r="D1811" s="61"/>
      <c r="E1811" s="62">
        <v>0</v>
      </c>
    </row>
    <row r="1812" spans="1:5" x14ac:dyDescent="0.2">
      <c r="A1812" s="60">
        <v>43962</v>
      </c>
      <c r="B1812" s="7" t="s">
        <v>1829</v>
      </c>
      <c r="C1812" s="60" t="s">
        <v>23</v>
      </c>
      <c r="D1812" s="61"/>
      <c r="E1812" s="62">
        <v>0</v>
      </c>
    </row>
    <row r="1813" spans="1:5" x14ac:dyDescent="0.2">
      <c r="A1813" s="60">
        <v>43960</v>
      </c>
      <c r="B1813" s="7" t="s">
        <v>1830</v>
      </c>
      <c r="C1813" s="60" t="s">
        <v>23</v>
      </c>
      <c r="D1813" s="61"/>
      <c r="E1813" s="62">
        <v>0</v>
      </c>
    </row>
    <row r="1814" spans="1:5" x14ac:dyDescent="0.2">
      <c r="A1814" s="60">
        <v>43963</v>
      </c>
      <c r="B1814" s="7" t="s">
        <v>1831</v>
      </c>
      <c r="C1814" s="60" t="s">
        <v>23</v>
      </c>
      <c r="D1814" s="61"/>
      <c r="E1814" s="62">
        <v>0</v>
      </c>
    </row>
    <row r="1815" spans="1:5" x14ac:dyDescent="0.2">
      <c r="A1815" s="60">
        <v>43958</v>
      </c>
      <c r="B1815" s="7" t="s">
        <v>1832</v>
      </c>
      <c r="C1815" s="60" t="s">
        <v>23</v>
      </c>
      <c r="D1815" s="61"/>
      <c r="E1815" s="62">
        <v>0</v>
      </c>
    </row>
    <row r="1816" spans="1:5" x14ac:dyDescent="0.2">
      <c r="A1816" s="60">
        <v>41549</v>
      </c>
      <c r="B1816" s="7" t="s">
        <v>1833</v>
      </c>
      <c r="C1816" s="60" t="s">
        <v>23</v>
      </c>
      <c r="D1816" s="61"/>
      <c r="E1816" s="62">
        <v>0</v>
      </c>
    </row>
    <row r="1817" spans="1:5" x14ac:dyDescent="0.2">
      <c r="A1817" s="60">
        <v>10998</v>
      </c>
      <c r="B1817" s="7" t="s">
        <v>1834</v>
      </c>
      <c r="C1817" s="60" t="s">
        <v>17</v>
      </c>
      <c r="D1817" s="61">
        <v>68.78</v>
      </c>
      <c r="E1817" s="62">
        <v>0</v>
      </c>
    </row>
    <row r="1818" spans="1:5" x14ac:dyDescent="0.2">
      <c r="A1818" s="60">
        <v>11002</v>
      </c>
      <c r="B1818" s="7" t="s">
        <v>1835</v>
      </c>
      <c r="C1818" s="60" t="s">
        <v>17</v>
      </c>
      <c r="D1818" s="61">
        <v>63.01</v>
      </c>
      <c r="E1818" s="62">
        <v>0</v>
      </c>
    </row>
    <row r="1819" spans="1:5" x14ac:dyDescent="0.2">
      <c r="A1819" s="60">
        <v>10999</v>
      </c>
      <c r="B1819" s="7" t="s">
        <v>1836</v>
      </c>
      <c r="C1819" s="60" t="s">
        <v>17</v>
      </c>
      <c r="D1819" s="61">
        <v>60.54</v>
      </c>
      <c r="E1819" s="62">
        <v>0</v>
      </c>
    </row>
    <row r="1820" spans="1:5" x14ac:dyDescent="0.2">
      <c r="A1820" s="60">
        <v>10997</v>
      </c>
      <c r="B1820" s="7" t="s">
        <v>1837</v>
      </c>
      <c r="C1820" s="60" t="s">
        <v>17</v>
      </c>
      <c r="D1820" s="61">
        <v>65.62</v>
      </c>
      <c r="E1820" s="62">
        <v>0</v>
      </c>
    </row>
    <row r="1821" spans="1:5" x14ac:dyDescent="0.2">
      <c r="A1821" s="60">
        <v>2680</v>
      </c>
      <c r="B1821" s="7" t="s">
        <v>1838</v>
      </c>
      <c r="C1821" s="60" t="s">
        <v>23</v>
      </c>
      <c r="D1821" s="61">
        <v>16.12</v>
      </c>
      <c r="E1821" s="62">
        <v>0</v>
      </c>
    </row>
    <row r="1822" spans="1:5" x14ac:dyDescent="0.2">
      <c r="A1822" s="60">
        <v>2684</v>
      </c>
      <c r="B1822" s="7" t="s">
        <v>1839</v>
      </c>
      <c r="C1822" s="60" t="s">
        <v>23</v>
      </c>
      <c r="D1822" s="61">
        <v>14.66</v>
      </c>
      <c r="E1822" s="62">
        <v>0</v>
      </c>
    </row>
    <row r="1823" spans="1:5" x14ac:dyDescent="0.2">
      <c r="A1823" s="60">
        <v>2685</v>
      </c>
      <c r="B1823" s="7" t="s">
        <v>1840</v>
      </c>
      <c r="C1823" s="60" t="s">
        <v>23</v>
      </c>
      <c r="D1823" s="61">
        <v>11.01</v>
      </c>
      <c r="E1823" s="62">
        <v>0</v>
      </c>
    </row>
    <row r="1824" spans="1:5" x14ac:dyDescent="0.2">
      <c r="A1824" s="60">
        <v>2673</v>
      </c>
      <c r="B1824" s="7" t="s">
        <v>1841</v>
      </c>
      <c r="C1824" s="60" t="s">
        <v>23</v>
      </c>
      <c r="D1824" s="61">
        <v>5.66</v>
      </c>
      <c r="E1824" s="62">
        <v>0</v>
      </c>
    </row>
    <row r="1825" spans="1:5" x14ac:dyDescent="0.2">
      <c r="A1825" s="60">
        <v>2682</v>
      </c>
      <c r="B1825" s="7" t="s">
        <v>1842</v>
      </c>
      <c r="C1825" s="60" t="s">
        <v>23</v>
      </c>
      <c r="D1825" s="61">
        <v>38.43</v>
      </c>
      <c r="E1825" s="62">
        <v>0</v>
      </c>
    </row>
    <row r="1826" spans="1:5" x14ac:dyDescent="0.2">
      <c r="A1826" s="60">
        <v>2681</v>
      </c>
      <c r="B1826" s="7" t="s">
        <v>1843</v>
      </c>
      <c r="C1826" s="60" t="s">
        <v>23</v>
      </c>
      <c r="D1826" s="61">
        <v>26.34</v>
      </c>
      <c r="E1826" s="62">
        <v>0</v>
      </c>
    </row>
    <row r="1827" spans="1:5" x14ac:dyDescent="0.2">
      <c r="A1827" s="60">
        <v>2686</v>
      </c>
      <c r="B1827" s="7" t="s">
        <v>1844</v>
      </c>
      <c r="C1827" s="60" t="s">
        <v>23</v>
      </c>
      <c r="D1827" s="61">
        <v>48.19</v>
      </c>
      <c r="E1827" s="62">
        <v>0</v>
      </c>
    </row>
    <row r="1828" spans="1:5" x14ac:dyDescent="0.2">
      <c r="A1828" s="60">
        <v>2674</v>
      </c>
      <c r="B1828" s="7" t="s">
        <v>1845</v>
      </c>
      <c r="C1828" s="60" t="s">
        <v>23</v>
      </c>
      <c r="D1828" s="61">
        <v>7.05</v>
      </c>
      <c r="E1828" s="62">
        <v>0</v>
      </c>
    </row>
    <row r="1829" spans="1:5" x14ac:dyDescent="0.2">
      <c r="A1829" s="60">
        <v>2683</v>
      </c>
      <c r="B1829" s="7" t="s">
        <v>1846</v>
      </c>
      <c r="C1829" s="60" t="s">
        <v>23</v>
      </c>
      <c r="D1829" s="61">
        <v>75.930000000000007</v>
      </c>
      <c r="E1829" s="62">
        <v>0</v>
      </c>
    </row>
    <row r="1830" spans="1:5" x14ac:dyDescent="0.2">
      <c r="A1830" s="60">
        <v>2676</v>
      </c>
      <c r="B1830" s="7" t="s">
        <v>1847</v>
      </c>
      <c r="C1830" s="60" t="s">
        <v>23</v>
      </c>
      <c r="D1830" s="61">
        <v>3.29</v>
      </c>
      <c r="E1830" s="62">
        <v>0</v>
      </c>
    </row>
    <row r="1831" spans="1:5" x14ac:dyDescent="0.2">
      <c r="A1831" s="60">
        <v>2678</v>
      </c>
      <c r="B1831" s="7" t="s">
        <v>1848</v>
      </c>
      <c r="C1831" s="60" t="s">
        <v>23</v>
      </c>
      <c r="D1831" s="61">
        <v>4.12</v>
      </c>
      <c r="E1831" s="62">
        <v>0</v>
      </c>
    </row>
    <row r="1832" spans="1:5" x14ac:dyDescent="0.2">
      <c r="A1832" s="60">
        <v>2679</v>
      </c>
      <c r="B1832" s="7" t="s">
        <v>1849</v>
      </c>
      <c r="C1832" s="60" t="s">
        <v>23</v>
      </c>
      <c r="D1832" s="61">
        <v>6.36</v>
      </c>
      <c r="E1832" s="62">
        <v>0</v>
      </c>
    </row>
    <row r="1833" spans="1:5" x14ac:dyDescent="0.2">
      <c r="A1833" s="60">
        <v>12070</v>
      </c>
      <c r="B1833" s="7" t="s">
        <v>1850</v>
      </c>
      <c r="C1833" s="60" t="s">
        <v>23</v>
      </c>
      <c r="D1833" s="61">
        <v>8.84</v>
      </c>
      <c r="E1833" s="62">
        <v>0</v>
      </c>
    </row>
    <row r="1834" spans="1:5" x14ac:dyDescent="0.2">
      <c r="A1834" s="60">
        <v>2675</v>
      </c>
      <c r="B1834" s="7" t="s">
        <v>1851</v>
      </c>
      <c r="C1834" s="60" t="s">
        <v>23</v>
      </c>
      <c r="D1834" s="61">
        <v>11.5</v>
      </c>
      <c r="E1834" s="62">
        <v>0</v>
      </c>
    </row>
    <row r="1835" spans="1:5" x14ac:dyDescent="0.2">
      <c r="A1835" s="60">
        <v>12067</v>
      </c>
      <c r="B1835" s="7" t="s">
        <v>1852</v>
      </c>
      <c r="C1835" s="60" t="s">
        <v>23</v>
      </c>
      <c r="D1835" s="61">
        <v>15.6</v>
      </c>
      <c r="E1835" s="62">
        <v>0</v>
      </c>
    </row>
    <row r="1836" spans="1:5" x14ac:dyDescent="0.2">
      <c r="A1836" s="60">
        <v>21128</v>
      </c>
      <c r="B1836" s="7" t="s">
        <v>1853</v>
      </c>
      <c r="C1836" s="60" t="s">
        <v>23</v>
      </c>
      <c r="D1836" s="61">
        <v>12.39</v>
      </c>
      <c r="E1836" s="62">
        <v>0</v>
      </c>
    </row>
    <row r="1837" spans="1:5" x14ac:dyDescent="0.2">
      <c r="A1837" s="60">
        <v>40400</v>
      </c>
      <c r="B1837" s="7" t="s">
        <v>1854</v>
      </c>
      <c r="C1837" s="60" t="s">
        <v>23</v>
      </c>
      <c r="D1837" s="61">
        <v>2.71</v>
      </c>
      <c r="E1837" s="62">
        <v>0</v>
      </c>
    </row>
    <row r="1838" spans="1:5" x14ac:dyDescent="0.2">
      <c r="A1838" s="60">
        <v>40401</v>
      </c>
      <c r="B1838" s="7" t="s">
        <v>1855</v>
      </c>
      <c r="C1838" s="60" t="s">
        <v>23</v>
      </c>
      <c r="D1838" s="61">
        <v>3.99</v>
      </c>
      <c r="E1838" s="62">
        <v>0</v>
      </c>
    </row>
    <row r="1839" spans="1:5" x14ac:dyDescent="0.2">
      <c r="A1839" s="60">
        <v>40402</v>
      </c>
      <c r="B1839" s="7" t="s">
        <v>1856</v>
      </c>
      <c r="C1839" s="60" t="s">
        <v>23</v>
      </c>
      <c r="D1839" s="61">
        <v>5.12</v>
      </c>
      <c r="E1839" s="62">
        <v>0</v>
      </c>
    </row>
    <row r="1840" spans="1:5" x14ac:dyDescent="0.2">
      <c r="A1840" s="60">
        <v>21137</v>
      </c>
      <c r="B1840" s="7" t="s">
        <v>1857</v>
      </c>
      <c r="C1840" s="60" t="s">
        <v>23</v>
      </c>
      <c r="D1840" s="61">
        <v>12.68</v>
      </c>
      <c r="E1840" s="62">
        <v>0</v>
      </c>
    </row>
    <row r="1841" spans="1:5" x14ac:dyDescent="0.2">
      <c r="A1841" s="60">
        <v>2504</v>
      </c>
      <c r="B1841" s="7" t="s">
        <v>1858</v>
      </c>
      <c r="C1841" s="60" t="s">
        <v>23</v>
      </c>
      <c r="D1841" s="61">
        <v>13.75</v>
      </c>
      <c r="E1841" s="62">
        <v>0</v>
      </c>
    </row>
    <row r="1842" spans="1:5" x14ac:dyDescent="0.2">
      <c r="A1842" s="60">
        <v>2501</v>
      </c>
      <c r="B1842" s="7" t="s">
        <v>1859</v>
      </c>
      <c r="C1842" s="60" t="s">
        <v>23</v>
      </c>
      <c r="D1842" s="61">
        <v>18.03</v>
      </c>
      <c r="E1842" s="62">
        <v>0</v>
      </c>
    </row>
    <row r="1843" spans="1:5" x14ac:dyDescent="0.2">
      <c r="A1843" s="60">
        <v>2502</v>
      </c>
      <c r="B1843" s="7" t="s">
        <v>1860</v>
      </c>
      <c r="C1843" s="60" t="s">
        <v>23</v>
      </c>
      <c r="D1843" s="61">
        <v>27.2</v>
      </c>
      <c r="E1843" s="62">
        <v>0</v>
      </c>
    </row>
    <row r="1844" spans="1:5" x14ac:dyDescent="0.2">
      <c r="A1844" s="60">
        <v>2503</v>
      </c>
      <c r="B1844" s="7" t="s">
        <v>1861</v>
      </c>
      <c r="C1844" s="60" t="s">
        <v>23</v>
      </c>
      <c r="D1844" s="61">
        <v>35.01</v>
      </c>
      <c r="E1844" s="62">
        <v>0</v>
      </c>
    </row>
    <row r="1845" spans="1:5" x14ac:dyDescent="0.2">
      <c r="A1845" s="60">
        <v>2500</v>
      </c>
      <c r="B1845" s="7" t="s">
        <v>1862</v>
      </c>
      <c r="C1845" s="60" t="s">
        <v>23</v>
      </c>
      <c r="D1845" s="61">
        <v>46.63</v>
      </c>
      <c r="E1845" s="62">
        <v>0</v>
      </c>
    </row>
    <row r="1846" spans="1:5" x14ac:dyDescent="0.2">
      <c r="A1846" s="60">
        <v>2505</v>
      </c>
      <c r="B1846" s="7" t="s">
        <v>1863</v>
      </c>
      <c r="C1846" s="60" t="s">
        <v>23</v>
      </c>
      <c r="D1846" s="61">
        <v>72.680000000000007</v>
      </c>
      <c r="E1846" s="62">
        <v>0</v>
      </c>
    </row>
    <row r="1847" spans="1:5" x14ac:dyDescent="0.2">
      <c r="A1847" s="60">
        <v>12056</v>
      </c>
      <c r="B1847" s="7" t="s">
        <v>1864</v>
      </c>
      <c r="C1847" s="60" t="s">
        <v>23</v>
      </c>
      <c r="D1847" s="61">
        <v>29.36</v>
      </c>
      <c r="E1847" s="62">
        <v>0</v>
      </c>
    </row>
    <row r="1848" spans="1:5" x14ac:dyDescent="0.2">
      <c r="A1848" s="60">
        <v>12057</v>
      </c>
      <c r="B1848" s="7" t="s">
        <v>1865</v>
      </c>
      <c r="C1848" s="60" t="s">
        <v>23</v>
      </c>
      <c r="D1848" s="61">
        <v>24.94</v>
      </c>
      <c r="E1848" s="62">
        <v>0</v>
      </c>
    </row>
    <row r="1849" spans="1:5" x14ac:dyDescent="0.2">
      <c r="A1849" s="60">
        <v>12058</v>
      </c>
      <c r="B1849" s="7" t="s">
        <v>1866</v>
      </c>
      <c r="C1849" s="60" t="s">
        <v>23</v>
      </c>
      <c r="D1849" s="61">
        <v>15.55</v>
      </c>
      <c r="E1849" s="62">
        <v>0</v>
      </c>
    </row>
    <row r="1850" spans="1:5" x14ac:dyDescent="0.2">
      <c r="A1850" s="60">
        <v>12059</v>
      </c>
      <c r="B1850" s="7" t="s">
        <v>1867</v>
      </c>
      <c r="C1850" s="60" t="s">
        <v>23</v>
      </c>
      <c r="D1850" s="61">
        <v>8.75</v>
      </c>
      <c r="E1850" s="62">
        <v>0</v>
      </c>
    </row>
    <row r="1851" spans="1:5" x14ac:dyDescent="0.2">
      <c r="A1851" s="60">
        <v>12060</v>
      </c>
      <c r="B1851" s="7" t="s">
        <v>1868</v>
      </c>
      <c r="C1851" s="60" t="s">
        <v>23</v>
      </c>
      <c r="D1851" s="61">
        <v>64.81</v>
      </c>
      <c r="E1851" s="62">
        <v>0</v>
      </c>
    </row>
    <row r="1852" spans="1:5" x14ac:dyDescent="0.2">
      <c r="A1852" s="60">
        <v>12061</v>
      </c>
      <c r="B1852" s="7" t="s">
        <v>1869</v>
      </c>
      <c r="C1852" s="60" t="s">
        <v>23</v>
      </c>
      <c r="D1852" s="61">
        <v>39.57</v>
      </c>
      <c r="E1852" s="62">
        <v>0</v>
      </c>
    </row>
    <row r="1853" spans="1:5" x14ac:dyDescent="0.2">
      <c r="A1853" s="60">
        <v>12062</v>
      </c>
      <c r="B1853" s="7" t="s">
        <v>1870</v>
      </c>
      <c r="C1853" s="60" t="s">
        <v>23</v>
      </c>
      <c r="D1853" s="61">
        <v>72.97</v>
      </c>
      <c r="E1853" s="62">
        <v>0</v>
      </c>
    </row>
    <row r="1854" spans="1:5" x14ac:dyDescent="0.2">
      <c r="A1854" s="60">
        <v>2687</v>
      </c>
      <c r="B1854" s="7" t="s">
        <v>1871</v>
      </c>
      <c r="C1854" s="60" t="s">
        <v>23</v>
      </c>
      <c r="D1854" s="61">
        <v>2.87</v>
      </c>
      <c r="E1854" s="62">
        <v>0</v>
      </c>
    </row>
    <row r="1855" spans="1:5" x14ac:dyDescent="0.2">
      <c r="A1855" s="60">
        <v>2689</v>
      </c>
      <c r="B1855" s="7" t="s">
        <v>1872</v>
      </c>
      <c r="C1855" s="60" t="s">
        <v>23</v>
      </c>
      <c r="D1855" s="61">
        <v>3.42</v>
      </c>
      <c r="E1855" s="62">
        <v>0</v>
      </c>
    </row>
    <row r="1856" spans="1:5" x14ac:dyDescent="0.2">
      <c r="A1856" s="60">
        <v>2688</v>
      </c>
      <c r="B1856" s="7" t="s">
        <v>1873</v>
      </c>
      <c r="C1856" s="60" t="s">
        <v>23</v>
      </c>
      <c r="D1856" s="61">
        <v>3.7</v>
      </c>
      <c r="E1856" s="62">
        <v>0</v>
      </c>
    </row>
    <row r="1857" spans="1:5" x14ac:dyDescent="0.2">
      <c r="A1857" s="60">
        <v>2690</v>
      </c>
      <c r="B1857" s="7" t="s">
        <v>1874</v>
      </c>
      <c r="C1857" s="60" t="s">
        <v>23</v>
      </c>
      <c r="D1857" s="61">
        <v>6.34</v>
      </c>
      <c r="E1857" s="62">
        <v>0</v>
      </c>
    </row>
    <row r="1858" spans="1:5" x14ac:dyDescent="0.2">
      <c r="A1858" s="60">
        <v>39243</v>
      </c>
      <c r="B1858" s="7" t="s">
        <v>1875</v>
      </c>
      <c r="C1858" s="60" t="s">
        <v>23</v>
      </c>
      <c r="D1858" s="61">
        <v>4.18</v>
      </c>
      <c r="E1858" s="62">
        <v>0</v>
      </c>
    </row>
    <row r="1859" spans="1:5" x14ac:dyDescent="0.2">
      <c r="A1859" s="60">
        <v>39244</v>
      </c>
      <c r="B1859" s="7" t="s">
        <v>1876</v>
      </c>
      <c r="C1859" s="60" t="s">
        <v>23</v>
      </c>
      <c r="D1859" s="61">
        <v>5.65</v>
      </c>
      <c r="E1859" s="62">
        <v>0</v>
      </c>
    </row>
    <row r="1860" spans="1:5" x14ac:dyDescent="0.2">
      <c r="A1860" s="60">
        <v>39245</v>
      </c>
      <c r="B1860" s="7" t="s">
        <v>1877</v>
      </c>
      <c r="C1860" s="60" t="s">
        <v>23</v>
      </c>
      <c r="D1860" s="61">
        <v>10.87</v>
      </c>
      <c r="E1860" s="62">
        <v>0</v>
      </c>
    </row>
    <row r="1861" spans="1:5" x14ac:dyDescent="0.2">
      <c r="A1861" s="60">
        <v>39255</v>
      </c>
      <c r="B1861" s="7" t="s">
        <v>1878</v>
      </c>
      <c r="C1861" s="60" t="s">
        <v>23</v>
      </c>
      <c r="D1861" s="61">
        <v>30.08</v>
      </c>
      <c r="E1861" s="62">
        <v>0</v>
      </c>
    </row>
    <row r="1862" spans="1:5" x14ac:dyDescent="0.2">
      <c r="A1862" s="60">
        <v>39254</v>
      </c>
      <c r="B1862" s="7" t="s">
        <v>1879</v>
      </c>
      <c r="C1862" s="60" t="s">
        <v>23</v>
      </c>
      <c r="D1862" s="61">
        <v>16.260000000000002</v>
      </c>
      <c r="E1862" s="62">
        <v>0</v>
      </c>
    </row>
    <row r="1863" spans="1:5" x14ac:dyDescent="0.2">
      <c r="A1863" s="60">
        <v>39253</v>
      </c>
      <c r="B1863" s="7" t="s">
        <v>1880</v>
      </c>
      <c r="C1863" s="60" t="s">
        <v>23</v>
      </c>
      <c r="D1863" s="61">
        <v>20.72</v>
      </c>
      <c r="E1863" s="62">
        <v>0</v>
      </c>
    </row>
    <row r="1864" spans="1:5" x14ac:dyDescent="0.2">
      <c r="A1864" s="60">
        <v>39246</v>
      </c>
      <c r="B1864" s="7" t="s">
        <v>1881</v>
      </c>
      <c r="C1864" s="60" t="s">
        <v>23</v>
      </c>
      <c r="D1864" s="61">
        <v>6.93</v>
      </c>
      <c r="E1864" s="62">
        <v>0</v>
      </c>
    </row>
    <row r="1865" spans="1:5" x14ac:dyDescent="0.2">
      <c r="A1865" s="60">
        <v>39247</v>
      </c>
      <c r="B1865" s="7" t="s">
        <v>1882</v>
      </c>
      <c r="C1865" s="60" t="s">
        <v>23</v>
      </c>
      <c r="D1865" s="61">
        <v>6.04</v>
      </c>
      <c r="E1865" s="62">
        <v>0</v>
      </c>
    </row>
    <row r="1866" spans="1:5" x14ac:dyDescent="0.2">
      <c r="A1866" s="60">
        <v>2446</v>
      </c>
      <c r="B1866" s="7" t="s">
        <v>1883</v>
      </c>
      <c r="C1866" s="60" t="s">
        <v>23</v>
      </c>
      <c r="D1866" s="61">
        <v>9.9499999999999993</v>
      </c>
      <c r="E1866" s="62">
        <v>0</v>
      </c>
    </row>
    <row r="1867" spans="1:5" x14ac:dyDescent="0.2">
      <c r="A1867" s="60">
        <v>2442</v>
      </c>
      <c r="B1867" s="7" t="s">
        <v>1884</v>
      </c>
      <c r="C1867" s="60" t="s">
        <v>23</v>
      </c>
      <c r="D1867" s="61">
        <v>13.94</v>
      </c>
      <c r="E1867" s="62">
        <v>0</v>
      </c>
    </row>
    <row r="1868" spans="1:5" x14ac:dyDescent="0.2">
      <c r="A1868" s="60">
        <v>39248</v>
      </c>
      <c r="B1868" s="7" t="s">
        <v>1885</v>
      </c>
      <c r="C1868" s="60" t="s">
        <v>23</v>
      </c>
      <c r="D1868" s="61">
        <v>19.43</v>
      </c>
      <c r="E1868" s="62">
        <v>0</v>
      </c>
    </row>
    <row r="1869" spans="1:5" x14ac:dyDescent="0.2">
      <c r="A1869" s="60">
        <v>2438</v>
      </c>
      <c r="B1869" s="7" t="s">
        <v>1886</v>
      </c>
      <c r="C1869" s="60" t="s">
        <v>188</v>
      </c>
      <c r="D1869" s="61">
        <v>30.79</v>
      </c>
      <c r="E1869" s="62">
        <v>0</v>
      </c>
    </row>
    <row r="1870" spans="1:5" x14ac:dyDescent="0.2">
      <c r="A1870" s="60">
        <v>40922</v>
      </c>
      <c r="B1870" s="7" t="s">
        <v>1887</v>
      </c>
      <c r="C1870" s="60" t="s">
        <v>190</v>
      </c>
      <c r="D1870" s="61">
        <v>5414.57</v>
      </c>
      <c r="E1870" s="62">
        <v>0</v>
      </c>
    </row>
    <row r="1871" spans="1:5" x14ac:dyDescent="0.2">
      <c r="A1871" s="60">
        <v>44342</v>
      </c>
      <c r="B1871" s="7" t="s">
        <v>1888</v>
      </c>
      <c r="C1871" s="60" t="s">
        <v>43</v>
      </c>
      <c r="D1871" s="61"/>
      <c r="E1871" s="62">
        <v>0</v>
      </c>
    </row>
    <row r="1872" spans="1:5" x14ac:dyDescent="0.2">
      <c r="A1872" s="60">
        <v>44343</v>
      </c>
      <c r="B1872" s="7" t="s">
        <v>1889</v>
      </c>
      <c r="C1872" s="60" t="s">
        <v>43</v>
      </c>
      <c r="D1872" s="61"/>
      <c r="E1872" s="62">
        <v>0</v>
      </c>
    </row>
    <row r="1873" spans="1:5" x14ac:dyDescent="0.2">
      <c r="A1873" s="60">
        <v>44340</v>
      </c>
      <c r="B1873" s="7" t="s">
        <v>1890</v>
      </c>
      <c r="C1873" s="60" t="s">
        <v>43</v>
      </c>
      <c r="D1873" s="61"/>
      <c r="E1873" s="62">
        <v>0</v>
      </c>
    </row>
    <row r="1874" spans="1:5" x14ac:dyDescent="0.2">
      <c r="A1874" s="60">
        <v>44341</v>
      </c>
      <c r="B1874" s="7" t="s">
        <v>1891</v>
      </c>
      <c r="C1874" s="60" t="s">
        <v>43</v>
      </c>
      <c r="D1874" s="61"/>
      <c r="E1874" s="62">
        <v>0</v>
      </c>
    </row>
    <row r="1875" spans="1:5" x14ac:dyDescent="0.2">
      <c r="A1875" s="60">
        <v>44338</v>
      </c>
      <c r="B1875" s="7" t="s">
        <v>1892</v>
      </c>
      <c r="C1875" s="60" t="s">
        <v>43</v>
      </c>
      <c r="D1875" s="61"/>
      <c r="E1875" s="62">
        <v>0</v>
      </c>
    </row>
    <row r="1876" spans="1:5" x14ac:dyDescent="0.2">
      <c r="A1876" s="60">
        <v>44339</v>
      </c>
      <c r="B1876" s="7" t="s">
        <v>1893</v>
      </c>
      <c r="C1876" s="60" t="s">
        <v>43</v>
      </c>
      <c r="D1876" s="61"/>
      <c r="E1876" s="62">
        <v>0</v>
      </c>
    </row>
    <row r="1877" spans="1:5" x14ac:dyDescent="0.2">
      <c r="A1877" s="60">
        <v>44336</v>
      </c>
      <c r="B1877" s="7" t="s">
        <v>1894</v>
      </c>
      <c r="C1877" s="60" t="s">
        <v>43</v>
      </c>
      <c r="D1877" s="61"/>
      <c r="E1877" s="62">
        <v>0</v>
      </c>
    </row>
    <row r="1878" spans="1:5" x14ac:dyDescent="0.2">
      <c r="A1878" s="60">
        <v>41834</v>
      </c>
      <c r="B1878" s="7" t="s">
        <v>1895</v>
      </c>
      <c r="C1878" s="60" t="s">
        <v>43</v>
      </c>
      <c r="D1878" s="61"/>
      <c r="E1878" s="62">
        <v>0</v>
      </c>
    </row>
    <row r="1879" spans="1:5" x14ac:dyDescent="0.2">
      <c r="A1879" s="60">
        <v>44337</v>
      </c>
      <c r="B1879" s="7" t="s">
        <v>1896</v>
      </c>
      <c r="C1879" s="60" t="s">
        <v>43</v>
      </c>
      <c r="D1879" s="61"/>
      <c r="E1879" s="62">
        <v>0</v>
      </c>
    </row>
    <row r="1880" spans="1:5" x14ac:dyDescent="0.2">
      <c r="A1880" s="60">
        <v>43964</v>
      </c>
      <c r="B1880" s="7" t="s">
        <v>1897</v>
      </c>
      <c r="C1880" s="60" t="s">
        <v>43</v>
      </c>
      <c r="D1880" s="61"/>
      <c r="E1880" s="62">
        <v>0</v>
      </c>
    </row>
    <row r="1881" spans="1:5" x14ac:dyDescent="0.2">
      <c r="A1881" s="60">
        <v>44334</v>
      </c>
      <c r="B1881" s="7" t="s">
        <v>1898</v>
      </c>
      <c r="C1881" s="60" t="s">
        <v>43</v>
      </c>
      <c r="D1881" s="61"/>
      <c r="E1881" s="62">
        <v>0</v>
      </c>
    </row>
    <row r="1882" spans="1:5" x14ac:dyDescent="0.2">
      <c r="A1882" s="60">
        <v>44344</v>
      </c>
      <c r="B1882" s="7" t="s">
        <v>1899</v>
      </c>
      <c r="C1882" s="60" t="s">
        <v>43</v>
      </c>
      <c r="D1882" s="61"/>
      <c r="E1882" s="62">
        <v>0</v>
      </c>
    </row>
    <row r="1883" spans="1:5" x14ac:dyDescent="0.2">
      <c r="A1883" s="60">
        <v>44335</v>
      </c>
      <c r="B1883" s="7" t="s">
        <v>1900</v>
      </c>
      <c r="C1883" s="60" t="s">
        <v>43</v>
      </c>
      <c r="D1883" s="61"/>
      <c r="E1883" s="62">
        <v>0</v>
      </c>
    </row>
    <row r="1884" spans="1:5" x14ac:dyDescent="0.2">
      <c r="A1884" s="60">
        <v>12624</v>
      </c>
      <c r="B1884" s="7" t="s">
        <v>1901</v>
      </c>
      <c r="C1884" s="60" t="s">
        <v>43</v>
      </c>
      <c r="D1884" s="61">
        <v>37.22</v>
      </c>
      <c r="E1884" s="62">
        <v>0</v>
      </c>
    </row>
    <row r="1885" spans="1:5" x14ac:dyDescent="0.2">
      <c r="A1885" s="60">
        <v>517</v>
      </c>
      <c r="B1885" s="7" t="s">
        <v>1902</v>
      </c>
      <c r="C1885" s="60" t="s">
        <v>91</v>
      </c>
      <c r="D1885" s="61">
        <v>10.61</v>
      </c>
      <c r="E1885" s="62">
        <v>0</v>
      </c>
    </row>
    <row r="1886" spans="1:5" x14ac:dyDescent="0.2">
      <c r="A1886" s="60">
        <v>37534</v>
      </c>
      <c r="B1886" s="7" t="s">
        <v>1903</v>
      </c>
      <c r="C1886" s="60" t="s">
        <v>17</v>
      </c>
      <c r="D1886" s="61"/>
      <c r="E1886" s="62">
        <v>0</v>
      </c>
    </row>
    <row r="1887" spans="1:5" x14ac:dyDescent="0.2">
      <c r="A1887" s="60">
        <v>37535</v>
      </c>
      <c r="B1887" s="7" t="s">
        <v>1904</v>
      </c>
      <c r="C1887" s="60" t="s">
        <v>17</v>
      </c>
      <c r="D1887" s="61"/>
      <c r="E1887" s="62">
        <v>0</v>
      </c>
    </row>
    <row r="1888" spans="1:5" x14ac:dyDescent="0.2">
      <c r="A1888" s="60">
        <v>37533</v>
      </c>
      <c r="B1888" s="7" t="s">
        <v>1905</v>
      </c>
      <c r="C1888" s="60" t="s">
        <v>17</v>
      </c>
      <c r="D1888" s="61"/>
      <c r="E1888" s="62">
        <v>0</v>
      </c>
    </row>
    <row r="1889" spans="1:5" x14ac:dyDescent="0.2">
      <c r="A1889" s="60">
        <v>37537</v>
      </c>
      <c r="B1889" s="7" t="s">
        <v>1906</v>
      </c>
      <c r="C1889" s="60" t="s">
        <v>17</v>
      </c>
      <c r="D1889" s="61"/>
      <c r="E1889" s="62">
        <v>0</v>
      </c>
    </row>
    <row r="1890" spans="1:5" x14ac:dyDescent="0.2">
      <c r="A1890" s="60">
        <v>37536</v>
      </c>
      <c r="B1890" s="7" t="s">
        <v>1907</v>
      </c>
      <c r="C1890" s="60" t="s">
        <v>17</v>
      </c>
      <c r="D1890" s="61"/>
      <c r="E1890" s="62">
        <v>0</v>
      </c>
    </row>
    <row r="1891" spans="1:5" x14ac:dyDescent="0.2">
      <c r="A1891" s="60">
        <v>37532</v>
      </c>
      <c r="B1891" s="7" t="s">
        <v>1908</v>
      </c>
      <c r="C1891" s="60" t="s">
        <v>17</v>
      </c>
      <c r="D1891" s="61"/>
      <c r="E1891" s="62">
        <v>0</v>
      </c>
    </row>
    <row r="1892" spans="1:5" x14ac:dyDescent="0.2">
      <c r="A1892" s="60">
        <v>2696</v>
      </c>
      <c r="B1892" s="7" t="s">
        <v>1909</v>
      </c>
      <c r="C1892" s="60" t="s">
        <v>188</v>
      </c>
      <c r="D1892" s="61">
        <v>22.86</v>
      </c>
      <c r="E1892" s="62">
        <v>0</v>
      </c>
    </row>
    <row r="1893" spans="1:5" x14ac:dyDescent="0.2">
      <c r="A1893" s="60">
        <v>40928</v>
      </c>
      <c r="B1893" s="7" t="s">
        <v>1910</v>
      </c>
      <c r="C1893" s="60" t="s">
        <v>190</v>
      </c>
      <c r="D1893" s="61">
        <v>4018.6</v>
      </c>
      <c r="E1893" s="62">
        <v>0</v>
      </c>
    </row>
    <row r="1894" spans="1:5" x14ac:dyDescent="0.2">
      <c r="A1894" s="60">
        <v>4083</v>
      </c>
      <c r="B1894" s="7" t="s">
        <v>1911</v>
      </c>
      <c r="C1894" s="60" t="s">
        <v>188</v>
      </c>
      <c r="D1894" s="61">
        <v>70.739999999999995</v>
      </c>
      <c r="E1894" s="62">
        <v>0</v>
      </c>
    </row>
    <row r="1895" spans="1:5" x14ac:dyDescent="0.2">
      <c r="A1895" s="60">
        <v>40818</v>
      </c>
      <c r="B1895" s="7" t="s">
        <v>1912</v>
      </c>
      <c r="C1895" s="60" t="s">
        <v>190</v>
      </c>
      <c r="D1895" s="61">
        <v>12431.98</v>
      </c>
      <c r="E1895" s="62">
        <v>0</v>
      </c>
    </row>
    <row r="1896" spans="1:5" x14ac:dyDescent="0.2">
      <c r="A1896" s="60">
        <v>43146</v>
      </c>
      <c r="B1896" s="7" t="s">
        <v>1913</v>
      </c>
      <c r="C1896" s="60" t="s">
        <v>17</v>
      </c>
      <c r="D1896" s="61">
        <v>9.02</v>
      </c>
      <c r="E1896" s="62">
        <v>0</v>
      </c>
    </row>
    <row r="1897" spans="1:5" x14ac:dyDescent="0.2">
      <c r="A1897" s="60">
        <v>2705</v>
      </c>
      <c r="B1897" s="7" t="s">
        <v>1914</v>
      </c>
      <c r="C1897" s="60" t="s">
        <v>1915</v>
      </c>
      <c r="D1897" s="61">
        <v>1.02</v>
      </c>
      <c r="E1897" s="62">
        <v>0</v>
      </c>
    </row>
    <row r="1898" spans="1:5" x14ac:dyDescent="0.2">
      <c r="A1898" s="60">
        <v>14250</v>
      </c>
      <c r="B1898" s="7" t="s">
        <v>1916</v>
      </c>
      <c r="C1898" s="60" t="s">
        <v>1915</v>
      </c>
      <c r="D1898" s="61">
        <v>1.04</v>
      </c>
      <c r="E1898" s="62">
        <v>0</v>
      </c>
    </row>
    <row r="1899" spans="1:5" x14ac:dyDescent="0.2">
      <c r="A1899" s="60">
        <v>11683</v>
      </c>
      <c r="B1899" s="7" t="s">
        <v>1917</v>
      </c>
      <c r="C1899" s="60" t="s">
        <v>43</v>
      </c>
      <c r="D1899" s="61">
        <v>69.09</v>
      </c>
      <c r="E1899" s="62">
        <v>0</v>
      </c>
    </row>
    <row r="1900" spans="1:5" x14ac:dyDescent="0.2">
      <c r="A1900" s="60">
        <v>11684</v>
      </c>
      <c r="B1900" s="7" t="s">
        <v>1918</v>
      </c>
      <c r="C1900" s="60" t="s">
        <v>43</v>
      </c>
      <c r="D1900" s="61">
        <v>75.63</v>
      </c>
      <c r="E1900" s="62">
        <v>0</v>
      </c>
    </row>
    <row r="1901" spans="1:5" x14ac:dyDescent="0.2">
      <c r="A1901" s="60">
        <v>6141</v>
      </c>
      <c r="B1901" s="7" t="s">
        <v>1919</v>
      </c>
      <c r="C1901" s="60" t="s">
        <v>43</v>
      </c>
      <c r="D1901" s="61">
        <v>6.26</v>
      </c>
      <c r="E1901" s="62">
        <v>0</v>
      </c>
    </row>
    <row r="1902" spans="1:5" x14ac:dyDescent="0.2">
      <c r="A1902" s="60">
        <v>11681</v>
      </c>
      <c r="B1902" s="7" t="s">
        <v>1920</v>
      </c>
      <c r="C1902" s="60" t="s">
        <v>43</v>
      </c>
      <c r="D1902" s="61">
        <v>7.89</v>
      </c>
      <c r="E1902" s="62">
        <v>0</v>
      </c>
    </row>
    <row r="1903" spans="1:5" x14ac:dyDescent="0.2">
      <c r="A1903" s="60">
        <v>2706</v>
      </c>
      <c r="B1903" s="7" t="s">
        <v>1921</v>
      </c>
      <c r="C1903" s="60" t="s">
        <v>188</v>
      </c>
      <c r="D1903" s="61">
        <v>132.74</v>
      </c>
      <c r="E1903" s="62">
        <v>0</v>
      </c>
    </row>
    <row r="1904" spans="1:5" x14ac:dyDescent="0.2">
      <c r="A1904" s="60">
        <v>40811</v>
      </c>
      <c r="B1904" s="7" t="s">
        <v>1922</v>
      </c>
      <c r="C1904" s="60" t="s">
        <v>190</v>
      </c>
      <c r="D1904" s="61">
        <v>23325.79</v>
      </c>
      <c r="E1904" s="62">
        <v>0</v>
      </c>
    </row>
    <row r="1905" spans="1:5" x14ac:dyDescent="0.2">
      <c r="A1905" s="60">
        <v>2707</v>
      </c>
      <c r="B1905" s="7" t="s">
        <v>1923</v>
      </c>
      <c r="C1905" s="60" t="s">
        <v>188</v>
      </c>
      <c r="D1905" s="61">
        <v>139.9</v>
      </c>
      <c r="E1905" s="62">
        <v>0</v>
      </c>
    </row>
    <row r="1906" spans="1:5" x14ac:dyDescent="0.2">
      <c r="A1906" s="60">
        <v>40813</v>
      </c>
      <c r="B1906" s="7" t="s">
        <v>1924</v>
      </c>
      <c r="C1906" s="60" t="s">
        <v>190</v>
      </c>
      <c r="D1906" s="61">
        <v>24586.78</v>
      </c>
      <c r="E1906" s="62">
        <v>0</v>
      </c>
    </row>
    <row r="1907" spans="1:5" x14ac:dyDescent="0.2">
      <c r="A1907" s="60">
        <v>2708</v>
      </c>
      <c r="B1907" s="7" t="s">
        <v>1925</v>
      </c>
      <c r="C1907" s="60" t="s">
        <v>188</v>
      </c>
      <c r="D1907" s="61">
        <v>153.97999999999999</v>
      </c>
      <c r="E1907" s="62">
        <v>0</v>
      </c>
    </row>
    <row r="1908" spans="1:5" x14ac:dyDescent="0.2">
      <c r="A1908" s="60">
        <v>40814</v>
      </c>
      <c r="B1908" s="7" t="s">
        <v>1926</v>
      </c>
      <c r="C1908" s="60" t="s">
        <v>190</v>
      </c>
      <c r="D1908" s="61">
        <v>27059.65</v>
      </c>
      <c r="E1908" s="62">
        <v>0</v>
      </c>
    </row>
    <row r="1909" spans="1:5" x14ac:dyDescent="0.2">
      <c r="A1909" s="60">
        <v>38403</v>
      </c>
      <c r="B1909" s="7" t="s">
        <v>1927</v>
      </c>
      <c r="C1909" s="60" t="s">
        <v>43</v>
      </c>
      <c r="D1909" s="61">
        <v>67.25</v>
      </c>
      <c r="E1909" s="62">
        <v>0</v>
      </c>
    </row>
    <row r="1910" spans="1:5" x14ac:dyDescent="0.2">
      <c r="A1910" s="60">
        <v>43482</v>
      </c>
      <c r="B1910" s="7" t="s">
        <v>1928</v>
      </c>
      <c r="C1910" s="60" t="s">
        <v>188</v>
      </c>
      <c r="D1910" s="61">
        <v>0.82</v>
      </c>
      <c r="E1910" s="62">
        <v>0</v>
      </c>
    </row>
    <row r="1911" spans="1:5" x14ac:dyDescent="0.2">
      <c r="A1911" s="60">
        <v>43494</v>
      </c>
      <c r="B1911" s="7" t="s">
        <v>1929</v>
      </c>
      <c r="C1911" s="60" t="s">
        <v>190</v>
      </c>
      <c r="D1911" s="61">
        <v>137.97</v>
      </c>
      <c r="E1911" s="62">
        <v>0</v>
      </c>
    </row>
    <row r="1912" spans="1:5" x14ac:dyDescent="0.2">
      <c r="A1912" s="60">
        <v>43483</v>
      </c>
      <c r="B1912" s="7" t="s">
        <v>1930</v>
      </c>
      <c r="C1912" s="60" t="s">
        <v>188</v>
      </c>
      <c r="D1912" s="61">
        <v>1.6</v>
      </c>
      <c r="E1912" s="62">
        <v>0</v>
      </c>
    </row>
    <row r="1913" spans="1:5" x14ac:dyDescent="0.2">
      <c r="A1913" s="60">
        <v>43495</v>
      </c>
      <c r="B1913" s="7" t="s">
        <v>1931</v>
      </c>
      <c r="C1913" s="60" t="s">
        <v>190</v>
      </c>
      <c r="D1913" s="61">
        <v>267.11</v>
      </c>
      <c r="E1913" s="62">
        <v>0</v>
      </c>
    </row>
    <row r="1914" spans="1:5" x14ac:dyDescent="0.2">
      <c r="A1914" s="60">
        <v>43484</v>
      </c>
      <c r="B1914" s="7" t="s">
        <v>1932</v>
      </c>
      <c r="C1914" s="60" t="s">
        <v>188</v>
      </c>
      <c r="D1914" s="61">
        <v>1.52</v>
      </c>
      <c r="E1914" s="62">
        <v>0</v>
      </c>
    </row>
    <row r="1915" spans="1:5" x14ac:dyDescent="0.2">
      <c r="A1915" s="60">
        <v>43496</v>
      </c>
      <c r="B1915" s="7" t="s">
        <v>1933</v>
      </c>
      <c r="C1915" s="60" t="s">
        <v>190</v>
      </c>
      <c r="D1915" s="61">
        <v>254.69</v>
      </c>
      <c r="E1915" s="62">
        <v>0</v>
      </c>
    </row>
    <row r="1916" spans="1:5" x14ac:dyDescent="0.2">
      <c r="A1916" s="60">
        <v>43485</v>
      </c>
      <c r="B1916" s="7" t="s">
        <v>1934</v>
      </c>
      <c r="C1916" s="60" t="s">
        <v>188</v>
      </c>
      <c r="D1916" s="61">
        <v>1.36</v>
      </c>
      <c r="E1916" s="62">
        <v>0</v>
      </c>
    </row>
    <row r="1917" spans="1:5" x14ac:dyDescent="0.2">
      <c r="A1917" s="60">
        <v>43497</v>
      </c>
      <c r="B1917" s="7" t="s">
        <v>1935</v>
      </c>
      <c r="C1917" s="60" t="s">
        <v>190</v>
      </c>
      <c r="D1917" s="61">
        <v>227.86</v>
      </c>
      <c r="E1917" s="62">
        <v>0</v>
      </c>
    </row>
    <row r="1918" spans="1:5" x14ac:dyDescent="0.2">
      <c r="A1918" s="60">
        <v>43487</v>
      </c>
      <c r="B1918" s="7" t="s">
        <v>1936</v>
      </c>
      <c r="C1918" s="60" t="s">
        <v>188</v>
      </c>
      <c r="D1918" s="61">
        <v>1.41</v>
      </c>
      <c r="E1918" s="62">
        <v>0</v>
      </c>
    </row>
    <row r="1919" spans="1:5" x14ac:dyDescent="0.2">
      <c r="A1919" s="60">
        <v>43499</v>
      </c>
      <c r="B1919" s="7" t="s">
        <v>1937</v>
      </c>
      <c r="C1919" s="60" t="s">
        <v>190</v>
      </c>
      <c r="D1919" s="61">
        <v>235.42</v>
      </c>
      <c r="E1919" s="62">
        <v>0</v>
      </c>
    </row>
    <row r="1920" spans="1:5" x14ac:dyDescent="0.2">
      <c r="A1920" s="60">
        <v>43486</v>
      </c>
      <c r="B1920" s="7" t="s">
        <v>1938</v>
      </c>
      <c r="C1920" s="60" t="s">
        <v>188</v>
      </c>
      <c r="D1920" s="61">
        <v>1.01</v>
      </c>
      <c r="E1920" s="62">
        <v>0</v>
      </c>
    </row>
    <row r="1921" spans="1:5" x14ac:dyDescent="0.2">
      <c r="A1921" s="60">
        <v>43498</v>
      </c>
      <c r="B1921" s="7" t="s">
        <v>1939</v>
      </c>
      <c r="C1921" s="60" t="s">
        <v>190</v>
      </c>
      <c r="D1921" s="61">
        <v>169.49</v>
      </c>
      <c r="E1921" s="62">
        <v>0</v>
      </c>
    </row>
    <row r="1922" spans="1:5" x14ac:dyDescent="0.2">
      <c r="A1922" s="60">
        <v>43488</v>
      </c>
      <c r="B1922" s="7" t="s">
        <v>1940</v>
      </c>
      <c r="C1922" s="60" t="s">
        <v>188</v>
      </c>
      <c r="D1922" s="61">
        <v>1.02</v>
      </c>
      <c r="E1922" s="62">
        <v>0</v>
      </c>
    </row>
    <row r="1923" spans="1:5" x14ac:dyDescent="0.2">
      <c r="A1923" s="60">
        <v>43500</v>
      </c>
      <c r="B1923" s="7" t="s">
        <v>1941</v>
      </c>
      <c r="C1923" s="60" t="s">
        <v>190</v>
      </c>
      <c r="D1923" s="61">
        <v>170.53</v>
      </c>
      <c r="E1923" s="62">
        <v>0</v>
      </c>
    </row>
    <row r="1924" spans="1:5" x14ac:dyDescent="0.2">
      <c r="A1924" s="60">
        <v>43489</v>
      </c>
      <c r="B1924" s="7" t="s">
        <v>1942</v>
      </c>
      <c r="C1924" s="60" t="s">
        <v>188</v>
      </c>
      <c r="D1924" s="61">
        <v>1.62</v>
      </c>
      <c r="E1924" s="62">
        <v>0</v>
      </c>
    </row>
    <row r="1925" spans="1:5" x14ac:dyDescent="0.2">
      <c r="A1925" s="60">
        <v>43501</v>
      </c>
      <c r="B1925" s="7" t="s">
        <v>1943</v>
      </c>
      <c r="C1925" s="60" t="s">
        <v>190</v>
      </c>
      <c r="D1925" s="61">
        <v>271.42</v>
      </c>
      <c r="E1925" s="62">
        <v>0</v>
      </c>
    </row>
    <row r="1926" spans="1:5" x14ac:dyDescent="0.2">
      <c r="A1926" s="60">
        <v>43490</v>
      </c>
      <c r="B1926" s="7" t="s">
        <v>1944</v>
      </c>
      <c r="C1926" s="60" t="s">
        <v>188</v>
      </c>
      <c r="D1926" s="61">
        <v>2.06</v>
      </c>
      <c r="E1926" s="62">
        <v>0</v>
      </c>
    </row>
    <row r="1927" spans="1:5" x14ac:dyDescent="0.2">
      <c r="A1927" s="60">
        <v>43502</v>
      </c>
      <c r="B1927" s="7" t="s">
        <v>1945</v>
      </c>
      <c r="C1927" s="60" t="s">
        <v>190</v>
      </c>
      <c r="D1927" s="61">
        <v>344.99</v>
      </c>
      <c r="E1927" s="62">
        <v>0</v>
      </c>
    </row>
    <row r="1928" spans="1:5" x14ac:dyDescent="0.2">
      <c r="A1928" s="60">
        <v>43491</v>
      </c>
      <c r="B1928" s="7" t="s">
        <v>1946</v>
      </c>
      <c r="C1928" s="60" t="s">
        <v>188</v>
      </c>
      <c r="D1928" s="61">
        <v>1.7</v>
      </c>
      <c r="E1928" s="62">
        <v>0</v>
      </c>
    </row>
    <row r="1929" spans="1:5" x14ac:dyDescent="0.2">
      <c r="A1929" s="60">
        <v>43503</v>
      </c>
      <c r="B1929" s="7" t="s">
        <v>1947</v>
      </c>
      <c r="C1929" s="60" t="s">
        <v>190</v>
      </c>
      <c r="D1929" s="61">
        <v>284.18</v>
      </c>
      <c r="E1929" s="62">
        <v>0</v>
      </c>
    </row>
    <row r="1930" spans="1:5" x14ac:dyDescent="0.2">
      <c r="A1930" s="60">
        <v>43492</v>
      </c>
      <c r="B1930" s="7" t="s">
        <v>1948</v>
      </c>
      <c r="C1930" s="60" t="s">
        <v>188</v>
      </c>
      <c r="D1930" s="61">
        <v>2.4700000000000002</v>
      </c>
      <c r="E1930" s="62">
        <v>0</v>
      </c>
    </row>
    <row r="1931" spans="1:5" x14ac:dyDescent="0.2">
      <c r="A1931" s="60">
        <v>43504</v>
      </c>
      <c r="B1931" s="7" t="s">
        <v>1949</v>
      </c>
      <c r="C1931" s="60" t="s">
        <v>190</v>
      </c>
      <c r="D1931" s="61">
        <v>413.53</v>
      </c>
      <c r="E1931" s="62">
        <v>0</v>
      </c>
    </row>
    <row r="1932" spans="1:5" x14ac:dyDescent="0.2">
      <c r="A1932" s="60">
        <v>43493</v>
      </c>
      <c r="B1932" s="7" t="s">
        <v>1950</v>
      </c>
      <c r="C1932" s="60" t="s">
        <v>188</v>
      </c>
      <c r="D1932" s="61">
        <v>0.82</v>
      </c>
      <c r="E1932" s="62">
        <v>0</v>
      </c>
    </row>
    <row r="1933" spans="1:5" x14ac:dyDescent="0.2">
      <c r="A1933" s="60">
        <v>43505</v>
      </c>
      <c r="B1933" s="7" t="s">
        <v>1951</v>
      </c>
      <c r="C1933" s="60" t="s">
        <v>190</v>
      </c>
      <c r="D1933" s="61">
        <v>137.97</v>
      </c>
      <c r="E1933" s="62">
        <v>0</v>
      </c>
    </row>
    <row r="1934" spans="1:5" x14ac:dyDescent="0.2">
      <c r="A1934" s="60">
        <v>38476</v>
      </c>
      <c r="B1934" s="7" t="s">
        <v>1952</v>
      </c>
      <c r="C1934" s="60" t="s">
        <v>43</v>
      </c>
      <c r="D1934" s="61">
        <v>257.39</v>
      </c>
      <c r="E1934" s="62">
        <v>0</v>
      </c>
    </row>
    <row r="1935" spans="1:5" x14ac:dyDescent="0.2">
      <c r="A1935" s="60">
        <v>38477</v>
      </c>
      <c r="B1935" s="7" t="s">
        <v>1953</v>
      </c>
      <c r="C1935" s="60" t="s">
        <v>43</v>
      </c>
      <c r="D1935" s="61">
        <v>682.49</v>
      </c>
      <c r="E1935" s="62">
        <v>0</v>
      </c>
    </row>
    <row r="1936" spans="1:5" x14ac:dyDescent="0.2">
      <c r="A1936" s="60">
        <v>45112</v>
      </c>
      <c r="B1936" s="7" t="s">
        <v>1954</v>
      </c>
      <c r="C1936" s="60" t="s">
        <v>43</v>
      </c>
      <c r="D1936" s="61">
        <v>1106276.27</v>
      </c>
      <c r="E1936" s="62">
        <v>0</v>
      </c>
    </row>
    <row r="1937" spans="1:5" x14ac:dyDescent="0.2">
      <c r="A1937" s="60">
        <v>14525</v>
      </c>
      <c r="B1937" s="7" t="s">
        <v>1955</v>
      </c>
      <c r="C1937" s="60" t="s">
        <v>43</v>
      </c>
      <c r="D1937" s="61">
        <v>961801.77</v>
      </c>
      <c r="E1937" s="62">
        <v>0</v>
      </c>
    </row>
    <row r="1938" spans="1:5" x14ac:dyDescent="0.2">
      <c r="A1938" s="60">
        <v>10685</v>
      </c>
      <c r="B1938" s="7" t="s">
        <v>1956</v>
      </c>
      <c r="C1938" s="60" t="s">
        <v>43</v>
      </c>
      <c r="D1938" s="61">
        <v>850000</v>
      </c>
      <c r="E1938" s="62">
        <v>0</v>
      </c>
    </row>
    <row r="1939" spans="1:5" x14ac:dyDescent="0.2">
      <c r="A1939" s="60">
        <v>40636</v>
      </c>
      <c r="B1939" s="7" t="s">
        <v>1957</v>
      </c>
      <c r="C1939" s="60" t="s">
        <v>43</v>
      </c>
      <c r="D1939" s="61">
        <v>1177036.3899999999</v>
      </c>
      <c r="E1939" s="62">
        <v>0</v>
      </c>
    </row>
    <row r="1940" spans="1:5" x14ac:dyDescent="0.2">
      <c r="A1940" s="60">
        <v>4111</v>
      </c>
      <c r="B1940" s="7" t="s">
        <v>1958</v>
      </c>
      <c r="C1940" s="60" t="s">
        <v>43</v>
      </c>
      <c r="D1940" s="61">
        <v>59.8</v>
      </c>
      <c r="E1940" s="62">
        <v>0</v>
      </c>
    </row>
    <row r="1941" spans="1:5" x14ac:dyDescent="0.2">
      <c r="A1941" s="60">
        <v>44538</v>
      </c>
      <c r="B1941" s="7" t="s">
        <v>1959</v>
      </c>
      <c r="C1941" s="60" t="s">
        <v>43</v>
      </c>
      <c r="D1941" s="61">
        <v>56.63</v>
      </c>
      <c r="E1941" s="62">
        <v>0</v>
      </c>
    </row>
    <row r="1942" spans="1:5" x14ac:dyDescent="0.2">
      <c r="A1942" s="60">
        <v>12</v>
      </c>
      <c r="B1942" s="7" t="s">
        <v>1960</v>
      </c>
      <c r="C1942" s="60" t="s">
        <v>43</v>
      </c>
      <c r="D1942" s="61">
        <v>7.13</v>
      </c>
      <c r="E1942" s="62">
        <v>0</v>
      </c>
    </row>
    <row r="1943" spans="1:5" x14ac:dyDescent="0.2">
      <c r="A1943" s="60">
        <v>37554</v>
      </c>
      <c r="B1943" s="7" t="s">
        <v>1961</v>
      </c>
      <c r="C1943" s="60" t="s">
        <v>43</v>
      </c>
      <c r="D1943" s="61">
        <v>193.77</v>
      </c>
      <c r="E1943" s="62">
        <v>0</v>
      </c>
    </row>
    <row r="1944" spans="1:5" x14ac:dyDescent="0.2">
      <c r="A1944" s="60">
        <v>37555</v>
      </c>
      <c r="B1944" s="7" t="s">
        <v>1962</v>
      </c>
      <c r="C1944" s="60" t="s">
        <v>43</v>
      </c>
      <c r="D1944" s="61">
        <v>235.71</v>
      </c>
      <c r="E1944" s="62">
        <v>0</v>
      </c>
    </row>
    <row r="1945" spans="1:5" x14ac:dyDescent="0.2">
      <c r="A1945" s="60">
        <v>10902</v>
      </c>
      <c r="B1945" s="7" t="s">
        <v>1963</v>
      </c>
      <c r="C1945" s="60" t="s">
        <v>43</v>
      </c>
      <c r="D1945" s="61">
        <v>59.14</v>
      </c>
      <c r="E1945" s="62">
        <v>0</v>
      </c>
    </row>
    <row r="1946" spans="1:5" x14ac:dyDescent="0.2">
      <c r="A1946" s="60">
        <v>20965</v>
      </c>
      <c r="B1946" s="7" t="s">
        <v>1964</v>
      </c>
      <c r="C1946" s="60" t="s">
        <v>43</v>
      </c>
      <c r="D1946" s="61">
        <v>59.69</v>
      </c>
      <c r="E1946" s="62">
        <v>0</v>
      </c>
    </row>
    <row r="1947" spans="1:5" x14ac:dyDescent="0.2">
      <c r="A1947" s="60">
        <v>20966</v>
      </c>
      <c r="B1947" s="7" t="s">
        <v>1965</v>
      </c>
      <c r="C1947" s="60" t="s">
        <v>43</v>
      </c>
      <c r="D1947" s="61">
        <v>64.27</v>
      </c>
      <c r="E1947" s="62">
        <v>0</v>
      </c>
    </row>
    <row r="1948" spans="1:5" x14ac:dyDescent="0.2">
      <c r="A1948" s="60">
        <v>10903</v>
      </c>
      <c r="B1948" s="7" t="s">
        <v>1966</v>
      </c>
      <c r="C1948" s="60" t="s">
        <v>43</v>
      </c>
      <c r="D1948" s="61">
        <v>97.42</v>
      </c>
      <c r="E1948" s="62">
        <v>0</v>
      </c>
    </row>
    <row r="1949" spans="1:5" x14ac:dyDescent="0.2">
      <c r="A1949" s="60">
        <v>20967</v>
      </c>
      <c r="B1949" s="7" t="s">
        <v>1967</v>
      </c>
      <c r="C1949" s="60" t="s">
        <v>43</v>
      </c>
      <c r="D1949" s="61">
        <v>97.42</v>
      </c>
      <c r="E1949" s="62">
        <v>0</v>
      </c>
    </row>
    <row r="1950" spans="1:5" x14ac:dyDescent="0.2">
      <c r="A1950" s="60">
        <v>20968</v>
      </c>
      <c r="B1950" s="7" t="s">
        <v>1968</v>
      </c>
      <c r="C1950" s="60" t="s">
        <v>43</v>
      </c>
      <c r="D1950" s="61">
        <v>106.85</v>
      </c>
      <c r="E1950" s="62">
        <v>0</v>
      </c>
    </row>
    <row r="1951" spans="1:5" x14ac:dyDescent="0.2">
      <c r="A1951" s="60">
        <v>39017</v>
      </c>
      <c r="B1951" s="7" t="s">
        <v>1969</v>
      </c>
      <c r="C1951" s="60" t="s">
        <v>43</v>
      </c>
      <c r="D1951" s="61">
        <v>0.14000000000000001</v>
      </c>
      <c r="E1951" s="62">
        <v>0</v>
      </c>
    </row>
    <row r="1952" spans="1:5" x14ac:dyDescent="0.2">
      <c r="A1952" s="60">
        <v>39315</v>
      </c>
      <c r="B1952" s="7" t="s">
        <v>1970</v>
      </c>
      <c r="C1952" s="60" t="s">
        <v>43</v>
      </c>
      <c r="D1952" s="61">
        <v>0.22</v>
      </c>
      <c r="E1952" s="62">
        <v>0</v>
      </c>
    </row>
    <row r="1953" spans="1:5" x14ac:dyDescent="0.2">
      <c r="A1953" s="60">
        <v>39016</v>
      </c>
      <c r="B1953" s="7" t="s">
        <v>1971</v>
      </c>
      <c r="C1953" s="60" t="s">
        <v>43</v>
      </c>
      <c r="D1953" s="61">
        <v>0.23</v>
      </c>
      <c r="E1953" s="62">
        <v>0</v>
      </c>
    </row>
    <row r="1954" spans="1:5" x14ac:dyDescent="0.2">
      <c r="A1954" s="60">
        <v>39481</v>
      </c>
      <c r="B1954" s="7" t="s">
        <v>1972</v>
      </c>
      <c r="C1954" s="60" t="s">
        <v>43</v>
      </c>
      <c r="D1954" s="61">
        <v>1.1100000000000001</v>
      </c>
      <c r="E1954" s="62">
        <v>0</v>
      </c>
    </row>
    <row r="1955" spans="1:5" x14ac:dyDescent="0.2">
      <c r="A1955" s="60">
        <v>39013</v>
      </c>
      <c r="B1955" s="7" t="s">
        <v>1973</v>
      </c>
      <c r="C1955" s="60" t="s">
        <v>43</v>
      </c>
      <c r="D1955" s="61">
        <v>0.94</v>
      </c>
      <c r="E1955" s="62">
        <v>0</v>
      </c>
    </row>
    <row r="1956" spans="1:5" x14ac:dyDescent="0.2">
      <c r="A1956" s="60">
        <v>44919</v>
      </c>
      <c r="B1956" s="7" t="s">
        <v>1974</v>
      </c>
      <c r="C1956" s="60" t="s">
        <v>43</v>
      </c>
      <c r="D1956" s="61">
        <v>1.77</v>
      </c>
      <c r="E1956" s="62">
        <v>0</v>
      </c>
    </row>
    <row r="1957" spans="1:5" x14ac:dyDescent="0.2">
      <c r="A1957" s="60">
        <v>40433</v>
      </c>
      <c r="B1957" s="7" t="s">
        <v>1975</v>
      </c>
      <c r="C1957" s="60" t="s">
        <v>43</v>
      </c>
      <c r="D1957" s="61">
        <v>0.98</v>
      </c>
      <c r="E1957" s="62">
        <v>0</v>
      </c>
    </row>
    <row r="1958" spans="1:5" x14ac:dyDescent="0.2">
      <c r="A1958" s="60">
        <v>20219</v>
      </c>
      <c r="B1958" s="7" t="s">
        <v>1976</v>
      </c>
      <c r="C1958" s="60" t="s">
        <v>43</v>
      </c>
      <c r="D1958" s="61"/>
      <c r="E1958" s="62">
        <v>0</v>
      </c>
    </row>
    <row r="1959" spans="1:5" x14ac:dyDescent="0.2">
      <c r="A1959" s="60">
        <v>36484</v>
      </c>
      <c r="B1959" s="7" t="s">
        <v>1977</v>
      </c>
      <c r="C1959" s="60" t="s">
        <v>43</v>
      </c>
      <c r="D1959" s="61"/>
      <c r="E1959" s="62">
        <v>0</v>
      </c>
    </row>
    <row r="1960" spans="1:5" x14ac:dyDescent="0.2">
      <c r="A1960" s="60">
        <v>38368</v>
      </c>
      <c r="B1960" s="7" t="s">
        <v>1978</v>
      </c>
      <c r="C1960" s="60" t="s">
        <v>43</v>
      </c>
      <c r="D1960" s="61">
        <v>6.94</v>
      </c>
      <c r="E1960" s="62">
        <v>0</v>
      </c>
    </row>
    <row r="1961" spans="1:5" x14ac:dyDescent="0.2">
      <c r="A1961" s="60">
        <v>38367</v>
      </c>
      <c r="B1961" s="7" t="s">
        <v>1979</v>
      </c>
      <c r="C1961" s="60" t="s">
        <v>43</v>
      </c>
      <c r="D1961" s="61">
        <v>12.74</v>
      </c>
      <c r="E1961" s="62">
        <v>0</v>
      </c>
    </row>
    <row r="1962" spans="1:5" x14ac:dyDescent="0.2">
      <c r="A1962" s="60">
        <v>38091</v>
      </c>
      <c r="B1962" s="7" t="s">
        <v>1980</v>
      </c>
      <c r="C1962" s="60" t="s">
        <v>43</v>
      </c>
      <c r="D1962" s="61">
        <v>2.61</v>
      </c>
      <c r="E1962" s="62">
        <v>0</v>
      </c>
    </row>
    <row r="1963" spans="1:5" x14ac:dyDescent="0.2">
      <c r="A1963" s="60">
        <v>38095</v>
      </c>
      <c r="B1963" s="7" t="s">
        <v>1981</v>
      </c>
      <c r="C1963" s="60" t="s">
        <v>43</v>
      </c>
      <c r="D1963" s="61">
        <v>5.53</v>
      </c>
      <c r="E1963" s="62">
        <v>0</v>
      </c>
    </row>
    <row r="1964" spans="1:5" x14ac:dyDescent="0.2">
      <c r="A1964" s="60">
        <v>38092</v>
      </c>
      <c r="B1964" s="7" t="s">
        <v>1982</v>
      </c>
      <c r="C1964" s="60" t="s">
        <v>43</v>
      </c>
      <c r="D1964" s="61">
        <v>2.4700000000000002</v>
      </c>
      <c r="E1964" s="62">
        <v>0</v>
      </c>
    </row>
    <row r="1965" spans="1:5" x14ac:dyDescent="0.2">
      <c r="A1965" s="60">
        <v>38093</v>
      </c>
      <c r="B1965" s="7" t="s">
        <v>1983</v>
      </c>
      <c r="C1965" s="60" t="s">
        <v>43</v>
      </c>
      <c r="D1965" s="61">
        <v>2.56</v>
      </c>
      <c r="E1965" s="62">
        <v>0</v>
      </c>
    </row>
    <row r="1966" spans="1:5" x14ac:dyDescent="0.2">
      <c r="A1966" s="60">
        <v>38096</v>
      </c>
      <c r="B1966" s="7" t="s">
        <v>1984</v>
      </c>
      <c r="C1966" s="60" t="s">
        <v>43</v>
      </c>
      <c r="D1966" s="61">
        <v>5.94</v>
      </c>
      <c r="E1966" s="62">
        <v>0</v>
      </c>
    </row>
    <row r="1967" spans="1:5" x14ac:dyDescent="0.2">
      <c r="A1967" s="60">
        <v>38094</v>
      </c>
      <c r="B1967" s="7" t="s">
        <v>1985</v>
      </c>
      <c r="C1967" s="60" t="s">
        <v>43</v>
      </c>
      <c r="D1967" s="61">
        <v>3.14</v>
      </c>
      <c r="E1967" s="62">
        <v>0</v>
      </c>
    </row>
    <row r="1968" spans="1:5" x14ac:dyDescent="0.2">
      <c r="A1968" s="60">
        <v>38097</v>
      </c>
      <c r="B1968" s="7" t="s">
        <v>1986</v>
      </c>
      <c r="C1968" s="60" t="s">
        <v>43</v>
      </c>
      <c r="D1968" s="61">
        <v>6.37</v>
      </c>
      <c r="E1968" s="62">
        <v>0</v>
      </c>
    </row>
    <row r="1969" spans="1:5" x14ac:dyDescent="0.2">
      <c r="A1969" s="60">
        <v>38098</v>
      </c>
      <c r="B1969" s="7" t="s">
        <v>1987</v>
      </c>
      <c r="C1969" s="60" t="s">
        <v>43</v>
      </c>
      <c r="D1969" s="61">
        <v>6.37</v>
      </c>
      <c r="E1969" s="62">
        <v>0</v>
      </c>
    </row>
    <row r="1970" spans="1:5" x14ac:dyDescent="0.2">
      <c r="A1970" s="60">
        <v>11186</v>
      </c>
      <c r="B1970" s="7" t="s">
        <v>1988</v>
      </c>
      <c r="C1970" s="60" t="s">
        <v>410</v>
      </c>
      <c r="D1970" s="61">
        <v>314.47000000000003</v>
      </c>
      <c r="E1970" s="62">
        <v>0</v>
      </c>
    </row>
    <row r="1971" spans="1:5" x14ac:dyDescent="0.2">
      <c r="A1971" s="60">
        <v>11558</v>
      </c>
      <c r="B1971" s="7" t="s">
        <v>1989</v>
      </c>
      <c r="C1971" s="60" t="s">
        <v>424</v>
      </c>
      <c r="D1971" s="61">
        <v>15.93</v>
      </c>
      <c r="E1971" s="62">
        <v>0</v>
      </c>
    </row>
    <row r="1972" spans="1:5" x14ac:dyDescent="0.2">
      <c r="A1972" s="60">
        <v>11557</v>
      </c>
      <c r="B1972" s="7" t="s">
        <v>1990</v>
      </c>
      <c r="C1972" s="60" t="s">
        <v>424</v>
      </c>
      <c r="D1972" s="61">
        <v>40.340000000000003</v>
      </c>
      <c r="E1972" s="62">
        <v>0</v>
      </c>
    </row>
    <row r="1973" spans="1:5" x14ac:dyDescent="0.2">
      <c r="A1973" s="60">
        <v>2759</v>
      </c>
      <c r="B1973" s="7" t="s">
        <v>1991</v>
      </c>
      <c r="C1973" s="60" t="s">
        <v>43</v>
      </c>
      <c r="D1973" s="61"/>
      <c r="E1973" s="62">
        <v>0</v>
      </c>
    </row>
    <row r="1974" spans="1:5" x14ac:dyDescent="0.2">
      <c r="A1974" s="60">
        <v>38124</v>
      </c>
      <c r="B1974" s="7" t="s">
        <v>1992</v>
      </c>
      <c r="C1974" s="60" t="s">
        <v>43</v>
      </c>
      <c r="D1974" s="61">
        <v>29</v>
      </c>
      <c r="E1974" s="62">
        <v>0</v>
      </c>
    </row>
    <row r="1975" spans="1:5" x14ac:dyDescent="0.2">
      <c r="A1975" s="60">
        <v>38380</v>
      </c>
      <c r="B1975" s="7" t="s">
        <v>1993</v>
      </c>
      <c r="C1975" s="60" t="s">
        <v>43</v>
      </c>
      <c r="D1975" s="61">
        <v>21.2</v>
      </c>
      <c r="E1975" s="62">
        <v>0</v>
      </c>
    </row>
    <row r="1976" spans="1:5" x14ac:dyDescent="0.2">
      <c r="A1976" s="60">
        <v>45278</v>
      </c>
      <c r="B1976" s="7" t="s">
        <v>1994</v>
      </c>
      <c r="C1976" s="60" t="s">
        <v>43</v>
      </c>
      <c r="D1976" s="61">
        <v>125.98</v>
      </c>
      <c r="E1976" s="62">
        <v>0</v>
      </c>
    </row>
    <row r="1977" spans="1:5" x14ac:dyDescent="0.2">
      <c r="A1977" s="60">
        <v>42429</v>
      </c>
      <c r="B1977" s="7" t="s">
        <v>1995</v>
      </c>
      <c r="C1977" s="60" t="s">
        <v>43</v>
      </c>
      <c r="D1977" s="61"/>
      <c r="E1977" s="62">
        <v>0</v>
      </c>
    </row>
    <row r="1978" spans="1:5" x14ac:dyDescent="0.2">
      <c r="A1978" s="60">
        <v>38538</v>
      </c>
      <c r="B1978" s="7" t="s">
        <v>1996</v>
      </c>
      <c r="C1978" s="60" t="s">
        <v>23</v>
      </c>
      <c r="D1978" s="61"/>
      <c r="E1978" s="62">
        <v>0</v>
      </c>
    </row>
    <row r="1979" spans="1:5" x14ac:dyDescent="0.2">
      <c r="A1979" s="60">
        <v>38539</v>
      </c>
      <c r="B1979" s="7" t="s">
        <v>1997</v>
      </c>
      <c r="C1979" s="60" t="s">
        <v>23</v>
      </c>
      <c r="D1979" s="61"/>
      <c r="E1979" s="62">
        <v>0</v>
      </c>
    </row>
    <row r="1980" spans="1:5" x14ac:dyDescent="0.2">
      <c r="A1980" s="60">
        <v>38540</v>
      </c>
      <c r="B1980" s="7" t="s">
        <v>1998</v>
      </c>
      <c r="C1980" s="60" t="s">
        <v>23</v>
      </c>
      <c r="D1980" s="61"/>
      <c r="E1980" s="62">
        <v>0</v>
      </c>
    </row>
    <row r="1981" spans="1:5" x14ac:dyDescent="0.2">
      <c r="A1981" s="60">
        <v>38384</v>
      </c>
      <c r="B1981" s="7" t="s">
        <v>1999</v>
      </c>
      <c r="C1981" s="60" t="s">
        <v>43</v>
      </c>
      <c r="D1981" s="61">
        <v>15.27</v>
      </c>
      <c r="E1981" s="62">
        <v>0</v>
      </c>
    </row>
    <row r="1982" spans="1:5" x14ac:dyDescent="0.2">
      <c r="A1982" s="60">
        <v>13</v>
      </c>
      <c r="B1982" s="7" t="s">
        <v>2000</v>
      </c>
      <c r="C1982" s="60" t="s">
        <v>17</v>
      </c>
      <c r="D1982" s="61">
        <v>19.829999999999998</v>
      </c>
      <c r="E1982" s="62">
        <v>0</v>
      </c>
    </row>
    <row r="1983" spans="1:5" x14ac:dyDescent="0.2">
      <c r="A1983" s="60">
        <v>2762</v>
      </c>
      <c r="B1983" s="7" t="s">
        <v>2001</v>
      </c>
      <c r="C1983" s="60" t="s">
        <v>23</v>
      </c>
      <c r="D1983" s="61"/>
      <c r="E1983" s="62">
        <v>0</v>
      </c>
    </row>
    <row r="1984" spans="1:5" x14ac:dyDescent="0.2">
      <c r="A1984" s="60">
        <v>21142</v>
      </c>
      <c r="B1984" s="7" t="s">
        <v>2002</v>
      </c>
      <c r="C1984" s="60" t="s">
        <v>43</v>
      </c>
      <c r="D1984" s="61">
        <v>24.75</v>
      </c>
      <c r="E1984" s="62">
        <v>0</v>
      </c>
    </row>
    <row r="1985" spans="1:5" x14ac:dyDescent="0.2">
      <c r="A1985" s="60">
        <v>37372</v>
      </c>
      <c r="B1985" s="7" t="s">
        <v>2003</v>
      </c>
      <c r="C1985" s="60" t="s">
        <v>188</v>
      </c>
      <c r="D1985" s="61">
        <v>1.36</v>
      </c>
      <c r="E1985" s="62">
        <v>0</v>
      </c>
    </row>
    <row r="1986" spans="1:5" x14ac:dyDescent="0.2">
      <c r="A1986" s="60">
        <v>40863</v>
      </c>
      <c r="B1986" s="7" t="s">
        <v>2004</v>
      </c>
      <c r="C1986" s="60" t="s">
        <v>190</v>
      </c>
      <c r="D1986" s="61">
        <v>227.2</v>
      </c>
      <c r="E1986" s="62">
        <v>0</v>
      </c>
    </row>
    <row r="1987" spans="1:5" x14ac:dyDescent="0.2">
      <c r="A1987" s="60">
        <v>38475</v>
      </c>
      <c r="B1987" s="7" t="s">
        <v>2005</v>
      </c>
      <c r="C1987" s="60" t="s">
        <v>43</v>
      </c>
      <c r="D1987" s="61">
        <v>66.53</v>
      </c>
      <c r="E1987" s="62">
        <v>0</v>
      </c>
    </row>
    <row r="1988" spans="1:5" x14ac:dyDescent="0.2">
      <c r="A1988" s="60">
        <v>38474</v>
      </c>
      <c r="B1988" s="7" t="s">
        <v>2006</v>
      </c>
      <c r="C1988" s="60" t="s">
        <v>43</v>
      </c>
      <c r="D1988" s="61">
        <v>67.45</v>
      </c>
      <c r="E1988" s="62">
        <v>0</v>
      </c>
    </row>
    <row r="1989" spans="1:5" x14ac:dyDescent="0.2">
      <c r="A1989" s="60">
        <v>10886</v>
      </c>
      <c r="B1989" s="7" t="s">
        <v>2007</v>
      </c>
      <c r="C1989" s="60" t="s">
        <v>43</v>
      </c>
      <c r="D1989" s="61">
        <v>212.55</v>
      </c>
      <c r="E1989" s="62">
        <v>0</v>
      </c>
    </row>
    <row r="1990" spans="1:5" x14ac:dyDescent="0.2">
      <c r="A1990" s="60">
        <v>10888</v>
      </c>
      <c r="B1990" s="7" t="s">
        <v>2008</v>
      </c>
      <c r="C1990" s="60" t="s">
        <v>43</v>
      </c>
      <c r="D1990" s="61">
        <v>672.7</v>
      </c>
      <c r="E1990" s="62">
        <v>0</v>
      </c>
    </row>
    <row r="1991" spans="1:5" x14ac:dyDescent="0.2">
      <c r="A1991" s="60">
        <v>10889</v>
      </c>
      <c r="B1991" s="7" t="s">
        <v>2009</v>
      </c>
      <c r="C1991" s="60" t="s">
        <v>43</v>
      </c>
      <c r="D1991" s="61">
        <v>728.76</v>
      </c>
      <c r="E1991" s="62">
        <v>0</v>
      </c>
    </row>
    <row r="1992" spans="1:5" x14ac:dyDescent="0.2">
      <c r="A1992" s="60">
        <v>10890</v>
      </c>
      <c r="B1992" s="7" t="s">
        <v>2010</v>
      </c>
      <c r="C1992" s="60" t="s">
        <v>43</v>
      </c>
      <c r="D1992" s="61">
        <v>336.35</v>
      </c>
      <c r="E1992" s="62">
        <v>0</v>
      </c>
    </row>
    <row r="1993" spans="1:5" x14ac:dyDescent="0.2">
      <c r="A1993" s="60">
        <v>10891</v>
      </c>
      <c r="B1993" s="7" t="s">
        <v>2011</v>
      </c>
      <c r="C1993" s="60" t="s">
        <v>43</v>
      </c>
      <c r="D1993" s="61">
        <v>205.54</v>
      </c>
      <c r="E1993" s="62">
        <v>0</v>
      </c>
    </row>
    <row r="1994" spans="1:5" x14ac:dyDescent="0.2">
      <c r="A1994" s="60">
        <v>10892</v>
      </c>
      <c r="B1994" s="7" t="s">
        <v>2012</v>
      </c>
      <c r="C1994" s="60" t="s">
        <v>43</v>
      </c>
      <c r="D1994" s="61">
        <v>242.92</v>
      </c>
      <c r="E1994" s="62">
        <v>0</v>
      </c>
    </row>
    <row r="1995" spans="1:5" x14ac:dyDescent="0.2">
      <c r="A1995" s="60">
        <v>20977</v>
      </c>
      <c r="B1995" s="7" t="s">
        <v>2013</v>
      </c>
      <c r="C1995" s="60" t="s">
        <v>43</v>
      </c>
      <c r="D1995" s="61">
        <v>289.63</v>
      </c>
      <c r="E1995" s="62">
        <v>0</v>
      </c>
    </row>
    <row r="1996" spans="1:5" x14ac:dyDescent="0.2">
      <c r="A1996" s="60">
        <v>3073</v>
      </c>
      <c r="B1996" s="7" t="s">
        <v>2014</v>
      </c>
      <c r="C1996" s="60" t="s">
        <v>43</v>
      </c>
      <c r="D1996" s="61"/>
      <c r="E1996" s="62">
        <v>0</v>
      </c>
    </row>
    <row r="1997" spans="1:5" x14ac:dyDescent="0.2">
      <c r="A1997" s="60">
        <v>3074</v>
      </c>
      <c r="B1997" s="7" t="s">
        <v>2015</v>
      </c>
      <c r="C1997" s="60" t="s">
        <v>43</v>
      </c>
      <c r="D1997" s="61"/>
      <c r="E1997" s="62">
        <v>0</v>
      </c>
    </row>
    <row r="1998" spans="1:5" x14ac:dyDescent="0.2">
      <c r="A1998" s="60">
        <v>3076</v>
      </c>
      <c r="B1998" s="7" t="s">
        <v>2016</v>
      </c>
      <c r="C1998" s="60" t="s">
        <v>43</v>
      </c>
      <c r="D1998" s="61"/>
      <c r="E1998" s="62">
        <v>0</v>
      </c>
    </row>
    <row r="1999" spans="1:5" x14ac:dyDescent="0.2">
      <c r="A1999" s="60">
        <v>3075</v>
      </c>
      <c r="B1999" s="7" t="s">
        <v>2017</v>
      </c>
      <c r="C1999" s="60" t="s">
        <v>43</v>
      </c>
      <c r="D1999" s="61"/>
      <c r="E1999" s="62">
        <v>0</v>
      </c>
    </row>
    <row r="2000" spans="1:5" x14ac:dyDescent="0.2">
      <c r="A2000" s="60">
        <v>10781</v>
      </c>
      <c r="B2000" s="7" t="s">
        <v>2018</v>
      </c>
      <c r="C2000" s="60" t="s">
        <v>43</v>
      </c>
      <c r="D2000" s="61"/>
      <c r="E2000" s="62">
        <v>0</v>
      </c>
    </row>
    <row r="2001" spans="1:5" x14ac:dyDescent="0.2">
      <c r="A2001" s="60">
        <v>11480</v>
      </c>
      <c r="B2001" s="7" t="s">
        <v>2019</v>
      </c>
      <c r="C2001" s="60" t="s">
        <v>1349</v>
      </c>
      <c r="D2001" s="61">
        <v>161.19</v>
      </c>
      <c r="E2001" s="62">
        <v>0</v>
      </c>
    </row>
    <row r="2002" spans="1:5" x14ac:dyDescent="0.2">
      <c r="A2002" s="60">
        <v>43612</v>
      </c>
      <c r="B2002" s="7" t="s">
        <v>2020</v>
      </c>
      <c r="C2002" s="60" t="s">
        <v>1349</v>
      </c>
      <c r="D2002" s="61">
        <v>126.87</v>
      </c>
      <c r="E2002" s="62">
        <v>0</v>
      </c>
    </row>
    <row r="2003" spans="1:5" x14ac:dyDescent="0.2">
      <c r="A2003" s="60">
        <v>43613</v>
      </c>
      <c r="B2003" s="7" t="s">
        <v>2021</v>
      </c>
      <c r="C2003" s="60" t="s">
        <v>1349</v>
      </c>
      <c r="D2003" s="61">
        <v>105.03</v>
      </c>
      <c r="E2003" s="62">
        <v>0</v>
      </c>
    </row>
    <row r="2004" spans="1:5" x14ac:dyDescent="0.2">
      <c r="A2004" s="60">
        <v>11469</v>
      </c>
      <c r="B2004" s="7" t="s">
        <v>2022</v>
      </c>
      <c r="C2004" s="60" t="s">
        <v>43</v>
      </c>
      <c r="D2004" s="61">
        <v>17.21</v>
      </c>
      <c r="E2004" s="62">
        <v>0</v>
      </c>
    </row>
    <row r="2005" spans="1:5" x14ac:dyDescent="0.2">
      <c r="A2005" s="60">
        <v>11468</v>
      </c>
      <c r="B2005" s="7" t="s">
        <v>2023</v>
      </c>
      <c r="C2005" s="60" t="s">
        <v>43</v>
      </c>
      <c r="D2005" s="61">
        <v>17.22</v>
      </c>
      <c r="E2005" s="62">
        <v>0</v>
      </c>
    </row>
    <row r="2006" spans="1:5" x14ac:dyDescent="0.2">
      <c r="A2006" s="60">
        <v>11484</v>
      </c>
      <c r="B2006" s="7" t="s">
        <v>2024</v>
      </c>
      <c r="C2006" s="60" t="s">
        <v>43</v>
      </c>
      <c r="D2006" s="61">
        <v>75.62</v>
      </c>
      <c r="E2006" s="62">
        <v>0</v>
      </c>
    </row>
    <row r="2007" spans="1:5" x14ac:dyDescent="0.2">
      <c r="A2007" s="60">
        <v>38155</v>
      </c>
      <c r="B2007" s="7" t="s">
        <v>2025</v>
      </c>
      <c r="C2007" s="60" t="s">
        <v>43</v>
      </c>
      <c r="D2007" s="61">
        <v>117.41</v>
      </c>
      <c r="E2007" s="62">
        <v>0</v>
      </c>
    </row>
    <row r="2008" spans="1:5" x14ac:dyDescent="0.2">
      <c r="A2008" s="60">
        <v>11467</v>
      </c>
      <c r="B2008" s="7" t="s">
        <v>2026</v>
      </c>
      <c r="C2008" s="60" t="s">
        <v>43</v>
      </c>
      <c r="D2008" s="61">
        <v>26.83</v>
      </c>
      <c r="E2008" s="62">
        <v>0</v>
      </c>
    </row>
    <row r="2009" spans="1:5" x14ac:dyDescent="0.2">
      <c r="A2009" s="60">
        <v>38153</v>
      </c>
      <c r="B2009" s="7" t="s">
        <v>2027</v>
      </c>
      <c r="C2009" s="60" t="s">
        <v>1349</v>
      </c>
      <c r="D2009" s="61">
        <v>68.53</v>
      </c>
      <c r="E2009" s="62">
        <v>0</v>
      </c>
    </row>
    <row r="2010" spans="1:5" x14ac:dyDescent="0.2">
      <c r="A2010" s="60">
        <v>43607</v>
      </c>
      <c r="B2010" s="7" t="s">
        <v>2028</v>
      </c>
      <c r="C2010" s="60" t="s">
        <v>1349</v>
      </c>
      <c r="D2010" s="61">
        <v>129.62</v>
      </c>
      <c r="E2010" s="62">
        <v>0</v>
      </c>
    </row>
    <row r="2011" spans="1:5" x14ac:dyDescent="0.2">
      <c r="A2011" s="60">
        <v>3080</v>
      </c>
      <c r="B2011" s="7" t="s">
        <v>2029</v>
      </c>
      <c r="C2011" s="60" t="s">
        <v>1349</v>
      </c>
      <c r="D2011" s="61">
        <v>87.15</v>
      </c>
      <c r="E2011" s="62">
        <v>0</v>
      </c>
    </row>
    <row r="2012" spans="1:5" x14ac:dyDescent="0.2">
      <c r="A2012" s="60">
        <v>3081</v>
      </c>
      <c r="B2012" s="7" t="s">
        <v>2030</v>
      </c>
      <c r="C2012" s="60" t="s">
        <v>1349</v>
      </c>
      <c r="D2012" s="61">
        <v>172.42</v>
      </c>
      <c r="E2012" s="62">
        <v>0</v>
      </c>
    </row>
    <row r="2013" spans="1:5" x14ac:dyDescent="0.2">
      <c r="A2013" s="60">
        <v>3090</v>
      </c>
      <c r="B2013" s="7" t="s">
        <v>2031</v>
      </c>
      <c r="C2013" s="60" t="s">
        <v>1349</v>
      </c>
      <c r="D2013" s="61">
        <v>77.790000000000006</v>
      </c>
      <c r="E2013" s="62">
        <v>0</v>
      </c>
    </row>
    <row r="2014" spans="1:5" x14ac:dyDescent="0.2">
      <c r="A2014" s="60">
        <v>43611</v>
      </c>
      <c r="B2014" s="7" t="s">
        <v>2032</v>
      </c>
      <c r="C2014" s="60" t="s">
        <v>1349</v>
      </c>
      <c r="D2014" s="61">
        <v>129.08000000000001</v>
      </c>
      <c r="E2014" s="62">
        <v>0</v>
      </c>
    </row>
    <row r="2015" spans="1:5" x14ac:dyDescent="0.2">
      <c r="A2015" s="60">
        <v>3103</v>
      </c>
      <c r="B2015" s="7" t="s">
        <v>2033</v>
      </c>
      <c r="C2015" s="60" t="s">
        <v>43</v>
      </c>
      <c r="D2015" s="61">
        <v>64.489999999999995</v>
      </c>
      <c r="E2015" s="62">
        <v>0</v>
      </c>
    </row>
    <row r="2016" spans="1:5" x14ac:dyDescent="0.2">
      <c r="A2016" s="60">
        <v>3097</v>
      </c>
      <c r="B2016" s="7" t="s">
        <v>2034</v>
      </c>
      <c r="C2016" s="60" t="s">
        <v>1349</v>
      </c>
      <c r="D2016" s="61">
        <v>97.58</v>
      </c>
      <c r="E2016" s="62">
        <v>0</v>
      </c>
    </row>
    <row r="2017" spans="1:5" x14ac:dyDescent="0.2">
      <c r="A2017" s="60">
        <v>3099</v>
      </c>
      <c r="B2017" s="7" t="s">
        <v>2035</v>
      </c>
      <c r="C2017" s="60" t="s">
        <v>1349</v>
      </c>
      <c r="D2017" s="61">
        <v>156.24</v>
      </c>
      <c r="E2017" s="62">
        <v>0</v>
      </c>
    </row>
    <row r="2018" spans="1:5" x14ac:dyDescent="0.2">
      <c r="A2018" s="60">
        <v>38151</v>
      </c>
      <c r="B2018" s="7" t="s">
        <v>2036</v>
      </c>
      <c r="C2018" s="60" t="s">
        <v>1349</v>
      </c>
      <c r="D2018" s="61">
        <v>113.27</v>
      </c>
      <c r="E2018" s="62">
        <v>0</v>
      </c>
    </row>
    <row r="2019" spans="1:5" x14ac:dyDescent="0.2">
      <c r="A2019" s="60">
        <v>38152</v>
      </c>
      <c r="B2019" s="7" t="s">
        <v>2037</v>
      </c>
      <c r="C2019" s="60" t="s">
        <v>1349</v>
      </c>
      <c r="D2019" s="61">
        <v>182.72</v>
      </c>
      <c r="E2019" s="62">
        <v>0</v>
      </c>
    </row>
    <row r="2020" spans="1:5" x14ac:dyDescent="0.2">
      <c r="A2020" s="60">
        <v>43610</v>
      </c>
      <c r="B2020" s="7" t="s">
        <v>2038</v>
      </c>
      <c r="C2020" s="60" t="s">
        <v>1349</v>
      </c>
      <c r="D2020" s="61">
        <v>96.82</v>
      </c>
      <c r="E2020" s="62">
        <v>0</v>
      </c>
    </row>
    <row r="2021" spans="1:5" x14ac:dyDescent="0.2">
      <c r="A2021" s="60">
        <v>3093</v>
      </c>
      <c r="B2021" s="7" t="s">
        <v>2039</v>
      </c>
      <c r="C2021" s="60" t="s">
        <v>1349</v>
      </c>
      <c r="D2021" s="61">
        <v>156.24</v>
      </c>
      <c r="E2021" s="62">
        <v>0</v>
      </c>
    </row>
    <row r="2022" spans="1:5" x14ac:dyDescent="0.2">
      <c r="A2022" s="60">
        <v>38165</v>
      </c>
      <c r="B2022" s="7" t="s">
        <v>2040</v>
      </c>
      <c r="C2022" s="60" t="s">
        <v>1349</v>
      </c>
      <c r="D2022" s="61">
        <v>76.66</v>
      </c>
      <c r="E2022" s="62">
        <v>0</v>
      </c>
    </row>
    <row r="2023" spans="1:5" x14ac:dyDescent="0.2">
      <c r="A2023" s="60">
        <v>38177</v>
      </c>
      <c r="B2023" s="7" t="s">
        <v>2041</v>
      </c>
      <c r="C2023" s="60" t="s">
        <v>43</v>
      </c>
      <c r="D2023" s="61">
        <v>22.78</v>
      </c>
      <c r="E2023" s="62">
        <v>0</v>
      </c>
    </row>
    <row r="2024" spans="1:5" x14ac:dyDescent="0.2">
      <c r="A2024" s="60">
        <v>11458</v>
      </c>
      <c r="B2024" s="7" t="s">
        <v>2042</v>
      </c>
      <c r="C2024" s="60" t="s">
        <v>43</v>
      </c>
      <c r="D2024" s="61">
        <v>27.2</v>
      </c>
      <c r="E2024" s="62">
        <v>0</v>
      </c>
    </row>
    <row r="2025" spans="1:5" x14ac:dyDescent="0.2">
      <c r="A2025" s="60">
        <v>3108</v>
      </c>
      <c r="B2025" s="7" t="s">
        <v>2043</v>
      </c>
      <c r="C2025" s="60" t="s">
        <v>43</v>
      </c>
      <c r="D2025" s="61">
        <v>115.61</v>
      </c>
      <c r="E2025" s="62">
        <v>0</v>
      </c>
    </row>
    <row r="2026" spans="1:5" x14ac:dyDescent="0.2">
      <c r="A2026" s="60">
        <v>3105</v>
      </c>
      <c r="B2026" s="7" t="s">
        <v>2044</v>
      </c>
      <c r="C2026" s="60" t="s">
        <v>43</v>
      </c>
      <c r="D2026" s="61">
        <v>151.21</v>
      </c>
      <c r="E2026" s="62">
        <v>0</v>
      </c>
    </row>
    <row r="2027" spans="1:5" x14ac:dyDescent="0.2">
      <c r="A2027" s="60">
        <v>38178</v>
      </c>
      <c r="B2027" s="7" t="s">
        <v>2045</v>
      </c>
      <c r="C2027" s="60" t="s">
        <v>43</v>
      </c>
      <c r="D2027" s="61">
        <v>25.06</v>
      </c>
      <c r="E2027" s="62">
        <v>0</v>
      </c>
    </row>
    <row r="2028" spans="1:5" x14ac:dyDescent="0.2">
      <c r="A2028" s="60">
        <v>43575</v>
      </c>
      <c r="B2028" s="7" t="s">
        <v>2046</v>
      </c>
      <c r="C2028" s="60" t="s">
        <v>43</v>
      </c>
      <c r="D2028" s="61">
        <v>54.3</v>
      </c>
      <c r="E2028" s="62">
        <v>0</v>
      </c>
    </row>
    <row r="2029" spans="1:5" x14ac:dyDescent="0.2">
      <c r="A2029" s="60">
        <v>43577</v>
      </c>
      <c r="B2029" s="7" t="s">
        <v>2047</v>
      </c>
      <c r="C2029" s="60" t="s">
        <v>43</v>
      </c>
      <c r="D2029" s="61">
        <v>94.41</v>
      </c>
      <c r="E2029" s="62">
        <v>0</v>
      </c>
    </row>
    <row r="2030" spans="1:5" x14ac:dyDescent="0.2">
      <c r="A2030" s="60">
        <v>43458</v>
      </c>
      <c r="B2030" s="7" t="s">
        <v>2048</v>
      </c>
      <c r="C2030" s="60" t="s">
        <v>188</v>
      </c>
      <c r="D2030" s="61">
        <v>0.05</v>
      </c>
      <c r="E2030" s="62">
        <v>0</v>
      </c>
    </row>
    <row r="2031" spans="1:5" x14ac:dyDescent="0.2">
      <c r="A2031" s="60">
        <v>43470</v>
      </c>
      <c r="B2031" s="7" t="s">
        <v>2049</v>
      </c>
      <c r="C2031" s="60" t="s">
        <v>190</v>
      </c>
      <c r="D2031" s="61">
        <v>9.7100000000000009</v>
      </c>
      <c r="E2031" s="62">
        <v>0</v>
      </c>
    </row>
    <row r="2032" spans="1:5" x14ac:dyDescent="0.2">
      <c r="A2032" s="60">
        <v>43459</v>
      </c>
      <c r="B2032" s="7" t="s">
        <v>2050</v>
      </c>
      <c r="C2032" s="60" t="s">
        <v>188</v>
      </c>
      <c r="D2032" s="61">
        <v>0.3</v>
      </c>
      <c r="E2032" s="62">
        <v>0</v>
      </c>
    </row>
    <row r="2033" spans="1:5" x14ac:dyDescent="0.2">
      <c r="A2033" s="60">
        <v>43471</v>
      </c>
      <c r="B2033" s="7" t="s">
        <v>2051</v>
      </c>
      <c r="C2033" s="60" t="s">
        <v>190</v>
      </c>
      <c r="D2033" s="61">
        <v>50.36</v>
      </c>
      <c r="E2033" s="62">
        <v>0</v>
      </c>
    </row>
    <row r="2034" spans="1:5" x14ac:dyDescent="0.2">
      <c r="A2034" s="60">
        <v>43460</v>
      </c>
      <c r="B2034" s="7" t="s">
        <v>2052</v>
      </c>
      <c r="C2034" s="60" t="s">
        <v>188</v>
      </c>
      <c r="D2034" s="61">
        <v>0.91</v>
      </c>
      <c r="E2034" s="62">
        <v>0</v>
      </c>
    </row>
    <row r="2035" spans="1:5" x14ac:dyDescent="0.2">
      <c r="A2035" s="60">
        <v>43472</v>
      </c>
      <c r="B2035" s="7" t="s">
        <v>2053</v>
      </c>
      <c r="C2035" s="60" t="s">
        <v>190</v>
      </c>
      <c r="D2035" s="61">
        <v>152.44</v>
      </c>
      <c r="E2035" s="62">
        <v>0</v>
      </c>
    </row>
    <row r="2036" spans="1:5" x14ac:dyDescent="0.2">
      <c r="A2036" s="60">
        <v>43461</v>
      </c>
      <c r="B2036" s="7" t="s">
        <v>2054</v>
      </c>
      <c r="C2036" s="60" t="s">
        <v>188</v>
      </c>
      <c r="D2036" s="61">
        <v>0.47</v>
      </c>
      <c r="E2036" s="62">
        <v>0</v>
      </c>
    </row>
    <row r="2037" spans="1:5" x14ac:dyDescent="0.2">
      <c r="A2037" s="60">
        <v>43473</v>
      </c>
      <c r="B2037" s="7" t="s">
        <v>2055</v>
      </c>
      <c r="C2037" s="60" t="s">
        <v>190</v>
      </c>
      <c r="D2037" s="61">
        <v>79.92</v>
      </c>
      <c r="E2037" s="62">
        <v>0</v>
      </c>
    </row>
    <row r="2038" spans="1:5" x14ac:dyDescent="0.2">
      <c r="A2038" s="60">
        <v>43463</v>
      </c>
      <c r="B2038" s="7" t="s">
        <v>2056</v>
      </c>
      <c r="C2038" s="60" t="s">
        <v>188</v>
      </c>
      <c r="D2038" s="61">
        <v>0.12</v>
      </c>
      <c r="E2038" s="62">
        <v>0</v>
      </c>
    </row>
    <row r="2039" spans="1:5" x14ac:dyDescent="0.2">
      <c r="A2039" s="60">
        <v>43475</v>
      </c>
      <c r="B2039" s="7" t="s">
        <v>2057</v>
      </c>
      <c r="C2039" s="60" t="s">
        <v>190</v>
      </c>
      <c r="D2039" s="61">
        <v>21.01</v>
      </c>
      <c r="E2039" s="62">
        <v>0</v>
      </c>
    </row>
    <row r="2040" spans="1:5" x14ac:dyDescent="0.2">
      <c r="A2040" s="60">
        <v>43462</v>
      </c>
      <c r="B2040" s="7" t="s">
        <v>2058</v>
      </c>
      <c r="C2040" s="60" t="s">
        <v>188</v>
      </c>
      <c r="D2040" s="61">
        <v>0.02</v>
      </c>
      <c r="E2040" s="62">
        <v>0</v>
      </c>
    </row>
    <row r="2041" spans="1:5" x14ac:dyDescent="0.2">
      <c r="A2041" s="60">
        <v>43474</v>
      </c>
      <c r="B2041" s="7" t="s">
        <v>2059</v>
      </c>
      <c r="C2041" s="60" t="s">
        <v>190</v>
      </c>
      <c r="D2041" s="61">
        <v>4.41</v>
      </c>
      <c r="E2041" s="62">
        <v>0</v>
      </c>
    </row>
    <row r="2042" spans="1:5" x14ac:dyDescent="0.2">
      <c r="A2042" s="60">
        <v>43464</v>
      </c>
      <c r="B2042" s="7" t="s">
        <v>2060</v>
      </c>
      <c r="C2042" s="60" t="s">
        <v>188</v>
      </c>
      <c r="D2042" s="61">
        <v>0.03</v>
      </c>
      <c r="E2042" s="62">
        <v>0</v>
      </c>
    </row>
    <row r="2043" spans="1:5" x14ac:dyDescent="0.2">
      <c r="A2043" s="60">
        <v>43476</v>
      </c>
      <c r="B2043" s="7" t="s">
        <v>2061</v>
      </c>
      <c r="C2043" s="60" t="s">
        <v>190</v>
      </c>
      <c r="D2043" s="61">
        <v>5.04</v>
      </c>
      <c r="E2043" s="62">
        <v>0</v>
      </c>
    </row>
    <row r="2044" spans="1:5" x14ac:dyDescent="0.2">
      <c r="A2044" s="60">
        <v>43465</v>
      </c>
      <c r="B2044" s="7" t="s">
        <v>2062</v>
      </c>
      <c r="C2044" s="60" t="s">
        <v>188</v>
      </c>
      <c r="D2044" s="61">
        <v>0.71</v>
      </c>
      <c r="E2044" s="62">
        <v>0</v>
      </c>
    </row>
    <row r="2045" spans="1:5" x14ac:dyDescent="0.2">
      <c r="A2045" s="60">
        <v>43477</v>
      </c>
      <c r="B2045" s="7" t="s">
        <v>2063</v>
      </c>
      <c r="C2045" s="60" t="s">
        <v>190</v>
      </c>
      <c r="D2045" s="61">
        <v>118.86</v>
      </c>
      <c r="E2045" s="62">
        <v>0</v>
      </c>
    </row>
    <row r="2046" spans="1:5" x14ac:dyDescent="0.2">
      <c r="A2046" s="60">
        <v>43466</v>
      </c>
      <c r="B2046" s="7" t="s">
        <v>2064</v>
      </c>
      <c r="C2046" s="60" t="s">
        <v>188</v>
      </c>
      <c r="D2046" s="61">
        <v>2.13</v>
      </c>
      <c r="E2046" s="62">
        <v>0</v>
      </c>
    </row>
    <row r="2047" spans="1:5" x14ac:dyDescent="0.2">
      <c r="A2047" s="60">
        <v>43478</v>
      </c>
      <c r="B2047" s="7" t="s">
        <v>2065</v>
      </c>
      <c r="C2047" s="60" t="s">
        <v>190</v>
      </c>
      <c r="D2047" s="61">
        <v>356.54</v>
      </c>
      <c r="E2047" s="62">
        <v>0</v>
      </c>
    </row>
    <row r="2048" spans="1:5" x14ac:dyDescent="0.2">
      <c r="A2048" s="60">
        <v>43467</v>
      </c>
      <c r="B2048" s="7" t="s">
        <v>2066</v>
      </c>
      <c r="C2048" s="60" t="s">
        <v>188</v>
      </c>
      <c r="D2048" s="61">
        <v>0.56999999999999995</v>
      </c>
      <c r="E2048" s="62">
        <v>0</v>
      </c>
    </row>
    <row r="2049" spans="1:5" x14ac:dyDescent="0.2">
      <c r="A2049" s="60">
        <v>43479</v>
      </c>
      <c r="B2049" s="7" t="s">
        <v>2067</v>
      </c>
      <c r="C2049" s="60" t="s">
        <v>190</v>
      </c>
      <c r="D2049" s="61">
        <v>96.38</v>
      </c>
      <c r="E2049" s="62">
        <v>0</v>
      </c>
    </row>
    <row r="2050" spans="1:5" x14ac:dyDescent="0.2">
      <c r="A2050" s="60">
        <v>43468</v>
      </c>
      <c r="B2050" s="7" t="s">
        <v>2068</v>
      </c>
      <c r="C2050" s="60" t="s">
        <v>188</v>
      </c>
      <c r="D2050" s="61">
        <v>1.34</v>
      </c>
      <c r="E2050" s="62">
        <v>0</v>
      </c>
    </row>
    <row r="2051" spans="1:5" x14ac:dyDescent="0.2">
      <c r="A2051" s="60">
        <v>43480</v>
      </c>
      <c r="B2051" s="7" t="s">
        <v>2069</v>
      </c>
      <c r="C2051" s="60" t="s">
        <v>190</v>
      </c>
      <c r="D2051" s="61">
        <v>223.82</v>
      </c>
      <c r="E2051" s="62">
        <v>0</v>
      </c>
    </row>
    <row r="2052" spans="1:5" x14ac:dyDescent="0.2">
      <c r="A2052" s="60">
        <v>43469</v>
      </c>
      <c r="B2052" s="7" t="s">
        <v>2070</v>
      </c>
      <c r="C2052" s="60" t="s">
        <v>188</v>
      </c>
      <c r="D2052" s="61">
        <v>0.08</v>
      </c>
      <c r="E2052" s="62">
        <v>0</v>
      </c>
    </row>
    <row r="2053" spans="1:5" x14ac:dyDescent="0.2">
      <c r="A2053" s="60">
        <v>43481</v>
      </c>
      <c r="B2053" s="7" t="s">
        <v>2071</v>
      </c>
      <c r="C2053" s="60" t="s">
        <v>190</v>
      </c>
      <c r="D2053" s="61">
        <v>13.77</v>
      </c>
      <c r="E2053" s="62">
        <v>0</v>
      </c>
    </row>
    <row r="2054" spans="1:5" x14ac:dyDescent="0.2">
      <c r="A2054" s="60">
        <v>45204</v>
      </c>
      <c r="B2054" s="7" t="s">
        <v>2072</v>
      </c>
      <c r="C2054" s="60" t="s">
        <v>43</v>
      </c>
      <c r="D2054" s="61">
        <v>49.22</v>
      </c>
      <c r="E2054" s="62">
        <v>0</v>
      </c>
    </row>
    <row r="2055" spans="1:5" x14ac:dyDescent="0.2">
      <c r="A2055" s="60">
        <v>3119</v>
      </c>
      <c r="B2055" s="7" t="s">
        <v>2073</v>
      </c>
      <c r="C2055" s="60" t="s">
        <v>43</v>
      </c>
      <c r="D2055" s="61">
        <v>2.94</v>
      </c>
      <c r="E2055" s="62">
        <v>0</v>
      </c>
    </row>
    <row r="2056" spans="1:5" x14ac:dyDescent="0.2">
      <c r="A2056" s="60">
        <v>3122</v>
      </c>
      <c r="B2056" s="7" t="s">
        <v>2074</v>
      </c>
      <c r="C2056" s="60" t="s">
        <v>43</v>
      </c>
      <c r="D2056" s="61">
        <v>5.99</v>
      </c>
      <c r="E2056" s="62">
        <v>0</v>
      </c>
    </row>
    <row r="2057" spans="1:5" x14ac:dyDescent="0.2">
      <c r="A2057" s="60">
        <v>3121</v>
      </c>
      <c r="B2057" s="7" t="s">
        <v>2075</v>
      </c>
      <c r="C2057" s="60" t="s">
        <v>43</v>
      </c>
      <c r="D2057" s="61">
        <v>6.79</v>
      </c>
      <c r="E2057" s="62">
        <v>0</v>
      </c>
    </row>
    <row r="2058" spans="1:5" x14ac:dyDescent="0.2">
      <c r="A2058" s="60">
        <v>3120</v>
      </c>
      <c r="B2058" s="7" t="s">
        <v>2076</v>
      </c>
      <c r="C2058" s="60" t="s">
        <v>43</v>
      </c>
      <c r="D2058" s="61">
        <v>12.87</v>
      </c>
      <c r="E2058" s="62">
        <v>0</v>
      </c>
    </row>
    <row r="2059" spans="1:5" x14ac:dyDescent="0.2">
      <c r="A2059" s="60">
        <v>11455</v>
      </c>
      <c r="B2059" s="7" t="s">
        <v>2077</v>
      </c>
      <c r="C2059" s="60" t="s">
        <v>43</v>
      </c>
      <c r="D2059" s="61">
        <v>18.62</v>
      </c>
      <c r="E2059" s="62">
        <v>0</v>
      </c>
    </row>
    <row r="2060" spans="1:5" x14ac:dyDescent="0.2">
      <c r="A2060" s="60">
        <v>11456</v>
      </c>
      <c r="B2060" s="7" t="s">
        <v>2078</v>
      </c>
      <c r="C2060" s="60" t="s">
        <v>43</v>
      </c>
      <c r="D2060" s="61">
        <v>22.25</v>
      </c>
      <c r="E2060" s="62">
        <v>0</v>
      </c>
    </row>
    <row r="2061" spans="1:5" x14ac:dyDescent="0.2">
      <c r="A2061" s="60">
        <v>3107</v>
      </c>
      <c r="B2061" s="7" t="s">
        <v>2079</v>
      </c>
      <c r="C2061" s="60" t="s">
        <v>43</v>
      </c>
      <c r="D2061" s="61">
        <v>9.39</v>
      </c>
      <c r="E2061" s="62">
        <v>0</v>
      </c>
    </row>
    <row r="2062" spans="1:5" x14ac:dyDescent="0.2">
      <c r="A2062" s="60">
        <v>43583</v>
      </c>
      <c r="B2062" s="7" t="s">
        <v>2080</v>
      </c>
      <c r="C2062" s="60" t="s">
        <v>43</v>
      </c>
      <c r="D2062" s="61">
        <v>10.59</v>
      </c>
      <c r="E2062" s="62">
        <v>0</v>
      </c>
    </row>
    <row r="2063" spans="1:5" x14ac:dyDescent="0.2">
      <c r="A2063" s="60">
        <v>43586</v>
      </c>
      <c r="B2063" s="7" t="s">
        <v>2081</v>
      </c>
      <c r="C2063" s="60" t="s">
        <v>43</v>
      </c>
      <c r="D2063" s="61">
        <v>10.85</v>
      </c>
      <c r="E2063" s="62">
        <v>0</v>
      </c>
    </row>
    <row r="2064" spans="1:5" x14ac:dyDescent="0.2">
      <c r="A2064" s="60">
        <v>11461</v>
      </c>
      <c r="B2064" s="7" t="s">
        <v>2082</v>
      </c>
      <c r="C2064" s="60" t="s">
        <v>43</v>
      </c>
      <c r="D2064" s="61">
        <v>11.82</v>
      </c>
      <c r="E2064" s="62">
        <v>0</v>
      </c>
    </row>
    <row r="2065" spans="1:5" x14ac:dyDescent="0.2">
      <c r="A2065" s="60">
        <v>43587</v>
      </c>
      <c r="B2065" s="7" t="s">
        <v>2083</v>
      </c>
      <c r="C2065" s="60" t="s">
        <v>43</v>
      </c>
      <c r="D2065" s="61">
        <v>13.64</v>
      </c>
      <c r="E2065" s="62">
        <v>0</v>
      </c>
    </row>
    <row r="2066" spans="1:5" x14ac:dyDescent="0.2">
      <c r="A2066" s="60">
        <v>3106</v>
      </c>
      <c r="B2066" s="7" t="s">
        <v>2084</v>
      </c>
      <c r="C2066" s="60" t="s">
        <v>43</v>
      </c>
      <c r="D2066" s="61">
        <v>17.309999999999999</v>
      </c>
      <c r="E2066" s="62">
        <v>0</v>
      </c>
    </row>
    <row r="2067" spans="1:5" x14ac:dyDescent="0.2">
      <c r="A2067" s="60">
        <v>44539</v>
      </c>
      <c r="B2067" s="7" t="s">
        <v>2085</v>
      </c>
      <c r="C2067" s="60" t="s">
        <v>17</v>
      </c>
      <c r="D2067" s="61">
        <v>2.57</v>
      </c>
      <c r="E2067" s="62">
        <v>0</v>
      </c>
    </row>
    <row r="2068" spans="1:5" x14ac:dyDescent="0.2">
      <c r="A2068" s="60">
        <v>3123</v>
      </c>
      <c r="B2068" s="7" t="s">
        <v>2086</v>
      </c>
      <c r="C2068" s="60" t="s">
        <v>17</v>
      </c>
      <c r="D2068" s="61">
        <v>2.4</v>
      </c>
      <c r="E2068" s="62">
        <v>0</v>
      </c>
    </row>
    <row r="2069" spans="1:5" x14ac:dyDescent="0.2">
      <c r="A2069" s="60">
        <v>38125</v>
      </c>
      <c r="B2069" s="7" t="s">
        <v>2087</v>
      </c>
      <c r="C2069" s="60" t="s">
        <v>17</v>
      </c>
      <c r="D2069" s="61">
        <v>1.61</v>
      </c>
      <c r="E2069" s="62">
        <v>0</v>
      </c>
    </row>
    <row r="2070" spans="1:5" x14ac:dyDescent="0.2">
      <c r="A2070" s="60">
        <v>39014</v>
      </c>
      <c r="B2070" s="7" t="s">
        <v>2088</v>
      </c>
      <c r="C2070" s="60" t="s">
        <v>17</v>
      </c>
      <c r="D2070" s="61">
        <v>10.52</v>
      </c>
      <c r="E2070" s="62">
        <v>0</v>
      </c>
    </row>
    <row r="2071" spans="1:5" x14ac:dyDescent="0.2">
      <c r="A2071" s="60">
        <v>39365</v>
      </c>
      <c r="B2071" s="7" t="s">
        <v>2089</v>
      </c>
      <c r="C2071" s="60" t="s">
        <v>43</v>
      </c>
      <c r="D2071" s="61">
        <v>1952.01</v>
      </c>
      <c r="E2071" s="62">
        <v>0</v>
      </c>
    </row>
    <row r="2072" spans="1:5" x14ac:dyDescent="0.2">
      <c r="A2072" s="60">
        <v>39366</v>
      </c>
      <c r="B2072" s="7" t="s">
        <v>2090</v>
      </c>
      <c r="C2072" s="60" t="s">
        <v>43</v>
      </c>
      <c r="D2072" s="61">
        <v>2961.52</v>
      </c>
      <c r="E2072" s="62">
        <v>0</v>
      </c>
    </row>
    <row r="2073" spans="1:5" x14ac:dyDescent="0.2">
      <c r="A2073" s="60">
        <v>39367</v>
      </c>
      <c r="B2073" s="7" t="s">
        <v>2091</v>
      </c>
      <c r="C2073" s="60" t="s">
        <v>43</v>
      </c>
      <c r="D2073" s="61">
        <v>5074.37</v>
      </c>
      <c r="E2073" s="62">
        <v>0</v>
      </c>
    </row>
    <row r="2074" spans="1:5" x14ac:dyDescent="0.2">
      <c r="A2074" s="60">
        <v>45263</v>
      </c>
      <c r="B2074" s="7" t="s">
        <v>2092</v>
      </c>
      <c r="C2074" s="60" t="s">
        <v>43</v>
      </c>
      <c r="D2074" s="61">
        <v>21.03</v>
      </c>
      <c r="E2074" s="62">
        <v>0</v>
      </c>
    </row>
    <row r="2075" spans="1:5" x14ac:dyDescent="0.2">
      <c r="A2075" s="60">
        <v>37394</v>
      </c>
      <c r="B2075" s="7" t="s">
        <v>2093</v>
      </c>
      <c r="C2075" s="60" t="s">
        <v>2094</v>
      </c>
      <c r="D2075" s="61"/>
      <c r="E2075" s="62">
        <v>0</v>
      </c>
    </row>
    <row r="2076" spans="1:5" x14ac:dyDescent="0.2">
      <c r="A2076" s="60">
        <v>14146</v>
      </c>
      <c r="B2076" s="7" t="s">
        <v>2095</v>
      </c>
      <c r="C2076" s="60" t="s">
        <v>2094</v>
      </c>
      <c r="D2076" s="61"/>
      <c r="E2076" s="62">
        <v>0</v>
      </c>
    </row>
    <row r="2077" spans="1:5" x14ac:dyDescent="0.2">
      <c r="A2077" s="60">
        <v>938</v>
      </c>
      <c r="B2077" s="7" t="s">
        <v>2096</v>
      </c>
      <c r="C2077" s="60" t="s">
        <v>23</v>
      </c>
      <c r="D2077" s="61">
        <v>1.6</v>
      </c>
      <c r="E2077" s="62">
        <v>0</v>
      </c>
    </row>
    <row r="2078" spans="1:5" x14ac:dyDescent="0.2">
      <c r="A2078" s="60">
        <v>937</v>
      </c>
      <c r="B2078" s="7" t="s">
        <v>2097</v>
      </c>
      <c r="C2078" s="60" t="s">
        <v>23</v>
      </c>
      <c r="D2078" s="61">
        <v>9.32</v>
      </c>
      <c r="E2078" s="62">
        <v>0</v>
      </c>
    </row>
    <row r="2079" spans="1:5" x14ac:dyDescent="0.2">
      <c r="A2079" s="60">
        <v>939</v>
      </c>
      <c r="B2079" s="7" t="s">
        <v>2098</v>
      </c>
      <c r="C2079" s="60" t="s">
        <v>23</v>
      </c>
      <c r="D2079" s="61">
        <v>2.58</v>
      </c>
      <c r="E2079" s="62">
        <v>0</v>
      </c>
    </row>
    <row r="2080" spans="1:5" x14ac:dyDescent="0.2">
      <c r="A2080" s="60">
        <v>944</v>
      </c>
      <c r="B2080" s="7" t="s">
        <v>2099</v>
      </c>
      <c r="C2080" s="60" t="s">
        <v>23</v>
      </c>
      <c r="D2080" s="61">
        <v>4.08</v>
      </c>
      <c r="E2080" s="62">
        <v>0</v>
      </c>
    </row>
    <row r="2081" spans="1:5" x14ac:dyDescent="0.2">
      <c r="A2081" s="60">
        <v>940</v>
      </c>
      <c r="B2081" s="7" t="s">
        <v>2100</v>
      </c>
      <c r="C2081" s="60" t="s">
        <v>23</v>
      </c>
      <c r="D2081" s="61">
        <v>5.9</v>
      </c>
      <c r="E2081" s="62">
        <v>0</v>
      </c>
    </row>
    <row r="2082" spans="1:5" x14ac:dyDescent="0.2">
      <c r="A2082" s="60">
        <v>44397</v>
      </c>
      <c r="B2082" s="7" t="s">
        <v>2101</v>
      </c>
      <c r="C2082" s="60" t="s">
        <v>23</v>
      </c>
      <c r="D2082" s="61">
        <v>2.83</v>
      </c>
      <c r="E2082" s="62">
        <v>0</v>
      </c>
    </row>
    <row r="2083" spans="1:5" x14ac:dyDescent="0.2">
      <c r="A2083" s="60">
        <v>406</v>
      </c>
      <c r="B2083" s="7" t="s">
        <v>2102</v>
      </c>
      <c r="C2083" s="60" t="s">
        <v>43</v>
      </c>
      <c r="D2083" s="61">
        <v>93.13</v>
      </c>
      <c r="E2083" s="62">
        <v>0</v>
      </c>
    </row>
    <row r="2084" spans="1:5" x14ac:dyDescent="0.2">
      <c r="A2084" s="60">
        <v>43728</v>
      </c>
      <c r="B2084" s="7" t="s">
        <v>12377</v>
      </c>
      <c r="C2084" s="60" t="s">
        <v>23</v>
      </c>
      <c r="D2084" s="61">
        <v>0.19</v>
      </c>
      <c r="E2084" s="62">
        <v>0</v>
      </c>
    </row>
    <row r="2085" spans="1:5" x14ac:dyDescent="0.2">
      <c r="A2085" s="60">
        <v>42529</v>
      </c>
      <c r="B2085" s="7" t="s">
        <v>2103</v>
      </c>
      <c r="C2085" s="60" t="s">
        <v>23</v>
      </c>
      <c r="D2085" s="61">
        <v>1.0900000000000001</v>
      </c>
      <c r="E2085" s="62">
        <v>0</v>
      </c>
    </row>
    <row r="2086" spans="1:5" x14ac:dyDescent="0.2">
      <c r="A2086" s="60">
        <v>39634</v>
      </c>
      <c r="B2086" s="7" t="s">
        <v>2104</v>
      </c>
      <c r="C2086" s="60" t="s">
        <v>23</v>
      </c>
      <c r="D2086" s="61">
        <v>3.72</v>
      </c>
      <c r="E2086" s="62">
        <v>0</v>
      </c>
    </row>
    <row r="2087" spans="1:5" x14ac:dyDescent="0.2">
      <c r="A2087" s="60">
        <v>39701</v>
      </c>
      <c r="B2087" s="7" t="s">
        <v>2105</v>
      </c>
      <c r="C2087" s="60" t="s">
        <v>43</v>
      </c>
      <c r="D2087" s="61">
        <v>103.23</v>
      </c>
      <c r="E2087" s="62">
        <v>0</v>
      </c>
    </row>
    <row r="2088" spans="1:5" x14ac:dyDescent="0.2">
      <c r="A2088" s="60">
        <v>12815</v>
      </c>
      <c r="B2088" s="7" t="s">
        <v>2106</v>
      </c>
      <c r="C2088" s="60" t="s">
        <v>43</v>
      </c>
      <c r="D2088" s="61">
        <v>13.94</v>
      </c>
      <c r="E2088" s="62">
        <v>0</v>
      </c>
    </row>
    <row r="2089" spans="1:5" x14ac:dyDescent="0.2">
      <c r="A2089" s="60">
        <v>39431</v>
      </c>
      <c r="B2089" s="7" t="s">
        <v>2107</v>
      </c>
      <c r="C2089" s="60" t="s">
        <v>23</v>
      </c>
      <c r="D2089" s="61">
        <v>0.38</v>
      </c>
      <c r="E2089" s="62">
        <v>0</v>
      </c>
    </row>
    <row r="2090" spans="1:5" x14ac:dyDescent="0.2">
      <c r="A2090" s="60">
        <v>39432</v>
      </c>
      <c r="B2090" s="7" t="s">
        <v>2108</v>
      </c>
      <c r="C2090" s="60" t="s">
        <v>23</v>
      </c>
      <c r="D2090" s="61">
        <v>3.39</v>
      </c>
      <c r="E2090" s="62">
        <v>0</v>
      </c>
    </row>
    <row r="2091" spans="1:5" x14ac:dyDescent="0.2">
      <c r="A2091" s="60">
        <v>43727</v>
      </c>
      <c r="B2091" s="7" t="s">
        <v>12378</v>
      </c>
      <c r="C2091" s="60" t="s">
        <v>23</v>
      </c>
      <c r="D2091" s="61">
        <v>1.49</v>
      </c>
      <c r="E2091" s="62">
        <v>0</v>
      </c>
    </row>
    <row r="2092" spans="1:5" x14ac:dyDescent="0.2">
      <c r="A2092" s="60">
        <v>20111</v>
      </c>
      <c r="B2092" s="7" t="s">
        <v>2109</v>
      </c>
      <c r="C2092" s="60" t="s">
        <v>43</v>
      </c>
      <c r="D2092" s="61">
        <v>21.99</v>
      </c>
      <c r="E2092" s="62">
        <v>0</v>
      </c>
    </row>
    <row r="2093" spans="1:5" x14ac:dyDescent="0.2">
      <c r="A2093" s="60">
        <v>21127</v>
      </c>
      <c r="B2093" s="7" t="s">
        <v>2110</v>
      </c>
      <c r="C2093" s="60" t="s">
        <v>43</v>
      </c>
      <c r="D2093" s="61">
        <v>6.41</v>
      </c>
      <c r="E2093" s="62">
        <v>0</v>
      </c>
    </row>
    <row r="2094" spans="1:5" x14ac:dyDescent="0.2">
      <c r="A2094" s="60">
        <v>404</v>
      </c>
      <c r="B2094" s="7" t="s">
        <v>2111</v>
      </c>
      <c r="C2094" s="60" t="s">
        <v>23</v>
      </c>
      <c r="D2094" s="61">
        <v>4.2</v>
      </c>
      <c r="E2094" s="62">
        <v>0</v>
      </c>
    </row>
    <row r="2095" spans="1:5" x14ac:dyDescent="0.2">
      <c r="A2095" s="60">
        <v>14151</v>
      </c>
      <c r="B2095" s="7" t="s">
        <v>2112</v>
      </c>
      <c r="C2095" s="60" t="s">
        <v>43</v>
      </c>
      <c r="D2095" s="61"/>
      <c r="E2095" s="62">
        <v>0</v>
      </c>
    </row>
    <row r="2096" spans="1:5" x14ac:dyDescent="0.2">
      <c r="A2096" s="60">
        <v>14153</v>
      </c>
      <c r="B2096" s="7" t="s">
        <v>2113</v>
      </c>
      <c r="C2096" s="60" t="s">
        <v>43</v>
      </c>
      <c r="D2096" s="61"/>
      <c r="E2096" s="62">
        <v>0</v>
      </c>
    </row>
    <row r="2097" spans="1:5" x14ac:dyDescent="0.2">
      <c r="A2097" s="60">
        <v>14152</v>
      </c>
      <c r="B2097" s="7" t="s">
        <v>2114</v>
      </c>
      <c r="C2097" s="60" t="s">
        <v>43</v>
      </c>
      <c r="D2097" s="61"/>
      <c r="E2097" s="62">
        <v>0</v>
      </c>
    </row>
    <row r="2098" spans="1:5" x14ac:dyDescent="0.2">
      <c r="A2098" s="60">
        <v>14154</v>
      </c>
      <c r="B2098" s="7" t="s">
        <v>2115</v>
      </c>
      <c r="C2098" s="60" t="s">
        <v>43</v>
      </c>
      <c r="D2098" s="61"/>
      <c r="E2098" s="62">
        <v>0</v>
      </c>
    </row>
    <row r="2099" spans="1:5" x14ac:dyDescent="0.2">
      <c r="A2099" s="60">
        <v>43729</v>
      </c>
      <c r="B2099" s="7" t="s">
        <v>12379</v>
      </c>
      <c r="C2099" s="60" t="s">
        <v>23</v>
      </c>
      <c r="D2099" s="61">
        <v>0.14000000000000001</v>
      </c>
      <c r="E2099" s="62">
        <v>0</v>
      </c>
    </row>
    <row r="2100" spans="1:5" x14ac:dyDescent="0.2">
      <c r="A2100" s="60">
        <v>41956</v>
      </c>
      <c r="B2100" s="7" t="s">
        <v>12380</v>
      </c>
      <c r="C2100" s="60" t="s">
        <v>23</v>
      </c>
      <c r="D2100" s="61">
        <v>7.0000000000000007E-2</v>
      </c>
      <c r="E2100" s="62">
        <v>0</v>
      </c>
    </row>
    <row r="2101" spans="1:5" x14ac:dyDescent="0.2">
      <c r="A2101" s="60">
        <v>3146</v>
      </c>
      <c r="B2101" s="7" t="s">
        <v>2116</v>
      </c>
      <c r="C2101" s="60" t="s">
        <v>43</v>
      </c>
      <c r="D2101" s="61">
        <v>4.09</v>
      </c>
      <c r="E2101" s="62">
        <v>0</v>
      </c>
    </row>
    <row r="2102" spans="1:5" x14ac:dyDescent="0.2">
      <c r="A2102" s="60">
        <v>3143</v>
      </c>
      <c r="B2102" s="7" t="s">
        <v>2117</v>
      </c>
      <c r="C2102" s="60" t="s">
        <v>43</v>
      </c>
      <c r="D2102" s="61">
        <v>7.47</v>
      </c>
      <c r="E2102" s="62">
        <v>0</v>
      </c>
    </row>
    <row r="2103" spans="1:5" x14ac:dyDescent="0.2">
      <c r="A2103" s="60">
        <v>3148</v>
      </c>
      <c r="B2103" s="7" t="s">
        <v>2118</v>
      </c>
      <c r="C2103" s="60" t="s">
        <v>43</v>
      </c>
      <c r="D2103" s="61">
        <v>16.07</v>
      </c>
      <c r="E2103" s="62">
        <v>0</v>
      </c>
    </row>
    <row r="2104" spans="1:5" x14ac:dyDescent="0.2">
      <c r="A2104" s="60">
        <v>4310</v>
      </c>
      <c r="B2104" s="7" t="s">
        <v>2119</v>
      </c>
      <c r="C2104" s="60" t="s">
        <v>43</v>
      </c>
      <c r="D2104" s="61">
        <v>2.36</v>
      </c>
      <c r="E2104" s="62">
        <v>0</v>
      </c>
    </row>
    <row r="2105" spans="1:5" x14ac:dyDescent="0.2">
      <c r="A2105" s="60">
        <v>4311</v>
      </c>
      <c r="B2105" s="7" t="s">
        <v>2120</v>
      </c>
      <c r="C2105" s="60" t="s">
        <v>43</v>
      </c>
      <c r="D2105" s="61">
        <v>1.66</v>
      </c>
      <c r="E2105" s="62">
        <v>0</v>
      </c>
    </row>
    <row r="2106" spans="1:5" x14ac:dyDescent="0.2">
      <c r="A2106" s="60">
        <v>4312</v>
      </c>
      <c r="B2106" s="7" t="s">
        <v>2121</v>
      </c>
      <c r="C2106" s="60" t="s">
        <v>43</v>
      </c>
      <c r="D2106" s="61">
        <v>2.33</v>
      </c>
      <c r="E2106" s="62">
        <v>0</v>
      </c>
    </row>
    <row r="2107" spans="1:5" x14ac:dyDescent="0.2">
      <c r="A2107" s="60">
        <v>13261</v>
      </c>
      <c r="B2107" s="7" t="s">
        <v>2122</v>
      </c>
      <c r="C2107" s="60" t="s">
        <v>43</v>
      </c>
      <c r="D2107" s="61">
        <v>2.52</v>
      </c>
      <c r="E2107" s="62">
        <v>0</v>
      </c>
    </row>
    <row r="2108" spans="1:5" x14ac:dyDescent="0.2">
      <c r="A2108" s="60">
        <v>3272</v>
      </c>
      <c r="B2108" s="7" t="s">
        <v>2123</v>
      </c>
      <c r="C2108" s="60" t="s">
        <v>43</v>
      </c>
      <c r="D2108" s="61">
        <v>53.8</v>
      </c>
      <c r="E2108" s="62">
        <v>0</v>
      </c>
    </row>
    <row r="2109" spans="1:5" x14ac:dyDescent="0.2">
      <c r="A2109" s="60">
        <v>3265</v>
      </c>
      <c r="B2109" s="7" t="s">
        <v>2124</v>
      </c>
      <c r="C2109" s="60" t="s">
        <v>43</v>
      </c>
      <c r="D2109" s="61">
        <v>42.74</v>
      </c>
      <c r="E2109" s="62">
        <v>0</v>
      </c>
    </row>
    <row r="2110" spans="1:5" x14ac:dyDescent="0.2">
      <c r="A2110" s="60">
        <v>3264</v>
      </c>
      <c r="B2110" s="7" t="s">
        <v>2125</v>
      </c>
      <c r="C2110" s="60" t="s">
        <v>43</v>
      </c>
      <c r="D2110" s="61">
        <v>30.73</v>
      </c>
      <c r="E2110" s="62">
        <v>0</v>
      </c>
    </row>
    <row r="2111" spans="1:5" x14ac:dyDescent="0.2">
      <c r="A2111" s="60">
        <v>3262</v>
      </c>
      <c r="B2111" s="7" t="s">
        <v>2126</v>
      </c>
      <c r="C2111" s="60" t="s">
        <v>43</v>
      </c>
      <c r="D2111" s="61">
        <v>18.71</v>
      </c>
      <c r="E2111" s="62">
        <v>0</v>
      </c>
    </row>
    <row r="2112" spans="1:5" x14ac:dyDescent="0.2">
      <c r="A2112" s="60">
        <v>3267</v>
      </c>
      <c r="B2112" s="7" t="s">
        <v>2127</v>
      </c>
      <c r="C2112" s="60" t="s">
        <v>43</v>
      </c>
      <c r="D2112" s="61">
        <v>100.37</v>
      </c>
      <c r="E2112" s="62">
        <v>0</v>
      </c>
    </row>
    <row r="2113" spans="1:5" x14ac:dyDescent="0.2">
      <c r="A2113" s="60">
        <v>3266</v>
      </c>
      <c r="B2113" s="7" t="s">
        <v>2128</v>
      </c>
      <c r="C2113" s="60" t="s">
        <v>43</v>
      </c>
      <c r="D2113" s="61">
        <v>63.86</v>
      </c>
      <c r="E2113" s="62">
        <v>0</v>
      </c>
    </row>
    <row r="2114" spans="1:5" x14ac:dyDescent="0.2">
      <c r="A2114" s="60">
        <v>3268</v>
      </c>
      <c r="B2114" s="7" t="s">
        <v>2129</v>
      </c>
      <c r="C2114" s="60" t="s">
        <v>43</v>
      </c>
      <c r="D2114" s="61">
        <v>135.71</v>
      </c>
      <c r="E2114" s="62">
        <v>0</v>
      </c>
    </row>
    <row r="2115" spans="1:5" x14ac:dyDescent="0.2">
      <c r="A2115" s="60">
        <v>3263</v>
      </c>
      <c r="B2115" s="7" t="s">
        <v>2130</v>
      </c>
      <c r="C2115" s="60" t="s">
        <v>43</v>
      </c>
      <c r="D2115" s="61">
        <v>25.56</v>
      </c>
      <c r="E2115" s="62">
        <v>0</v>
      </c>
    </row>
    <row r="2116" spans="1:5" x14ac:dyDescent="0.2">
      <c r="A2116" s="60">
        <v>3271</v>
      </c>
      <c r="B2116" s="7" t="s">
        <v>2131</v>
      </c>
      <c r="C2116" s="60" t="s">
        <v>43</v>
      </c>
      <c r="D2116" s="61">
        <v>200.63</v>
      </c>
      <c r="E2116" s="62">
        <v>0</v>
      </c>
    </row>
    <row r="2117" spans="1:5" x14ac:dyDescent="0.2">
      <c r="A2117" s="60">
        <v>3270</v>
      </c>
      <c r="B2117" s="7" t="s">
        <v>2132</v>
      </c>
      <c r="C2117" s="60" t="s">
        <v>43</v>
      </c>
      <c r="D2117" s="61">
        <v>337.07</v>
      </c>
      <c r="E2117" s="62">
        <v>0</v>
      </c>
    </row>
    <row r="2118" spans="1:5" x14ac:dyDescent="0.2">
      <c r="A2118" s="60">
        <v>45256</v>
      </c>
      <c r="B2118" s="7" t="s">
        <v>2133</v>
      </c>
      <c r="C2118" s="60" t="s">
        <v>43</v>
      </c>
      <c r="D2118" s="61">
        <v>26.57</v>
      </c>
      <c r="E2118" s="62">
        <v>0</v>
      </c>
    </row>
    <row r="2119" spans="1:5" x14ac:dyDescent="0.2">
      <c r="A2119" s="60">
        <v>3275</v>
      </c>
      <c r="B2119" s="7" t="s">
        <v>2134</v>
      </c>
      <c r="C2119" s="60" t="s">
        <v>410</v>
      </c>
      <c r="D2119" s="61">
        <v>161.01</v>
      </c>
      <c r="E2119" s="62">
        <v>0</v>
      </c>
    </row>
    <row r="2120" spans="1:5" x14ac:dyDescent="0.2">
      <c r="A2120" s="60">
        <v>39512</v>
      </c>
      <c r="B2120" s="7" t="s">
        <v>2135</v>
      </c>
      <c r="C2120" s="60" t="s">
        <v>410</v>
      </c>
      <c r="D2120" s="61">
        <v>96.31</v>
      </c>
      <c r="E2120" s="62">
        <v>0</v>
      </c>
    </row>
    <row r="2121" spans="1:5" x14ac:dyDescent="0.2">
      <c r="A2121" s="60">
        <v>39511</v>
      </c>
      <c r="B2121" s="7" t="s">
        <v>2136</v>
      </c>
      <c r="C2121" s="60" t="s">
        <v>410</v>
      </c>
      <c r="D2121" s="61">
        <v>105.05</v>
      </c>
      <c r="E2121" s="62">
        <v>0</v>
      </c>
    </row>
    <row r="2122" spans="1:5" x14ac:dyDescent="0.2">
      <c r="A2122" s="60">
        <v>39513</v>
      </c>
      <c r="B2122" s="7" t="s">
        <v>2137</v>
      </c>
      <c r="C2122" s="60" t="s">
        <v>410</v>
      </c>
      <c r="D2122" s="61">
        <v>112.67</v>
      </c>
      <c r="E2122" s="62">
        <v>0</v>
      </c>
    </row>
    <row r="2123" spans="1:5" x14ac:dyDescent="0.2">
      <c r="A2123" s="60">
        <v>3286</v>
      </c>
      <c r="B2123" s="7" t="s">
        <v>2138</v>
      </c>
      <c r="C2123" s="60" t="s">
        <v>410</v>
      </c>
      <c r="D2123" s="61">
        <v>105.88</v>
      </c>
      <c r="E2123" s="62">
        <v>0</v>
      </c>
    </row>
    <row r="2124" spans="1:5" x14ac:dyDescent="0.2">
      <c r="A2124" s="60">
        <v>3287</v>
      </c>
      <c r="B2124" s="7" t="s">
        <v>2139</v>
      </c>
      <c r="C2124" s="60" t="s">
        <v>410</v>
      </c>
      <c r="D2124" s="61">
        <v>160</v>
      </c>
      <c r="E2124" s="62">
        <v>0</v>
      </c>
    </row>
    <row r="2125" spans="1:5" x14ac:dyDescent="0.2">
      <c r="A2125" s="60">
        <v>3283</v>
      </c>
      <c r="B2125" s="7" t="s">
        <v>2140</v>
      </c>
      <c r="C2125" s="60" t="s">
        <v>410</v>
      </c>
      <c r="D2125" s="61">
        <v>33.61</v>
      </c>
      <c r="E2125" s="62">
        <v>0</v>
      </c>
    </row>
    <row r="2126" spans="1:5" x14ac:dyDescent="0.2">
      <c r="A2126" s="60">
        <v>11587</v>
      </c>
      <c r="B2126" s="7" t="s">
        <v>2141</v>
      </c>
      <c r="C2126" s="60" t="s">
        <v>410</v>
      </c>
      <c r="D2126" s="61">
        <v>110.4</v>
      </c>
      <c r="E2126" s="62">
        <v>0</v>
      </c>
    </row>
    <row r="2127" spans="1:5" x14ac:dyDescent="0.2">
      <c r="A2127" s="60">
        <v>36225</v>
      </c>
      <c r="B2127" s="7" t="s">
        <v>2142</v>
      </c>
      <c r="C2127" s="60" t="s">
        <v>410</v>
      </c>
      <c r="D2127" s="61">
        <v>44.85</v>
      </c>
      <c r="E2127" s="62">
        <v>0</v>
      </c>
    </row>
    <row r="2128" spans="1:5" x14ac:dyDescent="0.2">
      <c r="A2128" s="60">
        <v>36230</v>
      </c>
      <c r="B2128" s="7" t="s">
        <v>2143</v>
      </c>
      <c r="C2128" s="60" t="s">
        <v>410</v>
      </c>
      <c r="D2128" s="61">
        <v>32.950000000000003</v>
      </c>
      <c r="E2128" s="62">
        <v>0</v>
      </c>
    </row>
    <row r="2129" spans="1:5" x14ac:dyDescent="0.2">
      <c r="A2129" s="60">
        <v>36238</v>
      </c>
      <c r="B2129" s="7" t="s">
        <v>2144</v>
      </c>
      <c r="C2129" s="60" t="s">
        <v>410</v>
      </c>
      <c r="D2129" s="61">
        <v>32.200000000000003</v>
      </c>
      <c r="E2129" s="62">
        <v>0</v>
      </c>
    </row>
    <row r="2130" spans="1:5" x14ac:dyDescent="0.2">
      <c r="A2130" s="60">
        <v>39363</v>
      </c>
      <c r="B2130" s="7" t="s">
        <v>2145</v>
      </c>
      <c r="C2130" s="60" t="s">
        <v>43</v>
      </c>
      <c r="D2130" s="61">
        <v>5753.86</v>
      </c>
      <c r="E2130" s="62">
        <v>0</v>
      </c>
    </row>
    <row r="2131" spans="1:5" x14ac:dyDescent="0.2">
      <c r="A2131" s="60">
        <v>39361</v>
      </c>
      <c r="B2131" s="7" t="s">
        <v>2146</v>
      </c>
      <c r="C2131" s="60" t="s">
        <v>43</v>
      </c>
      <c r="D2131" s="61">
        <v>1757.84</v>
      </c>
      <c r="E2131" s="62">
        <v>0</v>
      </c>
    </row>
    <row r="2132" spans="1:5" x14ac:dyDescent="0.2">
      <c r="A2132" s="60">
        <v>39362</v>
      </c>
      <c r="B2132" s="7" t="s">
        <v>2147</v>
      </c>
      <c r="C2132" s="60" t="s">
        <v>43</v>
      </c>
      <c r="D2132" s="61">
        <v>3105.32</v>
      </c>
      <c r="E2132" s="62">
        <v>0</v>
      </c>
    </row>
    <row r="2133" spans="1:5" x14ac:dyDescent="0.2">
      <c r="A2133" s="60">
        <v>39364</v>
      </c>
      <c r="B2133" s="7" t="s">
        <v>2148</v>
      </c>
      <c r="C2133" s="60" t="s">
        <v>43</v>
      </c>
      <c r="D2133" s="61">
        <v>12136.42</v>
      </c>
      <c r="E2133" s="62">
        <v>0</v>
      </c>
    </row>
    <row r="2134" spans="1:5" x14ac:dyDescent="0.2">
      <c r="A2134" s="60">
        <v>14576</v>
      </c>
      <c r="B2134" s="7" t="s">
        <v>2149</v>
      </c>
      <c r="C2134" s="60" t="s">
        <v>43</v>
      </c>
      <c r="D2134" s="61"/>
      <c r="E2134" s="62">
        <v>0</v>
      </c>
    </row>
    <row r="2135" spans="1:5" x14ac:dyDescent="0.2">
      <c r="A2135" s="60">
        <v>13877</v>
      </c>
      <c r="B2135" s="7" t="s">
        <v>2150</v>
      </c>
      <c r="C2135" s="60" t="s">
        <v>43</v>
      </c>
      <c r="D2135" s="61"/>
      <c r="E2135" s="62">
        <v>0</v>
      </c>
    </row>
    <row r="2136" spans="1:5" x14ac:dyDescent="0.2">
      <c r="A2136" s="60">
        <v>7307</v>
      </c>
      <c r="B2136" s="7" t="s">
        <v>2151</v>
      </c>
      <c r="C2136" s="60" t="s">
        <v>91</v>
      </c>
      <c r="D2136" s="61">
        <v>43.41</v>
      </c>
      <c r="E2136" s="62">
        <v>0</v>
      </c>
    </row>
    <row r="2137" spans="1:5" x14ac:dyDescent="0.2">
      <c r="A2137" s="60">
        <v>38122</v>
      </c>
      <c r="B2137" s="7" t="s">
        <v>2152</v>
      </c>
      <c r="C2137" s="60" t="s">
        <v>91</v>
      </c>
      <c r="D2137" s="61">
        <v>14.82</v>
      </c>
      <c r="E2137" s="62">
        <v>0</v>
      </c>
    </row>
    <row r="2138" spans="1:5" x14ac:dyDescent="0.2">
      <c r="A2138" s="60">
        <v>43653</v>
      </c>
      <c r="B2138" s="7" t="s">
        <v>2153</v>
      </c>
      <c r="C2138" s="60" t="s">
        <v>91</v>
      </c>
      <c r="D2138" s="61">
        <v>43.28</v>
      </c>
      <c r="E2138" s="62">
        <v>0</v>
      </c>
    </row>
    <row r="2139" spans="1:5" x14ac:dyDescent="0.2">
      <c r="A2139" s="60">
        <v>45301</v>
      </c>
      <c r="B2139" s="7" t="s">
        <v>2154</v>
      </c>
      <c r="C2139" s="60" t="s">
        <v>43</v>
      </c>
      <c r="D2139" s="61">
        <v>317.83999999999997</v>
      </c>
      <c r="E2139" s="62">
        <v>0</v>
      </c>
    </row>
    <row r="2140" spans="1:5" x14ac:dyDescent="0.2">
      <c r="A2140" s="60">
        <v>45334</v>
      </c>
      <c r="B2140" s="7" t="s">
        <v>2155</v>
      </c>
      <c r="C2140" s="60" t="s">
        <v>43</v>
      </c>
      <c r="D2140" s="61">
        <v>31.98</v>
      </c>
      <c r="E2140" s="62">
        <v>0</v>
      </c>
    </row>
    <row r="2141" spans="1:5" x14ac:dyDescent="0.2">
      <c r="A2141" s="60">
        <v>34802</v>
      </c>
      <c r="B2141" s="7" t="s">
        <v>2156</v>
      </c>
      <c r="C2141" s="60" t="s">
        <v>43</v>
      </c>
      <c r="D2141" s="61">
        <v>1166.0899999999999</v>
      </c>
      <c r="E2141" s="62">
        <v>0</v>
      </c>
    </row>
    <row r="2142" spans="1:5" x14ac:dyDescent="0.2">
      <c r="A2142" s="60">
        <v>11588</v>
      </c>
      <c r="B2142" s="7" t="s">
        <v>2157</v>
      </c>
      <c r="C2142" s="60" t="s">
        <v>43</v>
      </c>
      <c r="D2142" s="61">
        <v>1258.02</v>
      </c>
      <c r="E2142" s="62">
        <v>0</v>
      </c>
    </row>
    <row r="2143" spans="1:5" x14ac:dyDescent="0.2">
      <c r="A2143" s="60">
        <v>34383</v>
      </c>
      <c r="B2143" s="7" t="s">
        <v>2158</v>
      </c>
      <c r="C2143" s="60" t="s">
        <v>43</v>
      </c>
      <c r="D2143" s="61">
        <v>1383.91</v>
      </c>
      <c r="E2143" s="62">
        <v>0</v>
      </c>
    </row>
    <row r="2144" spans="1:5" x14ac:dyDescent="0.2">
      <c r="A2144" s="60">
        <v>40451</v>
      </c>
      <c r="B2144" s="7" t="s">
        <v>2159</v>
      </c>
      <c r="C2144" s="60" t="s">
        <v>410</v>
      </c>
      <c r="D2144" s="61">
        <v>111.86</v>
      </c>
      <c r="E2144" s="62">
        <v>0</v>
      </c>
    </row>
    <row r="2145" spans="1:5" x14ac:dyDescent="0.2">
      <c r="A2145" s="60">
        <v>40453</v>
      </c>
      <c r="B2145" s="7" t="s">
        <v>2160</v>
      </c>
      <c r="C2145" s="60" t="s">
        <v>410</v>
      </c>
      <c r="D2145" s="61">
        <v>121.04</v>
      </c>
      <c r="E2145" s="62">
        <v>0</v>
      </c>
    </row>
    <row r="2146" spans="1:5" x14ac:dyDescent="0.2">
      <c r="A2146" s="60">
        <v>40452</v>
      </c>
      <c r="B2146" s="7" t="s">
        <v>2161</v>
      </c>
      <c r="C2146" s="60" t="s">
        <v>410</v>
      </c>
      <c r="D2146" s="61">
        <v>132.76</v>
      </c>
      <c r="E2146" s="62">
        <v>0</v>
      </c>
    </row>
    <row r="2147" spans="1:5" x14ac:dyDescent="0.2">
      <c r="A2147" s="60">
        <v>11594</v>
      </c>
      <c r="B2147" s="7" t="s">
        <v>2162</v>
      </c>
      <c r="C2147" s="60" t="s">
        <v>43</v>
      </c>
      <c r="D2147" s="61">
        <v>400.97</v>
      </c>
      <c r="E2147" s="62">
        <v>0</v>
      </c>
    </row>
    <row r="2148" spans="1:5" x14ac:dyDescent="0.2">
      <c r="A2148" s="60">
        <v>3311</v>
      </c>
      <c r="B2148" s="7" t="s">
        <v>2163</v>
      </c>
      <c r="C2148" s="60" t="s">
        <v>24</v>
      </c>
      <c r="D2148" s="61">
        <v>400.97</v>
      </c>
      <c r="E2148" s="62">
        <v>0</v>
      </c>
    </row>
    <row r="2149" spans="1:5" x14ac:dyDescent="0.2">
      <c r="A2149" s="60">
        <v>11599</v>
      </c>
      <c r="B2149" s="7" t="s">
        <v>2164</v>
      </c>
      <c r="C2149" s="60" t="s">
        <v>43</v>
      </c>
      <c r="D2149" s="61">
        <v>533.24</v>
      </c>
      <c r="E2149" s="62">
        <v>0</v>
      </c>
    </row>
    <row r="2150" spans="1:5" x14ac:dyDescent="0.2">
      <c r="A2150" s="60">
        <v>11593</v>
      </c>
      <c r="B2150" s="7" t="s">
        <v>2165</v>
      </c>
      <c r="C2150" s="60" t="s">
        <v>43</v>
      </c>
      <c r="D2150" s="61">
        <v>747.57</v>
      </c>
      <c r="E2150" s="62">
        <v>0</v>
      </c>
    </row>
    <row r="2151" spans="1:5" x14ac:dyDescent="0.2">
      <c r="A2151" s="60">
        <v>3314</v>
      </c>
      <c r="B2151" s="7" t="s">
        <v>2166</v>
      </c>
      <c r="C2151" s="60" t="s">
        <v>24</v>
      </c>
      <c r="D2151" s="61">
        <v>534.66</v>
      </c>
      <c r="E2151" s="62">
        <v>0</v>
      </c>
    </row>
    <row r="2152" spans="1:5" x14ac:dyDescent="0.2">
      <c r="A2152" s="60">
        <v>11597</v>
      </c>
      <c r="B2152" s="7" t="s">
        <v>2167</v>
      </c>
      <c r="C2152" s="60" t="s">
        <v>43</v>
      </c>
      <c r="D2152" s="61">
        <v>621.75</v>
      </c>
      <c r="E2152" s="62">
        <v>0</v>
      </c>
    </row>
    <row r="2153" spans="1:5" x14ac:dyDescent="0.2">
      <c r="A2153" s="60">
        <v>3309</v>
      </c>
      <c r="B2153" s="7" t="s">
        <v>2168</v>
      </c>
      <c r="C2153" s="60" t="s">
        <v>24</v>
      </c>
      <c r="D2153" s="61">
        <v>424.6</v>
      </c>
      <c r="E2153" s="62">
        <v>0</v>
      </c>
    </row>
    <row r="2154" spans="1:5" x14ac:dyDescent="0.2">
      <c r="A2154" s="60">
        <v>40440</v>
      </c>
      <c r="B2154" s="7" t="s">
        <v>2169</v>
      </c>
      <c r="C2154" s="60" t="s">
        <v>24</v>
      </c>
      <c r="D2154" s="61">
        <v>556.9</v>
      </c>
      <c r="E2154" s="62">
        <v>0</v>
      </c>
    </row>
    <row r="2155" spans="1:5" x14ac:dyDescent="0.2">
      <c r="A2155" s="60">
        <v>40441</v>
      </c>
      <c r="B2155" s="7" t="s">
        <v>2170</v>
      </c>
      <c r="C2155" s="60" t="s">
        <v>24</v>
      </c>
      <c r="D2155" s="61">
        <v>355.55</v>
      </c>
      <c r="E2155" s="62">
        <v>0</v>
      </c>
    </row>
    <row r="2156" spans="1:5" x14ac:dyDescent="0.2">
      <c r="A2156" s="60">
        <v>34612</v>
      </c>
      <c r="B2156" s="7" t="s">
        <v>2171</v>
      </c>
      <c r="C2156" s="60" t="s">
        <v>43</v>
      </c>
      <c r="D2156" s="61">
        <v>768.99</v>
      </c>
      <c r="E2156" s="62">
        <v>0</v>
      </c>
    </row>
    <row r="2157" spans="1:5" x14ac:dyDescent="0.2">
      <c r="A2157" s="60">
        <v>34635</v>
      </c>
      <c r="B2157" s="7" t="s">
        <v>2172</v>
      </c>
      <c r="C2157" s="60" t="s">
        <v>43</v>
      </c>
      <c r="D2157" s="61">
        <v>988.89</v>
      </c>
      <c r="E2157" s="62">
        <v>0</v>
      </c>
    </row>
    <row r="2158" spans="1:5" x14ac:dyDescent="0.2">
      <c r="A2158" s="60">
        <v>34633</v>
      </c>
      <c r="B2158" s="7" t="s">
        <v>2173</v>
      </c>
      <c r="C2158" s="60" t="s">
        <v>43</v>
      </c>
      <c r="D2158" s="61">
        <v>1090.02</v>
      </c>
      <c r="E2158" s="62">
        <v>0</v>
      </c>
    </row>
    <row r="2159" spans="1:5" x14ac:dyDescent="0.2">
      <c r="A2159" s="60">
        <v>40449</v>
      </c>
      <c r="B2159" s="7" t="s">
        <v>2174</v>
      </c>
      <c r="C2159" s="60" t="s">
        <v>24</v>
      </c>
      <c r="D2159" s="61">
        <v>298.89999999999998</v>
      </c>
      <c r="E2159" s="62">
        <v>0</v>
      </c>
    </row>
    <row r="2160" spans="1:5" x14ac:dyDescent="0.2">
      <c r="A2160" s="60">
        <v>11592</v>
      </c>
      <c r="B2160" s="7" t="s">
        <v>2175</v>
      </c>
      <c r="C2160" s="60" t="s">
        <v>43</v>
      </c>
      <c r="D2160" s="61">
        <v>534.66</v>
      </c>
      <c r="E2160" s="62">
        <v>0</v>
      </c>
    </row>
    <row r="2161" spans="1:5" x14ac:dyDescent="0.2">
      <c r="A2161" s="60">
        <v>34800</v>
      </c>
      <c r="B2161" s="7" t="s">
        <v>2176</v>
      </c>
      <c r="C2161" s="60" t="s">
        <v>24</v>
      </c>
      <c r="D2161" s="61">
        <v>373.78</v>
      </c>
      <c r="E2161" s="62">
        <v>0</v>
      </c>
    </row>
    <row r="2162" spans="1:5" x14ac:dyDescent="0.2">
      <c r="A2162" s="60">
        <v>11596</v>
      </c>
      <c r="B2162" s="7" t="s">
        <v>2177</v>
      </c>
      <c r="C2162" s="60" t="s">
        <v>43</v>
      </c>
      <c r="D2162" s="61">
        <v>424.6</v>
      </c>
      <c r="E2162" s="62">
        <v>0</v>
      </c>
    </row>
    <row r="2163" spans="1:5" x14ac:dyDescent="0.2">
      <c r="A2163" s="60">
        <v>40438</v>
      </c>
      <c r="B2163" s="7" t="s">
        <v>2178</v>
      </c>
      <c r="C2163" s="60" t="s">
        <v>24</v>
      </c>
      <c r="D2163" s="61">
        <v>249.02</v>
      </c>
      <c r="E2163" s="62">
        <v>0</v>
      </c>
    </row>
    <row r="2164" spans="1:5" x14ac:dyDescent="0.2">
      <c r="A2164" s="60">
        <v>40436</v>
      </c>
      <c r="B2164" s="7" t="s">
        <v>2179</v>
      </c>
      <c r="C2164" s="60" t="s">
        <v>24</v>
      </c>
      <c r="D2164" s="61">
        <v>310.5</v>
      </c>
      <c r="E2164" s="62">
        <v>0</v>
      </c>
    </row>
    <row r="2165" spans="1:5" x14ac:dyDescent="0.2">
      <c r="A2165" s="60">
        <v>4315</v>
      </c>
      <c r="B2165" s="7" t="s">
        <v>2180</v>
      </c>
      <c r="C2165" s="60" t="s">
        <v>43</v>
      </c>
      <c r="D2165" s="61">
        <v>1.71</v>
      </c>
      <c r="E2165" s="62">
        <v>0</v>
      </c>
    </row>
    <row r="2166" spans="1:5" x14ac:dyDescent="0.2">
      <c r="A2166" s="60">
        <v>402</v>
      </c>
      <c r="B2166" s="7" t="s">
        <v>2181</v>
      </c>
      <c r="C2166" s="60" t="s">
        <v>43</v>
      </c>
      <c r="D2166" s="61"/>
      <c r="E2166" s="62">
        <v>0</v>
      </c>
    </row>
    <row r="2167" spans="1:5" x14ac:dyDescent="0.2">
      <c r="A2167" s="60">
        <v>4226</v>
      </c>
      <c r="B2167" s="7" t="s">
        <v>2182</v>
      </c>
      <c r="C2167" s="60" t="s">
        <v>17</v>
      </c>
      <c r="D2167" s="61">
        <v>8.7799999999999994</v>
      </c>
      <c r="E2167" s="62">
        <v>0</v>
      </c>
    </row>
    <row r="2168" spans="1:5" x14ac:dyDescent="0.2">
      <c r="A2168" s="60">
        <v>4222</v>
      </c>
      <c r="B2168" s="7" t="s">
        <v>2183</v>
      </c>
      <c r="C2168" s="60" t="s">
        <v>91</v>
      </c>
      <c r="D2168" s="61">
        <v>6.27</v>
      </c>
      <c r="E2168" s="62">
        <v>0</v>
      </c>
    </row>
    <row r="2169" spans="1:5" x14ac:dyDescent="0.2">
      <c r="A2169" s="60">
        <v>34804</v>
      </c>
      <c r="B2169" s="7" t="s">
        <v>2184</v>
      </c>
      <c r="C2169" s="60" t="s">
        <v>410</v>
      </c>
      <c r="D2169" s="61">
        <v>45.13</v>
      </c>
      <c r="E2169" s="62">
        <v>0</v>
      </c>
    </row>
    <row r="2170" spans="1:5" x14ac:dyDescent="0.2">
      <c r="A2170" s="60">
        <v>4013</v>
      </c>
      <c r="B2170" s="7" t="s">
        <v>2185</v>
      </c>
      <c r="C2170" s="60" t="s">
        <v>410</v>
      </c>
      <c r="D2170" s="61">
        <v>7.28</v>
      </c>
      <c r="E2170" s="62">
        <v>0</v>
      </c>
    </row>
    <row r="2171" spans="1:5" x14ac:dyDescent="0.2">
      <c r="A2171" s="60">
        <v>4011</v>
      </c>
      <c r="B2171" s="7" t="s">
        <v>2186</v>
      </c>
      <c r="C2171" s="60" t="s">
        <v>410</v>
      </c>
      <c r="D2171" s="61">
        <v>8.1300000000000008</v>
      </c>
      <c r="E2171" s="62">
        <v>0</v>
      </c>
    </row>
    <row r="2172" spans="1:5" x14ac:dyDescent="0.2">
      <c r="A2172" s="60">
        <v>4021</v>
      </c>
      <c r="B2172" s="7" t="s">
        <v>2187</v>
      </c>
      <c r="C2172" s="60" t="s">
        <v>410</v>
      </c>
      <c r="D2172" s="61">
        <v>10.14</v>
      </c>
      <c r="E2172" s="62">
        <v>0</v>
      </c>
    </row>
    <row r="2173" spans="1:5" x14ac:dyDescent="0.2">
      <c r="A2173" s="60">
        <v>4019</v>
      </c>
      <c r="B2173" s="7" t="s">
        <v>2188</v>
      </c>
      <c r="C2173" s="60" t="s">
        <v>410</v>
      </c>
      <c r="D2173" s="61">
        <v>12.18</v>
      </c>
      <c r="E2173" s="62">
        <v>0</v>
      </c>
    </row>
    <row r="2174" spans="1:5" x14ac:dyDescent="0.2">
      <c r="A2174" s="60">
        <v>4012</v>
      </c>
      <c r="B2174" s="7" t="s">
        <v>2189</v>
      </c>
      <c r="C2174" s="60" t="s">
        <v>410</v>
      </c>
      <c r="D2174" s="61">
        <v>16.309999999999999</v>
      </c>
      <c r="E2174" s="62">
        <v>0</v>
      </c>
    </row>
    <row r="2175" spans="1:5" x14ac:dyDescent="0.2">
      <c r="A2175" s="60">
        <v>4020</v>
      </c>
      <c r="B2175" s="7" t="s">
        <v>2190</v>
      </c>
      <c r="C2175" s="60" t="s">
        <v>410</v>
      </c>
      <c r="D2175" s="61">
        <v>20.43</v>
      </c>
      <c r="E2175" s="62">
        <v>0</v>
      </c>
    </row>
    <row r="2176" spans="1:5" x14ac:dyDescent="0.2">
      <c r="A2176" s="60">
        <v>4018</v>
      </c>
      <c r="B2176" s="7" t="s">
        <v>2191</v>
      </c>
      <c r="C2176" s="60" t="s">
        <v>410</v>
      </c>
      <c r="D2176" s="61">
        <v>24.47</v>
      </c>
      <c r="E2176" s="62">
        <v>0</v>
      </c>
    </row>
    <row r="2177" spans="1:5" x14ac:dyDescent="0.2">
      <c r="A2177" s="60">
        <v>36498</v>
      </c>
      <c r="B2177" s="7" t="s">
        <v>2192</v>
      </c>
      <c r="C2177" s="60" t="s">
        <v>43</v>
      </c>
      <c r="D2177" s="61">
        <v>8925.75</v>
      </c>
      <c r="E2177" s="62">
        <v>0</v>
      </c>
    </row>
    <row r="2178" spans="1:5" x14ac:dyDescent="0.2">
      <c r="A2178" s="60">
        <v>12872</v>
      </c>
      <c r="B2178" s="7" t="s">
        <v>2193</v>
      </c>
      <c r="C2178" s="60" t="s">
        <v>188</v>
      </c>
      <c r="D2178" s="61">
        <v>22.76</v>
      </c>
      <c r="E2178" s="62">
        <v>0</v>
      </c>
    </row>
    <row r="2179" spans="1:5" x14ac:dyDescent="0.2">
      <c r="A2179" s="60">
        <v>41075</v>
      </c>
      <c r="B2179" s="7" t="s">
        <v>2194</v>
      </c>
      <c r="C2179" s="60" t="s">
        <v>190</v>
      </c>
      <c r="D2179" s="61">
        <v>3999.98</v>
      </c>
      <c r="E2179" s="62">
        <v>0</v>
      </c>
    </row>
    <row r="2180" spans="1:5" x14ac:dyDescent="0.2">
      <c r="A2180" s="60">
        <v>44324</v>
      </c>
      <c r="B2180" s="7" t="s">
        <v>2195</v>
      </c>
      <c r="C2180" s="60" t="s">
        <v>17</v>
      </c>
      <c r="D2180" s="61">
        <v>3.36</v>
      </c>
      <c r="E2180" s="62">
        <v>0</v>
      </c>
    </row>
    <row r="2181" spans="1:5" x14ac:dyDescent="0.2">
      <c r="A2181" s="60">
        <v>3315</v>
      </c>
      <c r="B2181" s="7" t="s">
        <v>2196</v>
      </c>
      <c r="C2181" s="60" t="s">
        <v>17</v>
      </c>
      <c r="D2181" s="61">
        <v>0.97</v>
      </c>
      <c r="E2181" s="62">
        <v>0</v>
      </c>
    </row>
    <row r="2182" spans="1:5" x14ac:dyDescent="0.2">
      <c r="A2182" s="60">
        <v>36870</v>
      </c>
      <c r="B2182" s="7" t="s">
        <v>2197</v>
      </c>
      <c r="C2182" s="60" t="s">
        <v>17</v>
      </c>
      <c r="D2182" s="61">
        <v>0.75</v>
      </c>
      <c r="E2182" s="62">
        <v>0</v>
      </c>
    </row>
    <row r="2183" spans="1:5" x14ac:dyDescent="0.2">
      <c r="A2183" s="60">
        <v>5092</v>
      </c>
      <c r="B2183" s="7" t="s">
        <v>2198</v>
      </c>
      <c r="C2183" s="60" t="s">
        <v>424</v>
      </c>
      <c r="D2183" s="61">
        <v>19.5</v>
      </c>
      <c r="E2183" s="62">
        <v>0</v>
      </c>
    </row>
    <row r="2184" spans="1:5" x14ac:dyDescent="0.2">
      <c r="A2184" s="60">
        <v>11462</v>
      </c>
      <c r="B2184" s="7" t="s">
        <v>2199</v>
      </c>
      <c r="C2184" s="60" t="s">
        <v>424</v>
      </c>
      <c r="D2184" s="61">
        <v>19.940000000000001</v>
      </c>
      <c r="E2184" s="62">
        <v>0</v>
      </c>
    </row>
    <row r="2185" spans="1:5" x14ac:dyDescent="0.2">
      <c r="A2185" s="60">
        <v>36529</v>
      </c>
      <c r="B2185" s="7" t="s">
        <v>2200</v>
      </c>
      <c r="C2185" s="60" t="s">
        <v>43</v>
      </c>
      <c r="D2185" s="61">
        <v>81692.33</v>
      </c>
      <c r="E2185" s="62">
        <v>0</v>
      </c>
    </row>
    <row r="2186" spans="1:5" x14ac:dyDescent="0.2">
      <c r="A2186" s="60">
        <v>3318</v>
      </c>
      <c r="B2186" s="7" t="s">
        <v>2201</v>
      </c>
      <c r="C2186" s="60" t="s">
        <v>43</v>
      </c>
      <c r="D2186" s="61">
        <v>64046.79</v>
      </c>
      <c r="E2186" s="62">
        <v>0</v>
      </c>
    </row>
    <row r="2187" spans="1:5" x14ac:dyDescent="0.2">
      <c r="A2187" s="60">
        <v>3324</v>
      </c>
      <c r="B2187" s="7" t="s">
        <v>2202</v>
      </c>
      <c r="C2187" s="60" t="s">
        <v>410</v>
      </c>
      <c r="D2187" s="61">
        <v>19.239999999999998</v>
      </c>
      <c r="E2187" s="62">
        <v>0</v>
      </c>
    </row>
    <row r="2188" spans="1:5" x14ac:dyDescent="0.2">
      <c r="A2188" s="60">
        <v>3322</v>
      </c>
      <c r="B2188" s="7" t="s">
        <v>2203</v>
      </c>
      <c r="C2188" s="60" t="s">
        <v>410</v>
      </c>
      <c r="D2188" s="61">
        <v>26.95</v>
      </c>
      <c r="E2188" s="62">
        <v>0</v>
      </c>
    </row>
    <row r="2189" spans="1:5" x14ac:dyDescent="0.2">
      <c r="A2189" s="60">
        <v>5076</v>
      </c>
      <c r="B2189" s="7" t="s">
        <v>2204</v>
      </c>
      <c r="C2189" s="60" t="s">
        <v>17</v>
      </c>
      <c r="D2189" s="61">
        <v>14.31</v>
      </c>
      <c r="E2189" s="62">
        <v>0</v>
      </c>
    </row>
    <row r="2190" spans="1:5" x14ac:dyDescent="0.2">
      <c r="A2190" s="60">
        <v>5077</v>
      </c>
      <c r="B2190" s="7" t="s">
        <v>2205</v>
      </c>
      <c r="C2190" s="60" t="s">
        <v>17</v>
      </c>
      <c r="D2190" s="61">
        <v>15.82</v>
      </c>
      <c r="E2190" s="62">
        <v>0</v>
      </c>
    </row>
    <row r="2191" spans="1:5" x14ac:dyDescent="0.2">
      <c r="A2191" s="60">
        <v>45242</v>
      </c>
      <c r="B2191" s="7" t="s">
        <v>2206</v>
      </c>
      <c r="C2191" s="60" t="s">
        <v>43</v>
      </c>
      <c r="D2191" s="61">
        <v>61.97</v>
      </c>
      <c r="E2191" s="62">
        <v>0</v>
      </c>
    </row>
    <row r="2192" spans="1:5" x14ac:dyDescent="0.2">
      <c r="A2192" s="60">
        <v>11837</v>
      </c>
      <c r="B2192" s="7" t="s">
        <v>2207</v>
      </c>
      <c r="C2192" s="60" t="s">
        <v>43</v>
      </c>
      <c r="D2192" s="61">
        <v>94.03</v>
      </c>
      <c r="E2192" s="62">
        <v>0</v>
      </c>
    </row>
    <row r="2193" spans="1:5" x14ac:dyDescent="0.2">
      <c r="A2193" s="60">
        <v>415</v>
      </c>
      <c r="B2193" s="7" t="s">
        <v>2208</v>
      </c>
      <c r="C2193" s="60" t="s">
        <v>43</v>
      </c>
      <c r="D2193" s="61">
        <v>38.56</v>
      </c>
      <c r="E2193" s="62">
        <v>0</v>
      </c>
    </row>
    <row r="2194" spans="1:5" x14ac:dyDescent="0.2">
      <c r="A2194" s="60">
        <v>38055</v>
      </c>
      <c r="B2194" s="7" t="s">
        <v>2209</v>
      </c>
      <c r="C2194" s="60" t="s">
        <v>43</v>
      </c>
      <c r="D2194" s="61">
        <v>8.5299999999999994</v>
      </c>
      <c r="E2194" s="62">
        <v>0</v>
      </c>
    </row>
    <row r="2195" spans="1:5" x14ac:dyDescent="0.2">
      <c r="A2195" s="60">
        <v>416</v>
      </c>
      <c r="B2195" s="7" t="s">
        <v>2210</v>
      </c>
      <c r="C2195" s="60" t="s">
        <v>43</v>
      </c>
      <c r="D2195" s="61">
        <v>14.11</v>
      </c>
      <c r="E2195" s="62">
        <v>0</v>
      </c>
    </row>
    <row r="2196" spans="1:5" x14ac:dyDescent="0.2">
      <c r="A2196" s="60">
        <v>425</v>
      </c>
      <c r="B2196" s="7" t="s">
        <v>2211</v>
      </c>
      <c r="C2196" s="60" t="s">
        <v>43</v>
      </c>
      <c r="D2196" s="61">
        <v>8.75</v>
      </c>
      <c r="E2196" s="62">
        <v>0</v>
      </c>
    </row>
    <row r="2197" spans="1:5" x14ac:dyDescent="0.2">
      <c r="A2197" s="60">
        <v>426</v>
      </c>
      <c r="B2197" s="7" t="s">
        <v>2212</v>
      </c>
      <c r="C2197" s="60" t="s">
        <v>43</v>
      </c>
      <c r="D2197" s="61">
        <v>48.19</v>
      </c>
      <c r="E2197" s="62">
        <v>0</v>
      </c>
    </row>
    <row r="2198" spans="1:5" x14ac:dyDescent="0.2">
      <c r="A2198" s="60">
        <v>38056</v>
      </c>
      <c r="B2198" s="7" t="s">
        <v>2213</v>
      </c>
      <c r="C2198" s="60" t="s">
        <v>43</v>
      </c>
      <c r="D2198" s="61">
        <v>47.06</v>
      </c>
      <c r="E2198" s="62">
        <v>0</v>
      </c>
    </row>
    <row r="2199" spans="1:5" x14ac:dyDescent="0.2">
      <c r="A2199" s="60">
        <v>1564</v>
      </c>
      <c r="B2199" s="7" t="s">
        <v>2214</v>
      </c>
      <c r="C2199" s="60" t="s">
        <v>43</v>
      </c>
      <c r="D2199" s="61">
        <v>17.96</v>
      </c>
      <c r="E2199" s="62">
        <v>0</v>
      </c>
    </row>
    <row r="2200" spans="1:5" x14ac:dyDescent="0.2">
      <c r="A2200" s="60">
        <v>11032</v>
      </c>
      <c r="B2200" s="7" t="s">
        <v>2215</v>
      </c>
      <c r="C2200" s="60" t="s">
        <v>43</v>
      </c>
      <c r="D2200" s="61">
        <v>9.66</v>
      </c>
      <c r="E2200" s="62">
        <v>0</v>
      </c>
    </row>
    <row r="2201" spans="1:5" x14ac:dyDescent="0.2">
      <c r="A2201" s="60">
        <v>36786</v>
      </c>
      <c r="B2201" s="7" t="s">
        <v>2216</v>
      </c>
      <c r="C2201" s="60" t="s">
        <v>2217</v>
      </c>
      <c r="D2201" s="61"/>
      <c r="E2201" s="62">
        <v>0</v>
      </c>
    </row>
    <row r="2202" spans="1:5" x14ac:dyDescent="0.2">
      <c r="A2202" s="60">
        <v>36785</v>
      </c>
      <c r="B2202" s="7" t="s">
        <v>2218</v>
      </c>
      <c r="C2202" s="60" t="s">
        <v>2217</v>
      </c>
      <c r="D2202" s="61"/>
      <c r="E2202" s="62">
        <v>0</v>
      </c>
    </row>
    <row r="2203" spans="1:5" x14ac:dyDescent="0.2">
      <c r="A2203" s="60">
        <v>36782</v>
      </c>
      <c r="B2203" s="7" t="s">
        <v>2219</v>
      </c>
      <c r="C2203" s="60" t="s">
        <v>2217</v>
      </c>
      <c r="D2203" s="61"/>
      <c r="E2203" s="62">
        <v>0</v>
      </c>
    </row>
    <row r="2204" spans="1:5" x14ac:dyDescent="0.2">
      <c r="A2204" s="60">
        <v>44481</v>
      </c>
      <c r="B2204" s="7" t="s">
        <v>2220</v>
      </c>
      <c r="C2204" s="60" t="s">
        <v>2217</v>
      </c>
      <c r="D2204" s="61"/>
      <c r="E2204" s="62">
        <v>0</v>
      </c>
    </row>
    <row r="2205" spans="1:5" x14ac:dyDescent="0.2">
      <c r="A2205" s="60">
        <v>4824</v>
      </c>
      <c r="B2205" s="7" t="s">
        <v>2221</v>
      </c>
      <c r="C2205" s="60" t="s">
        <v>17</v>
      </c>
      <c r="D2205" s="61">
        <v>0.85</v>
      </c>
      <c r="E2205" s="62">
        <v>0</v>
      </c>
    </row>
    <row r="2206" spans="1:5" x14ac:dyDescent="0.2">
      <c r="A2206" s="60">
        <v>11795</v>
      </c>
      <c r="B2206" s="7" t="s">
        <v>2222</v>
      </c>
      <c r="C2206" s="60" t="s">
        <v>410</v>
      </c>
      <c r="D2206" s="61">
        <v>672.45</v>
      </c>
      <c r="E2206" s="62">
        <v>0</v>
      </c>
    </row>
    <row r="2207" spans="1:5" x14ac:dyDescent="0.2">
      <c r="A2207" s="60">
        <v>134</v>
      </c>
      <c r="B2207" s="7" t="s">
        <v>2223</v>
      </c>
      <c r="C2207" s="60" t="s">
        <v>17</v>
      </c>
      <c r="D2207" s="61">
        <v>1.72</v>
      </c>
      <c r="E2207" s="62">
        <v>0</v>
      </c>
    </row>
    <row r="2208" spans="1:5" x14ac:dyDescent="0.2">
      <c r="A2208" s="60">
        <v>4229</v>
      </c>
      <c r="B2208" s="7" t="s">
        <v>2224</v>
      </c>
      <c r="C2208" s="60" t="s">
        <v>17</v>
      </c>
      <c r="D2208" s="61">
        <v>45.43</v>
      </c>
      <c r="E2208" s="62">
        <v>0</v>
      </c>
    </row>
    <row r="2209" spans="1:5" x14ac:dyDescent="0.2">
      <c r="A2209" s="60">
        <v>11731</v>
      </c>
      <c r="B2209" s="7" t="s">
        <v>2225</v>
      </c>
      <c r="C2209" s="60" t="s">
        <v>43</v>
      </c>
      <c r="D2209" s="61">
        <v>13.05</v>
      </c>
      <c r="E2209" s="62">
        <v>0</v>
      </c>
    </row>
    <row r="2210" spans="1:5" x14ac:dyDescent="0.2">
      <c r="A2210" s="60">
        <v>11732</v>
      </c>
      <c r="B2210" s="7" t="s">
        <v>2226</v>
      </c>
      <c r="C2210" s="60" t="s">
        <v>43</v>
      </c>
      <c r="D2210" s="61">
        <v>34.21</v>
      </c>
      <c r="E2210" s="62">
        <v>0</v>
      </c>
    </row>
    <row r="2211" spans="1:5" x14ac:dyDescent="0.2">
      <c r="A2211" s="60">
        <v>11244</v>
      </c>
      <c r="B2211" s="7" t="s">
        <v>2227</v>
      </c>
      <c r="C2211" s="60" t="s">
        <v>43</v>
      </c>
      <c r="D2211" s="61"/>
      <c r="E2211" s="62">
        <v>0</v>
      </c>
    </row>
    <row r="2212" spans="1:5" x14ac:dyDescent="0.2">
      <c r="A2212" s="60">
        <v>11235</v>
      </c>
      <c r="B2212" s="7" t="s">
        <v>2228</v>
      </c>
      <c r="C2212" s="60" t="s">
        <v>43</v>
      </c>
      <c r="D2212" s="61"/>
      <c r="E2212" s="62">
        <v>0</v>
      </c>
    </row>
    <row r="2213" spans="1:5" x14ac:dyDescent="0.2">
      <c r="A2213" s="60">
        <v>11236</v>
      </c>
      <c r="B2213" s="7" t="s">
        <v>2229</v>
      </c>
      <c r="C2213" s="60" t="s">
        <v>43</v>
      </c>
      <c r="D2213" s="61"/>
      <c r="E2213" s="62">
        <v>0</v>
      </c>
    </row>
    <row r="2214" spans="1:5" x14ac:dyDescent="0.2">
      <c r="A2214" s="60">
        <v>11245</v>
      </c>
      <c r="B2214" s="7" t="s">
        <v>2230</v>
      </c>
      <c r="C2214" s="60" t="s">
        <v>43</v>
      </c>
      <c r="D2214" s="61"/>
      <c r="E2214" s="62">
        <v>0</v>
      </c>
    </row>
    <row r="2215" spans="1:5" x14ac:dyDescent="0.2">
      <c r="A2215" s="60">
        <v>36494</v>
      </c>
      <c r="B2215" s="7" t="s">
        <v>2231</v>
      </c>
      <c r="C2215" s="60" t="s">
        <v>43</v>
      </c>
      <c r="D2215" s="61">
        <v>724809.03</v>
      </c>
      <c r="E2215" s="62">
        <v>0</v>
      </c>
    </row>
    <row r="2216" spans="1:5" x14ac:dyDescent="0.2">
      <c r="A2216" s="60">
        <v>36493</v>
      </c>
      <c r="B2216" s="7" t="s">
        <v>2232</v>
      </c>
      <c r="C2216" s="60" t="s">
        <v>43</v>
      </c>
      <c r="D2216" s="61">
        <v>821179.19</v>
      </c>
      <c r="E2216" s="62">
        <v>0</v>
      </c>
    </row>
    <row r="2217" spans="1:5" x14ac:dyDescent="0.2">
      <c r="A2217" s="60">
        <v>13333</v>
      </c>
      <c r="B2217" s="7" t="s">
        <v>2233</v>
      </c>
      <c r="C2217" s="60" t="s">
        <v>43</v>
      </c>
      <c r="D2217" s="61">
        <v>247174.57</v>
      </c>
      <c r="E2217" s="62">
        <v>0</v>
      </c>
    </row>
    <row r="2218" spans="1:5" x14ac:dyDescent="0.2">
      <c r="A2218" s="60">
        <v>39588</v>
      </c>
      <c r="B2218" s="7" t="s">
        <v>2234</v>
      </c>
      <c r="C2218" s="60" t="s">
        <v>43</v>
      </c>
      <c r="D2218" s="61">
        <v>264001.01</v>
      </c>
      <c r="E2218" s="62">
        <v>0</v>
      </c>
    </row>
    <row r="2219" spans="1:5" x14ac:dyDescent="0.2">
      <c r="A2219" s="60">
        <v>14254</v>
      </c>
      <c r="B2219" s="7" t="s">
        <v>2235</v>
      </c>
      <c r="C2219" s="60" t="s">
        <v>43</v>
      </c>
      <c r="D2219" s="61">
        <v>129600.5</v>
      </c>
      <c r="E2219" s="62">
        <v>0</v>
      </c>
    </row>
    <row r="2220" spans="1:5" x14ac:dyDescent="0.2">
      <c r="A2220" s="60">
        <v>25019</v>
      </c>
      <c r="B2220" s="7" t="s">
        <v>2236</v>
      </c>
      <c r="C2220" s="60" t="s">
        <v>43</v>
      </c>
      <c r="D2220" s="61">
        <v>185512.76</v>
      </c>
      <c r="E2220" s="62">
        <v>0</v>
      </c>
    </row>
    <row r="2221" spans="1:5" x14ac:dyDescent="0.2">
      <c r="A2221" s="60">
        <v>36501</v>
      </c>
      <c r="B2221" s="7" t="s">
        <v>2237</v>
      </c>
      <c r="C2221" s="60" t="s">
        <v>43</v>
      </c>
      <c r="D2221" s="61">
        <v>165170.29</v>
      </c>
      <c r="E2221" s="62">
        <v>0</v>
      </c>
    </row>
    <row r="2222" spans="1:5" x14ac:dyDescent="0.2">
      <c r="A2222" s="60">
        <v>36500</v>
      </c>
      <c r="B2222" s="7" t="s">
        <v>2238</v>
      </c>
      <c r="C2222" s="60" t="s">
        <v>43</v>
      </c>
      <c r="D2222" s="61">
        <v>116721.33</v>
      </c>
      <c r="E2222" s="62">
        <v>0</v>
      </c>
    </row>
    <row r="2223" spans="1:5" x14ac:dyDescent="0.2">
      <c r="A2223" s="60">
        <v>20017</v>
      </c>
      <c r="B2223" s="7" t="s">
        <v>2239</v>
      </c>
      <c r="C2223" s="60" t="s">
        <v>23</v>
      </c>
      <c r="D2223" s="61">
        <v>12.32</v>
      </c>
      <c r="E2223" s="62">
        <v>0</v>
      </c>
    </row>
    <row r="2224" spans="1:5" x14ac:dyDescent="0.2">
      <c r="A2224" s="60">
        <v>20007</v>
      </c>
      <c r="B2224" s="7" t="s">
        <v>2240</v>
      </c>
      <c r="C2224" s="60" t="s">
        <v>23</v>
      </c>
      <c r="D2224" s="61">
        <v>7.35</v>
      </c>
      <c r="E2224" s="62">
        <v>0</v>
      </c>
    </row>
    <row r="2225" spans="1:5" x14ac:dyDescent="0.2">
      <c r="A2225" s="60">
        <v>39831</v>
      </c>
      <c r="B2225" s="7" t="s">
        <v>2241</v>
      </c>
      <c r="C2225" s="60" t="s">
        <v>459</v>
      </c>
      <c r="D2225" s="61">
        <v>247.04</v>
      </c>
      <c r="E2225" s="62">
        <v>0</v>
      </c>
    </row>
    <row r="2226" spans="1:5" x14ac:dyDescent="0.2">
      <c r="A2226" s="60">
        <v>36888</v>
      </c>
      <c r="B2226" s="7" t="s">
        <v>2242</v>
      </c>
      <c r="C2226" s="60" t="s">
        <v>23</v>
      </c>
      <c r="D2226" s="61">
        <v>34.22</v>
      </c>
      <c r="E2226" s="62">
        <v>0</v>
      </c>
    </row>
    <row r="2227" spans="1:5" x14ac:dyDescent="0.2">
      <c r="A2227" s="60">
        <v>39836</v>
      </c>
      <c r="B2227" s="7" t="s">
        <v>2243</v>
      </c>
      <c r="C2227" s="60" t="s">
        <v>459</v>
      </c>
      <c r="D2227" s="61">
        <v>217.07</v>
      </c>
      <c r="E2227" s="62">
        <v>0</v>
      </c>
    </row>
    <row r="2228" spans="1:5" x14ac:dyDescent="0.2">
      <c r="A2228" s="60">
        <v>39830</v>
      </c>
      <c r="B2228" s="7" t="s">
        <v>2244</v>
      </c>
      <c r="C2228" s="60" t="s">
        <v>459</v>
      </c>
      <c r="D2228" s="61">
        <v>247.56</v>
      </c>
      <c r="E2228" s="62">
        <v>0</v>
      </c>
    </row>
    <row r="2229" spans="1:5" x14ac:dyDescent="0.2">
      <c r="A2229" s="60">
        <v>36487</v>
      </c>
      <c r="B2229" s="7" t="s">
        <v>2245</v>
      </c>
      <c r="C2229" s="60" t="s">
        <v>43</v>
      </c>
      <c r="D2229" s="61">
        <v>3762.74</v>
      </c>
      <c r="E2229" s="62">
        <v>0</v>
      </c>
    </row>
    <row r="2230" spans="1:5" x14ac:dyDescent="0.2">
      <c r="A2230" s="60">
        <v>44475</v>
      </c>
      <c r="B2230" s="7" t="s">
        <v>2246</v>
      </c>
      <c r="C2230" s="60" t="s">
        <v>43</v>
      </c>
      <c r="D2230" s="61">
        <v>1267440.02</v>
      </c>
      <c r="E2230" s="62">
        <v>0</v>
      </c>
    </row>
    <row r="2231" spans="1:5" x14ac:dyDescent="0.2">
      <c r="A2231" s="60">
        <v>44474</v>
      </c>
      <c r="B2231" s="7" t="s">
        <v>2247</v>
      </c>
      <c r="C2231" s="60" t="s">
        <v>43</v>
      </c>
      <c r="D2231" s="61">
        <v>2437384.66</v>
      </c>
      <c r="E2231" s="62">
        <v>0</v>
      </c>
    </row>
    <row r="2232" spans="1:5" x14ac:dyDescent="0.2">
      <c r="A2232" s="60">
        <v>37775</v>
      </c>
      <c r="B2232" s="7" t="s">
        <v>2248</v>
      </c>
      <c r="C2232" s="60" t="s">
        <v>43</v>
      </c>
      <c r="D2232" s="61">
        <v>399985.58</v>
      </c>
      <c r="E2232" s="62">
        <v>0</v>
      </c>
    </row>
    <row r="2233" spans="1:5" x14ac:dyDescent="0.2">
      <c r="A2233" s="60">
        <v>10712</v>
      </c>
      <c r="B2233" s="7" t="s">
        <v>2249</v>
      </c>
      <c r="C2233" s="60" t="s">
        <v>43</v>
      </c>
      <c r="D2233" s="61">
        <v>99996.39</v>
      </c>
      <c r="E2233" s="62">
        <v>0</v>
      </c>
    </row>
    <row r="2234" spans="1:5" x14ac:dyDescent="0.2">
      <c r="A2234" s="60">
        <v>3363</v>
      </c>
      <c r="B2234" s="7" t="s">
        <v>2250</v>
      </c>
      <c r="C2234" s="60" t="s">
        <v>43</v>
      </c>
      <c r="D2234" s="61">
        <v>140654.26999999999</v>
      </c>
      <c r="E2234" s="62">
        <v>0</v>
      </c>
    </row>
    <row r="2235" spans="1:5" x14ac:dyDescent="0.2">
      <c r="A2235" s="60">
        <v>3365</v>
      </c>
      <c r="B2235" s="7" t="s">
        <v>2251</v>
      </c>
      <c r="C2235" s="60" t="s">
        <v>43</v>
      </c>
      <c r="D2235" s="61">
        <v>328779.34999999998</v>
      </c>
      <c r="E2235" s="62">
        <v>0</v>
      </c>
    </row>
    <row r="2236" spans="1:5" x14ac:dyDescent="0.2">
      <c r="A2236" s="60">
        <v>7569</v>
      </c>
      <c r="B2236" s="7" t="s">
        <v>2252</v>
      </c>
      <c r="C2236" s="60" t="s">
        <v>43</v>
      </c>
      <c r="D2236" s="61"/>
      <c r="E2236" s="62">
        <v>0</v>
      </c>
    </row>
    <row r="2237" spans="1:5" x14ac:dyDescent="0.2">
      <c r="A2237" s="60">
        <v>3378</v>
      </c>
      <c r="B2237" s="7" t="s">
        <v>2253</v>
      </c>
      <c r="C2237" s="60" t="s">
        <v>43</v>
      </c>
      <c r="D2237" s="61">
        <v>136.47999999999999</v>
      </c>
      <c r="E2237" s="62">
        <v>0</v>
      </c>
    </row>
    <row r="2238" spans="1:5" x14ac:dyDescent="0.2">
      <c r="A2238" s="60">
        <v>3380</v>
      </c>
      <c r="B2238" s="7" t="s">
        <v>2254</v>
      </c>
      <c r="C2238" s="60" t="s">
        <v>43</v>
      </c>
      <c r="D2238" s="61">
        <v>95.54</v>
      </c>
      <c r="E2238" s="62">
        <v>0</v>
      </c>
    </row>
    <row r="2239" spans="1:5" x14ac:dyDescent="0.2">
      <c r="A2239" s="60">
        <v>3379</v>
      </c>
      <c r="B2239" s="7" t="s">
        <v>2255</v>
      </c>
      <c r="C2239" s="60" t="s">
        <v>43</v>
      </c>
      <c r="D2239" s="61">
        <v>92.24</v>
      </c>
      <c r="E2239" s="62">
        <v>0</v>
      </c>
    </row>
    <row r="2240" spans="1:5" x14ac:dyDescent="0.2">
      <c r="A2240" s="60">
        <v>11991</v>
      </c>
      <c r="B2240" s="7" t="s">
        <v>2256</v>
      </c>
      <c r="C2240" s="60" t="s">
        <v>43</v>
      </c>
      <c r="D2240" s="61">
        <v>107.1</v>
      </c>
      <c r="E2240" s="62">
        <v>0</v>
      </c>
    </row>
    <row r="2241" spans="1:5" x14ac:dyDescent="0.2">
      <c r="A2241" s="60">
        <v>44305</v>
      </c>
      <c r="B2241" s="7" t="s">
        <v>2257</v>
      </c>
      <c r="C2241" s="60" t="s">
        <v>43</v>
      </c>
      <c r="D2241" s="61">
        <v>1911.39</v>
      </c>
      <c r="E2241" s="62">
        <v>0</v>
      </c>
    </row>
    <row r="2242" spans="1:5" x14ac:dyDescent="0.2">
      <c r="A2242" s="60">
        <v>34349</v>
      </c>
      <c r="B2242" s="7" t="s">
        <v>2258</v>
      </c>
      <c r="C2242" s="60" t="s">
        <v>43</v>
      </c>
      <c r="D2242" s="61">
        <v>25.64</v>
      </c>
      <c r="E2242" s="62">
        <v>0</v>
      </c>
    </row>
    <row r="2243" spans="1:5" x14ac:dyDescent="0.2">
      <c r="A2243" s="60">
        <v>11029</v>
      </c>
      <c r="B2243" s="7" t="s">
        <v>2259</v>
      </c>
      <c r="C2243" s="60" t="s">
        <v>1349</v>
      </c>
      <c r="D2243" s="61">
        <v>1.48</v>
      </c>
      <c r="E2243" s="62">
        <v>0</v>
      </c>
    </row>
    <row r="2244" spans="1:5" x14ac:dyDescent="0.2">
      <c r="A2244" s="60">
        <v>4316</v>
      </c>
      <c r="B2244" s="7" t="s">
        <v>2260</v>
      </c>
      <c r="C2244" s="60" t="s">
        <v>43</v>
      </c>
      <c r="D2244" s="61">
        <v>1.49</v>
      </c>
      <c r="E2244" s="62">
        <v>0</v>
      </c>
    </row>
    <row r="2245" spans="1:5" x14ac:dyDescent="0.2">
      <c r="A2245" s="60">
        <v>4313</v>
      </c>
      <c r="B2245" s="7" t="s">
        <v>2261</v>
      </c>
      <c r="C2245" s="60" t="s">
        <v>1349</v>
      </c>
      <c r="D2245" s="61">
        <v>2.14</v>
      </c>
      <c r="E2245" s="62">
        <v>0</v>
      </c>
    </row>
    <row r="2246" spans="1:5" x14ac:dyDescent="0.2">
      <c r="A2246" s="60">
        <v>4317</v>
      </c>
      <c r="B2246" s="7" t="s">
        <v>2262</v>
      </c>
      <c r="C2246" s="60" t="s">
        <v>43</v>
      </c>
      <c r="D2246" s="61">
        <v>2.44</v>
      </c>
      <c r="E2246" s="62">
        <v>0</v>
      </c>
    </row>
    <row r="2247" spans="1:5" x14ac:dyDescent="0.2">
      <c r="A2247" s="60">
        <v>4314</v>
      </c>
      <c r="B2247" s="7" t="s">
        <v>2263</v>
      </c>
      <c r="C2247" s="60" t="s">
        <v>1349</v>
      </c>
      <c r="D2247" s="61">
        <v>2.86</v>
      </c>
      <c r="E2247" s="62">
        <v>0</v>
      </c>
    </row>
    <row r="2248" spans="1:5" x14ac:dyDescent="0.2">
      <c r="A2248" s="60">
        <v>10921</v>
      </c>
      <c r="B2248" s="7" t="s">
        <v>2264</v>
      </c>
      <c r="C2248" s="60" t="s">
        <v>43</v>
      </c>
      <c r="D2248" s="61"/>
      <c r="E2248" s="62">
        <v>0</v>
      </c>
    </row>
    <row r="2249" spans="1:5" x14ac:dyDescent="0.2">
      <c r="A2249" s="60">
        <v>10922</v>
      </c>
      <c r="B2249" s="7" t="s">
        <v>2265</v>
      </c>
      <c r="C2249" s="60" t="s">
        <v>43</v>
      </c>
      <c r="D2249" s="61"/>
      <c r="E2249" s="62">
        <v>0</v>
      </c>
    </row>
    <row r="2250" spans="1:5" x14ac:dyDescent="0.2">
      <c r="A2250" s="60">
        <v>10923</v>
      </c>
      <c r="B2250" s="7" t="s">
        <v>2266</v>
      </c>
      <c r="C2250" s="60" t="s">
        <v>43</v>
      </c>
      <c r="D2250" s="61"/>
      <c r="E2250" s="62">
        <v>0</v>
      </c>
    </row>
    <row r="2251" spans="1:5" x14ac:dyDescent="0.2">
      <c r="A2251" s="60">
        <v>10924</v>
      </c>
      <c r="B2251" s="7" t="s">
        <v>2267</v>
      </c>
      <c r="C2251" s="60" t="s">
        <v>43</v>
      </c>
      <c r="D2251" s="61"/>
      <c r="E2251" s="62">
        <v>0</v>
      </c>
    </row>
    <row r="2252" spans="1:5" x14ac:dyDescent="0.2">
      <c r="A2252" s="60">
        <v>12772</v>
      </c>
      <c r="B2252" s="7" t="s">
        <v>2268</v>
      </c>
      <c r="C2252" s="60" t="s">
        <v>43</v>
      </c>
      <c r="D2252" s="61">
        <v>1484.45</v>
      </c>
      <c r="E2252" s="62">
        <v>0</v>
      </c>
    </row>
    <row r="2253" spans="1:5" x14ac:dyDescent="0.2">
      <c r="A2253" s="60">
        <v>12770</v>
      </c>
      <c r="B2253" s="7" t="s">
        <v>2269</v>
      </c>
      <c r="C2253" s="60" t="s">
        <v>43</v>
      </c>
      <c r="D2253" s="61">
        <v>893.19</v>
      </c>
      <c r="E2253" s="62">
        <v>0</v>
      </c>
    </row>
    <row r="2254" spans="1:5" x14ac:dyDescent="0.2">
      <c r="A2254" s="60">
        <v>12775</v>
      </c>
      <c r="B2254" s="7" t="s">
        <v>2270</v>
      </c>
      <c r="C2254" s="60" t="s">
        <v>43</v>
      </c>
      <c r="D2254" s="61">
        <v>654.16</v>
      </c>
      <c r="E2254" s="62">
        <v>0</v>
      </c>
    </row>
    <row r="2255" spans="1:5" x14ac:dyDescent="0.2">
      <c r="A2255" s="60">
        <v>12768</v>
      </c>
      <c r="B2255" s="7" t="s">
        <v>2271</v>
      </c>
      <c r="C2255" s="60" t="s">
        <v>43</v>
      </c>
      <c r="D2255" s="61">
        <v>2088.3000000000002</v>
      </c>
      <c r="E2255" s="62">
        <v>0</v>
      </c>
    </row>
    <row r="2256" spans="1:5" x14ac:dyDescent="0.2">
      <c r="A2256" s="60">
        <v>12769</v>
      </c>
      <c r="B2256" s="7" t="s">
        <v>2272</v>
      </c>
      <c r="C2256" s="60" t="s">
        <v>43</v>
      </c>
      <c r="D2256" s="61">
        <v>171.09</v>
      </c>
      <c r="E2256" s="62">
        <v>0</v>
      </c>
    </row>
    <row r="2257" spans="1:5" x14ac:dyDescent="0.2">
      <c r="A2257" s="60">
        <v>12773</v>
      </c>
      <c r="B2257" s="7" t="s">
        <v>2273</v>
      </c>
      <c r="C2257" s="60" t="s">
        <v>43</v>
      </c>
      <c r="D2257" s="61">
        <v>183.67</v>
      </c>
      <c r="E2257" s="62">
        <v>0</v>
      </c>
    </row>
    <row r="2258" spans="1:5" x14ac:dyDescent="0.2">
      <c r="A2258" s="60">
        <v>12774</v>
      </c>
      <c r="B2258" s="7" t="s">
        <v>2274</v>
      </c>
      <c r="C2258" s="60" t="s">
        <v>43</v>
      </c>
      <c r="D2258" s="61">
        <v>226.44</v>
      </c>
      <c r="E2258" s="62">
        <v>0</v>
      </c>
    </row>
    <row r="2259" spans="1:5" x14ac:dyDescent="0.2">
      <c r="A2259" s="60">
        <v>12776</v>
      </c>
      <c r="B2259" s="7" t="s">
        <v>2275</v>
      </c>
      <c r="C2259" s="60" t="s">
        <v>43</v>
      </c>
      <c r="D2259" s="61">
        <v>3371.47</v>
      </c>
      <c r="E2259" s="62">
        <v>0</v>
      </c>
    </row>
    <row r="2260" spans="1:5" x14ac:dyDescent="0.2">
      <c r="A2260" s="60">
        <v>12777</v>
      </c>
      <c r="B2260" s="7" t="s">
        <v>2276</v>
      </c>
      <c r="C2260" s="60" t="s">
        <v>43</v>
      </c>
      <c r="D2260" s="61">
        <v>4403.05</v>
      </c>
      <c r="E2260" s="62">
        <v>0</v>
      </c>
    </row>
    <row r="2261" spans="1:5" x14ac:dyDescent="0.2">
      <c r="A2261" s="60">
        <v>12873</v>
      </c>
      <c r="B2261" s="7" t="s">
        <v>2277</v>
      </c>
      <c r="C2261" s="60" t="s">
        <v>188</v>
      </c>
      <c r="D2261" s="61">
        <v>24.31</v>
      </c>
      <c r="E2261" s="62">
        <v>0</v>
      </c>
    </row>
    <row r="2262" spans="1:5" x14ac:dyDescent="0.2">
      <c r="A2262" s="60">
        <v>41076</v>
      </c>
      <c r="B2262" s="7" t="s">
        <v>2278</v>
      </c>
      <c r="C2262" s="60" t="s">
        <v>190</v>
      </c>
      <c r="D2262" s="61">
        <v>4274.6400000000003</v>
      </c>
      <c r="E2262" s="62">
        <v>0</v>
      </c>
    </row>
    <row r="2263" spans="1:5" x14ac:dyDescent="0.2">
      <c r="A2263" s="60">
        <v>140</v>
      </c>
      <c r="B2263" s="7" t="s">
        <v>2279</v>
      </c>
      <c r="C2263" s="60" t="s">
        <v>17</v>
      </c>
      <c r="D2263" s="61">
        <v>19.27</v>
      </c>
      <c r="E2263" s="62">
        <v>0</v>
      </c>
    </row>
    <row r="2264" spans="1:5" x14ac:dyDescent="0.2">
      <c r="A2264" s="60">
        <v>151</v>
      </c>
      <c r="B2264" s="7" t="s">
        <v>2280</v>
      </c>
      <c r="C2264" s="60" t="s">
        <v>91</v>
      </c>
      <c r="D2264" s="61">
        <v>28.44</v>
      </c>
      <c r="E2264" s="62">
        <v>0</v>
      </c>
    </row>
    <row r="2265" spans="1:5" x14ac:dyDescent="0.2">
      <c r="A2265" s="60">
        <v>7340</v>
      </c>
      <c r="B2265" s="7" t="s">
        <v>2281</v>
      </c>
      <c r="C2265" s="60" t="s">
        <v>91</v>
      </c>
      <c r="D2265" s="61">
        <v>33.61</v>
      </c>
      <c r="E2265" s="62">
        <v>0</v>
      </c>
    </row>
    <row r="2266" spans="1:5" x14ac:dyDescent="0.2">
      <c r="A2266" s="60">
        <v>40929</v>
      </c>
      <c r="B2266" s="7" t="s">
        <v>2282</v>
      </c>
      <c r="C2266" s="60" t="s">
        <v>190</v>
      </c>
      <c r="D2266" s="61">
        <v>6460.71</v>
      </c>
      <c r="E2266" s="62">
        <v>0</v>
      </c>
    </row>
    <row r="2267" spans="1:5" x14ac:dyDescent="0.2">
      <c r="A2267" s="60">
        <v>2701</v>
      </c>
      <c r="B2267" s="7" t="s">
        <v>2283</v>
      </c>
      <c r="C2267" s="60" t="s">
        <v>188</v>
      </c>
      <c r="D2267" s="61">
        <v>36.75</v>
      </c>
      <c r="E2267" s="62">
        <v>0</v>
      </c>
    </row>
    <row r="2268" spans="1:5" x14ac:dyDescent="0.2">
      <c r="A2268" s="60">
        <v>38064</v>
      </c>
      <c r="B2268" s="7" t="s">
        <v>2284</v>
      </c>
      <c r="C2268" s="60" t="s">
        <v>43</v>
      </c>
      <c r="D2268" s="61">
        <v>21.45</v>
      </c>
      <c r="E2268" s="62">
        <v>0</v>
      </c>
    </row>
    <row r="2269" spans="1:5" x14ac:dyDescent="0.2">
      <c r="A2269" s="60">
        <v>38114</v>
      </c>
      <c r="B2269" s="7" t="s">
        <v>2285</v>
      </c>
      <c r="C2269" s="60" t="s">
        <v>43</v>
      </c>
      <c r="D2269" s="61">
        <v>19.18</v>
      </c>
      <c r="E2269" s="62">
        <v>0</v>
      </c>
    </row>
    <row r="2270" spans="1:5" x14ac:dyDescent="0.2">
      <c r="A2270" s="60">
        <v>38115</v>
      </c>
      <c r="B2270" s="7" t="s">
        <v>2286</v>
      </c>
      <c r="C2270" s="60" t="s">
        <v>43</v>
      </c>
      <c r="D2270" s="61">
        <v>20.48</v>
      </c>
      <c r="E2270" s="62">
        <v>0</v>
      </c>
    </row>
    <row r="2271" spans="1:5" x14ac:dyDescent="0.2">
      <c r="A2271" s="60">
        <v>38065</v>
      </c>
      <c r="B2271" s="7" t="s">
        <v>2287</v>
      </c>
      <c r="C2271" s="60" t="s">
        <v>43</v>
      </c>
      <c r="D2271" s="61">
        <v>30.43</v>
      </c>
      <c r="E2271" s="62">
        <v>0</v>
      </c>
    </row>
    <row r="2272" spans="1:5" x14ac:dyDescent="0.2">
      <c r="A2272" s="60">
        <v>38078</v>
      </c>
      <c r="B2272" s="7" t="s">
        <v>2288</v>
      </c>
      <c r="C2272" s="60" t="s">
        <v>43</v>
      </c>
      <c r="D2272" s="61">
        <v>17.75</v>
      </c>
      <c r="E2272" s="62">
        <v>0</v>
      </c>
    </row>
    <row r="2273" spans="1:5" x14ac:dyDescent="0.2">
      <c r="A2273" s="60">
        <v>38113</v>
      </c>
      <c r="B2273" s="7" t="s">
        <v>2289</v>
      </c>
      <c r="C2273" s="60" t="s">
        <v>43</v>
      </c>
      <c r="D2273" s="61">
        <v>9.64</v>
      </c>
      <c r="E2273" s="62">
        <v>0</v>
      </c>
    </row>
    <row r="2274" spans="1:5" x14ac:dyDescent="0.2">
      <c r="A2274" s="60">
        <v>38063</v>
      </c>
      <c r="B2274" s="7" t="s">
        <v>2290</v>
      </c>
      <c r="C2274" s="60" t="s">
        <v>43</v>
      </c>
      <c r="D2274" s="61">
        <v>10.34</v>
      </c>
      <c r="E2274" s="62">
        <v>0</v>
      </c>
    </row>
    <row r="2275" spans="1:5" x14ac:dyDescent="0.2">
      <c r="A2275" s="60">
        <v>38073</v>
      </c>
      <c r="B2275" s="7" t="s">
        <v>2291</v>
      </c>
      <c r="C2275" s="60" t="s">
        <v>43</v>
      </c>
      <c r="D2275" s="61">
        <v>25.1</v>
      </c>
      <c r="E2275" s="62">
        <v>0</v>
      </c>
    </row>
    <row r="2276" spans="1:5" x14ac:dyDescent="0.2">
      <c r="A2276" s="60">
        <v>38080</v>
      </c>
      <c r="B2276" s="7" t="s">
        <v>2292</v>
      </c>
      <c r="C2276" s="60" t="s">
        <v>43</v>
      </c>
      <c r="D2276" s="61">
        <v>30.83</v>
      </c>
      <c r="E2276" s="62">
        <v>0</v>
      </c>
    </row>
    <row r="2277" spans="1:5" x14ac:dyDescent="0.2">
      <c r="A2277" s="60">
        <v>38069</v>
      </c>
      <c r="B2277" s="7" t="s">
        <v>2293</v>
      </c>
      <c r="C2277" s="60" t="s">
        <v>43</v>
      </c>
      <c r="D2277" s="61">
        <v>16.86</v>
      </c>
      <c r="E2277" s="62">
        <v>0</v>
      </c>
    </row>
    <row r="2278" spans="1:5" x14ac:dyDescent="0.2">
      <c r="A2278" s="60">
        <v>38077</v>
      </c>
      <c r="B2278" s="7" t="s">
        <v>2294</v>
      </c>
      <c r="C2278" s="60" t="s">
        <v>43</v>
      </c>
      <c r="D2278" s="61">
        <v>16.48</v>
      </c>
      <c r="E2278" s="62">
        <v>0</v>
      </c>
    </row>
    <row r="2279" spans="1:5" x14ac:dyDescent="0.2">
      <c r="A2279" s="60">
        <v>38112</v>
      </c>
      <c r="B2279" s="7" t="s">
        <v>2295</v>
      </c>
      <c r="C2279" s="60" t="s">
        <v>43</v>
      </c>
      <c r="D2279" s="61">
        <v>7.4</v>
      </c>
      <c r="E2279" s="62">
        <v>0</v>
      </c>
    </row>
    <row r="2280" spans="1:5" x14ac:dyDescent="0.2">
      <c r="A2280" s="60">
        <v>38062</v>
      </c>
      <c r="B2280" s="7" t="s">
        <v>2296</v>
      </c>
      <c r="C2280" s="60" t="s">
        <v>43</v>
      </c>
      <c r="D2280" s="61">
        <v>7.6</v>
      </c>
      <c r="E2280" s="62">
        <v>0</v>
      </c>
    </row>
    <row r="2281" spans="1:5" x14ac:dyDescent="0.2">
      <c r="A2281" s="60">
        <v>12129</v>
      </c>
      <c r="B2281" s="7" t="s">
        <v>2297</v>
      </c>
      <c r="C2281" s="60" t="s">
        <v>43</v>
      </c>
      <c r="D2281" s="61">
        <v>13.42</v>
      </c>
      <c r="E2281" s="62">
        <v>0</v>
      </c>
    </row>
    <row r="2282" spans="1:5" x14ac:dyDescent="0.2">
      <c r="A2282" s="60">
        <v>12128</v>
      </c>
      <c r="B2282" s="7" t="s">
        <v>2298</v>
      </c>
      <c r="C2282" s="60" t="s">
        <v>43</v>
      </c>
      <c r="D2282" s="61">
        <v>10.16</v>
      </c>
      <c r="E2282" s="62">
        <v>0</v>
      </c>
    </row>
    <row r="2283" spans="1:5" x14ac:dyDescent="0.2">
      <c r="A2283" s="60">
        <v>38081</v>
      </c>
      <c r="B2283" s="7" t="s">
        <v>2299</v>
      </c>
      <c r="C2283" s="60" t="s">
        <v>43</v>
      </c>
      <c r="D2283" s="61">
        <v>26.15</v>
      </c>
      <c r="E2283" s="62">
        <v>0</v>
      </c>
    </row>
    <row r="2284" spans="1:5" x14ac:dyDescent="0.2">
      <c r="A2284" s="60">
        <v>38070</v>
      </c>
      <c r="B2284" s="7" t="s">
        <v>2300</v>
      </c>
      <c r="C2284" s="60" t="s">
        <v>43</v>
      </c>
      <c r="D2284" s="61">
        <v>18.02</v>
      </c>
      <c r="E2284" s="62">
        <v>0</v>
      </c>
    </row>
    <row r="2285" spans="1:5" x14ac:dyDescent="0.2">
      <c r="A2285" s="60">
        <v>38074</v>
      </c>
      <c r="B2285" s="7" t="s">
        <v>2301</v>
      </c>
      <c r="C2285" s="60" t="s">
        <v>43</v>
      </c>
      <c r="D2285" s="61">
        <v>27.4</v>
      </c>
      <c r="E2285" s="62">
        <v>0</v>
      </c>
    </row>
    <row r="2286" spans="1:5" x14ac:dyDescent="0.2">
      <c r="A2286" s="60">
        <v>38072</v>
      </c>
      <c r="B2286" s="7" t="s">
        <v>2302</v>
      </c>
      <c r="C2286" s="60" t="s">
        <v>43</v>
      </c>
      <c r="D2286" s="61">
        <v>22.6</v>
      </c>
      <c r="E2286" s="62">
        <v>0</v>
      </c>
    </row>
    <row r="2287" spans="1:5" x14ac:dyDescent="0.2">
      <c r="A2287" s="60">
        <v>38079</v>
      </c>
      <c r="B2287" s="7" t="s">
        <v>2303</v>
      </c>
      <c r="C2287" s="60" t="s">
        <v>43</v>
      </c>
      <c r="D2287" s="61">
        <v>23.52</v>
      </c>
      <c r="E2287" s="62">
        <v>0</v>
      </c>
    </row>
    <row r="2288" spans="1:5" x14ac:dyDescent="0.2">
      <c r="A2288" s="60">
        <v>38068</v>
      </c>
      <c r="B2288" s="7" t="s">
        <v>2304</v>
      </c>
      <c r="C2288" s="60" t="s">
        <v>43</v>
      </c>
      <c r="D2288" s="61">
        <v>15.6</v>
      </c>
      <c r="E2288" s="62">
        <v>0</v>
      </c>
    </row>
    <row r="2289" spans="1:5" x14ac:dyDescent="0.2">
      <c r="A2289" s="60">
        <v>38071</v>
      </c>
      <c r="B2289" s="7" t="s">
        <v>2305</v>
      </c>
      <c r="C2289" s="60" t="s">
        <v>43</v>
      </c>
      <c r="D2289" s="61">
        <v>18.649999999999999</v>
      </c>
      <c r="E2289" s="62">
        <v>0</v>
      </c>
    </row>
    <row r="2290" spans="1:5" x14ac:dyDescent="0.2">
      <c r="A2290" s="60">
        <v>45279</v>
      </c>
      <c r="B2290" s="7" t="s">
        <v>2306</v>
      </c>
      <c r="C2290" s="60" t="s">
        <v>43</v>
      </c>
      <c r="D2290" s="61">
        <v>1089.9000000000001</v>
      </c>
      <c r="E2290" s="62">
        <v>0</v>
      </c>
    </row>
    <row r="2291" spans="1:5" x14ac:dyDescent="0.2">
      <c r="A2291" s="60">
        <v>3405</v>
      </c>
      <c r="B2291" s="7" t="s">
        <v>2307</v>
      </c>
      <c r="C2291" s="60" t="s">
        <v>43</v>
      </c>
      <c r="D2291" s="61"/>
      <c r="E2291" s="62">
        <v>0</v>
      </c>
    </row>
    <row r="2292" spans="1:5" x14ac:dyDescent="0.2">
      <c r="A2292" s="60">
        <v>3394</v>
      </c>
      <c r="B2292" s="7" t="s">
        <v>2308</v>
      </c>
      <c r="C2292" s="60" t="s">
        <v>43</v>
      </c>
      <c r="D2292" s="61"/>
      <c r="E2292" s="62">
        <v>0</v>
      </c>
    </row>
    <row r="2293" spans="1:5" x14ac:dyDescent="0.2">
      <c r="A2293" s="60">
        <v>3393</v>
      </c>
      <c r="B2293" s="7" t="s">
        <v>2309</v>
      </c>
      <c r="C2293" s="60" t="s">
        <v>43</v>
      </c>
      <c r="D2293" s="61"/>
      <c r="E2293" s="62">
        <v>0</v>
      </c>
    </row>
    <row r="2294" spans="1:5" x14ac:dyDescent="0.2">
      <c r="A2294" s="60">
        <v>3406</v>
      </c>
      <c r="B2294" s="7" t="s">
        <v>2310</v>
      </c>
      <c r="C2294" s="60" t="s">
        <v>43</v>
      </c>
      <c r="D2294" s="61"/>
      <c r="E2294" s="62">
        <v>0</v>
      </c>
    </row>
    <row r="2295" spans="1:5" x14ac:dyDescent="0.2">
      <c r="A2295" s="60">
        <v>3395</v>
      </c>
      <c r="B2295" s="7" t="s">
        <v>2311</v>
      </c>
      <c r="C2295" s="60" t="s">
        <v>43</v>
      </c>
      <c r="D2295" s="61"/>
      <c r="E2295" s="62">
        <v>0</v>
      </c>
    </row>
    <row r="2296" spans="1:5" x14ac:dyDescent="0.2">
      <c r="A2296" s="60">
        <v>3398</v>
      </c>
      <c r="B2296" s="7" t="s">
        <v>2312</v>
      </c>
      <c r="C2296" s="60" t="s">
        <v>43</v>
      </c>
      <c r="D2296" s="61"/>
      <c r="E2296" s="62">
        <v>0</v>
      </c>
    </row>
    <row r="2297" spans="1:5" x14ac:dyDescent="0.2">
      <c r="A2297" s="60">
        <v>40662</v>
      </c>
      <c r="B2297" s="7" t="s">
        <v>2313</v>
      </c>
      <c r="C2297" s="60" t="s">
        <v>43</v>
      </c>
      <c r="D2297" s="61">
        <v>323.58999999999997</v>
      </c>
      <c r="E2297" s="62">
        <v>0</v>
      </c>
    </row>
    <row r="2298" spans="1:5" x14ac:dyDescent="0.2">
      <c r="A2298" s="60">
        <v>3437</v>
      </c>
      <c r="B2298" s="7" t="s">
        <v>2314</v>
      </c>
      <c r="C2298" s="60" t="s">
        <v>410</v>
      </c>
      <c r="D2298" s="61">
        <v>898.88</v>
      </c>
      <c r="E2298" s="62">
        <v>0</v>
      </c>
    </row>
    <row r="2299" spans="1:5" x14ac:dyDescent="0.2">
      <c r="A2299" s="60">
        <v>11190</v>
      </c>
      <c r="B2299" s="7" t="s">
        <v>2315</v>
      </c>
      <c r="C2299" s="60" t="s">
        <v>43</v>
      </c>
      <c r="D2299" s="61"/>
      <c r="E2299" s="62">
        <v>0</v>
      </c>
    </row>
    <row r="2300" spans="1:5" x14ac:dyDescent="0.2">
      <c r="A2300" s="60">
        <v>34377</v>
      </c>
      <c r="B2300" s="7" t="s">
        <v>2316</v>
      </c>
      <c r="C2300" s="60" t="s">
        <v>43</v>
      </c>
      <c r="D2300" s="61">
        <v>240.94</v>
      </c>
      <c r="E2300" s="62">
        <v>0</v>
      </c>
    </row>
    <row r="2301" spans="1:5" x14ac:dyDescent="0.2">
      <c r="A2301" s="60">
        <v>40659</v>
      </c>
      <c r="B2301" s="7" t="s">
        <v>2317</v>
      </c>
      <c r="C2301" s="60" t="s">
        <v>410</v>
      </c>
      <c r="D2301" s="61">
        <v>1271.78</v>
      </c>
      <c r="E2301" s="62">
        <v>0</v>
      </c>
    </row>
    <row r="2302" spans="1:5" x14ac:dyDescent="0.2">
      <c r="A2302" s="60">
        <v>40660</v>
      </c>
      <c r="B2302" s="7" t="s">
        <v>2318</v>
      </c>
      <c r="C2302" s="60" t="s">
        <v>410</v>
      </c>
      <c r="D2302" s="61">
        <v>1611.83</v>
      </c>
      <c r="E2302" s="62">
        <v>0</v>
      </c>
    </row>
    <row r="2303" spans="1:5" x14ac:dyDescent="0.2">
      <c r="A2303" s="60">
        <v>40661</v>
      </c>
      <c r="B2303" s="7" t="s">
        <v>2319</v>
      </c>
      <c r="C2303" s="60" t="s">
        <v>410</v>
      </c>
      <c r="D2303" s="61">
        <v>991</v>
      </c>
      <c r="E2303" s="62">
        <v>0</v>
      </c>
    </row>
    <row r="2304" spans="1:5" x14ac:dyDescent="0.2">
      <c r="A2304" s="60">
        <v>3428</v>
      </c>
      <c r="B2304" s="7" t="s">
        <v>2320</v>
      </c>
      <c r="C2304" s="60" t="s">
        <v>410</v>
      </c>
      <c r="D2304" s="61">
        <v>1333.33</v>
      </c>
      <c r="E2304" s="62">
        <v>0</v>
      </c>
    </row>
    <row r="2305" spans="1:5" x14ac:dyDescent="0.2">
      <c r="A2305" s="60">
        <v>3429</v>
      </c>
      <c r="B2305" s="7" t="s">
        <v>2321</v>
      </c>
      <c r="C2305" s="60" t="s">
        <v>410</v>
      </c>
      <c r="D2305" s="61">
        <v>761.79</v>
      </c>
      <c r="E2305" s="62">
        <v>0</v>
      </c>
    </row>
    <row r="2306" spans="1:5" x14ac:dyDescent="0.2">
      <c r="A2306" s="60">
        <v>11199</v>
      </c>
      <c r="B2306" s="7" t="s">
        <v>2322</v>
      </c>
      <c r="C2306" s="60" t="s">
        <v>43</v>
      </c>
      <c r="D2306" s="61"/>
      <c r="E2306" s="62">
        <v>0</v>
      </c>
    </row>
    <row r="2307" spans="1:5" x14ac:dyDescent="0.2">
      <c r="A2307" s="60">
        <v>36896</v>
      </c>
      <c r="B2307" s="7" t="s">
        <v>2323</v>
      </c>
      <c r="C2307" s="60" t="s">
        <v>43</v>
      </c>
      <c r="D2307" s="61">
        <v>466.65</v>
      </c>
      <c r="E2307" s="62">
        <v>0</v>
      </c>
    </row>
    <row r="2308" spans="1:5" x14ac:dyDescent="0.2">
      <c r="A2308" s="60">
        <v>34367</v>
      </c>
      <c r="B2308" s="7" t="s">
        <v>2324</v>
      </c>
      <c r="C2308" s="60" t="s">
        <v>43</v>
      </c>
      <c r="D2308" s="61">
        <v>601.44000000000005</v>
      </c>
      <c r="E2308" s="62">
        <v>0</v>
      </c>
    </row>
    <row r="2309" spans="1:5" x14ac:dyDescent="0.2">
      <c r="A2309" s="60">
        <v>36897</v>
      </c>
      <c r="B2309" s="7" t="s">
        <v>2325</v>
      </c>
      <c r="C2309" s="60" t="s">
        <v>43</v>
      </c>
      <c r="D2309" s="61">
        <v>728.2</v>
      </c>
      <c r="E2309" s="62">
        <v>0</v>
      </c>
    </row>
    <row r="2310" spans="1:5" x14ac:dyDescent="0.2">
      <c r="A2310" s="60">
        <v>34369</v>
      </c>
      <c r="B2310" s="7" t="s">
        <v>2326</v>
      </c>
      <c r="C2310" s="60" t="s">
        <v>43</v>
      </c>
      <c r="D2310" s="61">
        <v>838.02</v>
      </c>
      <c r="E2310" s="62">
        <v>0</v>
      </c>
    </row>
    <row r="2311" spans="1:5" x14ac:dyDescent="0.2">
      <c r="A2311" s="60">
        <v>34364</v>
      </c>
      <c r="B2311" s="7" t="s">
        <v>2327</v>
      </c>
      <c r="C2311" s="60" t="s">
        <v>43</v>
      </c>
      <c r="D2311" s="61">
        <v>790.57</v>
      </c>
      <c r="E2311" s="62">
        <v>0</v>
      </c>
    </row>
    <row r="2312" spans="1:5" x14ac:dyDescent="0.2">
      <c r="A2312" s="60">
        <v>3421</v>
      </c>
      <c r="B2312" s="7" t="s">
        <v>2328</v>
      </c>
      <c r="C2312" s="60" t="s">
        <v>410</v>
      </c>
      <c r="D2312" s="61">
        <v>998.58</v>
      </c>
      <c r="E2312" s="62">
        <v>0</v>
      </c>
    </row>
    <row r="2313" spans="1:5" x14ac:dyDescent="0.2">
      <c r="A2313" s="60">
        <v>599</v>
      </c>
      <c r="B2313" s="7" t="s">
        <v>2329</v>
      </c>
      <c r="C2313" s="60" t="s">
        <v>410</v>
      </c>
      <c r="D2313" s="61">
        <v>851.07</v>
      </c>
      <c r="E2313" s="62">
        <v>0</v>
      </c>
    </row>
    <row r="2314" spans="1:5" x14ac:dyDescent="0.2">
      <c r="A2314" s="60">
        <v>44053</v>
      </c>
      <c r="B2314" s="7" t="s">
        <v>2330</v>
      </c>
      <c r="C2314" s="60" t="s">
        <v>43</v>
      </c>
      <c r="D2314" s="61">
        <v>1888.97</v>
      </c>
      <c r="E2314" s="62">
        <v>0</v>
      </c>
    </row>
    <row r="2315" spans="1:5" x14ac:dyDescent="0.2">
      <c r="A2315" s="60">
        <v>3423</v>
      </c>
      <c r="B2315" s="7" t="s">
        <v>2331</v>
      </c>
      <c r="C2315" s="60" t="s">
        <v>410</v>
      </c>
      <c r="D2315" s="61">
        <v>1408.24</v>
      </c>
      <c r="E2315" s="62">
        <v>0</v>
      </c>
    </row>
    <row r="2316" spans="1:5" x14ac:dyDescent="0.2">
      <c r="A2316" s="60">
        <v>34797</v>
      </c>
      <c r="B2316" s="7" t="s">
        <v>2332</v>
      </c>
      <c r="C2316" s="60" t="s">
        <v>43</v>
      </c>
      <c r="D2316" s="61"/>
      <c r="E2316" s="62">
        <v>0</v>
      </c>
    </row>
    <row r="2317" spans="1:5" x14ac:dyDescent="0.2">
      <c r="A2317" s="60">
        <v>34381</v>
      </c>
      <c r="B2317" s="7" t="s">
        <v>2333</v>
      </c>
      <c r="C2317" s="60" t="s">
        <v>43</v>
      </c>
      <c r="D2317" s="61">
        <v>343.64</v>
      </c>
      <c r="E2317" s="62">
        <v>0</v>
      </c>
    </row>
    <row r="2318" spans="1:5" x14ac:dyDescent="0.2">
      <c r="A2318" s="60">
        <v>44054</v>
      </c>
      <c r="B2318" s="7" t="s">
        <v>2334</v>
      </c>
      <c r="C2318" s="60" t="s">
        <v>43</v>
      </c>
      <c r="D2318" s="61">
        <v>677.65</v>
      </c>
      <c r="E2318" s="62">
        <v>0</v>
      </c>
    </row>
    <row r="2319" spans="1:5" x14ac:dyDescent="0.2">
      <c r="A2319" s="60">
        <v>44399</v>
      </c>
      <c r="B2319" s="7" t="s">
        <v>2335</v>
      </c>
      <c r="C2319" s="60" t="s">
        <v>43</v>
      </c>
      <c r="D2319" s="61">
        <v>925.89</v>
      </c>
      <c r="E2319" s="62">
        <v>0</v>
      </c>
    </row>
    <row r="2320" spans="1:5" x14ac:dyDescent="0.2">
      <c r="A2320" s="60">
        <v>44503</v>
      </c>
      <c r="B2320" s="7" t="s">
        <v>2336</v>
      </c>
      <c r="C2320" s="60" t="s">
        <v>188</v>
      </c>
      <c r="D2320" s="61">
        <v>19.16</v>
      </c>
      <c r="E2320" s="62">
        <v>0</v>
      </c>
    </row>
    <row r="2321" spans="1:5" x14ac:dyDescent="0.2">
      <c r="A2321" s="60">
        <v>41077</v>
      </c>
      <c r="B2321" s="7" t="s">
        <v>2337</v>
      </c>
      <c r="C2321" s="60" t="s">
        <v>190</v>
      </c>
      <c r="D2321" s="61">
        <v>3369.88</v>
      </c>
      <c r="E2321" s="62">
        <v>0</v>
      </c>
    </row>
    <row r="2322" spans="1:5" x14ac:dyDescent="0.2">
      <c r="A2322" s="60">
        <v>37963</v>
      </c>
      <c r="B2322" s="7" t="s">
        <v>2338</v>
      </c>
      <c r="C2322" s="60" t="s">
        <v>43</v>
      </c>
      <c r="D2322" s="61">
        <v>5.61</v>
      </c>
      <c r="E2322" s="62">
        <v>0</v>
      </c>
    </row>
    <row r="2323" spans="1:5" x14ac:dyDescent="0.2">
      <c r="A2323" s="60">
        <v>37964</v>
      </c>
      <c r="B2323" s="7" t="s">
        <v>2339</v>
      </c>
      <c r="C2323" s="60" t="s">
        <v>43</v>
      </c>
      <c r="D2323" s="61">
        <v>7.5</v>
      </c>
      <c r="E2323" s="62">
        <v>0</v>
      </c>
    </row>
    <row r="2324" spans="1:5" x14ac:dyDescent="0.2">
      <c r="A2324" s="60">
        <v>37965</v>
      </c>
      <c r="B2324" s="7" t="s">
        <v>2340</v>
      </c>
      <c r="C2324" s="60" t="s">
        <v>43</v>
      </c>
      <c r="D2324" s="61">
        <v>10.81</v>
      </c>
      <c r="E2324" s="62">
        <v>0</v>
      </c>
    </row>
    <row r="2325" spans="1:5" x14ac:dyDescent="0.2">
      <c r="A2325" s="60">
        <v>37966</v>
      </c>
      <c r="B2325" s="7" t="s">
        <v>2341</v>
      </c>
      <c r="C2325" s="60" t="s">
        <v>43</v>
      </c>
      <c r="D2325" s="61">
        <v>18.989999999999998</v>
      </c>
      <c r="E2325" s="62">
        <v>0</v>
      </c>
    </row>
    <row r="2326" spans="1:5" x14ac:dyDescent="0.2">
      <c r="A2326" s="60">
        <v>37967</v>
      </c>
      <c r="B2326" s="7" t="s">
        <v>2342</v>
      </c>
      <c r="C2326" s="60" t="s">
        <v>43</v>
      </c>
      <c r="D2326" s="61">
        <v>31.9</v>
      </c>
      <c r="E2326" s="62">
        <v>0</v>
      </c>
    </row>
    <row r="2327" spans="1:5" x14ac:dyDescent="0.2">
      <c r="A2327" s="60">
        <v>37968</v>
      </c>
      <c r="B2327" s="7" t="s">
        <v>2343</v>
      </c>
      <c r="C2327" s="60" t="s">
        <v>43</v>
      </c>
      <c r="D2327" s="61">
        <v>67.739999999999995</v>
      </c>
      <c r="E2327" s="62">
        <v>0</v>
      </c>
    </row>
    <row r="2328" spans="1:5" x14ac:dyDescent="0.2">
      <c r="A2328" s="60">
        <v>37969</v>
      </c>
      <c r="B2328" s="7" t="s">
        <v>2344</v>
      </c>
      <c r="C2328" s="60" t="s">
        <v>43</v>
      </c>
      <c r="D2328" s="61">
        <v>171.16</v>
      </c>
      <c r="E2328" s="62">
        <v>0</v>
      </c>
    </row>
    <row r="2329" spans="1:5" x14ac:dyDescent="0.2">
      <c r="A2329" s="60">
        <v>37970</v>
      </c>
      <c r="B2329" s="7" t="s">
        <v>2345</v>
      </c>
      <c r="C2329" s="60" t="s">
        <v>43</v>
      </c>
      <c r="D2329" s="61">
        <v>247.63</v>
      </c>
      <c r="E2329" s="62">
        <v>0</v>
      </c>
    </row>
    <row r="2330" spans="1:5" x14ac:dyDescent="0.2">
      <c r="A2330" s="60">
        <v>44251</v>
      </c>
      <c r="B2330" s="7" t="s">
        <v>2346</v>
      </c>
      <c r="C2330" s="60" t="s">
        <v>43</v>
      </c>
      <c r="D2330" s="61">
        <v>286.02999999999997</v>
      </c>
      <c r="E2330" s="62">
        <v>0</v>
      </c>
    </row>
    <row r="2331" spans="1:5" x14ac:dyDescent="0.2">
      <c r="A2331" s="60">
        <v>21118</v>
      </c>
      <c r="B2331" s="7" t="s">
        <v>2347</v>
      </c>
      <c r="C2331" s="60" t="s">
        <v>43</v>
      </c>
      <c r="D2331" s="61">
        <v>4.46</v>
      </c>
      <c r="E2331" s="62">
        <v>0</v>
      </c>
    </row>
    <row r="2332" spans="1:5" x14ac:dyDescent="0.2">
      <c r="A2332" s="60">
        <v>37956</v>
      </c>
      <c r="B2332" s="7" t="s">
        <v>2348</v>
      </c>
      <c r="C2332" s="60" t="s">
        <v>43</v>
      </c>
      <c r="D2332" s="61">
        <v>5.47</v>
      </c>
      <c r="E2332" s="62">
        <v>0</v>
      </c>
    </row>
    <row r="2333" spans="1:5" x14ac:dyDescent="0.2">
      <c r="A2333" s="60">
        <v>37957</v>
      </c>
      <c r="B2333" s="7" t="s">
        <v>2349</v>
      </c>
      <c r="C2333" s="60" t="s">
        <v>43</v>
      </c>
      <c r="D2333" s="61">
        <v>11.65</v>
      </c>
      <c r="E2333" s="62">
        <v>0</v>
      </c>
    </row>
    <row r="2334" spans="1:5" x14ac:dyDescent="0.2">
      <c r="A2334" s="60">
        <v>37958</v>
      </c>
      <c r="B2334" s="7" t="s">
        <v>2350</v>
      </c>
      <c r="C2334" s="60" t="s">
        <v>43</v>
      </c>
      <c r="D2334" s="61">
        <v>21.05</v>
      </c>
      <c r="E2334" s="62">
        <v>0</v>
      </c>
    </row>
    <row r="2335" spans="1:5" x14ac:dyDescent="0.2">
      <c r="A2335" s="60">
        <v>37959</v>
      </c>
      <c r="B2335" s="7" t="s">
        <v>2351</v>
      </c>
      <c r="C2335" s="60" t="s">
        <v>43</v>
      </c>
      <c r="D2335" s="61">
        <v>32.409999999999997</v>
      </c>
      <c r="E2335" s="62">
        <v>0</v>
      </c>
    </row>
    <row r="2336" spans="1:5" x14ac:dyDescent="0.2">
      <c r="A2336" s="60">
        <v>37960</v>
      </c>
      <c r="B2336" s="7" t="s">
        <v>2352</v>
      </c>
      <c r="C2336" s="60" t="s">
        <v>43</v>
      </c>
      <c r="D2336" s="61">
        <v>82.82</v>
      </c>
      <c r="E2336" s="62">
        <v>0</v>
      </c>
    </row>
    <row r="2337" spans="1:5" x14ac:dyDescent="0.2">
      <c r="A2337" s="60">
        <v>37961</v>
      </c>
      <c r="B2337" s="7" t="s">
        <v>2353</v>
      </c>
      <c r="C2337" s="60" t="s">
        <v>43</v>
      </c>
      <c r="D2337" s="61">
        <v>177.98</v>
      </c>
      <c r="E2337" s="62">
        <v>0</v>
      </c>
    </row>
    <row r="2338" spans="1:5" x14ac:dyDescent="0.2">
      <c r="A2338" s="60">
        <v>37962</v>
      </c>
      <c r="B2338" s="7" t="s">
        <v>2354</v>
      </c>
      <c r="C2338" s="60" t="s">
        <v>43</v>
      </c>
      <c r="D2338" s="61">
        <v>205.19</v>
      </c>
      <c r="E2338" s="62">
        <v>0</v>
      </c>
    </row>
    <row r="2339" spans="1:5" x14ac:dyDescent="0.2">
      <c r="A2339" s="60">
        <v>3533</v>
      </c>
      <c r="B2339" s="7" t="s">
        <v>2355</v>
      </c>
      <c r="C2339" s="60" t="s">
        <v>43</v>
      </c>
      <c r="D2339" s="61">
        <v>3.58</v>
      </c>
      <c r="E2339" s="62">
        <v>0</v>
      </c>
    </row>
    <row r="2340" spans="1:5" x14ac:dyDescent="0.2">
      <c r="A2340" s="60">
        <v>3538</v>
      </c>
      <c r="B2340" s="7" t="s">
        <v>2356</v>
      </c>
      <c r="C2340" s="60" t="s">
        <v>43</v>
      </c>
      <c r="D2340" s="61">
        <v>6.78</v>
      </c>
      <c r="E2340" s="62">
        <v>0</v>
      </c>
    </row>
    <row r="2341" spans="1:5" x14ac:dyDescent="0.2">
      <c r="A2341" s="60">
        <v>3498</v>
      </c>
      <c r="B2341" s="7" t="s">
        <v>2357</v>
      </c>
      <c r="C2341" s="60" t="s">
        <v>43</v>
      </c>
      <c r="D2341" s="61">
        <v>6.58</v>
      </c>
      <c r="E2341" s="62">
        <v>0</v>
      </c>
    </row>
    <row r="2342" spans="1:5" x14ac:dyDescent="0.2">
      <c r="A2342" s="60">
        <v>3496</v>
      </c>
      <c r="B2342" s="7" t="s">
        <v>2358</v>
      </c>
      <c r="C2342" s="60" t="s">
        <v>43</v>
      </c>
      <c r="D2342" s="61">
        <v>4.4000000000000004</v>
      </c>
      <c r="E2342" s="62">
        <v>0</v>
      </c>
    </row>
    <row r="2343" spans="1:5" x14ac:dyDescent="0.2">
      <c r="A2343" s="60">
        <v>38429</v>
      </c>
      <c r="B2343" s="7" t="s">
        <v>2359</v>
      </c>
      <c r="C2343" s="60" t="s">
        <v>43</v>
      </c>
      <c r="D2343" s="61">
        <v>15.15</v>
      </c>
      <c r="E2343" s="62">
        <v>0</v>
      </c>
    </row>
    <row r="2344" spans="1:5" x14ac:dyDescent="0.2">
      <c r="A2344" s="60">
        <v>38431</v>
      </c>
      <c r="B2344" s="7" t="s">
        <v>2360</v>
      </c>
      <c r="C2344" s="60" t="s">
        <v>43</v>
      </c>
      <c r="D2344" s="61">
        <v>19.010000000000002</v>
      </c>
      <c r="E2344" s="62">
        <v>0</v>
      </c>
    </row>
    <row r="2345" spans="1:5" x14ac:dyDescent="0.2">
      <c r="A2345" s="60">
        <v>38430</v>
      </c>
      <c r="B2345" s="7" t="s">
        <v>2361</v>
      </c>
      <c r="C2345" s="60" t="s">
        <v>43</v>
      </c>
      <c r="D2345" s="61">
        <v>29.47</v>
      </c>
      <c r="E2345" s="62">
        <v>0</v>
      </c>
    </row>
    <row r="2346" spans="1:5" x14ac:dyDescent="0.2">
      <c r="A2346" s="60">
        <v>36348</v>
      </c>
      <c r="B2346" s="7" t="s">
        <v>2362</v>
      </c>
      <c r="C2346" s="60" t="s">
        <v>43</v>
      </c>
      <c r="D2346" s="61">
        <v>2.11</v>
      </c>
      <c r="E2346" s="62">
        <v>0</v>
      </c>
    </row>
    <row r="2347" spans="1:5" x14ac:dyDescent="0.2">
      <c r="A2347" s="60">
        <v>36349</v>
      </c>
      <c r="B2347" s="7" t="s">
        <v>2363</v>
      </c>
      <c r="C2347" s="60" t="s">
        <v>43</v>
      </c>
      <c r="D2347" s="61">
        <v>2.91</v>
      </c>
      <c r="E2347" s="62">
        <v>0</v>
      </c>
    </row>
    <row r="2348" spans="1:5" x14ac:dyDescent="0.2">
      <c r="A2348" s="60">
        <v>38987</v>
      </c>
      <c r="B2348" s="7" t="s">
        <v>2364</v>
      </c>
      <c r="C2348" s="60" t="s">
        <v>43</v>
      </c>
      <c r="D2348" s="61">
        <v>14</v>
      </c>
      <c r="E2348" s="62">
        <v>0</v>
      </c>
    </row>
    <row r="2349" spans="1:5" x14ac:dyDescent="0.2">
      <c r="A2349" s="60">
        <v>38988</v>
      </c>
      <c r="B2349" s="7" t="s">
        <v>2365</v>
      </c>
      <c r="C2349" s="60" t="s">
        <v>43</v>
      </c>
      <c r="D2349" s="61">
        <v>22.81</v>
      </c>
      <c r="E2349" s="62">
        <v>0</v>
      </c>
    </row>
    <row r="2350" spans="1:5" x14ac:dyDescent="0.2">
      <c r="A2350" s="60">
        <v>38989</v>
      </c>
      <c r="B2350" s="7" t="s">
        <v>2366</v>
      </c>
      <c r="C2350" s="60" t="s">
        <v>43</v>
      </c>
      <c r="D2350" s="61">
        <v>38.380000000000003</v>
      </c>
      <c r="E2350" s="62">
        <v>0</v>
      </c>
    </row>
    <row r="2351" spans="1:5" x14ac:dyDescent="0.2">
      <c r="A2351" s="60">
        <v>38990</v>
      </c>
      <c r="B2351" s="7" t="s">
        <v>2367</v>
      </c>
      <c r="C2351" s="60" t="s">
        <v>43</v>
      </c>
      <c r="D2351" s="61">
        <v>76.69</v>
      </c>
      <c r="E2351" s="62">
        <v>0</v>
      </c>
    </row>
    <row r="2352" spans="1:5" x14ac:dyDescent="0.2">
      <c r="A2352" s="60">
        <v>38991</v>
      </c>
      <c r="B2352" s="7" t="s">
        <v>2368</v>
      </c>
      <c r="C2352" s="60" t="s">
        <v>43</v>
      </c>
      <c r="D2352" s="61">
        <v>138</v>
      </c>
      <c r="E2352" s="62">
        <v>0</v>
      </c>
    </row>
    <row r="2353" spans="1:5" x14ac:dyDescent="0.2">
      <c r="A2353" s="60">
        <v>38433</v>
      </c>
      <c r="B2353" s="7" t="s">
        <v>2369</v>
      </c>
      <c r="C2353" s="60" t="s">
        <v>43</v>
      </c>
      <c r="D2353" s="61">
        <v>7.13</v>
      </c>
      <c r="E2353" s="62">
        <v>0</v>
      </c>
    </row>
    <row r="2354" spans="1:5" x14ac:dyDescent="0.2">
      <c r="A2354" s="60">
        <v>38440</v>
      </c>
      <c r="B2354" s="7" t="s">
        <v>2370</v>
      </c>
      <c r="C2354" s="60" t="s">
        <v>43</v>
      </c>
      <c r="D2354" s="61">
        <v>300.74</v>
      </c>
      <c r="E2354" s="62">
        <v>0</v>
      </c>
    </row>
    <row r="2355" spans="1:5" x14ac:dyDescent="0.2">
      <c r="A2355" s="60">
        <v>36359</v>
      </c>
      <c r="B2355" s="7" t="s">
        <v>2371</v>
      </c>
      <c r="C2355" s="60" t="s">
        <v>43</v>
      </c>
      <c r="D2355" s="61">
        <v>1.87</v>
      </c>
      <c r="E2355" s="62">
        <v>0</v>
      </c>
    </row>
    <row r="2356" spans="1:5" x14ac:dyDescent="0.2">
      <c r="A2356" s="60">
        <v>36360</v>
      </c>
      <c r="B2356" s="7" t="s">
        <v>2372</v>
      </c>
      <c r="C2356" s="60" t="s">
        <v>43</v>
      </c>
      <c r="D2356" s="61">
        <v>2.52</v>
      </c>
      <c r="E2356" s="62">
        <v>0</v>
      </c>
    </row>
    <row r="2357" spans="1:5" x14ac:dyDescent="0.2">
      <c r="A2357" s="60">
        <v>38434</v>
      </c>
      <c r="B2357" s="7" t="s">
        <v>2373</v>
      </c>
      <c r="C2357" s="60" t="s">
        <v>43</v>
      </c>
      <c r="D2357" s="61">
        <v>3.84</v>
      </c>
      <c r="E2357" s="62">
        <v>0</v>
      </c>
    </row>
    <row r="2358" spans="1:5" x14ac:dyDescent="0.2">
      <c r="A2358" s="60">
        <v>38435</v>
      </c>
      <c r="B2358" s="7" t="s">
        <v>2374</v>
      </c>
      <c r="C2358" s="60" t="s">
        <v>43</v>
      </c>
      <c r="D2358" s="61">
        <v>8.65</v>
      </c>
      <c r="E2358" s="62">
        <v>0</v>
      </c>
    </row>
    <row r="2359" spans="1:5" x14ac:dyDescent="0.2">
      <c r="A2359" s="60">
        <v>38436</v>
      </c>
      <c r="B2359" s="7" t="s">
        <v>2375</v>
      </c>
      <c r="C2359" s="60" t="s">
        <v>43</v>
      </c>
      <c r="D2359" s="61">
        <v>14.34</v>
      </c>
      <c r="E2359" s="62">
        <v>0</v>
      </c>
    </row>
    <row r="2360" spans="1:5" x14ac:dyDescent="0.2">
      <c r="A2360" s="60">
        <v>38437</v>
      </c>
      <c r="B2360" s="7" t="s">
        <v>2376</v>
      </c>
      <c r="C2360" s="60" t="s">
        <v>43</v>
      </c>
      <c r="D2360" s="61">
        <v>23.26</v>
      </c>
      <c r="E2360" s="62">
        <v>0</v>
      </c>
    </row>
    <row r="2361" spans="1:5" x14ac:dyDescent="0.2">
      <c r="A2361" s="60">
        <v>38438</v>
      </c>
      <c r="B2361" s="7" t="s">
        <v>2377</v>
      </c>
      <c r="C2361" s="60" t="s">
        <v>43</v>
      </c>
      <c r="D2361" s="61">
        <v>67.47</v>
      </c>
      <c r="E2361" s="62">
        <v>0</v>
      </c>
    </row>
    <row r="2362" spans="1:5" x14ac:dyDescent="0.2">
      <c r="A2362" s="60">
        <v>38439</v>
      </c>
      <c r="B2362" s="7" t="s">
        <v>2378</v>
      </c>
      <c r="C2362" s="60" t="s">
        <v>43</v>
      </c>
      <c r="D2362" s="61">
        <v>85.73</v>
      </c>
      <c r="E2362" s="62">
        <v>0</v>
      </c>
    </row>
    <row r="2363" spans="1:5" x14ac:dyDescent="0.2">
      <c r="A2363" s="60">
        <v>10836</v>
      </c>
      <c r="B2363" s="7" t="s">
        <v>2379</v>
      </c>
      <c r="C2363" s="60" t="s">
        <v>43</v>
      </c>
      <c r="D2363" s="61">
        <v>23.57</v>
      </c>
      <c r="E2363" s="62">
        <v>0</v>
      </c>
    </row>
    <row r="2364" spans="1:5" x14ac:dyDescent="0.2">
      <c r="A2364" s="60">
        <v>3510</v>
      </c>
      <c r="B2364" s="7" t="s">
        <v>2380</v>
      </c>
      <c r="C2364" s="60" t="s">
        <v>43</v>
      </c>
      <c r="D2364" s="61">
        <v>16.510000000000002</v>
      </c>
      <c r="E2364" s="62">
        <v>0</v>
      </c>
    </row>
    <row r="2365" spans="1:5" x14ac:dyDescent="0.2">
      <c r="A2365" s="60">
        <v>10835</v>
      </c>
      <c r="B2365" s="7" t="s">
        <v>2381</v>
      </c>
      <c r="C2365" s="60" t="s">
        <v>43</v>
      </c>
      <c r="D2365" s="61">
        <v>6.58</v>
      </c>
      <c r="E2365" s="62">
        <v>0</v>
      </c>
    </row>
    <row r="2366" spans="1:5" x14ac:dyDescent="0.2">
      <c r="A2366" s="60">
        <v>3485</v>
      </c>
      <c r="B2366" s="7" t="s">
        <v>2382</v>
      </c>
      <c r="C2366" s="60" t="s">
        <v>43</v>
      </c>
      <c r="D2366" s="61">
        <v>17.36</v>
      </c>
      <c r="E2366" s="62">
        <v>0</v>
      </c>
    </row>
    <row r="2367" spans="1:5" x14ac:dyDescent="0.2">
      <c r="A2367" s="60">
        <v>3475</v>
      </c>
      <c r="B2367" s="7" t="s">
        <v>2383</v>
      </c>
      <c r="C2367" s="60" t="s">
        <v>43</v>
      </c>
      <c r="D2367" s="61">
        <v>6.28</v>
      </c>
      <c r="E2367" s="62">
        <v>0</v>
      </c>
    </row>
    <row r="2368" spans="1:5" x14ac:dyDescent="0.2">
      <c r="A2368" s="60">
        <v>3534</v>
      </c>
      <c r="B2368" s="7" t="s">
        <v>2384</v>
      </c>
      <c r="C2368" s="60" t="s">
        <v>43</v>
      </c>
      <c r="D2368" s="61">
        <v>9.9499999999999993</v>
      </c>
      <c r="E2368" s="62">
        <v>0</v>
      </c>
    </row>
    <row r="2369" spans="1:5" x14ac:dyDescent="0.2">
      <c r="A2369" s="60">
        <v>3482</v>
      </c>
      <c r="B2369" s="7" t="s">
        <v>2385</v>
      </c>
      <c r="C2369" s="60" t="s">
        <v>43</v>
      </c>
      <c r="D2369" s="61">
        <v>7.12</v>
      </c>
      <c r="E2369" s="62">
        <v>0</v>
      </c>
    </row>
    <row r="2370" spans="1:5" x14ac:dyDescent="0.2">
      <c r="A2370" s="60">
        <v>3543</v>
      </c>
      <c r="B2370" s="7" t="s">
        <v>2386</v>
      </c>
      <c r="C2370" s="60" t="s">
        <v>43</v>
      </c>
      <c r="D2370" s="61">
        <v>2.31</v>
      </c>
      <c r="E2370" s="62">
        <v>0</v>
      </c>
    </row>
    <row r="2371" spans="1:5" x14ac:dyDescent="0.2">
      <c r="A2371" s="60">
        <v>3505</v>
      </c>
      <c r="B2371" s="7" t="s">
        <v>2387</v>
      </c>
      <c r="C2371" s="60" t="s">
        <v>43</v>
      </c>
      <c r="D2371" s="61">
        <v>3.44</v>
      </c>
      <c r="E2371" s="62">
        <v>0</v>
      </c>
    </row>
    <row r="2372" spans="1:5" x14ac:dyDescent="0.2">
      <c r="A2372" s="60">
        <v>3521</v>
      </c>
      <c r="B2372" s="7" t="s">
        <v>2388</v>
      </c>
      <c r="C2372" s="60" t="s">
        <v>43</v>
      </c>
      <c r="D2372" s="61">
        <v>2.59</v>
      </c>
      <c r="E2372" s="62">
        <v>0</v>
      </c>
    </row>
    <row r="2373" spans="1:5" x14ac:dyDescent="0.2">
      <c r="A2373" s="60">
        <v>3531</v>
      </c>
      <c r="B2373" s="7" t="s">
        <v>2389</v>
      </c>
      <c r="C2373" s="60" t="s">
        <v>43</v>
      </c>
      <c r="D2373" s="61">
        <v>4.93</v>
      </c>
      <c r="E2373" s="62">
        <v>0</v>
      </c>
    </row>
    <row r="2374" spans="1:5" x14ac:dyDescent="0.2">
      <c r="A2374" s="60">
        <v>3522</v>
      </c>
      <c r="B2374" s="7" t="s">
        <v>2390</v>
      </c>
      <c r="C2374" s="60" t="s">
        <v>43</v>
      </c>
      <c r="D2374" s="61">
        <v>3.18</v>
      </c>
      <c r="E2374" s="62">
        <v>0</v>
      </c>
    </row>
    <row r="2375" spans="1:5" x14ac:dyDescent="0.2">
      <c r="A2375" s="60">
        <v>3527</v>
      </c>
      <c r="B2375" s="7" t="s">
        <v>2391</v>
      </c>
      <c r="C2375" s="60" t="s">
        <v>43</v>
      </c>
      <c r="D2375" s="61">
        <v>16.73</v>
      </c>
      <c r="E2375" s="62">
        <v>0</v>
      </c>
    </row>
    <row r="2376" spans="1:5" x14ac:dyDescent="0.2">
      <c r="A2376" s="60">
        <v>3530</v>
      </c>
      <c r="B2376" s="7" t="s">
        <v>2392</v>
      </c>
      <c r="C2376" s="60" t="s">
        <v>43</v>
      </c>
      <c r="D2376" s="61">
        <v>270.91000000000003</v>
      </c>
      <c r="E2376" s="62">
        <v>0</v>
      </c>
    </row>
    <row r="2377" spans="1:5" x14ac:dyDescent="0.2">
      <c r="A2377" s="60">
        <v>3542</v>
      </c>
      <c r="B2377" s="7" t="s">
        <v>2393</v>
      </c>
      <c r="C2377" s="60" t="s">
        <v>43</v>
      </c>
      <c r="D2377" s="61">
        <v>0.78</v>
      </c>
      <c r="E2377" s="62">
        <v>0</v>
      </c>
    </row>
    <row r="2378" spans="1:5" x14ac:dyDescent="0.2">
      <c r="A2378" s="60">
        <v>3529</v>
      </c>
      <c r="B2378" s="7" t="s">
        <v>2394</v>
      </c>
      <c r="C2378" s="60" t="s">
        <v>43</v>
      </c>
      <c r="D2378" s="61">
        <v>0.95</v>
      </c>
      <c r="E2378" s="62">
        <v>0</v>
      </c>
    </row>
    <row r="2379" spans="1:5" x14ac:dyDescent="0.2">
      <c r="A2379" s="60">
        <v>3536</v>
      </c>
      <c r="B2379" s="7" t="s">
        <v>2395</v>
      </c>
      <c r="C2379" s="60" t="s">
        <v>43</v>
      </c>
      <c r="D2379" s="61">
        <v>3.18</v>
      </c>
      <c r="E2379" s="62">
        <v>0</v>
      </c>
    </row>
    <row r="2380" spans="1:5" x14ac:dyDescent="0.2">
      <c r="A2380" s="60">
        <v>3535</v>
      </c>
      <c r="B2380" s="7" t="s">
        <v>2396</v>
      </c>
      <c r="C2380" s="60" t="s">
        <v>43</v>
      </c>
      <c r="D2380" s="61">
        <v>7.73</v>
      </c>
      <c r="E2380" s="62">
        <v>0</v>
      </c>
    </row>
    <row r="2381" spans="1:5" x14ac:dyDescent="0.2">
      <c r="A2381" s="60">
        <v>3540</v>
      </c>
      <c r="B2381" s="7" t="s">
        <v>2397</v>
      </c>
      <c r="C2381" s="60" t="s">
        <v>43</v>
      </c>
      <c r="D2381" s="61">
        <v>6.54</v>
      </c>
      <c r="E2381" s="62">
        <v>0</v>
      </c>
    </row>
    <row r="2382" spans="1:5" x14ac:dyDescent="0.2">
      <c r="A2382" s="60">
        <v>3539</v>
      </c>
      <c r="B2382" s="7" t="s">
        <v>2398</v>
      </c>
      <c r="C2382" s="60" t="s">
        <v>43</v>
      </c>
      <c r="D2382" s="61">
        <v>37.92</v>
      </c>
      <c r="E2382" s="62">
        <v>0</v>
      </c>
    </row>
    <row r="2383" spans="1:5" x14ac:dyDescent="0.2">
      <c r="A2383" s="60">
        <v>3513</v>
      </c>
      <c r="B2383" s="7" t="s">
        <v>2399</v>
      </c>
      <c r="C2383" s="60" t="s">
        <v>43</v>
      </c>
      <c r="D2383" s="61">
        <v>133.69999999999999</v>
      </c>
      <c r="E2383" s="62">
        <v>0</v>
      </c>
    </row>
    <row r="2384" spans="1:5" x14ac:dyDescent="0.2">
      <c r="A2384" s="60">
        <v>3516</v>
      </c>
      <c r="B2384" s="7" t="s">
        <v>2400</v>
      </c>
      <c r="C2384" s="60" t="s">
        <v>43</v>
      </c>
      <c r="D2384" s="61">
        <v>2.72</v>
      </c>
      <c r="E2384" s="62">
        <v>0</v>
      </c>
    </row>
    <row r="2385" spans="1:5" x14ac:dyDescent="0.2">
      <c r="A2385" s="60">
        <v>3517</v>
      </c>
      <c r="B2385" s="7" t="s">
        <v>2401</v>
      </c>
      <c r="C2385" s="60" t="s">
        <v>43</v>
      </c>
      <c r="D2385" s="61">
        <v>2.4500000000000002</v>
      </c>
      <c r="E2385" s="62">
        <v>0</v>
      </c>
    </row>
    <row r="2386" spans="1:5" x14ac:dyDescent="0.2">
      <c r="A2386" s="60">
        <v>3515</v>
      </c>
      <c r="B2386" s="7" t="s">
        <v>2402</v>
      </c>
      <c r="C2386" s="60" t="s">
        <v>43</v>
      </c>
      <c r="D2386" s="61">
        <v>8.5299999999999994</v>
      </c>
      <c r="E2386" s="62">
        <v>0</v>
      </c>
    </row>
    <row r="2387" spans="1:5" x14ac:dyDescent="0.2">
      <c r="A2387" s="60">
        <v>20147</v>
      </c>
      <c r="B2387" s="7" t="s">
        <v>2403</v>
      </c>
      <c r="C2387" s="60" t="s">
        <v>43</v>
      </c>
      <c r="D2387" s="61">
        <v>7.02</v>
      </c>
      <c r="E2387" s="62">
        <v>0</v>
      </c>
    </row>
    <row r="2388" spans="1:5" x14ac:dyDescent="0.2">
      <c r="A2388" s="60">
        <v>3524</v>
      </c>
      <c r="B2388" s="7" t="s">
        <v>2404</v>
      </c>
      <c r="C2388" s="60" t="s">
        <v>43</v>
      </c>
      <c r="D2388" s="61">
        <v>10.56</v>
      </c>
      <c r="E2388" s="62">
        <v>0</v>
      </c>
    </row>
    <row r="2389" spans="1:5" x14ac:dyDescent="0.2">
      <c r="A2389" s="60">
        <v>3532</v>
      </c>
      <c r="B2389" s="7" t="s">
        <v>2405</v>
      </c>
      <c r="C2389" s="60" t="s">
        <v>43</v>
      </c>
      <c r="D2389" s="61">
        <v>24.4</v>
      </c>
      <c r="E2389" s="62">
        <v>0</v>
      </c>
    </row>
    <row r="2390" spans="1:5" x14ac:dyDescent="0.2">
      <c r="A2390" s="60">
        <v>3528</v>
      </c>
      <c r="B2390" s="7" t="s">
        <v>2406</v>
      </c>
      <c r="C2390" s="60" t="s">
        <v>43</v>
      </c>
      <c r="D2390" s="61">
        <v>10.61</v>
      </c>
      <c r="E2390" s="62">
        <v>0</v>
      </c>
    </row>
    <row r="2391" spans="1:5" x14ac:dyDescent="0.2">
      <c r="A2391" s="60">
        <v>37952</v>
      </c>
      <c r="B2391" s="7" t="s">
        <v>2407</v>
      </c>
      <c r="C2391" s="60" t="s">
        <v>43</v>
      </c>
      <c r="D2391" s="61">
        <v>76.05</v>
      </c>
      <c r="E2391" s="62">
        <v>0</v>
      </c>
    </row>
    <row r="2392" spans="1:5" x14ac:dyDescent="0.2">
      <c r="A2392" s="60">
        <v>37951</v>
      </c>
      <c r="B2392" s="7" t="s">
        <v>2408</v>
      </c>
      <c r="C2392" s="60" t="s">
        <v>43</v>
      </c>
      <c r="D2392" s="61">
        <v>2.86</v>
      </c>
      <c r="E2392" s="62">
        <v>0</v>
      </c>
    </row>
    <row r="2393" spans="1:5" x14ac:dyDescent="0.2">
      <c r="A2393" s="60">
        <v>3518</v>
      </c>
      <c r="B2393" s="7" t="s">
        <v>2409</v>
      </c>
      <c r="C2393" s="60" t="s">
        <v>43</v>
      </c>
      <c r="D2393" s="61">
        <v>4.4000000000000004</v>
      </c>
      <c r="E2393" s="62">
        <v>0</v>
      </c>
    </row>
    <row r="2394" spans="1:5" x14ac:dyDescent="0.2">
      <c r="A2394" s="60">
        <v>3519</v>
      </c>
      <c r="B2394" s="7" t="s">
        <v>2410</v>
      </c>
      <c r="C2394" s="60" t="s">
        <v>43</v>
      </c>
      <c r="D2394" s="61">
        <v>9.1999999999999993</v>
      </c>
      <c r="E2394" s="62">
        <v>0</v>
      </c>
    </row>
    <row r="2395" spans="1:5" x14ac:dyDescent="0.2">
      <c r="A2395" s="60">
        <v>3520</v>
      </c>
      <c r="B2395" s="7" t="s">
        <v>2411</v>
      </c>
      <c r="C2395" s="60" t="s">
        <v>43</v>
      </c>
      <c r="D2395" s="61">
        <v>9.64</v>
      </c>
      <c r="E2395" s="62">
        <v>0</v>
      </c>
    </row>
    <row r="2396" spans="1:5" x14ac:dyDescent="0.2">
      <c r="A2396" s="60">
        <v>37950</v>
      </c>
      <c r="B2396" s="7" t="s">
        <v>2412</v>
      </c>
      <c r="C2396" s="60" t="s">
        <v>43</v>
      </c>
      <c r="D2396" s="61">
        <v>70.02</v>
      </c>
      <c r="E2396" s="62">
        <v>0</v>
      </c>
    </row>
    <row r="2397" spans="1:5" x14ac:dyDescent="0.2">
      <c r="A2397" s="60">
        <v>37949</v>
      </c>
      <c r="B2397" s="7" t="s">
        <v>2413</v>
      </c>
      <c r="C2397" s="60" t="s">
        <v>43</v>
      </c>
      <c r="D2397" s="61">
        <v>2.58</v>
      </c>
      <c r="E2397" s="62">
        <v>0</v>
      </c>
    </row>
    <row r="2398" spans="1:5" x14ac:dyDescent="0.2">
      <c r="A2398" s="60">
        <v>3526</v>
      </c>
      <c r="B2398" s="7" t="s">
        <v>2414</v>
      </c>
      <c r="C2398" s="60" t="s">
        <v>43</v>
      </c>
      <c r="D2398" s="61">
        <v>3.55</v>
      </c>
      <c r="E2398" s="62">
        <v>0</v>
      </c>
    </row>
    <row r="2399" spans="1:5" x14ac:dyDescent="0.2">
      <c r="A2399" s="60">
        <v>3509</v>
      </c>
      <c r="B2399" s="7" t="s">
        <v>2415</v>
      </c>
      <c r="C2399" s="60" t="s">
        <v>43</v>
      </c>
      <c r="D2399" s="61">
        <v>8.07</v>
      </c>
      <c r="E2399" s="62">
        <v>0</v>
      </c>
    </row>
    <row r="2400" spans="1:5" x14ac:dyDescent="0.2">
      <c r="A2400" s="60">
        <v>20151</v>
      </c>
      <c r="B2400" s="7" t="s">
        <v>2416</v>
      </c>
      <c r="C2400" s="60" t="s">
        <v>43</v>
      </c>
      <c r="D2400" s="61">
        <v>23.72</v>
      </c>
      <c r="E2400" s="62">
        <v>0</v>
      </c>
    </row>
    <row r="2401" spans="1:5" x14ac:dyDescent="0.2">
      <c r="A2401" s="60">
        <v>20152</v>
      </c>
      <c r="B2401" s="7" t="s">
        <v>2417</v>
      </c>
      <c r="C2401" s="60" t="s">
        <v>43</v>
      </c>
      <c r="D2401" s="61">
        <v>85.82</v>
      </c>
      <c r="E2401" s="62">
        <v>0</v>
      </c>
    </row>
    <row r="2402" spans="1:5" x14ac:dyDescent="0.2">
      <c r="A2402" s="60">
        <v>20148</v>
      </c>
      <c r="B2402" s="7" t="s">
        <v>2418</v>
      </c>
      <c r="C2402" s="60" t="s">
        <v>43</v>
      </c>
      <c r="D2402" s="61">
        <v>4.66</v>
      </c>
      <c r="E2402" s="62">
        <v>0</v>
      </c>
    </row>
    <row r="2403" spans="1:5" x14ac:dyDescent="0.2">
      <c r="A2403" s="60">
        <v>20149</v>
      </c>
      <c r="B2403" s="7" t="s">
        <v>2419</v>
      </c>
      <c r="C2403" s="60" t="s">
        <v>43</v>
      </c>
      <c r="D2403" s="61">
        <v>7.79</v>
      </c>
      <c r="E2403" s="62">
        <v>0</v>
      </c>
    </row>
    <row r="2404" spans="1:5" x14ac:dyDescent="0.2">
      <c r="A2404" s="60">
        <v>20150</v>
      </c>
      <c r="B2404" s="7" t="s">
        <v>2420</v>
      </c>
      <c r="C2404" s="60" t="s">
        <v>43</v>
      </c>
      <c r="D2404" s="61">
        <v>20.07</v>
      </c>
      <c r="E2404" s="62">
        <v>0</v>
      </c>
    </row>
    <row r="2405" spans="1:5" x14ac:dyDescent="0.2">
      <c r="A2405" s="60">
        <v>20157</v>
      </c>
      <c r="B2405" s="7" t="s">
        <v>2421</v>
      </c>
      <c r="C2405" s="60" t="s">
        <v>43</v>
      </c>
      <c r="D2405" s="61">
        <v>22.53</v>
      </c>
      <c r="E2405" s="62">
        <v>0</v>
      </c>
    </row>
    <row r="2406" spans="1:5" x14ac:dyDescent="0.2">
      <c r="A2406" s="60">
        <v>20158</v>
      </c>
      <c r="B2406" s="7" t="s">
        <v>2422</v>
      </c>
      <c r="C2406" s="60" t="s">
        <v>43</v>
      </c>
      <c r="D2406" s="61">
        <v>89.46</v>
      </c>
      <c r="E2406" s="62">
        <v>0</v>
      </c>
    </row>
    <row r="2407" spans="1:5" x14ac:dyDescent="0.2">
      <c r="A2407" s="60">
        <v>20154</v>
      </c>
      <c r="B2407" s="7" t="s">
        <v>2423</v>
      </c>
      <c r="C2407" s="60" t="s">
        <v>43</v>
      </c>
      <c r="D2407" s="61">
        <v>4.5599999999999996</v>
      </c>
      <c r="E2407" s="62">
        <v>0</v>
      </c>
    </row>
    <row r="2408" spans="1:5" x14ac:dyDescent="0.2">
      <c r="A2408" s="60">
        <v>20155</v>
      </c>
      <c r="B2408" s="7" t="s">
        <v>2424</v>
      </c>
      <c r="C2408" s="60" t="s">
        <v>43</v>
      </c>
      <c r="D2408" s="61">
        <v>6.95</v>
      </c>
      <c r="E2408" s="62">
        <v>0</v>
      </c>
    </row>
    <row r="2409" spans="1:5" x14ac:dyDescent="0.2">
      <c r="A2409" s="60">
        <v>20156</v>
      </c>
      <c r="B2409" s="7" t="s">
        <v>2425</v>
      </c>
      <c r="C2409" s="60" t="s">
        <v>43</v>
      </c>
      <c r="D2409" s="61">
        <v>19.54</v>
      </c>
      <c r="E2409" s="62">
        <v>0</v>
      </c>
    </row>
    <row r="2410" spans="1:5" x14ac:dyDescent="0.2">
      <c r="A2410" s="60">
        <v>3499</v>
      </c>
      <c r="B2410" s="7" t="s">
        <v>2426</v>
      </c>
      <c r="C2410" s="60" t="s">
        <v>43</v>
      </c>
      <c r="D2410" s="61">
        <v>1.48</v>
      </c>
      <c r="E2410" s="62">
        <v>0</v>
      </c>
    </row>
    <row r="2411" spans="1:5" x14ac:dyDescent="0.2">
      <c r="A2411" s="60">
        <v>3500</v>
      </c>
      <c r="B2411" s="7" t="s">
        <v>2427</v>
      </c>
      <c r="C2411" s="60" t="s">
        <v>43</v>
      </c>
      <c r="D2411" s="61">
        <v>1.97</v>
      </c>
      <c r="E2411" s="62">
        <v>0</v>
      </c>
    </row>
    <row r="2412" spans="1:5" x14ac:dyDescent="0.2">
      <c r="A2412" s="60">
        <v>3501</v>
      </c>
      <c r="B2412" s="7" t="s">
        <v>2428</v>
      </c>
      <c r="C2412" s="60" t="s">
        <v>43</v>
      </c>
      <c r="D2412" s="61">
        <v>5.43</v>
      </c>
      <c r="E2412" s="62">
        <v>0</v>
      </c>
    </row>
    <row r="2413" spans="1:5" x14ac:dyDescent="0.2">
      <c r="A2413" s="60">
        <v>3502</v>
      </c>
      <c r="B2413" s="7" t="s">
        <v>2429</v>
      </c>
      <c r="C2413" s="60" t="s">
        <v>43</v>
      </c>
      <c r="D2413" s="61">
        <v>7.81</v>
      </c>
      <c r="E2413" s="62">
        <v>0</v>
      </c>
    </row>
    <row r="2414" spans="1:5" x14ac:dyDescent="0.2">
      <c r="A2414" s="60">
        <v>3503</v>
      </c>
      <c r="B2414" s="7" t="s">
        <v>2430</v>
      </c>
      <c r="C2414" s="60" t="s">
        <v>43</v>
      </c>
      <c r="D2414" s="61">
        <v>9.81</v>
      </c>
      <c r="E2414" s="62">
        <v>0</v>
      </c>
    </row>
    <row r="2415" spans="1:5" x14ac:dyDescent="0.2">
      <c r="A2415" s="60">
        <v>3477</v>
      </c>
      <c r="B2415" s="7" t="s">
        <v>2431</v>
      </c>
      <c r="C2415" s="60" t="s">
        <v>43</v>
      </c>
      <c r="D2415" s="61">
        <v>35.630000000000003</v>
      </c>
      <c r="E2415" s="62">
        <v>0</v>
      </c>
    </row>
    <row r="2416" spans="1:5" x14ac:dyDescent="0.2">
      <c r="A2416" s="60">
        <v>3478</v>
      </c>
      <c r="B2416" s="7" t="s">
        <v>2432</v>
      </c>
      <c r="C2416" s="60" t="s">
        <v>43</v>
      </c>
      <c r="D2416" s="61">
        <v>85.43</v>
      </c>
      <c r="E2416" s="62">
        <v>0</v>
      </c>
    </row>
    <row r="2417" spans="1:5" x14ac:dyDescent="0.2">
      <c r="A2417" s="60">
        <v>3525</v>
      </c>
      <c r="B2417" s="7" t="s">
        <v>2433</v>
      </c>
      <c r="C2417" s="60" t="s">
        <v>43</v>
      </c>
      <c r="D2417" s="61">
        <v>105.43</v>
      </c>
      <c r="E2417" s="62">
        <v>0</v>
      </c>
    </row>
    <row r="2418" spans="1:5" x14ac:dyDescent="0.2">
      <c r="A2418" s="60">
        <v>3511</v>
      </c>
      <c r="B2418" s="7" t="s">
        <v>2434</v>
      </c>
      <c r="C2418" s="60" t="s">
        <v>43</v>
      </c>
      <c r="D2418" s="61">
        <v>111.83</v>
      </c>
      <c r="E2418" s="62">
        <v>0</v>
      </c>
    </row>
    <row r="2419" spans="1:5" x14ac:dyDescent="0.2">
      <c r="A2419" s="60">
        <v>38913</v>
      </c>
      <c r="B2419" s="7" t="s">
        <v>2435</v>
      </c>
      <c r="C2419" s="60" t="s">
        <v>43</v>
      </c>
      <c r="D2419" s="61">
        <v>17.62</v>
      </c>
      <c r="E2419" s="62">
        <v>0</v>
      </c>
    </row>
    <row r="2420" spans="1:5" x14ac:dyDescent="0.2">
      <c r="A2420" s="60">
        <v>38914</v>
      </c>
      <c r="B2420" s="7" t="s">
        <v>2436</v>
      </c>
      <c r="C2420" s="60" t="s">
        <v>43</v>
      </c>
      <c r="D2420" s="61">
        <v>21.63</v>
      </c>
      <c r="E2420" s="62">
        <v>0</v>
      </c>
    </row>
    <row r="2421" spans="1:5" x14ac:dyDescent="0.2">
      <c r="A2421" s="60">
        <v>38915</v>
      </c>
      <c r="B2421" s="7" t="s">
        <v>2437</v>
      </c>
      <c r="C2421" s="60" t="s">
        <v>43</v>
      </c>
      <c r="D2421" s="61">
        <v>41.69</v>
      </c>
      <c r="E2421" s="62">
        <v>0</v>
      </c>
    </row>
    <row r="2422" spans="1:5" x14ac:dyDescent="0.2">
      <c r="A2422" s="60">
        <v>38916</v>
      </c>
      <c r="B2422" s="7" t="s">
        <v>2438</v>
      </c>
      <c r="C2422" s="60" t="s">
        <v>43</v>
      </c>
      <c r="D2422" s="61">
        <v>57.7</v>
      </c>
      <c r="E2422" s="62">
        <v>0</v>
      </c>
    </row>
    <row r="2423" spans="1:5" x14ac:dyDescent="0.2">
      <c r="A2423" s="60">
        <v>39300</v>
      </c>
      <c r="B2423" s="7" t="s">
        <v>2439</v>
      </c>
      <c r="C2423" s="60" t="s">
        <v>43</v>
      </c>
      <c r="D2423" s="61">
        <v>15.73</v>
      </c>
      <c r="E2423" s="62">
        <v>0</v>
      </c>
    </row>
    <row r="2424" spans="1:5" x14ac:dyDescent="0.2">
      <c r="A2424" s="60">
        <v>39301</v>
      </c>
      <c r="B2424" s="7" t="s">
        <v>2440</v>
      </c>
      <c r="C2424" s="60" t="s">
        <v>43</v>
      </c>
      <c r="D2424" s="61">
        <v>21.07</v>
      </c>
      <c r="E2424" s="62">
        <v>0</v>
      </c>
    </row>
    <row r="2425" spans="1:5" x14ac:dyDescent="0.2">
      <c r="A2425" s="60">
        <v>39302</v>
      </c>
      <c r="B2425" s="7" t="s">
        <v>2441</v>
      </c>
      <c r="C2425" s="60" t="s">
        <v>43</v>
      </c>
      <c r="D2425" s="61">
        <v>38.29</v>
      </c>
      <c r="E2425" s="62">
        <v>0</v>
      </c>
    </row>
    <row r="2426" spans="1:5" x14ac:dyDescent="0.2">
      <c r="A2426" s="60">
        <v>38941</v>
      </c>
      <c r="B2426" s="7" t="s">
        <v>2442</v>
      </c>
      <c r="C2426" s="60" t="s">
        <v>43</v>
      </c>
      <c r="D2426" s="61">
        <v>28.43</v>
      </c>
      <c r="E2426" s="62">
        <v>0</v>
      </c>
    </row>
    <row r="2427" spans="1:5" x14ac:dyDescent="0.2">
      <c r="A2427" s="60">
        <v>38923</v>
      </c>
      <c r="B2427" s="7" t="s">
        <v>2443</v>
      </c>
      <c r="C2427" s="60" t="s">
        <v>43</v>
      </c>
      <c r="D2427" s="61">
        <v>18.86</v>
      </c>
      <c r="E2427" s="62">
        <v>0</v>
      </c>
    </row>
    <row r="2428" spans="1:5" x14ac:dyDescent="0.2">
      <c r="A2428" s="60">
        <v>38925</v>
      </c>
      <c r="B2428" s="7" t="s">
        <v>2444</v>
      </c>
      <c r="C2428" s="60" t="s">
        <v>43</v>
      </c>
      <c r="D2428" s="61">
        <v>21.88</v>
      </c>
      <c r="E2428" s="62">
        <v>0</v>
      </c>
    </row>
    <row r="2429" spans="1:5" x14ac:dyDescent="0.2">
      <c r="A2429" s="60">
        <v>38926</v>
      </c>
      <c r="B2429" s="7" t="s">
        <v>2445</v>
      </c>
      <c r="C2429" s="60" t="s">
        <v>43</v>
      </c>
      <c r="D2429" s="61">
        <v>25.95</v>
      </c>
      <c r="E2429" s="62">
        <v>0</v>
      </c>
    </row>
    <row r="2430" spans="1:5" x14ac:dyDescent="0.2">
      <c r="A2430" s="60">
        <v>38927</v>
      </c>
      <c r="B2430" s="7" t="s">
        <v>2446</v>
      </c>
      <c r="C2430" s="60" t="s">
        <v>43</v>
      </c>
      <c r="D2430" s="61">
        <v>32.770000000000003</v>
      </c>
      <c r="E2430" s="62">
        <v>0</v>
      </c>
    </row>
    <row r="2431" spans="1:5" x14ac:dyDescent="0.2">
      <c r="A2431" s="60">
        <v>39304</v>
      </c>
      <c r="B2431" s="7" t="s">
        <v>2447</v>
      </c>
      <c r="C2431" s="60" t="s">
        <v>43</v>
      </c>
      <c r="D2431" s="61">
        <v>18.62</v>
      </c>
      <c r="E2431" s="62">
        <v>0</v>
      </c>
    </row>
    <row r="2432" spans="1:5" x14ac:dyDescent="0.2">
      <c r="A2432" s="60">
        <v>39305</v>
      </c>
      <c r="B2432" s="7" t="s">
        <v>2448</v>
      </c>
      <c r="C2432" s="60" t="s">
        <v>43</v>
      </c>
      <c r="D2432" s="61">
        <v>20.420000000000002</v>
      </c>
      <c r="E2432" s="62">
        <v>0</v>
      </c>
    </row>
    <row r="2433" spans="1:5" x14ac:dyDescent="0.2">
      <c r="A2433" s="60">
        <v>39306</v>
      </c>
      <c r="B2433" s="7" t="s">
        <v>2449</v>
      </c>
      <c r="C2433" s="60" t="s">
        <v>43</v>
      </c>
      <c r="D2433" s="61">
        <v>27.44</v>
      </c>
      <c r="E2433" s="62">
        <v>0</v>
      </c>
    </row>
    <row r="2434" spans="1:5" x14ac:dyDescent="0.2">
      <c r="A2434" s="60">
        <v>38928</v>
      </c>
      <c r="B2434" s="7" t="s">
        <v>2450</v>
      </c>
      <c r="C2434" s="60" t="s">
        <v>43</v>
      </c>
      <c r="D2434" s="61">
        <v>36.270000000000003</v>
      </c>
      <c r="E2434" s="62">
        <v>0</v>
      </c>
    </row>
    <row r="2435" spans="1:5" x14ac:dyDescent="0.2">
      <c r="A2435" s="60">
        <v>38917</v>
      </c>
      <c r="B2435" s="7" t="s">
        <v>2451</v>
      </c>
      <c r="C2435" s="60" t="s">
        <v>43</v>
      </c>
      <c r="D2435" s="61">
        <v>20.27</v>
      </c>
      <c r="E2435" s="62">
        <v>0</v>
      </c>
    </row>
    <row r="2436" spans="1:5" x14ac:dyDescent="0.2">
      <c r="A2436" s="60">
        <v>38919</v>
      </c>
      <c r="B2436" s="7" t="s">
        <v>2452</v>
      </c>
      <c r="C2436" s="60" t="s">
        <v>43</v>
      </c>
      <c r="D2436" s="61">
        <v>23.8</v>
      </c>
      <c r="E2436" s="62">
        <v>0</v>
      </c>
    </row>
    <row r="2437" spans="1:5" x14ac:dyDescent="0.2">
      <c r="A2437" s="60">
        <v>38922</v>
      </c>
      <c r="B2437" s="7" t="s">
        <v>2453</v>
      </c>
      <c r="C2437" s="60" t="s">
        <v>43</v>
      </c>
      <c r="D2437" s="61">
        <v>31.93</v>
      </c>
      <c r="E2437" s="62">
        <v>0</v>
      </c>
    </row>
    <row r="2438" spans="1:5" x14ac:dyDescent="0.2">
      <c r="A2438" s="60">
        <v>45198</v>
      </c>
      <c r="B2438" s="7" t="s">
        <v>2454</v>
      </c>
      <c r="C2438" s="60" t="s">
        <v>43</v>
      </c>
      <c r="D2438" s="61">
        <v>50.66</v>
      </c>
      <c r="E2438" s="62">
        <v>0</v>
      </c>
    </row>
    <row r="2439" spans="1:5" x14ac:dyDescent="0.2">
      <c r="A2439" s="60">
        <v>45196</v>
      </c>
      <c r="B2439" s="7" t="s">
        <v>2455</v>
      </c>
      <c r="C2439" s="60" t="s">
        <v>43</v>
      </c>
      <c r="D2439" s="61">
        <v>104.45</v>
      </c>
      <c r="E2439" s="62">
        <v>0</v>
      </c>
    </row>
    <row r="2440" spans="1:5" x14ac:dyDescent="0.2">
      <c r="A2440" s="60">
        <v>12032</v>
      </c>
      <c r="B2440" s="7" t="s">
        <v>2456</v>
      </c>
      <c r="C2440" s="60" t="s">
        <v>459</v>
      </c>
      <c r="D2440" s="61">
        <v>60.7</v>
      </c>
      <c r="E2440" s="62">
        <v>0</v>
      </c>
    </row>
    <row r="2441" spans="1:5" x14ac:dyDescent="0.2">
      <c r="A2441" s="60">
        <v>12030</v>
      </c>
      <c r="B2441" s="7" t="s">
        <v>2457</v>
      </c>
      <c r="C2441" s="60" t="s">
        <v>459</v>
      </c>
      <c r="D2441" s="61">
        <v>57.04</v>
      </c>
      <c r="E2441" s="62">
        <v>0</v>
      </c>
    </row>
    <row r="2442" spans="1:5" x14ac:dyDescent="0.2">
      <c r="A2442" s="60">
        <v>45207</v>
      </c>
      <c r="B2442" s="7" t="s">
        <v>2458</v>
      </c>
      <c r="C2442" s="60" t="s">
        <v>43</v>
      </c>
      <c r="D2442" s="61">
        <v>333.63</v>
      </c>
      <c r="E2442" s="62">
        <v>0</v>
      </c>
    </row>
    <row r="2443" spans="1:5" x14ac:dyDescent="0.2">
      <c r="A2443" s="60">
        <v>14157</v>
      </c>
      <c r="B2443" s="7" t="s">
        <v>2459</v>
      </c>
      <c r="C2443" s="60" t="s">
        <v>43</v>
      </c>
      <c r="D2443" s="61"/>
      <c r="E2443" s="62">
        <v>0</v>
      </c>
    </row>
    <row r="2444" spans="1:5" x14ac:dyDescent="0.2">
      <c r="A2444" s="60">
        <v>10908</v>
      </c>
      <c r="B2444" s="7" t="s">
        <v>2460</v>
      </c>
      <c r="C2444" s="60" t="s">
        <v>43</v>
      </c>
      <c r="D2444" s="61">
        <v>22.14</v>
      </c>
      <c r="E2444" s="62">
        <v>0</v>
      </c>
    </row>
    <row r="2445" spans="1:5" x14ac:dyDescent="0.2">
      <c r="A2445" s="60">
        <v>10909</v>
      </c>
      <c r="B2445" s="7" t="s">
        <v>2461</v>
      </c>
      <c r="C2445" s="60" t="s">
        <v>43</v>
      </c>
      <c r="D2445" s="61">
        <v>25.76</v>
      </c>
      <c r="E2445" s="62">
        <v>0</v>
      </c>
    </row>
    <row r="2446" spans="1:5" x14ac:dyDescent="0.2">
      <c r="A2446" s="60">
        <v>3669</v>
      </c>
      <c r="B2446" s="7" t="s">
        <v>2462</v>
      </c>
      <c r="C2446" s="60" t="s">
        <v>43</v>
      </c>
      <c r="D2446" s="61">
        <v>15.83</v>
      </c>
      <c r="E2446" s="62">
        <v>0</v>
      </c>
    </row>
    <row r="2447" spans="1:5" x14ac:dyDescent="0.2">
      <c r="A2447" s="60">
        <v>20139</v>
      </c>
      <c r="B2447" s="7" t="s">
        <v>2463</v>
      </c>
      <c r="C2447" s="60" t="s">
        <v>43</v>
      </c>
      <c r="D2447" s="61">
        <v>136.11000000000001</v>
      </c>
      <c r="E2447" s="62">
        <v>0</v>
      </c>
    </row>
    <row r="2448" spans="1:5" x14ac:dyDescent="0.2">
      <c r="A2448" s="60">
        <v>3668</v>
      </c>
      <c r="B2448" s="7" t="s">
        <v>2464</v>
      </c>
      <c r="C2448" s="60" t="s">
        <v>43</v>
      </c>
      <c r="D2448" s="61">
        <v>48.62</v>
      </c>
      <c r="E2448" s="62">
        <v>0</v>
      </c>
    </row>
    <row r="2449" spans="1:5" x14ac:dyDescent="0.2">
      <c r="A2449" s="60">
        <v>10911</v>
      </c>
      <c r="B2449" s="7" t="s">
        <v>2465</v>
      </c>
      <c r="C2449" s="60" t="s">
        <v>43</v>
      </c>
      <c r="D2449" s="61">
        <v>21.31</v>
      </c>
      <c r="E2449" s="62">
        <v>0</v>
      </c>
    </row>
    <row r="2450" spans="1:5" x14ac:dyDescent="0.2">
      <c r="A2450" s="60">
        <v>3659</v>
      </c>
      <c r="B2450" s="7" t="s">
        <v>2466</v>
      </c>
      <c r="C2450" s="60" t="s">
        <v>43</v>
      </c>
      <c r="D2450" s="61">
        <v>21.72</v>
      </c>
      <c r="E2450" s="62">
        <v>0</v>
      </c>
    </row>
    <row r="2451" spans="1:5" x14ac:dyDescent="0.2">
      <c r="A2451" s="60">
        <v>3660</v>
      </c>
      <c r="B2451" s="7" t="s">
        <v>2467</v>
      </c>
      <c r="C2451" s="60" t="s">
        <v>43</v>
      </c>
      <c r="D2451" s="61">
        <v>28.08</v>
      </c>
      <c r="E2451" s="62">
        <v>0</v>
      </c>
    </row>
    <row r="2452" spans="1:5" x14ac:dyDescent="0.2">
      <c r="A2452" s="60">
        <v>20144</v>
      </c>
      <c r="B2452" s="7" t="s">
        <v>2468</v>
      </c>
      <c r="C2452" s="60" t="s">
        <v>43</v>
      </c>
      <c r="D2452" s="61">
        <v>62.89</v>
      </c>
      <c r="E2452" s="62">
        <v>0</v>
      </c>
    </row>
    <row r="2453" spans="1:5" x14ac:dyDescent="0.2">
      <c r="A2453" s="60">
        <v>20143</v>
      </c>
      <c r="B2453" s="7" t="s">
        <v>2469</v>
      </c>
      <c r="C2453" s="60" t="s">
        <v>43</v>
      </c>
      <c r="D2453" s="61">
        <v>80.459999999999994</v>
      </c>
      <c r="E2453" s="62">
        <v>0</v>
      </c>
    </row>
    <row r="2454" spans="1:5" x14ac:dyDescent="0.2">
      <c r="A2454" s="60">
        <v>20145</v>
      </c>
      <c r="B2454" s="7" t="s">
        <v>2470</v>
      </c>
      <c r="C2454" s="60" t="s">
        <v>43</v>
      </c>
      <c r="D2454" s="61">
        <v>155.19999999999999</v>
      </c>
      <c r="E2454" s="62">
        <v>0</v>
      </c>
    </row>
    <row r="2455" spans="1:5" x14ac:dyDescent="0.2">
      <c r="A2455" s="60">
        <v>20146</v>
      </c>
      <c r="B2455" s="7" t="s">
        <v>2471</v>
      </c>
      <c r="C2455" s="60" t="s">
        <v>43</v>
      </c>
      <c r="D2455" s="61">
        <v>212.15</v>
      </c>
      <c r="E2455" s="62">
        <v>0</v>
      </c>
    </row>
    <row r="2456" spans="1:5" x14ac:dyDescent="0.2">
      <c r="A2456" s="60">
        <v>20140</v>
      </c>
      <c r="B2456" s="7" t="s">
        <v>2472</v>
      </c>
      <c r="C2456" s="60" t="s">
        <v>43</v>
      </c>
      <c r="D2456" s="61">
        <v>9.9499999999999993</v>
      </c>
      <c r="E2456" s="62">
        <v>0</v>
      </c>
    </row>
    <row r="2457" spans="1:5" x14ac:dyDescent="0.2">
      <c r="A2457" s="60">
        <v>20141</v>
      </c>
      <c r="B2457" s="7" t="s">
        <v>2473</v>
      </c>
      <c r="C2457" s="60" t="s">
        <v>43</v>
      </c>
      <c r="D2457" s="61">
        <v>24.38</v>
      </c>
      <c r="E2457" s="62">
        <v>0</v>
      </c>
    </row>
    <row r="2458" spans="1:5" x14ac:dyDescent="0.2">
      <c r="A2458" s="60">
        <v>20142</v>
      </c>
      <c r="B2458" s="7" t="s">
        <v>2474</v>
      </c>
      <c r="C2458" s="60" t="s">
        <v>43</v>
      </c>
      <c r="D2458" s="61">
        <v>42.88</v>
      </c>
      <c r="E2458" s="62">
        <v>0</v>
      </c>
    </row>
    <row r="2459" spans="1:5" x14ac:dyDescent="0.2">
      <c r="A2459" s="60">
        <v>3670</v>
      </c>
      <c r="B2459" s="7" t="s">
        <v>2475</v>
      </c>
      <c r="C2459" s="60" t="s">
        <v>43</v>
      </c>
      <c r="D2459" s="61">
        <v>27.88</v>
      </c>
      <c r="E2459" s="62">
        <v>0</v>
      </c>
    </row>
    <row r="2460" spans="1:5" x14ac:dyDescent="0.2">
      <c r="A2460" s="60">
        <v>3666</v>
      </c>
      <c r="B2460" s="7" t="s">
        <v>2476</v>
      </c>
      <c r="C2460" s="60" t="s">
        <v>43</v>
      </c>
      <c r="D2460" s="61">
        <v>4.3899999999999997</v>
      </c>
      <c r="E2460" s="62">
        <v>0</v>
      </c>
    </row>
    <row r="2461" spans="1:5" x14ac:dyDescent="0.2">
      <c r="A2461" s="60">
        <v>3662</v>
      </c>
      <c r="B2461" s="7" t="s">
        <v>2477</v>
      </c>
      <c r="C2461" s="60" t="s">
        <v>43</v>
      </c>
      <c r="D2461" s="61">
        <v>11.44</v>
      </c>
      <c r="E2461" s="62">
        <v>0</v>
      </c>
    </row>
    <row r="2462" spans="1:5" x14ac:dyDescent="0.2">
      <c r="A2462" s="60">
        <v>3658</v>
      </c>
      <c r="B2462" s="7" t="s">
        <v>2478</v>
      </c>
      <c r="C2462" s="60" t="s">
        <v>43</v>
      </c>
      <c r="D2462" s="61">
        <v>21.68</v>
      </c>
      <c r="E2462" s="62">
        <v>0</v>
      </c>
    </row>
    <row r="2463" spans="1:5" x14ac:dyDescent="0.2">
      <c r="A2463" s="60">
        <v>42696</v>
      </c>
      <c r="B2463" s="7" t="s">
        <v>2479</v>
      </c>
      <c r="C2463" s="60" t="s">
        <v>43</v>
      </c>
      <c r="D2463" s="61">
        <v>171.91</v>
      </c>
      <c r="E2463" s="62">
        <v>0</v>
      </c>
    </row>
    <row r="2464" spans="1:5" x14ac:dyDescent="0.2">
      <c r="A2464" s="60">
        <v>39875</v>
      </c>
      <c r="B2464" s="7" t="s">
        <v>2480</v>
      </c>
      <c r="C2464" s="60" t="s">
        <v>43</v>
      </c>
      <c r="D2464" s="61"/>
      <c r="E2464" s="62">
        <v>0</v>
      </c>
    </row>
    <row r="2465" spans="1:5" x14ac:dyDescent="0.2">
      <c r="A2465" s="60">
        <v>39876</v>
      </c>
      <c r="B2465" s="7" t="s">
        <v>2481</v>
      </c>
      <c r="C2465" s="60" t="s">
        <v>43</v>
      </c>
      <c r="D2465" s="61"/>
      <c r="E2465" s="62">
        <v>0</v>
      </c>
    </row>
    <row r="2466" spans="1:5" x14ac:dyDescent="0.2">
      <c r="A2466" s="60">
        <v>39877</v>
      </c>
      <c r="B2466" s="7" t="s">
        <v>2482</v>
      </c>
      <c r="C2466" s="60" t="s">
        <v>43</v>
      </c>
      <c r="D2466" s="61"/>
      <c r="E2466" s="62">
        <v>0</v>
      </c>
    </row>
    <row r="2467" spans="1:5" x14ac:dyDescent="0.2">
      <c r="A2467" s="60">
        <v>39878</v>
      </c>
      <c r="B2467" s="7" t="s">
        <v>2483</v>
      </c>
      <c r="C2467" s="60" t="s">
        <v>43</v>
      </c>
      <c r="D2467" s="61"/>
      <c r="E2467" s="62">
        <v>0</v>
      </c>
    </row>
    <row r="2468" spans="1:5" x14ac:dyDescent="0.2">
      <c r="A2468" s="60">
        <v>39872</v>
      </c>
      <c r="B2468" s="7" t="s">
        <v>2484</v>
      </c>
      <c r="C2468" s="60" t="s">
        <v>43</v>
      </c>
      <c r="D2468" s="61"/>
      <c r="E2468" s="62">
        <v>0</v>
      </c>
    </row>
    <row r="2469" spans="1:5" x14ac:dyDescent="0.2">
      <c r="A2469" s="60">
        <v>39873</v>
      </c>
      <c r="B2469" s="7" t="s">
        <v>2485</v>
      </c>
      <c r="C2469" s="60" t="s">
        <v>43</v>
      </c>
      <c r="D2469" s="61"/>
      <c r="E2469" s="62">
        <v>0</v>
      </c>
    </row>
    <row r="2470" spans="1:5" x14ac:dyDescent="0.2">
      <c r="A2470" s="60">
        <v>39874</v>
      </c>
      <c r="B2470" s="7" t="s">
        <v>2486</v>
      </c>
      <c r="C2470" s="60" t="s">
        <v>43</v>
      </c>
      <c r="D2470" s="61"/>
      <c r="E2470" s="62">
        <v>0</v>
      </c>
    </row>
    <row r="2471" spans="1:5" x14ac:dyDescent="0.2">
      <c r="A2471" s="60">
        <v>3674</v>
      </c>
      <c r="B2471" s="7" t="s">
        <v>2487</v>
      </c>
      <c r="C2471" s="60" t="s">
        <v>23</v>
      </c>
      <c r="D2471" s="61"/>
      <c r="E2471" s="62">
        <v>0</v>
      </c>
    </row>
    <row r="2472" spans="1:5" x14ac:dyDescent="0.2">
      <c r="A2472" s="60">
        <v>3681</v>
      </c>
      <c r="B2472" s="7" t="s">
        <v>2488</v>
      </c>
      <c r="C2472" s="60" t="s">
        <v>23</v>
      </c>
      <c r="D2472" s="61"/>
      <c r="E2472" s="62">
        <v>0</v>
      </c>
    </row>
    <row r="2473" spans="1:5" x14ac:dyDescent="0.2">
      <c r="A2473" s="60">
        <v>3676</v>
      </c>
      <c r="B2473" s="7" t="s">
        <v>2489</v>
      </c>
      <c r="C2473" s="60" t="s">
        <v>23</v>
      </c>
      <c r="D2473" s="61"/>
      <c r="E2473" s="62">
        <v>0</v>
      </c>
    </row>
    <row r="2474" spans="1:5" x14ac:dyDescent="0.2">
      <c r="A2474" s="60">
        <v>3679</v>
      </c>
      <c r="B2474" s="7" t="s">
        <v>2490</v>
      </c>
      <c r="C2474" s="60" t="s">
        <v>23</v>
      </c>
      <c r="D2474" s="61"/>
      <c r="E2474" s="62">
        <v>0</v>
      </c>
    </row>
    <row r="2475" spans="1:5" x14ac:dyDescent="0.2">
      <c r="A2475" s="60">
        <v>3672</v>
      </c>
      <c r="B2475" s="7" t="s">
        <v>2491</v>
      </c>
      <c r="C2475" s="60" t="s">
        <v>23</v>
      </c>
      <c r="D2475" s="61"/>
      <c r="E2475" s="62">
        <v>0</v>
      </c>
    </row>
    <row r="2476" spans="1:5" x14ac:dyDescent="0.2">
      <c r="A2476" s="60">
        <v>3671</v>
      </c>
      <c r="B2476" s="7" t="s">
        <v>2492</v>
      </c>
      <c r="C2476" s="60" t="s">
        <v>23</v>
      </c>
      <c r="D2476" s="61"/>
      <c r="E2476" s="62">
        <v>0</v>
      </c>
    </row>
    <row r="2477" spans="1:5" x14ac:dyDescent="0.2">
      <c r="A2477" s="60">
        <v>3673</v>
      </c>
      <c r="B2477" s="7" t="s">
        <v>2493</v>
      </c>
      <c r="C2477" s="60" t="s">
        <v>23</v>
      </c>
      <c r="D2477" s="61"/>
      <c r="E2477" s="62">
        <v>0</v>
      </c>
    </row>
    <row r="2478" spans="1:5" x14ac:dyDescent="0.2">
      <c r="A2478" s="60">
        <v>38394</v>
      </c>
      <c r="B2478" s="7" t="s">
        <v>2494</v>
      </c>
      <c r="C2478" s="60" t="s">
        <v>43</v>
      </c>
      <c r="D2478" s="61">
        <v>196.33</v>
      </c>
      <c r="E2478" s="62">
        <v>0</v>
      </c>
    </row>
    <row r="2479" spans="1:5" x14ac:dyDescent="0.2">
      <c r="A2479" s="60">
        <v>3729</v>
      </c>
      <c r="B2479" s="7" t="s">
        <v>2495</v>
      </c>
      <c r="C2479" s="60" t="s">
        <v>43</v>
      </c>
      <c r="D2479" s="61">
        <v>181.65</v>
      </c>
      <c r="E2479" s="62">
        <v>0</v>
      </c>
    </row>
    <row r="2480" spans="1:5" x14ac:dyDescent="0.2">
      <c r="A2480" s="60">
        <v>39357</v>
      </c>
      <c r="B2480" s="7" t="s">
        <v>2496</v>
      </c>
      <c r="C2480" s="60" t="s">
        <v>43</v>
      </c>
      <c r="D2480" s="61">
        <v>97.64</v>
      </c>
      <c r="E2480" s="62">
        <v>0</v>
      </c>
    </row>
    <row r="2481" spans="1:5" x14ac:dyDescent="0.2">
      <c r="A2481" s="60">
        <v>39358</v>
      </c>
      <c r="B2481" s="7" t="s">
        <v>2497</v>
      </c>
      <c r="C2481" s="60" t="s">
        <v>43</v>
      </c>
      <c r="D2481" s="61">
        <v>97.64</v>
      </c>
      <c r="E2481" s="62">
        <v>0</v>
      </c>
    </row>
    <row r="2482" spans="1:5" x14ac:dyDescent="0.2">
      <c r="A2482" s="60">
        <v>39355</v>
      </c>
      <c r="B2482" s="7" t="s">
        <v>2498</v>
      </c>
      <c r="C2482" s="60" t="s">
        <v>43</v>
      </c>
      <c r="D2482" s="61">
        <v>142.27000000000001</v>
      </c>
      <c r="E2482" s="62">
        <v>0</v>
      </c>
    </row>
    <row r="2483" spans="1:5" x14ac:dyDescent="0.2">
      <c r="A2483" s="60">
        <v>39356</v>
      </c>
      <c r="B2483" s="7" t="s">
        <v>2499</v>
      </c>
      <c r="C2483" s="60" t="s">
        <v>43</v>
      </c>
      <c r="D2483" s="61">
        <v>135.77000000000001</v>
      </c>
      <c r="E2483" s="62">
        <v>0</v>
      </c>
    </row>
    <row r="2484" spans="1:5" x14ac:dyDescent="0.2">
      <c r="A2484" s="60">
        <v>39353</v>
      </c>
      <c r="B2484" s="7" t="s">
        <v>2500</v>
      </c>
      <c r="C2484" s="60" t="s">
        <v>43</v>
      </c>
      <c r="D2484" s="61">
        <v>311.68</v>
      </c>
      <c r="E2484" s="62">
        <v>0</v>
      </c>
    </row>
    <row r="2485" spans="1:5" x14ac:dyDescent="0.2">
      <c r="A2485" s="60">
        <v>39354</v>
      </c>
      <c r="B2485" s="7" t="s">
        <v>2501</v>
      </c>
      <c r="C2485" s="60" t="s">
        <v>43</v>
      </c>
      <c r="D2485" s="61">
        <v>657.59</v>
      </c>
      <c r="E2485" s="62">
        <v>0</v>
      </c>
    </row>
    <row r="2486" spans="1:5" x14ac:dyDescent="0.2">
      <c r="A2486" s="60">
        <v>39398</v>
      </c>
      <c r="B2486" s="7" t="s">
        <v>2502</v>
      </c>
      <c r="C2486" s="60" t="s">
        <v>43</v>
      </c>
      <c r="D2486" s="61">
        <v>211.96</v>
      </c>
      <c r="E2486" s="62">
        <v>0</v>
      </c>
    </row>
    <row r="2487" spans="1:5" x14ac:dyDescent="0.2">
      <c r="A2487" s="60">
        <v>13343</v>
      </c>
      <c r="B2487" s="7" t="s">
        <v>2503</v>
      </c>
      <c r="C2487" s="60" t="s">
        <v>43</v>
      </c>
      <c r="D2487" s="61"/>
      <c r="E2487" s="62">
        <v>0</v>
      </c>
    </row>
    <row r="2488" spans="1:5" x14ac:dyDescent="0.2">
      <c r="A2488" s="60">
        <v>12118</v>
      </c>
      <c r="B2488" s="7" t="s">
        <v>2504</v>
      </c>
      <c r="C2488" s="60" t="s">
        <v>43</v>
      </c>
      <c r="D2488" s="61">
        <v>24.37</v>
      </c>
      <c r="E2488" s="62">
        <v>0</v>
      </c>
    </row>
    <row r="2489" spans="1:5" x14ac:dyDescent="0.2">
      <c r="A2489" s="60">
        <v>39482</v>
      </c>
      <c r="B2489" s="7" t="s">
        <v>2505</v>
      </c>
      <c r="C2489" s="60" t="s">
        <v>43</v>
      </c>
      <c r="D2489" s="61">
        <v>804.24</v>
      </c>
      <c r="E2489" s="62">
        <v>0</v>
      </c>
    </row>
    <row r="2490" spans="1:5" x14ac:dyDescent="0.2">
      <c r="A2490" s="60">
        <v>39486</v>
      </c>
      <c r="B2490" s="7" t="s">
        <v>2506</v>
      </c>
      <c r="C2490" s="60" t="s">
        <v>43</v>
      </c>
      <c r="D2490" s="61">
        <v>656.38</v>
      </c>
      <c r="E2490" s="62">
        <v>0</v>
      </c>
    </row>
    <row r="2491" spans="1:5" x14ac:dyDescent="0.2">
      <c r="A2491" s="60">
        <v>39484</v>
      </c>
      <c r="B2491" s="7" t="s">
        <v>2507</v>
      </c>
      <c r="C2491" s="60" t="s">
        <v>43</v>
      </c>
      <c r="D2491" s="61">
        <v>804.24</v>
      </c>
      <c r="E2491" s="62">
        <v>0</v>
      </c>
    </row>
    <row r="2492" spans="1:5" x14ac:dyDescent="0.2">
      <c r="A2492" s="60">
        <v>39488</v>
      </c>
      <c r="B2492" s="7" t="s">
        <v>2508</v>
      </c>
      <c r="C2492" s="60" t="s">
        <v>43</v>
      </c>
      <c r="D2492" s="61">
        <v>667.12</v>
      </c>
      <c r="E2492" s="62">
        <v>0</v>
      </c>
    </row>
    <row r="2493" spans="1:5" x14ac:dyDescent="0.2">
      <c r="A2493" s="60">
        <v>39485</v>
      </c>
      <c r="B2493" s="7" t="s">
        <v>2509</v>
      </c>
      <c r="C2493" s="60" t="s">
        <v>43</v>
      </c>
      <c r="D2493" s="61">
        <v>804.24</v>
      </c>
      <c r="E2493" s="62">
        <v>0</v>
      </c>
    </row>
    <row r="2494" spans="1:5" x14ac:dyDescent="0.2">
      <c r="A2494" s="60">
        <v>39489</v>
      </c>
      <c r="B2494" s="7" t="s">
        <v>2510</v>
      </c>
      <c r="C2494" s="60" t="s">
        <v>43</v>
      </c>
      <c r="D2494" s="61">
        <v>678.43</v>
      </c>
      <c r="E2494" s="62">
        <v>0</v>
      </c>
    </row>
    <row r="2495" spans="1:5" x14ac:dyDescent="0.2">
      <c r="A2495" s="60">
        <v>39490</v>
      </c>
      <c r="B2495" s="7" t="s">
        <v>2511</v>
      </c>
      <c r="C2495" s="60" t="s">
        <v>43</v>
      </c>
      <c r="D2495" s="61">
        <v>1010.95</v>
      </c>
      <c r="E2495" s="62">
        <v>0</v>
      </c>
    </row>
    <row r="2496" spans="1:5" x14ac:dyDescent="0.2">
      <c r="A2496" s="60">
        <v>39494</v>
      </c>
      <c r="B2496" s="7" t="s">
        <v>2512</v>
      </c>
      <c r="C2496" s="60" t="s">
        <v>43</v>
      </c>
      <c r="D2496" s="61">
        <v>725.95</v>
      </c>
      <c r="E2496" s="62">
        <v>0</v>
      </c>
    </row>
    <row r="2497" spans="1:5" x14ac:dyDescent="0.2">
      <c r="A2497" s="60">
        <v>39495</v>
      </c>
      <c r="B2497" s="7" t="s">
        <v>2513</v>
      </c>
      <c r="C2497" s="60" t="s">
        <v>43</v>
      </c>
      <c r="D2497" s="61">
        <v>818.05</v>
      </c>
      <c r="E2497" s="62">
        <v>0</v>
      </c>
    </row>
    <row r="2498" spans="1:5" x14ac:dyDescent="0.2">
      <c r="A2498" s="60">
        <v>39496</v>
      </c>
      <c r="B2498" s="7" t="s">
        <v>2514</v>
      </c>
      <c r="C2498" s="60" t="s">
        <v>43</v>
      </c>
      <c r="D2498" s="61">
        <v>899.85</v>
      </c>
      <c r="E2498" s="62">
        <v>0</v>
      </c>
    </row>
    <row r="2499" spans="1:5" x14ac:dyDescent="0.2">
      <c r="A2499" s="60">
        <v>39492</v>
      </c>
      <c r="B2499" s="7" t="s">
        <v>2515</v>
      </c>
      <c r="C2499" s="60" t="s">
        <v>43</v>
      </c>
      <c r="D2499" s="61">
        <v>1041.78</v>
      </c>
      <c r="E2499" s="62">
        <v>0</v>
      </c>
    </row>
    <row r="2500" spans="1:5" x14ac:dyDescent="0.2">
      <c r="A2500" s="60">
        <v>39497</v>
      </c>
      <c r="B2500" s="7" t="s">
        <v>2516</v>
      </c>
      <c r="C2500" s="60" t="s">
        <v>43</v>
      </c>
      <c r="D2500" s="61">
        <v>941</v>
      </c>
      <c r="E2500" s="62">
        <v>0</v>
      </c>
    </row>
    <row r="2501" spans="1:5" x14ac:dyDescent="0.2">
      <c r="A2501" s="60">
        <v>39493</v>
      </c>
      <c r="B2501" s="7" t="s">
        <v>2517</v>
      </c>
      <c r="C2501" s="60" t="s">
        <v>43</v>
      </c>
      <c r="D2501" s="61">
        <v>1117.4100000000001</v>
      </c>
      <c r="E2501" s="62">
        <v>0</v>
      </c>
    </row>
    <row r="2502" spans="1:5" x14ac:dyDescent="0.2">
      <c r="A2502" s="60">
        <v>43628</v>
      </c>
      <c r="B2502" s="7" t="s">
        <v>2518</v>
      </c>
      <c r="C2502" s="60" t="s">
        <v>43</v>
      </c>
      <c r="D2502" s="61">
        <v>1185.2</v>
      </c>
      <c r="E2502" s="62">
        <v>0</v>
      </c>
    </row>
    <row r="2503" spans="1:5" x14ac:dyDescent="0.2">
      <c r="A2503" s="60">
        <v>39500</v>
      </c>
      <c r="B2503" s="7" t="s">
        <v>2519</v>
      </c>
      <c r="C2503" s="60" t="s">
        <v>43</v>
      </c>
      <c r="D2503" s="61">
        <v>1219.19</v>
      </c>
      <c r="E2503" s="62">
        <v>0</v>
      </c>
    </row>
    <row r="2504" spans="1:5" x14ac:dyDescent="0.2">
      <c r="A2504" s="60">
        <v>39498</v>
      </c>
      <c r="B2504" s="7" t="s">
        <v>2520</v>
      </c>
      <c r="C2504" s="60" t="s">
        <v>43</v>
      </c>
      <c r="D2504" s="61">
        <v>1503.66</v>
      </c>
      <c r="E2504" s="62">
        <v>0</v>
      </c>
    </row>
    <row r="2505" spans="1:5" x14ac:dyDescent="0.2">
      <c r="A2505" s="60">
        <v>43621</v>
      </c>
      <c r="B2505" s="7" t="s">
        <v>2521</v>
      </c>
      <c r="C2505" s="60" t="s">
        <v>43</v>
      </c>
      <c r="D2505" s="61">
        <v>1259.28</v>
      </c>
      <c r="E2505" s="62">
        <v>0</v>
      </c>
    </row>
    <row r="2506" spans="1:5" x14ac:dyDescent="0.2">
      <c r="A2506" s="60">
        <v>39501</v>
      </c>
      <c r="B2506" s="7" t="s">
        <v>2522</v>
      </c>
      <c r="C2506" s="60" t="s">
        <v>43</v>
      </c>
      <c r="D2506" s="61">
        <v>1252.2</v>
      </c>
      <c r="E2506" s="62">
        <v>0</v>
      </c>
    </row>
    <row r="2507" spans="1:5" x14ac:dyDescent="0.2">
      <c r="A2507" s="60">
        <v>39499</v>
      </c>
      <c r="B2507" s="7" t="s">
        <v>2523</v>
      </c>
      <c r="C2507" s="60" t="s">
        <v>43</v>
      </c>
      <c r="D2507" s="61">
        <v>1525.01</v>
      </c>
      <c r="E2507" s="62">
        <v>0</v>
      </c>
    </row>
    <row r="2508" spans="1:5" x14ac:dyDescent="0.2">
      <c r="A2508" s="60">
        <v>3733</v>
      </c>
      <c r="B2508" s="7" t="s">
        <v>2524</v>
      </c>
      <c r="C2508" s="60" t="s">
        <v>410</v>
      </c>
      <c r="D2508" s="61">
        <v>83.52</v>
      </c>
      <c r="E2508" s="62">
        <v>0</v>
      </c>
    </row>
    <row r="2509" spans="1:5" x14ac:dyDescent="0.2">
      <c r="A2509" s="60">
        <v>3731</v>
      </c>
      <c r="B2509" s="7" t="s">
        <v>2525</v>
      </c>
      <c r="C2509" s="60" t="s">
        <v>410</v>
      </c>
      <c r="D2509" s="61">
        <v>74.73</v>
      </c>
      <c r="E2509" s="62">
        <v>0</v>
      </c>
    </row>
    <row r="2510" spans="1:5" x14ac:dyDescent="0.2">
      <c r="A2510" s="60">
        <v>38137</v>
      </c>
      <c r="B2510" s="7" t="s">
        <v>2526</v>
      </c>
      <c r="C2510" s="60" t="s">
        <v>410</v>
      </c>
      <c r="D2510" s="61">
        <v>89.38</v>
      </c>
      <c r="E2510" s="62">
        <v>0</v>
      </c>
    </row>
    <row r="2511" spans="1:5" x14ac:dyDescent="0.2">
      <c r="A2511" s="60">
        <v>38138</v>
      </c>
      <c r="B2511" s="7" t="s">
        <v>2527</v>
      </c>
      <c r="C2511" s="60" t="s">
        <v>410</v>
      </c>
      <c r="D2511" s="61">
        <v>92.8</v>
      </c>
      <c r="E2511" s="62">
        <v>0</v>
      </c>
    </row>
    <row r="2512" spans="1:5" x14ac:dyDescent="0.2">
      <c r="A2512" s="60">
        <v>45318</v>
      </c>
      <c r="B2512" s="7" t="s">
        <v>12381</v>
      </c>
      <c r="C2512" s="60" t="s">
        <v>410</v>
      </c>
      <c r="D2512" s="61"/>
      <c r="E2512" s="62">
        <v>0</v>
      </c>
    </row>
    <row r="2513" spans="1:5" x14ac:dyDescent="0.2">
      <c r="A2513" s="60">
        <v>45319</v>
      </c>
      <c r="B2513" s="7" t="s">
        <v>12382</v>
      </c>
      <c r="C2513" s="60" t="s">
        <v>410</v>
      </c>
      <c r="D2513" s="61"/>
      <c r="E2513" s="62">
        <v>0</v>
      </c>
    </row>
    <row r="2514" spans="1:5" x14ac:dyDescent="0.2">
      <c r="A2514" s="60">
        <v>45320</v>
      </c>
      <c r="B2514" s="7" t="s">
        <v>12383</v>
      </c>
      <c r="C2514" s="60" t="s">
        <v>410</v>
      </c>
      <c r="D2514" s="61"/>
      <c r="E2514" s="62">
        <v>0</v>
      </c>
    </row>
    <row r="2515" spans="1:5" x14ac:dyDescent="0.2">
      <c r="A2515" s="60">
        <v>45315</v>
      </c>
      <c r="B2515" s="7" t="s">
        <v>12384</v>
      </c>
      <c r="C2515" s="60" t="s">
        <v>410</v>
      </c>
      <c r="D2515" s="61"/>
      <c r="E2515" s="62">
        <v>0</v>
      </c>
    </row>
    <row r="2516" spans="1:5" x14ac:dyDescent="0.2">
      <c r="A2516" s="60">
        <v>45316</v>
      </c>
      <c r="B2516" s="7" t="s">
        <v>12385</v>
      </c>
      <c r="C2516" s="60" t="s">
        <v>410</v>
      </c>
      <c r="D2516" s="61"/>
      <c r="E2516" s="62">
        <v>0</v>
      </c>
    </row>
    <row r="2517" spans="1:5" x14ac:dyDescent="0.2">
      <c r="A2517" s="60">
        <v>45317</v>
      </c>
      <c r="B2517" s="7" t="s">
        <v>12386</v>
      </c>
      <c r="C2517" s="60" t="s">
        <v>410</v>
      </c>
      <c r="D2517" s="61"/>
      <c r="E2517" s="62">
        <v>0</v>
      </c>
    </row>
    <row r="2518" spans="1:5" x14ac:dyDescent="0.2">
      <c r="A2518" s="60">
        <v>45313</v>
      </c>
      <c r="B2518" s="7" t="s">
        <v>12387</v>
      </c>
      <c r="C2518" s="60" t="s">
        <v>410</v>
      </c>
      <c r="D2518" s="61"/>
      <c r="E2518" s="62">
        <v>0</v>
      </c>
    </row>
    <row r="2519" spans="1:5" x14ac:dyDescent="0.2">
      <c r="A2519" s="60">
        <v>45314</v>
      </c>
      <c r="B2519" s="7" t="s">
        <v>12388</v>
      </c>
      <c r="C2519" s="60" t="s">
        <v>410</v>
      </c>
      <c r="D2519" s="61"/>
      <c r="E2519" s="62">
        <v>0</v>
      </c>
    </row>
    <row r="2520" spans="1:5" x14ac:dyDescent="0.2">
      <c r="A2520" s="60">
        <v>45309</v>
      </c>
      <c r="B2520" s="7" t="s">
        <v>12389</v>
      </c>
      <c r="C2520" s="60" t="s">
        <v>410</v>
      </c>
      <c r="D2520" s="61"/>
      <c r="E2520" s="62">
        <v>0</v>
      </c>
    </row>
    <row r="2521" spans="1:5" x14ac:dyDescent="0.2">
      <c r="A2521" s="60">
        <v>45310</v>
      </c>
      <c r="B2521" s="7" t="s">
        <v>12390</v>
      </c>
      <c r="C2521" s="60" t="s">
        <v>410</v>
      </c>
      <c r="D2521" s="61"/>
      <c r="E2521" s="62">
        <v>0</v>
      </c>
    </row>
    <row r="2522" spans="1:5" x14ac:dyDescent="0.2">
      <c r="A2522" s="60">
        <v>45311</v>
      </c>
      <c r="B2522" s="7" t="s">
        <v>12391</v>
      </c>
      <c r="C2522" s="60" t="s">
        <v>410</v>
      </c>
      <c r="D2522" s="61"/>
      <c r="E2522" s="62">
        <v>0</v>
      </c>
    </row>
    <row r="2523" spans="1:5" x14ac:dyDescent="0.2">
      <c r="A2523" s="60">
        <v>45312</v>
      </c>
      <c r="B2523" s="7" t="s">
        <v>12392</v>
      </c>
      <c r="C2523" s="60" t="s">
        <v>410</v>
      </c>
      <c r="D2523" s="61"/>
      <c r="E2523" s="62">
        <v>0</v>
      </c>
    </row>
    <row r="2524" spans="1:5" x14ac:dyDescent="0.2">
      <c r="A2524" s="60">
        <v>43342</v>
      </c>
      <c r="B2524" s="7" t="s">
        <v>12393</v>
      </c>
      <c r="C2524" s="60" t="s">
        <v>410</v>
      </c>
      <c r="D2524" s="61"/>
      <c r="E2524" s="62">
        <v>0</v>
      </c>
    </row>
    <row r="2525" spans="1:5" x14ac:dyDescent="0.2">
      <c r="A2525" s="60">
        <v>43343</v>
      </c>
      <c r="B2525" s="7" t="s">
        <v>12394</v>
      </c>
      <c r="C2525" s="60" t="s">
        <v>410</v>
      </c>
      <c r="D2525" s="61"/>
      <c r="E2525" s="62">
        <v>0</v>
      </c>
    </row>
    <row r="2526" spans="1:5" x14ac:dyDescent="0.2">
      <c r="A2526" s="60">
        <v>43344</v>
      </c>
      <c r="B2526" s="7" t="s">
        <v>12395</v>
      </c>
      <c r="C2526" s="60" t="s">
        <v>410</v>
      </c>
      <c r="D2526" s="61"/>
      <c r="E2526" s="62">
        <v>0</v>
      </c>
    </row>
    <row r="2527" spans="1:5" x14ac:dyDescent="0.2">
      <c r="A2527" s="60">
        <v>45307</v>
      </c>
      <c r="B2527" s="7" t="s">
        <v>12396</v>
      </c>
      <c r="C2527" s="60" t="s">
        <v>410</v>
      </c>
      <c r="D2527" s="61"/>
      <c r="E2527" s="62">
        <v>0</v>
      </c>
    </row>
    <row r="2528" spans="1:5" x14ac:dyDescent="0.2">
      <c r="A2528" s="60">
        <v>43345</v>
      </c>
      <c r="B2528" s="7" t="s">
        <v>12397</v>
      </c>
      <c r="C2528" s="60" t="s">
        <v>410</v>
      </c>
      <c r="D2528" s="61"/>
      <c r="E2528" s="62">
        <v>0</v>
      </c>
    </row>
    <row r="2529" spans="1:5" x14ac:dyDescent="0.2">
      <c r="A2529" s="60">
        <v>43346</v>
      </c>
      <c r="B2529" s="7" t="s">
        <v>12398</v>
      </c>
      <c r="C2529" s="60" t="s">
        <v>410</v>
      </c>
      <c r="D2529" s="61"/>
      <c r="E2529" s="62">
        <v>0</v>
      </c>
    </row>
    <row r="2530" spans="1:5" x14ac:dyDescent="0.2">
      <c r="A2530" s="60">
        <v>43347</v>
      </c>
      <c r="B2530" s="7" t="s">
        <v>12399</v>
      </c>
      <c r="C2530" s="60" t="s">
        <v>410</v>
      </c>
      <c r="D2530" s="61"/>
      <c r="E2530" s="62">
        <v>0</v>
      </c>
    </row>
    <row r="2531" spans="1:5" x14ac:dyDescent="0.2">
      <c r="A2531" s="60">
        <v>43348</v>
      </c>
      <c r="B2531" s="7" t="s">
        <v>12400</v>
      </c>
      <c r="C2531" s="60" t="s">
        <v>410</v>
      </c>
      <c r="D2531" s="61"/>
      <c r="E2531" s="62">
        <v>0</v>
      </c>
    </row>
    <row r="2532" spans="1:5" x14ac:dyDescent="0.2">
      <c r="A2532" s="60">
        <v>45308</v>
      </c>
      <c r="B2532" s="7" t="s">
        <v>12401</v>
      </c>
      <c r="C2532" s="60" t="s">
        <v>410</v>
      </c>
      <c r="D2532" s="61"/>
      <c r="E2532" s="62">
        <v>0</v>
      </c>
    </row>
    <row r="2533" spans="1:5" x14ac:dyDescent="0.2">
      <c r="A2533" s="60">
        <v>43349</v>
      </c>
      <c r="B2533" s="7" t="s">
        <v>12402</v>
      </c>
      <c r="C2533" s="60" t="s">
        <v>410</v>
      </c>
      <c r="D2533" s="61"/>
      <c r="E2533" s="62">
        <v>0</v>
      </c>
    </row>
    <row r="2534" spans="1:5" x14ac:dyDescent="0.2">
      <c r="A2534" s="60">
        <v>3736</v>
      </c>
      <c r="B2534" s="7" t="s">
        <v>2528</v>
      </c>
      <c r="C2534" s="60" t="s">
        <v>410</v>
      </c>
      <c r="D2534" s="61"/>
      <c r="E2534" s="62">
        <v>0</v>
      </c>
    </row>
    <row r="2535" spans="1:5" x14ac:dyDescent="0.2">
      <c r="A2535" s="60">
        <v>3741</v>
      </c>
      <c r="B2535" s="7" t="s">
        <v>2529</v>
      </c>
      <c r="C2535" s="60" t="s">
        <v>410</v>
      </c>
      <c r="D2535" s="61"/>
      <c r="E2535" s="62">
        <v>0</v>
      </c>
    </row>
    <row r="2536" spans="1:5" x14ac:dyDescent="0.2">
      <c r="A2536" s="60">
        <v>3737</v>
      </c>
      <c r="B2536" s="7" t="s">
        <v>2530</v>
      </c>
      <c r="C2536" s="60" t="s">
        <v>410</v>
      </c>
      <c r="D2536" s="61"/>
      <c r="E2536" s="62">
        <v>0</v>
      </c>
    </row>
    <row r="2537" spans="1:5" x14ac:dyDescent="0.2">
      <c r="A2537" s="60">
        <v>43353</v>
      </c>
      <c r="B2537" s="7" t="s">
        <v>12403</v>
      </c>
      <c r="C2537" s="60" t="s">
        <v>410</v>
      </c>
      <c r="D2537" s="61"/>
      <c r="E2537" s="62">
        <v>0</v>
      </c>
    </row>
    <row r="2538" spans="1:5" x14ac:dyDescent="0.2">
      <c r="A2538" s="60">
        <v>43350</v>
      </c>
      <c r="B2538" s="7" t="s">
        <v>12404</v>
      </c>
      <c r="C2538" s="60" t="s">
        <v>410</v>
      </c>
      <c r="D2538" s="61"/>
      <c r="E2538" s="62">
        <v>0</v>
      </c>
    </row>
    <row r="2539" spans="1:5" x14ac:dyDescent="0.2">
      <c r="A2539" s="60">
        <v>43351</v>
      </c>
      <c r="B2539" s="7" t="s">
        <v>12405</v>
      </c>
      <c r="C2539" s="60" t="s">
        <v>410</v>
      </c>
      <c r="D2539" s="61"/>
      <c r="E2539" s="62">
        <v>0</v>
      </c>
    </row>
    <row r="2540" spans="1:5" x14ac:dyDescent="0.2">
      <c r="A2540" s="60">
        <v>43352</v>
      </c>
      <c r="B2540" s="7" t="s">
        <v>12406</v>
      </c>
      <c r="C2540" s="60" t="s">
        <v>410</v>
      </c>
      <c r="D2540" s="61"/>
      <c r="E2540" s="62">
        <v>0</v>
      </c>
    </row>
    <row r="2541" spans="1:5" x14ac:dyDescent="0.2">
      <c r="A2541" s="60">
        <v>45306</v>
      </c>
      <c r="B2541" s="7" t="s">
        <v>12407</v>
      </c>
      <c r="C2541" s="60" t="s">
        <v>410</v>
      </c>
      <c r="D2541" s="61"/>
      <c r="E2541" s="62">
        <v>0</v>
      </c>
    </row>
    <row r="2542" spans="1:5" x14ac:dyDescent="0.2">
      <c r="A2542" s="60">
        <v>44379</v>
      </c>
      <c r="B2542" s="7" t="s">
        <v>12408</v>
      </c>
      <c r="C2542" s="60" t="s">
        <v>410</v>
      </c>
      <c r="D2542" s="61"/>
      <c r="E2542" s="62">
        <v>0</v>
      </c>
    </row>
    <row r="2543" spans="1:5" x14ac:dyDescent="0.2">
      <c r="A2543" s="60">
        <v>43355</v>
      </c>
      <c r="B2543" s="7" t="s">
        <v>12409</v>
      </c>
      <c r="C2543" s="60" t="s">
        <v>410</v>
      </c>
      <c r="D2543" s="61"/>
      <c r="E2543" s="62">
        <v>0</v>
      </c>
    </row>
    <row r="2544" spans="1:5" x14ac:dyDescent="0.2">
      <c r="A2544" s="60">
        <v>43356</v>
      </c>
      <c r="B2544" s="7" t="s">
        <v>12410</v>
      </c>
      <c r="C2544" s="60" t="s">
        <v>410</v>
      </c>
      <c r="D2544" s="61"/>
      <c r="E2544" s="62">
        <v>0</v>
      </c>
    </row>
    <row r="2545" spans="1:5" x14ac:dyDescent="0.2">
      <c r="A2545" s="60">
        <v>45305</v>
      </c>
      <c r="B2545" s="7" t="s">
        <v>12411</v>
      </c>
      <c r="C2545" s="60" t="s">
        <v>410</v>
      </c>
      <c r="D2545" s="61"/>
      <c r="E2545" s="62">
        <v>0</v>
      </c>
    </row>
    <row r="2546" spans="1:5" x14ac:dyDescent="0.2">
      <c r="A2546" s="60">
        <v>3742</v>
      </c>
      <c r="B2546" s="7" t="s">
        <v>2531</v>
      </c>
      <c r="C2546" s="60" t="s">
        <v>410</v>
      </c>
      <c r="D2546" s="61"/>
      <c r="E2546" s="62">
        <v>0</v>
      </c>
    </row>
    <row r="2547" spans="1:5" x14ac:dyDescent="0.2">
      <c r="A2547" s="60">
        <v>43357</v>
      </c>
      <c r="B2547" s="7" t="s">
        <v>12412</v>
      </c>
      <c r="C2547" s="60" t="s">
        <v>410</v>
      </c>
      <c r="D2547" s="61"/>
      <c r="E2547" s="62">
        <v>0</v>
      </c>
    </row>
    <row r="2548" spans="1:5" x14ac:dyDescent="0.2">
      <c r="A2548" s="60">
        <v>38194</v>
      </c>
      <c r="B2548" s="7" t="s">
        <v>2532</v>
      </c>
      <c r="C2548" s="60" t="s">
        <v>43</v>
      </c>
      <c r="D2548" s="61">
        <v>4.9000000000000004</v>
      </c>
      <c r="E2548" s="62">
        <v>0</v>
      </c>
    </row>
    <row r="2549" spans="1:5" x14ac:dyDescent="0.2">
      <c r="A2549" s="60">
        <v>38193</v>
      </c>
      <c r="B2549" s="7" t="s">
        <v>2533</v>
      </c>
      <c r="C2549" s="60" t="s">
        <v>43</v>
      </c>
      <c r="D2549" s="61">
        <v>4.25</v>
      </c>
      <c r="E2549" s="62">
        <v>0</v>
      </c>
    </row>
    <row r="2550" spans="1:5" x14ac:dyDescent="0.2">
      <c r="A2550" s="60">
        <v>39388</v>
      </c>
      <c r="B2550" s="7" t="s">
        <v>2534</v>
      </c>
      <c r="C2550" s="60" t="s">
        <v>43</v>
      </c>
      <c r="D2550" s="61">
        <v>6.02</v>
      </c>
      <c r="E2550" s="62">
        <v>0</v>
      </c>
    </row>
    <row r="2551" spans="1:5" x14ac:dyDescent="0.2">
      <c r="A2551" s="60">
        <v>39387</v>
      </c>
      <c r="B2551" s="7" t="s">
        <v>2535</v>
      </c>
      <c r="C2551" s="60" t="s">
        <v>43</v>
      </c>
      <c r="D2551" s="61">
        <v>9.39</v>
      </c>
      <c r="E2551" s="62">
        <v>0</v>
      </c>
    </row>
    <row r="2552" spans="1:5" x14ac:dyDescent="0.2">
      <c r="A2552" s="60">
        <v>39386</v>
      </c>
      <c r="B2552" s="7" t="s">
        <v>2536</v>
      </c>
      <c r="C2552" s="60" t="s">
        <v>43</v>
      </c>
      <c r="D2552" s="61">
        <v>6.55</v>
      </c>
      <c r="E2552" s="62">
        <v>0</v>
      </c>
    </row>
    <row r="2553" spans="1:5" x14ac:dyDescent="0.2">
      <c r="A2553" s="60">
        <v>45229</v>
      </c>
      <c r="B2553" s="7" t="s">
        <v>2537</v>
      </c>
      <c r="C2553" s="60" t="s">
        <v>43</v>
      </c>
      <c r="D2553" s="61">
        <v>2.5299999999999998</v>
      </c>
      <c r="E2553" s="62">
        <v>0</v>
      </c>
    </row>
    <row r="2554" spans="1:5" x14ac:dyDescent="0.2">
      <c r="A2554" s="60">
        <v>746</v>
      </c>
      <c r="B2554" s="7" t="s">
        <v>2538</v>
      </c>
      <c r="C2554" s="60" t="s">
        <v>43</v>
      </c>
      <c r="D2554" s="61">
        <v>2599.9</v>
      </c>
      <c r="E2554" s="62">
        <v>0</v>
      </c>
    </row>
    <row r="2555" spans="1:5" x14ac:dyDescent="0.2">
      <c r="A2555" s="60">
        <v>20269</v>
      </c>
      <c r="B2555" s="7" t="s">
        <v>2539</v>
      </c>
      <c r="C2555" s="60" t="s">
        <v>43</v>
      </c>
      <c r="D2555" s="61">
        <v>116.44</v>
      </c>
      <c r="E2555" s="62">
        <v>0</v>
      </c>
    </row>
    <row r="2556" spans="1:5" x14ac:dyDescent="0.2">
      <c r="A2556" s="60">
        <v>20270</v>
      </c>
      <c r="B2556" s="7" t="s">
        <v>2540</v>
      </c>
      <c r="C2556" s="60" t="s">
        <v>43</v>
      </c>
      <c r="D2556" s="61">
        <v>128.66</v>
      </c>
      <c r="E2556" s="62">
        <v>0</v>
      </c>
    </row>
    <row r="2557" spans="1:5" x14ac:dyDescent="0.2">
      <c r="A2557" s="60">
        <v>11696</v>
      </c>
      <c r="B2557" s="7" t="s">
        <v>2541</v>
      </c>
      <c r="C2557" s="60" t="s">
        <v>43</v>
      </c>
      <c r="D2557" s="61">
        <v>205.95</v>
      </c>
      <c r="E2557" s="62">
        <v>0</v>
      </c>
    </row>
    <row r="2558" spans="1:5" x14ac:dyDescent="0.2">
      <c r="A2558" s="60">
        <v>10427</v>
      </c>
      <c r="B2558" s="7" t="s">
        <v>2542</v>
      </c>
      <c r="C2558" s="60" t="s">
        <v>43</v>
      </c>
      <c r="D2558" s="61">
        <v>576.35</v>
      </c>
      <c r="E2558" s="62">
        <v>0</v>
      </c>
    </row>
    <row r="2559" spans="1:5" x14ac:dyDescent="0.2">
      <c r="A2559" s="60">
        <v>10428</v>
      </c>
      <c r="B2559" s="7" t="s">
        <v>2543</v>
      </c>
      <c r="C2559" s="60" t="s">
        <v>43</v>
      </c>
      <c r="D2559" s="61">
        <v>593.82000000000005</v>
      </c>
      <c r="E2559" s="62">
        <v>0</v>
      </c>
    </row>
    <row r="2560" spans="1:5" x14ac:dyDescent="0.2">
      <c r="A2560" s="60">
        <v>36521</v>
      </c>
      <c r="B2560" s="7" t="s">
        <v>2544</v>
      </c>
      <c r="C2560" s="60" t="s">
        <v>43</v>
      </c>
      <c r="D2560" s="61">
        <v>185.28</v>
      </c>
      <c r="E2560" s="62">
        <v>0</v>
      </c>
    </row>
    <row r="2561" spans="1:5" x14ac:dyDescent="0.2">
      <c r="A2561" s="60">
        <v>36794</v>
      </c>
      <c r="B2561" s="7" t="s">
        <v>2545</v>
      </c>
      <c r="C2561" s="60" t="s">
        <v>43</v>
      </c>
      <c r="D2561" s="61">
        <v>197.25</v>
      </c>
      <c r="E2561" s="62">
        <v>0</v>
      </c>
    </row>
    <row r="2562" spans="1:5" x14ac:dyDescent="0.2">
      <c r="A2562" s="60">
        <v>10426</v>
      </c>
      <c r="B2562" s="7" t="s">
        <v>2546</v>
      </c>
      <c r="C2562" s="60" t="s">
        <v>43</v>
      </c>
      <c r="D2562" s="61">
        <v>220.87</v>
      </c>
      <c r="E2562" s="62">
        <v>0</v>
      </c>
    </row>
    <row r="2563" spans="1:5" x14ac:dyDescent="0.2">
      <c r="A2563" s="60">
        <v>10425</v>
      </c>
      <c r="B2563" s="7" t="s">
        <v>2547</v>
      </c>
      <c r="C2563" s="60" t="s">
        <v>43</v>
      </c>
      <c r="D2563" s="61">
        <v>112.05</v>
      </c>
      <c r="E2563" s="62">
        <v>0</v>
      </c>
    </row>
    <row r="2564" spans="1:5" x14ac:dyDescent="0.2">
      <c r="A2564" s="60">
        <v>10431</v>
      </c>
      <c r="B2564" s="7" t="s">
        <v>2548</v>
      </c>
      <c r="C2564" s="60" t="s">
        <v>43</v>
      </c>
      <c r="D2564" s="61">
        <v>383.63</v>
      </c>
      <c r="E2564" s="62">
        <v>0</v>
      </c>
    </row>
    <row r="2565" spans="1:5" x14ac:dyDescent="0.2">
      <c r="A2565" s="60">
        <v>10429</v>
      </c>
      <c r="B2565" s="7" t="s">
        <v>2549</v>
      </c>
      <c r="C2565" s="60" t="s">
        <v>43</v>
      </c>
      <c r="D2565" s="61">
        <v>189.25</v>
      </c>
      <c r="E2565" s="62">
        <v>0</v>
      </c>
    </row>
    <row r="2566" spans="1:5" x14ac:dyDescent="0.2">
      <c r="A2566" s="60">
        <v>10853</v>
      </c>
      <c r="B2566" s="7" t="s">
        <v>2550</v>
      </c>
      <c r="C2566" s="60" t="s">
        <v>43</v>
      </c>
      <c r="D2566" s="61">
        <v>110.05</v>
      </c>
      <c r="E2566" s="62">
        <v>0</v>
      </c>
    </row>
    <row r="2567" spans="1:5" x14ac:dyDescent="0.2">
      <c r="A2567" s="60">
        <v>5093</v>
      </c>
      <c r="B2567" s="7" t="s">
        <v>2551</v>
      </c>
      <c r="C2567" s="60" t="s">
        <v>424</v>
      </c>
      <c r="D2567" s="61">
        <v>19.29</v>
      </c>
      <c r="E2567" s="62">
        <v>0</v>
      </c>
    </row>
    <row r="2568" spans="1:5" x14ac:dyDescent="0.2">
      <c r="A2568" s="60">
        <v>45254</v>
      </c>
      <c r="B2568" s="7" t="s">
        <v>2552</v>
      </c>
      <c r="C2568" s="60" t="s">
        <v>43</v>
      </c>
      <c r="D2568" s="61">
        <v>31.45</v>
      </c>
      <c r="E2568" s="62">
        <v>0</v>
      </c>
    </row>
    <row r="2569" spans="1:5" x14ac:dyDescent="0.2">
      <c r="A2569" s="60">
        <v>45253</v>
      </c>
      <c r="B2569" s="7" t="s">
        <v>2553</v>
      </c>
      <c r="C2569" s="60" t="s">
        <v>43</v>
      </c>
      <c r="D2569" s="61">
        <v>40.76</v>
      </c>
      <c r="E2569" s="62">
        <v>0</v>
      </c>
    </row>
    <row r="2570" spans="1:5" x14ac:dyDescent="0.2">
      <c r="A2570" s="60">
        <v>44331</v>
      </c>
      <c r="B2570" s="7" t="s">
        <v>2554</v>
      </c>
      <c r="C2570" s="60" t="s">
        <v>91</v>
      </c>
      <c r="D2570" s="61">
        <v>66.510000000000005</v>
      </c>
      <c r="E2570" s="62">
        <v>0</v>
      </c>
    </row>
    <row r="2571" spans="1:5" x14ac:dyDescent="0.2">
      <c r="A2571" s="60">
        <v>37768</v>
      </c>
      <c r="B2571" s="7" t="s">
        <v>2555</v>
      </c>
      <c r="C2571" s="60" t="s">
        <v>43</v>
      </c>
      <c r="D2571" s="61"/>
      <c r="E2571" s="62">
        <v>0</v>
      </c>
    </row>
    <row r="2572" spans="1:5" x14ac:dyDescent="0.2">
      <c r="A2572" s="60">
        <v>38382</v>
      </c>
      <c r="B2572" s="7" t="s">
        <v>2556</v>
      </c>
      <c r="C2572" s="60" t="s">
        <v>43</v>
      </c>
      <c r="D2572" s="61">
        <v>14.53</v>
      </c>
      <c r="E2572" s="62">
        <v>0</v>
      </c>
    </row>
    <row r="2573" spans="1:5" x14ac:dyDescent="0.2">
      <c r="A2573" s="60">
        <v>38383</v>
      </c>
      <c r="B2573" s="7" t="s">
        <v>2557</v>
      </c>
      <c r="C2573" s="60" t="s">
        <v>43</v>
      </c>
      <c r="D2573" s="61">
        <v>2.31</v>
      </c>
      <c r="E2573" s="62">
        <v>0</v>
      </c>
    </row>
    <row r="2574" spans="1:5" x14ac:dyDescent="0.2">
      <c r="A2574" s="60">
        <v>3768</v>
      </c>
      <c r="B2574" s="7" t="s">
        <v>2558</v>
      </c>
      <c r="C2574" s="60" t="s">
        <v>43</v>
      </c>
      <c r="D2574" s="61">
        <v>4.4400000000000004</v>
      </c>
      <c r="E2574" s="62">
        <v>0</v>
      </c>
    </row>
    <row r="2575" spans="1:5" x14ac:dyDescent="0.2">
      <c r="A2575" s="60">
        <v>3767</v>
      </c>
      <c r="B2575" s="7" t="s">
        <v>2559</v>
      </c>
      <c r="C2575" s="60" t="s">
        <v>43</v>
      </c>
      <c r="D2575" s="61">
        <v>1.48</v>
      </c>
      <c r="E2575" s="62">
        <v>0</v>
      </c>
    </row>
    <row r="2576" spans="1:5" x14ac:dyDescent="0.2">
      <c r="A2576" s="60">
        <v>42440</v>
      </c>
      <c r="B2576" s="7" t="s">
        <v>2560</v>
      </c>
      <c r="C2576" s="60" t="s">
        <v>43</v>
      </c>
      <c r="D2576" s="61"/>
      <c r="E2576" s="62">
        <v>0</v>
      </c>
    </row>
    <row r="2577" spans="1:5" x14ac:dyDescent="0.2">
      <c r="A2577" s="60">
        <v>20193</v>
      </c>
      <c r="B2577" s="7" t="s">
        <v>2561</v>
      </c>
      <c r="C2577" s="60" t="s">
        <v>2562</v>
      </c>
      <c r="D2577" s="61">
        <v>22.5</v>
      </c>
      <c r="E2577" s="62">
        <v>0</v>
      </c>
    </row>
    <row r="2578" spans="1:5" x14ac:dyDescent="0.2">
      <c r="A2578" s="60">
        <v>10527</v>
      </c>
      <c r="B2578" s="7" t="s">
        <v>2563</v>
      </c>
      <c r="C2578" s="60" t="s">
        <v>2564</v>
      </c>
      <c r="D2578" s="61">
        <v>30</v>
      </c>
      <c r="E2578" s="62">
        <v>0</v>
      </c>
    </row>
    <row r="2579" spans="1:5" x14ac:dyDescent="0.2">
      <c r="A2579" s="60">
        <v>41805</v>
      </c>
      <c r="B2579" s="7" t="s">
        <v>2565</v>
      </c>
      <c r="C2579" s="60" t="s">
        <v>190</v>
      </c>
      <c r="D2579" s="61">
        <v>862.5</v>
      </c>
      <c r="E2579" s="62">
        <v>0</v>
      </c>
    </row>
    <row r="2580" spans="1:5" x14ac:dyDescent="0.2">
      <c r="A2580" s="60">
        <v>40271</v>
      </c>
      <c r="B2580" s="7" t="s">
        <v>2566</v>
      </c>
      <c r="C2580" s="60" t="s">
        <v>2567</v>
      </c>
      <c r="D2580" s="61">
        <v>22.96</v>
      </c>
      <c r="E2580" s="62">
        <v>0</v>
      </c>
    </row>
    <row r="2581" spans="1:5" x14ac:dyDescent="0.2">
      <c r="A2581" s="60">
        <v>40287</v>
      </c>
      <c r="B2581" s="7" t="s">
        <v>2568</v>
      </c>
      <c r="C2581" s="60" t="s">
        <v>190</v>
      </c>
      <c r="D2581" s="61">
        <v>8.84</v>
      </c>
      <c r="E2581" s="62">
        <v>0</v>
      </c>
    </row>
    <row r="2582" spans="1:5" x14ac:dyDescent="0.2">
      <c r="A2582" s="60">
        <v>10779</v>
      </c>
      <c r="B2582" s="7" t="s">
        <v>2569</v>
      </c>
      <c r="C2582" s="60" t="s">
        <v>190</v>
      </c>
      <c r="D2582" s="61">
        <v>1375</v>
      </c>
      <c r="E2582" s="62">
        <v>0</v>
      </c>
    </row>
    <row r="2583" spans="1:5" x14ac:dyDescent="0.2">
      <c r="A2583" s="60">
        <v>10777</v>
      </c>
      <c r="B2583" s="7" t="s">
        <v>2570</v>
      </c>
      <c r="C2583" s="60" t="s">
        <v>190</v>
      </c>
      <c r="D2583" s="61">
        <v>1248.95</v>
      </c>
      <c r="E2583" s="62">
        <v>0</v>
      </c>
    </row>
    <row r="2584" spans="1:5" x14ac:dyDescent="0.2">
      <c r="A2584" s="60">
        <v>10775</v>
      </c>
      <c r="B2584" s="7" t="s">
        <v>2571</v>
      </c>
      <c r="C2584" s="60" t="s">
        <v>190</v>
      </c>
      <c r="D2584" s="61">
        <v>1100</v>
      </c>
      <c r="E2584" s="62">
        <v>0</v>
      </c>
    </row>
    <row r="2585" spans="1:5" x14ac:dyDescent="0.2">
      <c r="A2585" s="60">
        <v>10776</v>
      </c>
      <c r="B2585" s="7" t="s">
        <v>2572</v>
      </c>
      <c r="C2585" s="60" t="s">
        <v>190</v>
      </c>
      <c r="D2585" s="61">
        <v>859.37</v>
      </c>
      <c r="E2585" s="62">
        <v>0</v>
      </c>
    </row>
    <row r="2586" spans="1:5" x14ac:dyDescent="0.2">
      <c r="A2586" s="60">
        <v>10778</v>
      </c>
      <c r="B2586" s="7" t="s">
        <v>2573</v>
      </c>
      <c r="C2586" s="60" t="s">
        <v>190</v>
      </c>
      <c r="D2586" s="61">
        <v>1375</v>
      </c>
      <c r="E2586" s="62">
        <v>0</v>
      </c>
    </row>
    <row r="2587" spans="1:5" x14ac:dyDescent="0.2">
      <c r="A2587" s="60">
        <v>40339</v>
      </c>
      <c r="B2587" s="7" t="s">
        <v>2574</v>
      </c>
      <c r="C2587" s="60" t="s">
        <v>2567</v>
      </c>
      <c r="D2587" s="61">
        <v>8.0500000000000007</v>
      </c>
      <c r="E2587" s="62">
        <v>0</v>
      </c>
    </row>
    <row r="2588" spans="1:5" x14ac:dyDescent="0.2">
      <c r="A2588" s="60">
        <v>10749</v>
      </c>
      <c r="B2588" s="7" t="s">
        <v>2575</v>
      </c>
      <c r="C2588" s="60" t="s">
        <v>2567</v>
      </c>
      <c r="D2588" s="61">
        <v>26.62</v>
      </c>
      <c r="E2588" s="62">
        <v>0</v>
      </c>
    </row>
    <row r="2589" spans="1:5" x14ac:dyDescent="0.2">
      <c r="A2589" s="60">
        <v>40290</v>
      </c>
      <c r="B2589" s="7" t="s">
        <v>2576</v>
      </c>
      <c r="C2589" s="60" t="s">
        <v>2567</v>
      </c>
      <c r="D2589" s="61">
        <v>14.4</v>
      </c>
      <c r="E2589" s="62">
        <v>0</v>
      </c>
    </row>
    <row r="2590" spans="1:5" x14ac:dyDescent="0.2">
      <c r="A2590" s="60">
        <v>3346</v>
      </c>
      <c r="B2590" s="7" t="s">
        <v>2577</v>
      </c>
      <c r="C2590" s="60" t="s">
        <v>188</v>
      </c>
      <c r="D2590" s="61">
        <v>22.27</v>
      </c>
      <c r="E2590" s="62">
        <v>0</v>
      </c>
    </row>
    <row r="2591" spans="1:5" x14ac:dyDescent="0.2">
      <c r="A2591" s="60">
        <v>3348</v>
      </c>
      <c r="B2591" s="7" t="s">
        <v>2578</v>
      </c>
      <c r="C2591" s="60" t="s">
        <v>188</v>
      </c>
      <c r="D2591" s="61">
        <v>26.64</v>
      </c>
      <c r="E2591" s="62">
        <v>0</v>
      </c>
    </row>
    <row r="2592" spans="1:5" x14ac:dyDescent="0.2">
      <c r="A2592" s="60">
        <v>39833</v>
      </c>
      <c r="B2592" s="7" t="s">
        <v>2579</v>
      </c>
      <c r="C2592" s="60" t="s">
        <v>188</v>
      </c>
      <c r="D2592" s="61">
        <v>36.49</v>
      </c>
      <c r="E2592" s="62">
        <v>0</v>
      </c>
    </row>
    <row r="2593" spans="1:5" x14ac:dyDescent="0.2">
      <c r="A2593" s="60">
        <v>7252</v>
      </c>
      <c r="B2593" s="7" t="s">
        <v>2580</v>
      </c>
      <c r="C2593" s="60" t="s">
        <v>188</v>
      </c>
      <c r="D2593" s="61"/>
      <c r="E2593" s="62">
        <v>0</v>
      </c>
    </row>
    <row r="2594" spans="1:5" x14ac:dyDescent="0.2">
      <c r="A2594" s="60">
        <v>7247</v>
      </c>
      <c r="B2594" s="7" t="s">
        <v>2581</v>
      </c>
      <c r="C2594" s="60" t="s">
        <v>188</v>
      </c>
      <c r="D2594" s="61"/>
      <c r="E2594" s="62">
        <v>0</v>
      </c>
    </row>
    <row r="2595" spans="1:5" x14ac:dyDescent="0.2">
      <c r="A2595" s="60">
        <v>40291</v>
      </c>
      <c r="B2595" s="7" t="s">
        <v>2582</v>
      </c>
      <c r="C2595" s="60" t="s">
        <v>2567</v>
      </c>
      <c r="D2595" s="61">
        <v>750</v>
      </c>
      <c r="E2595" s="62">
        <v>0</v>
      </c>
    </row>
    <row r="2596" spans="1:5" x14ac:dyDescent="0.2">
      <c r="A2596" s="60">
        <v>40275</v>
      </c>
      <c r="B2596" s="7" t="s">
        <v>2583</v>
      </c>
      <c r="C2596" s="60" t="s">
        <v>2567</v>
      </c>
      <c r="D2596" s="61">
        <v>24</v>
      </c>
      <c r="E2596" s="62">
        <v>0</v>
      </c>
    </row>
    <row r="2597" spans="1:5" x14ac:dyDescent="0.2">
      <c r="A2597" s="60">
        <v>42408</v>
      </c>
      <c r="B2597" s="7" t="s">
        <v>2584</v>
      </c>
      <c r="C2597" s="60" t="s">
        <v>410</v>
      </c>
      <c r="D2597" s="61">
        <v>2.21</v>
      </c>
      <c r="E2597" s="62">
        <v>0</v>
      </c>
    </row>
    <row r="2598" spans="1:5" x14ac:dyDescent="0.2">
      <c r="A2598" s="60">
        <v>3777</v>
      </c>
      <c r="B2598" s="7" t="s">
        <v>2585</v>
      </c>
      <c r="C2598" s="60" t="s">
        <v>410</v>
      </c>
      <c r="D2598" s="61">
        <v>1.95</v>
      </c>
      <c r="E2598" s="62">
        <v>0</v>
      </c>
    </row>
    <row r="2599" spans="1:5" x14ac:dyDescent="0.2">
      <c r="A2599" s="60">
        <v>44699</v>
      </c>
      <c r="B2599" s="7" t="s">
        <v>2586</v>
      </c>
      <c r="C2599" s="60" t="s">
        <v>17</v>
      </c>
      <c r="D2599" s="61">
        <v>48.7</v>
      </c>
      <c r="E2599" s="62">
        <v>0</v>
      </c>
    </row>
    <row r="2600" spans="1:5" x14ac:dyDescent="0.2">
      <c r="A2600" s="60">
        <v>3798</v>
      </c>
      <c r="B2600" s="7" t="s">
        <v>2587</v>
      </c>
      <c r="C2600" s="60" t="s">
        <v>43</v>
      </c>
      <c r="D2600" s="61"/>
      <c r="E2600" s="62">
        <v>0</v>
      </c>
    </row>
    <row r="2601" spans="1:5" x14ac:dyDescent="0.2">
      <c r="A2601" s="60">
        <v>38769</v>
      </c>
      <c r="B2601" s="7" t="s">
        <v>2588</v>
      </c>
      <c r="C2601" s="60" t="s">
        <v>43</v>
      </c>
      <c r="D2601" s="61"/>
      <c r="E2601" s="62">
        <v>0</v>
      </c>
    </row>
    <row r="2602" spans="1:5" x14ac:dyDescent="0.2">
      <c r="A2602" s="60">
        <v>38774</v>
      </c>
      <c r="B2602" s="7" t="s">
        <v>2589</v>
      </c>
      <c r="C2602" s="60" t="s">
        <v>43</v>
      </c>
      <c r="D2602" s="61">
        <v>12.31</v>
      </c>
      <c r="E2602" s="62">
        <v>0</v>
      </c>
    </row>
    <row r="2603" spans="1:5" x14ac:dyDescent="0.2">
      <c r="A2603" s="60">
        <v>42247</v>
      </c>
      <c r="B2603" s="7" t="s">
        <v>2590</v>
      </c>
      <c r="C2603" s="60" t="s">
        <v>43</v>
      </c>
      <c r="D2603" s="61">
        <v>420.17</v>
      </c>
      <c r="E2603" s="62">
        <v>0</v>
      </c>
    </row>
    <row r="2604" spans="1:5" x14ac:dyDescent="0.2">
      <c r="A2604" s="60">
        <v>42248</v>
      </c>
      <c r="B2604" s="7" t="s">
        <v>2591</v>
      </c>
      <c r="C2604" s="60" t="s">
        <v>43</v>
      </c>
      <c r="D2604" s="61">
        <v>488.05</v>
      </c>
      <c r="E2604" s="62">
        <v>0</v>
      </c>
    </row>
    <row r="2605" spans="1:5" x14ac:dyDescent="0.2">
      <c r="A2605" s="60">
        <v>42249</v>
      </c>
      <c r="B2605" s="7" t="s">
        <v>2592</v>
      </c>
      <c r="C2605" s="60" t="s">
        <v>43</v>
      </c>
      <c r="D2605" s="61">
        <v>808.54</v>
      </c>
      <c r="E2605" s="62">
        <v>0</v>
      </c>
    </row>
    <row r="2606" spans="1:5" x14ac:dyDescent="0.2">
      <c r="A2606" s="60">
        <v>42244</v>
      </c>
      <c r="B2606" s="7" t="s">
        <v>2593</v>
      </c>
      <c r="C2606" s="60" t="s">
        <v>43</v>
      </c>
      <c r="D2606" s="61">
        <v>126.27</v>
      </c>
      <c r="E2606" s="62">
        <v>0</v>
      </c>
    </row>
    <row r="2607" spans="1:5" x14ac:dyDescent="0.2">
      <c r="A2607" s="60">
        <v>42245</v>
      </c>
      <c r="B2607" s="7" t="s">
        <v>2594</v>
      </c>
      <c r="C2607" s="60" t="s">
        <v>43</v>
      </c>
      <c r="D2607" s="61">
        <v>233</v>
      </c>
      <c r="E2607" s="62">
        <v>0</v>
      </c>
    </row>
    <row r="2608" spans="1:5" x14ac:dyDescent="0.2">
      <c r="A2608" s="60">
        <v>42246</v>
      </c>
      <c r="B2608" s="7" t="s">
        <v>2595</v>
      </c>
      <c r="C2608" s="60" t="s">
        <v>43</v>
      </c>
      <c r="D2608" s="61">
        <v>257.92</v>
      </c>
      <c r="E2608" s="62">
        <v>0</v>
      </c>
    </row>
    <row r="2609" spans="1:5" x14ac:dyDescent="0.2">
      <c r="A2609" s="60">
        <v>42243</v>
      </c>
      <c r="B2609" s="7" t="s">
        <v>2596</v>
      </c>
      <c r="C2609" s="60" t="s">
        <v>43</v>
      </c>
      <c r="D2609" s="61">
        <v>311.01</v>
      </c>
      <c r="E2609" s="62">
        <v>0</v>
      </c>
    </row>
    <row r="2610" spans="1:5" x14ac:dyDescent="0.2">
      <c r="A2610" s="60">
        <v>38889</v>
      </c>
      <c r="B2610" s="7" t="s">
        <v>2597</v>
      </c>
      <c r="C2610" s="60" t="s">
        <v>43</v>
      </c>
      <c r="D2610" s="61"/>
      <c r="E2610" s="62">
        <v>0</v>
      </c>
    </row>
    <row r="2611" spans="1:5" x14ac:dyDescent="0.2">
      <c r="A2611" s="60">
        <v>38784</v>
      </c>
      <c r="B2611" s="7" t="s">
        <v>2598</v>
      </c>
      <c r="C2611" s="60" t="s">
        <v>43</v>
      </c>
      <c r="D2611" s="61"/>
      <c r="E2611" s="62">
        <v>0</v>
      </c>
    </row>
    <row r="2612" spans="1:5" x14ac:dyDescent="0.2">
      <c r="A2612" s="60">
        <v>3780</v>
      </c>
      <c r="B2612" s="7" t="s">
        <v>2599</v>
      </c>
      <c r="C2612" s="60" t="s">
        <v>43</v>
      </c>
      <c r="D2612" s="61"/>
      <c r="E2612" s="62">
        <v>0</v>
      </c>
    </row>
    <row r="2613" spans="1:5" x14ac:dyDescent="0.2">
      <c r="A2613" s="60">
        <v>38773</v>
      </c>
      <c r="B2613" s="7" t="s">
        <v>2600</v>
      </c>
      <c r="C2613" s="60" t="s">
        <v>43</v>
      </c>
      <c r="D2613" s="61"/>
      <c r="E2613" s="62">
        <v>0</v>
      </c>
    </row>
    <row r="2614" spans="1:5" x14ac:dyDescent="0.2">
      <c r="A2614" s="60">
        <v>12271</v>
      </c>
      <c r="B2614" s="7" t="s">
        <v>2601</v>
      </c>
      <c r="C2614" s="60" t="s">
        <v>43</v>
      </c>
      <c r="D2614" s="61"/>
      <c r="E2614" s="62">
        <v>0</v>
      </c>
    </row>
    <row r="2615" spans="1:5" x14ac:dyDescent="0.2">
      <c r="A2615" s="60">
        <v>39385</v>
      </c>
      <c r="B2615" s="7" t="s">
        <v>2602</v>
      </c>
      <c r="C2615" s="60" t="s">
        <v>43</v>
      </c>
      <c r="D2615" s="61">
        <v>11.26</v>
      </c>
      <c r="E2615" s="62">
        <v>0</v>
      </c>
    </row>
    <row r="2616" spans="1:5" x14ac:dyDescent="0.2">
      <c r="A2616" s="60">
        <v>39389</v>
      </c>
      <c r="B2616" s="7" t="s">
        <v>2603</v>
      </c>
      <c r="C2616" s="60" t="s">
        <v>43</v>
      </c>
      <c r="D2616" s="61">
        <v>12.21</v>
      </c>
      <c r="E2616" s="62">
        <v>0</v>
      </c>
    </row>
    <row r="2617" spans="1:5" x14ac:dyDescent="0.2">
      <c r="A2617" s="60">
        <v>39390</v>
      </c>
      <c r="B2617" s="7" t="s">
        <v>2604</v>
      </c>
      <c r="C2617" s="60" t="s">
        <v>43</v>
      </c>
      <c r="D2617" s="61">
        <v>25.6</v>
      </c>
      <c r="E2617" s="62">
        <v>0</v>
      </c>
    </row>
    <row r="2618" spans="1:5" x14ac:dyDescent="0.2">
      <c r="A2618" s="60">
        <v>39391</v>
      </c>
      <c r="B2618" s="7" t="s">
        <v>2605</v>
      </c>
      <c r="C2618" s="60" t="s">
        <v>43</v>
      </c>
      <c r="D2618" s="61">
        <v>28.74</v>
      </c>
      <c r="E2618" s="62">
        <v>0</v>
      </c>
    </row>
    <row r="2619" spans="1:5" x14ac:dyDescent="0.2">
      <c r="A2619" s="60">
        <v>3803</v>
      </c>
      <c r="B2619" s="7" t="s">
        <v>2606</v>
      </c>
      <c r="C2619" s="60" t="s">
        <v>43</v>
      </c>
      <c r="D2619" s="61"/>
      <c r="E2619" s="62">
        <v>0</v>
      </c>
    </row>
    <row r="2620" spans="1:5" x14ac:dyDescent="0.2">
      <c r="A2620" s="60">
        <v>38770</v>
      </c>
      <c r="B2620" s="7" t="s">
        <v>2607</v>
      </c>
      <c r="C2620" s="60" t="s">
        <v>43</v>
      </c>
      <c r="D2620" s="61"/>
      <c r="E2620" s="62">
        <v>0</v>
      </c>
    </row>
    <row r="2621" spans="1:5" x14ac:dyDescent="0.2">
      <c r="A2621" s="60">
        <v>12267</v>
      </c>
      <c r="B2621" s="7" t="s">
        <v>2608</v>
      </c>
      <c r="C2621" s="60" t="s">
        <v>43</v>
      </c>
      <c r="D2621" s="61"/>
      <c r="E2621" s="62">
        <v>0</v>
      </c>
    </row>
    <row r="2622" spans="1:5" x14ac:dyDescent="0.2">
      <c r="A2622" s="60">
        <v>43265</v>
      </c>
      <c r="B2622" s="7" t="s">
        <v>2609</v>
      </c>
      <c r="C2622" s="60" t="s">
        <v>43</v>
      </c>
      <c r="D2622" s="61">
        <v>35.21</v>
      </c>
      <c r="E2622" s="62">
        <v>0</v>
      </c>
    </row>
    <row r="2623" spans="1:5" x14ac:dyDescent="0.2">
      <c r="A2623" s="60">
        <v>12266</v>
      </c>
      <c r="B2623" s="7" t="s">
        <v>2610</v>
      </c>
      <c r="C2623" s="60" t="s">
        <v>43</v>
      </c>
      <c r="D2623" s="61"/>
      <c r="E2623" s="62">
        <v>0</v>
      </c>
    </row>
    <row r="2624" spans="1:5" x14ac:dyDescent="0.2">
      <c r="A2624" s="60">
        <v>39378</v>
      </c>
      <c r="B2624" s="7" t="s">
        <v>2611</v>
      </c>
      <c r="C2624" s="60" t="s">
        <v>43</v>
      </c>
      <c r="D2624" s="61"/>
      <c r="E2624" s="62">
        <v>0</v>
      </c>
    </row>
    <row r="2625" spans="1:5" x14ac:dyDescent="0.2">
      <c r="A2625" s="60">
        <v>43543</v>
      </c>
      <c r="B2625" s="7" t="s">
        <v>2612</v>
      </c>
      <c r="C2625" s="60" t="s">
        <v>43</v>
      </c>
      <c r="D2625" s="61"/>
      <c r="E2625" s="62">
        <v>0</v>
      </c>
    </row>
    <row r="2626" spans="1:5" x14ac:dyDescent="0.2">
      <c r="A2626" s="60">
        <v>38775</v>
      </c>
      <c r="B2626" s="7" t="s">
        <v>2613</v>
      </c>
      <c r="C2626" s="60" t="s">
        <v>43</v>
      </c>
      <c r="D2626" s="61"/>
      <c r="E2626" s="62">
        <v>0</v>
      </c>
    </row>
    <row r="2627" spans="1:5" x14ac:dyDescent="0.2">
      <c r="A2627" s="60">
        <v>44252</v>
      </c>
      <c r="B2627" s="7" t="s">
        <v>2614</v>
      </c>
      <c r="C2627" s="60" t="s">
        <v>43</v>
      </c>
      <c r="D2627" s="61">
        <v>234.09</v>
      </c>
      <c r="E2627" s="62">
        <v>0</v>
      </c>
    </row>
    <row r="2628" spans="1:5" x14ac:dyDescent="0.2">
      <c r="A2628" s="60">
        <v>21119</v>
      </c>
      <c r="B2628" s="7" t="s">
        <v>2615</v>
      </c>
      <c r="C2628" s="60" t="s">
        <v>43</v>
      </c>
      <c r="D2628" s="61">
        <v>2.35</v>
      </c>
      <c r="E2628" s="62">
        <v>0</v>
      </c>
    </row>
    <row r="2629" spans="1:5" x14ac:dyDescent="0.2">
      <c r="A2629" s="60">
        <v>37974</v>
      </c>
      <c r="B2629" s="7" t="s">
        <v>2616</v>
      </c>
      <c r="C2629" s="60" t="s">
        <v>43</v>
      </c>
      <c r="D2629" s="61">
        <v>3.04</v>
      </c>
      <c r="E2629" s="62">
        <v>0</v>
      </c>
    </row>
    <row r="2630" spans="1:5" x14ac:dyDescent="0.2">
      <c r="A2630" s="60">
        <v>37975</v>
      </c>
      <c r="B2630" s="7" t="s">
        <v>2617</v>
      </c>
      <c r="C2630" s="60" t="s">
        <v>43</v>
      </c>
      <c r="D2630" s="61">
        <v>6.76</v>
      </c>
      <c r="E2630" s="62">
        <v>0</v>
      </c>
    </row>
    <row r="2631" spans="1:5" x14ac:dyDescent="0.2">
      <c r="A2631" s="60">
        <v>37976</v>
      </c>
      <c r="B2631" s="7" t="s">
        <v>2618</v>
      </c>
      <c r="C2631" s="60" t="s">
        <v>43</v>
      </c>
      <c r="D2631" s="61">
        <v>15.05</v>
      </c>
      <c r="E2631" s="62">
        <v>0</v>
      </c>
    </row>
    <row r="2632" spans="1:5" x14ac:dyDescent="0.2">
      <c r="A2632" s="60">
        <v>37977</v>
      </c>
      <c r="B2632" s="7" t="s">
        <v>2619</v>
      </c>
      <c r="C2632" s="60" t="s">
        <v>43</v>
      </c>
      <c r="D2632" s="61">
        <v>20.83</v>
      </c>
      <c r="E2632" s="62">
        <v>0</v>
      </c>
    </row>
    <row r="2633" spans="1:5" x14ac:dyDescent="0.2">
      <c r="A2633" s="60">
        <v>37978</v>
      </c>
      <c r="B2633" s="7" t="s">
        <v>2620</v>
      </c>
      <c r="C2633" s="60" t="s">
        <v>43</v>
      </c>
      <c r="D2633" s="61">
        <v>41.29</v>
      </c>
      <c r="E2633" s="62">
        <v>0</v>
      </c>
    </row>
    <row r="2634" spans="1:5" x14ac:dyDescent="0.2">
      <c r="A2634" s="60">
        <v>37979</v>
      </c>
      <c r="B2634" s="7" t="s">
        <v>2621</v>
      </c>
      <c r="C2634" s="60" t="s">
        <v>43</v>
      </c>
      <c r="D2634" s="61">
        <v>175.25</v>
      </c>
      <c r="E2634" s="62">
        <v>0</v>
      </c>
    </row>
    <row r="2635" spans="1:5" x14ac:dyDescent="0.2">
      <c r="A2635" s="60">
        <v>37980</v>
      </c>
      <c r="B2635" s="7" t="s">
        <v>2622</v>
      </c>
      <c r="C2635" s="60" t="s">
        <v>43</v>
      </c>
      <c r="D2635" s="61">
        <v>201.31</v>
      </c>
      <c r="E2635" s="62">
        <v>0</v>
      </c>
    </row>
    <row r="2636" spans="1:5" x14ac:dyDescent="0.2">
      <c r="A2636" s="60">
        <v>36147</v>
      </c>
      <c r="B2636" s="7" t="s">
        <v>2623</v>
      </c>
      <c r="C2636" s="60" t="s">
        <v>424</v>
      </c>
      <c r="D2636" s="61">
        <v>322.07</v>
      </c>
      <c r="E2636" s="62">
        <v>0</v>
      </c>
    </row>
    <row r="2637" spans="1:5" x14ac:dyDescent="0.2">
      <c r="A2637" s="60">
        <v>12731</v>
      </c>
      <c r="B2637" s="7" t="s">
        <v>2624</v>
      </c>
      <c r="C2637" s="60" t="s">
        <v>43</v>
      </c>
      <c r="D2637" s="61"/>
      <c r="E2637" s="62">
        <v>0</v>
      </c>
    </row>
    <row r="2638" spans="1:5" x14ac:dyDescent="0.2">
      <c r="A2638" s="60">
        <v>12723</v>
      </c>
      <c r="B2638" s="7" t="s">
        <v>2625</v>
      </c>
      <c r="C2638" s="60" t="s">
        <v>43</v>
      </c>
      <c r="D2638" s="61"/>
      <c r="E2638" s="62">
        <v>0</v>
      </c>
    </row>
    <row r="2639" spans="1:5" x14ac:dyDescent="0.2">
      <c r="A2639" s="60">
        <v>12724</v>
      </c>
      <c r="B2639" s="7" t="s">
        <v>2626</v>
      </c>
      <c r="C2639" s="60" t="s">
        <v>43</v>
      </c>
      <c r="D2639" s="61"/>
      <c r="E2639" s="62">
        <v>0</v>
      </c>
    </row>
    <row r="2640" spans="1:5" x14ac:dyDescent="0.2">
      <c r="A2640" s="60">
        <v>12725</v>
      </c>
      <c r="B2640" s="7" t="s">
        <v>2627</v>
      </c>
      <c r="C2640" s="60" t="s">
        <v>43</v>
      </c>
      <c r="D2640" s="61"/>
      <c r="E2640" s="62">
        <v>0</v>
      </c>
    </row>
    <row r="2641" spans="1:5" x14ac:dyDescent="0.2">
      <c r="A2641" s="60">
        <v>12726</v>
      </c>
      <c r="B2641" s="7" t="s">
        <v>2628</v>
      </c>
      <c r="C2641" s="60" t="s">
        <v>43</v>
      </c>
      <c r="D2641" s="61"/>
      <c r="E2641" s="62">
        <v>0</v>
      </c>
    </row>
    <row r="2642" spans="1:5" x14ac:dyDescent="0.2">
      <c r="A2642" s="60">
        <v>12727</v>
      </c>
      <c r="B2642" s="7" t="s">
        <v>2629</v>
      </c>
      <c r="C2642" s="60" t="s">
        <v>43</v>
      </c>
      <c r="D2642" s="61"/>
      <c r="E2642" s="62">
        <v>0</v>
      </c>
    </row>
    <row r="2643" spans="1:5" x14ac:dyDescent="0.2">
      <c r="A2643" s="60">
        <v>12728</v>
      </c>
      <c r="B2643" s="7" t="s">
        <v>2630</v>
      </c>
      <c r="C2643" s="60" t="s">
        <v>43</v>
      </c>
      <c r="D2643" s="61"/>
      <c r="E2643" s="62">
        <v>0</v>
      </c>
    </row>
    <row r="2644" spans="1:5" x14ac:dyDescent="0.2">
      <c r="A2644" s="60">
        <v>12729</v>
      </c>
      <c r="B2644" s="7" t="s">
        <v>2631</v>
      </c>
      <c r="C2644" s="60" t="s">
        <v>43</v>
      </c>
      <c r="D2644" s="61"/>
      <c r="E2644" s="62">
        <v>0</v>
      </c>
    </row>
    <row r="2645" spans="1:5" x14ac:dyDescent="0.2">
      <c r="A2645" s="60">
        <v>12730</v>
      </c>
      <c r="B2645" s="7" t="s">
        <v>2632</v>
      </c>
      <c r="C2645" s="60" t="s">
        <v>43</v>
      </c>
      <c r="D2645" s="61"/>
      <c r="E2645" s="62">
        <v>0</v>
      </c>
    </row>
    <row r="2646" spans="1:5" x14ac:dyDescent="0.2">
      <c r="A2646" s="60">
        <v>3840</v>
      </c>
      <c r="B2646" s="7" t="s">
        <v>2633</v>
      </c>
      <c r="C2646" s="60" t="s">
        <v>43</v>
      </c>
      <c r="D2646" s="61"/>
      <c r="E2646" s="62">
        <v>0</v>
      </c>
    </row>
    <row r="2647" spans="1:5" x14ac:dyDescent="0.2">
      <c r="A2647" s="60">
        <v>3838</v>
      </c>
      <c r="B2647" s="7" t="s">
        <v>2634</v>
      </c>
      <c r="C2647" s="60" t="s">
        <v>43</v>
      </c>
      <c r="D2647" s="61"/>
      <c r="E2647" s="62">
        <v>0</v>
      </c>
    </row>
    <row r="2648" spans="1:5" x14ac:dyDescent="0.2">
      <c r="A2648" s="60">
        <v>3844</v>
      </c>
      <c r="B2648" s="7" t="s">
        <v>2635</v>
      </c>
      <c r="C2648" s="60" t="s">
        <v>43</v>
      </c>
      <c r="D2648" s="61"/>
      <c r="E2648" s="62">
        <v>0</v>
      </c>
    </row>
    <row r="2649" spans="1:5" x14ac:dyDescent="0.2">
      <c r="A2649" s="60">
        <v>3839</v>
      </c>
      <c r="B2649" s="7" t="s">
        <v>2636</v>
      </c>
      <c r="C2649" s="60" t="s">
        <v>43</v>
      </c>
      <c r="D2649" s="61"/>
      <c r="E2649" s="62">
        <v>0</v>
      </c>
    </row>
    <row r="2650" spans="1:5" x14ac:dyDescent="0.2">
      <c r="A2650" s="60">
        <v>3843</v>
      </c>
      <c r="B2650" s="7" t="s">
        <v>2637</v>
      </c>
      <c r="C2650" s="60" t="s">
        <v>43</v>
      </c>
      <c r="D2650" s="61"/>
      <c r="E2650" s="62">
        <v>0</v>
      </c>
    </row>
    <row r="2651" spans="1:5" x14ac:dyDescent="0.2">
      <c r="A2651" s="60">
        <v>3900</v>
      </c>
      <c r="B2651" s="7" t="s">
        <v>2638</v>
      </c>
      <c r="C2651" s="60" t="s">
        <v>43</v>
      </c>
      <c r="D2651" s="61">
        <v>61.08</v>
      </c>
      <c r="E2651" s="62">
        <v>0</v>
      </c>
    </row>
    <row r="2652" spans="1:5" x14ac:dyDescent="0.2">
      <c r="A2652" s="60">
        <v>3846</v>
      </c>
      <c r="B2652" s="7" t="s">
        <v>2639</v>
      </c>
      <c r="C2652" s="60" t="s">
        <v>43</v>
      </c>
      <c r="D2652" s="61">
        <v>18.350000000000001</v>
      </c>
      <c r="E2652" s="62">
        <v>0</v>
      </c>
    </row>
    <row r="2653" spans="1:5" x14ac:dyDescent="0.2">
      <c r="A2653" s="60">
        <v>3886</v>
      </c>
      <c r="B2653" s="7" t="s">
        <v>2640</v>
      </c>
      <c r="C2653" s="60" t="s">
        <v>43</v>
      </c>
      <c r="D2653" s="61">
        <v>24.36</v>
      </c>
      <c r="E2653" s="62">
        <v>0</v>
      </c>
    </row>
    <row r="2654" spans="1:5" x14ac:dyDescent="0.2">
      <c r="A2654" s="60">
        <v>3854</v>
      </c>
      <c r="B2654" s="7" t="s">
        <v>2641</v>
      </c>
      <c r="C2654" s="60" t="s">
        <v>43</v>
      </c>
      <c r="D2654" s="61">
        <v>13.89</v>
      </c>
      <c r="E2654" s="62">
        <v>0</v>
      </c>
    </row>
    <row r="2655" spans="1:5" x14ac:dyDescent="0.2">
      <c r="A2655" s="60">
        <v>3873</v>
      </c>
      <c r="B2655" s="7" t="s">
        <v>2642</v>
      </c>
      <c r="C2655" s="60" t="s">
        <v>43</v>
      </c>
      <c r="D2655" s="61">
        <v>16.170000000000002</v>
      </c>
      <c r="E2655" s="62">
        <v>0</v>
      </c>
    </row>
    <row r="2656" spans="1:5" x14ac:dyDescent="0.2">
      <c r="A2656" s="60">
        <v>38021</v>
      </c>
      <c r="B2656" s="7" t="s">
        <v>2643</v>
      </c>
      <c r="C2656" s="60" t="s">
        <v>43</v>
      </c>
      <c r="D2656" s="61">
        <v>28.7</v>
      </c>
      <c r="E2656" s="62">
        <v>0</v>
      </c>
    </row>
    <row r="2657" spans="1:5" x14ac:dyDescent="0.2">
      <c r="A2657" s="60">
        <v>43838</v>
      </c>
      <c r="B2657" s="7" t="s">
        <v>2644</v>
      </c>
      <c r="C2657" s="60" t="s">
        <v>43</v>
      </c>
      <c r="D2657" s="61">
        <v>37.1</v>
      </c>
      <c r="E2657" s="62">
        <v>0</v>
      </c>
    </row>
    <row r="2658" spans="1:5" x14ac:dyDescent="0.2">
      <c r="A2658" s="60">
        <v>3847</v>
      </c>
      <c r="B2658" s="7" t="s">
        <v>2645</v>
      </c>
      <c r="C2658" s="60" t="s">
        <v>43</v>
      </c>
      <c r="D2658" s="61">
        <v>37.409999999999997</v>
      </c>
      <c r="E2658" s="62">
        <v>0</v>
      </c>
    </row>
    <row r="2659" spans="1:5" x14ac:dyDescent="0.2">
      <c r="A2659" s="60">
        <v>38022</v>
      </c>
      <c r="B2659" s="7" t="s">
        <v>2646</v>
      </c>
      <c r="C2659" s="60" t="s">
        <v>43</v>
      </c>
      <c r="D2659" s="61">
        <v>51.42</v>
      </c>
      <c r="E2659" s="62">
        <v>0</v>
      </c>
    </row>
    <row r="2660" spans="1:5" x14ac:dyDescent="0.2">
      <c r="A2660" s="60">
        <v>3826</v>
      </c>
      <c r="B2660" s="7" t="s">
        <v>2647</v>
      </c>
      <c r="C2660" s="60" t="s">
        <v>43</v>
      </c>
      <c r="D2660" s="61"/>
      <c r="E2660" s="62">
        <v>0</v>
      </c>
    </row>
    <row r="2661" spans="1:5" x14ac:dyDescent="0.2">
      <c r="A2661" s="60">
        <v>3825</v>
      </c>
      <c r="B2661" s="7" t="s">
        <v>2648</v>
      </c>
      <c r="C2661" s="60" t="s">
        <v>43</v>
      </c>
      <c r="D2661" s="61"/>
      <c r="E2661" s="62">
        <v>0</v>
      </c>
    </row>
    <row r="2662" spans="1:5" x14ac:dyDescent="0.2">
      <c r="A2662" s="60">
        <v>3827</v>
      </c>
      <c r="B2662" s="7" t="s">
        <v>2649</v>
      </c>
      <c r="C2662" s="60" t="s">
        <v>43</v>
      </c>
      <c r="D2662" s="61"/>
      <c r="E2662" s="62">
        <v>0</v>
      </c>
    </row>
    <row r="2663" spans="1:5" x14ac:dyDescent="0.2">
      <c r="A2663" s="60">
        <v>3830</v>
      </c>
      <c r="B2663" s="7" t="s">
        <v>2650</v>
      </c>
      <c r="C2663" s="60" t="s">
        <v>43</v>
      </c>
      <c r="D2663" s="61">
        <v>229.46</v>
      </c>
      <c r="E2663" s="62">
        <v>0</v>
      </c>
    </row>
    <row r="2664" spans="1:5" x14ac:dyDescent="0.2">
      <c r="A2664" s="60">
        <v>37981</v>
      </c>
      <c r="B2664" s="7" t="s">
        <v>2651</v>
      </c>
      <c r="C2664" s="60" t="s">
        <v>43</v>
      </c>
      <c r="D2664" s="61">
        <v>8.77</v>
      </c>
      <c r="E2664" s="62">
        <v>0</v>
      </c>
    </row>
    <row r="2665" spans="1:5" x14ac:dyDescent="0.2">
      <c r="A2665" s="60">
        <v>37982</v>
      </c>
      <c r="B2665" s="7" t="s">
        <v>2652</v>
      </c>
      <c r="C2665" s="60" t="s">
        <v>43</v>
      </c>
      <c r="D2665" s="61">
        <v>12.73</v>
      </c>
      <c r="E2665" s="62">
        <v>0</v>
      </c>
    </row>
    <row r="2666" spans="1:5" x14ac:dyDescent="0.2">
      <c r="A2666" s="60">
        <v>37983</v>
      </c>
      <c r="B2666" s="7" t="s">
        <v>2653</v>
      </c>
      <c r="C2666" s="60" t="s">
        <v>43</v>
      </c>
      <c r="D2666" s="61">
        <v>18.809999999999999</v>
      </c>
      <c r="E2666" s="62">
        <v>0</v>
      </c>
    </row>
    <row r="2667" spans="1:5" x14ac:dyDescent="0.2">
      <c r="A2667" s="60">
        <v>37984</v>
      </c>
      <c r="B2667" s="7" t="s">
        <v>2654</v>
      </c>
      <c r="C2667" s="60" t="s">
        <v>43</v>
      </c>
      <c r="D2667" s="61">
        <v>26.42</v>
      </c>
      <c r="E2667" s="62">
        <v>0</v>
      </c>
    </row>
    <row r="2668" spans="1:5" x14ac:dyDescent="0.2">
      <c r="A2668" s="60">
        <v>37985</v>
      </c>
      <c r="B2668" s="7" t="s">
        <v>2655</v>
      </c>
      <c r="C2668" s="60" t="s">
        <v>43</v>
      </c>
      <c r="D2668" s="61">
        <v>37.54</v>
      </c>
      <c r="E2668" s="62">
        <v>0</v>
      </c>
    </row>
    <row r="2669" spans="1:5" x14ac:dyDescent="0.2">
      <c r="A2669" s="60">
        <v>20165</v>
      </c>
      <c r="B2669" s="7" t="s">
        <v>2656</v>
      </c>
      <c r="C2669" s="60" t="s">
        <v>43</v>
      </c>
      <c r="D2669" s="61">
        <v>28.44</v>
      </c>
      <c r="E2669" s="62">
        <v>0</v>
      </c>
    </row>
    <row r="2670" spans="1:5" x14ac:dyDescent="0.2">
      <c r="A2670" s="60">
        <v>20166</v>
      </c>
      <c r="B2670" s="7" t="s">
        <v>2657</v>
      </c>
      <c r="C2670" s="60" t="s">
        <v>43</v>
      </c>
      <c r="D2670" s="61">
        <v>86.87</v>
      </c>
      <c r="E2670" s="62">
        <v>0</v>
      </c>
    </row>
    <row r="2671" spans="1:5" x14ac:dyDescent="0.2">
      <c r="A2671" s="60">
        <v>20164</v>
      </c>
      <c r="B2671" s="7" t="s">
        <v>2658</v>
      </c>
      <c r="C2671" s="60" t="s">
        <v>43</v>
      </c>
      <c r="D2671" s="61">
        <v>13.66</v>
      </c>
      <c r="E2671" s="62">
        <v>0</v>
      </c>
    </row>
    <row r="2672" spans="1:5" x14ac:dyDescent="0.2">
      <c r="A2672" s="60">
        <v>3893</v>
      </c>
      <c r="B2672" s="7" t="s">
        <v>2659</v>
      </c>
      <c r="C2672" s="60" t="s">
        <v>43</v>
      </c>
      <c r="D2672" s="61">
        <v>21.42</v>
      </c>
      <c r="E2672" s="62">
        <v>0</v>
      </c>
    </row>
    <row r="2673" spans="1:5" x14ac:dyDescent="0.2">
      <c r="A2673" s="60">
        <v>3848</v>
      </c>
      <c r="B2673" s="7" t="s">
        <v>2660</v>
      </c>
      <c r="C2673" s="60" t="s">
        <v>43</v>
      </c>
      <c r="D2673" s="61">
        <v>13.06</v>
      </c>
      <c r="E2673" s="62">
        <v>0</v>
      </c>
    </row>
    <row r="2674" spans="1:5" x14ac:dyDescent="0.2">
      <c r="A2674" s="60">
        <v>3895</v>
      </c>
      <c r="B2674" s="7" t="s">
        <v>2661</v>
      </c>
      <c r="C2674" s="60" t="s">
        <v>43</v>
      </c>
      <c r="D2674" s="61">
        <v>14.5</v>
      </c>
      <c r="E2674" s="62">
        <v>0</v>
      </c>
    </row>
    <row r="2675" spans="1:5" x14ac:dyDescent="0.2">
      <c r="A2675" s="60">
        <v>12404</v>
      </c>
      <c r="B2675" s="7" t="s">
        <v>2662</v>
      </c>
      <c r="C2675" s="60" t="s">
        <v>43</v>
      </c>
      <c r="D2675" s="61">
        <v>11.32</v>
      </c>
      <c r="E2675" s="62">
        <v>0</v>
      </c>
    </row>
    <row r="2676" spans="1:5" x14ac:dyDescent="0.2">
      <c r="A2676" s="60">
        <v>3939</v>
      </c>
      <c r="B2676" s="7" t="s">
        <v>2663</v>
      </c>
      <c r="C2676" s="60" t="s">
        <v>43</v>
      </c>
      <c r="D2676" s="61">
        <v>23.33</v>
      </c>
      <c r="E2676" s="62">
        <v>0</v>
      </c>
    </row>
    <row r="2677" spans="1:5" x14ac:dyDescent="0.2">
      <c r="A2677" s="60">
        <v>3911</v>
      </c>
      <c r="B2677" s="7" t="s">
        <v>2664</v>
      </c>
      <c r="C2677" s="60" t="s">
        <v>43</v>
      </c>
      <c r="D2677" s="61">
        <v>19.059999999999999</v>
      </c>
      <c r="E2677" s="62">
        <v>0</v>
      </c>
    </row>
    <row r="2678" spans="1:5" x14ac:dyDescent="0.2">
      <c r="A2678" s="60">
        <v>3910</v>
      </c>
      <c r="B2678" s="7" t="s">
        <v>2665</v>
      </c>
      <c r="C2678" s="60" t="s">
        <v>43</v>
      </c>
      <c r="D2678" s="61">
        <v>13.64</v>
      </c>
      <c r="E2678" s="62">
        <v>0</v>
      </c>
    </row>
    <row r="2679" spans="1:5" x14ac:dyDescent="0.2">
      <c r="A2679" s="60">
        <v>3908</v>
      </c>
      <c r="B2679" s="7" t="s">
        <v>2666</v>
      </c>
      <c r="C2679" s="60" t="s">
        <v>43</v>
      </c>
      <c r="D2679" s="61">
        <v>6.16</v>
      </c>
      <c r="E2679" s="62">
        <v>0</v>
      </c>
    </row>
    <row r="2680" spans="1:5" x14ac:dyDescent="0.2">
      <c r="A2680" s="60">
        <v>3913</v>
      </c>
      <c r="B2680" s="7" t="s">
        <v>2667</v>
      </c>
      <c r="C2680" s="60" t="s">
        <v>43</v>
      </c>
      <c r="D2680" s="61">
        <v>65.19</v>
      </c>
      <c r="E2680" s="62">
        <v>0</v>
      </c>
    </row>
    <row r="2681" spans="1:5" x14ac:dyDescent="0.2">
      <c r="A2681" s="60">
        <v>3912</v>
      </c>
      <c r="B2681" s="7" t="s">
        <v>2668</v>
      </c>
      <c r="C2681" s="60" t="s">
        <v>43</v>
      </c>
      <c r="D2681" s="61">
        <v>35.74</v>
      </c>
      <c r="E2681" s="62">
        <v>0</v>
      </c>
    </row>
    <row r="2682" spans="1:5" x14ac:dyDescent="0.2">
      <c r="A2682" s="60">
        <v>3914</v>
      </c>
      <c r="B2682" s="7" t="s">
        <v>2669</v>
      </c>
      <c r="C2682" s="60" t="s">
        <v>43</v>
      </c>
      <c r="D2682" s="61">
        <v>98.35</v>
      </c>
      <c r="E2682" s="62">
        <v>0</v>
      </c>
    </row>
    <row r="2683" spans="1:5" x14ac:dyDescent="0.2">
      <c r="A2683" s="60">
        <v>3909</v>
      </c>
      <c r="B2683" s="7" t="s">
        <v>2670</v>
      </c>
      <c r="C2683" s="60" t="s">
        <v>43</v>
      </c>
      <c r="D2683" s="61">
        <v>8.3800000000000008</v>
      </c>
      <c r="E2683" s="62">
        <v>0</v>
      </c>
    </row>
    <row r="2684" spans="1:5" x14ac:dyDescent="0.2">
      <c r="A2684" s="60">
        <v>3915</v>
      </c>
      <c r="B2684" s="7" t="s">
        <v>2671</v>
      </c>
      <c r="C2684" s="60" t="s">
        <v>43</v>
      </c>
      <c r="D2684" s="61">
        <v>155.09</v>
      </c>
      <c r="E2684" s="62">
        <v>0</v>
      </c>
    </row>
    <row r="2685" spans="1:5" x14ac:dyDescent="0.2">
      <c r="A2685" s="60">
        <v>3916</v>
      </c>
      <c r="B2685" s="7" t="s">
        <v>2672</v>
      </c>
      <c r="C2685" s="60" t="s">
        <v>43</v>
      </c>
      <c r="D2685" s="61">
        <v>282.54000000000002</v>
      </c>
      <c r="E2685" s="62">
        <v>0</v>
      </c>
    </row>
    <row r="2686" spans="1:5" x14ac:dyDescent="0.2">
      <c r="A2686" s="60">
        <v>3917</v>
      </c>
      <c r="B2686" s="7" t="s">
        <v>2673</v>
      </c>
      <c r="C2686" s="60" t="s">
        <v>43</v>
      </c>
      <c r="D2686" s="61">
        <v>466.01</v>
      </c>
      <c r="E2686" s="62">
        <v>0</v>
      </c>
    </row>
    <row r="2687" spans="1:5" x14ac:dyDescent="0.2">
      <c r="A2687" s="60">
        <v>45266</v>
      </c>
      <c r="B2687" s="7" t="s">
        <v>2674</v>
      </c>
      <c r="C2687" s="60" t="s">
        <v>424</v>
      </c>
      <c r="D2687" s="61">
        <v>3.6</v>
      </c>
      <c r="E2687" s="62">
        <v>0</v>
      </c>
    </row>
    <row r="2688" spans="1:5" x14ac:dyDescent="0.2">
      <c r="A2688" s="60">
        <v>1904</v>
      </c>
      <c r="B2688" s="7" t="s">
        <v>2675</v>
      </c>
      <c r="C2688" s="60" t="s">
        <v>43</v>
      </c>
      <c r="D2688" s="61">
        <v>1.1299999999999999</v>
      </c>
      <c r="E2688" s="62">
        <v>0</v>
      </c>
    </row>
    <row r="2689" spans="1:5" x14ac:dyDescent="0.2">
      <c r="A2689" s="60">
        <v>1899</v>
      </c>
      <c r="B2689" s="7" t="s">
        <v>2676</v>
      </c>
      <c r="C2689" s="60" t="s">
        <v>43</v>
      </c>
      <c r="D2689" s="61">
        <v>1.28</v>
      </c>
      <c r="E2689" s="62">
        <v>0</v>
      </c>
    </row>
    <row r="2690" spans="1:5" x14ac:dyDescent="0.2">
      <c r="A2690" s="60">
        <v>1900</v>
      </c>
      <c r="B2690" s="7" t="s">
        <v>2677</v>
      </c>
      <c r="C2690" s="60" t="s">
        <v>43</v>
      </c>
      <c r="D2690" s="61">
        <v>2.08</v>
      </c>
      <c r="E2690" s="62">
        <v>0</v>
      </c>
    </row>
    <row r="2691" spans="1:5" x14ac:dyDescent="0.2">
      <c r="A2691" s="60">
        <v>12407</v>
      </c>
      <c r="B2691" s="7" t="s">
        <v>2678</v>
      </c>
      <c r="C2691" s="60" t="s">
        <v>43</v>
      </c>
      <c r="D2691" s="61">
        <v>35.28</v>
      </c>
      <c r="E2691" s="62">
        <v>0</v>
      </c>
    </row>
    <row r="2692" spans="1:5" x14ac:dyDescent="0.2">
      <c r="A2692" s="60">
        <v>12408</v>
      </c>
      <c r="B2692" s="7" t="s">
        <v>2679</v>
      </c>
      <c r="C2692" s="60" t="s">
        <v>43</v>
      </c>
      <c r="D2692" s="61">
        <v>19.91</v>
      </c>
      <c r="E2692" s="62">
        <v>0</v>
      </c>
    </row>
    <row r="2693" spans="1:5" x14ac:dyDescent="0.2">
      <c r="A2693" s="60">
        <v>12409</v>
      </c>
      <c r="B2693" s="7" t="s">
        <v>2680</v>
      </c>
      <c r="C2693" s="60" t="s">
        <v>43</v>
      </c>
      <c r="D2693" s="61">
        <v>19.91</v>
      </c>
      <c r="E2693" s="62">
        <v>0</v>
      </c>
    </row>
    <row r="2694" spans="1:5" x14ac:dyDescent="0.2">
      <c r="A2694" s="60">
        <v>12410</v>
      </c>
      <c r="B2694" s="7" t="s">
        <v>2681</v>
      </c>
      <c r="C2694" s="60" t="s">
        <v>43</v>
      </c>
      <c r="D2694" s="61">
        <v>13.72</v>
      </c>
      <c r="E2694" s="62">
        <v>0</v>
      </c>
    </row>
    <row r="2695" spans="1:5" x14ac:dyDescent="0.2">
      <c r="A2695" s="60">
        <v>3936</v>
      </c>
      <c r="B2695" s="7" t="s">
        <v>2682</v>
      </c>
      <c r="C2695" s="60" t="s">
        <v>43</v>
      </c>
      <c r="D2695" s="61">
        <v>24.79</v>
      </c>
      <c r="E2695" s="62">
        <v>0</v>
      </c>
    </row>
    <row r="2696" spans="1:5" x14ac:dyDescent="0.2">
      <c r="A2696" s="60">
        <v>3924</v>
      </c>
      <c r="B2696" s="7" t="s">
        <v>2683</v>
      </c>
      <c r="C2696" s="60" t="s">
        <v>43</v>
      </c>
      <c r="D2696" s="61">
        <v>24.79</v>
      </c>
      <c r="E2696" s="62">
        <v>0</v>
      </c>
    </row>
    <row r="2697" spans="1:5" x14ac:dyDescent="0.2">
      <c r="A2697" s="60">
        <v>3922</v>
      </c>
      <c r="B2697" s="7" t="s">
        <v>2684</v>
      </c>
      <c r="C2697" s="60" t="s">
        <v>43</v>
      </c>
      <c r="D2697" s="61">
        <v>22.8</v>
      </c>
      <c r="E2697" s="62">
        <v>0</v>
      </c>
    </row>
    <row r="2698" spans="1:5" x14ac:dyDescent="0.2">
      <c r="A2698" s="60">
        <v>3923</v>
      </c>
      <c r="B2698" s="7" t="s">
        <v>2685</v>
      </c>
      <c r="C2698" s="60" t="s">
        <v>43</v>
      </c>
      <c r="D2698" s="61">
        <v>24.79</v>
      </c>
      <c r="E2698" s="62">
        <v>0</v>
      </c>
    </row>
    <row r="2699" spans="1:5" x14ac:dyDescent="0.2">
      <c r="A2699" s="60">
        <v>3921</v>
      </c>
      <c r="B2699" s="7" t="s">
        <v>2686</v>
      </c>
      <c r="C2699" s="60" t="s">
        <v>43</v>
      </c>
      <c r="D2699" s="61">
        <v>20.46</v>
      </c>
      <c r="E2699" s="62">
        <v>0</v>
      </c>
    </row>
    <row r="2700" spans="1:5" x14ac:dyDescent="0.2">
      <c r="A2700" s="60">
        <v>3937</v>
      </c>
      <c r="B2700" s="7" t="s">
        <v>2687</v>
      </c>
      <c r="C2700" s="60" t="s">
        <v>43</v>
      </c>
      <c r="D2700" s="61">
        <v>20.45</v>
      </c>
      <c r="E2700" s="62">
        <v>0</v>
      </c>
    </row>
    <row r="2701" spans="1:5" x14ac:dyDescent="0.2">
      <c r="A2701" s="60">
        <v>3920</v>
      </c>
      <c r="B2701" s="7" t="s">
        <v>2688</v>
      </c>
      <c r="C2701" s="60" t="s">
        <v>43</v>
      </c>
      <c r="D2701" s="61">
        <v>20.45</v>
      </c>
      <c r="E2701" s="62">
        <v>0</v>
      </c>
    </row>
    <row r="2702" spans="1:5" x14ac:dyDescent="0.2">
      <c r="A2702" s="60">
        <v>3938</v>
      </c>
      <c r="B2702" s="7" t="s">
        <v>2689</v>
      </c>
      <c r="C2702" s="60" t="s">
        <v>43</v>
      </c>
      <c r="D2702" s="61">
        <v>13.48</v>
      </c>
      <c r="E2702" s="62">
        <v>0</v>
      </c>
    </row>
    <row r="2703" spans="1:5" x14ac:dyDescent="0.2">
      <c r="A2703" s="60">
        <v>3919</v>
      </c>
      <c r="B2703" s="7" t="s">
        <v>2690</v>
      </c>
      <c r="C2703" s="60" t="s">
        <v>43</v>
      </c>
      <c r="D2703" s="61">
        <v>13.74</v>
      </c>
      <c r="E2703" s="62">
        <v>0</v>
      </c>
    </row>
    <row r="2704" spans="1:5" x14ac:dyDescent="0.2">
      <c r="A2704" s="60">
        <v>3927</v>
      </c>
      <c r="B2704" s="7" t="s">
        <v>2691</v>
      </c>
      <c r="C2704" s="60" t="s">
        <v>43</v>
      </c>
      <c r="D2704" s="61">
        <v>69.61</v>
      </c>
      <c r="E2704" s="62">
        <v>0</v>
      </c>
    </row>
    <row r="2705" spans="1:5" x14ac:dyDescent="0.2">
      <c r="A2705" s="60">
        <v>3928</v>
      </c>
      <c r="B2705" s="7" t="s">
        <v>2692</v>
      </c>
      <c r="C2705" s="60" t="s">
        <v>43</v>
      </c>
      <c r="D2705" s="61">
        <v>69.61</v>
      </c>
      <c r="E2705" s="62">
        <v>0</v>
      </c>
    </row>
    <row r="2706" spans="1:5" x14ac:dyDescent="0.2">
      <c r="A2706" s="60">
        <v>3926</v>
      </c>
      <c r="B2706" s="7" t="s">
        <v>2693</v>
      </c>
      <c r="C2706" s="60" t="s">
        <v>43</v>
      </c>
      <c r="D2706" s="61">
        <v>39.68</v>
      </c>
      <c r="E2706" s="62">
        <v>0</v>
      </c>
    </row>
    <row r="2707" spans="1:5" x14ac:dyDescent="0.2">
      <c r="A2707" s="60">
        <v>3935</v>
      </c>
      <c r="B2707" s="7" t="s">
        <v>2694</v>
      </c>
      <c r="C2707" s="60" t="s">
        <v>43</v>
      </c>
      <c r="D2707" s="61">
        <v>39.68</v>
      </c>
      <c r="E2707" s="62">
        <v>0</v>
      </c>
    </row>
    <row r="2708" spans="1:5" x14ac:dyDescent="0.2">
      <c r="A2708" s="60">
        <v>3925</v>
      </c>
      <c r="B2708" s="7" t="s">
        <v>2695</v>
      </c>
      <c r="C2708" s="60" t="s">
        <v>43</v>
      </c>
      <c r="D2708" s="61">
        <v>39.68</v>
      </c>
      <c r="E2708" s="62">
        <v>0</v>
      </c>
    </row>
    <row r="2709" spans="1:5" x14ac:dyDescent="0.2">
      <c r="A2709" s="60">
        <v>3929</v>
      </c>
      <c r="B2709" s="7" t="s">
        <v>2696</v>
      </c>
      <c r="C2709" s="60" t="s">
        <v>43</v>
      </c>
      <c r="D2709" s="61">
        <v>106.06</v>
      </c>
      <c r="E2709" s="62">
        <v>0</v>
      </c>
    </row>
    <row r="2710" spans="1:5" x14ac:dyDescent="0.2">
      <c r="A2710" s="60">
        <v>3931</v>
      </c>
      <c r="B2710" s="7" t="s">
        <v>2697</v>
      </c>
      <c r="C2710" s="60" t="s">
        <v>43</v>
      </c>
      <c r="D2710" s="61">
        <v>106.06</v>
      </c>
      <c r="E2710" s="62">
        <v>0</v>
      </c>
    </row>
    <row r="2711" spans="1:5" x14ac:dyDescent="0.2">
      <c r="A2711" s="60">
        <v>3930</v>
      </c>
      <c r="B2711" s="7" t="s">
        <v>2698</v>
      </c>
      <c r="C2711" s="60" t="s">
        <v>43</v>
      </c>
      <c r="D2711" s="61">
        <v>106.06</v>
      </c>
      <c r="E2711" s="62">
        <v>0</v>
      </c>
    </row>
    <row r="2712" spans="1:5" x14ac:dyDescent="0.2">
      <c r="A2712" s="60">
        <v>12406</v>
      </c>
      <c r="B2712" s="7" t="s">
        <v>2699</v>
      </c>
      <c r="C2712" s="60" t="s">
        <v>43</v>
      </c>
      <c r="D2712" s="61">
        <v>9.74</v>
      </c>
      <c r="E2712" s="62">
        <v>0</v>
      </c>
    </row>
    <row r="2713" spans="1:5" x14ac:dyDescent="0.2">
      <c r="A2713" s="60">
        <v>3932</v>
      </c>
      <c r="B2713" s="7" t="s">
        <v>2700</v>
      </c>
      <c r="C2713" s="60" t="s">
        <v>43</v>
      </c>
      <c r="D2713" s="61">
        <v>183.13</v>
      </c>
      <c r="E2713" s="62">
        <v>0</v>
      </c>
    </row>
    <row r="2714" spans="1:5" x14ac:dyDescent="0.2">
      <c r="A2714" s="60">
        <v>3933</v>
      </c>
      <c r="B2714" s="7" t="s">
        <v>2701</v>
      </c>
      <c r="C2714" s="60" t="s">
        <v>43</v>
      </c>
      <c r="D2714" s="61">
        <v>183.13</v>
      </c>
      <c r="E2714" s="62">
        <v>0</v>
      </c>
    </row>
    <row r="2715" spans="1:5" x14ac:dyDescent="0.2">
      <c r="A2715" s="60">
        <v>3934</v>
      </c>
      <c r="B2715" s="7" t="s">
        <v>2702</v>
      </c>
      <c r="C2715" s="60" t="s">
        <v>43</v>
      </c>
      <c r="D2715" s="61">
        <v>183.13</v>
      </c>
      <c r="E2715" s="62">
        <v>0</v>
      </c>
    </row>
    <row r="2716" spans="1:5" x14ac:dyDescent="0.2">
      <c r="A2716" s="60">
        <v>40355</v>
      </c>
      <c r="B2716" s="7" t="s">
        <v>2703</v>
      </c>
      <c r="C2716" s="60" t="s">
        <v>43</v>
      </c>
      <c r="D2716" s="61">
        <v>17.55</v>
      </c>
      <c r="E2716" s="62">
        <v>0</v>
      </c>
    </row>
    <row r="2717" spans="1:5" x14ac:dyDescent="0.2">
      <c r="A2717" s="60">
        <v>40364</v>
      </c>
      <c r="B2717" s="7" t="s">
        <v>2704</v>
      </c>
      <c r="C2717" s="60" t="s">
        <v>43</v>
      </c>
      <c r="D2717" s="61">
        <v>82.19</v>
      </c>
      <c r="E2717" s="62">
        <v>0</v>
      </c>
    </row>
    <row r="2718" spans="1:5" x14ac:dyDescent="0.2">
      <c r="A2718" s="60">
        <v>40361</v>
      </c>
      <c r="B2718" s="7" t="s">
        <v>2705</v>
      </c>
      <c r="C2718" s="60" t="s">
        <v>43</v>
      </c>
      <c r="D2718" s="61">
        <v>64.260000000000005</v>
      </c>
      <c r="E2718" s="62">
        <v>0</v>
      </c>
    </row>
    <row r="2719" spans="1:5" x14ac:dyDescent="0.2">
      <c r="A2719" s="60">
        <v>40358</v>
      </c>
      <c r="B2719" s="7" t="s">
        <v>2706</v>
      </c>
      <c r="C2719" s="60" t="s">
        <v>43</v>
      </c>
      <c r="D2719" s="61">
        <v>24.5</v>
      </c>
      <c r="E2719" s="62">
        <v>0</v>
      </c>
    </row>
    <row r="2720" spans="1:5" x14ac:dyDescent="0.2">
      <c r="A2720" s="60">
        <v>40370</v>
      </c>
      <c r="B2720" s="7" t="s">
        <v>2707</v>
      </c>
      <c r="C2720" s="60" t="s">
        <v>43</v>
      </c>
      <c r="D2720" s="61">
        <v>260.77999999999997</v>
      </c>
      <c r="E2720" s="62">
        <v>0</v>
      </c>
    </row>
    <row r="2721" spans="1:5" x14ac:dyDescent="0.2">
      <c r="A2721" s="60">
        <v>40367</v>
      </c>
      <c r="B2721" s="7" t="s">
        <v>2708</v>
      </c>
      <c r="C2721" s="60" t="s">
        <v>43</v>
      </c>
      <c r="D2721" s="61">
        <v>129.62</v>
      </c>
      <c r="E2721" s="62">
        <v>0</v>
      </c>
    </row>
    <row r="2722" spans="1:5" x14ac:dyDescent="0.2">
      <c r="A2722" s="60">
        <v>40373</v>
      </c>
      <c r="B2722" s="7" t="s">
        <v>2709</v>
      </c>
      <c r="C2722" s="60" t="s">
        <v>43</v>
      </c>
      <c r="D2722" s="61">
        <v>352.64</v>
      </c>
      <c r="E2722" s="62">
        <v>0</v>
      </c>
    </row>
    <row r="2723" spans="1:5" x14ac:dyDescent="0.2">
      <c r="A2723" s="60">
        <v>3907</v>
      </c>
      <c r="B2723" s="7" t="s">
        <v>2710</v>
      </c>
      <c r="C2723" s="60" t="s">
        <v>43</v>
      </c>
      <c r="D2723" s="61">
        <v>7.03</v>
      </c>
      <c r="E2723" s="62">
        <v>0</v>
      </c>
    </row>
    <row r="2724" spans="1:5" x14ac:dyDescent="0.2">
      <c r="A2724" s="60">
        <v>3889</v>
      </c>
      <c r="B2724" s="7" t="s">
        <v>2711</v>
      </c>
      <c r="C2724" s="60" t="s">
        <v>43</v>
      </c>
      <c r="D2724" s="61">
        <v>5</v>
      </c>
      <c r="E2724" s="62">
        <v>0</v>
      </c>
    </row>
    <row r="2725" spans="1:5" x14ac:dyDescent="0.2">
      <c r="A2725" s="60">
        <v>3868</v>
      </c>
      <c r="B2725" s="7" t="s">
        <v>2712</v>
      </c>
      <c r="C2725" s="60" t="s">
        <v>43</v>
      </c>
      <c r="D2725" s="61">
        <v>1.84</v>
      </c>
      <c r="E2725" s="62">
        <v>0</v>
      </c>
    </row>
    <row r="2726" spans="1:5" x14ac:dyDescent="0.2">
      <c r="A2726" s="60">
        <v>3869</v>
      </c>
      <c r="B2726" s="7" t="s">
        <v>2713</v>
      </c>
      <c r="C2726" s="60" t="s">
        <v>43</v>
      </c>
      <c r="D2726" s="61">
        <v>4.07</v>
      </c>
      <c r="E2726" s="62">
        <v>0</v>
      </c>
    </row>
    <row r="2727" spans="1:5" x14ac:dyDescent="0.2">
      <c r="A2727" s="60">
        <v>3872</v>
      </c>
      <c r="B2727" s="7" t="s">
        <v>2714</v>
      </c>
      <c r="C2727" s="60" t="s">
        <v>43</v>
      </c>
      <c r="D2727" s="61">
        <v>6.94</v>
      </c>
      <c r="E2727" s="62">
        <v>0</v>
      </c>
    </row>
    <row r="2728" spans="1:5" x14ac:dyDescent="0.2">
      <c r="A2728" s="60">
        <v>3850</v>
      </c>
      <c r="B2728" s="7" t="s">
        <v>2715</v>
      </c>
      <c r="C2728" s="60" t="s">
        <v>43</v>
      </c>
      <c r="D2728" s="61">
        <v>16.02</v>
      </c>
      <c r="E2728" s="62">
        <v>0</v>
      </c>
    </row>
    <row r="2729" spans="1:5" x14ac:dyDescent="0.2">
      <c r="A2729" s="60">
        <v>38023</v>
      </c>
      <c r="B2729" s="7" t="s">
        <v>2716</v>
      </c>
      <c r="C2729" s="60" t="s">
        <v>43</v>
      </c>
      <c r="D2729" s="61">
        <v>8.15</v>
      </c>
      <c r="E2729" s="62">
        <v>0</v>
      </c>
    </row>
    <row r="2730" spans="1:5" x14ac:dyDescent="0.2">
      <c r="A2730" s="60">
        <v>37986</v>
      </c>
      <c r="B2730" s="7" t="s">
        <v>2717</v>
      </c>
      <c r="C2730" s="60" t="s">
        <v>43</v>
      </c>
      <c r="D2730" s="61">
        <v>2.99</v>
      </c>
      <c r="E2730" s="62">
        <v>0</v>
      </c>
    </row>
    <row r="2731" spans="1:5" x14ac:dyDescent="0.2">
      <c r="A2731" s="60">
        <v>21120</v>
      </c>
      <c r="B2731" s="7" t="s">
        <v>2718</v>
      </c>
      <c r="C2731" s="60" t="s">
        <v>43</v>
      </c>
      <c r="D2731" s="61">
        <v>15.27</v>
      </c>
      <c r="E2731" s="62">
        <v>0</v>
      </c>
    </row>
    <row r="2732" spans="1:5" x14ac:dyDescent="0.2">
      <c r="A2732" s="60">
        <v>39318</v>
      </c>
      <c r="B2732" s="7" t="s">
        <v>2719</v>
      </c>
      <c r="C2732" s="60" t="s">
        <v>43</v>
      </c>
      <c r="D2732" s="61">
        <v>14.2</v>
      </c>
      <c r="E2732" s="62">
        <v>0</v>
      </c>
    </row>
    <row r="2733" spans="1:5" x14ac:dyDescent="0.2">
      <c r="A2733" s="60">
        <v>37987</v>
      </c>
      <c r="B2733" s="7" t="s">
        <v>2720</v>
      </c>
      <c r="C2733" s="60" t="s">
        <v>43</v>
      </c>
      <c r="D2733" s="61">
        <v>149.33000000000001</v>
      </c>
      <c r="E2733" s="62">
        <v>0</v>
      </c>
    </row>
    <row r="2734" spans="1:5" x14ac:dyDescent="0.2">
      <c r="A2734" s="60">
        <v>37988</v>
      </c>
      <c r="B2734" s="7" t="s">
        <v>2721</v>
      </c>
      <c r="C2734" s="60" t="s">
        <v>43</v>
      </c>
      <c r="D2734" s="61">
        <v>237.29</v>
      </c>
      <c r="E2734" s="62">
        <v>0</v>
      </c>
    </row>
    <row r="2735" spans="1:5" x14ac:dyDescent="0.2">
      <c r="A2735" s="60">
        <v>40366</v>
      </c>
      <c r="B2735" s="7" t="s">
        <v>2722</v>
      </c>
      <c r="C2735" s="60" t="s">
        <v>43</v>
      </c>
      <c r="D2735" s="61">
        <v>64.11</v>
      </c>
      <c r="E2735" s="62">
        <v>0</v>
      </c>
    </row>
    <row r="2736" spans="1:5" x14ac:dyDescent="0.2">
      <c r="A2736" s="60">
        <v>40363</v>
      </c>
      <c r="B2736" s="7" t="s">
        <v>2723</v>
      </c>
      <c r="C2736" s="60" t="s">
        <v>43</v>
      </c>
      <c r="D2736" s="61">
        <v>50.14</v>
      </c>
      <c r="E2736" s="62">
        <v>0</v>
      </c>
    </row>
    <row r="2737" spans="1:5" x14ac:dyDescent="0.2">
      <c r="A2737" s="60">
        <v>40360</v>
      </c>
      <c r="B2737" s="7" t="s">
        <v>2724</v>
      </c>
      <c r="C2737" s="60" t="s">
        <v>43</v>
      </c>
      <c r="D2737" s="61">
        <v>32.869999999999997</v>
      </c>
      <c r="E2737" s="62">
        <v>0</v>
      </c>
    </row>
    <row r="2738" spans="1:5" x14ac:dyDescent="0.2">
      <c r="A2738" s="60">
        <v>40354</v>
      </c>
      <c r="B2738" s="7" t="s">
        <v>2725</v>
      </c>
      <c r="C2738" s="60" t="s">
        <v>43</v>
      </c>
      <c r="D2738" s="61">
        <v>21.83</v>
      </c>
      <c r="E2738" s="62">
        <v>0</v>
      </c>
    </row>
    <row r="2739" spans="1:5" x14ac:dyDescent="0.2">
      <c r="A2739" s="60">
        <v>40372</v>
      </c>
      <c r="B2739" s="7" t="s">
        <v>2726</v>
      </c>
      <c r="C2739" s="60" t="s">
        <v>43</v>
      </c>
      <c r="D2739" s="61">
        <v>203</v>
      </c>
      <c r="E2739" s="62">
        <v>0</v>
      </c>
    </row>
    <row r="2740" spans="1:5" x14ac:dyDescent="0.2">
      <c r="A2740" s="60">
        <v>40369</v>
      </c>
      <c r="B2740" s="7" t="s">
        <v>2727</v>
      </c>
      <c r="C2740" s="60" t="s">
        <v>43</v>
      </c>
      <c r="D2740" s="61">
        <v>101.03</v>
      </c>
      <c r="E2740" s="62">
        <v>0</v>
      </c>
    </row>
    <row r="2741" spans="1:5" x14ac:dyDescent="0.2">
      <c r="A2741" s="60">
        <v>40375</v>
      </c>
      <c r="B2741" s="7" t="s">
        <v>2728</v>
      </c>
      <c r="C2741" s="60" t="s">
        <v>43</v>
      </c>
      <c r="D2741" s="61">
        <v>274.81</v>
      </c>
      <c r="E2741" s="62">
        <v>0</v>
      </c>
    </row>
    <row r="2742" spans="1:5" x14ac:dyDescent="0.2">
      <c r="A2742" s="60">
        <v>40357</v>
      </c>
      <c r="B2742" s="7" t="s">
        <v>2729</v>
      </c>
      <c r="C2742" s="60" t="s">
        <v>43</v>
      </c>
      <c r="D2742" s="61">
        <v>24.5</v>
      </c>
      <c r="E2742" s="62">
        <v>0</v>
      </c>
    </row>
    <row r="2743" spans="1:5" x14ac:dyDescent="0.2">
      <c r="A2743" s="60">
        <v>1893</v>
      </c>
      <c r="B2743" s="7" t="s">
        <v>2730</v>
      </c>
      <c r="C2743" s="60" t="s">
        <v>43</v>
      </c>
      <c r="D2743" s="61">
        <v>4.28</v>
      </c>
      <c r="E2743" s="62">
        <v>0</v>
      </c>
    </row>
    <row r="2744" spans="1:5" x14ac:dyDescent="0.2">
      <c r="A2744" s="60">
        <v>1902</v>
      </c>
      <c r="B2744" s="7" t="s">
        <v>2731</v>
      </c>
      <c r="C2744" s="60" t="s">
        <v>43</v>
      </c>
      <c r="D2744" s="61">
        <v>3.11</v>
      </c>
      <c r="E2744" s="62">
        <v>0</v>
      </c>
    </row>
    <row r="2745" spans="1:5" x14ac:dyDescent="0.2">
      <c r="A2745" s="60">
        <v>1892</v>
      </c>
      <c r="B2745" s="7" t="s">
        <v>2732</v>
      </c>
      <c r="C2745" s="60" t="s">
        <v>43</v>
      </c>
      <c r="D2745" s="61">
        <v>2</v>
      </c>
      <c r="E2745" s="62">
        <v>0</v>
      </c>
    </row>
    <row r="2746" spans="1:5" x14ac:dyDescent="0.2">
      <c r="A2746" s="60">
        <v>1901</v>
      </c>
      <c r="B2746" s="7" t="s">
        <v>2733</v>
      </c>
      <c r="C2746" s="60" t="s">
        <v>43</v>
      </c>
      <c r="D2746" s="61">
        <v>0.97</v>
      </c>
      <c r="E2746" s="62">
        <v>0</v>
      </c>
    </row>
    <row r="2747" spans="1:5" x14ac:dyDescent="0.2">
      <c r="A2747" s="60">
        <v>1907</v>
      </c>
      <c r="B2747" s="7" t="s">
        <v>2734</v>
      </c>
      <c r="C2747" s="60" t="s">
        <v>43</v>
      </c>
      <c r="D2747" s="61">
        <v>13.78</v>
      </c>
      <c r="E2747" s="62">
        <v>0</v>
      </c>
    </row>
    <row r="2748" spans="1:5" x14ac:dyDescent="0.2">
      <c r="A2748" s="60">
        <v>1894</v>
      </c>
      <c r="B2748" s="7" t="s">
        <v>2735</v>
      </c>
      <c r="C2748" s="60" t="s">
        <v>43</v>
      </c>
      <c r="D2748" s="61">
        <v>6.19</v>
      </c>
      <c r="E2748" s="62">
        <v>0</v>
      </c>
    </row>
    <row r="2749" spans="1:5" x14ac:dyDescent="0.2">
      <c r="A2749" s="60">
        <v>1896</v>
      </c>
      <c r="B2749" s="7" t="s">
        <v>2736</v>
      </c>
      <c r="C2749" s="60" t="s">
        <v>43</v>
      </c>
      <c r="D2749" s="61">
        <v>18.5</v>
      </c>
      <c r="E2749" s="62">
        <v>0</v>
      </c>
    </row>
    <row r="2750" spans="1:5" x14ac:dyDescent="0.2">
      <c r="A2750" s="60">
        <v>1891</v>
      </c>
      <c r="B2750" s="7" t="s">
        <v>2737</v>
      </c>
      <c r="C2750" s="60" t="s">
        <v>43</v>
      </c>
      <c r="D2750" s="61">
        <v>1.44</v>
      </c>
      <c r="E2750" s="62">
        <v>0</v>
      </c>
    </row>
    <row r="2751" spans="1:5" x14ac:dyDescent="0.2">
      <c r="A2751" s="60">
        <v>1895</v>
      </c>
      <c r="B2751" s="7" t="s">
        <v>2738</v>
      </c>
      <c r="C2751" s="60" t="s">
        <v>43</v>
      </c>
      <c r="D2751" s="61">
        <v>32.51</v>
      </c>
      <c r="E2751" s="62">
        <v>0</v>
      </c>
    </row>
    <row r="2752" spans="1:5" x14ac:dyDescent="0.2">
      <c r="A2752" s="60">
        <v>2641</v>
      </c>
      <c r="B2752" s="7" t="s">
        <v>2739</v>
      </c>
      <c r="C2752" s="60" t="s">
        <v>43</v>
      </c>
      <c r="D2752" s="61">
        <v>33.299999999999997</v>
      </c>
      <c r="E2752" s="62">
        <v>0</v>
      </c>
    </row>
    <row r="2753" spans="1:5" x14ac:dyDescent="0.2">
      <c r="A2753" s="60">
        <v>2636</v>
      </c>
      <c r="B2753" s="7" t="s">
        <v>2740</v>
      </c>
      <c r="C2753" s="60" t="s">
        <v>43</v>
      </c>
      <c r="D2753" s="61">
        <v>2.14</v>
      </c>
      <c r="E2753" s="62">
        <v>0</v>
      </c>
    </row>
    <row r="2754" spans="1:5" x14ac:dyDescent="0.2">
      <c r="A2754" s="60">
        <v>2637</v>
      </c>
      <c r="B2754" s="7" t="s">
        <v>2741</v>
      </c>
      <c r="C2754" s="60" t="s">
        <v>43</v>
      </c>
      <c r="D2754" s="61">
        <v>2.2799999999999998</v>
      </c>
      <c r="E2754" s="62">
        <v>0</v>
      </c>
    </row>
    <row r="2755" spans="1:5" x14ac:dyDescent="0.2">
      <c r="A2755" s="60">
        <v>2638</v>
      </c>
      <c r="B2755" s="7" t="s">
        <v>2742</v>
      </c>
      <c r="C2755" s="60" t="s">
        <v>43</v>
      </c>
      <c r="D2755" s="61">
        <v>2.65</v>
      </c>
      <c r="E2755" s="62">
        <v>0</v>
      </c>
    </row>
    <row r="2756" spans="1:5" x14ac:dyDescent="0.2">
      <c r="A2756" s="60">
        <v>2639</v>
      </c>
      <c r="B2756" s="7" t="s">
        <v>2743</v>
      </c>
      <c r="C2756" s="60" t="s">
        <v>43</v>
      </c>
      <c r="D2756" s="61">
        <v>4.7</v>
      </c>
      <c r="E2756" s="62">
        <v>0</v>
      </c>
    </row>
    <row r="2757" spans="1:5" x14ac:dyDescent="0.2">
      <c r="A2757" s="60">
        <v>2644</v>
      </c>
      <c r="B2757" s="7" t="s">
        <v>2744</v>
      </c>
      <c r="C2757" s="60" t="s">
        <v>43</v>
      </c>
      <c r="D2757" s="61">
        <v>6.81</v>
      </c>
      <c r="E2757" s="62">
        <v>0</v>
      </c>
    </row>
    <row r="2758" spans="1:5" x14ac:dyDescent="0.2">
      <c r="A2758" s="60">
        <v>2640</v>
      </c>
      <c r="B2758" s="7" t="s">
        <v>2745</v>
      </c>
      <c r="C2758" s="60" t="s">
        <v>43</v>
      </c>
      <c r="D2758" s="61">
        <v>13.86</v>
      </c>
      <c r="E2758" s="62">
        <v>0</v>
      </c>
    </row>
    <row r="2759" spans="1:5" x14ac:dyDescent="0.2">
      <c r="A2759" s="60">
        <v>2642</v>
      </c>
      <c r="B2759" s="7" t="s">
        <v>2746</v>
      </c>
      <c r="C2759" s="60" t="s">
        <v>43</v>
      </c>
      <c r="D2759" s="61">
        <v>21.1</v>
      </c>
      <c r="E2759" s="62">
        <v>0</v>
      </c>
    </row>
    <row r="2760" spans="1:5" x14ac:dyDescent="0.2">
      <c r="A2760" s="60">
        <v>2643</v>
      </c>
      <c r="B2760" s="7" t="s">
        <v>2747</v>
      </c>
      <c r="C2760" s="60" t="s">
        <v>43</v>
      </c>
      <c r="D2760" s="61">
        <v>9.49</v>
      </c>
      <c r="E2760" s="62">
        <v>0</v>
      </c>
    </row>
    <row r="2761" spans="1:5" x14ac:dyDescent="0.2">
      <c r="A2761" s="60">
        <v>44281</v>
      </c>
      <c r="B2761" s="7" t="s">
        <v>2748</v>
      </c>
      <c r="C2761" s="60" t="s">
        <v>43</v>
      </c>
      <c r="D2761" s="61">
        <v>272.33999999999997</v>
      </c>
      <c r="E2761" s="62">
        <v>0</v>
      </c>
    </row>
    <row r="2762" spans="1:5" x14ac:dyDescent="0.2">
      <c r="A2762" s="60">
        <v>39855</v>
      </c>
      <c r="B2762" s="7" t="s">
        <v>2749</v>
      </c>
      <c r="C2762" s="60" t="s">
        <v>43</v>
      </c>
      <c r="D2762" s="61"/>
      <c r="E2762" s="62">
        <v>0</v>
      </c>
    </row>
    <row r="2763" spans="1:5" x14ac:dyDescent="0.2">
      <c r="A2763" s="60">
        <v>39856</v>
      </c>
      <c r="B2763" s="7" t="s">
        <v>2750</v>
      </c>
      <c r="C2763" s="60" t="s">
        <v>43</v>
      </c>
      <c r="D2763" s="61"/>
      <c r="E2763" s="62">
        <v>0</v>
      </c>
    </row>
    <row r="2764" spans="1:5" x14ac:dyDescent="0.2">
      <c r="A2764" s="60">
        <v>39857</v>
      </c>
      <c r="B2764" s="7" t="s">
        <v>2751</v>
      </c>
      <c r="C2764" s="60" t="s">
        <v>43</v>
      </c>
      <c r="D2764" s="61"/>
      <c r="E2764" s="62">
        <v>0</v>
      </c>
    </row>
    <row r="2765" spans="1:5" x14ac:dyDescent="0.2">
      <c r="A2765" s="60">
        <v>39858</v>
      </c>
      <c r="B2765" s="7" t="s">
        <v>2752</v>
      </c>
      <c r="C2765" s="60" t="s">
        <v>43</v>
      </c>
      <c r="D2765" s="61"/>
      <c r="E2765" s="62">
        <v>0</v>
      </c>
    </row>
    <row r="2766" spans="1:5" x14ac:dyDescent="0.2">
      <c r="A2766" s="60">
        <v>39859</v>
      </c>
      <c r="B2766" s="7" t="s">
        <v>2753</v>
      </c>
      <c r="C2766" s="60" t="s">
        <v>43</v>
      </c>
      <c r="D2766" s="61"/>
      <c r="E2766" s="62">
        <v>0</v>
      </c>
    </row>
    <row r="2767" spans="1:5" x14ac:dyDescent="0.2">
      <c r="A2767" s="60">
        <v>39860</v>
      </c>
      <c r="B2767" s="7" t="s">
        <v>2754</v>
      </c>
      <c r="C2767" s="60" t="s">
        <v>43</v>
      </c>
      <c r="D2767" s="61"/>
      <c r="E2767" s="62">
        <v>0</v>
      </c>
    </row>
    <row r="2768" spans="1:5" x14ac:dyDescent="0.2">
      <c r="A2768" s="60">
        <v>39861</v>
      </c>
      <c r="B2768" s="7" t="s">
        <v>2755</v>
      </c>
      <c r="C2768" s="60" t="s">
        <v>43</v>
      </c>
      <c r="D2768" s="61"/>
      <c r="E2768" s="62">
        <v>0</v>
      </c>
    </row>
    <row r="2769" spans="1:5" x14ac:dyDescent="0.2">
      <c r="A2769" s="60">
        <v>3867</v>
      </c>
      <c r="B2769" s="7" t="s">
        <v>2756</v>
      </c>
      <c r="C2769" s="60" t="s">
        <v>43</v>
      </c>
      <c r="D2769" s="61">
        <v>97.54</v>
      </c>
      <c r="E2769" s="62">
        <v>0</v>
      </c>
    </row>
    <row r="2770" spans="1:5" x14ac:dyDescent="0.2">
      <c r="A2770" s="60">
        <v>3861</v>
      </c>
      <c r="B2770" s="7" t="s">
        <v>2757</v>
      </c>
      <c r="C2770" s="60" t="s">
        <v>43</v>
      </c>
      <c r="D2770" s="61">
        <v>1.01</v>
      </c>
      <c r="E2770" s="62">
        <v>0</v>
      </c>
    </row>
    <row r="2771" spans="1:5" x14ac:dyDescent="0.2">
      <c r="A2771" s="60">
        <v>3904</v>
      </c>
      <c r="B2771" s="7" t="s">
        <v>2758</v>
      </c>
      <c r="C2771" s="60" t="s">
        <v>43</v>
      </c>
      <c r="D2771" s="61">
        <v>1.07</v>
      </c>
      <c r="E2771" s="62">
        <v>0</v>
      </c>
    </row>
    <row r="2772" spans="1:5" x14ac:dyDescent="0.2">
      <c r="A2772" s="60">
        <v>3903</v>
      </c>
      <c r="B2772" s="7" t="s">
        <v>2759</v>
      </c>
      <c r="C2772" s="60" t="s">
        <v>43</v>
      </c>
      <c r="D2772" s="61">
        <v>2.62</v>
      </c>
      <c r="E2772" s="62">
        <v>0</v>
      </c>
    </row>
    <row r="2773" spans="1:5" x14ac:dyDescent="0.2">
      <c r="A2773" s="60">
        <v>3862</v>
      </c>
      <c r="B2773" s="7" t="s">
        <v>2760</v>
      </c>
      <c r="C2773" s="60" t="s">
        <v>43</v>
      </c>
      <c r="D2773" s="61">
        <v>5.57</v>
      </c>
      <c r="E2773" s="62">
        <v>0</v>
      </c>
    </row>
    <row r="2774" spans="1:5" x14ac:dyDescent="0.2">
      <c r="A2774" s="60">
        <v>3863</v>
      </c>
      <c r="B2774" s="7" t="s">
        <v>2761</v>
      </c>
      <c r="C2774" s="60" t="s">
        <v>43</v>
      </c>
      <c r="D2774" s="61">
        <v>5.71</v>
      </c>
      <c r="E2774" s="62">
        <v>0</v>
      </c>
    </row>
    <row r="2775" spans="1:5" x14ac:dyDescent="0.2">
      <c r="A2775" s="60">
        <v>3864</v>
      </c>
      <c r="B2775" s="7" t="s">
        <v>2762</v>
      </c>
      <c r="C2775" s="60" t="s">
        <v>43</v>
      </c>
      <c r="D2775" s="61">
        <v>17.5</v>
      </c>
      <c r="E2775" s="62">
        <v>0</v>
      </c>
    </row>
    <row r="2776" spans="1:5" x14ac:dyDescent="0.2">
      <c r="A2776" s="60">
        <v>3865</v>
      </c>
      <c r="B2776" s="7" t="s">
        <v>2763</v>
      </c>
      <c r="C2776" s="60" t="s">
        <v>43</v>
      </c>
      <c r="D2776" s="61">
        <v>25.59</v>
      </c>
      <c r="E2776" s="62">
        <v>0</v>
      </c>
    </row>
    <row r="2777" spans="1:5" x14ac:dyDescent="0.2">
      <c r="A2777" s="60">
        <v>3866</v>
      </c>
      <c r="B2777" s="7" t="s">
        <v>2764</v>
      </c>
      <c r="C2777" s="60" t="s">
        <v>43</v>
      </c>
      <c r="D2777" s="61">
        <v>57.45</v>
      </c>
      <c r="E2777" s="62">
        <v>0</v>
      </c>
    </row>
    <row r="2778" spans="1:5" x14ac:dyDescent="0.2">
      <c r="A2778" s="60">
        <v>3878</v>
      </c>
      <c r="B2778" s="7" t="s">
        <v>2765</v>
      </c>
      <c r="C2778" s="60" t="s">
        <v>43</v>
      </c>
      <c r="D2778" s="61">
        <v>15.66</v>
      </c>
      <c r="E2778" s="62">
        <v>0</v>
      </c>
    </row>
    <row r="2779" spans="1:5" x14ac:dyDescent="0.2">
      <c r="A2779" s="60">
        <v>3876</v>
      </c>
      <c r="B2779" s="7" t="s">
        <v>2766</v>
      </c>
      <c r="C2779" s="60" t="s">
        <v>43</v>
      </c>
      <c r="D2779" s="61">
        <v>6.23</v>
      </c>
      <c r="E2779" s="62">
        <v>0</v>
      </c>
    </row>
    <row r="2780" spans="1:5" x14ac:dyDescent="0.2">
      <c r="A2780" s="60">
        <v>3883</v>
      </c>
      <c r="B2780" s="7" t="s">
        <v>2767</v>
      </c>
      <c r="C2780" s="60" t="s">
        <v>43</v>
      </c>
      <c r="D2780" s="61">
        <v>2</v>
      </c>
      <c r="E2780" s="62">
        <v>0</v>
      </c>
    </row>
    <row r="2781" spans="1:5" x14ac:dyDescent="0.2">
      <c r="A2781" s="60">
        <v>3884</v>
      </c>
      <c r="B2781" s="7" t="s">
        <v>2768</v>
      </c>
      <c r="C2781" s="60" t="s">
        <v>43</v>
      </c>
      <c r="D2781" s="61">
        <v>3.17</v>
      </c>
      <c r="E2781" s="62">
        <v>0</v>
      </c>
    </row>
    <row r="2782" spans="1:5" x14ac:dyDescent="0.2">
      <c r="A2782" s="60">
        <v>12892</v>
      </c>
      <c r="B2782" s="7" t="s">
        <v>2769</v>
      </c>
      <c r="C2782" s="60" t="s">
        <v>424</v>
      </c>
      <c r="D2782" s="61">
        <v>13.61</v>
      </c>
      <c r="E2782" s="62">
        <v>0</v>
      </c>
    </row>
    <row r="2783" spans="1:5" x14ac:dyDescent="0.2">
      <c r="A2783" s="60">
        <v>38447</v>
      </c>
      <c r="B2783" s="7" t="s">
        <v>2770</v>
      </c>
      <c r="C2783" s="60" t="s">
        <v>43</v>
      </c>
      <c r="D2783" s="61">
        <v>88.04</v>
      </c>
      <c r="E2783" s="62">
        <v>0</v>
      </c>
    </row>
    <row r="2784" spans="1:5" x14ac:dyDescent="0.2">
      <c r="A2784" s="60">
        <v>36320</v>
      </c>
      <c r="B2784" s="7" t="s">
        <v>2771</v>
      </c>
      <c r="C2784" s="60" t="s">
        <v>43</v>
      </c>
      <c r="D2784" s="61">
        <v>2.36</v>
      </c>
      <c r="E2784" s="62">
        <v>0</v>
      </c>
    </row>
    <row r="2785" spans="1:5" x14ac:dyDescent="0.2">
      <c r="A2785" s="60">
        <v>36324</v>
      </c>
      <c r="B2785" s="7" t="s">
        <v>2772</v>
      </c>
      <c r="C2785" s="60" t="s">
        <v>43</v>
      </c>
      <c r="D2785" s="61">
        <v>2.16</v>
      </c>
      <c r="E2785" s="62">
        <v>0</v>
      </c>
    </row>
    <row r="2786" spans="1:5" x14ac:dyDescent="0.2">
      <c r="A2786" s="60">
        <v>38441</v>
      </c>
      <c r="B2786" s="7" t="s">
        <v>2773</v>
      </c>
      <c r="C2786" s="60" t="s">
        <v>43</v>
      </c>
      <c r="D2786" s="61">
        <v>3.87</v>
      </c>
      <c r="E2786" s="62">
        <v>0</v>
      </c>
    </row>
    <row r="2787" spans="1:5" x14ac:dyDescent="0.2">
      <c r="A2787" s="60">
        <v>38442</v>
      </c>
      <c r="B2787" s="7" t="s">
        <v>2774</v>
      </c>
      <c r="C2787" s="60" t="s">
        <v>43</v>
      </c>
      <c r="D2787" s="61">
        <v>11</v>
      </c>
      <c r="E2787" s="62">
        <v>0</v>
      </c>
    </row>
    <row r="2788" spans="1:5" x14ac:dyDescent="0.2">
      <c r="A2788" s="60">
        <v>38443</v>
      </c>
      <c r="B2788" s="7" t="s">
        <v>2775</v>
      </c>
      <c r="C2788" s="60" t="s">
        <v>43</v>
      </c>
      <c r="D2788" s="61">
        <v>13.35</v>
      </c>
      <c r="E2788" s="62">
        <v>0</v>
      </c>
    </row>
    <row r="2789" spans="1:5" x14ac:dyDescent="0.2">
      <c r="A2789" s="60">
        <v>38444</v>
      </c>
      <c r="B2789" s="7" t="s">
        <v>2776</v>
      </c>
      <c r="C2789" s="60" t="s">
        <v>43</v>
      </c>
      <c r="D2789" s="61">
        <v>22.41</v>
      </c>
      <c r="E2789" s="62">
        <v>0</v>
      </c>
    </row>
    <row r="2790" spans="1:5" x14ac:dyDescent="0.2">
      <c r="A2790" s="60">
        <v>38445</v>
      </c>
      <c r="B2790" s="7" t="s">
        <v>2777</v>
      </c>
      <c r="C2790" s="60" t="s">
        <v>43</v>
      </c>
      <c r="D2790" s="61">
        <v>41.56</v>
      </c>
      <c r="E2790" s="62">
        <v>0</v>
      </c>
    </row>
    <row r="2791" spans="1:5" x14ac:dyDescent="0.2">
      <c r="A2791" s="60">
        <v>38446</v>
      </c>
      <c r="B2791" s="7" t="s">
        <v>2778</v>
      </c>
      <c r="C2791" s="60" t="s">
        <v>43</v>
      </c>
      <c r="D2791" s="61">
        <v>68.02</v>
      </c>
      <c r="E2791" s="62">
        <v>0</v>
      </c>
    </row>
    <row r="2792" spans="1:5" x14ac:dyDescent="0.2">
      <c r="A2792" s="60">
        <v>3837</v>
      </c>
      <c r="B2792" s="7" t="s">
        <v>2779</v>
      </c>
      <c r="C2792" s="60" t="s">
        <v>43</v>
      </c>
      <c r="D2792" s="61"/>
      <c r="E2792" s="62">
        <v>0</v>
      </c>
    </row>
    <row r="2793" spans="1:5" x14ac:dyDescent="0.2">
      <c r="A2793" s="60">
        <v>3845</v>
      </c>
      <c r="B2793" s="7" t="s">
        <v>2780</v>
      </c>
      <c r="C2793" s="60" t="s">
        <v>43</v>
      </c>
      <c r="D2793" s="61"/>
      <c r="E2793" s="62">
        <v>0</v>
      </c>
    </row>
    <row r="2794" spans="1:5" x14ac:dyDescent="0.2">
      <c r="A2794" s="60">
        <v>11045</v>
      </c>
      <c r="B2794" s="7" t="s">
        <v>2781</v>
      </c>
      <c r="C2794" s="60" t="s">
        <v>43</v>
      </c>
      <c r="D2794" s="61"/>
      <c r="E2794" s="62">
        <v>0</v>
      </c>
    </row>
    <row r="2795" spans="1:5" x14ac:dyDescent="0.2">
      <c r="A2795" s="60">
        <v>20170</v>
      </c>
      <c r="B2795" s="7" t="s">
        <v>2782</v>
      </c>
      <c r="C2795" s="60" t="s">
        <v>43</v>
      </c>
      <c r="D2795" s="61">
        <v>15.76</v>
      </c>
      <c r="E2795" s="62">
        <v>0</v>
      </c>
    </row>
    <row r="2796" spans="1:5" x14ac:dyDescent="0.2">
      <c r="A2796" s="60">
        <v>20171</v>
      </c>
      <c r="B2796" s="7" t="s">
        <v>2783</v>
      </c>
      <c r="C2796" s="60" t="s">
        <v>43</v>
      </c>
      <c r="D2796" s="61">
        <v>45.43</v>
      </c>
      <c r="E2796" s="62">
        <v>0</v>
      </c>
    </row>
    <row r="2797" spans="1:5" x14ac:dyDescent="0.2">
      <c r="A2797" s="60">
        <v>20167</v>
      </c>
      <c r="B2797" s="7" t="s">
        <v>2784</v>
      </c>
      <c r="C2797" s="60" t="s">
        <v>43</v>
      </c>
      <c r="D2797" s="61">
        <v>5.71</v>
      </c>
      <c r="E2797" s="62">
        <v>0</v>
      </c>
    </row>
    <row r="2798" spans="1:5" x14ac:dyDescent="0.2">
      <c r="A2798" s="60">
        <v>20168</v>
      </c>
      <c r="B2798" s="7" t="s">
        <v>2785</v>
      </c>
      <c r="C2798" s="60" t="s">
        <v>43</v>
      </c>
      <c r="D2798" s="61">
        <v>11.76</v>
      </c>
      <c r="E2798" s="62">
        <v>0</v>
      </c>
    </row>
    <row r="2799" spans="1:5" x14ac:dyDescent="0.2">
      <c r="A2799" s="60">
        <v>20169</v>
      </c>
      <c r="B2799" s="7" t="s">
        <v>2786</v>
      </c>
      <c r="C2799" s="60" t="s">
        <v>43</v>
      </c>
      <c r="D2799" s="61">
        <v>13.72</v>
      </c>
      <c r="E2799" s="62">
        <v>0</v>
      </c>
    </row>
    <row r="2800" spans="1:5" x14ac:dyDescent="0.2">
      <c r="A2800" s="60">
        <v>3899</v>
      </c>
      <c r="B2800" s="7" t="s">
        <v>2787</v>
      </c>
      <c r="C2800" s="60" t="s">
        <v>43</v>
      </c>
      <c r="D2800" s="61">
        <v>7.61</v>
      </c>
      <c r="E2800" s="62">
        <v>0</v>
      </c>
    </row>
    <row r="2801" spans="1:5" x14ac:dyDescent="0.2">
      <c r="A2801" s="60">
        <v>38676</v>
      </c>
      <c r="B2801" s="7" t="s">
        <v>2788</v>
      </c>
      <c r="C2801" s="60" t="s">
        <v>43</v>
      </c>
      <c r="D2801" s="61">
        <v>38.07</v>
      </c>
      <c r="E2801" s="62">
        <v>0</v>
      </c>
    </row>
    <row r="2802" spans="1:5" x14ac:dyDescent="0.2">
      <c r="A2802" s="60">
        <v>3897</v>
      </c>
      <c r="B2802" s="7" t="s">
        <v>2789</v>
      </c>
      <c r="C2802" s="60" t="s">
        <v>43</v>
      </c>
      <c r="D2802" s="61">
        <v>1.86</v>
      </c>
      <c r="E2802" s="62">
        <v>0</v>
      </c>
    </row>
    <row r="2803" spans="1:5" x14ac:dyDescent="0.2">
      <c r="A2803" s="60">
        <v>3875</v>
      </c>
      <c r="B2803" s="7" t="s">
        <v>2790</v>
      </c>
      <c r="C2803" s="60" t="s">
        <v>43</v>
      </c>
      <c r="D2803" s="61">
        <v>3.84</v>
      </c>
      <c r="E2803" s="62">
        <v>0</v>
      </c>
    </row>
    <row r="2804" spans="1:5" x14ac:dyDescent="0.2">
      <c r="A2804" s="60">
        <v>3898</v>
      </c>
      <c r="B2804" s="7" t="s">
        <v>2791</v>
      </c>
      <c r="C2804" s="60" t="s">
        <v>43</v>
      </c>
      <c r="D2804" s="61">
        <v>7.79</v>
      </c>
      <c r="E2804" s="62">
        <v>0</v>
      </c>
    </row>
    <row r="2805" spans="1:5" x14ac:dyDescent="0.2">
      <c r="A2805" s="60">
        <v>3855</v>
      </c>
      <c r="B2805" s="7" t="s">
        <v>2792</v>
      </c>
      <c r="C2805" s="60" t="s">
        <v>43</v>
      </c>
      <c r="D2805" s="61">
        <v>6.76</v>
      </c>
      <c r="E2805" s="62">
        <v>0</v>
      </c>
    </row>
    <row r="2806" spans="1:5" x14ac:dyDescent="0.2">
      <c r="A2806" s="60">
        <v>3874</v>
      </c>
      <c r="B2806" s="7" t="s">
        <v>2793</v>
      </c>
      <c r="C2806" s="60" t="s">
        <v>43</v>
      </c>
      <c r="D2806" s="61">
        <v>7.84</v>
      </c>
      <c r="E2806" s="62">
        <v>0</v>
      </c>
    </row>
    <row r="2807" spans="1:5" x14ac:dyDescent="0.2">
      <c r="A2807" s="60">
        <v>3870</v>
      </c>
      <c r="B2807" s="7" t="s">
        <v>2794</v>
      </c>
      <c r="C2807" s="60" t="s">
        <v>43</v>
      </c>
      <c r="D2807" s="61">
        <v>8.6</v>
      </c>
      <c r="E2807" s="62">
        <v>0</v>
      </c>
    </row>
    <row r="2808" spans="1:5" x14ac:dyDescent="0.2">
      <c r="A2808" s="60">
        <v>38678</v>
      </c>
      <c r="B2808" s="7" t="s">
        <v>2795</v>
      </c>
      <c r="C2808" s="60" t="s">
        <v>43</v>
      </c>
      <c r="D2808" s="61">
        <v>22.76</v>
      </c>
      <c r="E2808" s="62">
        <v>0</v>
      </c>
    </row>
    <row r="2809" spans="1:5" x14ac:dyDescent="0.2">
      <c r="A2809" s="60">
        <v>3859</v>
      </c>
      <c r="B2809" s="7" t="s">
        <v>2796</v>
      </c>
      <c r="C2809" s="60" t="s">
        <v>43</v>
      </c>
      <c r="D2809" s="61">
        <v>1.73</v>
      </c>
      <c r="E2809" s="62">
        <v>0</v>
      </c>
    </row>
    <row r="2810" spans="1:5" x14ac:dyDescent="0.2">
      <c r="A2810" s="60">
        <v>3856</v>
      </c>
      <c r="B2810" s="7" t="s">
        <v>2797</v>
      </c>
      <c r="C2810" s="60" t="s">
        <v>43</v>
      </c>
      <c r="D2810" s="61">
        <v>2.4</v>
      </c>
      <c r="E2810" s="62">
        <v>0</v>
      </c>
    </row>
    <row r="2811" spans="1:5" x14ac:dyDescent="0.2">
      <c r="A2811" s="60">
        <v>3906</v>
      </c>
      <c r="B2811" s="7" t="s">
        <v>2798</v>
      </c>
      <c r="C2811" s="60" t="s">
        <v>43</v>
      </c>
      <c r="D2811" s="61">
        <v>1.99</v>
      </c>
      <c r="E2811" s="62">
        <v>0</v>
      </c>
    </row>
    <row r="2812" spans="1:5" x14ac:dyDescent="0.2">
      <c r="A2812" s="60">
        <v>3860</v>
      </c>
      <c r="B2812" s="7" t="s">
        <v>2799</v>
      </c>
      <c r="C2812" s="60" t="s">
        <v>43</v>
      </c>
      <c r="D2812" s="61">
        <v>5.9</v>
      </c>
      <c r="E2812" s="62">
        <v>0</v>
      </c>
    </row>
    <row r="2813" spans="1:5" x14ac:dyDescent="0.2">
      <c r="A2813" s="60">
        <v>3905</v>
      </c>
      <c r="B2813" s="7" t="s">
        <v>2800</v>
      </c>
      <c r="C2813" s="60" t="s">
        <v>43</v>
      </c>
      <c r="D2813" s="61">
        <v>13.53</v>
      </c>
      <c r="E2813" s="62">
        <v>0</v>
      </c>
    </row>
    <row r="2814" spans="1:5" x14ac:dyDescent="0.2">
      <c r="A2814" s="60">
        <v>3871</v>
      </c>
      <c r="B2814" s="7" t="s">
        <v>2801</v>
      </c>
      <c r="C2814" s="60" t="s">
        <v>43</v>
      </c>
      <c r="D2814" s="61">
        <v>23.93</v>
      </c>
      <c r="E2814" s="62">
        <v>0</v>
      </c>
    </row>
    <row r="2815" spans="1:5" x14ac:dyDescent="0.2">
      <c r="A2815" s="60">
        <v>37427</v>
      </c>
      <c r="B2815" s="7" t="s">
        <v>2802</v>
      </c>
      <c r="C2815" s="60" t="s">
        <v>43</v>
      </c>
      <c r="D2815" s="61">
        <v>75.52</v>
      </c>
      <c r="E2815" s="62">
        <v>0</v>
      </c>
    </row>
    <row r="2816" spans="1:5" x14ac:dyDescent="0.2">
      <c r="A2816" s="60">
        <v>37424</v>
      </c>
      <c r="B2816" s="7" t="s">
        <v>2803</v>
      </c>
      <c r="C2816" s="60" t="s">
        <v>43</v>
      </c>
      <c r="D2816" s="61">
        <v>14.55</v>
      </c>
      <c r="E2816" s="62">
        <v>0</v>
      </c>
    </row>
    <row r="2817" spans="1:5" x14ac:dyDescent="0.2">
      <c r="A2817" s="60">
        <v>37428</v>
      </c>
      <c r="B2817" s="7" t="s">
        <v>2804</v>
      </c>
      <c r="C2817" s="60" t="s">
        <v>43</v>
      </c>
      <c r="D2817" s="61">
        <v>260.27999999999997</v>
      </c>
      <c r="E2817" s="62">
        <v>0</v>
      </c>
    </row>
    <row r="2818" spans="1:5" x14ac:dyDescent="0.2">
      <c r="A2818" s="60">
        <v>37425</v>
      </c>
      <c r="B2818" s="7" t="s">
        <v>2805</v>
      </c>
      <c r="C2818" s="60" t="s">
        <v>43</v>
      </c>
      <c r="D2818" s="61">
        <v>15.68</v>
      </c>
      <c r="E2818" s="62">
        <v>0</v>
      </c>
    </row>
    <row r="2819" spans="1:5" x14ac:dyDescent="0.2">
      <c r="A2819" s="60">
        <v>37429</v>
      </c>
      <c r="B2819" s="7" t="s">
        <v>2806</v>
      </c>
      <c r="C2819" s="60" t="s">
        <v>43</v>
      </c>
      <c r="D2819" s="61">
        <v>3291.44</v>
      </c>
      <c r="E2819" s="62">
        <v>0</v>
      </c>
    </row>
    <row r="2820" spans="1:5" x14ac:dyDescent="0.2">
      <c r="A2820" s="60">
        <v>37426</v>
      </c>
      <c r="B2820" s="7" t="s">
        <v>2807</v>
      </c>
      <c r="C2820" s="60" t="s">
        <v>43</v>
      </c>
      <c r="D2820" s="61">
        <v>31.66</v>
      </c>
      <c r="E2820" s="62">
        <v>0</v>
      </c>
    </row>
    <row r="2821" spans="1:5" x14ac:dyDescent="0.2">
      <c r="A2821" s="60">
        <v>39292</v>
      </c>
      <c r="B2821" s="7" t="s">
        <v>2808</v>
      </c>
      <c r="C2821" s="60" t="s">
        <v>43</v>
      </c>
      <c r="D2821" s="61">
        <v>14.18</v>
      </c>
      <c r="E2821" s="62">
        <v>0</v>
      </c>
    </row>
    <row r="2822" spans="1:5" x14ac:dyDescent="0.2">
      <c r="A2822" s="60">
        <v>39293</v>
      </c>
      <c r="B2822" s="7" t="s">
        <v>2809</v>
      </c>
      <c r="C2822" s="60" t="s">
        <v>43</v>
      </c>
      <c r="D2822" s="61">
        <v>22.03</v>
      </c>
      <c r="E2822" s="62">
        <v>0</v>
      </c>
    </row>
    <row r="2823" spans="1:5" x14ac:dyDescent="0.2">
      <c r="A2823" s="60">
        <v>39294</v>
      </c>
      <c r="B2823" s="7" t="s">
        <v>2810</v>
      </c>
      <c r="C2823" s="60" t="s">
        <v>43</v>
      </c>
      <c r="D2823" s="61">
        <v>23.55</v>
      </c>
      <c r="E2823" s="62">
        <v>0</v>
      </c>
    </row>
    <row r="2824" spans="1:5" x14ac:dyDescent="0.2">
      <c r="A2824" s="60">
        <v>39295</v>
      </c>
      <c r="B2824" s="7" t="s">
        <v>2811</v>
      </c>
      <c r="C2824" s="60" t="s">
        <v>43</v>
      </c>
      <c r="D2824" s="61">
        <v>32.39</v>
      </c>
      <c r="E2824" s="62">
        <v>0</v>
      </c>
    </row>
    <row r="2825" spans="1:5" x14ac:dyDescent="0.2">
      <c r="A2825" s="60">
        <v>39312</v>
      </c>
      <c r="B2825" s="7" t="s">
        <v>2812</v>
      </c>
      <c r="C2825" s="60" t="s">
        <v>43</v>
      </c>
      <c r="D2825" s="61">
        <v>21.74</v>
      </c>
      <c r="E2825" s="62">
        <v>0</v>
      </c>
    </row>
    <row r="2826" spans="1:5" x14ac:dyDescent="0.2">
      <c r="A2826" s="60">
        <v>39313</v>
      </c>
      <c r="B2826" s="7" t="s">
        <v>2813</v>
      </c>
      <c r="C2826" s="60" t="s">
        <v>43</v>
      </c>
      <c r="D2826" s="61">
        <v>29.2</v>
      </c>
      <c r="E2826" s="62">
        <v>0</v>
      </c>
    </row>
    <row r="2827" spans="1:5" x14ac:dyDescent="0.2">
      <c r="A2827" s="60">
        <v>39314</v>
      </c>
      <c r="B2827" s="7" t="s">
        <v>2814</v>
      </c>
      <c r="C2827" s="60" t="s">
        <v>43</v>
      </c>
      <c r="D2827" s="61">
        <v>42.97</v>
      </c>
      <c r="E2827" s="62">
        <v>0</v>
      </c>
    </row>
    <row r="2828" spans="1:5" x14ac:dyDescent="0.2">
      <c r="A2828" s="60">
        <v>39296</v>
      </c>
      <c r="B2828" s="7" t="s">
        <v>2815</v>
      </c>
      <c r="C2828" s="60" t="s">
        <v>43</v>
      </c>
      <c r="D2828" s="61">
        <v>12.93</v>
      </c>
      <c r="E2828" s="62">
        <v>0</v>
      </c>
    </row>
    <row r="2829" spans="1:5" x14ac:dyDescent="0.2">
      <c r="A2829" s="60">
        <v>39297</v>
      </c>
      <c r="B2829" s="7" t="s">
        <v>2816</v>
      </c>
      <c r="C2829" s="60" t="s">
        <v>43</v>
      </c>
      <c r="D2829" s="61">
        <v>17.53</v>
      </c>
      <c r="E2829" s="62">
        <v>0</v>
      </c>
    </row>
    <row r="2830" spans="1:5" x14ac:dyDescent="0.2">
      <c r="A2830" s="60">
        <v>39298</v>
      </c>
      <c r="B2830" s="7" t="s">
        <v>2817</v>
      </c>
      <c r="C2830" s="60" t="s">
        <v>43</v>
      </c>
      <c r="D2830" s="61">
        <v>33.65</v>
      </c>
      <c r="E2830" s="62">
        <v>0</v>
      </c>
    </row>
    <row r="2831" spans="1:5" x14ac:dyDescent="0.2">
      <c r="A2831" s="60">
        <v>39299</v>
      </c>
      <c r="B2831" s="7" t="s">
        <v>2818</v>
      </c>
      <c r="C2831" s="60" t="s">
        <v>43</v>
      </c>
      <c r="D2831" s="61">
        <v>39.880000000000003</v>
      </c>
      <c r="E2831" s="62">
        <v>0</v>
      </c>
    </row>
    <row r="2832" spans="1:5" x14ac:dyDescent="0.2">
      <c r="A2832" s="60">
        <v>39308</v>
      </c>
      <c r="B2832" s="7" t="s">
        <v>2819</v>
      </c>
      <c r="C2832" s="60" t="s">
        <v>43</v>
      </c>
      <c r="D2832" s="61">
        <v>10.78</v>
      </c>
      <c r="E2832" s="62">
        <v>0</v>
      </c>
    </row>
    <row r="2833" spans="1:5" x14ac:dyDescent="0.2">
      <c r="A2833" s="60">
        <v>39309</v>
      </c>
      <c r="B2833" s="7" t="s">
        <v>2820</v>
      </c>
      <c r="C2833" s="60" t="s">
        <v>43</v>
      </c>
      <c r="D2833" s="61">
        <v>12.3</v>
      </c>
      <c r="E2833" s="62">
        <v>0</v>
      </c>
    </row>
    <row r="2834" spans="1:5" x14ac:dyDescent="0.2">
      <c r="A2834" s="60">
        <v>39310</v>
      </c>
      <c r="B2834" s="7" t="s">
        <v>2821</v>
      </c>
      <c r="C2834" s="60" t="s">
        <v>43</v>
      </c>
      <c r="D2834" s="61">
        <v>22.95</v>
      </c>
      <c r="E2834" s="62">
        <v>0</v>
      </c>
    </row>
    <row r="2835" spans="1:5" x14ac:dyDescent="0.2">
      <c r="A2835" s="60">
        <v>39311</v>
      </c>
      <c r="B2835" s="7" t="s">
        <v>2822</v>
      </c>
      <c r="C2835" s="60" t="s">
        <v>43</v>
      </c>
      <c r="D2835" s="61">
        <v>32.49</v>
      </c>
      <c r="E2835" s="62">
        <v>0</v>
      </c>
    </row>
    <row r="2836" spans="1:5" x14ac:dyDescent="0.2">
      <c r="A2836" s="60">
        <v>45261</v>
      </c>
      <c r="B2836" s="7" t="s">
        <v>2823</v>
      </c>
      <c r="C2836" s="60" t="s">
        <v>424</v>
      </c>
      <c r="D2836" s="61">
        <v>23.76</v>
      </c>
      <c r="E2836" s="62">
        <v>0</v>
      </c>
    </row>
    <row r="2837" spans="1:5" x14ac:dyDescent="0.2">
      <c r="A2837" s="60">
        <v>11519</v>
      </c>
      <c r="B2837" s="7" t="s">
        <v>2824</v>
      </c>
      <c r="C2837" s="60" t="s">
        <v>424</v>
      </c>
      <c r="D2837" s="61">
        <v>65.22</v>
      </c>
      <c r="E2837" s="62">
        <v>0</v>
      </c>
    </row>
    <row r="2838" spans="1:5" x14ac:dyDescent="0.2">
      <c r="A2838" s="60">
        <v>11520</v>
      </c>
      <c r="B2838" s="7" t="s">
        <v>2825</v>
      </c>
      <c r="C2838" s="60" t="s">
        <v>424</v>
      </c>
      <c r="D2838" s="61">
        <v>30.15</v>
      </c>
      <c r="E2838" s="62">
        <v>0</v>
      </c>
    </row>
    <row r="2839" spans="1:5" x14ac:dyDescent="0.2">
      <c r="A2839" s="60">
        <v>11518</v>
      </c>
      <c r="B2839" s="7" t="s">
        <v>2826</v>
      </c>
      <c r="C2839" s="60" t="s">
        <v>424</v>
      </c>
      <c r="D2839" s="61">
        <v>109.64</v>
      </c>
      <c r="E2839" s="62">
        <v>0</v>
      </c>
    </row>
    <row r="2840" spans="1:5" x14ac:dyDescent="0.2">
      <c r="A2840" s="60">
        <v>38473</v>
      </c>
      <c r="B2840" s="7" t="s">
        <v>2827</v>
      </c>
      <c r="C2840" s="60" t="s">
        <v>43</v>
      </c>
      <c r="D2840" s="61">
        <v>314.25</v>
      </c>
      <c r="E2840" s="62">
        <v>0</v>
      </c>
    </row>
    <row r="2841" spans="1:5" x14ac:dyDescent="0.2">
      <c r="A2841" s="60">
        <v>4244</v>
      </c>
      <c r="B2841" s="7" t="s">
        <v>2828</v>
      </c>
      <c r="C2841" s="60" t="s">
        <v>188</v>
      </c>
      <c r="D2841" s="61">
        <v>23.88</v>
      </c>
      <c r="E2841" s="62">
        <v>0</v>
      </c>
    </row>
    <row r="2842" spans="1:5" x14ac:dyDescent="0.2">
      <c r="A2842" s="60">
        <v>40977</v>
      </c>
      <c r="B2842" s="7" t="s">
        <v>2829</v>
      </c>
      <c r="C2842" s="60" t="s">
        <v>190</v>
      </c>
      <c r="D2842" s="61">
        <v>4197.83</v>
      </c>
      <c r="E2842" s="62">
        <v>0</v>
      </c>
    </row>
    <row r="2843" spans="1:5" x14ac:dyDescent="0.2">
      <c r="A2843" s="60">
        <v>4115</v>
      </c>
      <c r="B2843" s="7" t="s">
        <v>2830</v>
      </c>
      <c r="C2843" s="60" t="s">
        <v>23</v>
      </c>
      <c r="D2843" s="61">
        <v>45.34</v>
      </c>
      <c r="E2843" s="62">
        <v>0</v>
      </c>
    </row>
    <row r="2844" spans="1:5" x14ac:dyDescent="0.2">
      <c r="A2844" s="60">
        <v>4119</v>
      </c>
      <c r="B2844" s="7" t="s">
        <v>2831</v>
      </c>
      <c r="C2844" s="60" t="s">
        <v>23</v>
      </c>
      <c r="D2844" s="61">
        <v>91.57</v>
      </c>
      <c r="E2844" s="62">
        <v>0</v>
      </c>
    </row>
    <row r="2845" spans="1:5" x14ac:dyDescent="0.2">
      <c r="A2845" s="60">
        <v>2794</v>
      </c>
      <c r="B2845" s="7" t="s">
        <v>2832</v>
      </c>
      <c r="C2845" s="60" t="s">
        <v>23</v>
      </c>
      <c r="D2845" s="61">
        <v>242.92</v>
      </c>
      <c r="E2845" s="62">
        <v>0</v>
      </c>
    </row>
    <row r="2846" spans="1:5" x14ac:dyDescent="0.2">
      <c r="A2846" s="60">
        <v>2788</v>
      </c>
      <c r="B2846" s="7" t="s">
        <v>2833</v>
      </c>
      <c r="C2846" s="60" t="s">
        <v>23</v>
      </c>
      <c r="D2846" s="61">
        <v>353.88</v>
      </c>
      <c r="E2846" s="62">
        <v>0</v>
      </c>
    </row>
    <row r="2847" spans="1:5" x14ac:dyDescent="0.2">
      <c r="A2847" s="60">
        <v>4006</v>
      </c>
      <c r="B2847" s="7" t="s">
        <v>2834</v>
      </c>
      <c r="C2847" s="60" t="s">
        <v>24</v>
      </c>
      <c r="D2847" s="61">
        <v>1658.76</v>
      </c>
      <c r="E2847" s="62">
        <v>0</v>
      </c>
    </row>
    <row r="2848" spans="1:5" x14ac:dyDescent="0.2">
      <c r="A2848" s="60">
        <v>45395</v>
      </c>
      <c r="B2848" s="7" t="s">
        <v>2835</v>
      </c>
      <c r="C2848" s="60" t="s">
        <v>424</v>
      </c>
      <c r="D2848" s="61">
        <v>36.049999999999997</v>
      </c>
      <c r="E2848" s="62">
        <v>0</v>
      </c>
    </row>
    <row r="2849" spans="1:5" x14ac:dyDescent="0.2">
      <c r="A2849" s="60">
        <v>37461</v>
      </c>
      <c r="B2849" s="7" t="s">
        <v>2836</v>
      </c>
      <c r="C2849" s="60" t="s">
        <v>23</v>
      </c>
      <c r="D2849" s="61">
        <v>12.65</v>
      </c>
      <c r="E2849" s="62">
        <v>0</v>
      </c>
    </row>
    <row r="2850" spans="1:5" x14ac:dyDescent="0.2">
      <c r="A2850" s="60">
        <v>37460</v>
      </c>
      <c r="B2850" s="7" t="s">
        <v>2837</v>
      </c>
      <c r="C2850" s="60" t="s">
        <v>23</v>
      </c>
      <c r="D2850" s="61">
        <v>22.21</v>
      </c>
      <c r="E2850" s="62">
        <v>0</v>
      </c>
    </row>
    <row r="2851" spans="1:5" x14ac:dyDescent="0.2">
      <c r="A2851" s="60">
        <v>37458</v>
      </c>
      <c r="B2851" s="7" t="s">
        <v>2838</v>
      </c>
      <c r="C2851" s="60" t="s">
        <v>23</v>
      </c>
      <c r="D2851" s="61">
        <v>5.15</v>
      </c>
      <c r="E2851" s="62">
        <v>0</v>
      </c>
    </row>
    <row r="2852" spans="1:5" x14ac:dyDescent="0.2">
      <c r="A2852" s="60">
        <v>37454</v>
      </c>
      <c r="B2852" s="7" t="s">
        <v>2839</v>
      </c>
      <c r="C2852" s="60" t="s">
        <v>23</v>
      </c>
      <c r="D2852" s="61">
        <v>1.61</v>
      </c>
      <c r="E2852" s="62">
        <v>0</v>
      </c>
    </row>
    <row r="2853" spans="1:5" x14ac:dyDescent="0.2">
      <c r="A2853" s="60">
        <v>37455</v>
      </c>
      <c r="B2853" s="7" t="s">
        <v>2840</v>
      </c>
      <c r="C2853" s="60" t="s">
        <v>23</v>
      </c>
      <c r="D2853" s="61">
        <v>2.68</v>
      </c>
      <c r="E2853" s="62">
        <v>0</v>
      </c>
    </row>
    <row r="2854" spans="1:5" x14ac:dyDescent="0.2">
      <c r="A2854" s="60">
        <v>37459</v>
      </c>
      <c r="B2854" s="7" t="s">
        <v>2841</v>
      </c>
      <c r="C2854" s="60" t="s">
        <v>23</v>
      </c>
      <c r="D2854" s="61">
        <v>8.58</v>
      </c>
      <c r="E2854" s="62">
        <v>0</v>
      </c>
    </row>
    <row r="2855" spans="1:5" x14ac:dyDescent="0.2">
      <c r="A2855" s="60">
        <v>37457</v>
      </c>
      <c r="B2855" s="7" t="s">
        <v>2842</v>
      </c>
      <c r="C2855" s="60" t="s">
        <v>23</v>
      </c>
      <c r="D2855" s="61">
        <v>2.95</v>
      </c>
      <c r="E2855" s="62">
        <v>0</v>
      </c>
    </row>
    <row r="2856" spans="1:5" x14ac:dyDescent="0.2">
      <c r="A2856" s="60">
        <v>37456</v>
      </c>
      <c r="B2856" s="7" t="s">
        <v>2843</v>
      </c>
      <c r="C2856" s="60" t="s">
        <v>23</v>
      </c>
      <c r="D2856" s="61">
        <v>2.02</v>
      </c>
      <c r="E2856" s="62">
        <v>0</v>
      </c>
    </row>
    <row r="2857" spans="1:5" x14ac:dyDescent="0.2">
      <c r="A2857" s="60">
        <v>21029</v>
      </c>
      <c r="B2857" s="7" t="s">
        <v>2844</v>
      </c>
      <c r="C2857" s="60" t="s">
        <v>43</v>
      </c>
      <c r="D2857" s="61">
        <v>360.77</v>
      </c>
      <c r="E2857" s="62">
        <v>0</v>
      </c>
    </row>
    <row r="2858" spans="1:5" x14ac:dyDescent="0.2">
      <c r="A2858" s="60">
        <v>21030</v>
      </c>
      <c r="B2858" s="7" t="s">
        <v>2845</v>
      </c>
      <c r="C2858" s="60" t="s">
        <v>43</v>
      </c>
      <c r="D2858" s="61">
        <v>444.71</v>
      </c>
      <c r="E2858" s="62">
        <v>0</v>
      </c>
    </row>
    <row r="2859" spans="1:5" x14ac:dyDescent="0.2">
      <c r="A2859" s="60">
        <v>21031</v>
      </c>
      <c r="B2859" s="7" t="s">
        <v>2846</v>
      </c>
      <c r="C2859" s="60" t="s">
        <v>43</v>
      </c>
      <c r="D2859" s="61">
        <v>553.65</v>
      </c>
      <c r="E2859" s="62">
        <v>0</v>
      </c>
    </row>
    <row r="2860" spans="1:5" x14ac:dyDescent="0.2">
      <c r="A2860" s="60">
        <v>21032</v>
      </c>
      <c r="B2860" s="7" t="s">
        <v>2847</v>
      </c>
      <c r="C2860" s="60" t="s">
        <v>43</v>
      </c>
      <c r="D2860" s="61">
        <v>591.16</v>
      </c>
      <c r="E2860" s="62">
        <v>0</v>
      </c>
    </row>
    <row r="2861" spans="1:5" x14ac:dyDescent="0.2">
      <c r="A2861" s="60">
        <v>37527</v>
      </c>
      <c r="B2861" s="7" t="s">
        <v>2848</v>
      </c>
      <c r="C2861" s="60" t="s">
        <v>43</v>
      </c>
      <c r="D2861" s="61">
        <v>534.01</v>
      </c>
      <c r="E2861" s="62">
        <v>0</v>
      </c>
    </row>
    <row r="2862" spans="1:5" x14ac:dyDescent="0.2">
      <c r="A2862" s="60">
        <v>37528</v>
      </c>
      <c r="B2862" s="7" t="s">
        <v>2849</v>
      </c>
      <c r="C2862" s="60" t="s">
        <v>43</v>
      </c>
      <c r="D2862" s="61">
        <v>636.70000000000005</v>
      </c>
      <c r="E2862" s="62">
        <v>0</v>
      </c>
    </row>
    <row r="2863" spans="1:5" x14ac:dyDescent="0.2">
      <c r="A2863" s="60">
        <v>37529</v>
      </c>
      <c r="B2863" s="7" t="s">
        <v>2850</v>
      </c>
      <c r="C2863" s="60" t="s">
        <v>43</v>
      </c>
      <c r="D2863" s="61">
        <v>642.95000000000005</v>
      </c>
      <c r="E2863" s="62">
        <v>0</v>
      </c>
    </row>
    <row r="2864" spans="1:5" x14ac:dyDescent="0.2">
      <c r="A2864" s="60">
        <v>37530</v>
      </c>
      <c r="B2864" s="7" t="s">
        <v>2851</v>
      </c>
      <c r="C2864" s="60" t="s">
        <v>43</v>
      </c>
      <c r="D2864" s="61">
        <v>839.41</v>
      </c>
      <c r="E2864" s="62">
        <v>0</v>
      </c>
    </row>
    <row r="2865" spans="1:5" x14ac:dyDescent="0.2">
      <c r="A2865" s="60">
        <v>21034</v>
      </c>
      <c r="B2865" s="7" t="s">
        <v>2852</v>
      </c>
      <c r="C2865" s="60" t="s">
        <v>43</v>
      </c>
      <c r="D2865" s="61">
        <v>716.18</v>
      </c>
      <c r="E2865" s="62">
        <v>0</v>
      </c>
    </row>
    <row r="2866" spans="1:5" x14ac:dyDescent="0.2">
      <c r="A2866" s="60">
        <v>37531</v>
      </c>
      <c r="B2866" s="7" t="s">
        <v>2853</v>
      </c>
      <c r="C2866" s="60" t="s">
        <v>43</v>
      </c>
      <c r="D2866" s="61">
        <v>901.92</v>
      </c>
      <c r="E2866" s="62">
        <v>0</v>
      </c>
    </row>
    <row r="2867" spans="1:5" x14ac:dyDescent="0.2">
      <c r="A2867" s="60">
        <v>21036</v>
      </c>
      <c r="B2867" s="7" t="s">
        <v>2854</v>
      </c>
      <c r="C2867" s="60" t="s">
        <v>43</v>
      </c>
      <c r="D2867" s="61">
        <v>1096.5899999999999</v>
      </c>
      <c r="E2867" s="62">
        <v>0</v>
      </c>
    </row>
    <row r="2868" spans="1:5" x14ac:dyDescent="0.2">
      <c r="A2868" s="60">
        <v>21037</v>
      </c>
      <c r="B2868" s="7" t="s">
        <v>2855</v>
      </c>
      <c r="C2868" s="60" t="s">
        <v>43</v>
      </c>
      <c r="D2868" s="61">
        <v>1250.19</v>
      </c>
      <c r="E2868" s="62">
        <v>0</v>
      </c>
    </row>
    <row r="2869" spans="1:5" x14ac:dyDescent="0.2">
      <c r="A2869" s="60">
        <v>20185</v>
      </c>
      <c r="B2869" s="7" t="s">
        <v>2856</v>
      </c>
      <c r="C2869" s="60" t="s">
        <v>23</v>
      </c>
      <c r="D2869" s="61">
        <v>13.65</v>
      </c>
      <c r="E2869" s="62">
        <v>0</v>
      </c>
    </row>
    <row r="2870" spans="1:5" x14ac:dyDescent="0.2">
      <c r="A2870" s="60">
        <v>44909</v>
      </c>
      <c r="B2870" s="7" t="s">
        <v>2857</v>
      </c>
      <c r="C2870" s="60" t="s">
        <v>23</v>
      </c>
      <c r="D2870" s="61">
        <v>15.38</v>
      </c>
      <c r="E2870" s="62">
        <v>0</v>
      </c>
    </row>
    <row r="2871" spans="1:5" x14ac:dyDescent="0.2">
      <c r="A2871" s="60">
        <v>44115</v>
      </c>
      <c r="B2871" s="7" t="s">
        <v>2858</v>
      </c>
      <c r="C2871" s="60" t="s">
        <v>23</v>
      </c>
      <c r="D2871" s="61">
        <v>28.3</v>
      </c>
      <c r="E2871" s="62">
        <v>0</v>
      </c>
    </row>
    <row r="2872" spans="1:5" x14ac:dyDescent="0.2">
      <c r="A2872" s="60">
        <v>44333</v>
      </c>
      <c r="B2872" s="7" t="s">
        <v>2859</v>
      </c>
      <c r="C2872" s="60" t="s">
        <v>23</v>
      </c>
      <c r="D2872" s="61">
        <v>92.96</v>
      </c>
      <c r="E2872" s="62">
        <v>0</v>
      </c>
    </row>
    <row r="2873" spans="1:5" x14ac:dyDescent="0.2">
      <c r="A2873" s="60">
        <v>44907</v>
      </c>
      <c r="B2873" s="7" t="s">
        <v>2860</v>
      </c>
      <c r="C2873" s="60" t="s">
        <v>23</v>
      </c>
      <c r="D2873" s="61">
        <v>16.3</v>
      </c>
      <c r="E2873" s="62">
        <v>0</v>
      </c>
    </row>
    <row r="2874" spans="1:5" x14ac:dyDescent="0.2">
      <c r="A2874" s="60">
        <v>20260</v>
      </c>
      <c r="B2874" s="7" t="s">
        <v>2861</v>
      </c>
      <c r="C2874" s="60" t="s">
        <v>43</v>
      </c>
      <c r="D2874" s="61">
        <v>14.95</v>
      </c>
      <c r="E2874" s="62">
        <v>0</v>
      </c>
    </row>
    <row r="2875" spans="1:5" x14ac:dyDescent="0.2">
      <c r="A2875" s="60">
        <v>37515</v>
      </c>
      <c r="B2875" s="7" t="s">
        <v>2862</v>
      </c>
      <c r="C2875" s="60" t="s">
        <v>43</v>
      </c>
      <c r="D2875" s="61"/>
      <c r="E2875" s="62">
        <v>0</v>
      </c>
    </row>
    <row r="2876" spans="1:5" x14ac:dyDescent="0.2">
      <c r="A2876" s="60">
        <v>12899</v>
      </c>
      <c r="B2876" s="7" t="s">
        <v>2863</v>
      </c>
      <c r="C2876" s="60" t="s">
        <v>43</v>
      </c>
      <c r="D2876" s="61">
        <v>137.58000000000001</v>
      </c>
      <c r="E2876" s="62">
        <v>0</v>
      </c>
    </row>
    <row r="2877" spans="1:5" x14ac:dyDescent="0.2">
      <c r="A2877" s="60">
        <v>12898</v>
      </c>
      <c r="B2877" s="7" t="s">
        <v>2864</v>
      </c>
      <c r="C2877" s="60" t="s">
        <v>43</v>
      </c>
      <c r="D2877" s="61">
        <v>218.24</v>
      </c>
      <c r="E2877" s="62">
        <v>0</v>
      </c>
    </row>
    <row r="2878" spans="1:5" x14ac:dyDescent="0.2">
      <c r="A2878" s="60">
        <v>39699</v>
      </c>
      <c r="B2878" s="7" t="s">
        <v>2865</v>
      </c>
      <c r="C2878" s="60" t="s">
        <v>410</v>
      </c>
      <c r="D2878" s="61">
        <v>14.02</v>
      </c>
      <c r="E2878" s="62">
        <v>0</v>
      </c>
    </row>
    <row r="2879" spans="1:5" x14ac:dyDescent="0.2">
      <c r="A2879" s="60">
        <v>39696</v>
      </c>
      <c r="B2879" s="7" t="s">
        <v>2866</v>
      </c>
      <c r="C2879" s="60" t="s">
        <v>410</v>
      </c>
      <c r="D2879" s="61">
        <v>5.19</v>
      </c>
      <c r="E2879" s="62">
        <v>0</v>
      </c>
    </row>
    <row r="2880" spans="1:5" x14ac:dyDescent="0.2">
      <c r="A2880" s="60">
        <v>42528</v>
      </c>
      <c r="B2880" s="7" t="s">
        <v>2867</v>
      </c>
      <c r="C2880" s="60" t="s">
        <v>410</v>
      </c>
      <c r="D2880" s="61">
        <v>7.38</v>
      </c>
      <c r="E2880" s="62">
        <v>0</v>
      </c>
    </row>
    <row r="2881" spans="1:5" x14ac:dyDescent="0.2">
      <c r="A2881" s="60">
        <v>39700</v>
      </c>
      <c r="B2881" s="7" t="s">
        <v>2868</v>
      </c>
      <c r="C2881" s="60" t="s">
        <v>410</v>
      </c>
      <c r="D2881" s="61">
        <v>27.97</v>
      </c>
      <c r="E2881" s="62">
        <v>0</v>
      </c>
    </row>
    <row r="2882" spans="1:5" x14ac:dyDescent="0.2">
      <c r="A2882" s="60">
        <v>4014</v>
      </c>
      <c r="B2882" s="7" t="s">
        <v>2869</v>
      </c>
      <c r="C2882" s="60" t="s">
        <v>410</v>
      </c>
      <c r="D2882" s="61">
        <v>57.58</v>
      </c>
      <c r="E2882" s="62">
        <v>0</v>
      </c>
    </row>
    <row r="2883" spans="1:5" x14ac:dyDescent="0.2">
      <c r="A2883" s="60">
        <v>4015</v>
      </c>
      <c r="B2883" s="7" t="s">
        <v>2870</v>
      </c>
      <c r="C2883" s="60" t="s">
        <v>410</v>
      </c>
      <c r="D2883" s="61">
        <v>70.709999999999994</v>
      </c>
      <c r="E2883" s="62">
        <v>0</v>
      </c>
    </row>
    <row r="2884" spans="1:5" x14ac:dyDescent="0.2">
      <c r="A2884" s="60">
        <v>4017</v>
      </c>
      <c r="B2884" s="7" t="s">
        <v>2871</v>
      </c>
      <c r="C2884" s="60" t="s">
        <v>410</v>
      </c>
      <c r="D2884" s="61">
        <v>102.89</v>
      </c>
      <c r="E2884" s="62">
        <v>0</v>
      </c>
    </row>
    <row r="2885" spans="1:5" x14ac:dyDescent="0.2">
      <c r="A2885" s="60">
        <v>11621</v>
      </c>
      <c r="B2885" s="7" t="s">
        <v>2872</v>
      </c>
      <c r="C2885" s="60" t="s">
        <v>410</v>
      </c>
      <c r="D2885" s="61">
        <v>55.65</v>
      </c>
      <c r="E2885" s="62">
        <v>0</v>
      </c>
    </row>
    <row r="2886" spans="1:5" x14ac:dyDescent="0.2">
      <c r="A2886" s="60">
        <v>4016</v>
      </c>
      <c r="B2886" s="7" t="s">
        <v>2873</v>
      </c>
      <c r="C2886" s="60" t="s">
        <v>410</v>
      </c>
      <c r="D2886" s="61">
        <v>40.64</v>
      </c>
      <c r="E2886" s="62">
        <v>0</v>
      </c>
    </row>
    <row r="2887" spans="1:5" x14ac:dyDescent="0.2">
      <c r="A2887" s="60">
        <v>38544</v>
      </c>
      <c r="B2887" s="7" t="s">
        <v>2874</v>
      </c>
      <c r="C2887" s="60" t="s">
        <v>410</v>
      </c>
      <c r="D2887" s="61">
        <v>10.43</v>
      </c>
      <c r="E2887" s="62">
        <v>0</v>
      </c>
    </row>
    <row r="2888" spans="1:5" x14ac:dyDescent="0.2">
      <c r="A2888" s="60">
        <v>38545</v>
      </c>
      <c r="B2888" s="7" t="s">
        <v>2875</v>
      </c>
      <c r="C2888" s="60" t="s">
        <v>410</v>
      </c>
      <c r="D2888" s="61">
        <v>6.7</v>
      </c>
      <c r="E2888" s="62">
        <v>0</v>
      </c>
    </row>
    <row r="2889" spans="1:5" x14ac:dyDescent="0.2">
      <c r="A2889" s="60">
        <v>42527</v>
      </c>
      <c r="B2889" s="7" t="s">
        <v>2876</v>
      </c>
      <c r="C2889" s="60" t="s">
        <v>410</v>
      </c>
      <c r="D2889" s="61">
        <v>19.5</v>
      </c>
      <c r="E2889" s="62">
        <v>0</v>
      </c>
    </row>
    <row r="2890" spans="1:5" x14ac:dyDescent="0.2">
      <c r="A2890" s="60">
        <v>39323</v>
      </c>
      <c r="B2890" s="7" t="s">
        <v>2877</v>
      </c>
      <c r="C2890" s="60" t="s">
        <v>410</v>
      </c>
      <c r="D2890" s="61">
        <v>25.56</v>
      </c>
      <c r="E2890" s="62">
        <v>0</v>
      </c>
    </row>
    <row r="2891" spans="1:5" x14ac:dyDescent="0.2">
      <c r="A2891" s="60">
        <v>626</v>
      </c>
      <c r="B2891" s="7" t="s">
        <v>2878</v>
      </c>
      <c r="C2891" s="60" t="s">
        <v>17</v>
      </c>
      <c r="D2891" s="61">
        <v>22.23</v>
      </c>
      <c r="E2891" s="62">
        <v>0</v>
      </c>
    </row>
    <row r="2892" spans="1:5" x14ac:dyDescent="0.2">
      <c r="A2892" s="60">
        <v>44504</v>
      </c>
      <c r="B2892" s="7" t="s">
        <v>2879</v>
      </c>
      <c r="C2892" s="60" t="s">
        <v>410</v>
      </c>
      <c r="D2892" s="61">
        <v>16.61</v>
      </c>
      <c r="E2892" s="62">
        <v>0</v>
      </c>
    </row>
    <row r="2893" spans="1:5" x14ac:dyDescent="0.2">
      <c r="A2893" s="60">
        <v>44505</v>
      </c>
      <c r="B2893" s="7" t="s">
        <v>2880</v>
      </c>
      <c r="C2893" s="60" t="s">
        <v>410</v>
      </c>
      <c r="D2893" s="61">
        <v>25.06</v>
      </c>
      <c r="E2893" s="62">
        <v>0</v>
      </c>
    </row>
    <row r="2894" spans="1:5" x14ac:dyDescent="0.2">
      <c r="A2894" s="60">
        <v>44506</v>
      </c>
      <c r="B2894" s="7" t="s">
        <v>2881</v>
      </c>
      <c r="C2894" s="60" t="s">
        <v>410</v>
      </c>
      <c r="D2894" s="61">
        <v>26.6</v>
      </c>
      <c r="E2894" s="62">
        <v>0</v>
      </c>
    </row>
    <row r="2895" spans="1:5" x14ac:dyDescent="0.2">
      <c r="A2895" s="60">
        <v>44507</v>
      </c>
      <c r="B2895" s="7" t="s">
        <v>2882</v>
      </c>
      <c r="C2895" s="60" t="s">
        <v>410</v>
      </c>
      <c r="D2895" s="61">
        <v>33.26</v>
      </c>
      <c r="E2895" s="62">
        <v>0</v>
      </c>
    </row>
    <row r="2896" spans="1:5" x14ac:dyDescent="0.2">
      <c r="A2896" s="60">
        <v>44508</v>
      </c>
      <c r="B2896" s="7" t="s">
        <v>2883</v>
      </c>
      <c r="C2896" s="60" t="s">
        <v>410</v>
      </c>
      <c r="D2896" s="61">
        <v>49.87</v>
      </c>
      <c r="E2896" s="62">
        <v>0</v>
      </c>
    </row>
    <row r="2897" spans="1:5" x14ac:dyDescent="0.2">
      <c r="A2897" s="60">
        <v>44509</v>
      </c>
      <c r="B2897" s="7" t="s">
        <v>2884</v>
      </c>
      <c r="C2897" s="60" t="s">
        <v>410</v>
      </c>
      <c r="D2897" s="61">
        <v>66.81</v>
      </c>
      <c r="E2897" s="62">
        <v>0</v>
      </c>
    </row>
    <row r="2898" spans="1:5" x14ac:dyDescent="0.2">
      <c r="A2898" s="60">
        <v>44510</v>
      </c>
      <c r="B2898" s="7" t="s">
        <v>2885</v>
      </c>
      <c r="C2898" s="60" t="s">
        <v>410</v>
      </c>
      <c r="D2898" s="61">
        <v>82.96</v>
      </c>
      <c r="E2898" s="62">
        <v>0</v>
      </c>
    </row>
    <row r="2899" spans="1:5" x14ac:dyDescent="0.2">
      <c r="A2899" s="60">
        <v>44512</v>
      </c>
      <c r="B2899" s="7" t="s">
        <v>2886</v>
      </c>
      <c r="C2899" s="60" t="s">
        <v>410</v>
      </c>
      <c r="D2899" s="61">
        <v>18.510000000000002</v>
      </c>
      <c r="E2899" s="62">
        <v>0</v>
      </c>
    </row>
    <row r="2900" spans="1:5" x14ac:dyDescent="0.2">
      <c r="A2900" s="60">
        <v>44513</v>
      </c>
      <c r="B2900" s="7" t="s">
        <v>2887</v>
      </c>
      <c r="C2900" s="60" t="s">
        <v>410</v>
      </c>
      <c r="D2900" s="61">
        <v>26.14</v>
      </c>
      <c r="E2900" s="62">
        <v>0</v>
      </c>
    </row>
    <row r="2901" spans="1:5" x14ac:dyDescent="0.2">
      <c r="A2901" s="60">
        <v>44514</v>
      </c>
      <c r="B2901" s="7" t="s">
        <v>2888</v>
      </c>
      <c r="C2901" s="60" t="s">
        <v>410</v>
      </c>
      <c r="D2901" s="61">
        <v>29.63</v>
      </c>
      <c r="E2901" s="62">
        <v>0</v>
      </c>
    </row>
    <row r="2902" spans="1:5" x14ac:dyDescent="0.2">
      <c r="A2902" s="60">
        <v>44515</v>
      </c>
      <c r="B2902" s="7" t="s">
        <v>2889</v>
      </c>
      <c r="C2902" s="60" t="s">
        <v>410</v>
      </c>
      <c r="D2902" s="61">
        <v>36.380000000000003</v>
      </c>
      <c r="E2902" s="62">
        <v>0</v>
      </c>
    </row>
    <row r="2903" spans="1:5" x14ac:dyDescent="0.2">
      <c r="A2903" s="60">
        <v>44511</v>
      </c>
      <c r="B2903" s="7" t="s">
        <v>2890</v>
      </c>
      <c r="C2903" s="60" t="s">
        <v>410</v>
      </c>
      <c r="D2903" s="61">
        <v>53.85</v>
      </c>
      <c r="E2903" s="62">
        <v>0</v>
      </c>
    </row>
    <row r="2904" spans="1:5" x14ac:dyDescent="0.2">
      <c r="A2904" s="60">
        <v>44516</v>
      </c>
      <c r="B2904" s="7" t="s">
        <v>2891</v>
      </c>
      <c r="C2904" s="60" t="s">
        <v>410</v>
      </c>
      <c r="D2904" s="61">
        <v>72.78</v>
      </c>
      <c r="E2904" s="62">
        <v>0</v>
      </c>
    </row>
    <row r="2905" spans="1:5" x14ac:dyDescent="0.2">
      <c r="A2905" s="60">
        <v>44517</v>
      </c>
      <c r="B2905" s="7" t="s">
        <v>2892</v>
      </c>
      <c r="C2905" s="60" t="s">
        <v>410</v>
      </c>
      <c r="D2905" s="61">
        <v>90.78</v>
      </c>
      <c r="E2905" s="62">
        <v>0</v>
      </c>
    </row>
    <row r="2906" spans="1:5" x14ac:dyDescent="0.2">
      <c r="A2906" s="60">
        <v>11479</v>
      </c>
      <c r="B2906" s="7" t="s">
        <v>2893</v>
      </c>
      <c r="C2906" s="60" t="s">
        <v>43</v>
      </c>
      <c r="D2906" s="61">
        <v>45.8</v>
      </c>
      <c r="E2906" s="62">
        <v>0</v>
      </c>
    </row>
    <row r="2907" spans="1:5" x14ac:dyDescent="0.2">
      <c r="A2907" s="60">
        <v>11481</v>
      </c>
      <c r="B2907" s="7" t="s">
        <v>2894</v>
      </c>
      <c r="C2907" s="60" t="s">
        <v>43</v>
      </c>
      <c r="D2907" s="61">
        <v>41.43</v>
      </c>
      <c r="E2907" s="62">
        <v>0</v>
      </c>
    </row>
    <row r="2908" spans="1:5" x14ac:dyDescent="0.2">
      <c r="A2908" s="60">
        <v>43609</v>
      </c>
      <c r="B2908" s="7" t="s">
        <v>2895</v>
      </c>
      <c r="C2908" s="60" t="s">
        <v>43</v>
      </c>
      <c r="D2908" s="61">
        <v>41.43</v>
      </c>
      <c r="E2908" s="62">
        <v>0</v>
      </c>
    </row>
    <row r="2909" spans="1:5" x14ac:dyDescent="0.2">
      <c r="A2909" s="60">
        <v>11478</v>
      </c>
      <c r="B2909" s="7" t="s">
        <v>2896</v>
      </c>
      <c r="C2909" s="60" t="s">
        <v>43</v>
      </c>
      <c r="D2909" s="61">
        <v>78.58</v>
      </c>
      <c r="E2909" s="62">
        <v>0</v>
      </c>
    </row>
    <row r="2910" spans="1:5" x14ac:dyDescent="0.2">
      <c r="A2910" s="60">
        <v>43608</v>
      </c>
      <c r="B2910" s="7" t="s">
        <v>2897</v>
      </c>
      <c r="C2910" s="60" t="s">
        <v>43</v>
      </c>
      <c r="D2910" s="61">
        <v>59.96</v>
      </c>
      <c r="E2910" s="62">
        <v>0</v>
      </c>
    </row>
    <row r="2911" spans="1:5" x14ac:dyDescent="0.2">
      <c r="A2911" s="60">
        <v>11476</v>
      </c>
      <c r="B2911" s="7" t="s">
        <v>2898</v>
      </c>
      <c r="C2911" s="60" t="s">
        <v>43</v>
      </c>
      <c r="D2911" s="61">
        <v>59.96</v>
      </c>
      <c r="E2911" s="62">
        <v>0</v>
      </c>
    </row>
    <row r="2912" spans="1:5" x14ac:dyDescent="0.2">
      <c r="A2912" s="60">
        <v>40637</v>
      </c>
      <c r="B2912" s="7" t="s">
        <v>2899</v>
      </c>
      <c r="C2912" s="60" t="s">
        <v>43</v>
      </c>
      <c r="D2912" s="61"/>
      <c r="E2912" s="62">
        <v>0</v>
      </c>
    </row>
    <row r="2913" spans="1:5" x14ac:dyDescent="0.2">
      <c r="A2913" s="60">
        <v>13836</v>
      </c>
      <c r="B2913" s="7" t="s">
        <v>2900</v>
      </c>
      <c r="C2913" s="60" t="s">
        <v>43</v>
      </c>
      <c r="D2913" s="61"/>
      <c r="E2913" s="62">
        <v>0</v>
      </c>
    </row>
    <row r="2914" spans="1:5" x14ac:dyDescent="0.2">
      <c r="A2914" s="60">
        <v>39813</v>
      </c>
      <c r="B2914" s="7" t="s">
        <v>2901</v>
      </c>
      <c r="C2914" s="60" t="s">
        <v>43</v>
      </c>
      <c r="D2914" s="61"/>
      <c r="E2914" s="62">
        <v>0</v>
      </c>
    </row>
    <row r="2915" spans="1:5" x14ac:dyDescent="0.2">
      <c r="A2915" s="60">
        <v>12868</v>
      </c>
      <c r="B2915" s="7" t="s">
        <v>2902</v>
      </c>
      <c r="C2915" s="60" t="s">
        <v>188</v>
      </c>
      <c r="D2915" s="61">
        <v>21.08</v>
      </c>
      <c r="E2915" s="62">
        <v>0</v>
      </c>
    </row>
    <row r="2916" spans="1:5" x14ac:dyDescent="0.2">
      <c r="A2916" s="60">
        <v>40916</v>
      </c>
      <c r="B2916" s="7" t="s">
        <v>2903</v>
      </c>
      <c r="C2916" s="60" t="s">
        <v>190</v>
      </c>
      <c r="D2916" s="61">
        <v>3707.12</v>
      </c>
      <c r="E2916" s="62">
        <v>0</v>
      </c>
    </row>
    <row r="2917" spans="1:5" x14ac:dyDescent="0.2">
      <c r="A2917" s="60">
        <v>4755</v>
      </c>
      <c r="B2917" s="7" t="s">
        <v>2904</v>
      </c>
      <c r="C2917" s="60" t="s">
        <v>188</v>
      </c>
      <c r="D2917" s="61">
        <v>22.72</v>
      </c>
      <c r="E2917" s="62">
        <v>0</v>
      </c>
    </row>
    <row r="2918" spans="1:5" x14ac:dyDescent="0.2">
      <c r="A2918" s="60">
        <v>41067</v>
      </c>
      <c r="B2918" s="7" t="s">
        <v>2905</v>
      </c>
      <c r="C2918" s="60" t="s">
        <v>190</v>
      </c>
      <c r="D2918" s="61">
        <v>3994.63</v>
      </c>
      <c r="E2918" s="62">
        <v>0</v>
      </c>
    </row>
    <row r="2919" spans="1:5" x14ac:dyDescent="0.2">
      <c r="A2919" s="60">
        <v>45240</v>
      </c>
      <c r="B2919" s="7" t="s">
        <v>2906</v>
      </c>
      <c r="C2919" s="60" t="s">
        <v>43</v>
      </c>
      <c r="D2919" s="61">
        <v>31.36</v>
      </c>
      <c r="E2919" s="62">
        <v>0</v>
      </c>
    </row>
    <row r="2920" spans="1:5" x14ac:dyDescent="0.2">
      <c r="A2920" s="60">
        <v>45228</v>
      </c>
      <c r="B2920" s="7" t="s">
        <v>2907</v>
      </c>
      <c r="C2920" s="60" t="s">
        <v>43</v>
      </c>
      <c r="D2920" s="61">
        <v>26.79</v>
      </c>
      <c r="E2920" s="62">
        <v>0</v>
      </c>
    </row>
    <row r="2921" spans="1:5" x14ac:dyDescent="0.2">
      <c r="A2921" s="60">
        <v>45241</v>
      </c>
      <c r="B2921" s="7" t="s">
        <v>2908</v>
      </c>
      <c r="C2921" s="60" t="s">
        <v>43</v>
      </c>
      <c r="D2921" s="61">
        <v>38.56</v>
      </c>
      <c r="E2921" s="62">
        <v>0</v>
      </c>
    </row>
    <row r="2922" spans="1:5" x14ac:dyDescent="0.2">
      <c r="A2922" s="60">
        <v>38463</v>
      </c>
      <c r="B2922" s="7" t="s">
        <v>2909</v>
      </c>
      <c r="C2922" s="60" t="s">
        <v>43</v>
      </c>
      <c r="D2922" s="61">
        <v>51.59</v>
      </c>
      <c r="E2922" s="62">
        <v>0</v>
      </c>
    </row>
    <row r="2923" spans="1:5" x14ac:dyDescent="0.2">
      <c r="A2923" s="60">
        <v>40703</v>
      </c>
      <c r="B2923" s="7" t="s">
        <v>2910</v>
      </c>
      <c r="C2923" s="60" t="s">
        <v>43</v>
      </c>
      <c r="D2923" s="61">
        <v>13599</v>
      </c>
      <c r="E2923" s="62">
        <v>0</v>
      </c>
    </row>
    <row r="2924" spans="1:5" x14ac:dyDescent="0.2">
      <c r="A2924" s="60">
        <v>11616</v>
      </c>
      <c r="B2924" s="7" t="s">
        <v>2911</v>
      </c>
      <c r="C2924" s="60" t="s">
        <v>43</v>
      </c>
      <c r="D2924" s="61">
        <v>16243.37</v>
      </c>
      <c r="E2924" s="62">
        <v>0</v>
      </c>
    </row>
    <row r="2925" spans="1:5" x14ac:dyDescent="0.2">
      <c r="A2925" s="60">
        <v>41898</v>
      </c>
      <c r="B2925" s="7" t="s">
        <v>2912</v>
      </c>
      <c r="C2925" s="60" t="s">
        <v>43</v>
      </c>
      <c r="D2925" s="61">
        <v>8022.41</v>
      </c>
      <c r="E2925" s="62">
        <v>0</v>
      </c>
    </row>
    <row r="2926" spans="1:5" x14ac:dyDescent="0.2">
      <c r="A2926" s="60">
        <v>45304</v>
      </c>
      <c r="B2926" s="7" t="s">
        <v>2913</v>
      </c>
      <c r="C2926" s="60" t="s">
        <v>43</v>
      </c>
      <c r="D2926" s="61">
        <v>13800.93</v>
      </c>
      <c r="E2926" s="62">
        <v>0</v>
      </c>
    </row>
    <row r="2927" spans="1:5" x14ac:dyDescent="0.2">
      <c r="A2927" s="60">
        <v>36141</v>
      </c>
      <c r="B2927" s="7" t="s">
        <v>2914</v>
      </c>
      <c r="C2927" s="60" t="s">
        <v>43</v>
      </c>
      <c r="D2927" s="61">
        <v>113.27</v>
      </c>
      <c r="E2927" s="62">
        <v>0</v>
      </c>
    </row>
    <row r="2928" spans="1:5" x14ac:dyDescent="0.2">
      <c r="A2928" s="60">
        <v>45211</v>
      </c>
      <c r="B2928" s="7" t="s">
        <v>2915</v>
      </c>
      <c r="C2928" s="60" t="s">
        <v>43</v>
      </c>
      <c r="D2928" s="61">
        <v>102.95</v>
      </c>
      <c r="E2928" s="62">
        <v>0</v>
      </c>
    </row>
    <row r="2929" spans="1:5" x14ac:dyDescent="0.2">
      <c r="A2929" s="60">
        <v>43651</v>
      </c>
      <c r="B2929" s="7" t="s">
        <v>2916</v>
      </c>
      <c r="C2929" s="60" t="s">
        <v>17</v>
      </c>
      <c r="D2929" s="61">
        <v>7.91</v>
      </c>
      <c r="E2929" s="62">
        <v>0</v>
      </c>
    </row>
    <row r="2930" spans="1:5" x14ac:dyDescent="0.2">
      <c r="A2930" s="60">
        <v>43626</v>
      </c>
      <c r="B2930" s="7" t="s">
        <v>2917</v>
      </c>
      <c r="C2930" s="60" t="s">
        <v>17</v>
      </c>
      <c r="D2930" s="61">
        <v>4.4000000000000004</v>
      </c>
      <c r="E2930" s="62">
        <v>0</v>
      </c>
    </row>
    <row r="2931" spans="1:5" x14ac:dyDescent="0.2">
      <c r="A2931" s="60">
        <v>39434</v>
      </c>
      <c r="B2931" s="7" t="s">
        <v>2918</v>
      </c>
      <c r="C2931" s="60" t="s">
        <v>17</v>
      </c>
      <c r="D2931" s="61">
        <v>4.24</v>
      </c>
      <c r="E2931" s="62">
        <v>0</v>
      </c>
    </row>
    <row r="2932" spans="1:5" x14ac:dyDescent="0.2">
      <c r="A2932" s="60">
        <v>39433</v>
      </c>
      <c r="B2932" s="7" t="s">
        <v>2919</v>
      </c>
      <c r="C2932" s="60" t="s">
        <v>17</v>
      </c>
      <c r="D2932" s="61">
        <v>3.37</v>
      </c>
      <c r="E2932" s="62">
        <v>0</v>
      </c>
    </row>
    <row r="2933" spans="1:5" x14ac:dyDescent="0.2">
      <c r="A2933" s="60">
        <v>4049</v>
      </c>
      <c r="B2933" s="7" t="s">
        <v>2920</v>
      </c>
      <c r="C2933" s="60" t="s">
        <v>91</v>
      </c>
      <c r="D2933" s="61">
        <v>88.31</v>
      </c>
      <c r="E2933" s="62">
        <v>0</v>
      </c>
    </row>
    <row r="2934" spans="1:5" x14ac:dyDescent="0.2">
      <c r="A2934" s="60">
        <v>38120</v>
      </c>
      <c r="B2934" s="7" t="s">
        <v>2921</v>
      </c>
      <c r="C2934" s="60" t="s">
        <v>17</v>
      </c>
      <c r="D2934" s="61">
        <v>158.19999999999999</v>
      </c>
      <c r="E2934" s="62">
        <v>0</v>
      </c>
    </row>
    <row r="2935" spans="1:5" x14ac:dyDescent="0.2">
      <c r="A2935" s="60">
        <v>43652</v>
      </c>
      <c r="B2935" s="7" t="s">
        <v>2922</v>
      </c>
      <c r="C2935" s="60" t="s">
        <v>17</v>
      </c>
      <c r="D2935" s="61">
        <v>17.73</v>
      </c>
      <c r="E2935" s="62">
        <v>0</v>
      </c>
    </row>
    <row r="2936" spans="1:5" x14ac:dyDescent="0.2">
      <c r="A2936" s="60">
        <v>10498</v>
      </c>
      <c r="B2936" s="7" t="s">
        <v>2923</v>
      </c>
      <c r="C2936" s="60" t="s">
        <v>17</v>
      </c>
      <c r="D2936" s="61">
        <v>6.98</v>
      </c>
      <c r="E2936" s="62">
        <v>0</v>
      </c>
    </row>
    <row r="2937" spans="1:5" x14ac:dyDescent="0.2">
      <c r="A2937" s="60">
        <v>4823</v>
      </c>
      <c r="B2937" s="7" t="s">
        <v>2924</v>
      </c>
      <c r="C2937" s="60" t="s">
        <v>17</v>
      </c>
      <c r="D2937" s="61">
        <v>37.03</v>
      </c>
      <c r="E2937" s="62">
        <v>0</v>
      </c>
    </row>
    <row r="2938" spans="1:5" x14ac:dyDescent="0.2">
      <c r="A2938" s="60">
        <v>38877</v>
      </c>
      <c r="B2938" s="7" t="s">
        <v>2925</v>
      </c>
      <c r="C2938" s="60" t="s">
        <v>17</v>
      </c>
      <c r="D2938" s="61">
        <v>8</v>
      </c>
      <c r="E2938" s="62">
        <v>0</v>
      </c>
    </row>
    <row r="2939" spans="1:5" x14ac:dyDescent="0.2">
      <c r="A2939" s="60">
        <v>34546</v>
      </c>
      <c r="B2939" s="7" t="s">
        <v>2926</v>
      </c>
      <c r="C2939" s="60" t="s">
        <v>17</v>
      </c>
      <c r="D2939" s="61">
        <v>8.23</v>
      </c>
      <c r="E2939" s="62">
        <v>0</v>
      </c>
    </row>
    <row r="2940" spans="1:5" x14ac:dyDescent="0.2">
      <c r="A2940" s="60">
        <v>41387</v>
      </c>
      <c r="B2940" s="7" t="s">
        <v>2927</v>
      </c>
      <c r="C2940" s="60" t="s">
        <v>23</v>
      </c>
      <c r="D2940" s="61">
        <v>55.22</v>
      </c>
      <c r="E2940" s="62">
        <v>0</v>
      </c>
    </row>
    <row r="2941" spans="1:5" x14ac:dyDescent="0.2">
      <c r="A2941" s="60">
        <v>41388</v>
      </c>
      <c r="B2941" s="7" t="s">
        <v>2928</v>
      </c>
      <c r="C2941" s="60" t="s">
        <v>23</v>
      </c>
      <c r="D2941" s="61">
        <v>66.25</v>
      </c>
      <c r="E2941" s="62">
        <v>0</v>
      </c>
    </row>
    <row r="2942" spans="1:5" x14ac:dyDescent="0.2">
      <c r="A2942" s="60">
        <v>41380</v>
      </c>
      <c r="B2942" s="7" t="s">
        <v>2929</v>
      </c>
      <c r="C2942" s="60" t="s">
        <v>43</v>
      </c>
      <c r="D2942" s="61">
        <v>440.77</v>
      </c>
      <c r="E2942" s="62">
        <v>0</v>
      </c>
    </row>
    <row r="2943" spans="1:5" x14ac:dyDescent="0.2">
      <c r="A2943" s="60">
        <v>41381</v>
      </c>
      <c r="B2943" s="7" t="s">
        <v>2930</v>
      </c>
      <c r="C2943" s="60" t="s">
        <v>43</v>
      </c>
      <c r="D2943" s="61">
        <v>461.76</v>
      </c>
      <c r="E2943" s="62">
        <v>0</v>
      </c>
    </row>
    <row r="2944" spans="1:5" x14ac:dyDescent="0.2">
      <c r="A2944" s="60">
        <v>41382</v>
      </c>
      <c r="B2944" s="7" t="s">
        <v>2931</v>
      </c>
      <c r="C2944" s="60" t="s">
        <v>43</v>
      </c>
      <c r="D2944" s="61">
        <v>446.96</v>
      </c>
      <c r="E2944" s="62">
        <v>0</v>
      </c>
    </row>
    <row r="2945" spans="1:5" x14ac:dyDescent="0.2">
      <c r="A2945" s="60">
        <v>41383</v>
      </c>
      <c r="B2945" s="7" t="s">
        <v>2932</v>
      </c>
      <c r="C2945" s="60" t="s">
        <v>43</v>
      </c>
      <c r="D2945" s="61">
        <v>606.65</v>
      </c>
      <c r="E2945" s="62">
        <v>0</v>
      </c>
    </row>
    <row r="2946" spans="1:5" x14ac:dyDescent="0.2">
      <c r="A2946" s="60">
        <v>41385</v>
      </c>
      <c r="B2946" s="7" t="s">
        <v>2933</v>
      </c>
      <c r="C2946" s="60" t="s">
        <v>43</v>
      </c>
      <c r="D2946" s="61">
        <v>754.9</v>
      </c>
      <c r="E2946" s="62">
        <v>0</v>
      </c>
    </row>
    <row r="2947" spans="1:5" x14ac:dyDescent="0.2">
      <c r="A2947" s="60">
        <v>4058</v>
      </c>
      <c r="B2947" s="7" t="s">
        <v>2934</v>
      </c>
      <c r="C2947" s="60" t="s">
        <v>188</v>
      </c>
      <c r="D2947" s="61">
        <v>41.52</v>
      </c>
      <c r="E2947" s="62">
        <v>0</v>
      </c>
    </row>
    <row r="2948" spans="1:5" x14ac:dyDescent="0.2">
      <c r="A2948" s="60">
        <v>40974</v>
      </c>
      <c r="B2948" s="7" t="s">
        <v>2935</v>
      </c>
      <c r="C2948" s="60" t="s">
        <v>190</v>
      </c>
      <c r="D2948" s="61">
        <v>7297.92</v>
      </c>
      <c r="E2948" s="62">
        <v>0</v>
      </c>
    </row>
    <row r="2949" spans="1:5" x14ac:dyDescent="0.2">
      <c r="A2949" s="60">
        <v>34794</v>
      </c>
      <c r="B2949" s="7" t="s">
        <v>2936</v>
      </c>
      <c r="C2949" s="60" t="s">
        <v>188</v>
      </c>
      <c r="D2949" s="61">
        <v>25.53</v>
      </c>
      <c r="E2949" s="62">
        <v>0</v>
      </c>
    </row>
    <row r="2950" spans="1:5" x14ac:dyDescent="0.2">
      <c r="A2950" s="60">
        <v>40925</v>
      </c>
      <c r="B2950" s="7" t="s">
        <v>2937</v>
      </c>
      <c r="C2950" s="60" t="s">
        <v>190</v>
      </c>
      <c r="D2950" s="61">
        <v>4490.75</v>
      </c>
      <c r="E2950" s="62">
        <v>0</v>
      </c>
    </row>
    <row r="2951" spans="1:5" x14ac:dyDescent="0.2">
      <c r="A2951" s="60">
        <v>13741</v>
      </c>
      <c r="B2951" s="7" t="s">
        <v>2938</v>
      </c>
      <c r="C2951" s="60" t="s">
        <v>43</v>
      </c>
      <c r="D2951" s="61">
        <v>2398.2800000000002</v>
      </c>
      <c r="E2951" s="62">
        <v>0</v>
      </c>
    </row>
    <row r="2952" spans="1:5" x14ac:dyDescent="0.2">
      <c r="A2952" s="60">
        <v>3288</v>
      </c>
      <c r="B2952" s="7" t="s">
        <v>2939</v>
      </c>
      <c r="C2952" s="60" t="s">
        <v>23</v>
      </c>
      <c r="D2952" s="61">
        <v>8</v>
      </c>
      <c r="E2952" s="62">
        <v>0</v>
      </c>
    </row>
    <row r="2953" spans="1:5" x14ac:dyDescent="0.2">
      <c r="A2953" s="60">
        <v>13587</v>
      </c>
      <c r="B2953" s="7" t="s">
        <v>2940</v>
      </c>
      <c r="C2953" s="60" t="s">
        <v>23</v>
      </c>
      <c r="D2953" s="61">
        <v>4.83</v>
      </c>
      <c r="E2953" s="62">
        <v>0</v>
      </c>
    </row>
    <row r="2954" spans="1:5" x14ac:dyDescent="0.2">
      <c r="A2954" s="60">
        <v>38598</v>
      </c>
      <c r="B2954" s="7" t="s">
        <v>2941</v>
      </c>
      <c r="C2954" s="60" t="s">
        <v>43</v>
      </c>
      <c r="D2954" s="61">
        <v>4.41</v>
      </c>
      <c r="E2954" s="62">
        <v>0</v>
      </c>
    </row>
    <row r="2955" spans="1:5" x14ac:dyDescent="0.2">
      <c r="A2955" s="60">
        <v>38595</v>
      </c>
      <c r="B2955" s="7" t="s">
        <v>2942</v>
      </c>
      <c r="C2955" s="60" t="s">
        <v>43</v>
      </c>
      <c r="D2955" s="61">
        <v>3.74</v>
      </c>
      <c r="E2955" s="62">
        <v>0</v>
      </c>
    </row>
    <row r="2956" spans="1:5" x14ac:dyDescent="0.2">
      <c r="A2956" s="60">
        <v>38592</v>
      </c>
      <c r="B2956" s="7" t="s">
        <v>2943</v>
      </c>
      <c r="C2956" s="60" t="s">
        <v>43</v>
      </c>
      <c r="D2956" s="61">
        <v>3.78</v>
      </c>
      <c r="E2956" s="62">
        <v>0</v>
      </c>
    </row>
    <row r="2957" spans="1:5" x14ac:dyDescent="0.2">
      <c r="A2957" s="60">
        <v>38588</v>
      </c>
      <c r="B2957" s="7" t="s">
        <v>2944</v>
      </c>
      <c r="C2957" s="60" t="s">
        <v>43</v>
      </c>
      <c r="D2957" s="61">
        <v>3.02</v>
      </c>
      <c r="E2957" s="62">
        <v>0</v>
      </c>
    </row>
    <row r="2958" spans="1:5" x14ac:dyDescent="0.2">
      <c r="A2958" s="60">
        <v>38593</v>
      </c>
      <c r="B2958" s="7" t="s">
        <v>2945</v>
      </c>
      <c r="C2958" s="60" t="s">
        <v>43</v>
      </c>
      <c r="D2958" s="61">
        <v>4.18</v>
      </c>
      <c r="E2958" s="62">
        <v>0</v>
      </c>
    </row>
    <row r="2959" spans="1:5" x14ac:dyDescent="0.2">
      <c r="A2959" s="60">
        <v>38589</v>
      </c>
      <c r="B2959" s="7" t="s">
        <v>2946</v>
      </c>
      <c r="C2959" s="60" t="s">
        <v>43</v>
      </c>
      <c r="D2959" s="61">
        <v>3.17</v>
      </c>
      <c r="E2959" s="62">
        <v>0</v>
      </c>
    </row>
    <row r="2960" spans="1:5" x14ac:dyDescent="0.2">
      <c r="A2960" s="60">
        <v>38594</v>
      </c>
      <c r="B2960" s="7" t="s">
        <v>2947</v>
      </c>
      <c r="C2960" s="60" t="s">
        <v>43</v>
      </c>
      <c r="D2960" s="61">
        <v>6.58</v>
      </c>
      <c r="E2960" s="62">
        <v>0</v>
      </c>
    </row>
    <row r="2961" spans="1:5" x14ac:dyDescent="0.2">
      <c r="A2961" s="60">
        <v>34774</v>
      </c>
      <c r="B2961" s="7" t="s">
        <v>2948</v>
      </c>
      <c r="C2961" s="60" t="s">
        <v>43</v>
      </c>
      <c r="D2961" s="61">
        <v>2.96</v>
      </c>
      <c r="E2961" s="62">
        <v>0</v>
      </c>
    </row>
    <row r="2962" spans="1:5" x14ac:dyDescent="0.2">
      <c r="A2962" s="60">
        <v>34771</v>
      </c>
      <c r="B2962" s="7" t="s">
        <v>2949</v>
      </c>
      <c r="C2962" s="60" t="s">
        <v>43</v>
      </c>
      <c r="D2962" s="61">
        <v>3.57</v>
      </c>
      <c r="E2962" s="62">
        <v>0</v>
      </c>
    </row>
    <row r="2963" spans="1:5" x14ac:dyDescent="0.2">
      <c r="A2963" s="60">
        <v>34764</v>
      </c>
      <c r="B2963" s="7" t="s">
        <v>2950</v>
      </c>
      <c r="C2963" s="60" t="s">
        <v>43</v>
      </c>
      <c r="D2963" s="61">
        <v>2.34</v>
      </c>
      <c r="E2963" s="62">
        <v>0</v>
      </c>
    </row>
    <row r="2964" spans="1:5" x14ac:dyDescent="0.2">
      <c r="A2964" s="60">
        <v>34773</v>
      </c>
      <c r="B2964" s="7" t="s">
        <v>2951</v>
      </c>
      <c r="C2964" s="60" t="s">
        <v>43</v>
      </c>
      <c r="D2964" s="61">
        <v>3.12</v>
      </c>
      <c r="E2964" s="62">
        <v>0</v>
      </c>
    </row>
    <row r="2965" spans="1:5" x14ac:dyDescent="0.2">
      <c r="A2965" s="60">
        <v>34769</v>
      </c>
      <c r="B2965" s="7" t="s">
        <v>2952</v>
      </c>
      <c r="C2965" s="60" t="s">
        <v>43</v>
      </c>
      <c r="D2965" s="61">
        <v>3.86</v>
      </c>
      <c r="E2965" s="62">
        <v>0</v>
      </c>
    </row>
    <row r="2966" spans="1:5" x14ac:dyDescent="0.2">
      <c r="A2966" s="60">
        <v>34763</v>
      </c>
      <c r="B2966" s="7" t="s">
        <v>2953</v>
      </c>
      <c r="C2966" s="60" t="s">
        <v>43</v>
      </c>
      <c r="D2966" s="61">
        <v>2.38</v>
      </c>
      <c r="E2966" s="62">
        <v>0</v>
      </c>
    </row>
    <row r="2967" spans="1:5" x14ac:dyDescent="0.2">
      <c r="A2967" s="60">
        <v>34788</v>
      </c>
      <c r="B2967" s="7" t="s">
        <v>2954</v>
      </c>
      <c r="C2967" s="60" t="s">
        <v>43</v>
      </c>
      <c r="D2967" s="61">
        <v>1.29</v>
      </c>
      <c r="E2967" s="62">
        <v>0</v>
      </c>
    </row>
    <row r="2968" spans="1:5" x14ac:dyDescent="0.2">
      <c r="A2968" s="60">
        <v>34781</v>
      </c>
      <c r="B2968" s="7" t="s">
        <v>2955</v>
      </c>
      <c r="C2968" s="60" t="s">
        <v>43</v>
      </c>
      <c r="D2968" s="61">
        <v>1.77</v>
      </c>
      <c r="E2968" s="62">
        <v>0</v>
      </c>
    </row>
    <row r="2969" spans="1:5" x14ac:dyDescent="0.2">
      <c r="A2969" s="60">
        <v>41682</v>
      </c>
      <c r="B2969" s="7" t="s">
        <v>2956</v>
      </c>
      <c r="C2969" s="60" t="s">
        <v>43</v>
      </c>
      <c r="D2969" s="61">
        <v>37.04</v>
      </c>
      <c r="E2969" s="62">
        <v>0</v>
      </c>
    </row>
    <row r="2970" spans="1:5" x14ac:dyDescent="0.2">
      <c r="A2970" s="60">
        <v>41683</v>
      </c>
      <c r="B2970" s="7" t="s">
        <v>2957</v>
      </c>
      <c r="C2970" s="60" t="s">
        <v>43</v>
      </c>
      <c r="D2970" s="61">
        <v>27.25</v>
      </c>
      <c r="E2970" s="62">
        <v>0</v>
      </c>
    </row>
    <row r="2971" spans="1:5" x14ac:dyDescent="0.2">
      <c r="A2971" s="60">
        <v>41680</v>
      </c>
      <c r="B2971" s="7" t="s">
        <v>2958</v>
      </c>
      <c r="C2971" s="60" t="s">
        <v>43</v>
      </c>
      <c r="D2971" s="61">
        <v>14.67</v>
      </c>
      <c r="E2971" s="62">
        <v>0</v>
      </c>
    </row>
    <row r="2972" spans="1:5" x14ac:dyDescent="0.2">
      <c r="A2972" s="60">
        <v>41679</v>
      </c>
      <c r="B2972" s="7" t="s">
        <v>2959</v>
      </c>
      <c r="C2972" s="60" t="s">
        <v>43</v>
      </c>
      <c r="D2972" s="61">
        <v>33.54</v>
      </c>
      <c r="E2972" s="62">
        <v>0</v>
      </c>
    </row>
    <row r="2973" spans="1:5" x14ac:dyDescent="0.2">
      <c r="A2973" s="60">
        <v>41681</v>
      </c>
      <c r="B2973" s="7" t="s">
        <v>2960</v>
      </c>
      <c r="C2973" s="60" t="s">
        <v>43</v>
      </c>
      <c r="D2973" s="61">
        <v>22.95</v>
      </c>
      <c r="E2973" s="62">
        <v>0</v>
      </c>
    </row>
    <row r="2974" spans="1:5" x14ac:dyDescent="0.2">
      <c r="A2974" s="60">
        <v>43386</v>
      </c>
      <c r="B2974" s="7" t="s">
        <v>2961</v>
      </c>
      <c r="C2974" s="60" t="s">
        <v>43</v>
      </c>
      <c r="D2974" s="61">
        <v>52.4</v>
      </c>
      <c r="E2974" s="62">
        <v>0</v>
      </c>
    </row>
    <row r="2975" spans="1:5" x14ac:dyDescent="0.2">
      <c r="A2975" s="60">
        <v>4059</v>
      </c>
      <c r="B2975" s="7" t="s">
        <v>2962</v>
      </c>
      <c r="C2975" s="60" t="s">
        <v>23</v>
      </c>
      <c r="D2975" s="61">
        <v>37.04</v>
      </c>
      <c r="E2975" s="62">
        <v>0</v>
      </c>
    </row>
    <row r="2976" spans="1:5" x14ac:dyDescent="0.2">
      <c r="A2976" s="60">
        <v>4062</v>
      </c>
      <c r="B2976" s="7" t="s">
        <v>2963</v>
      </c>
      <c r="C2976" s="60" t="s">
        <v>43</v>
      </c>
      <c r="D2976" s="61">
        <v>37.04</v>
      </c>
      <c r="E2976" s="62">
        <v>0</v>
      </c>
    </row>
    <row r="2977" spans="1:5" x14ac:dyDescent="0.2">
      <c r="A2977" s="60">
        <v>4061</v>
      </c>
      <c r="B2977" s="7" t="s">
        <v>2964</v>
      </c>
      <c r="C2977" s="60" t="s">
        <v>43</v>
      </c>
      <c r="D2977" s="61">
        <v>46.12</v>
      </c>
      <c r="E2977" s="62">
        <v>0</v>
      </c>
    </row>
    <row r="2978" spans="1:5" x14ac:dyDescent="0.2">
      <c r="A2978" s="60">
        <v>41315</v>
      </c>
      <c r="B2978" s="7" t="s">
        <v>2965</v>
      </c>
      <c r="C2978" s="60" t="s">
        <v>17</v>
      </c>
      <c r="D2978" s="61">
        <v>89.82</v>
      </c>
      <c r="E2978" s="62">
        <v>0</v>
      </c>
    </row>
    <row r="2979" spans="1:5" x14ac:dyDescent="0.2">
      <c r="A2979" s="60">
        <v>43148</v>
      </c>
      <c r="B2979" s="7" t="s">
        <v>2966</v>
      </c>
      <c r="C2979" s="60" t="s">
        <v>17</v>
      </c>
      <c r="D2979" s="61">
        <v>60.97</v>
      </c>
      <c r="E2979" s="62">
        <v>0</v>
      </c>
    </row>
    <row r="2980" spans="1:5" x14ac:dyDescent="0.2">
      <c r="A2980" s="60">
        <v>43147</v>
      </c>
      <c r="B2980" s="7" t="s">
        <v>2967</v>
      </c>
      <c r="C2980" s="60" t="s">
        <v>17</v>
      </c>
      <c r="D2980" s="61">
        <v>23.61</v>
      </c>
      <c r="E2980" s="62">
        <v>0</v>
      </c>
    </row>
    <row r="2981" spans="1:5" x14ac:dyDescent="0.2">
      <c r="A2981" s="60">
        <v>10608</v>
      </c>
      <c r="B2981" s="7" t="s">
        <v>2968</v>
      </c>
      <c r="C2981" s="60" t="s">
        <v>43</v>
      </c>
      <c r="D2981" s="61"/>
      <c r="E2981" s="62">
        <v>0</v>
      </c>
    </row>
    <row r="2982" spans="1:5" x14ac:dyDescent="0.2">
      <c r="A2982" s="60">
        <v>4069</v>
      </c>
      <c r="B2982" s="7" t="s">
        <v>2969</v>
      </c>
      <c r="C2982" s="60" t="s">
        <v>188</v>
      </c>
      <c r="D2982" s="61">
        <v>118.52</v>
      </c>
      <c r="E2982" s="62">
        <v>0</v>
      </c>
    </row>
    <row r="2983" spans="1:5" x14ac:dyDescent="0.2">
      <c r="A2983" s="60">
        <v>40819</v>
      </c>
      <c r="B2983" s="7" t="s">
        <v>2970</v>
      </c>
      <c r="C2983" s="60" t="s">
        <v>190</v>
      </c>
      <c r="D2983" s="61">
        <v>20828.2</v>
      </c>
      <c r="E2983" s="62">
        <v>0</v>
      </c>
    </row>
    <row r="2984" spans="1:5" x14ac:dyDescent="0.2">
      <c r="A2984" s="60">
        <v>34361</v>
      </c>
      <c r="B2984" s="7" t="s">
        <v>2971</v>
      </c>
      <c r="C2984" s="60" t="s">
        <v>17</v>
      </c>
      <c r="D2984" s="61">
        <v>17.190000000000001</v>
      </c>
      <c r="E2984" s="62">
        <v>0</v>
      </c>
    </row>
    <row r="2985" spans="1:5" x14ac:dyDescent="0.2">
      <c r="A2985" s="60">
        <v>44478</v>
      </c>
      <c r="B2985" s="7" t="s">
        <v>2972</v>
      </c>
      <c r="C2985" s="60" t="s">
        <v>17</v>
      </c>
      <c r="D2985" s="61">
        <v>9.14</v>
      </c>
      <c r="E2985" s="62">
        <v>0</v>
      </c>
    </row>
    <row r="2986" spans="1:5" x14ac:dyDescent="0.2">
      <c r="A2986" s="60">
        <v>44477</v>
      </c>
      <c r="B2986" s="7" t="s">
        <v>2973</v>
      </c>
      <c r="C2986" s="60" t="s">
        <v>17</v>
      </c>
      <c r="D2986" s="61">
        <v>9.14</v>
      </c>
      <c r="E2986" s="62">
        <v>0</v>
      </c>
    </row>
    <row r="2987" spans="1:5" x14ac:dyDescent="0.2">
      <c r="A2987" s="60">
        <v>11697</v>
      </c>
      <c r="B2987" s="7" t="s">
        <v>2974</v>
      </c>
      <c r="C2987" s="60" t="s">
        <v>43</v>
      </c>
      <c r="D2987" s="61">
        <v>752.96</v>
      </c>
      <c r="E2987" s="62">
        <v>0</v>
      </c>
    </row>
    <row r="2988" spans="1:5" x14ac:dyDescent="0.2">
      <c r="A2988" s="60">
        <v>11698</v>
      </c>
      <c r="B2988" s="7" t="s">
        <v>2975</v>
      </c>
      <c r="C2988" s="60" t="s">
        <v>43</v>
      </c>
      <c r="D2988" s="61">
        <v>898.24</v>
      </c>
      <c r="E2988" s="62">
        <v>0</v>
      </c>
    </row>
    <row r="2989" spans="1:5" x14ac:dyDescent="0.2">
      <c r="A2989" s="60">
        <v>11699</v>
      </c>
      <c r="B2989" s="7" t="s">
        <v>2976</v>
      </c>
      <c r="C2989" s="60" t="s">
        <v>43</v>
      </c>
      <c r="D2989" s="61">
        <v>992.76</v>
      </c>
      <c r="E2989" s="62">
        <v>0</v>
      </c>
    </row>
    <row r="2990" spans="1:5" x14ac:dyDescent="0.2">
      <c r="A2990" s="60">
        <v>10432</v>
      </c>
      <c r="B2990" s="7" t="s">
        <v>2977</v>
      </c>
      <c r="C2990" s="60" t="s">
        <v>43</v>
      </c>
      <c r="D2990" s="61">
        <v>430.91</v>
      </c>
      <c r="E2990" s="62">
        <v>0</v>
      </c>
    </row>
    <row r="2991" spans="1:5" x14ac:dyDescent="0.2">
      <c r="A2991" s="60">
        <v>44020</v>
      </c>
      <c r="B2991" s="7" t="s">
        <v>2978</v>
      </c>
      <c r="C2991" s="60" t="s">
        <v>43</v>
      </c>
      <c r="D2991" s="61">
        <v>1063.1199999999999</v>
      </c>
      <c r="E2991" s="62">
        <v>0</v>
      </c>
    </row>
    <row r="2992" spans="1:5" x14ac:dyDescent="0.2">
      <c r="A2992" s="60">
        <v>41419</v>
      </c>
      <c r="B2992" s="7" t="s">
        <v>2979</v>
      </c>
      <c r="C2992" s="60" t="s">
        <v>43</v>
      </c>
      <c r="D2992" s="61">
        <v>8.26</v>
      </c>
      <c r="E2992" s="62">
        <v>0</v>
      </c>
    </row>
    <row r="2993" spans="1:5" x14ac:dyDescent="0.2">
      <c r="A2993" s="60">
        <v>41420</v>
      </c>
      <c r="B2993" s="7" t="s">
        <v>2980</v>
      </c>
      <c r="C2993" s="60" t="s">
        <v>43</v>
      </c>
      <c r="D2993" s="61">
        <v>11.24</v>
      </c>
      <c r="E2993" s="62">
        <v>0</v>
      </c>
    </row>
    <row r="2994" spans="1:5" x14ac:dyDescent="0.2">
      <c r="A2994" s="60">
        <v>41421</v>
      </c>
      <c r="B2994" s="7" t="s">
        <v>2981</v>
      </c>
      <c r="C2994" s="60" t="s">
        <v>43</v>
      </c>
      <c r="D2994" s="61">
        <v>11.21</v>
      </c>
      <c r="E2994" s="62">
        <v>0</v>
      </c>
    </row>
    <row r="2995" spans="1:5" x14ac:dyDescent="0.2">
      <c r="A2995" s="60">
        <v>41422</v>
      </c>
      <c r="B2995" s="7" t="s">
        <v>2982</v>
      </c>
      <c r="C2995" s="60" t="s">
        <v>43</v>
      </c>
      <c r="D2995" s="61">
        <v>15.35</v>
      </c>
      <c r="E2995" s="62">
        <v>0</v>
      </c>
    </row>
    <row r="2996" spans="1:5" x14ac:dyDescent="0.2">
      <c r="A2996" s="60">
        <v>41425</v>
      </c>
      <c r="B2996" s="7" t="s">
        <v>2983</v>
      </c>
      <c r="C2996" s="60" t="s">
        <v>43</v>
      </c>
      <c r="D2996" s="61">
        <v>7.85</v>
      </c>
      <c r="E2996" s="62">
        <v>0</v>
      </c>
    </row>
    <row r="2997" spans="1:5" x14ac:dyDescent="0.2">
      <c r="A2997" s="60">
        <v>41426</v>
      </c>
      <c r="B2997" s="7" t="s">
        <v>2984</v>
      </c>
      <c r="C2997" s="60" t="s">
        <v>43</v>
      </c>
      <c r="D2997" s="61">
        <v>14.16</v>
      </c>
      <c r="E2997" s="62">
        <v>0</v>
      </c>
    </row>
    <row r="2998" spans="1:5" x14ac:dyDescent="0.2">
      <c r="A2998" s="60">
        <v>41414</v>
      </c>
      <c r="B2998" s="7" t="s">
        <v>2985</v>
      </c>
      <c r="C2998" s="60" t="s">
        <v>43</v>
      </c>
      <c r="D2998" s="61">
        <v>25.99</v>
      </c>
      <c r="E2998" s="62">
        <v>0</v>
      </c>
    </row>
    <row r="2999" spans="1:5" x14ac:dyDescent="0.2">
      <c r="A2999" s="60">
        <v>41415</v>
      </c>
      <c r="B2999" s="7" t="s">
        <v>2986</v>
      </c>
      <c r="C2999" s="60" t="s">
        <v>43</v>
      </c>
      <c r="D2999" s="61">
        <v>30.26</v>
      </c>
      <c r="E2999" s="62">
        <v>0</v>
      </c>
    </row>
    <row r="3000" spans="1:5" x14ac:dyDescent="0.2">
      <c r="A3000" s="60">
        <v>37514</v>
      </c>
      <c r="B3000" s="7" t="s">
        <v>2987</v>
      </c>
      <c r="C3000" s="60" t="s">
        <v>43</v>
      </c>
      <c r="D3000" s="61">
        <v>321000</v>
      </c>
      <c r="E3000" s="62">
        <v>0</v>
      </c>
    </row>
    <row r="3001" spans="1:5" x14ac:dyDescent="0.2">
      <c r="A3001" s="60">
        <v>37520</v>
      </c>
      <c r="B3001" s="7" t="s">
        <v>2988</v>
      </c>
      <c r="C3001" s="60" t="s">
        <v>43</v>
      </c>
      <c r="D3001" s="61">
        <v>487275.91</v>
      </c>
      <c r="E3001" s="62">
        <v>0</v>
      </c>
    </row>
    <row r="3002" spans="1:5" x14ac:dyDescent="0.2">
      <c r="A3002" s="60">
        <v>37546</v>
      </c>
      <c r="B3002" s="7" t="s">
        <v>2989</v>
      </c>
      <c r="C3002" s="60" t="s">
        <v>43</v>
      </c>
      <c r="D3002" s="61">
        <v>11376.85</v>
      </c>
      <c r="E3002" s="62">
        <v>0</v>
      </c>
    </row>
    <row r="3003" spans="1:5" x14ac:dyDescent="0.2">
      <c r="A3003" s="60">
        <v>37544</v>
      </c>
      <c r="B3003" s="7" t="s">
        <v>2990</v>
      </c>
      <c r="C3003" s="60" t="s">
        <v>43</v>
      </c>
      <c r="D3003" s="61">
        <v>12032.93</v>
      </c>
      <c r="E3003" s="62">
        <v>0</v>
      </c>
    </row>
    <row r="3004" spans="1:5" x14ac:dyDescent="0.2">
      <c r="A3004" s="60">
        <v>37545</v>
      </c>
      <c r="B3004" s="7" t="s">
        <v>2991</v>
      </c>
      <c r="C3004" s="60" t="s">
        <v>43</v>
      </c>
      <c r="D3004" s="61">
        <v>14317.58</v>
      </c>
      <c r="E3004" s="62">
        <v>0</v>
      </c>
    </row>
    <row r="3005" spans="1:5" x14ac:dyDescent="0.2">
      <c r="A3005" s="60">
        <v>36793</v>
      </c>
      <c r="B3005" s="7" t="s">
        <v>2992</v>
      </c>
      <c r="C3005" s="60" t="s">
        <v>43</v>
      </c>
      <c r="D3005" s="61">
        <v>1597.21</v>
      </c>
      <c r="E3005" s="62">
        <v>0</v>
      </c>
    </row>
    <row r="3006" spans="1:5" x14ac:dyDescent="0.2">
      <c r="A3006" s="60">
        <v>11769</v>
      </c>
      <c r="B3006" s="7" t="s">
        <v>2993</v>
      </c>
      <c r="C3006" s="60" t="s">
        <v>43</v>
      </c>
      <c r="D3006" s="61">
        <v>705.84</v>
      </c>
      <c r="E3006" s="62">
        <v>0</v>
      </c>
    </row>
    <row r="3007" spans="1:5" x14ac:dyDescent="0.2">
      <c r="A3007" s="60">
        <v>11771</v>
      </c>
      <c r="B3007" s="7" t="s">
        <v>2994</v>
      </c>
      <c r="C3007" s="60" t="s">
        <v>43</v>
      </c>
      <c r="D3007" s="61">
        <v>864.57</v>
      </c>
      <c r="E3007" s="62">
        <v>0</v>
      </c>
    </row>
    <row r="3008" spans="1:5" x14ac:dyDescent="0.2">
      <c r="A3008" s="60">
        <v>39919</v>
      </c>
      <c r="B3008" s="7" t="s">
        <v>2995</v>
      </c>
      <c r="C3008" s="60" t="s">
        <v>43</v>
      </c>
      <c r="D3008" s="61">
        <v>56947.44</v>
      </c>
      <c r="E3008" s="62">
        <v>0</v>
      </c>
    </row>
    <row r="3009" spans="1:5" x14ac:dyDescent="0.2">
      <c r="A3009" s="60">
        <v>38385</v>
      </c>
      <c r="B3009" s="7" t="s">
        <v>2996</v>
      </c>
      <c r="C3009" s="60" t="s">
        <v>43</v>
      </c>
      <c r="D3009" s="61">
        <v>36.54</v>
      </c>
      <c r="E3009" s="62">
        <v>0</v>
      </c>
    </row>
    <row r="3010" spans="1:5" x14ac:dyDescent="0.2">
      <c r="A3010" s="60">
        <v>36800</v>
      </c>
      <c r="B3010" s="7" t="s">
        <v>2997</v>
      </c>
      <c r="C3010" s="60" t="s">
        <v>43</v>
      </c>
      <c r="D3010" s="61">
        <v>424.13</v>
      </c>
      <c r="E3010" s="62">
        <v>0</v>
      </c>
    </row>
    <row r="3011" spans="1:5" x14ac:dyDescent="0.2">
      <c r="A3011" s="60">
        <v>37587</v>
      </c>
      <c r="B3011" s="7" t="s">
        <v>2998</v>
      </c>
      <c r="C3011" s="60" t="s">
        <v>43</v>
      </c>
      <c r="D3011" s="61">
        <v>931.81</v>
      </c>
      <c r="E3011" s="62">
        <v>0</v>
      </c>
    </row>
    <row r="3012" spans="1:5" x14ac:dyDescent="0.2">
      <c r="A3012" s="60">
        <v>11561</v>
      </c>
      <c r="B3012" s="7" t="s">
        <v>2999</v>
      </c>
      <c r="C3012" s="60" t="s">
        <v>43</v>
      </c>
      <c r="D3012" s="61">
        <v>257.41000000000003</v>
      </c>
      <c r="E3012" s="62">
        <v>0</v>
      </c>
    </row>
    <row r="3013" spans="1:5" x14ac:dyDescent="0.2">
      <c r="A3013" s="60">
        <v>43604</v>
      </c>
      <c r="B3013" s="7" t="s">
        <v>3000</v>
      </c>
      <c r="C3013" s="60" t="s">
        <v>43</v>
      </c>
      <c r="D3013" s="61">
        <v>137.22999999999999</v>
      </c>
      <c r="E3013" s="62">
        <v>0</v>
      </c>
    </row>
    <row r="3014" spans="1:5" x14ac:dyDescent="0.2">
      <c r="A3014" s="60">
        <v>11560</v>
      </c>
      <c r="B3014" s="7" t="s">
        <v>3001</v>
      </c>
      <c r="C3014" s="60" t="s">
        <v>43</v>
      </c>
      <c r="D3014" s="61">
        <v>198.68</v>
      </c>
      <c r="E3014" s="62">
        <v>0</v>
      </c>
    </row>
    <row r="3015" spans="1:5" x14ac:dyDescent="0.2">
      <c r="A3015" s="60">
        <v>11499</v>
      </c>
      <c r="B3015" s="7" t="s">
        <v>3002</v>
      </c>
      <c r="C3015" s="60" t="s">
        <v>43</v>
      </c>
      <c r="D3015" s="61">
        <v>1082.5</v>
      </c>
      <c r="E3015" s="62">
        <v>0</v>
      </c>
    </row>
    <row r="3016" spans="1:5" x14ac:dyDescent="0.2">
      <c r="A3016" s="60">
        <v>34761</v>
      </c>
      <c r="B3016" s="7" t="s">
        <v>3003</v>
      </c>
      <c r="C3016" s="60" t="s">
        <v>188</v>
      </c>
      <c r="D3016" s="61">
        <v>20.62</v>
      </c>
      <c r="E3016" s="62">
        <v>0</v>
      </c>
    </row>
    <row r="3017" spans="1:5" x14ac:dyDescent="0.2">
      <c r="A3017" s="60">
        <v>40924</v>
      </c>
      <c r="B3017" s="7" t="s">
        <v>3004</v>
      </c>
      <c r="C3017" s="60" t="s">
        <v>190</v>
      </c>
      <c r="D3017" s="61">
        <v>3624.16</v>
      </c>
      <c r="E3017" s="62">
        <v>0</v>
      </c>
    </row>
    <row r="3018" spans="1:5" x14ac:dyDescent="0.2">
      <c r="A3018" s="60">
        <v>40983</v>
      </c>
      <c r="B3018" s="7" t="s">
        <v>3005</v>
      </c>
      <c r="C3018" s="60" t="s">
        <v>190</v>
      </c>
      <c r="D3018" s="61">
        <v>4481.47</v>
      </c>
      <c r="E3018" s="62">
        <v>0</v>
      </c>
    </row>
    <row r="3019" spans="1:5" x14ac:dyDescent="0.2">
      <c r="A3019" s="60">
        <v>44497</v>
      </c>
      <c r="B3019" s="7" t="s">
        <v>3006</v>
      </c>
      <c r="C3019" s="60" t="s">
        <v>188</v>
      </c>
      <c r="D3019" s="61">
        <v>25.49</v>
      </c>
      <c r="E3019" s="62">
        <v>0</v>
      </c>
    </row>
    <row r="3020" spans="1:5" x14ac:dyDescent="0.2">
      <c r="A3020" s="60">
        <v>2437</v>
      </c>
      <c r="B3020" s="7" t="s">
        <v>3007</v>
      </c>
      <c r="C3020" s="60" t="s">
        <v>188</v>
      </c>
      <c r="D3020" s="61">
        <v>35.119999999999997</v>
      </c>
      <c r="E3020" s="62">
        <v>0</v>
      </c>
    </row>
    <row r="3021" spans="1:5" x14ac:dyDescent="0.2">
      <c r="A3021" s="60">
        <v>40921</v>
      </c>
      <c r="B3021" s="7" t="s">
        <v>3008</v>
      </c>
      <c r="C3021" s="60" t="s">
        <v>190</v>
      </c>
      <c r="D3021" s="61">
        <v>6174.48</v>
      </c>
      <c r="E3021" s="62">
        <v>0</v>
      </c>
    </row>
    <row r="3022" spans="1:5" x14ac:dyDescent="0.2">
      <c r="A3022" s="60">
        <v>36502</v>
      </c>
      <c r="B3022" s="7" t="s">
        <v>3009</v>
      </c>
      <c r="C3022" s="60" t="s">
        <v>43</v>
      </c>
      <c r="D3022" s="61">
        <v>4102.1400000000003</v>
      </c>
      <c r="E3022" s="62">
        <v>0</v>
      </c>
    </row>
    <row r="3023" spans="1:5" x14ac:dyDescent="0.2">
      <c r="A3023" s="60">
        <v>36503</v>
      </c>
      <c r="B3023" s="7" t="s">
        <v>3010</v>
      </c>
      <c r="C3023" s="60" t="s">
        <v>43</v>
      </c>
      <c r="D3023" s="61">
        <v>5058.43</v>
      </c>
      <c r="E3023" s="62">
        <v>0</v>
      </c>
    </row>
    <row r="3024" spans="1:5" x14ac:dyDescent="0.2">
      <c r="A3024" s="60">
        <v>4090</v>
      </c>
      <c r="B3024" s="7" t="s">
        <v>3011</v>
      </c>
      <c r="C3024" s="60" t="s">
        <v>43</v>
      </c>
      <c r="D3024" s="61">
        <v>1200000</v>
      </c>
      <c r="E3024" s="62">
        <v>0</v>
      </c>
    </row>
    <row r="3025" spans="1:5" x14ac:dyDescent="0.2">
      <c r="A3025" s="60">
        <v>4093</v>
      </c>
      <c r="B3025" s="7" t="s">
        <v>3012</v>
      </c>
      <c r="C3025" s="60" t="s">
        <v>188</v>
      </c>
      <c r="D3025" s="61">
        <v>22.78</v>
      </c>
      <c r="E3025" s="62">
        <v>0</v>
      </c>
    </row>
    <row r="3026" spans="1:5" x14ac:dyDescent="0.2">
      <c r="A3026" s="60">
        <v>10512</v>
      </c>
      <c r="B3026" s="7" t="s">
        <v>3013</v>
      </c>
      <c r="C3026" s="60" t="s">
        <v>190</v>
      </c>
      <c r="D3026" s="61">
        <v>4003.7</v>
      </c>
      <c r="E3026" s="62">
        <v>0</v>
      </c>
    </row>
    <row r="3027" spans="1:5" x14ac:dyDescent="0.2">
      <c r="A3027" s="60">
        <v>4243</v>
      </c>
      <c r="B3027" s="7" t="s">
        <v>3014</v>
      </c>
      <c r="C3027" s="60" t="s">
        <v>188</v>
      </c>
      <c r="D3027" s="61">
        <v>33.549999999999997</v>
      </c>
      <c r="E3027" s="62">
        <v>0</v>
      </c>
    </row>
    <row r="3028" spans="1:5" x14ac:dyDescent="0.2">
      <c r="A3028" s="60">
        <v>20020</v>
      </c>
      <c r="B3028" s="7" t="s">
        <v>3015</v>
      </c>
      <c r="C3028" s="60" t="s">
        <v>188</v>
      </c>
      <c r="D3028" s="61">
        <v>23.67</v>
      </c>
      <c r="E3028" s="62">
        <v>0</v>
      </c>
    </row>
    <row r="3029" spans="1:5" x14ac:dyDescent="0.2">
      <c r="A3029" s="60">
        <v>41038</v>
      </c>
      <c r="B3029" s="7" t="s">
        <v>3016</v>
      </c>
      <c r="C3029" s="60" t="s">
        <v>190</v>
      </c>
      <c r="D3029" s="61">
        <v>4160.67</v>
      </c>
      <c r="E3029" s="62">
        <v>0</v>
      </c>
    </row>
    <row r="3030" spans="1:5" x14ac:dyDescent="0.2">
      <c r="A3030" s="60">
        <v>4094</v>
      </c>
      <c r="B3030" s="7" t="s">
        <v>3017</v>
      </c>
      <c r="C3030" s="60" t="s">
        <v>188</v>
      </c>
      <c r="D3030" s="61">
        <v>28.33</v>
      </c>
      <c r="E3030" s="62">
        <v>0</v>
      </c>
    </row>
    <row r="3031" spans="1:5" x14ac:dyDescent="0.2">
      <c r="A3031" s="60">
        <v>40988</v>
      </c>
      <c r="B3031" s="7" t="s">
        <v>3018</v>
      </c>
      <c r="C3031" s="60" t="s">
        <v>190</v>
      </c>
      <c r="D3031" s="61">
        <v>4979.8999999999996</v>
      </c>
      <c r="E3031" s="62">
        <v>0</v>
      </c>
    </row>
    <row r="3032" spans="1:5" x14ac:dyDescent="0.2">
      <c r="A3032" s="60">
        <v>4095</v>
      </c>
      <c r="B3032" s="7" t="s">
        <v>3019</v>
      </c>
      <c r="C3032" s="60" t="s">
        <v>188</v>
      </c>
      <c r="D3032" s="61">
        <v>20.22</v>
      </c>
      <c r="E3032" s="62">
        <v>0</v>
      </c>
    </row>
    <row r="3033" spans="1:5" x14ac:dyDescent="0.2">
      <c r="A3033" s="60">
        <v>40990</v>
      </c>
      <c r="B3033" s="7" t="s">
        <v>3020</v>
      </c>
      <c r="C3033" s="60" t="s">
        <v>190</v>
      </c>
      <c r="D3033" s="61">
        <v>3556.07</v>
      </c>
      <c r="E3033" s="62">
        <v>0</v>
      </c>
    </row>
    <row r="3034" spans="1:5" x14ac:dyDescent="0.2">
      <c r="A3034" s="60">
        <v>4096</v>
      </c>
      <c r="B3034" s="7" t="s">
        <v>3021</v>
      </c>
      <c r="C3034" s="60" t="s">
        <v>188</v>
      </c>
      <c r="D3034" s="61">
        <v>27.48</v>
      </c>
      <c r="E3034" s="62">
        <v>0</v>
      </c>
    </row>
    <row r="3035" spans="1:5" x14ac:dyDescent="0.2">
      <c r="A3035" s="60">
        <v>40992</v>
      </c>
      <c r="B3035" s="7" t="s">
        <v>3022</v>
      </c>
      <c r="C3035" s="60" t="s">
        <v>190</v>
      </c>
      <c r="D3035" s="61">
        <v>4831.45</v>
      </c>
      <c r="E3035" s="62">
        <v>0</v>
      </c>
    </row>
    <row r="3036" spans="1:5" x14ac:dyDescent="0.2">
      <c r="A3036" s="60">
        <v>4114</v>
      </c>
      <c r="B3036" s="7" t="s">
        <v>3023</v>
      </c>
      <c r="C3036" s="60" t="s">
        <v>43</v>
      </c>
      <c r="D3036" s="61">
        <v>84.9</v>
      </c>
      <c r="E3036" s="62">
        <v>0</v>
      </c>
    </row>
    <row r="3037" spans="1:5" x14ac:dyDescent="0.2">
      <c r="A3037" s="60">
        <v>36797</v>
      </c>
      <c r="B3037" s="7" t="s">
        <v>3024</v>
      </c>
      <c r="C3037" s="60" t="s">
        <v>43</v>
      </c>
      <c r="D3037" s="61">
        <v>75.59</v>
      </c>
      <c r="E3037" s="62">
        <v>0</v>
      </c>
    </row>
    <row r="3038" spans="1:5" x14ac:dyDescent="0.2">
      <c r="A3038" s="60">
        <v>4107</v>
      </c>
      <c r="B3038" s="7" t="s">
        <v>3025</v>
      </c>
      <c r="C3038" s="60" t="s">
        <v>43</v>
      </c>
      <c r="D3038" s="61">
        <v>71.27</v>
      </c>
      <c r="E3038" s="62">
        <v>0</v>
      </c>
    </row>
    <row r="3039" spans="1:5" x14ac:dyDescent="0.2">
      <c r="A3039" s="60">
        <v>4102</v>
      </c>
      <c r="B3039" s="7" t="s">
        <v>3026</v>
      </c>
      <c r="C3039" s="60" t="s">
        <v>43</v>
      </c>
      <c r="D3039" s="61">
        <v>87</v>
      </c>
      <c r="E3039" s="62">
        <v>0</v>
      </c>
    </row>
    <row r="3040" spans="1:5" x14ac:dyDescent="0.2">
      <c r="A3040" s="60">
        <v>36799</v>
      </c>
      <c r="B3040" s="7" t="s">
        <v>3027</v>
      </c>
      <c r="C3040" s="60" t="s">
        <v>43</v>
      </c>
      <c r="D3040" s="61">
        <v>73.37</v>
      </c>
      <c r="E3040" s="62">
        <v>0</v>
      </c>
    </row>
    <row r="3041" spans="1:5" x14ac:dyDescent="0.2">
      <c r="A3041" s="60">
        <v>2747</v>
      </c>
      <c r="B3041" s="7" t="s">
        <v>3028</v>
      </c>
      <c r="C3041" s="60" t="s">
        <v>23</v>
      </c>
      <c r="D3041" s="61">
        <v>51.39</v>
      </c>
      <c r="E3041" s="62">
        <v>0</v>
      </c>
    </row>
    <row r="3042" spans="1:5" x14ac:dyDescent="0.2">
      <c r="A3042" s="60">
        <v>21138</v>
      </c>
      <c r="B3042" s="7" t="s">
        <v>3029</v>
      </c>
      <c r="C3042" s="60" t="s">
        <v>23</v>
      </c>
      <c r="D3042" s="61">
        <v>16.29</v>
      </c>
      <c r="E3042" s="62">
        <v>0</v>
      </c>
    </row>
    <row r="3043" spans="1:5" x14ac:dyDescent="0.2">
      <c r="A3043" s="60">
        <v>10826</v>
      </c>
      <c r="B3043" s="7" t="s">
        <v>3030</v>
      </c>
      <c r="C3043" s="60" t="s">
        <v>43</v>
      </c>
      <c r="D3043" s="61">
        <v>66.95</v>
      </c>
      <c r="E3043" s="62">
        <v>0</v>
      </c>
    </row>
    <row r="3044" spans="1:5" x14ac:dyDescent="0.2">
      <c r="A3044" s="60">
        <v>365</v>
      </c>
      <c r="B3044" s="7" t="s">
        <v>3031</v>
      </c>
      <c r="C3044" s="60" t="s">
        <v>43</v>
      </c>
      <c r="D3044" s="61">
        <v>41.51</v>
      </c>
      <c r="E3044" s="62">
        <v>0</v>
      </c>
    </row>
    <row r="3045" spans="1:5" x14ac:dyDescent="0.2">
      <c r="A3045" s="60">
        <v>38639</v>
      </c>
      <c r="B3045" s="7" t="s">
        <v>3032</v>
      </c>
      <c r="C3045" s="60" t="s">
        <v>43</v>
      </c>
      <c r="D3045" s="61">
        <v>160.68</v>
      </c>
      <c r="E3045" s="62">
        <v>0</v>
      </c>
    </row>
    <row r="3046" spans="1:5" x14ac:dyDescent="0.2">
      <c r="A3046" s="60">
        <v>38640</v>
      </c>
      <c r="B3046" s="7" t="s">
        <v>3033</v>
      </c>
      <c r="C3046" s="60" t="s">
        <v>43</v>
      </c>
      <c r="D3046" s="61">
        <v>2.41</v>
      </c>
      <c r="E3046" s="62">
        <v>0</v>
      </c>
    </row>
    <row r="3047" spans="1:5" x14ac:dyDescent="0.2">
      <c r="A3047" s="60">
        <v>358</v>
      </c>
      <c r="B3047" s="7" t="s">
        <v>3034</v>
      </c>
      <c r="C3047" s="60" t="s">
        <v>43</v>
      </c>
      <c r="D3047" s="61">
        <v>49.54</v>
      </c>
      <c r="E3047" s="62">
        <v>0</v>
      </c>
    </row>
    <row r="3048" spans="1:5" x14ac:dyDescent="0.2">
      <c r="A3048" s="60">
        <v>359</v>
      </c>
      <c r="B3048" s="7" t="s">
        <v>3035</v>
      </c>
      <c r="C3048" s="60" t="s">
        <v>43</v>
      </c>
      <c r="D3048" s="61">
        <v>101.77</v>
      </c>
      <c r="E3048" s="62">
        <v>0</v>
      </c>
    </row>
    <row r="3049" spans="1:5" x14ac:dyDescent="0.2">
      <c r="A3049" s="60">
        <v>38641</v>
      </c>
      <c r="B3049" s="7" t="s">
        <v>3036</v>
      </c>
      <c r="C3049" s="60" t="s">
        <v>43</v>
      </c>
      <c r="D3049" s="61">
        <v>100.43</v>
      </c>
      <c r="E3049" s="62">
        <v>0</v>
      </c>
    </row>
    <row r="3050" spans="1:5" x14ac:dyDescent="0.2">
      <c r="A3050" s="60">
        <v>360</v>
      </c>
      <c r="B3050" s="7" t="s">
        <v>3037</v>
      </c>
      <c r="C3050" s="60" t="s">
        <v>43</v>
      </c>
      <c r="D3050" s="61">
        <v>2.33</v>
      </c>
      <c r="E3050" s="62">
        <v>0</v>
      </c>
    </row>
    <row r="3051" spans="1:5" x14ac:dyDescent="0.2">
      <c r="A3051" s="60">
        <v>42430</v>
      </c>
      <c r="B3051" s="7" t="s">
        <v>3038</v>
      </c>
      <c r="C3051" s="60" t="s">
        <v>43</v>
      </c>
      <c r="D3051" s="61"/>
      <c r="E3051" s="62">
        <v>0</v>
      </c>
    </row>
    <row r="3052" spans="1:5" x14ac:dyDescent="0.2">
      <c r="A3052" s="60">
        <v>4209</v>
      </c>
      <c r="B3052" s="7" t="s">
        <v>3039</v>
      </c>
      <c r="C3052" s="60" t="s">
        <v>43</v>
      </c>
      <c r="D3052" s="61">
        <v>22.99</v>
      </c>
      <c r="E3052" s="62">
        <v>0</v>
      </c>
    </row>
    <row r="3053" spans="1:5" x14ac:dyDescent="0.2">
      <c r="A3053" s="60">
        <v>4180</v>
      </c>
      <c r="B3053" s="7" t="s">
        <v>3040</v>
      </c>
      <c r="C3053" s="60" t="s">
        <v>43</v>
      </c>
      <c r="D3053" s="61">
        <v>17.309999999999999</v>
      </c>
      <c r="E3053" s="62">
        <v>0</v>
      </c>
    </row>
    <row r="3054" spans="1:5" x14ac:dyDescent="0.2">
      <c r="A3054" s="60">
        <v>4179</v>
      </c>
      <c r="B3054" s="7" t="s">
        <v>3041</v>
      </c>
      <c r="C3054" s="60" t="s">
        <v>43</v>
      </c>
      <c r="D3054" s="61">
        <v>11.76</v>
      </c>
      <c r="E3054" s="62">
        <v>0</v>
      </c>
    </row>
    <row r="3055" spans="1:5" x14ac:dyDescent="0.2">
      <c r="A3055" s="60">
        <v>4177</v>
      </c>
      <c r="B3055" s="7" t="s">
        <v>3042</v>
      </c>
      <c r="C3055" s="60" t="s">
        <v>43</v>
      </c>
      <c r="D3055" s="61">
        <v>5.74</v>
      </c>
      <c r="E3055" s="62">
        <v>0</v>
      </c>
    </row>
    <row r="3056" spans="1:5" x14ac:dyDescent="0.2">
      <c r="A3056" s="60">
        <v>4208</v>
      </c>
      <c r="B3056" s="7" t="s">
        <v>3043</v>
      </c>
      <c r="C3056" s="60" t="s">
        <v>43</v>
      </c>
      <c r="D3056" s="61">
        <v>54.74</v>
      </c>
      <c r="E3056" s="62">
        <v>0</v>
      </c>
    </row>
    <row r="3057" spans="1:5" x14ac:dyDescent="0.2">
      <c r="A3057" s="60">
        <v>4181</v>
      </c>
      <c r="B3057" s="7" t="s">
        <v>3044</v>
      </c>
      <c r="C3057" s="60" t="s">
        <v>43</v>
      </c>
      <c r="D3057" s="61">
        <v>35.76</v>
      </c>
      <c r="E3057" s="62">
        <v>0</v>
      </c>
    </row>
    <row r="3058" spans="1:5" x14ac:dyDescent="0.2">
      <c r="A3058" s="60">
        <v>4182</v>
      </c>
      <c r="B3058" s="7" t="s">
        <v>3045</v>
      </c>
      <c r="C3058" s="60" t="s">
        <v>43</v>
      </c>
      <c r="D3058" s="61">
        <v>89.04</v>
      </c>
      <c r="E3058" s="62">
        <v>0</v>
      </c>
    </row>
    <row r="3059" spans="1:5" x14ac:dyDescent="0.2">
      <c r="A3059" s="60">
        <v>4178</v>
      </c>
      <c r="B3059" s="7" t="s">
        <v>3046</v>
      </c>
      <c r="C3059" s="60" t="s">
        <v>43</v>
      </c>
      <c r="D3059" s="61">
        <v>7.97</v>
      </c>
      <c r="E3059" s="62">
        <v>0</v>
      </c>
    </row>
    <row r="3060" spans="1:5" x14ac:dyDescent="0.2">
      <c r="A3060" s="60">
        <v>4183</v>
      </c>
      <c r="B3060" s="7" t="s">
        <v>3047</v>
      </c>
      <c r="C3060" s="60" t="s">
        <v>43</v>
      </c>
      <c r="D3060" s="61">
        <v>143.35</v>
      </c>
      <c r="E3060" s="62">
        <v>0</v>
      </c>
    </row>
    <row r="3061" spans="1:5" x14ac:dyDescent="0.2">
      <c r="A3061" s="60">
        <v>4184</v>
      </c>
      <c r="B3061" s="7" t="s">
        <v>3048</v>
      </c>
      <c r="C3061" s="60" t="s">
        <v>43</v>
      </c>
      <c r="D3061" s="61">
        <v>316.44</v>
      </c>
      <c r="E3061" s="62">
        <v>0</v>
      </c>
    </row>
    <row r="3062" spans="1:5" x14ac:dyDescent="0.2">
      <c r="A3062" s="60">
        <v>4185</v>
      </c>
      <c r="B3062" s="7" t="s">
        <v>3049</v>
      </c>
      <c r="C3062" s="60" t="s">
        <v>43</v>
      </c>
      <c r="D3062" s="61">
        <v>525.77</v>
      </c>
      <c r="E3062" s="62">
        <v>0</v>
      </c>
    </row>
    <row r="3063" spans="1:5" x14ac:dyDescent="0.2">
      <c r="A3063" s="60">
        <v>4205</v>
      </c>
      <c r="B3063" s="7" t="s">
        <v>3050</v>
      </c>
      <c r="C3063" s="60" t="s">
        <v>43</v>
      </c>
      <c r="D3063" s="61">
        <v>30.37</v>
      </c>
      <c r="E3063" s="62">
        <v>0</v>
      </c>
    </row>
    <row r="3064" spans="1:5" x14ac:dyDescent="0.2">
      <c r="A3064" s="60">
        <v>4192</v>
      </c>
      <c r="B3064" s="7" t="s">
        <v>3051</v>
      </c>
      <c r="C3064" s="60" t="s">
        <v>43</v>
      </c>
      <c r="D3064" s="61">
        <v>30.37</v>
      </c>
      <c r="E3064" s="62">
        <v>0</v>
      </c>
    </row>
    <row r="3065" spans="1:5" x14ac:dyDescent="0.2">
      <c r="A3065" s="60">
        <v>4191</v>
      </c>
      <c r="B3065" s="7" t="s">
        <v>3052</v>
      </c>
      <c r="C3065" s="60" t="s">
        <v>43</v>
      </c>
      <c r="D3065" s="61">
        <v>30.37</v>
      </c>
      <c r="E3065" s="62">
        <v>0</v>
      </c>
    </row>
    <row r="3066" spans="1:5" x14ac:dyDescent="0.2">
      <c r="A3066" s="60">
        <v>4206</v>
      </c>
      <c r="B3066" s="7" t="s">
        <v>3053</v>
      </c>
      <c r="C3066" s="60" t="s">
        <v>43</v>
      </c>
      <c r="D3066" s="61">
        <v>23.73</v>
      </c>
      <c r="E3066" s="62">
        <v>0</v>
      </c>
    </row>
    <row r="3067" spans="1:5" x14ac:dyDescent="0.2">
      <c r="A3067" s="60">
        <v>4207</v>
      </c>
      <c r="B3067" s="7" t="s">
        <v>3054</v>
      </c>
      <c r="C3067" s="60" t="s">
        <v>43</v>
      </c>
      <c r="D3067" s="61">
        <v>24.43</v>
      </c>
      <c r="E3067" s="62">
        <v>0</v>
      </c>
    </row>
    <row r="3068" spans="1:5" x14ac:dyDescent="0.2">
      <c r="A3068" s="60">
        <v>4190</v>
      </c>
      <c r="B3068" s="7" t="s">
        <v>3055</v>
      </c>
      <c r="C3068" s="60" t="s">
        <v>43</v>
      </c>
      <c r="D3068" s="61">
        <v>23.73</v>
      </c>
      <c r="E3068" s="62">
        <v>0</v>
      </c>
    </row>
    <row r="3069" spans="1:5" x14ac:dyDescent="0.2">
      <c r="A3069" s="60">
        <v>4188</v>
      </c>
      <c r="B3069" s="7" t="s">
        <v>3056</v>
      </c>
      <c r="C3069" s="60" t="s">
        <v>43</v>
      </c>
      <c r="D3069" s="61">
        <v>14.32</v>
      </c>
      <c r="E3069" s="62">
        <v>0</v>
      </c>
    </row>
    <row r="3070" spans="1:5" x14ac:dyDescent="0.2">
      <c r="A3070" s="60">
        <v>4189</v>
      </c>
      <c r="B3070" s="7" t="s">
        <v>3057</v>
      </c>
      <c r="C3070" s="60" t="s">
        <v>43</v>
      </c>
      <c r="D3070" s="61">
        <v>14.32</v>
      </c>
      <c r="E3070" s="62">
        <v>0</v>
      </c>
    </row>
    <row r="3071" spans="1:5" x14ac:dyDescent="0.2">
      <c r="A3071" s="60">
        <v>4186</v>
      </c>
      <c r="B3071" s="7" t="s">
        <v>3058</v>
      </c>
      <c r="C3071" s="60" t="s">
        <v>43</v>
      </c>
      <c r="D3071" s="61">
        <v>7.01</v>
      </c>
      <c r="E3071" s="62">
        <v>0</v>
      </c>
    </row>
    <row r="3072" spans="1:5" x14ac:dyDescent="0.2">
      <c r="A3072" s="60">
        <v>4197</v>
      </c>
      <c r="B3072" s="7" t="s">
        <v>3059</v>
      </c>
      <c r="C3072" s="60" t="s">
        <v>43</v>
      </c>
      <c r="D3072" s="61">
        <v>75.819999999999993</v>
      </c>
      <c r="E3072" s="62">
        <v>0</v>
      </c>
    </row>
    <row r="3073" spans="1:5" x14ac:dyDescent="0.2">
      <c r="A3073" s="60">
        <v>4194</v>
      </c>
      <c r="B3073" s="7" t="s">
        <v>3060</v>
      </c>
      <c r="C3073" s="60" t="s">
        <v>43</v>
      </c>
      <c r="D3073" s="61">
        <v>45.81</v>
      </c>
      <c r="E3073" s="62">
        <v>0</v>
      </c>
    </row>
    <row r="3074" spans="1:5" x14ac:dyDescent="0.2">
      <c r="A3074" s="60">
        <v>4193</v>
      </c>
      <c r="B3074" s="7" t="s">
        <v>3061</v>
      </c>
      <c r="C3074" s="60" t="s">
        <v>43</v>
      </c>
      <c r="D3074" s="61">
        <v>45.81</v>
      </c>
      <c r="E3074" s="62">
        <v>0</v>
      </c>
    </row>
    <row r="3075" spans="1:5" x14ac:dyDescent="0.2">
      <c r="A3075" s="60">
        <v>4204</v>
      </c>
      <c r="B3075" s="7" t="s">
        <v>3062</v>
      </c>
      <c r="C3075" s="60" t="s">
        <v>43</v>
      </c>
      <c r="D3075" s="61">
        <v>45.81</v>
      </c>
      <c r="E3075" s="62">
        <v>0</v>
      </c>
    </row>
    <row r="3076" spans="1:5" x14ac:dyDescent="0.2">
      <c r="A3076" s="60">
        <v>4202</v>
      </c>
      <c r="B3076" s="7" t="s">
        <v>3063</v>
      </c>
      <c r="C3076" s="60" t="s">
        <v>43</v>
      </c>
      <c r="D3076" s="61">
        <v>138.46</v>
      </c>
      <c r="E3076" s="62">
        <v>0</v>
      </c>
    </row>
    <row r="3077" spans="1:5" x14ac:dyDescent="0.2">
      <c r="A3077" s="60">
        <v>4203</v>
      </c>
      <c r="B3077" s="7" t="s">
        <v>3064</v>
      </c>
      <c r="C3077" s="60" t="s">
        <v>43</v>
      </c>
      <c r="D3077" s="61">
        <v>122.29</v>
      </c>
      <c r="E3077" s="62">
        <v>0</v>
      </c>
    </row>
    <row r="3078" spans="1:5" x14ac:dyDescent="0.2">
      <c r="A3078" s="60">
        <v>4187</v>
      </c>
      <c r="B3078" s="7" t="s">
        <v>3065</v>
      </c>
      <c r="C3078" s="60" t="s">
        <v>43</v>
      </c>
      <c r="D3078" s="61">
        <v>9.1300000000000008</v>
      </c>
      <c r="E3078" s="62">
        <v>0</v>
      </c>
    </row>
    <row r="3079" spans="1:5" x14ac:dyDescent="0.2">
      <c r="A3079" s="60">
        <v>40368</v>
      </c>
      <c r="B3079" s="7" t="s">
        <v>3066</v>
      </c>
      <c r="C3079" s="60" t="s">
        <v>43</v>
      </c>
      <c r="D3079" s="61">
        <v>78.540000000000006</v>
      </c>
      <c r="E3079" s="62">
        <v>0</v>
      </c>
    </row>
    <row r="3080" spans="1:5" x14ac:dyDescent="0.2">
      <c r="A3080" s="60">
        <v>40365</v>
      </c>
      <c r="B3080" s="7" t="s">
        <v>3067</v>
      </c>
      <c r="C3080" s="60" t="s">
        <v>43</v>
      </c>
      <c r="D3080" s="61">
        <v>52.99</v>
      </c>
      <c r="E3080" s="62">
        <v>0</v>
      </c>
    </row>
    <row r="3081" spans="1:5" x14ac:dyDescent="0.2">
      <c r="A3081" s="60">
        <v>40362</v>
      </c>
      <c r="B3081" s="7" t="s">
        <v>3068</v>
      </c>
      <c r="C3081" s="60" t="s">
        <v>43</v>
      </c>
      <c r="D3081" s="61">
        <v>35.1</v>
      </c>
      <c r="E3081" s="62">
        <v>0</v>
      </c>
    </row>
    <row r="3082" spans="1:5" x14ac:dyDescent="0.2">
      <c r="A3082" s="60">
        <v>40356</v>
      </c>
      <c r="B3082" s="7" t="s">
        <v>3069</v>
      </c>
      <c r="C3082" s="60" t="s">
        <v>43</v>
      </c>
      <c r="D3082" s="61">
        <v>18.100000000000001</v>
      </c>
      <c r="E3082" s="62">
        <v>0</v>
      </c>
    </row>
    <row r="3083" spans="1:5" x14ac:dyDescent="0.2">
      <c r="A3083" s="60">
        <v>40374</v>
      </c>
      <c r="B3083" s="7" t="s">
        <v>3070</v>
      </c>
      <c r="C3083" s="60" t="s">
        <v>43</v>
      </c>
      <c r="D3083" s="61">
        <v>205.27</v>
      </c>
      <c r="E3083" s="62">
        <v>0</v>
      </c>
    </row>
    <row r="3084" spans="1:5" x14ac:dyDescent="0.2">
      <c r="A3084" s="60">
        <v>40371</v>
      </c>
      <c r="B3084" s="7" t="s">
        <v>3071</v>
      </c>
      <c r="C3084" s="60" t="s">
        <v>43</v>
      </c>
      <c r="D3084" s="61">
        <v>129.21</v>
      </c>
      <c r="E3084" s="62">
        <v>0</v>
      </c>
    </row>
    <row r="3085" spans="1:5" x14ac:dyDescent="0.2">
      <c r="A3085" s="60">
        <v>40359</v>
      </c>
      <c r="B3085" s="7" t="s">
        <v>3072</v>
      </c>
      <c r="C3085" s="60" t="s">
        <v>43</v>
      </c>
      <c r="D3085" s="61">
        <v>23.39</v>
      </c>
      <c r="E3085" s="62">
        <v>0</v>
      </c>
    </row>
    <row r="3086" spans="1:5" x14ac:dyDescent="0.2">
      <c r="A3086" s="60">
        <v>45201</v>
      </c>
      <c r="B3086" s="7" t="s">
        <v>3073</v>
      </c>
      <c r="C3086" s="60" t="s">
        <v>43</v>
      </c>
      <c r="D3086" s="61">
        <v>59.31</v>
      </c>
      <c r="E3086" s="62">
        <v>0</v>
      </c>
    </row>
    <row r="3087" spans="1:5" x14ac:dyDescent="0.2">
      <c r="A3087" s="60">
        <v>7595</v>
      </c>
      <c r="B3087" s="7" t="s">
        <v>3074</v>
      </c>
      <c r="C3087" s="60" t="s">
        <v>188</v>
      </c>
      <c r="D3087" s="61">
        <v>19.239999999999998</v>
      </c>
      <c r="E3087" s="62">
        <v>0</v>
      </c>
    </row>
    <row r="3088" spans="1:5" x14ac:dyDescent="0.2">
      <c r="A3088" s="60">
        <v>41094</v>
      </c>
      <c r="B3088" s="7" t="s">
        <v>3075</v>
      </c>
      <c r="C3088" s="60" t="s">
        <v>190</v>
      </c>
      <c r="D3088" s="61">
        <v>3381.95</v>
      </c>
      <c r="E3088" s="62">
        <v>0</v>
      </c>
    </row>
    <row r="3089" spans="1:5" x14ac:dyDescent="0.2">
      <c r="A3089" s="60">
        <v>38175</v>
      </c>
      <c r="B3089" s="7" t="s">
        <v>3076</v>
      </c>
      <c r="C3089" s="60" t="s">
        <v>43</v>
      </c>
      <c r="D3089" s="61">
        <v>5.16</v>
      </c>
      <c r="E3089" s="62">
        <v>0</v>
      </c>
    </row>
    <row r="3090" spans="1:5" x14ac:dyDescent="0.2">
      <c r="A3090" s="60">
        <v>38176</v>
      </c>
      <c r="B3090" s="7" t="s">
        <v>3077</v>
      </c>
      <c r="C3090" s="60" t="s">
        <v>43</v>
      </c>
      <c r="D3090" s="61">
        <v>15.18</v>
      </c>
      <c r="E3090" s="62">
        <v>0</v>
      </c>
    </row>
    <row r="3091" spans="1:5" x14ac:dyDescent="0.2">
      <c r="A3091" s="60">
        <v>36152</v>
      </c>
      <c r="B3091" s="7" t="s">
        <v>3078</v>
      </c>
      <c r="C3091" s="60" t="s">
        <v>43</v>
      </c>
      <c r="D3091" s="61">
        <v>6.49</v>
      </c>
      <c r="E3091" s="62">
        <v>0</v>
      </c>
    </row>
    <row r="3092" spans="1:5" x14ac:dyDescent="0.2">
      <c r="A3092" s="60">
        <v>45212</v>
      </c>
      <c r="B3092" s="7" t="s">
        <v>3079</v>
      </c>
      <c r="C3092" s="60" t="s">
        <v>43</v>
      </c>
      <c r="D3092" s="61">
        <v>64.94</v>
      </c>
      <c r="E3092" s="62">
        <v>0</v>
      </c>
    </row>
    <row r="3093" spans="1:5" x14ac:dyDescent="0.2">
      <c r="A3093" s="60">
        <v>4221</v>
      </c>
      <c r="B3093" s="7" t="s">
        <v>3080</v>
      </c>
      <c r="C3093" s="60" t="s">
        <v>91</v>
      </c>
      <c r="D3093" s="61">
        <v>6.1</v>
      </c>
      <c r="E3093" s="62">
        <v>0</v>
      </c>
    </row>
    <row r="3094" spans="1:5" x14ac:dyDescent="0.2">
      <c r="A3094" s="60">
        <v>4227</v>
      </c>
      <c r="B3094" s="7" t="s">
        <v>3081</v>
      </c>
      <c r="C3094" s="60" t="s">
        <v>91</v>
      </c>
      <c r="D3094" s="61">
        <v>28.44</v>
      </c>
      <c r="E3094" s="62">
        <v>0</v>
      </c>
    </row>
    <row r="3095" spans="1:5" x14ac:dyDescent="0.2">
      <c r="A3095" s="60">
        <v>38170</v>
      </c>
      <c r="B3095" s="7" t="s">
        <v>3082</v>
      </c>
      <c r="C3095" s="60" t="s">
        <v>43</v>
      </c>
      <c r="D3095" s="61">
        <v>22.56</v>
      </c>
      <c r="E3095" s="62">
        <v>0</v>
      </c>
    </row>
    <row r="3096" spans="1:5" x14ac:dyDescent="0.2">
      <c r="A3096" s="60">
        <v>4252</v>
      </c>
      <c r="B3096" s="7" t="s">
        <v>3083</v>
      </c>
      <c r="C3096" s="60" t="s">
        <v>188</v>
      </c>
      <c r="D3096" s="61">
        <v>31.72</v>
      </c>
      <c r="E3096" s="62">
        <v>0</v>
      </c>
    </row>
    <row r="3097" spans="1:5" x14ac:dyDescent="0.2">
      <c r="A3097" s="60">
        <v>40980</v>
      </c>
      <c r="B3097" s="7" t="s">
        <v>3084</v>
      </c>
      <c r="C3097" s="60" t="s">
        <v>190</v>
      </c>
      <c r="D3097" s="61">
        <v>5577.34</v>
      </c>
      <c r="E3097" s="62">
        <v>0</v>
      </c>
    </row>
    <row r="3098" spans="1:5" x14ac:dyDescent="0.2">
      <c r="A3098" s="60">
        <v>41031</v>
      </c>
      <c r="B3098" s="7" t="s">
        <v>3085</v>
      </c>
      <c r="C3098" s="60" t="s">
        <v>190</v>
      </c>
      <c r="D3098" s="61">
        <v>5898.77</v>
      </c>
      <c r="E3098" s="62">
        <v>0</v>
      </c>
    </row>
    <row r="3099" spans="1:5" x14ac:dyDescent="0.2">
      <c r="A3099" s="60">
        <v>37666</v>
      </c>
      <c r="B3099" s="7" t="s">
        <v>3086</v>
      </c>
      <c r="C3099" s="60" t="s">
        <v>188</v>
      </c>
      <c r="D3099" s="61">
        <v>27.76</v>
      </c>
      <c r="E3099" s="62">
        <v>0</v>
      </c>
    </row>
    <row r="3100" spans="1:5" x14ac:dyDescent="0.2">
      <c r="A3100" s="60">
        <v>40986</v>
      </c>
      <c r="B3100" s="7" t="s">
        <v>3087</v>
      </c>
      <c r="C3100" s="60" t="s">
        <v>190</v>
      </c>
      <c r="D3100" s="61">
        <v>4879.83</v>
      </c>
      <c r="E3100" s="62">
        <v>0</v>
      </c>
    </row>
    <row r="3101" spans="1:5" x14ac:dyDescent="0.2">
      <c r="A3101" s="60">
        <v>4250</v>
      </c>
      <c r="B3101" s="7" t="s">
        <v>3088</v>
      </c>
      <c r="C3101" s="60" t="s">
        <v>188</v>
      </c>
      <c r="D3101" s="61">
        <v>20.81</v>
      </c>
      <c r="E3101" s="62">
        <v>0</v>
      </c>
    </row>
    <row r="3102" spans="1:5" x14ac:dyDescent="0.2">
      <c r="A3102" s="60">
        <v>40978</v>
      </c>
      <c r="B3102" s="7" t="s">
        <v>3089</v>
      </c>
      <c r="C3102" s="60" t="s">
        <v>190</v>
      </c>
      <c r="D3102" s="61">
        <v>3658.03</v>
      </c>
      <c r="E3102" s="62">
        <v>0</v>
      </c>
    </row>
    <row r="3103" spans="1:5" x14ac:dyDescent="0.2">
      <c r="A3103" s="60">
        <v>44501</v>
      </c>
      <c r="B3103" s="7" t="s">
        <v>3090</v>
      </c>
      <c r="C3103" s="60" t="s">
        <v>188</v>
      </c>
      <c r="D3103" s="61">
        <v>33.549999999999997</v>
      </c>
      <c r="E3103" s="62">
        <v>0</v>
      </c>
    </row>
    <row r="3104" spans="1:5" x14ac:dyDescent="0.2">
      <c r="A3104" s="60">
        <v>41043</v>
      </c>
      <c r="B3104" s="7" t="s">
        <v>3091</v>
      </c>
      <c r="C3104" s="60" t="s">
        <v>190</v>
      </c>
      <c r="D3104" s="61">
        <v>5898.77</v>
      </c>
      <c r="E3104" s="62">
        <v>0</v>
      </c>
    </row>
    <row r="3105" spans="1:5" x14ac:dyDescent="0.2">
      <c r="A3105" s="60">
        <v>4234</v>
      </c>
      <c r="B3105" s="7" t="s">
        <v>3092</v>
      </c>
      <c r="C3105" s="60" t="s">
        <v>188</v>
      </c>
      <c r="D3105" s="61">
        <v>30.33</v>
      </c>
      <c r="E3105" s="62">
        <v>0</v>
      </c>
    </row>
    <row r="3106" spans="1:5" x14ac:dyDescent="0.2">
      <c r="A3106" s="60">
        <v>40987</v>
      </c>
      <c r="B3106" s="7" t="s">
        <v>3093</v>
      </c>
      <c r="C3106" s="60" t="s">
        <v>190</v>
      </c>
      <c r="D3106" s="61">
        <v>5329.58</v>
      </c>
      <c r="E3106" s="62">
        <v>0</v>
      </c>
    </row>
    <row r="3107" spans="1:5" x14ac:dyDescent="0.2">
      <c r="A3107" s="60">
        <v>4253</v>
      </c>
      <c r="B3107" s="7" t="s">
        <v>3094</v>
      </c>
      <c r="C3107" s="60" t="s">
        <v>188</v>
      </c>
      <c r="D3107" s="61">
        <v>27.76</v>
      </c>
      <c r="E3107" s="62">
        <v>0</v>
      </c>
    </row>
    <row r="3108" spans="1:5" x14ac:dyDescent="0.2">
      <c r="A3108" s="60">
        <v>40981</v>
      </c>
      <c r="B3108" s="7" t="s">
        <v>3095</v>
      </c>
      <c r="C3108" s="60" t="s">
        <v>190</v>
      </c>
      <c r="D3108" s="61">
        <v>4879.83</v>
      </c>
      <c r="E3108" s="62">
        <v>0</v>
      </c>
    </row>
    <row r="3109" spans="1:5" x14ac:dyDescent="0.2">
      <c r="A3109" s="60">
        <v>4254</v>
      </c>
      <c r="B3109" s="7" t="s">
        <v>3096</v>
      </c>
      <c r="C3109" s="60" t="s">
        <v>188</v>
      </c>
      <c r="D3109" s="61">
        <v>44.5</v>
      </c>
      <c r="E3109" s="62">
        <v>0</v>
      </c>
    </row>
    <row r="3110" spans="1:5" x14ac:dyDescent="0.2">
      <c r="A3110" s="60">
        <v>41036</v>
      </c>
      <c r="B3110" s="7" t="s">
        <v>3097</v>
      </c>
      <c r="C3110" s="60" t="s">
        <v>190</v>
      </c>
      <c r="D3110" s="61">
        <v>7824.27</v>
      </c>
      <c r="E3110" s="62">
        <v>0</v>
      </c>
    </row>
    <row r="3111" spans="1:5" x14ac:dyDescent="0.2">
      <c r="A3111" s="60">
        <v>4251</v>
      </c>
      <c r="B3111" s="7" t="s">
        <v>3098</v>
      </c>
      <c r="C3111" s="60" t="s">
        <v>188</v>
      </c>
      <c r="D3111" s="61">
        <v>27.25</v>
      </c>
      <c r="E3111" s="62">
        <v>0</v>
      </c>
    </row>
    <row r="3112" spans="1:5" x14ac:dyDescent="0.2">
      <c r="A3112" s="60">
        <v>40979</v>
      </c>
      <c r="B3112" s="7" t="s">
        <v>3099</v>
      </c>
      <c r="C3112" s="60" t="s">
        <v>190</v>
      </c>
      <c r="D3112" s="61">
        <v>4790.38</v>
      </c>
      <c r="E3112" s="62">
        <v>0</v>
      </c>
    </row>
    <row r="3113" spans="1:5" x14ac:dyDescent="0.2">
      <c r="A3113" s="60">
        <v>4230</v>
      </c>
      <c r="B3113" s="7" t="s">
        <v>3100</v>
      </c>
      <c r="C3113" s="60" t="s">
        <v>188</v>
      </c>
      <c r="D3113" s="61">
        <v>32.590000000000003</v>
      </c>
      <c r="E3113" s="62">
        <v>0</v>
      </c>
    </row>
    <row r="3114" spans="1:5" x14ac:dyDescent="0.2">
      <c r="A3114" s="60">
        <v>40998</v>
      </c>
      <c r="B3114" s="7" t="s">
        <v>3101</v>
      </c>
      <c r="C3114" s="60" t="s">
        <v>190</v>
      </c>
      <c r="D3114" s="61">
        <v>5728.62</v>
      </c>
      <c r="E3114" s="62">
        <v>0</v>
      </c>
    </row>
    <row r="3115" spans="1:5" x14ac:dyDescent="0.2">
      <c r="A3115" s="60">
        <v>4257</v>
      </c>
      <c r="B3115" s="7" t="s">
        <v>3102</v>
      </c>
      <c r="C3115" s="60" t="s">
        <v>188</v>
      </c>
      <c r="D3115" s="61">
        <v>26.89</v>
      </c>
      <c r="E3115" s="62">
        <v>0</v>
      </c>
    </row>
    <row r="3116" spans="1:5" x14ac:dyDescent="0.2">
      <c r="A3116" s="60">
        <v>40982</v>
      </c>
      <c r="B3116" s="7" t="s">
        <v>3103</v>
      </c>
      <c r="C3116" s="60" t="s">
        <v>190</v>
      </c>
      <c r="D3116" s="61">
        <v>4727.5200000000004</v>
      </c>
      <c r="E3116" s="62">
        <v>0</v>
      </c>
    </row>
    <row r="3117" spans="1:5" x14ac:dyDescent="0.2">
      <c r="A3117" s="60">
        <v>4240</v>
      </c>
      <c r="B3117" s="7" t="s">
        <v>3104</v>
      </c>
      <c r="C3117" s="60" t="s">
        <v>188</v>
      </c>
      <c r="D3117" s="61">
        <v>45.54</v>
      </c>
      <c r="E3117" s="62">
        <v>0</v>
      </c>
    </row>
    <row r="3118" spans="1:5" x14ac:dyDescent="0.2">
      <c r="A3118" s="60">
        <v>41026</v>
      </c>
      <c r="B3118" s="7" t="s">
        <v>3105</v>
      </c>
      <c r="C3118" s="60" t="s">
        <v>190</v>
      </c>
      <c r="D3118" s="61">
        <v>8004.35</v>
      </c>
      <c r="E3118" s="62">
        <v>0</v>
      </c>
    </row>
    <row r="3119" spans="1:5" x14ac:dyDescent="0.2">
      <c r="A3119" s="60">
        <v>4239</v>
      </c>
      <c r="B3119" s="7" t="s">
        <v>3106</v>
      </c>
      <c r="C3119" s="60" t="s">
        <v>188</v>
      </c>
      <c r="D3119" s="61">
        <v>45.54</v>
      </c>
      <c r="E3119" s="62">
        <v>0</v>
      </c>
    </row>
    <row r="3120" spans="1:5" x14ac:dyDescent="0.2">
      <c r="A3120" s="60">
        <v>41024</v>
      </c>
      <c r="B3120" s="7" t="s">
        <v>3107</v>
      </c>
      <c r="C3120" s="60" t="s">
        <v>190</v>
      </c>
      <c r="D3120" s="61">
        <v>8004.35</v>
      </c>
      <c r="E3120" s="62">
        <v>0</v>
      </c>
    </row>
    <row r="3121" spans="1:5" x14ac:dyDescent="0.2">
      <c r="A3121" s="60">
        <v>4248</v>
      </c>
      <c r="B3121" s="7" t="s">
        <v>3108</v>
      </c>
      <c r="C3121" s="60" t="s">
        <v>188</v>
      </c>
      <c r="D3121" s="61">
        <v>33.549999999999997</v>
      </c>
      <c r="E3121" s="62">
        <v>0</v>
      </c>
    </row>
    <row r="3122" spans="1:5" x14ac:dyDescent="0.2">
      <c r="A3122" s="60">
        <v>41033</v>
      </c>
      <c r="B3122" s="7" t="s">
        <v>3109</v>
      </c>
      <c r="C3122" s="60" t="s">
        <v>190</v>
      </c>
      <c r="D3122" s="61">
        <v>5898.77</v>
      </c>
      <c r="E3122" s="62">
        <v>0</v>
      </c>
    </row>
    <row r="3123" spans="1:5" x14ac:dyDescent="0.2">
      <c r="A3123" s="60">
        <v>44500</v>
      </c>
      <c r="B3123" s="7" t="s">
        <v>3110</v>
      </c>
      <c r="C3123" s="60" t="s">
        <v>188</v>
      </c>
      <c r="D3123" s="61">
        <v>33.549999999999997</v>
      </c>
      <c r="E3123" s="62">
        <v>0</v>
      </c>
    </row>
    <row r="3124" spans="1:5" x14ac:dyDescent="0.2">
      <c r="A3124" s="60">
        <v>41040</v>
      </c>
      <c r="B3124" s="7" t="s">
        <v>3111</v>
      </c>
      <c r="C3124" s="60" t="s">
        <v>190</v>
      </c>
      <c r="D3124" s="61">
        <v>5898.77</v>
      </c>
      <c r="E3124" s="62">
        <v>0</v>
      </c>
    </row>
    <row r="3125" spans="1:5" x14ac:dyDescent="0.2">
      <c r="A3125" s="60">
        <v>4238</v>
      </c>
      <c r="B3125" s="7" t="s">
        <v>3112</v>
      </c>
      <c r="C3125" s="60" t="s">
        <v>188</v>
      </c>
      <c r="D3125" s="61">
        <v>27.4</v>
      </c>
      <c r="E3125" s="62">
        <v>0</v>
      </c>
    </row>
    <row r="3126" spans="1:5" x14ac:dyDescent="0.2">
      <c r="A3126" s="60">
        <v>41012</v>
      </c>
      <c r="B3126" s="7" t="s">
        <v>3113</v>
      </c>
      <c r="C3126" s="60" t="s">
        <v>190</v>
      </c>
      <c r="D3126" s="61">
        <v>4815.8900000000003</v>
      </c>
      <c r="E3126" s="62">
        <v>0</v>
      </c>
    </row>
    <row r="3127" spans="1:5" x14ac:dyDescent="0.2">
      <c r="A3127" s="60">
        <v>4233</v>
      </c>
      <c r="B3127" s="7" t="s">
        <v>3114</v>
      </c>
      <c r="C3127" s="60" t="s">
        <v>188</v>
      </c>
      <c r="D3127" s="61">
        <v>45.54</v>
      </c>
      <c r="E3127" s="62">
        <v>0</v>
      </c>
    </row>
    <row r="3128" spans="1:5" x14ac:dyDescent="0.2">
      <c r="A3128" s="60">
        <v>41001</v>
      </c>
      <c r="B3128" s="7" t="s">
        <v>3115</v>
      </c>
      <c r="C3128" s="60" t="s">
        <v>190</v>
      </c>
      <c r="D3128" s="61">
        <v>8004.35</v>
      </c>
      <c r="E3128" s="62">
        <v>0</v>
      </c>
    </row>
    <row r="3129" spans="1:5" x14ac:dyDescent="0.2">
      <c r="A3129" s="60">
        <v>2</v>
      </c>
      <c r="B3129" s="7" t="s">
        <v>3116</v>
      </c>
      <c r="C3129" s="60" t="s">
        <v>24</v>
      </c>
      <c r="D3129" s="61">
        <v>24.21</v>
      </c>
      <c r="E3129" s="62">
        <v>0</v>
      </c>
    </row>
    <row r="3130" spans="1:5" x14ac:dyDescent="0.2">
      <c r="A3130" s="60">
        <v>4262</v>
      </c>
      <c r="B3130" s="7" t="s">
        <v>3117</v>
      </c>
      <c r="C3130" s="60" t="s">
        <v>43</v>
      </c>
      <c r="D3130" s="61">
        <v>750000</v>
      </c>
      <c r="E3130" s="62">
        <v>0</v>
      </c>
    </row>
    <row r="3131" spans="1:5" x14ac:dyDescent="0.2">
      <c r="A3131" s="60">
        <v>4263</v>
      </c>
      <c r="B3131" s="7" t="s">
        <v>3118</v>
      </c>
      <c r="C3131" s="60" t="s">
        <v>43</v>
      </c>
      <c r="D3131" s="61">
        <v>1039999.95</v>
      </c>
      <c r="E3131" s="62">
        <v>0</v>
      </c>
    </row>
    <row r="3132" spans="1:5" x14ac:dyDescent="0.2">
      <c r="A3132" s="60">
        <v>38402</v>
      </c>
      <c r="B3132" s="7" t="s">
        <v>3119</v>
      </c>
      <c r="C3132" s="60" t="s">
        <v>43</v>
      </c>
      <c r="D3132" s="61">
        <v>38.700000000000003</v>
      </c>
      <c r="E3132" s="62">
        <v>0</v>
      </c>
    </row>
    <row r="3133" spans="1:5" x14ac:dyDescent="0.2">
      <c r="A3133" s="60">
        <v>45234</v>
      </c>
      <c r="B3133" s="7" t="s">
        <v>3120</v>
      </c>
      <c r="C3133" s="60" t="s">
        <v>43</v>
      </c>
      <c r="D3133" s="61">
        <v>40.340000000000003</v>
      </c>
      <c r="E3133" s="62">
        <v>0</v>
      </c>
    </row>
    <row r="3134" spans="1:5" x14ac:dyDescent="0.2">
      <c r="A3134" s="60">
        <v>3412</v>
      </c>
      <c r="B3134" s="7" t="s">
        <v>3121</v>
      </c>
      <c r="C3134" s="60" t="s">
        <v>410</v>
      </c>
      <c r="D3134" s="61">
        <v>25.76</v>
      </c>
      <c r="E3134" s="62">
        <v>0</v>
      </c>
    </row>
    <row r="3135" spans="1:5" x14ac:dyDescent="0.2">
      <c r="A3135" s="60">
        <v>3413</v>
      </c>
      <c r="B3135" s="7" t="s">
        <v>3122</v>
      </c>
      <c r="C3135" s="60" t="s">
        <v>410</v>
      </c>
      <c r="D3135" s="61">
        <v>57.98</v>
      </c>
      <c r="E3135" s="62">
        <v>0</v>
      </c>
    </row>
    <row r="3136" spans="1:5" x14ac:dyDescent="0.2">
      <c r="A3136" s="60">
        <v>39744</v>
      </c>
      <c r="B3136" s="7" t="s">
        <v>3123</v>
      </c>
      <c r="C3136" s="60" t="s">
        <v>410</v>
      </c>
      <c r="D3136" s="61">
        <v>45.02</v>
      </c>
      <c r="E3136" s="62">
        <v>0</v>
      </c>
    </row>
    <row r="3137" spans="1:5" x14ac:dyDescent="0.2">
      <c r="A3137" s="60">
        <v>39745</v>
      </c>
      <c r="B3137" s="7" t="s">
        <v>3124</v>
      </c>
      <c r="C3137" s="60" t="s">
        <v>410</v>
      </c>
      <c r="D3137" s="61">
        <v>95.02</v>
      </c>
      <c r="E3137" s="62">
        <v>0</v>
      </c>
    </row>
    <row r="3138" spans="1:5" x14ac:dyDescent="0.2">
      <c r="A3138" s="60">
        <v>39639</v>
      </c>
      <c r="B3138" s="7" t="s">
        <v>3125</v>
      </c>
      <c r="C3138" s="60" t="s">
        <v>410</v>
      </c>
      <c r="D3138" s="61"/>
      <c r="E3138" s="62">
        <v>0</v>
      </c>
    </row>
    <row r="3139" spans="1:5" x14ac:dyDescent="0.2">
      <c r="A3139" s="60">
        <v>39637</v>
      </c>
      <c r="B3139" s="7" t="s">
        <v>3126</v>
      </c>
      <c r="C3139" s="60" t="s">
        <v>410</v>
      </c>
      <c r="D3139" s="61"/>
      <c r="E3139" s="62">
        <v>0</v>
      </c>
    </row>
    <row r="3140" spans="1:5" x14ac:dyDescent="0.2">
      <c r="A3140" s="60">
        <v>39638</v>
      </c>
      <c r="B3140" s="7" t="s">
        <v>3127</v>
      </c>
      <c r="C3140" s="60" t="s">
        <v>410</v>
      </c>
      <c r="D3140" s="61"/>
      <c r="E3140" s="62">
        <v>0</v>
      </c>
    </row>
    <row r="3141" spans="1:5" x14ac:dyDescent="0.2">
      <c r="A3141" s="60">
        <v>39517</v>
      </c>
      <c r="B3141" s="7" t="s">
        <v>3128</v>
      </c>
      <c r="C3141" s="60" t="s">
        <v>410</v>
      </c>
      <c r="D3141" s="61">
        <v>190.64</v>
      </c>
      <c r="E3141" s="62">
        <v>0</v>
      </c>
    </row>
    <row r="3142" spans="1:5" x14ac:dyDescent="0.2">
      <c r="A3142" s="60">
        <v>39518</v>
      </c>
      <c r="B3142" s="7" t="s">
        <v>3129</v>
      </c>
      <c r="C3142" s="60" t="s">
        <v>410</v>
      </c>
      <c r="D3142" s="61">
        <v>226.01</v>
      </c>
      <c r="E3142" s="62">
        <v>0</v>
      </c>
    </row>
    <row r="3143" spans="1:5" x14ac:dyDescent="0.2">
      <c r="A3143" s="60">
        <v>38366</v>
      </c>
      <c r="B3143" s="7" t="s">
        <v>3130</v>
      </c>
      <c r="C3143" s="60" t="s">
        <v>410</v>
      </c>
      <c r="D3143" s="61">
        <v>5.91</v>
      </c>
      <c r="E3143" s="62">
        <v>0</v>
      </c>
    </row>
    <row r="3144" spans="1:5" x14ac:dyDescent="0.2">
      <c r="A3144" s="60">
        <v>11703</v>
      </c>
      <c r="B3144" s="7" t="s">
        <v>3131</v>
      </c>
      <c r="C3144" s="60" t="s">
        <v>43</v>
      </c>
      <c r="D3144" s="61">
        <v>82.48</v>
      </c>
      <c r="E3144" s="62">
        <v>0</v>
      </c>
    </row>
    <row r="3145" spans="1:5" x14ac:dyDescent="0.2">
      <c r="A3145" s="60">
        <v>37400</v>
      </c>
      <c r="B3145" s="7" t="s">
        <v>3132</v>
      </c>
      <c r="C3145" s="60" t="s">
        <v>43</v>
      </c>
      <c r="D3145" s="61">
        <v>47.78</v>
      </c>
      <c r="E3145" s="62">
        <v>0</v>
      </c>
    </row>
    <row r="3146" spans="1:5" x14ac:dyDescent="0.2">
      <c r="A3146" s="60">
        <v>25400</v>
      </c>
      <c r="B3146" s="7" t="s">
        <v>3133</v>
      </c>
      <c r="C3146" s="60" t="s">
        <v>43</v>
      </c>
      <c r="D3146" s="61">
        <v>3871.74</v>
      </c>
      <c r="E3146" s="62">
        <v>0</v>
      </c>
    </row>
    <row r="3147" spans="1:5" x14ac:dyDescent="0.2">
      <c r="A3147" s="60">
        <v>4276</v>
      </c>
      <c r="B3147" s="7" t="s">
        <v>3134</v>
      </c>
      <c r="C3147" s="60" t="s">
        <v>43</v>
      </c>
      <c r="D3147" s="61">
        <v>209.16</v>
      </c>
      <c r="E3147" s="62">
        <v>0</v>
      </c>
    </row>
    <row r="3148" spans="1:5" x14ac:dyDescent="0.2">
      <c r="A3148" s="60">
        <v>4273</v>
      </c>
      <c r="B3148" s="7" t="s">
        <v>3135</v>
      </c>
      <c r="C3148" s="60" t="s">
        <v>43</v>
      </c>
      <c r="D3148" s="61">
        <v>379.75</v>
      </c>
      <c r="E3148" s="62">
        <v>0</v>
      </c>
    </row>
    <row r="3149" spans="1:5" x14ac:dyDescent="0.2">
      <c r="A3149" s="60">
        <v>4274</v>
      </c>
      <c r="B3149" s="7" t="s">
        <v>3136</v>
      </c>
      <c r="C3149" s="60" t="s">
        <v>43</v>
      </c>
      <c r="D3149" s="61">
        <v>138.93</v>
      </c>
      <c r="E3149" s="62">
        <v>0</v>
      </c>
    </row>
    <row r="3150" spans="1:5" x14ac:dyDescent="0.2">
      <c r="A3150" s="60">
        <v>39438</v>
      </c>
      <c r="B3150" s="7" t="s">
        <v>3137</v>
      </c>
      <c r="C3150" s="60" t="s">
        <v>43</v>
      </c>
      <c r="D3150" s="61"/>
      <c r="E3150" s="62">
        <v>0</v>
      </c>
    </row>
    <row r="3151" spans="1:5" x14ac:dyDescent="0.2">
      <c r="A3151" s="60">
        <v>4379</v>
      </c>
      <c r="B3151" s="7" t="s">
        <v>3138</v>
      </c>
      <c r="C3151" s="60" t="s">
        <v>43</v>
      </c>
      <c r="D3151" s="61"/>
      <c r="E3151" s="62">
        <v>0</v>
      </c>
    </row>
    <row r="3152" spans="1:5" x14ac:dyDescent="0.2">
      <c r="A3152" s="60">
        <v>4377</v>
      </c>
      <c r="B3152" s="7" t="s">
        <v>3139</v>
      </c>
      <c r="C3152" s="60" t="s">
        <v>43</v>
      </c>
      <c r="D3152" s="61"/>
      <c r="E3152" s="62">
        <v>0</v>
      </c>
    </row>
    <row r="3153" spans="1:5" x14ac:dyDescent="0.2">
      <c r="A3153" s="60">
        <v>4356</v>
      </c>
      <c r="B3153" s="7" t="s">
        <v>3140</v>
      </c>
      <c r="C3153" s="60" t="s">
        <v>43</v>
      </c>
      <c r="D3153" s="61"/>
      <c r="E3153" s="62">
        <v>0</v>
      </c>
    </row>
    <row r="3154" spans="1:5" x14ac:dyDescent="0.2">
      <c r="A3154" s="60">
        <v>13246</v>
      </c>
      <c r="B3154" s="7" t="s">
        <v>3141</v>
      </c>
      <c r="C3154" s="60" t="s">
        <v>43</v>
      </c>
      <c r="D3154" s="61"/>
      <c r="E3154" s="62">
        <v>0</v>
      </c>
    </row>
    <row r="3155" spans="1:5" x14ac:dyDescent="0.2">
      <c r="A3155" s="60">
        <v>13294</v>
      </c>
      <c r="B3155" s="7" t="s">
        <v>3142</v>
      </c>
      <c r="C3155" s="60" t="s">
        <v>43</v>
      </c>
      <c r="D3155" s="61"/>
      <c r="E3155" s="62">
        <v>0</v>
      </c>
    </row>
    <row r="3156" spans="1:5" x14ac:dyDescent="0.2">
      <c r="A3156" s="60">
        <v>11963</v>
      </c>
      <c r="B3156" s="7" t="s">
        <v>3143</v>
      </c>
      <c r="C3156" s="60" t="s">
        <v>43</v>
      </c>
      <c r="D3156" s="61"/>
      <c r="E3156" s="62">
        <v>0</v>
      </c>
    </row>
    <row r="3157" spans="1:5" x14ac:dyDescent="0.2">
      <c r="A3157" s="60">
        <v>11964</v>
      </c>
      <c r="B3157" s="7" t="s">
        <v>3144</v>
      </c>
      <c r="C3157" s="60" t="s">
        <v>43</v>
      </c>
      <c r="D3157" s="61"/>
      <c r="E3157" s="62">
        <v>0</v>
      </c>
    </row>
    <row r="3158" spans="1:5" x14ac:dyDescent="0.2">
      <c r="A3158" s="60">
        <v>4346</v>
      </c>
      <c r="B3158" s="7" t="s">
        <v>3145</v>
      </c>
      <c r="C3158" s="60" t="s">
        <v>43</v>
      </c>
      <c r="D3158" s="61"/>
      <c r="E3158" s="62">
        <v>0</v>
      </c>
    </row>
    <row r="3159" spans="1:5" x14ac:dyDescent="0.2">
      <c r="A3159" s="60">
        <v>11955</v>
      </c>
      <c r="B3159" s="7" t="s">
        <v>3146</v>
      </c>
      <c r="C3159" s="60" t="s">
        <v>43</v>
      </c>
      <c r="D3159" s="61"/>
      <c r="E3159" s="62">
        <v>0</v>
      </c>
    </row>
    <row r="3160" spans="1:5" x14ac:dyDescent="0.2">
      <c r="A3160" s="60">
        <v>11960</v>
      </c>
      <c r="B3160" s="7" t="s">
        <v>3147</v>
      </c>
      <c r="C3160" s="60" t="s">
        <v>43</v>
      </c>
      <c r="D3160" s="61"/>
      <c r="E3160" s="62">
        <v>0</v>
      </c>
    </row>
    <row r="3161" spans="1:5" x14ac:dyDescent="0.2">
      <c r="A3161" s="60">
        <v>4333</v>
      </c>
      <c r="B3161" s="7" t="s">
        <v>3148</v>
      </c>
      <c r="C3161" s="60" t="s">
        <v>43</v>
      </c>
      <c r="D3161" s="61"/>
      <c r="E3161" s="62">
        <v>0</v>
      </c>
    </row>
    <row r="3162" spans="1:5" x14ac:dyDescent="0.2">
      <c r="A3162" s="60">
        <v>4358</v>
      </c>
      <c r="B3162" s="7" t="s">
        <v>3149</v>
      </c>
      <c r="C3162" s="60" t="s">
        <v>43</v>
      </c>
      <c r="D3162" s="61"/>
      <c r="E3162" s="62">
        <v>0</v>
      </c>
    </row>
    <row r="3163" spans="1:5" x14ac:dyDescent="0.2">
      <c r="A3163" s="60">
        <v>39435</v>
      </c>
      <c r="B3163" s="7" t="s">
        <v>3150</v>
      </c>
      <c r="C3163" s="60" t="s">
        <v>43</v>
      </c>
      <c r="D3163" s="61"/>
      <c r="E3163" s="62">
        <v>0</v>
      </c>
    </row>
    <row r="3164" spans="1:5" x14ac:dyDescent="0.2">
      <c r="A3164" s="60">
        <v>39436</v>
      </c>
      <c r="B3164" s="7" t="s">
        <v>3151</v>
      </c>
      <c r="C3164" s="60" t="s">
        <v>43</v>
      </c>
      <c r="D3164" s="61"/>
      <c r="E3164" s="62">
        <v>0</v>
      </c>
    </row>
    <row r="3165" spans="1:5" x14ac:dyDescent="0.2">
      <c r="A3165" s="60">
        <v>39437</v>
      </c>
      <c r="B3165" s="7" t="s">
        <v>3152</v>
      </c>
      <c r="C3165" s="60" t="s">
        <v>43</v>
      </c>
      <c r="D3165" s="61"/>
      <c r="E3165" s="62">
        <v>0</v>
      </c>
    </row>
    <row r="3166" spans="1:5" x14ac:dyDescent="0.2">
      <c r="A3166" s="60">
        <v>39439</v>
      </c>
      <c r="B3166" s="7" t="s">
        <v>3153</v>
      </c>
      <c r="C3166" s="60" t="s">
        <v>43</v>
      </c>
      <c r="D3166" s="61"/>
      <c r="E3166" s="62">
        <v>0</v>
      </c>
    </row>
    <row r="3167" spans="1:5" x14ac:dyDescent="0.2">
      <c r="A3167" s="60">
        <v>39440</v>
      </c>
      <c r="B3167" s="7" t="s">
        <v>3154</v>
      </c>
      <c r="C3167" s="60" t="s">
        <v>43</v>
      </c>
      <c r="D3167" s="61"/>
      <c r="E3167" s="62">
        <v>0</v>
      </c>
    </row>
    <row r="3168" spans="1:5" x14ac:dyDescent="0.2">
      <c r="A3168" s="60">
        <v>39441</v>
      </c>
      <c r="B3168" s="7" t="s">
        <v>3155</v>
      </c>
      <c r="C3168" s="60" t="s">
        <v>43</v>
      </c>
      <c r="D3168" s="61"/>
      <c r="E3168" s="62">
        <v>0</v>
      </c>
    </row>
    <row r="3169" spans="1:5" x14ac:dyDescent="0.2">
      <c r="A3169" s="60">
        <v>39442</v>
      </c>
      <c r="B3169" s="7" t="s">
        <v>3156</v>
      </c>
      <c r="C3169" s="60" t="s">
        <v>43</v>
      </c>
      <c r="D3169" s="61"/>
      <c r="E3169" s="62">
        <v>0</v>
      </c>
    </row>
    <row r="3170" spans="1:5" x14ac:dyDescent="0.2">
      <c r="A3170" s="60">
        <v>39443</v>
      </c>
      <c r="B3170" s="7" t="s">
        <v>3157</v>
      </c>
      <c r="C3170" s="60" t="s">
        <v>43</v>
      </c>
      <c r="D3170" s="61"/>
      <c r="E3170" s="62">
        <v>0</v>
      </c>
    </row>
    <row r="3171" spans="1:5" x14ac:dyDescent="0.2">
      <c r="A3171" s="60">
        <v>4329</v>
      </c>
      <c r="B3171" s="7" t="s">
        <v>3158</v>
      </c>
      <c r="C3171" s="60" t="s">
        <v>43</v>
      </c>
      <c r="D3171" s="61"/>
      <c r="E3171" s="62">
        <v>0</v>
      </c>
    </row>
    <row r="3172" spans="1:5" x14ac:dyDescent="0.2">
      <c r="A3172" s="60">
        <v>436</v>
      </c>
      <c r="B3172" s="7" t="s">
        <v>3159</v>
      </c>
      <c r="C3172" s="60" t="s">
        <v>43</v>
      </c>
      <c r="D3172" s="61"/>
      <c r="E3172" s="62">
        <v>0</v>
      </c>
    </row>
    <row r="3173" spans="1:5" x14ac:dyDescent="0.2">
      <c r="A3173" s="60">
        <v>442</v>
      </c>
      <c r="B3173" s="7" t="s">
        <v>3160</v>
      </c>
      <c r="C3173" s="60" t="s">
        <v>43</v>
      </c>
      <c r="D3173" s="61"/>
      <c r="E3173" s="62">
        <v>0</v>
      </c>
    </row>
    <row r="3174" spans="1:5" x14ac:dyDescent="0.2">
      <c r="A3174" s="60">
        <v>4383</v>
      </c>
      <c r="B3174" s="7" t="s">
        <v>3161</v>
      </c>
      <c r="C3174" s="60" t="s">
        <v>43</v>
      </c>
      <c r="D3174" s="61"/>
      <c r="E3174" s="62">
        <v>0</v>
      </c>
    </row>
    <row r="3175" spans="1:5" x14ac:dyDescent="0.2">
      <c r="A3175" s="60">
        <v>4344</v>
      </c>
      <c r="B3175" s="7" t="s">
        <v>3162</v>
      </c>
      <c r="C3175" s="60" t="s">
        <v>43</v>
      </c>
      <c r="D3175" s="61"/>
      <c r="E3175" s="62">
        <v>0</v>
      </c>
    </row>
    <row r="3176" spans="1:5" x14ac:dyDescent="0.2">
      <c r="A3176" s="60">
        <v>4335</v>
      </c>
      <c r="B3176" s="7" t="s">
        <v>3163</v>
      </c>
      <c r="C3176" s="60" t="s">
        <v>43</v>
      </c>
      <c r="D3176" s="61"/>
      <c r="E3176" s="62">
        <v>0</v>
      </c>
    </row>
    <row r="3177" spans="1:5" x14ac:dyDescent="0.2">
      <c r="A3177" s="60">
        <v>4334</v>
      </c>
      <c r="B3177" s="7" t="s">
        <v>3164</v>
      </c>
      <c r="C3177" s="60" t="s">
        <v>43</v>
      </c>
      <c r="D3177" s="61"/>
      <c r="E3177" s="62">
        <v>0</v>
      </c>
    </row>
    <row r="3178" spans="1:5" x14ac:dyDescent="0.2">
      <c r="A3178" s="60">
        <v>11953</v>
      </c>
      <c r="B3178" s="7" t="s">
        <v>3165</v>
      </c>
      <c r="C3178" s="60" t="s">
        <v>43</v>
      </c>
      <c r="D3178" s="61"/>
      <c r="E3178" s="62">
        <v>0</v>
      </c>
    </row>
    <row r="3179" spans="1:5" x14ac:dyDescent="0.2">
      <c r="A3179" s="60">
        <v>4343</v>
      </c>
      <c r="B3179" s="7" t="s">
        <v>3166</v>
      </c>
      <c r="C3179" s="60" t="s">
        <v>43</v>
      </c>
      <c r="D3179" s="61"/>
      <c r="E3179" s="62">
        <v>0</v>
      </c>
    </row>
    <row r="3180" spans="1:5" x14ac:dyDescent="0.2">
      <c r="A3180" s="60">
        <v>430</v>
      </c>
      <c r="B3180" s="7" t="s">
        <v>3167</v>
      </c>
      <c r="C3180" s="60" t="s">
        <v>43</v>
      </c>
      <c r="D3180" s="61"/>
      <c r="E3180" s="62">
        <v>0</v>
      </c>
    </row>
    <row r="3181" spans="1:5" x14ac:dyDescent="0.2">
      <c r="A3181" s="60">
        <v>441</v>
      </c>
      <c r="B3181" s="7" t="s">
        <v>3168</v>
      </c>
      <c r="C3181" s="60" t="s">
        <v>43</v>
      </c>
      <c r="D3181" s="61"/>
      <c r="E3181" s="62">
        <v>0</v>
      </c>
    </row>
    <row r="3182" spans="1:5" x14ac:dyDescent="0.2">
      <c r="A3182" s="60">
        <v>431</v>
      </c>
      <c r="B3182" s="7" t="s">
        <v>3169</v>
      </c>
      <c r="C3182" s="60" t="s">
        <v>43</v>
      </c>
      <c r="D3182" s="61"/>
      <c r="E3182" s="62">
        <v>0</v>
      </c>
    </row>
    <row r="3183" spans="1:5" x14ac:dyDescent="0.2">
      <c r="A3183" s="60">
        <v>432</v>
      </c>
      <c r="B3183" s="7" t="s">
        <v>3170</v>
      </c>
      <c r="C3183" s="60" t="s">
        <v>43</v>
      </c>
      <c r="D3183" s="61"/>
      <c r="E3183" s="62">
        <v>0</v>
      </c>
    </row>
    <row r="3184" spans="1:5" x14ac:dyDescent="0.2">
      <c r="A3184" s="60">
        <v>429</v>
      </c>
      <c r="B3184" s="7" t="s">
        <v>3171</v>
      </c>
      <c r="C3184" s="60" t="s">
        <v>43</v>
      </c>
      <c r="D3184" s="61"/>
      <c r="E3184" s="62">
        <v>0</v>
      </c>
    </row>
    <row r="3185" spans="1:5" x14ac:dyDescent="0.2">
      <c r="A3185" s="60">
        <v>439</v>
      </c>
      <c r="B3185" s="7" t="s">
        <v>3172</v>
      </c>
      <c r="C3185" s="60" t="s">
        <v>43</v>
      </c>
      <c r="D3185" s="61"/>
      <c r="E3185" s="62">
        <v>0</v>
      </c>
    </row>
    <row r="3186" spans="1:5" x14ac:dyDescent="0.2">
      <c r="A3186" s="60">
        <v>433</v>
      </c>
      <c r="B3186" s="7" t="s">
        <v>3173</v>
      </c>
      <c r="C3186" s="60" t="s">
        <v>43</v>
      </c>
      <c r="D3186" s="61"/>
      <c r="E3186" s="62">
        <v>0</v>
      </c>
    </row>
    <row r="3187" spans="1:5" x14ac:dyDescent="0.2">
      <c r="A3187" s="60">
        <v>437</v>
      </c>
      <c r="B3187" s="7" t="s">
        <v>3174</v>
      </c>
      <c r="C3187" s="60" t="s">
        <v>43</v>
      </c>
      <c r="D3187" s="61"/>
      <c r="E3187" s="62">
        <v>0</v>
      </c>
    </row>
    <row r="3188" spans="1:5" x14ac:dyDescent="0.2">
      <c r="A3188" s="60">
        <v>11790</v>
      </c>
      <c r="B3188" s="7" t="s">
        <v>3175</v>
      </c>
      <c r="C3188" s="60" t="s">
        <v>43</v>
      </c>
      <c r="D3188" s="61"/>
      <c r="E3188" s="62">
        <v>0</v>
      </c>
    </row>
    <row r="3189" spans="1:5" x14ac:dyDescent="0.2">
      <c r="A3189" s="60">
        <v>428</v>
      </c>
      <c r="B3189" s="7" t="s">
        <v>3176</v>
      </c>
      <c r="C3189" s="60" t="s">
        <v>43</v>
      </c>
      <c r="D3189" s="61"/>
      <c r="E3189" s="62">
        <v>0</v>
      </c>
    </row>
    <row r="3190" spans="1:5" x14ac:dyDescent="0.2">
      <c r="A3190" s="60">
        <v>4351</v>
      </c>
      <c r="B3190" s="7" t="s">
        <v>3177</v>
      </c>
      <c r="C3190" s="60" t="s">
        <v>43</v>
      </c>
      <c r="D3190" s="61"/>
      <c r="E3190" s="62">
        <v>0</v>
      </c>
    </row>
    <row r="3191" spans="1:5" x14ac:dyDescent="0.2">
      <c r="A3191" s="60">
        <v>4384</v>
      </c>
      <c r="B3191" s="7" t="s">
        <v>3178</v>
      </c>
      <c r="C3191" s="60" t="s">
        <v>43</v>
      </c>
      <c r="D3191" s="61"/>
      <c r="E3191" s="62">
        <v>0</v>
      </c>
    </row>
    <row r="3192" spans="1:5" x14ac:dyDescent="0.2">
      <c r="A3192" s="60">
        <v>11054</v>
      </c>
      <c r="B3192" s="7" t="s">
        <v>3179</v>
      </c>
      <c r="C3192" s="60" t="s">
        <v>43</v>
      </c>
      <c r="D3192" s="61">
        <v>0.03</v>
      </c>
      <c r="E3192" s="62">
        <v>0</v>
      </c>
    </row>
    <row r="3193" spans="1:5" x14ac:dyDescent="0.2">
      <c r="A3193" s="60">
        <v>11055</v>
      </c>
      <c r="B3193" s="7" t="s">
        <v>3180</v>
      </c>
      <c r="C3193" s="60" t="s">
        <v>43</v>
      </c>
      <c r="D3193" s="61">
        <v>0.06</v>
      </c>
      <c r="E3193" s="62">
        <v>0</v>
      </c>
    </row>
    <row r="3194" spans="1:5" x14ac:dyDescent="0.2">
      <c r="A3194" s="60">
        <v>11056</v>
      </c>
      <c r="B3194" s="7" t="s">
        <v>3181</v>
      </c>
      <c r="C3194" s="60" t="s">
        <v>43</v>
      </c>
      <c r="D3194" s="61">
        <v>0.06</v>
      </c>
      <c r="E3194" s="62">
        <v>0</v>
      </c>
    </row>
    <row r="3195" spans="1:5" x14ac:dyDescent="0.2">
      <c r="A3195" s="60">
        <v>11057</v>
      </c>
      <c r="B3195" s="7" t="s">
        <v>3182</v>
      </c>
      <c r="C3195" s="60" t="s">
        <v>43</v>
      </c>
      <c r="D3195" s="61">
        <v>0.13</v>
      </c>
      <c r="E3195" s="62">
        <v>0</v>
      </c>
    </row>
    <row r="3196" spans="1:5" x14ac:dyDescent="0.2">
      <c r="A3196" s="60">
        <v>11059</v>
      </c>
      <c r="B3196" s="7" t="s">
        <v>3183</v>
      </c>
      <c r="C3196" s="60" t="s">
        <v>43</v>
      </c>
      <c r="D3196" s="61">
        <v>0.25</v>
      </c>
      <c r="E3196" s="62">
        <v>0</v>
      </c>
    </row>
    <row r="3197" spans="1:5" x14ac:dyDescent="0.2">
      <c r="A3197" s="60">
        <v>11058</v>
      </c>
      <c r="B3197" s="7" t="s">
        <v>3184</v>
      </c>
      <c r="C3197" s="60" t="s">
        <v>43</v>
      </c>
      <c r="D3197" s="61">
        <v>0.33</v>
      </c>
      <c r="E3197" s="62">
        <v>0</v>
      </c>
    </row>
    <row r="3198" spans="1:5" x14ac:dyDescent="0.2">
      <c r="A3198" s="60">
        <v>4320</v>
      </c>
      <c r="B3198" s="7" t="s">
        <v>3185</v>
      </c>
      <c r="C3198" s="60" t="s">
        <v>43</v>
      </c>
      <c r="D3198" s="61">
        <v>2.64</v>
      </c>
      <c r="E3198" s="62">
        <v>0</v>
      </c>
    </row>
    <row r="3199" spans="1:5" x14ac:dyDescent="0.2">
      <c r="A3199" s="60">
        <v>4318</v>
      </c>
      <c r="B3199" s="7" t="s">
        <v>3186</v>
      </c>
      <c r="C3199" s="60" t="s">
        <v>43</v>
      </c>
      <c r="D3199" s="61">
        <v>1.29</v>
      </c>
      <c r="E3199" s="62">
        <v>0</v>
      </c>
    </row>
    <row r="3200" spans="1:5" x14ac:dyDescent="0.2">
      <c r="A3200" s="60">
        <v>4380</v>
      </c>
      <c r="B3200" s="7" t="s">
        <v>3187</v>
      </c>
      <c r="C3200" s="60" t="s">
        <v>43</v>
      </c>
      <c r="D3200" s="61">
        <v>1.1100000000000001</v>
      </c>
      <c r="E3200" s="62">
        <v>0</v>
      </c>
    </row>
    <row r="3201" spans="1:5" x14ac:dyDescent="0.2">
      <c r="A3201" s="60">
        <v>4299</v>
      </c>
      <c r="B3201" s="7" t="s">
        <v>3188</v>
      </c>
      <c r="C3201" s="60" t="s">
        <v>43</v>
      </c>
      <c r="D3201" s="61">
        <v>1.05</v>
      </c>
      <c r="E3201" s="62">
        <v>0</v>
      </c>
    </row>
    <row r="3202" spans="1:5" x14ac:dyDescent="0.2">
      <c r="A3202" s="60">
        <v>4304</v>
      </c>
      <c r="B3202" s="7" t="s">
        <v>3189</v>
      </c>
      <c r="C3202" s="60" t="s">
        <v>43</v>
      </c>
      <c r="D3202" s="61">
        <v>1.43</v>
      </c>
      <c r="E3202" s="62">
        <v>0</v>
      </c>
    </row>
    <row r="3203" spans="1:5" x14ac:dyDescent="0.2">
      <c r="A3203" s="60">
        <v>4305</v>
      </c>
      <c r="B3203" s="7" t="s">
        <v>3190</v>
      </c>
      <c r="C3203" s="60" t="s">
        <v>43</v>
      </c>
      <c r="D3203" s="61">
        <v>1.66</v>
      </c>
      <c r="E3203" s="62">
        <v>0</v>
      </c>
    </row>
    <row r="3204" spans="1:5" x14ac:dyDescent="0.2">
      <c r="A3204" s="60">
        <v>4306</v>
      </c>
      <c r="B3204" s="7" t="s">
        <v>3191</v>
      </c>
      <c r="C3204" s="60" t="s">
        <v>43</v>
      </c>
      <c r="D3204" s="61">
        <v>1.93</v>
      </c>
      <c r="E3204" s="62">
        <v>0</v>
      </c>
    </row>
    <row r="3205" spans="1:5" x14ac:dyDescent="0.2">
      <c r="A3205" s="60">
        <v>4308</v>
      </c>
      <c r="B3205" s="7" t="s">
        <v>3192</v>
      </c>
      <c r="C3205" s="60" t="s">
        <v>43</v>
      </c>
      <c r="D3205" s="61">
        <v>3.99</v>
      </c>
      <c r="E3205" s="62">
        <v>0</v>
      </c>
    </row>
    <row r="3206" spans="1:5" x14ac:dyDescent="0.2">
      <c r="A3206" s="60">
        <v>4302</v>
      </c>
      <c r="B3206" s="7" t="s">
        <v>3193</v>
      </c>
      <c r="C3206" s="60" t="s">
        <v>43</v>
      </c>
      <c r="D3206" s="61">
        <v>3</v>
      </c>
      <c r="E3206" s="62">
        <v>0</v>
      </c>
    </row>
    <row r="3207" spans="1:5" x14ac:dyDescent="0.2">
      <c r="A3207" s="60">
        <v>4300</v>
      </c>
      <c r="B3207" s="7" t="s">
        <v>3194</v>
      </c>
      <c r="C3207" s="60" t="s">
        <v>43</v>
      </c>
      <c r="D3207" s="61">
        <v>0.71</v>
      </c>
      <c r="E3207" s="62">
        <v>0</v>
      </c>
    </row>
    <row r="3208" spans="1:5" x14ac:dyDescent="0.2">
      <c r="A3208" s="60">
        <v>4301</v>
      </c>
      <c r="B3208" s="7" t="s">
        <v>3195</v>
      </c>
      <c r="C3208" s="60" t="s">
        <v>43</v>
      </c>
      <c r="D3208" s="61">
        <v>0.87</v>
      </c>
      <c r="E3208" s="62">
        <v>0</v>
      </c>
    </row>
    <row r="3209" spans="1:5" x14ac:dyDescent="0.2">
      <c r="A3209" s="60">
        <v>40547</v>
      </c>
      <c r="B3209" s="7" t="s">
        <v>3196</v>
      </c>
      <c r="C3209" s="60" t="s">
        <v>2094</v>
      </c>
      <c r="D3209" s="61"/>
      <c r="E3209" s="62">
        <v>0</v>
      </c>
    </row>
    <row r="3210" spans="1:5" x14ac:dyDescent="0.2">
      <c r="A3210" s="60">
        <v>11962</v>
      </c>
      <c r="B3210" s="7" t="s">
        <v>3197</v>
      </c>
      <c r="C3210" s="60" t="s">
        <v>43</v>
      </c>
      <c r="D3210" s="61"/>
      <c r="E3210" s="62">
        <v>0</v>
      </c>
    </row>
    <row r="3211" spans="1:5" x14ac:dyDescent="0.2">
      <c r="A3211" s="60">
        <v>4332</v>
      </c>
      <c r="B3211" s="7" t="s">
        <v>3198</v>
      </c>
      <c r="C3211" s="60" t="s">
        <v>43</v>
      </c>
      <c r="D3211" s="61"/>
      <c r="E3211" s="62">
        <v>0</v>
      </c>
    </row>
    <row r="3212" spans="1:5" x14ac:dyDescent="0.2">
      <c r="A3212" s="60">
        <v>4331</v>
      </c>
      <c r="B3212" s="7" t="s">
        <v>3199</v>
      </c>
      <c r="C3212" s="60" t="s">
        <v>43</v>
      </c>
      <c r="D3212" s="61"/>
      <c r="E3212" s="62">
        <v>0</v>
      </c>
    </row>
    <row r="3213" spans="1:5" x14ac:dyDescent="0.2">
      <c r="A3213" s="60">
        <v>4336</v>
      </c>
      <c r="B3213" s="7" t="s">
        <v>3200</v>
      </c>
      <c r="C3213" s="60" t="s">
        <v>43</v>
      </c>
      <c r="D3213" s="61"/>
      <c r="E3213" s="62">
        <v>0</v>
      </c>
    </row>
    <row r="3214" spans="1:5" x14ac:dyDescent="0.2">
      <c r="A3214" s="60">
        <v>11948</v>
      </c>
      <c r="B3214" s="7" t="s">
        <v>3201</v>
      </c>
      <c r="C3214" s="60" t="s">
        <v>43</v>
      </c>
      <c r="D3214" s="61"/>
      <c r="E3214" s="62">
        <v>0</v>
      </c>
    </row>
    <row r="3215" spans="1:5" x14ac:dyDescent="0.2">
      <c r="A3215" s="60">
        <v>4382</v>
      </c>
      <c r="B3215" s="7" t="s">
        <v>3202</v>
      </c>
      <c r="C3215" s="60" t="s">
        <v>43</v>
      </c>
      <c r="D3215" s="61"/>
      <c r="E3215" s="62">
        <v>0</v>
      </c>
    </row>
    <row r="3216" spans="1:5" x14ac:dyDescent="0.2">
      <c r="A3216" s="60">
        <v>4354</v>
      </c>
      <c r="B3216" s="7" t="s">
        <v>3203</v>
      </c>
      <c r="C3216" s="60" t="s">
        <v>43</v>
      </c>
      <c r="D3216" s="61"/>
      <c r="E3216" s="62">
        <v>0</v>
      </c>
    </row>
    <row r="3217" spans="1:5" x14ac:dyDescent="0.2">
      <c r="A3217" s="60">
        <v>40839</v>
      </c>
      <c r="B3217" s="7" t="s">
        <v>3204</v>
      </c>
      <c r="C3217" s="60" t="s">
        <v>2094</v>
      </c>
      <c r="D3217" s="61"/>
      <c r="E3217" s="62">
        <v>0</v>
      </c>
    </row>
    <row r="3218" spans="1:5" x14ac:dyDescent="0.2">
      <c r="A3218" s="60">
        <v>40552</v>
      </c>
      <c r="B3218" s="7" t="s">
        <v>3205</v>
      </c>
      <c r="C3218" s="60" t="s">
        <v>2094</v>
      </c>
      <c r="D3218" s="61"/>
      <c r="E3218" s="62">
        <v>0</v>
      </c>
    </row>
    <row r="3219" spans="1:5" x14ac:dyDescent="0.2">
      <c r="A3219" s="60">
        <v>40549</v>
      </c>
      <c r="B3219" s="7" t="s">
        <v>3206</v>
      </c>
      <c r="C3219" s="60" t="s">
        <v>2094</v>
      </c>
      <c r="D3219" s="61"/>
      <c r="E3219" s="62">
        <v>0</v>
      </c>
    </row>
    <row r="3220" spans="1:5" x14ac:dyDescent="0.2">
      <c r="A3220" s="60">
        <v>43965</v>
      </c>
      <c r="B3220" s="7" t="s">
        <v>12413</v>
      </c>
      <c r="C3220" s="60" t="s">
        <v>43</v>
      </c>
      <c r="D3220" s="61"/>
      <c r="E3220" s="62">
        <v>0</v>
      </c>
    </row>
    <row r="3221" spans="1:5" x14ac:dyDescent="0.2">
      <c r="A3221" s="60">
        <v>4385</v>
      </c>
      <c r="B3221" s="7" t="s">
        <v>3207</v>
      </c>
      <c r="C3221" s="60" t="s">
        <v>3208</v>
      </c>
      <c r="D3221" s="61">
        <v>2706.31</v>
      </c>
      <c r="E3221" s="62">
        <v>0</v>
      </c>
    </row>
    <row r="3222" spans="1:5" x14ac:dyDescent="0.2">
      <c r="A3222" s="60">
        <v>45236</v>
      </c>
      <c r="B3222" s="7" t="s">
        <v>3209</v>
      </c>
      <c r="C3222" s="60" t="s">
        <v>17</v>
      </c>
      <c r="D3222" s="61">
        <v>20.71</v>
      </c>
      <c r="E3222" s="62">
        <v>0</v>
      </c>
    </row>
    <row r="3223" spans="1:5" x14ac:dyDescent="0.2">
      <c r="A3223" s="60">
        <v>20078</v>
      </c>
      <c r="B3223" s="7" t="s">
        <v>3210</v>
      </c>
      <c r="C3223" s="60" t="s">
        <v>43</v>
      </c>
      <c r="D3223" s="61">
        <v>36.200000000000003</v>
      </c>
      <c r="E3223" s="62">
        <v>0</v>
      </c>
    </row>
    <row r="3224" spans="1:5" x14ac:dyDescent="0.2">
      <c r="A3224" s="60">
        <v>39897</v>
      </c>
      <c r="B3224" s="7" t="s">
        <v>3211</v>
      </c>
      <c r="C3224" s="60" t="s">
        <v>43</v>
      </c>
      <c r="D3224" s="61"/>
      <c r="E3224" s="62">
        <v>0</v>
      </c>
    </row>
    <row r="3225" spans="1:5" x14ac:dyDescent="0.2">
      <c r="A3225" s="60">
        <v>118</v>
      </c>
      <c r="B3225" s="7" t="s">
        <v>3212</v>
      </c>
      <c r="C3225" s="60" t="s">
        <v>43</v>
      </c>
      <c r="D3225" s="61">
        <v>76.53</v>
      </c>
      <c r="E3225" s="62">
        <v>0</v>
      </c>
    </row>
    <row r="3226" spans="1:5" x14ac:dyDescent="0.2">
      <c r="A3226" s="60">
        <v>4396</v>
      </c>
      <c r="B3226" s="7" t="s">
        <v>3213</v>
      </c>
      <c r="C3226" s="60" t="s">
        <v>410</v>
      </c>
      <c r="D3226" s="61">
        <v>307.39999999999998</v>
      </c>
      <c r="E3226" s="62">
        <v>0</v>
      </c>
    </row>
    <row r="3227" spans="1:5" x14ac:dyDescent="0.2">
      <c r="A3227" s="60">
        <v>36881</v>
      </c>
      <c r="B3227" s="7" t="s">
        <v>3214</v>
      </c>
      <c r="C3227" s="60" t="s">
        <v>410</v>
      </c>
      <c r="D3227" s="61">
        <v>224.42</v>
      </c>
      <c r="E3227" s="62">
        <v>0</v>
      </c>
    </row>
    <row r="3228" spans="1:5" x14ac:dyDescent="0.2">
      <c r="A3228" s="60">
        <v>4397</v>
      </c>
      <c r="B3228" s="7" t="s">
        <v>3215</v>
      </c>
      <c r="C3228" s="60" t="s">
        <v>410</v>
      </c>
      <c r="D3228" s="61">
        <v>312.52999999999997</v>
      </c>
      <c r="E3228" s="62">
        <v>0</v>
      </c>
    </row>
    <row r="3229" spans="1:5" x14ac:dyDescent="0.2">
      <c r="A3229" s="60">
        <v>36882</v>
      </c>
      <c r="B3229" s="7" t="s">
        <v>3216</v>
      </c>
      <c r="C3229" s="60" t="s">
        <v>410</v>
      </c>
      <c r="D3229" s="61">
        <v>228.84</v>
      </c>
      <c r="E3229" s="62">
        <v>0</v>
      </c>
    </row>
    <row r="3230" spans="1:5" x14ac:dyDescent="0.2">
      <c r="A3230" s="60">
        <v>4751</v>
      </c>
      <c r="B3230" s="7" t="s">
        <v>3217</v>
      </c>
      <c r="C3230" s="60" t="s">
        <v>188</v>
      </c>
      <c r="D3230" s="61">
        <v>22.76</v>
      </c>
      <c r="E3230" s="62">
        <v>0</v>
      </c>
    </row>
    <row r="3231" spans="1:5" x14ac:dyDescent="0.2">
      <c r="A3231" s="60">
        <v>41066</v>
      </c>
      <c r="B3231" s="7" t="s">
        <v>3218</v>
      </c>
      <c r="C3231" s="60" t="s">
        <v>190</v>
      </c>
      <c r="D3231" s="61">
        <v>3999.98</v>
      </c>
      <c r="E3231" s="62">
        <v>0</v>
      </c>
    </row>
    <row r="3232" spans="1:5" x14ac:dyDescent="0.2">
      <c r="A3232" s="60">
        <v>39604</v>
      </c>
      <c r="B3232" s="7" t="s">
        <v>3219</v>
      </c>
      <c r="C3232" s="60" t="s">
        <v>43</v>
      </c>
      <c r="D3232" s="61">
        <v>13.38</v>
      </c>
      <c r="E3232" s="62">
        <v>0</v>
      </c>
    </row>
    <row r="3233" spans="1:5" x14ac:dyDescent="0.2">
      <c r="A3233" s="60">
        <v>39605</v>
      </c>
      <c r="B3233" s="7" t="s">
        <v>3220</v>
      </c>
      <c r="C3233" s="60" t="s">
        <v>43</v>
      </c>
      <c r="D3233" s="61">
        <v>14.54</v>
      </c>
      <c r="E3233" s="62">
        <v>0</v>
      </c>
    </row>
    <row r="3234" spans="1:5" x14ac:dyDescent="0.2">
      <c r="A3234" s="60">
        <v>39606</v>
      </c>
      <c r="B3234" s="7" t="s">
        <v>3221</v>
      </c>
      <c r="C3234" s="60" t="s">
        <v>43</v>
      </c>
      <c r="D3234" s="61">
        <v>25.46</v>
      </c>
      <c r="E3234" s="62">
        <v>0</v>
      </c>
    </row>
    <row r="3235" spans="1:5" x14ac:dyDescent="0.2">
      <c r="A3235" s="60">
        <v>39607</v>
      </c>
      <c r="B3235" s="7" t="s">
        <v>3222</v>
      </c>
      <c r="C3235" s="60" t="s">
        <v>43</v>
      </c>
      <c r="D3235" s="61">
        <v>34.44</v>
      </c>
      <c r="E3235" s="62">
        <v>0</v>
      </c>
    </row>
    <row r="3236" spans="1:5" x14ac:dyDescent="0.2">
      <c r="A3236" s="60">
        <v>39594</v>
      </c>
      <c r="B3236" s="7" t="s">
        <v>3223</v>
      </c>
      <c r="C3236" s="60" t="s">
        <v>43</v>
      </c>
      <c r="D3236" s="61">
        <v>346.94</v>
      </c>
      <c r="E3236" s="62">
        <v>0</v>
      </c>
    </row>
    <row r="3237" spans="1:5" x14ac:dyDescent="0.2">
      <c r="A3237" s="60">
        <v>39596</v>
      </c>
      <c r="B3237" s="7" t="s">
        <v>3224</v>
      </c>
      <c r="C3237" s="60" t="s">
        <v>43</v>
      </c>
      <c r="D3237" s="61">
        <v>929.13</v>
      </c>
      <c r="E3237" s="62">
        <v>0</v>
      </c>
    </row>
    <row r="3238" spans="1:5" x14ac:dyDescent="0.2">
      <c r="A3238" s="60">
        <v>39595</v>
      </c>
      <c r="B3238" s="7" t="s">
        <v>3225</v>
      </c>
      <c r="C3238" s="60" t="s">
        <v>43</v>
      </c>
      <c r="D3238" s="61">
        <v>2087.63</v>
      </c>
      <c r="E3238" s="62">
        <v>0</v>
      </c>
    </row>
    <row r="3239" spans="1:5" x14ac:dyDescent="0.2">
      <c r="A3239" s="60">
        <v>39597</v>
      </c>
      <c r="B3239" s="7" t="s">
        <v>3226</v>
      </c>
      <c r="C3239" s="60" t="s">
        <v>43</v>
      </c>
      <c r="D3239" s="61">
        <v>3274.73</v>
      </c>
      <c r="E3239" s="62">
        <v>0</v>
      </c>
    </row>
    <row r="3240" spans="1:5" x14ac:dyDescent="0.2">
      <c r="A3240" s="60">
        <v>10731</v>
      </c>
      <c r="B3240" s="7" t="s">
        <v>3227</v>
      </c>
      <c r="C3240" s="60" t="s">
        <v>410</v>
      </c>
      <c r="D3240" s="61"/>
      <c r="E3240" s="62">
        <v>0</v>
      </c>
    </row>
    <row r="3241" spans="1:5" x14ac:dyDescent="0.2">
      <c r="A3241" s="60">
        <v>4704</v>
      </c>
      <c r="B3241" s="7" t="s">
        <v>3228</v>
      </c>
      <c r="C3241" s="60" t="s">
        <v>410</v>
      </c>
      <c r="D3241" s="61"/>
      <c r="E3241" s="62">
        <v>0</v>
      </c>
    </row>
    <row r="3242" spans="1:5" x14ac:dyDescent="0.2">
      <c r="A3242" s="60">
        <v>10730</v>
      </c>
      <c r="B3242" s="7" t="s">
        <v>3229</v>
      </c>
      <c r="C3242" s="60" t="s">
        <v>410</v>
      </c>
      <c r="D3242" s="61"/>
      <c r="E3242" s="62">
        <v>0</v>
      </c>
    </row>
    <row r="3243" spans="1:5" x14ac:dyDescent="0.2">
      <c r="A3243" s="60">
        <v>4720</v>
      </c>
      <c r="B3243" s="7" t="s">
        <v>3230</v>
      </c>
      <c r="C3243" s="60" t="s">
        <v>24</v>
      </c>
      <c r="D3243" s="61">
        <v>114.01</v>
      </c>
      <c r="E3243" s="62">
        <v>0</v>
      </c>
    </row>
    <row r="3244" spans="1:5" x14ac:dyDescent="0.2">
      <c r="A3244" s="60">
        <v>4721</v>
      </c>
      <c r="B3244" s="7" t="s">
        <v>3231</v>
      </c>
      <c r="C3244" s="60" t="s">
        <v>24</v>
      </c>
      <c r="D3244" s="61">
        <v>98.75</v>
      </c>
      <c r="E3244" s="62">
        <v>0</v>
      </c>
    </row>
    <row r="3245" spans="1:5" x14ac:dyDescent="0.2">
      <c r="A3245" s="60">
        <v>4718</v>
      </c>
      <c r="B3245" s="7" t="s">
        <v>3232</v>
      </c>
      <c r="C3245" s="60" t="s">
        <v>24</v>
      </c>
      <c r="D3245" s="61">
        <v>99.27</v>
      </c>
      <c r="E3245" s="62">
        <v>0</v>
      </c>
    </row>
    <row r="3246" spans="1:5" x14ac:dyDescent="0.2">
      <c r="A3246" s="60">
        <v>4722</v>
      </c>
      <c r="B3246" s="7" t="s">
        <v>3233</v>
      </c>
      <c r="C3246" s="60" t="s">
        <v>24</v>
      </c>
      <c r="D3246" s="61">
        <v>93.28</v>
      </c>
      <c r="E3246" s="62">
        <v>0</v>
      </c>
    </row>
    <row r="3247" spans="1:5" x14ac:dyDescent="0.2">
      <c r="A3247" s="60">
        <v>4730</v>
      </c>
      <c r="B3247" s="7" t="s">
        <v>3234</v>
      </c>
      <c r="C3247" s="60" t="s">
        <v>24</v>
      </c>
      <c r="D3247" s="61">
        <v>92.82</v>
      </c>
      <c r="E3247" s="62">
        <v>0</v>
      </c>
    </row>
    <row r="3248" spans="1:5" x14ac:dyDescent="0.2">
      <c r="A3248" s="60">
        <v>13186</v>
      </c>
      <c r="B3248" s="7" t="s">
        <v>3235</v>
      </c>
      <c r="C3248" s="60" t="s">
        <v>24</v>
      </c>
      <c r="D3248" s="61">
        <v>107.1</v>
      </c>
      <c r="E3248" s="62">
        <v>0</v>
      </c>
    </row>
    <row r="3249" spans="1:5" x14ac:dyDescent="0.2">
      <c r="A3249" s="60">
        <v>10737</v>
      </c>
      <c r="B3249" s="7" t="s">
        <v>3236</v>
      </c>
      <c r="C3249" s="60" t="s">
        <v>410</v>
      </c>
      <c r="D3249" s="61"/>
      <c r="E3249" s="62">
        <v>0</v>
      </c>
    </row>
    <row r="3250" spans="1:5" x14ac:dyDescent="0.2">
      <c r="A3250" s="60">
        <v>10734</v>
      </c>
      <c r="B3250" s="7" t="s">
        <v>3237</v>
      </c>
      <c r="C3250" s="60" t="s">
        <v>410</v>
      </c>
      <c r="D3250" s="61"/>
      <c r="E3250" s="62">
        <v>0</v>
      </c>
    </row>
    <row r="3251" spans="1:5" x14ac:dyDescent="0.2">
      <c r="A3251" s="60">
        <v>4708</v>
      </c>
      <c r="B3251" s="7" t="s">
        <v>3238</v>
      </c>
      <c r="C3251" s="60" t="s">
        <v>410</v>
      </c>
      <c r="D3251" s="61"/>
      <c r="E3251" s="62">
        <v>0</v>
      </c>
    </row>
    <row r="3252" spans="1:5" x14ac:dyDescent="0.2">
      <c r="A3252" s="60">
        <v>4712</v>
      </c>
      <c r="B3252" s="7" t="s">
        <v>3239</v>
      </c>
      <c r="C3252" s="60" t="s">
        <v>410</v>
      </c>
      <c r="D3252" s="61"/>
      <c r="E3252" s="62">
        <v>0</v>
      </c>
    </row>
    <row r="3253" spans="1:5" x14ac:dyDescent="0.2">
      <c r="A3253" s="60">
        <v>4710</v>
      </c>
      <c r="B3253" s="7" t="s">
        <v>3240</v>
      </c>
      <c r="C3253" s="60" t="s">
        <v>410</v>
      </c>
      <c r="D3253" s="61"/>
      <c r="E3253" s="62">
        <v>0</v>
      </c>
    </row>
    <row r="3254" spans="1:5" x14ac:dyDescent="0.2">
      <c r="A3254" s="60">
        <v>4750</v>
      </c>
      <c r="B3254" s="7" t="s">
        <v>3241</v>
      </c>
      <c r="C3254" s="60" t="s">
        <v>188</v>
      </c>
      <c r="D3254" s="61">
        <v>22.76</v>
      </c>
      <c r="E3254" s="62">
        <v>0</v>
      </c>
    </row>
    <row r="3255" spans="1:5" x14ac:dyDescent="0.2">
      <c r="A3255" s="60">
        <v>41065</v>
      </c>
      <c r="B3255" s="7" t="s">
        <v>3242</v>
      </c>
      <c r="C3255" s="60" t="s">
        <v>190</v>
      </c>
      <c r="D3255" s="61">
        <v>3999.98</v>
      </c>
      <c r="E3255" s="62">
        <v>0</v>
      </c>
    </row>
    <row r="3256" spans="1:5" x14ac:dyDescent="0.2">
      <c r="A3256" s="60">
        <v>34747</v>
      </c>
      <c r="B3256" s="7" t="s">
        <v>3243</v>
      </c>
      <c r="C3256" s="60" t="s">
        <v>23</v>
      </c>
      <c r="D3256" s="61">
        <v>141.69</v>
      </c>
      <c r="E3256" s="62">
        <v>0</v>
      </c>
    </row>
    <row r="3257" spans="1:5" x14ac:dyDescent="0.2">
      <c r="A3257" s="60">
        <v>4826</v>
      </c>
      <c r="B3257" s="7" t="s">
        <v>3244</v>
      </c>
      <c r="C3257" s="60" t="s">
        <v>23</v>
      </c>
      <c r="D3257" s="61">
        <v>152.35</v>
      </c>
      <c r="E3257" s="62">
        <v>0</v>
      </c>
    </row>
    <row r="3258" spans="1:5" x14ac:dyDescent="0.2">
      <c r="A3258" s="60">
        <v>41975</v>
      </c>
      <c r="B3258" s="7" t="s">
        <v>3245</v>
      </c>
      <c r="C3258" s="60" t="s">
        <v>410</v>
      </c>
      <c r="D3258" s="61"/>
      <c r="E3258" s="62">
        <v>0</v>
      </c>
    </row>
    <row r="3259" spans="1:5" x14ac:dyDescent="0.2">
      <c r="A3259" s="60">
        <v>4825</v>
      </c>
      <c r="B3259" s="7" t="s">
        <v>3246</v>
      </c>
      <c r="C3259" s="60" t="s">
        <v>23</v>
      </c>
      <c r="D3259" s="61">
        <v>210.89</v>
      </c>
      <c r="E3259" s="62">
        <v>0</v>
      </c>
    </row>
    <row r="3260" spans="1:5" x14ac:dyDescent="0.2">
      <c r="A3260" s="60">
        <v>34744</v>
      </c>
      <c r="B3260" s="7" t="s">
        <v>3247</v>
      </c>
      <c r="C3260" s="60" t="s">
        <v>410</v>
      </c>
      <c r="D3260" s="61"/>
      <c r="E3260" s="62">
        <v>0</v>
      </c>
    </row>
    <row r="3261" spans="1:5" x14ac:dyDescent="0.2">
      <c r="A3261" s="60">
        <v>39430</v>
      </c>
      <c r="B3261" s="7" t="s">
        <v>3248</v>
      </c>
      <c r="C3261" s="60" t="s">
        <v>43</v>
      </c>
      <c r="D3261" s="61">
        <v>1.94</v>
      </c>
      <c r="E3261" s="62">
        <v>0</v>
      </c>
    </row>
    <row r="3262" spans="1:5" x14ac:dyDescent="0.2">
      <c r="A3262" s="60">
        <v>39573</v>
      </c>
      <c r="B3262" s="7" t="s">
        <v>3249</v>
      </c>
      <c r="C3262" s="60" t="s">
        <v>43</v>
      </c>
      <c r="D3262" s="61">
        <v>1.91</v>
      </c>
      <c r="E3262" s="62">
        <v>0</v>
      </c>
    </row>
    <row r="3263" spans="1:5" x14ac:dyDescent="0.2">
      <c r="A3263" s="60">
        <v>38410</v>
      </c>
      <c r="B3263" s="7" t="s">
        <v>3250</v>
      </c>
      <c r="C3263" s="60" t="s">
        <v>43</v>
      </c>
      <c r="D3263" s="61">
        <v>13322.13</v>
      </c>
      <c r="E3263" s="62">
        <v>0</v>
      </c>
    </row>
    <row r="3264" spans="1:5" x14ac:dyDescent="0.2">
      <c r="A3264" s="60">
        <v>43082</v>
      </c>
      <c r="B3264" s="7" t="s">
        <v>3251</v>
      </c>
      <c r="C3264" s="60" t="s">
        <v>17</v>
      </c>
      <c r="D3264" s="61">
        <v>10.3</v>
      </c>
      <c r="E3264" s="62">
        <v>0</v>
      </c>
    </row>
    <row r="3265" spans="1:5" x14ac:dyDescent="0.2">
      <c r="A3265" s="60">
        <v>43083</v>
      </c>
      <c r="B3265" s="7" t="s">
        <v>3252</v>
      </c>
      <c r="C3265" s="60" t="s">
        <v>17</v>
      </c>
      <c r="D3265" s="61">
        <v>8.92</v>
      </c>
      <c r="E3265" s="62">
        <v>0</v>
      </c>
    </row>
    <row r="3266" spans="1:5" x14ac:dyDescent="0.2">
      <c r="A3266" s="60">
        <v>40535</v>
      </c>
      <c r="B3266" s="7" t="s">
        <v>3253</v>
      </c>
      <c r="C3266" s="60" t="s">
        <v>17</v>
      </c>
      <c r="D3266" s="61">
        <v>8.92</v>
      </c>
      <c r="E3266" s="62">
        <v>0</v>
      </c>
    </row>
    <row r="3267" spans="1:5" x14ac:dyDescent="0.2">
      <c r="A3267" s="60">
        <v>40598</v>
      </c>
      <c r="B3267" s="7" t="s">
        <v>3254</v>
      </c>
      <c r="C3267" s="60" t="s">
        <v>17</v>
      </c>
      <c r="D3267" s="61">
        <v>8.6999999999999993</v>
      </c>
      <c r="E3267" s="62">
        <v>0</v>
      </c>
    </row>
    <row r="3268" spans="1:5" x14ac:dyDescent="0.2">
      <c r="A3268" s="60">
        <v>43692</v>
      </c>
      <c r="B3268" s="7" t="s">
        <v>3255</v>
      </c>
      <c r="C3268" s="60" t="s">
        <v>17</v>
      </c>
      <c r="D3268" s="61">
        <v>9.4</v>
      </c>
      <c r="E3268" s="62">
        <v>0</v>
      </c>
    </row>
    <row r="3269" spans="1:5" x14ac:dyDescent="0.2">
      <c r="A3269" s="60">
        <v>43665</v>
      </c>
      <c r="B3269" s="7" t="s">
        <v>3256</v>
      </c>
      <c r="C3269" s="60" t="s">
        <v>17</v>
      </c>
      <c r="D3269" s="61">
        <v>8.85</v>
      </c>
      <c r="E3269" s="62">
        <v>0</v>
      </c>
    </row>
    <row r="3270" spans="1:5" x14ac:dyDescent="0.2">
      <c r="A3270" s="60">
        <v>10966</v>
      </c>
      <c r="B3270" s="7" t="s">
        <v>3257</v>
      </c>
      <c r="C3270" s="60" t="s">
        <v>17</v>
      </c>
      <c r="D3270" s="61">
        <v>9.4</v>
      </c>
      <c r="E3270" s="62">
        <v>0</v>
      </c>
    </row>
    <row r="3271" spans="1:5" x14ac:dyDescent="0.2">
      <c r="A3271" s="60">
        <v>39427</v>
      </c>
      <c r="B3271" s="7" t="s">
        <v>3258</v>
      </c>
      <c r="C3271" s="60" t="s">
        <v>23</v>
      </c>
      <c r="D3271" s="61">
        <v>5.16</v>
      </c>
      <c r="E3271" s="62">
        <v>0</v>
      </c>
    </row>
    <row r="3272" spans="1:5" x14ac:dyDescent="0.2">
      <c r="A3272" s="60">
        <v>39424</v>
      </c>
      <c r="B3272" s="7" t="s">
        <v>3259</v>
      </c>
      <c r="C3272" s="60" t="s">
        <v>23</v>
      </c>
      <c r="D3272" s="61">
        <v>3.07</v>
      </c>
      <c r="E3272" s="62">
        <v>0</v>
      </c>
    </row>
    <row r="3273" spans="1:5" x14ac:dyDescent="0.2">
      <c r="A3273" s="60">
        <v>39425</v>
      </c>
      <c r="B3273" s="7" t="s">
        <v>3260</v>
      </c>
      <c r="C3273" s="60" t="s">
        <v>23</v>
      </c>
      <c r="D3273" s="61">
        <v>3.03</v>
      </c>
      <c r="E3273" s="62">
        <v>0</v>
      </c>
    </row>
    <row r="3274" spans="1:5" x14ac:dyDescent="0.2">
      <c r="A3274" s="60">
        <v>40664</v>
      </c>
      <c r="B3274" s="7" t="s">
        <v>3261</v>
      </c>
      <c r="C3274" s="60" t="s">
        <v>17</v>
      </c>
      <c r="D3274" s="61">
        <v>18.3</v>
      </c>
      <c r="E3274" s="62">
        <v>0</v>
      </c>
    </row>
    <row r="3275" spans="1:5" x14ac:dyDescent="0.2">
      <c r="A3275" s="60">
        <v>34360</v>
      </c>
      <c r="B3275" s="7" t="s">
        <v>3262</v>
      </c>
      <c r="C3275" s="60" t="s">
        <v>17</v>
      </c>
      <c r="D3275" s="61">
        <v>50</v>
      </c>
      <c r="E3275" s="62">
        <v>0</v>
      </c>
    </row>
    <row r="3276" spans="1:5" x14ac:dyDescent="0.2">
      <c r="A3276" s="60">
        <v>20259</v>
      </c>
      <c r="B3276" s="7" t="s">
        <v>3263</v>
      </c>
      <c r="C3276" s="60" t="s">
        <v>23</v>
      </c>
      <c r="D3276" s="61"/>
      <c r="E3276" s="62">
        <v>0</v>
      </c>
    </row>
    <row r="3277" spans="1:5" x14ac:dyDescent="0.2">
      <c r="A3277" s="60">
        <v>14077</v>
      </c>
      <c r="B3277" s="7" t="s">
        <v>3264</v>
      </c>
      <c r="C3277" s="60" t="s">
        <v>23</v>
      </c>
      <c r="D3277" s="61"/>
      <c r="E3277" s="62">
        <v>0</v>
      </c>
    </row>
    <row r="3278" spans="1:5" x14ac:dyDescent="0.2">
      <c r="A3278" s="60">
        <v>3678</v>
      </c>
      <c r="B3278" s="7" t="s">
        <v>3265</v>
      </c>
      <c r="C3278" s="60" t="s">
        <v>23</v>
      </c>
      <c r="D3278" s="61"/>
      <c r="E3278" s="62">
        <v>0</v>
      </c>
    </row>
    <row r="3279" spans="1:5" x14ac:dyDescent="0.2">
      <c r="A3279" s="60">
        <v>11552</v>
      </c>
      <c r="B3279" s="7" t="s">
        <v>3266</v>
      </c>
      <c r="C3279" s="60" t="s">
        <v>23</v>
      </c>
      <c r="D3279" s="61">
        <v>7.96</v>
      </c>
      <c r="E3279" s="62">
        <v>0</v>
      </c>
    </row>
    <row r="3280" spans="1:5" x14ac:dyDescent="0.2">
      <c r="A3280" s="60">
        <v>585</v>
      </c>
      <c r="B3280" s="7" t="s">
        <v>3267</v>
      </c>
      <c r="C3280" s="60" t="s">
        <v>17</v>
      </c>
      <c r="D3280" s="61">
        <v>40</v>
      </c>
      <c r="E3280" s="62">
        <v>0</v>
      </c>
    </row>
    <row r="3281" spans="1:5" x14ac:dyDescent="0.2">
      <c r="A3281" s="60">
        <v>39418</v>
      </c>
      <c r="B3281" s="7" t="s">
        <v>3268</v>
      </c>
      <c r="C3281" s="60" t="s">
        <v>23</v>
      </c>
      <c r="D3281" s="61">
        <v>5.76</v>
      </c>
      <c r="E3281" s="62">
        <v>0</v>
      </c>
    </row>
    <row r="3282" spans="1:5" x14ac:dyDescent="0.2">
      <c r="A3282" s="60">
        <v>39419</v>
      </c>
      <c r="B3282" s="7" t="s">
        <v>3269</v>
      </c>
      <c r="C3282" s="60" t="s">
        <v>23</v>
      </c>
      <c r="D3282" s="61">
        <v>7.01</v>
      </c>
      <c r="E3282" s="62">
        <v>0</v>
      </c>
    </row>
    <row r="3283" spans="1:5" x14ac:dyDescent="0.2">
      <c r="A3283" s="60">
        <v>39420</v>
      </c>
      <c r="B3283" s="7" t="s">
        <v>3270</v>
      </c>
      <c r="C3283" s="60" t="s">
        <v>23</v>
      </c>
      <c r="D3283" s="61">
        <v>7.74</v>
      </c>
      <c r="E3283" s="62">
        <v>0</v>
      </c>
    </row>
    <row r="3284" spans="1:5" x14ac:dyDescent="0.2">
      <c r="A3284" s="60">
        <v>39571</v>
      </c>
      <c r="B3284" s="7" t="s">
        <v>3271</v>
      </c>
      <c r="C3284" s="60" t="s">
        <v>23</v>
      </c>
      <c r="D3284" s="61">
        <v>4.68</v>
      </c>
      <c r="E3284" s="62">
        <v>0</v>
      </c>
    </row>
    <row r="3285" spans="1:5" x14ac:dyDescent="0.2">
      <c r="A3285" s="60">
        <v>39421</v>
      </c>
      <c r="B3285" s="7" t="s">
        <v>3272</v>
      </c>
      <c r="C3285" s="60" t="s">
        <v>23</v>
      </c>
      <c r="D3285" s="61">
        <v>6.82</v>
      </c>
      <c r="E3285" s="62">
        <v>0</v>
      </c>
    </row>
    <row r="3286" spans="1:5" x14ac:dyDescent="0.2">
      <c r="A3286" s="60">
        <v>39422</v>
      </c>
      <c r="B3286" s="7" t="s">
        <v>3273</v>
      </c>
      <c r="C3286" s="60" t="s">
        <v>23</v>
      </c>
      <c r="D3286" s="61">
        <v>7.96</v>
      </c>
      <c r="E3286" s="62">
        <v>0</v>
      </c>
    </row>
    <row r="3287" spans="1:5" x14ac:dyDescent="0.2">
      <c r="A3287" s="60">
        <v>39423</v>
      </c>
      <c r="B3287" s="7" t="s">
        <v>3274</v>
      </c>
      <c r="C3287" s="60" t="s">
        <v>23</v>
      </c>
      <c r="D3287" s="61">
        <v>9.24</v>
      </c>
      <c r="E3287" s="62">
        <v>0</v>
      </c>
    </row>
    <row r="3288" spans="1:5" x14ac:dyDescent="0.2">
      <c r="A3288" s="60">
        <v>39426</v>
      </c>
      <c r="B3288" s="7" t="s">
        <v>3275</v>
      </c>
      <c r="C3288" s="60" t="s">
        <v>23</v>
      </c>
      <c r="D3288" s="61">
        <v>20.78</v>
      </c>
      <c r="E3288" s="62">
        <v>0</v>
      </c>
    </row>
    <row r="3289" spans="1:5" x14ac:dyDescent="0.2">
      <c r="A3289" s="60">
        <v>39429</v>
      </c>
      <c r="B3289" s="7" t="s">
        <v>3276</v>
      </c>
      <c r="C3289" s="60" t="s">
        <v>23</v>
      </c>
      <c r="D3289" s="61">
        <v>6.55</v>
      </c>
      <c r="E3289" s="62">
        <v>0</v>
      </c>
    </row>
    <row r="3290" spans="1:5" x14ac:dyDescent="0.2">
      <c r="A3290" s="60">
        <v>39428</v>
      </c>
      <c r="B3290" s="7" t="s">
        <v>3277</v>
      </c>
      <c r="C3290" s="60" t="s">
        <v>23</v>
      </c>
      <c r="D3290" s="61">
        <v>5</v>
      </c>
      <c r="E3290" s="62">
        <v>0</v>
      </c>
    </row>
    <row r="3291" spans="1:5" x14ac:dyDescent="0.2">
      <c r="A3291" s="60">
        <v>39572</v>
      </c>
      <c r="B3291" s="7" t="s">
        <v>3278</v>
      </c>
      <c r="C3291" s="60" t="s">
        <v>23</v>
      </c>
      <c r="D3291" s="61">
        <v>4.33</v>
      </c>
      <c r="E3291" s="62">
        <v>0</v>
      </c>
    </row>
    <row r="3292" spans="1:5" x14ac:dyDescent="0.2">
      <c r="A3292" s="60">
        <v>39570</v>
      </c>
      <c r="B3292" s="7" t="s">
        <v>3279</v>
      </c>
      <c r="C3292" s="60" t="s">
        <v>23</v>
      </c>
      <c r="D3292" s="61">
        <v>4.5999999999999996</v>
      </c>
      <c r="E3292" s="62">
        <v>0</v>
      </c>
    </row>
    <row r="3293" spans="1:5" x14ac:dyDescent="0.2">
      <c r="A3293" s="60">
        <v>39569</v>
      </c>
      <c r="B3293" s="7" t="s">
        <v>3280</v>
      </c>
      <c r="C3293" s="60" t="s">
        <v>23</v>
      </c>
      <c r="D3293" s="61">
        <v>4.54</v>
      </c>
      <c r="E3293" s="62">
        <v>0</v>
      </c>
    </row>
    <row r="3294" spans="1:5" x14ac:dyDescent="0.2">
      <c r="A3294" s="60">
        <v>39328</v>
      </c>
      <c r="B3294" s="7" t="s">
        <v>3281</v>
      </c>
      <c r="C3294" s="60" t="s">
        <v>23</v>
      </c>
      <c r="D3294" s="61">
        <v>4.6900000000000004</v>
      </c>
      <c r="E3294" s="62">
        <v>0</v>
      </c>
    </row>
    <row r="3295" spans="1:5" x14ac:dyDescent="0.2">
      <c r="A3295" s="60">
        <v>39029</v>
      </c>
      <c r="B3295" s="7" t="s">
        <v>3282</v>
      </c>
      <c r="C3295" s="60" t="s">
        <v>23</v>
      </c>
      <c r="D3295" s="61">
        <v>14.67</v>
      </c>
      <c r="E3295" s="62">
        <v>0</v>
      </c>
    </row>
    <row r="3296" spans="1:5" x14ac:dyDescent="0.2">
      <c r="A3296" s="60">
        <v>39028</v>
      </c>
      <c r="B3296" s="7" t="s">
        <v>3283</v>
      </c>
      <c r="C3296" s="60" t="s">
        <v>23</v>
      </c>
      <c r="D3296" s="61">
        <v>8.5399999999999991</v>
      </c>
      <c r="E3296" s="62">
        <v>0</v>
      </c>
    </row>
    <row r="3297" spans="1:5" x14ac:dyDescent="0.2">
      <c r="A3297" s="60">
        <v>38541</v>
      </c>
      <c r="B3297" s="7" t="s">
        <v>3284</v>
      </c>
      <c r="C3297" s="60" t="s">
        <v>43</v>
      </c>
      <c r="D3297" s="61">
        <v>4594594.59</v>
      </c>
      <c r="E3297" s="62">
        <v>0</v>
      </c>
    </row>
    <row r="3298" spans="1:5" x14ac:dyDescent="0.2">
      <c r="A3298" s="60">
        <v>38542</v>
      </c>
      <c r="B3298" s="7" t="s">
        <v>3285</v>
      </c>
      <c r="C3298" s="60" t="s">
        <v>43</v>
      </c>
      <c r="D3298" s="61">
        <v>7045045.0499999998</v>
      </c>
      <c r="E3298" s="62">
        <v>0</v>
      </c>
    </row>
    <row r="3299" spans="1:5" x14ac:dyDescent="0.2">
      <c r="A3299" s="60">
        <v>45080</v>
      </c>
      <c r="B3299" s="7" t="s">
        <v>3286</v>
      </c>
      <c r="C3299" s="60" t="s">
        <v>43</v>
      </c>
      <c r="D3299" s="61">
        <v>15257.33</v>
      </c>
      <c r="E3299" s="62">
        <v>0</v>
      </c>
    </row>
    <row r="3300" spans="1:5" x14ac:dyDescent="0.2">
      <c r="A3300" s="60">
        <v>38543</v>
      </c>
      <c r="B3300" s="7" t="s">
        <v>3287</v>
      </c>
      <c r="C3300" s="60" t="s">
        <v>43</v>
      </c>
      <c r="D3300" s="61">
        <v>1434540.41</v>
      </c>
      <c r="E3300" s="62">
        <v>0</v>
      </c>
    </row>
    <row r="3301" spans="1:5" x14ac:dyDescent="0.2">
      <c r="A3301" s="60">
        <v>44002</v>
      </c>
      <c r="B3301" s="7" t="s">
        <v>3288</v>
      </c>
      <c r="C3301" s="60" t="s">
        <v>43</v>
      </c>
      <c r="D3301" s="61">
        <v>6700654.6299999999</v>
      </c>
      <c r="E3301" s="62">
        <v>0</v>
      </c>
    </row>
    <row r="3302" spans="1:5" x14ac:dyDescent="0.2">
      <c r="A3302" s="60">
        <v>43886</v>
      </c>
      <c r="B3302" s="7" t="s">
        <v>3289</v>
      </c>
      <c r="C3302" s="60" t="s">
        <v>43</v>
      </c>
      <c r="D3302" s="61">
        <v>3251954.99</v>
      </c>
      <c r="E3302" s="62">
        <v>0</v>
      </c>
    </row>
    <row r="3303" spans="1:5" x14ac:dyDescent="0.2">
      <c r="A3303" s="60">
        <v>40791</v>
      </c>
      <c r="B3303" s="7" t="s">
        <v>3290</v>
      </c>
      <c r="C3303" s="60" t="s">
        <v>43</v>
      </c>
      <c r="D3303" s="61">
        <v>50618.9</v>
      </c>
      <c r="E3303" s="62">
        <v>0</v>
      </c>
    </row>
    <row r="3304" spans="1:5" x14ac:dyDescent="0.2">
      <c r="A3304" s="60">
        <v>44003</v>
      </c>
      <c r="B3304" s="7" t="s">
        <v>3291</v>
      </c>
      <c r="C3304" s="60" t="s">
        <v>43</v>
      </c>
      <c r="D3304" s="61">
        <v>9311711.75</v>
      </c>
      <c r="E3304" s="62">
        <v>0</v>
      </c>
    </row>
    <row r="3305" spans="1:5" x14ac:dyDescent="0.2">
      <c r="A3305" s="60">
        <v>44548</v>
      </c>
      <c r="B3305" s="7" t="s">
        <v>3292</v>
      </c>
      <c r="C3305" s="60" t="s">
        <v>43</v>
      </c>
      <c r="D3305" s="61">
        <v>2847739.95</v>
      </c>
      <c r="E3305" s="62">
        <v>0</v>
      </c>
    </row>
    <row r="3306" spans="1:5" x14ac:dyDescent="0.2">
      <c r="A3306" s="60">
        <v>44550</v>
      </c>
      <c r="B3306" s="7" t="s">
        <v>3293</v>
      </c>
      <c r="C3306" s="60" t="s">
        <v>43</v>
      </c>
      <c r="D3306" s="61">
        <v>8934342.3499999996</v>
      </c>
      <c r="E3306" s="62">
        <v>0</v>
      </c>
    </row>
    <row r="3307" spans="1:5" x14ac:dyDescent="0.2">
      <c r="A3307" s="60">
        <v>44549</v>
      </c>
      <c r="B3307" s="7" t="s">
        <v>3294</v>
      </c>
      <c r="C3307" s="60" t="s">
        <v>43</v>
      </c>
      <c r="D3307" s="61">
        <v>6533237.8700000001</v>
      </c>
      <c r="E3307" s="62">
        <v>0</v>
      </c>
    </row>
    <row r="3308" spans="1:5" x14ac:dyDescent="0.2">
      <c r="A3308" s="60">
        <v>41982</v>
      </c>
      <c r="B3308" s="7" t="s">
        <v>3295</v>
      </c>
      <c r="C3308" s="60" t="s">
        <v>43</v>
      </c>
      <c r="D3308" s="61">
        <v>1735735.7</v>
      </c>
      <c r="E3308" s="62">
        <v>0</v>
      </c>
    </row>
    <row r="3309" spans="1:5" x14ac:dyDescent="0.2">
      <c r="A3309" s="60">
        <v>39012</v>
      </c>
      <c r="B3309" s="7" t="s">
        <v>3296</v>
      </c>
      <c r="C3309" s="60" t="s">
        <v>43</v>
      </c>
      <c r="D3309" s="61">
        <v>1018468.47</v>
      </c>
      <c r="E3309" s="62">
        <v>0</v>
      </c>
    </row>
    <row r="3310" spans="1:5" x14ac:dyDescent="0.2">
      <c r="A3310" s="60">
        <v>40435</v>
      </c>
      <c r="B3310" s="7" t="s">
        <v>3297</v>
      </c>
      <c r="C3310" s="60" t="s">
        <v>43</v>
      </c>
      <c r="D3310" s="61">
        <v>1028429.53</v>
      </c>
      <c r="E3310" s="62">
        <v>0</v>
      </c>
    </row>
    <row r="3311" spans="1:5" x14ac:dyDescent="0.2">
      <c r="A3311" s="60">
        <v>45265</v>
      </c>
      <c r="B3311" s="7" t="s">
        <v>3298</v>
      </c>
      <c r="C3311" s="60" t="s">
        <v>424</v>
      </c>
      <c r="D3311" s="61">
        <v>39.6</v>
      </c>
      <c r="E3311" s="62">
        <v>0</v>
      </c>
    </row>
    <row r="3312" spans="1:5" x14ac:dyDescent="0.2">
      <c r="A3312" s="60">
        <v>13617</v>
      </c>
      <c r="B3312" s="7" t="s">
        <v>3299</v>
      </c>
      <c r="C3312" s="60" t="s">
        <v>43</v>
      </c>
      <c r="D3312" s="61">
        <v>103492.08</v>
      </c>
      <c r="E3312" s="62">
        <v>0</v>
      </c>
    </row>
    <row r="3313" spans="1:5" x14ac:dyDescent="0.2">
      <c r="A3313" s="60">
        <v>35274</v>
      </c>
      <c r="B3313" s="7" t="s">
        <v>3300</v>
      </c>
      <c r="C3313" s="60" t="s">
        <v>23</v>
      </c>
      <c r="D3313" s="61">
        <v>47.69</v>
      </c>
      <c r="E3313" s="62">
        <v>0</v>
      </c>
    </row>
    <row r="3314" spans="1:5" x14ac:dyDescent="0.2">
      <c r="A3314" s="60">
        <v>35275</v>
      </c>
      <c r="B3314" s="7" t="s">
        <v>3301</v>
      </c>
      <c r="C3314" s="60" t="s">
        <v>23</v>
      </c>
      <c r="D3314" s="61">
        <v>101.22</v>
      </c>
      <c r="E3314" s="62">
        <v>0</v>
      </c>
    </row>
    <row r="3315" spans="1:5" x14ac:dyDescent="0.2">
      <c r="A3315" s="60">
        <v>35276</v>
      </c>
      <c r="B3315" s="7" t="s">
        <v>3302</v>
      </c>
      <c r="C3315" s="60" t="s">
        <v>23</v>
      </c>
      <c r="D3315" s="61">
        <v>176.12</v>
      </c>
      <c r="E3315" s="62">
        <v>0</v>
      </c>
    </row>
    <row r="3316" spans="1:5" x14ac:dyDescent="0.2">
      <c r="A3316" s="60">
        <v>11091</v>
      </c>
      <c r="B3316" s="7" t="s">
        <v>3303</v>
      </c>
      <c r="C3316" s="60" t="s">
        <v>43</v>
      </c>
      <c r="D3316" s="61">
        <v>1.28</v>
      </c>
      <c r="E3316" s="62">
        <v>0</v>
      </c>
    </row>
    <row r="3317" spans="1:5" x14ac:dyDescent="0.2">
      <c r="A3317" s="60">
        <v>37586</v>
      </c>
      <c r="B3317" s="7" t="s">
        <v>3304</v>
      </c>
      <c r="C3317" s="60" t="s">
        <v>2094</v>
      </c>
      <c r="D3317" s="61"/>
      <c r="E3317" s="62">
        <v>0</v>
      </c>
    </row>
    <row r="3318" spans="1:5" x14ac:dyDescent="0.2">
      <c r="A3318" s="60">
        <v>37395</v>
      </c>
      <c r="B3318" s="7" t="s">
        <v>3305</v>
      </c>
      <c r="C3318" s="60" t="s">
        <v>2094</v>
      </c>
      <c r="D3318" s="61"/>
      <c r="E3318" s="62">
        <v>0</v>
      </c>
    </row>
    <row r="3319" spans="1:5" x14ac:dyDescent="0.2">
      <c r="A3319" s="60">
        <v>14147</v>
      </c>
      <c r="B3319" s="7" t="s">
        <v>3306</v>
      </c>
      <c r="C3319" s="60" t="s">
        <v>2094</v>
      </c>
      <c r="D3319" s="61"/>
      <c r="E3319" s="62">
        <v>0</v>
      </c>
    </row>
    <row r="3320" spans="1:5" x14ac:dyDescent="0.2">
      <c r="A3320" s="60">
        <v>37396</v>
      </c>
      <c r="B3320" s="7" t="s">
        <v>3307</v>
      </c>
      <c r="C3320" s="60" t="s">
        <v>2094</v>
      </c>
      <c r="D3320" s="61"/>
      <c r="E3320" s="62">
        <v>0</v>
      </c>
    </row>
    <row r="3321" spans="1:5" x14ac:dyDescent="0.2">
      <c r="A3321" s="60">
        <v>37397</v>
      </c>
      <c r="B3321" s="7" t="s">
        <v>3308</v>
      </c>
      <c r="C3321" s="60" t="s">
        <v>2094</v>
      </c>
      <c r="D3321" s="61"/>
      <c r="E3321" s="62">
        <v>0</v>
      </c>
    </row>
    <row r="3322" spans="1:5" x14ac:dyDescent="0.2">
      <c r="A3322" s="60">
        <v>43606</v>
      </c>
      <c r="B3322" s="7" t="s">
        <v>3309</v>
      </c>
      <c r="C3322" s="60" t="s">
        <v>43</v>
      </c>
      <c r="D3322" s="61">
        <v>9.5399999999999991</v>
      </c>
      <c r="E3322" s="62">
        <v>0</v>
      </c>
    </row>
    <row r="3323" spans="1:5" x14ac:dyDescent="0.2">
      <c r="A3323" s="60">
        <v>444</v>
      </c>
      <c r="B3323" s="7" t="s">
        <v>3310</v>
      </c>
      <c r="C3323" s="60" t="s">
        <v>43</v>
      </c>
      <c r="D3323" s="61"/>
      <c r="E3323" s="62">
        <v>0</v>
      </c>
    </row>
    <row r="3324" spans="1:5" x14ac:dyDescent="0.2">
      <c r="A3324" s="60">
        <v>445</v>
      </c>
      <c r="B3324" s="7" t="s">
        <v>3311</v>
      </c>
      <c r="C3324" s="60" t="s">
        <v>43</v>
      </c>
      <c r="D3324" s="61"/>
      <c r="E3324" s="62">
        <v>0</v>
      </c>
    </row>
    <row r="3325" spans="1:5" x14ac:dyDescent="0.2">
      <c r="A3325" s="60">
        <v>4783</v>
      </c>
      <c r="B3325" s="7" t="s">
        <v>3312</v>
      </c>
      <c r="C3325" s="60" t="s">
        <v>188</v>
      </c>
      <c r="D3325" s="61">
        <v>22.76</v>
      </c>
      <c r="E3325" s="62">
        <v>0</v>
      </c>
    </row>
    <row r="3326" spans="1:5" x14ac:dyDescent="0.2">
      <c r="A3326" s="60">
        <v>41079</v>
      </c>
      <c r="B3326" s="7" t="s">
        <v>3313</v>
      </c>
      <c r="C3326" s="60" t="s">
        <v>190</v>
      </c>
      <c r="D3326" s="61">
        <v>3999.98</v>
      </c>
      <c r="E3326" s="62">
        <v>0</v>
      </c>
    </row>
    <row r="3327" spans="1:5" x14ac:dyDescent="0.2">
      <c r="A3327" s="60">
        <v>12874</v>
      </c>
      <c r="B3327" s="7" t="s">
        <v>3314</v>
      </c>
      <c r="C3327" s="60" t="s">
        <v>188</v>
      </c>
      <c r="D3327" s="61">
        <v>22.08</v>
      </c>
      <c r="E3327" s="62">
        <v>0</v>
      </c>
    </row>
    <row r="3328" spans="1:5" x14ac:dyDescent="0.2">
      <c r="A3328" s="60">
        <v>41082</v>
      </c>
      <c r="B3328" s="7" t="s">
        <v>3315</v>
      </c>
      <c r="C3328" s="60" t="s">
        <v>190</v>
      </c>
      <c r="D3328" s="61">
        <v>3884.25</v>
      </c>
      <c r="E3328" s="62">
        <v>0</v>
      </c>
    </row>
    <row r="3329" spans="1:5" x14ac:dyDescent="0.2">
      <c r="A3329" s="60">
        <v>4785</v>
      </c>
      <c r="B3329" s="7" t="s">
        <v>3316</v>
      </c>
      <c r="C3329" s="60" t="s">
        <v>188</v>
      </c>
      <c r="D3329" s="61">
        <v>22.76</v>
      </c>
      <c r="E3329" s="62">
        <v>0</v>
      </c>
    </row>
    <row r="3330" spans="1:5" x14ac:dyDescent="0.2">
      <c r="A3330" s="60">
        <v>41081</v>
      </c>
      <c r="B3330" s="7" t="s">
        <v>3317</v>
      </c>
      <c r="C3330" s="60" t="s">
        <v>190</v>
      </c>
      <c r="D3330" s="61">
        <v>3999.98</v>
      </c>
      <c r="E3330" s="62">
        <v>0</v>
      </c>
    </row>
    <row r="3331" spans="1:5" x14ac:dyDescent="0.2">
      <c r="A3331" s="60">
        <v>4801</v>
      </c>
      <c r="B3331" s="7" t="s">
        <v>3318</v>
      </c>
      <c r="C3331" s="60" t="s">
        <v>410</v>
      </c>
      <c r="D3331" s="61">
        <v>66.819999999999993</v>
      </c>
      <c r="E3331" s="62">
        <v>0</v>
      </c>
    </row>
    <row r="3332" spans="1:5" x14ac:dyDescent="0.2">
      <c r="A3332" s="60">
        <v>4794</v>
      </c>
      <c r="B3332" s="7" t="s">
        <v>3319</v>
      </c>
      <c r="C3332" s="60" t="s">
        <v>410</v>
      </c>
      <c r="D3332" s="61">
        <v>304.33999999999997</v>
      </c>
      <c r="E3332" s="62">
        <v>0</v>
      </c>
    </row>
    <row r="3333" spans="1:5" x14ac:dyDescent="0.2">
      <c r="A3333" s="60">
        <v>4796</v>
      </c>
      <c r="B3333" s="7" t="s">
        <v>3320</v>
      </c>
      <c r="C3333" s="60" t="s">
        <v>410</v>
      </c>
      <c r="D3333" s="61">
        <v>184.86</v>
      </c>
      <c r="E3333" s="62">
        <v>0</v>
      </c>
    </row>
    <row r="3334" spans="1:5" x14ac:dyDescent="0.2">
      <c r="A3334" s="60">
        <v>4800</v>
      </c>
      <c r="B3334" s="7" t="s">
        <v>3321</v>
      </c>
      <c r="C3334" s="60" t="s">
        <v>410</v>
      </c>
      <c r="D3334" s="61">
        <v>50.83</v>
      </c>
      <c r="E3334" s="62">
        <v>0</v>
      </c>
    </row>
    <row r="3335" spans="1:5" x14ac:dyDescent="0.2">
      <c r="A3335" s="60">
        <v>4795</v>
      </c>
      <c r="B3335" s="7" t="s">
        <v>3322</v>
      </c>
      <c r="C3335" s="60" t="s">
        <v>410</v>
      </c>
      <c r="D3335" s="61">
        <v>296.26</v>
      </c>
      <c r="E3335" s="62">
        <v>0</v>
      </c>
    </row>
    <row r="3336" spans="1:5" x14ac:dyDescent="0.2">
      <c r="A3336" s="60">
        <v>1292</v>
      </c>
      <c r="B3336" s="7" t="s">
        <v>3323</v>
      </c>
      <c r="C3336" s="60" t="s">
        <v>410</v>
      </c>
      <c r="D3336" s="61">
        <v>45.36</v>
      </c>
      <c r="E3336" s="62">
        <v>0</v>
      </c>
    </row>
    <row r="3337" spans="1:5" x14ac:dyDescent="0.2">
      <c r="A3337" s="60">
        <v>1287</v>
      </c>
      <c r="B3337" s="7" t="s">
        <v>3324</v>
      </c>
      <c r="C3337" s="60" t="s">
        <v>410</v>
      </c>
      <c r="D3337" s="61">
        <v>36.31</v>
      </c>
      <c r="E3337" s="62">
        <v>0</v>
      </c>
    </row>
    <row r="3338" spans="1:5" x14ac:dyDescent="0.2">
      <c r="A3338" s="60">
        <v>4786</v>
      </c>
      <c r="B3338" s="7" t="s">
        <v>3325</v>
      </c>
      <c r="C3338" s="60" t="s">
        <v>410</v>
      </c>
      <c r="D3338" s="61"/>
      <c r="E3338" s="62">
        <v>0</v>
      </c>
    </row>
    <row r="3339" spans="1:5" x14ac:dyDescent="0.2">
      <c r="A3339" s="60">
        <v>10840</v>
      </c>
      <c r="B3339" s="7" t="s">
        <v>3326</v>
      </c>
      <c r="C3339" s="60" t="s">
        <v>410</v>
      </c>
      <c r="D3339" s="61">
        <v>445.5</v>
      </c>
      <c r="E3339" s="62">
        <v>0</v>
      </c>
    </row>
    <row r="3340" spans="1:5" x14ac:dyDescent="0.2">
      <c r="A3340" s="60">
        <v>10841</v>
      </c>
      <c r="B3340" s="7" t="s">
        <v>3327</v>
      </c>
      <c r="C3340" s="60" t="s">
        <v>410</v>
      </c>
      <c r="D3340" s="61">
        <v>336.22</v>
      </c>
      <c r="E3340" s="62">
        <v>0</v>
      </c>
    </row>
    <row r="3341" spans="1:5" x14ac:dyDescent="0.2">
      <c r="A3341" s="60">
        <v>44540</v>
      </c>
      <c r="B3341" s="7" t="s">
        <v>3328</v>
      </c>
      <c r="C3341" s="60" t="s">
        <v>410</v>
      </c>
      <c r="D3341" s="61">
        <v>429.62</v>
      </c>
      <c r="E3341" s="62">
        <v>0</v>
      </c>
    </row>
    <row r="3342" spans="1:5" x14ac:dyDescent="0.2">
      <c r="A3342" s="60">
        <v>10842</v>
      </c>
      <c r="B3342" s="7" t="s">
        <v>3329</v>
      </c>
      <c r="C3342" s="60" t="s">
        <v>410</v>
      </c>
      <c r="D3342" s="61">
        <v>485.66</v>
      </c>
      <c r="E3342" s="62">
        <v>0</v>
      </c>
    </row>
    <row r="3343" spans="1:5" x14ac:dyDescent="0.2">
      <c r="A3343" s="60">
        <v>45190</v>
      </c>
      <c r="B3343" s="7" t="s">
        <v>3330</v>
      </c>
      <c r="C3343" s="60" t="s">
        <v>410</v>
      </c>
      <c r="D3343" s="61">
        <v>74.900000000000006</v>
      </c>
      <c r="E3343" s="62">
        <v>0</v>
      </c>
    </row>
    <row r="3344" spans="1:5" x14ac:dyDescent="0.2">
      <c r="A3344" s="60">
        <v>45191</v>
      </c>
      <c r="B3344" s="7" t="s">
        <v>3331</v>
      </c>
      <c r="C3344" s="60" t="s">
        <v>410</v>
      </c>
      <c r="D3344" s="61">
        <v>127.07</v>
      </c>
      <c r="E3344" s="62">
        <v>0</v>
      </c>
    </row>
    <row r="3345" spans="1:5" x14ac:dyDescent="0.2">
      <c r="A3345" s="60">
        <v>38180</v>
      </c>
      <c r="B3345" s="7" t="s">
        <v>3332</v>
      </c>
      <c r="C3345" s="60" t="s">
        <v>410</v>
      </c>
      <c r="D3345" s="61">
        <v>148.83000000000001</v>
      </c>
      <c r="E3345" s="62">
        <v>0</v>
      </c>
    </row>
    <row r="3346" spans="1:5" x14ac:dyDescent="0.2">
      <c r="A3346" s="60">
        <v>40648</v>
      </c>
      <c r="B3346" s="7" t="s">
        <v>3333</v>
      </c>
      <c r="C3346" s="60" t="s">
        <v>410</v>
      </c>
      <c r="D3346" s="61"/>
      <c r="E3346" s="62">
        <v>0</v>
      </c>
    </row>
    <row r="3347" spans="1:5" x14ac:dyDescent="0.2">
      <c r="A3347" s="60">
        <v>40649</v>
      </c>
      <c r="B3347" s="7" t="s">
        <v>3334</v>
      </c>
      <c r="C3347" s="60" t="s">
        <v>410</v>
      </c>
      <c r="D3347" s="61"/>
      <c r="E3347" s="62">
        <v>0</v>
      </c>
    </row>
    <row r="3348" spans="1:5" x14ac:dyDescent="0.2">
      <c r="A3348" s="60">
        <v>40650</v>
      </c>
      <c r="B3348" s="7" t="s">
        <v>3335</v>
      </c>
      <c r="C3348" s="60" t="s">
        <v>410</v>
      </c>
      <c r="D3348" s="61"/>
      <c r="E3348" s="62">
        <v>0</v>
      </c>
    </row>
    <row r="3349" spans="1:5" x14ac:dyDescent="0.2">
      <c r="A3349" s="60">
        <v>40651</v>
      </c>
      <c r="B3349" s="7" t="s">
        <v>3336</v>
      </c>
      <c r="C3349" s="60" t="s">
        <v>410</v>
      </c>
      <c r="D3349" s="61"/>
      <c r="E3349" s="62">
        <v>0</v>
      </c>
    </row>
    <row r="3350" spans="1:5" x14ac:dyDescent="0.2">
      <c r="A3350" s="60">
        <v>40652</v>
      </c>
      <c r="B3350" s="7" t="s">
        <v>3337</v>
      </c>
      <c r="C3350" s="60" t="s">
        <v>410</v>
      </c>
      <c r="D3350" s="61"/>
      <c r="E3350" s="62">
        <v>0</v>
      </c>
    </row>
    <row r="3351" spans="1:5" x14ac:dyDescent="0.2">
      <c r="A3351" s="60">
        <v>40647</v>
      </c>
      <c r="B3351" s="7" t="s">
        <v>3338</v>
      </c>
      <c r="C3351" s="60" t="s">
        <v>410</v>
      </c>
      <c r="D3351" s="61"/>
      <c r="E3351" s="62">
        <v>0</v>
      </c>
    </row>
    <row r="3352" spans="1:5" x14ac:dyDescent="0.2">
      <c r="A3352" s="60">
        <v>40653</v>
      </c>
      <c r="B3352" s="7" t="s">
        <v>3339</v>
      </c>
      <c r="C3352" s="60" t="s">
        <v>410</v>
      </c>
      <c r="D3352" s="61"/>
      <c r="E3352" s="62">
        <v>0</v>
      </c>
    </row>
    <row r="3353" spans="1:5" x14ac:dyDescent="0.2">
      <c r="A3353" s="60">
        <v>38135</v>
      </c>
      <c r="B3353" s="7" t="s">
        <v>3340</v>
      </c>
      <c r="C3353" s="60" t="s">
        <v>410</v>
      </c>
      <c r="D3353" s="61">
        <v>83.78</v>
      </c>
      <c r="E3353" s="62">
        <v>0</v>
      </c>
    </row>
    <row r="3354" spans="1:5" x14ac:dyDescent="0.2">
      <c r="A3354" s="60">
        <v>36178</v>
      </c>
      <c r="B3354" s="7" t="s">
        <v>3341</v>
      </c>
      <c r="C3354" s="60" t="s">
        <v>43</v>
      </c>
      <c r="D3354" s="61">
        <v>14.01</v>
      </c>
      <c r="E3354" s="62">
        <v>0</v>
      </c>
    </row>
    <row r="3355" spans="1:5" x14ac:dyDescent="0.2">
      <c r="A3355" s="60">
        <v>38181</v>
      </c>
      <c r="B3355" s="7" t="s">
        <v>3342</v>
      </c>
      <c r="C3355" s="60" t="s">
        <v>410</v>
      </c>
      <c r="D3355" s="61">
        <v>203.17</v>
      </c>
      <c r="E3355" s="62">
        <v>0</v>
      </c>
    </row>
    <row r="3356" spans="1:5" x14ac:dyDescent="0.2">
      <c r="A3356" s="60">
        <v>38182</v>
      </c>
      <c r="B3356" s="7" t="s">
        <v>3343</v>
      </c>
      <c r="C3356" s="60" t="s">
        <v>410</v>
      </c>
      <c r="D3356" s="61">
        <v>193.53</v>
      </c>
      <c r="E3356" s="62">
        <v>0</v>
      </c>
    </row>
    <row r="3357" spans="1:5" x14ac:dyDescent="0.2">
      <c r="A3357" s="60">
        <v>38186</v>
      </c>
      <c r="B3357" s="7" t="s">
        <v>3344</v>
      </c>
      <c r="C3357" s="60" t="s">
        <v>410</v>
      </c>
      <c r="D3357" s="61">
        <v>503.06</v>
      </c>
      <c r="E3357" s="62">
        <v>0</v>
      </c>
    </row>
    <row r="3358" spans="1:5" x14ac:dyDescent="0.2">
      <c r="A3358" s="60">
        <v>38185</v>
      </c>
      <c r="B3358" s="7" t="s">
        <v>3345</v>
      </c>
      <c r="C3358" s="60" t="s">
        <v>410</v>
      </c>
      <c r="D3358" s="61">
        <v>447.9</v>
      </c>
      <c r="E3358" s="62">
        <v>0</v>
      </c>
    </row>
    <row r="3359" spans="1:5" x14ac:dyDescent="0.2">
      <c r="A3359" s="60">
        <v>40654</v>
      </c>
      <c r="B3359" s="7" t="s">
        <v>3346</v>
      </c>
      <c r="C3359" s="60" t="s">
        <v>410</v>
      </c>
      <c r="D3359" s="61"/>
      <c r="E3359" s="62">
        <v>0</v>
      </c>
    </row>
    <row r="3360" spans="1:5" x14ac:dyDescent="0.2">
      <c r="A3360" s="60">
        <v>44541</v>
      </c>
      <c r="B3360" s="7" t="s">
        <v>3347</v>
      </c>
      <c r="C3360" s="60" t="s">
        <v>410</v>
      </c>
      <c r="D3360" s="61">
        <v>354.9</v>
      </c>
      <c r="E3360" s="62">
        <v>0</v>
      </c>
    </row>
    <row r="3361" spans="1:5" x14ac:dyDescent="0.2">
      <c r="A3361" s="60">
        <v>4822</v>
      </c>
      <c r="B3361" s="7" t="s">
        <v>3348</v>
      </c>
      <c r="C3361" s="60" t="s">
        <v>410</v>
      </c>
      <c r="D3361" s="61">
        <v>583.74</v>
      </c>
      <c r="E3361" s="62">
        <v>0</v>
      </c>
    </row>
    <row r="3362" spans="1:5" x14ac:dyDescent="0.2">
      <c r="A3362" s="60">
        <v>4818</v>
      </c>
      <c r="B3362" s="7" t="s">
        <v>3349</v>
      </c>
      <c r="C3362" s="60" t="s">
        <v>410</v>
      </c>
      <c r="D3362" s="61">
        <v>600</v>
      </c>
      <c r="E3362" s="62">
        <v>0</v>
      </c>
    </row>
    <row r="3363" spans="1:5" x14ac:dyDescent="0.2">
      <c r="A3363" s="60">
        <v>39567</v>
      </c>
      <c r="B3363" s="7" t="s">
        <v>3350</v>
      </c>
      <c r="C3363" s="60" t="s">
        <v>410</v>
      </c>
      <c r="D3363" s="61">
        <v>51.33</v>
      </c>
      <c r="E3363" s="62">
        <v>0</v>
      </c>
    </row>
    <row r="3364" spans="1:5" x14ac:dyDescent="0.2">
      <c r="A3364" s="60">
        <v>39566</v>
      </c>
      <c r="B3364" s="7" t="s">
        <v>3351</v>
      </c>
      <c r="C3364" s="60" t="s">
        <v>410</v>
      </c>
      <c r="D3364" s="61">
        <v>54.33</v>
      </c>
      <c r="E3364" s="62">
        <v>0</v>
      </c>
    </row>
    <row r="3365" spans="1:5" x14ac:dyDescent="0.2">
      <c r="A3365" s="60">
        <v>39416</v>
      </c>
      <c r="B3365" s="7" t="s">
        <v>3352</v>
      </c>
      <c r="C3365" s="60" t="s">
        <v>410</v>
      </c>
      <c r="D3365" s="61">
        <v>33.11</v>
      </c>
      <c r="E3365" s="62">
        <v>0</v>
      </c>
    </row>
    <row r="3366" spans="1:5" x14ac:dyDescent="0.2">
      <c r="A3366" s="60">
        <v>39417</v>
      </c>
      <c r="B3366" s="7" t="s">
        <v>3353</v>
      </c>
      <c r="C3366" s="60" t="s">
        <v>410</v>
      </c>
      <c r="D3366" s="61">
        <v>32.299999999999997</v>
      </c>
      <c r="E3366" s="62">
        <v>0</v>
      </c>
    </row>
    <row r="3367" spans="1:5" x14ac:dyDescent="0.2">
      <c r="A3367" s="60">
        <v>43742</v>
      </c>
      <c r="B3367" s="7" t="s">
        <v>3354</v>
      </c>
      <c r="C3367" s="60" t="s">
        <v>410</v>
      </c>
      <c r="D3367" s="61">
        <v>34.840000000000003</v>
      </c>
      <c r="E3367" s="62">
        <v>0</v>
      </c>
    </row>
    <row r="3368" spans="1:5" x14ac:dyDescent="0.2">
      <c r="A3368" s="60">
        <v>39414</v>
      </c>
      <c r="B3368" s="7" t="s">
        <v>3355</v>
      </c>
      <c r="C3368" s="60" t="s">
        <v>410</v>
      </c>
      <c r="D3368" s="61">
        <v>31.36</v>
      </c>
      <c r="E3368" s="62">
        <v>0</v>
      </c>
    </row>
    <row r="3369" spans="1:5" x14ac:dyDescent="0.2">
      <c r="A3369" s="60">
        <v>39415</v>
      </c>
      <c r="B3369" s="7" t="s">
        <v>3356</v>
      </c>
      <c r="C3369" s="60" t="s">
        <v>410</v>
      </c>
      <c r="D3369" s="61">
        <v>27.03</v>
      </c>
      <c r="E3369" s="62">
        <v>0</v>
      </c>
    </row>
    <row r="3370" spans="1:5" x14ac:dyDescent="0.2">
      <c r="A3370" s="60">
        <v>43740</v>
      </c>
      <c r="B3370" s="7" t="s">
        <v>3357</v>
      </c>
      <c r="C3370" s="60" t="s">
        <v>410</v>
      </c>
      <c r="D3370" s="61">
        <v>33.01</v>
      </c>
      <c r="E3370" s="62">
        <v>0</v>
      </c>
    </row>
    <row r="3371" spans="1:5" x14ac:dyDescent="0.2">
      <c r="A3371" s="60">
        <v>39412</v>
      </c>
      <c r="B3371" s="7" t="s">
        <v>3358</v>
      </c>
      <c r="C3371" s="60" t="s">
        <v>410</v>
      </c>
      <c r="D3371" s="61">
        <v>22.64</v>
      </c>
      <c r="E3371" s="62">
        <v>0</v>
      </c>
    </row>
    <row r="3372" spans="1:5" x14ac:dyDescent="0.2">
      <c r="A3372" s="60">
        <v>39413</v>
      </c>
      <c r="B3372" s="7" t="s">
        <v>3359</v>
      </c>
      <c r="C3372" s="60" t="s">
        <v>410</v>
      </c>
      <c r="D3372" s="61">
        <v>24.48</v>
      </c>
      <c r="E3372" s="62">
        <v>0</v>
      </c>
    </row>
    <row r="3373" spans="1:5" x14ac:dyDescent="0.2">
      <c r="A3373" s="60">
        <v>43741</v>
      </c>
      <c r="B3373" s="7" t="s">
        <v>3360</v>
      </c>
      <c r="C3373" s="60" t="s">
        <v>410</v>
      </c>
      <c r="D3373" s="61">
        <v>26.1</v>
      </c>
      <c r="E3373" s="62">
        <v>0</v>
      </c>
    </row>
    <row r="3374" spans="1:5" x14ac:dyDescent="0.2">
      <c r="A3374" s="60">
        <v>11062</v>
      </c>
      <c r="B3374" s="7" t="s">
        <v>3361</v>
      </c>
      <c r="C3374" s="60" t="s">
        <v>410</v>
      </c>
      <c r="D3374" s="61">
        <v>51.76</v>
      </c>
      <c r="E3374" s="62">
        <v>0</v>
      </c>
    </row>
    <row r="3375" spans="1:5" x14ac:dyDescent="0.2">
      <c r="A3375" s="60">
        <v>11063</v>
      </c>
      <c r="B3375" s="7" t="s">
        <v>3362</v>
      </c>
      <c r="C3375" s="60" t="s">
        <v>410</v>
      </c>
      <c r="D3375" s="61">
        <v>31.68</v>
      </c>
      <c r="E3375" s="62">
        <v>0</v>
      </c>
    </row>
    <row r="3376" spans="1:5" x14ac:dyDescent="0.2">
      <c r="A3376" s="60">
        <v>13521</v>
      </c>
      <c r="B3376" s="7" t="s">
        <v>3363</v>
      </c>
      <c r="C3376" s="60" t="s">
        <v>43</v>
      </c>
      <c r="D3376" s="61"/>
      <c r="E3376" s="62">
        <v>0</v>
      </c>
    </row>
    <row r="3377" spans="1:5" x14ac:dyDescent="0.2">
      <c r="A3377" s="60">
        <v>10851</v>
      </c>
      <c r="B3377" s="7" t="s">
        <v>3364</v>
      </c>
      <c r="C3377" s="60" t="s">
        <v>43</v>
      </c>
      <c r="D3377" s="61">
        <v>86.17</v>
      </c>
      <c r="E3377" s="62">
        <v>0</v>
      </c>
    </row>
    <row r="3378" spans="1:5" x14ac:dyDescent="0.2">
      <c r="A3378" s="60">
        <v>39515</v>
      </c>
      <c r="B3378" s="7" t="s">
        <v>3365</v>
      </c>
      <c r="C3378" s="60" t="s">
        <v>43</v>
      </c>
      <c r="D3378" s="61">
        <v>44.61</v>
      </c>
      <c r="E3378" s="62">
        <v>0</v>
      </c>
    </row>
    <row r="3379" spans="1:5" x14ac:dyDescent="0.2">
      <c r="A3379" s="60">
        <v>39516</v>
      </c>
      <c r="B3379" s="7" t="s">
        <v>3366</v>
      </c>
      <c r="C3379" s="60" t="s">
        <v>43</v>
      </c>
      <c r="D3379" s="61">
        <v>37.61</v>
      </c>
      <c r="E3379" s="62">
        <v>0</v>
      </c>
    </row>
    <row r="3380" spans="1:5" x14ac:dyDescent="0.2">
      <c r="A3380" s="60">
        <v>39514</v>
      </c>
      <c r="B3380" s="7" t="s">
        <v>3367</v>
      </c>
      <c r="C3380" s="60" t="s">
        <v>43</v>
      </c>
      <c r="D3380" s="61">
        <v>23.4</v>
      </c>
      <c r="E3380" s="62">
        <v>0</v>
      </c>
    </row>
    <row r="3381" spans="1:5" x14ac:dyDescent="0.2">
      <c r="A3381" s="60">
        <v>4812</v>
      </c>
      <c r="B3381" s="7" t="s">
        <v>3368</v>
      </c>
      <c r="C3381" s="60" t="s">
        <v>410</v>
      </c>
      <c r="D3381" s="61">
        <v>13.58</v>
      </c>
      <c r="E3381" s="62">
        <v>0</v>
      </c>
    </row>
    <row r="3382" spans="1:5" x14ac:dyDescent="0.2">
      <c r="A3382" s="60">
        <v>10849</v>
      </c>
      <c r="B3382" s="7" t="s">
        <v>3369</v>
      </c>
      <c r="C3382" s="60" t="s">
        <v>43</v>
      </c>
      <c r="D3382" s="61"/>
      <c r="E3382" s="62">
        <v>0</v>
      </c>
    </row>
    <row r="3383" spans="1:5" x14ac:dyDescent="0.2">
      <c r="A3383" s="60">
        <v>10848</v>
      </c>
      <c r="B3383" s="7" t="s">
        <v>3370</v>
      </c>
      <c r="C3383" s="60" t="s">
        <v>43</v>
      </c>
      <c r="D3383" s="61"/>
      <c r="E3383" s="62">
        <v>0</v>
      </c>
    </row>
    <row r="3384" spans="1:5" x14ac:dyDescent="0.2">
      <c r="A3384" s="60">
        <v>4813</v>
      </c>
      <c r="B3384" s="7" t="s">
        <v>3371</v>
      </c>
      <c r="C3384" s="60" t="s">
        <v>410</v>
      </c>
      <c r="D3384" s="61"/>
      <c r="E3384" s="62">
        <v>0</v>
      </c>
    </row>
    <row r="3385" spans="1:5" x14ac:dyDescent="0.2">
      <c r="A3385" s="60">
        <v>37560</v>
      </c>
      <c r="B3385" s="7" t="s">
        <v>3372</v>
      </c>
      <c r="C3385" s="60" t="s">
        <v>43</v>
      </c>
      <c r="D3385" s="61">
        <v>35.43</v>
      </c>
      <c r="E3385" s="62">
        <v>0</v>
      </c>
    </row>
    <row r="3386" spans="1:5" x14ac:dyDescent="0.2">
      <c r="A3386" s="60">
        <v>37557</v>
      </c>
      <c r="B3386" s="7" t="s">
        <v>3373</v>
      </c>
      <c r="C3386" s="60" t="s">
        <v>43</v>
      </c>
      <c r="D3386" s="61">
        <v>10.76</v>
      </c>
      <c r="E3386" s="62">
        <v>0</v>
      </c>
    </row>
    <row r="3387" spans="1:5" x14ac:dyDescent="0.2">
      <c r="A3387" s="60">
        <v>37556</v>
      </c>
      <c r="B3387" s="7" t="s">
        <v>3374</v>
      </c>
      <c r="C3387" s="60" t="s">
        <v>43</v>
      </c>
      <c r="D3387" s="61">
        <v>20.82</v>
      </c>
      <c r="E3387" s="62">
        <v>0</v>
      </c>
    </row>
    <row r="3388" spans="1:5" x14ac:dyDescent="0.2">
      <c r="A3388" s="60">
        <v>37559</v>
      </c>
      <c r="B3388" s="7" t="s">
        <v>3375</v>
      </c>
      <c r="C3388" s="60" t="s">
        <v>43</v>
      </c>
      <c r="D3388" s="61">
        <v>25.54</v>
      </c>
      <c r="E3388" s="62">
        <v>0</v>
      </c>
    </row>
    <row r="3389" spans="1:5" x14ac:dyDescent="0.2">
      <c r="A3389" s="60">
        <v>37539</v>
      </c>
      <c r="B3389" s="7" t="s">
        <v>3376</v>
      </c>
      <c r="C3389" s="60" t="s">
        <v>43</v>
      </c>
      <c r="D3389" s="61">
        <v>18</v>
      </c>
      <c r="E3389" s="62">
        <v>0</v>
      </c>
    </row>
    <row r="3390" spans="1:5" x14ac:dyDescent="0.2">
      <c r="A3390" s="60">
        <v>37558</v>
      </c>
      <c r="B3390" s="7" t="s">
        <v>3377</v>
      </c>
      <c r="C3390" s="60" t="s">
        <v>43</v>
      </c>
      <c r="D3390" s="61">
        <v>33.56</v>
      </c>
      <c r="E3390" s="62">
        <v>0</v>
      </c>
    </row>
    <row r="3391" spans="1:5" x14ac:dyDescent="0.2">
      <c r="A3391" s="60">
        <v>34723</v>
      </c>
      <c r="B3391" s="7" t="s">
        <v>3378</v>
      </c>
      <c r="C3391" s="60" t="s">
        <v>410</v>
      </c>
      <c r="D3391" s="61"/>
      <c r="E3391" s="62">
        <v>0</v>
      </c>
    </row>
    <row r="3392" spans="1:5" x14ac:dyDescent="0.2">
      <c r="A3392" s="60">
        <v>34721</v>
      </c>
      <c r="B3392" s="7" t="s">
        <v>3379</v>
      </c>
      <c r="C3392" s="60" t="s">
        <v>410</v>
      </c>
      <c r="D3392" s="61"/>
      <c r="E3392" s="62">
        <v>0</v>
      </c>
    </row>
    <row r="3393" spans="1:5" x14ac:dyDescent="0.2">
      <c r="A3393" s="60">
        <v>4309</v>
      </c>
      <c r="B3393" s="7" t="s">
        <v>3380</v>
      </c>
      <c r="C3393" s="60" t="s">
        <v>43</v>
      </c>
      <c r="D3393" s="61">
        <v>5.75</v>
      </c>
      <c r="E3393" s="62">
        <v>0</v>
      </c>
    </row>
    <row r="3394" spans="1:5" x14ac:dyDescent="0.2">
      <c r="A3394" s="60">
        <v>4307</v>
      </c>
      <c r="B3394" s="7" t="s">
        <v>3381</v>
      </c>
      <c r="C3394" s="60" t="s">
        <v>43</v>
      </c>
      <c r="D3394" s="61">
        <v>9.83</v>
      </c>
      <c r="E3394" s="62">
        <v>0</v>
      </c>
    </row>
    <row r="3395" spans="1:5" x14ac:dyDescent="0.2">
      <c r="A3395" s="60">
        <v>10850</v>
      </c>
      <c r="B3395" s="7" t="s">
        <v>3382</v>
      </c>
      <c r="C3395" s="60" t="s">
        <v>43</v>
      </c>
      <c r="D3395" s="61"/>
      <c r="E3395" s="62">
        <v>0</v>
      </c>
    </row>
    <row r="3396" spans="1:5" x14ac:dyDescent="0.2">
      <c r="A3396" s="60">
        <v>42438</v>
      </c>
      <c r="B3396" s="7" t="s">
        <v>3383</v>
      </c>
      <c r="C3396" s="60" t="s">
        <v>43</v>
      </c>
      <c r="D3396" s="61"/>
      <c r="E3396" s="62">
        <v>0</v>
      </c>
    </row>
    <row r="3397" spans="1:5" x14ac:dyDescent="0.2">
      <c r="A3397" s="60">
        <v>4792</v>
      </c>
      <c r="B3397" s="7" t="s">
        <v>3384</v>
      </c>
      <c r="C3397" s="60" t="s">
        <v>410</v>
      </c>
      <c r="D3397" s="61">
        <v>142.87</v>
      </c>
      <c r="E3397" s="62">
        <v>0</v>
      </c>
    </row>
    <row r="3398" spans="1:5" x14ac:dyDescent="0.2">
      <c r="A3398" s="60">
        <v>4790</v>
      </c>
      <c r="B3398" s="7" t="s">
        <v>3385</v>
      </c>
      <c r="C3398" s="60" t="s">
        <v>410</v>
      </c>
      <c r="D3398" s="61">
        <v>85.9</v>
      </c>
      <c r="E3398" s="62">
        <v>0</v>
      </c>
    </row>
    <row r="3399" spans="1:5" x14ac:dyDescent="0.2">
      <c r="A3399" s="60">
        <v>40671</v>
      </c>
      <c r="B3399" s="7" t="s">
        <v>3386</v>
      </c>
      <c r="C3399" s="60" t="s">
        <v>410</v>
      </c>
      <c r="D3399" s="61">
        <v>87.33</v>
      </c>
      <c r="E3399" s="62">
        <v>0</v>
      </c>
    </row>
    <row r="3400" spans="1:5" x14ac:dyDescent="0.2">
      <c r="A3400" s="60">
        <v>7552</v>
      </c>
      <c r="B3400" s="7" t="s">
        <v>3387</v>
      </c>
      <c r="C3400" s="60" t="s">
        <v>43</v>
      </c>
      <c r="D3400" s="61">
        <v>30.97</v>
      </c>
      <c r="E3400" s="62">
        <v>0</v>
      </c>
    </row>
    <row r="3401" spans="1:5" x14ac:dyDescent="0.2">
      <c r="A3401" s="60">
        <v>4893</v>
      </c>
      <c r="B3401" s="7" t="s">
        <v>3388</v>
      </c>
      <c r="C3401" s="60" t="s">
        <v>43</v>
      </c>
      <c r="D3401" s="61">
        <v>14.34</v>
      </c>
      <c r="E3401" s="62">
        <v>0</v>
      </c>
    </row>
    <row r="3402" spans="1:5" x14ac:dyDescent="0.2">
      <c r="A3402" s="60">
        <v>4894</v>
      </c>
      <c r="B3402" s="7" t="s">
        <v>3389</v>
      </c>
      <c r="C3402" s="60" t="s">
        <v>43</v>
      </c>
      <c r="D3402" s="61">
        <v>12.31</v>
      </c>
      <c r="E3402" s="62">
        <v>0</v>
      </c>
    </row>
    <row r="3403" spans="1:5" x14ac:dyDescent="0.2">
      <c r="A3403" s="60">
        <v>4890</v>
      </c>
      <c r="B3403" s="7" t="s">
        <v>3390</v>
      </c>
      <c r="C3403" s="60" t="s">
        <v>43</v>
      </c>
      <c r="D3403" s="61">
        <v>7.88</v>
      </c>
      <c r="E3403" s="62">
        <v>0</v>
      </c>
    </row>
    <row r="3404" spans="1:5" x14ac:dyDescent="0.2">
      <c r="A3404" s="60">
        <v>4888</v>
      </c>
      <c r="B3404" s="7" t="s">
        <v>3391</v>
      </c>
      <c r="C3404" s="60" t="s">
        <v>43</v>
      </c>
      <c r="D3404" s="61">
        <v>4.1900000000000004</v>
      </c>
      <c r="E3404" s="62">
        <v>0</v>
      </c>
    </row>
    <row r="3405" spans="1:5" x14ac:dyDescent="0.2">
      <c r="A3405" s="60">
        <v>12411</v>
      </c>
      <c r="B3405" s="7" t="s">
        <v>3392</v>
      </c>
      <c r="C3405" s="60" t="s">
        <v>43</v>
      </c>
      <c r="D3405" s="61">
        <v>42.41</v>
      </c>
      <c r="E3405" s="62">
        <v>0</v>
      </c>
    </row>
    <row r="3406" spans="1:5" x14ac:dyDescent="0.2">
      <c r="A3406" s="60">
        <v>4891</v>
      </c>
      <c r="B3406" s="7" t="s">
        <v>3393</v>
      </c>
      <c r="C3406" s="60" t="s">
        <v>43</v>
      </c>
      <c r="D3406" s="61">
        <v>21.2</v>
      </c>
      <c r="E3406" s="62">
        <v>0</v>
      </c>
    </row>
    <row r="3407" spans="1:5" x14ac:dyDescent="0.2">
      <c r="A3407" s="60">
        <v>4892</v>
      </c>
      <c r="B3407" s="7" t="s">
        <v>3394</v>
      </c>
      <c r="C3407" s="60" t="s">
        <v>43</v>
      </c>
      <c r="D3407" s="61">
        <v>59.39</v>
      </c>
      <c r="E3407" s="62">
        <v>0</v>
      </c>
    </row>
    <row r="3408" spans="1:5" x14ac:dyDescent="0.2">
      <c r="A3408" s="60">
        <v>4889</v>
      </c>
      <c r="B3408" s="7" t="s">
        <v>3395</v>
      </c>
      <c r="C3408" s="60" t="s">
        <v>43</v>
      </c>
      <c r="D3408" s="61">
        <v>5.67</v>
      </c>
      <c r="E3408" s="62">
        <v>0</v>
      </c>
    </row>
    <row r="3409" spans="1:5" x14ac:dyDescent="0.2">
      <c r="A3409" s="60">
        <v>12412</v>
      </c>
      <c r="B3409" s="7" t="s">
        <v>3396</v>
      </c>
      <c r="C3409" s="60" t="s">
        <v>43</v>
      </c>
      <c r="D3409" s="61">
        <v>110.38</v>
      </c>
      <c r="E3409" s="62">
        <v>0</v>
      </c>
    </row>
    <row r="3410" spans="1:5" x14ac:dyDescent="0.2">
      <c r="A3410" s="60">
        <v>4907</v>
      </c>
      <c r="B3410" s="7" t="s">
        <v>3397</v>
      </c>
      <c r="C3410" s="60" t="s">
        <v>43</v>
      </c>
      <c r="D3410" s="61">
        <v>24.73</v>
      </c>
      <c r="E3410" s="62">
        <v>0</v>
      </c>
    </row>
    <row r="3411" spans="1:5" x14ac:dyDescent="0.2">
      <c r="A3411" s="60">
        <v>4902</v>
      </c>
      <c r="B3411" s="7" t="s">
        <v>3398</v>
      </c>
      <c r="C3411" s="60" t="s">
        <v>43</v>
      </c>
      <c r="D3411" s="61">
        <v>64.16</v>
      </c>
      <c r="E3411" s="62">
        <v>0</v>
      </c>
    </row>
    <row r="3412" spans="1:5" x14ac:dyDescent="0.2">
      <c r="A3412" s="60">
        <v>4741</v>
      </c>
      <c r="B3412" s="7" t="s">
        <v>3399</v>
      </c>
      <c r="C3412" s="60" t="s">
        <v>24</v>
      </c>
      <c r="D3412" s="61">
        <v>93.28</v>
      </c>
      <c r="E3412" s="62">
        <v>0</v>
      </c>
    </row>
    <row r="3413" spans="1:5" x14ac:dyDescent="0.2">
      <c r="A3413" s="60">
        <v>4752</v>
      </c>
      <c r="B3413" s="7" t="s">
        <v>3400</v>
      </c>
      <c r="C3413" s="60" t="s">
        <v>188</v>
      </c>
      <c r="D3413" s="61">
        <v>22.59</v>
      </c>
      <c r="E3413" s="62">
        <v>0</v>
      </c>
    </row>
    <row r="3414" spans="1:5" x14ac:dyDescent="0.2">
      <c r="A3414" s="60">
        <v>41091</v>
      </c>
      <c r="B3414" s="7" t="s">
        <v>3401</v>
      </c>
      <c r="C3414" s="60" t="s">
        <v>190</v>
      </c>
      <c r="D3414" s="61">
        <v>3972.23</v>
      </c>
      <c r="E3414" s="62">
        <v>0</v>
      </c>
    </row>
    <row r="3415" spans="1:5" x14ac:dyDescent="0.2">
      <c r="A3415" s="60">
        <v>13954</v>
      </c>
      <c r="B3415" s="7" t="s">
        <v>3402</v>
      </c>
      <c r="C3415" s="60" t="s">
        <v>43</v>
      </c>
      <c r="D3415" s="61"/>
      <c r="E3415" s="62">
        <v>0</v>
      </c>
    </row>
    <row r="3416" spans="1:5" x14ac:dyDescent="0.2">
      <c r="A3416" s="60">
        <v>3411</v>
      </c>
      <c r="B3416" s="7" t="s">
        <v>3403</v>
      </c>
      <c r="C3416" s="60" t="s">
        <v>17</v>
      </c>
      <c r="D3416" s="61">
        <v>72.3</v>
      </c>
      <c r="E3416" s="62">
        <v>0</v>
      </c>
    </row>
    <row r="3417" spans="1:5" x14ac:dyDescent="0.2">
      <c r="A3417" s="60">
        <v>39995</v>
      </c>
      <c r="B3417" s="7" t="s">
        <v>3404</v>
      </c>
      <c r="C3417" s="60" t="s">
        <v>24</v>
      </c>
      <c r="D3417" s="61">
        <v>556.23</v>
      </c>
      <c r="E3417" s="62">
        <v>0</v>
      </c>
    </row>
    <row r="3418" spans="1:5" x14ac:dyDescent="0.2">
      <c r="A3418" s="60">
        <v>11615</v>
      </c>
      <c r="B3418" s="7" t="s">
        <v>3405</v>
      </c>
      <c r="C3418" s="60" t="s">
        <v>410</v>
      </c>
      <c r="D3418" s="61">
        <v>4.72</v>
      </c>
      <c r="E3418" s="62">
        <v>0</v>
      </c>
    </row>
    <row r="3419" spans="1:5" x14ac:dyDescent="0.2">
      <c r="A3419" s="60">
        <v>3408</v>
      </c>
      <c r="B3419" s="7" t="s">
        <v>3406</v>
      </c>
      <c r="C3419" s="60" t="s">
        <v>410</v>
      </c>
      <c r="D3419" s="61">
        <v>12.53</v>
      </c>
      <c r="E3419" s="62">
        <v>0</v>
      </c>
    </row>
    <row r="3420" spans="1:5" x14ac:dyDescent="0.2">
      <c r="A3420" s="60">
        <v>3409</v>
      </c>
      <c r="B3420" s="7" t="s">
        <v>3407</v>
      </c>
      <c r="C3420" s="60" t="s">
        <v>410</v>
      </c>
      <c r="D3420" s="61">
        <v>31.32</v>
      </c>
      <c r="E3420" s="62">
        <v>0</v>
      </c>
    </row>
    <row r="3421" spans="1:5" x14ac:dyDescent="0.2">
      <c r="A3421" s="60">
        <v>11427</v>
      </c>
      <c r="B3421" s="7" t="s">
        <v>3408</v>
      </c>
      <c r="C3421" s="60" t="s">
        <v>17</v>
      </c>
      <c r="D3421" s="61"/>
      <c r="E3421" s="62">
        <v>0</v>
      </c>
    </row>
    <row r="3422" spans="1:5" x14ac:dyDescent="0.2">
      <c r="A3422" s="60">
        <v>4491</v>
      </c>
      <c r="B3422" s="7" t="s">
        <v>3409</v>
      </c>
      <c r="C3422" s="60" t="s">
        <v>23</v>
      </c>
      <c r="D3422" s="61">
        <v>7.37</v>
      </c>
      <c r="E3422" s="62">
        <v>0</v>
      </c>
    </row>
    <row r="3423" spans="1:5" x14ac:dyDescent="0.2">
      <c r="A3423" s="60">
        <v>2745</v>
      </c>
      <c r="B3423" s="7" t="s">
        <v>3410</v>
      </c>
      <c r="C3423" s="60" t="s">
        <v>23</v>
      </c>
      <c r="D3423" s="61">
        <v>5.99</v>
      </c>
      <c r="E3423" s="62">
        <v>0</v>
      </c>
    </row>
    <row r="3424" spans="1:5" x14ac:dyDescent="0.2">
      <c r="A3424" s="60">
        <v>14439</v>
      </c>
      <c r="B3424" s="7" t="s">
        <v>3411</v>
      </c>
      <c r="C3424" s="60" t="s">
        <v>23</v>
      </c>
      <c r="D3424" s="61">
        <v>7.43</v>
      </c>
      <c r="E3424" s="62">
        <v>0</v>
      </c>
    </row>
    <row r="3425" spans="1:5" x14ac:dyDescent="0.2">
      <c r="A3425" s="60">
        <v>45238</v>
      </c>
      <c r="B3425" s="7" t="s">
        <v>3412</v>
      </c>
      <c r="C3425" s="60" t="s">
        <v>43</v>
      </c>
      <c r="D3425" s="61">
        <v>23.95</v>
      </c>
      <c r="E3425" s="62">
        <v>0</v>
      </c>
    </row>
    <row r="3426" spans="1:5" x14ac:dyDescent="0.2">
      <c r="A3426" s="60">
        <v>44496</v>
      </c>
      <c r="B3426" s="7" t="s">
        <v>3413</v>
      </c>
      <c r="C3426" s="60" t="s">
        <v>43</v>
      </c>
      <c r="D3426" s="61">
        <v>163.77000000000001</v>
      </c>
      <c r="E3426" s="62">
        <v>0</v>
      </c>
    </row>
    <row r="3427" spans="1:5" x14ac:dyDescent="0.2">
      <c r="A3427" s="60">
        <v>12362</v>
      </c>
      <c r="B3427" s="7" t="s">
        <v>3414</v>
      </c>
      <c r="C3427" s="60" t="s">
        <v>43</v>
      </c>
      <c r="D3427" s="61"/>
      <c r="E3427" s="62">
        <v>0</v>
      </c>
    </row>
    <row r="3428" spans="1:5" x14ac:dyDescent="0.2">
      <c r="A3428" s="60">
        <v>421</v>
      </c>
      <c r="B3428" s="7" t="s">
        <v>3415</v>
      </c>
      <c r="C3428" s="60" t="s">
        <v>43</v>
      </c>
      <c r="D3428" s="61"/>
      <c r="E3428" s="62">
        <v>0</v>
      </c>
    </row>
    <row r="3429" spans="1:5" x14ac:dyDescent="0.2">
      <c r="A3429" s="60">
        <v>14148</v>
      </c>
      <c r="B3429" s="7" t="s">
        <v>3416</v>
      </c>
      <c r="C3429" s="60" t="s">
        <v>43</v>
      </c>
      <c r="D3429" s="61"/>
      <c r="E3429" s="62">
        <v>0</v>
      </c>
    </row>
    <row r="3430" spans="1:5" x14ac:dyDescent="0.2">
      <c r="A3430" s="60">
        <v>4341</v>
      </c>
      <c r="B3430" s="7" t="s">
        <v>3417</v>
      </c>
      <c r="C3430" s="60" t="s">
        <v>43</v>
      </c>
      <c r="D3430" s="61"/>
      <c r="E3430" s="62">
        <v>0</v>
      </c>
    </row>
    <row r="3431" spans="1:5" x14ac:dyDescent="0.2">
      <c r="A3431" s="60">
        <v>4337</v>
      </c>
      <c r="B3431" s="7" t="s">
        <v>3418</v>
      </c>
      <c r="C3431" s="60" t="s">
        <v>43</v>
      </c>
      <c r="D3431" s="61"/>
      <c r="E3431" s="62">
        <v>0</v>
      </c>
    </row>
    <row r="3432" spans="1:5" x14ac:dyDescent="0.2">
      <c r="A3432" s="60">
        <v>11971</v>
      </c>
      <c r="B3432" s="7" t="s">
        <v>3419</v>
      </c>
      <c r="C3432" s="60" t="s">
        <v>43</v>
      </c>
      <c r="D3432" s="61"/>
      <c r="E3432" s="62">
        <v>0</v>
      </c>
    </row>
    <row r="3433" spans="1:5" x14ac:dyDescent="0.2">
      <c r="A3433" s="60">
        <v>4339</v>
      </c>
      <c r="B3433" s="7" t="s">
        <v>3420</v>
      </c>
      <c r="C3433" s="60" t="s">
        <v>43</v>
      </c>
      <c r="D3433" s="61"/>
      <c r="E3433" s="62">
        <v>0</v>
      </c>
    </row>
    <row r="3434" spans="1:5" x14ac:dyDescent="0.2">
      <c r="A3434" s="60">
        <v>39997</v>
      </c>
      <c r="B3434" s="7" t="s">
        <v>3421</v>
      </c>
      <c r="C3434" s="60" t="s">
        <v>43</v>
      </c>
      <c r="D3434" s="61"/>
      <c r="E3434" s="62">
        <v>0</v>
      </c>
    </row>
    <row r="3435" spans="1:5" x14ac:dyDescent="0.2">
      <c r="A3435" s="60">
        <v>4342</v>
      </c>
      <c r="B3435" s="7" t="s">
        <v>3422</v>
      </c>
      <c r="C3435" s="60" t="s">
        <v>43</v>
      </c>
      <c r="D3435" s="61"/>
      <c r="E3435" s="62">
        <v>0</v>
      </c>
    </row>
    <row r="3436" spans="1:5" x14ac:dyDescent="0.2">
      <c r="A3436" s="60">
        <v>4330</v>
      </c>
      <c r="B3436" s="7" t="s">
        <v>3423</v>
      </c>
      <c r="C3436" s="60" t="s">
        <v>43</v>
      </c>
      <c r="D3436" s="61"/>
      <c r="E3436" s="62">
        <v>0</v>
      </c>
    </row>
    <row r="3437" spans="1:5" x14ac:dyDescent="0.2">
      <c r="A3437" s="60">
        <v>4340</v>
      </c>
      <c r="B3437" s="7" t="s">
        <v>3424</v>
      </c>
      <c r="C3437" s="60" t="s">
        <v>43</v>
      </c>
      <c r="D3437" s="61"/>
      <c r="E3437" s="62">
        <v>0</v>
      </c>
    </row>
    <row r="3438" spans="1:5" x14ac:dyDescent="0.2">
      <c r="A3438" s="60">
        <v>5088</v>
      </c>
      <c r="B3438" s="7" t="s">
        <v>3425</v>
      </c>
      <c r="C3438" s="60" t="s">
        <v>43</v>
      </c>
      <c r="D3438" s="61">
        <v>7.44</v>
      </c>
      <c r="E3438" s="62">
        <v>0</v>
      </c>
    </row>
    <row r="3439" spans="1:5" x14ac:dyDescent="0.2">
      <c r="A3439" s="60">
        <v>11154</v>
      </c>
      <c r="B3439" s="7" t="s">
        <v>3426</v>
      </c>
      <c r="C3439" s="60" t="s">
        <v>43</v>
      </c>
      <c r="D3439" s="61">
        <v>1363.17</v>
      </c>
      <c r="E3439" s="62">
        <v>0</v>
      </c>
    </row>
    <row r="3440" spans="1:5" x14ac:dyDescent="0.2">
      <c r="A3440" s="60">
        <v>4989</v>
      </c>
      <c r="B3440" s="7" t="s">
        <v>3427</v>
      </c>
      <c r="C3440" s="60" t="s">
        <v>43</v>
      </c>
      <c r="D3440" s="61">
        <v>425.05</v>
      </c>
      <c r="E3440" s="62">
        <v>0</v>
      </c>
    </row>
    <row r="3441" spans="1:5" x14ac:dyDescent="0.2">
      <c r="A3441" s="60">
        <v>4982</v>
      </c>
      <c r="B3441" s="7" t="s">
        <v>3428</v>
      </c>
      <c r="C3441" s="60" t="s">
        <v>43</v>
      </c>
      <c r="D3441" s="61">
        <v>398.67</v>
      </c>
      <c r="E3441" s="62">
        <v>0</v>
      </c>
    </row>
    <row r="3442" spans="1:5" x14ac:dyDescent="0.2">
      <c r="A3442" s="60">
        <v>4962</v>
      </c>
      <c r="B3442" s="7" t="s">
        <v>3429</v>
      </c>
      <c r="C3442" s="60" t="s">
        <v>43</v>
      </c>
      <c r="D3442" s="61">
        <v>314.39999999999998</v>
      </c>
      <c r="E3442" s="62">
        <v>0</v>
      </c>
    </row>
    <row r="3443" spans="1:5" x14ac:dyDescent="0.2">
      <c r="A3443" s="60">
        <v>4981</v>
      </c>
      <c r="B3443" s="7" t="s">
        <v>3430</v>
      </c>
      <c r="C3443" s="60" t="s">
        <v>43</v>
      </c>
      <c r="D3443" s="61">
        <v>279.89999999999998</v>
      </c>
      <c r="E3443" s="62">
        <v>0</v>
      </c>
    </row>
    <row r="3444" spans="1:5" x14ac:dyDescent="0.2">
      <c r="A3444" s="60">
        <v>4964</v>
      </c>
      <c r="B3444" s="7" t="s">
        <v>3431</v>
      </c>
      <c r="C3444" s="60" t="s">
        <v>43</v>
      </c>
      <c r="D3444" s="61">
        <v>355.09</v>
      </c>
      <c r="E3444" s="62">
        <v>0</v>
      </c>
    </row>
    <row r="3445" spans="1:5" x14ac:dyDescent="0.2">
      <c r="A3445" s="60">
        <v>4992</v>
      </c>
      <c r="B3445" s="7" t="s">
        <v>3432</v>
      </c>
      <c r="C3445" s="60" t="s">
        <v>43</v>
      </c>
      <c r="D3445" s="61">
        <v>346.86</v>
      </c>
      <c r="E3445" s="62">
        <v>0</v>
      </c>
    </row>
    <row r="3446" spans="1:5" x14ac:dyDescent="0.2">
      <c r="A3446" s="60">
        <v>4987</v>
      </c>
      <c r="B3446" s="7" t="s">
        <v>3433</v>
      </c>
      <c r="C3446" s="60" t="s">
        <v>43</v>
      </c>
      <c r="D3446" s="61">
        <v>396.83</v>
      </c>
      <c r="E3446" s="62">
        <v>0</v>
      </c>
    </row>
    <row r="3447" spans="1:5" x14ac:dyDescent="0.2">
      <c r="A3447" s="60">
        <v>4930</v>
      </c>
      <c r="B3447" s="7" t="s">
        <v>3434</v>
      </c>
      <c r="C3447" s="60" t="s">
        <v>410</v>
      </c>
      <c r="D3447" s="61">
        <v>577.39</v>
      </c>
      <c r="E3447" s="62">
        <v>0</v>
      </c>
    </row>
    <row r="3448" spans="1:5" x14ac:dyDescent="0.2">
      <c r="A3448" s="60">
        <v>4998</v>
      </c>
      <c r="B3448" s="7" t="s">
        <v>3435</v>
      </c>
      <c r="C3448" s="60" t="s">
        <v>410</v>
      </c>
      <c r="D3448" s="61"/>
      <c r="E3448" s="62">
        <v>0</v>
      </c>
    </row>
    <row r="3449" spans="1:5" x14ac:dyDescent="0.2">
      <c r="A3449" s="60">
        <v>39021</v>
      </c>
      <c r="B3449" s="7" t="s">
        <v>3436</v>
      </c>
      <c r="C3449" s="60" t="s">
        <v>43</v>
      </c>
      <c r="D3449" s="61">
        <v>613.91</v>
      </c>
      <c r="E3449" s="62">
        <v>0</v>
      </c>
    </row>
    <row r="3450" spans="1:5" x14ac:dyDescent="0.2">
      <c r="A3450" s="60">
        <v>39022</v>
      </c>
      <c r="B3450" s="7" t="s">
        <v>3437</v>
      </c>
      <c r="C3450" s="60" t="s">
        <v>43</v>
      </c>
      <c r="D3450" s="61">
        <v>549.9</v>
      </c>
      <c r="E3450" s="62">
        <v>0</v>
      </c>
    </row>
    <row r="3451" spans="1:5" x14ac:dyDescent="0.2">
      <c r="A3451" s="60">
        <v>39024</v>
      </c>
      <c r="B3451" s="7" t="s">
        <v>3438</v>
      </c>
      <c r="C3451" s="60" t="s">
        <v>43</v>
      </c>
      <c r="D3451" s="61">
        <v>1075.1099999999999</v>
      </c>
      <c r="E3451" s="62">
        <v>0</v>
      </c>
    </row>
    <row r="3452" spans="1:5" x14ac:dyDescent="0.2">
      <c r="A3452" s="60">
        <v>4914</v>
      </c>
      <c r="B3452" s="7" t="s">
        <v>3439</v>
      </c>
      <c r="C3452" s="60" t="s">
        <v>410</v>
      </c>
      <c r="D3452" s="61">
        <v>871.72</v>
      </c>
      <c r="E3452" s="62">
        <v>0</v>
      </c>
    </row>
    <row r="3453" spans="1:5" x14ac:dyDescent="0.2">
      <c r="A3453" s="60">
        <v>4917</v>
      </c>
      <c r="B3453" s="7" t="s">
        <v>3440</v>
      </c>
      <c r="C3453" s="60" t="s">
        <v>410</v>
      </c>
      <c r="D3453" s="61">
        <v>602.02</v>
      </c>
      <c r="E3453" s="62">
        <v>0</v>
      </c>
    </row>
    <row r="3454" spans="1:5" x14ac:dyDescent="0.2">
      <c r="A3454" s="60">
        <v>39025</v>
      </c>
      <c r="B3454" s="7" t="s">
        <v>3441</v>
      </c>
      <c r="C3454" s="60" t="s">
        <v>43</v>
      </c>
      <c r="D3454" s="61">
        <v>1102.4100000000001</v>
      </c>
      <c r="E3454" s="62">
        <v>0</v>
      </c>
    </row>
    <row r="3455" spans="1:5" x14ac:dyDescent="0.2">
      <c r="A3455" s="60">
        <v>4922</v>
      </c>
      <c r="B3455" s="7" t="s">
        <v>3442</v>
      </c>
      <c r="C3455" s="60" t="s">
        <v>410</v>
      </c>
      <c r="D3455" s="61">
        <v>558.42999999999995</v>
      </c>
      <c r="E3455" s="62">
        <v>0</v>
      </c>
    </row>
    <row r="3456" spans="1:5" x14ac:dyDescent="0.2">
      <c r="A3456" s="60">
        <v>4911</v>
      </c>
      <c r="B3456" s="7" t="s">
        <v>3443</v>
      </c>
      <c r="C3456" s="60" t="s">
        <v>410</v>
      </c>
      <c r="D3456" s="61">
        <v>360.36</v>
      </c>
      <c r="E3456" s="62">
        <v>0</v>
      </c>
    </row>
    <row r="3457" spans="1:5" x14ac:dyDescent="0.2">
      <c r="A3457" s="60">
        <v>37518</v>
      </c>
      <c r="B3457" s="7" t="s">
        <v>3444</v>
      </c>
      <c r="C3457" s="60" t="s">
        <v>410</v>
      </c>
      <c r="D3457" s="61">
        <v>585.58000000000004</v>
      </c>
      <c r="E3457" s="62">
        <v>0</v>
      </c>
    </row>
    <row r="3458" spans="1:5" x14ac:dyDescent="0.2">
      <c r="A3458" s="60">
        <v>4910</v>
      </c>
      <c r="B3458" s="7" t="s">
        <v>3445</v>
      </c>
      <c r="C3458" s="60" t="s">
        <v>410</v>
      </c>
      <c r="D3458" s="61">
        <v>493.65</v>
      </c>
      <c r="E3458" s="62">
        <v>0</v>
      </c>
    </row>
    <row r="3459" spans="1:5" x14ac:dyDescent="0.2">
      <c r="A3459" s="60">
        <v>4943</v>
      </c>
      <c r="B3459" s="7" t="s">
        <v>3446</v>
      </c>
      <c r="C3459" s="60" t="s">
        <v>410</v>
      </c>
      <c r="D3459" s="61">
        <v>735.42</v>
      </c>
      <c r="E3459" s="62">
        <v>0</v>
      </c>
    </row>
    <row r="3460" spans="1:5" x14ac:dyDescent="0.2">
      <c r="A3460" s="60">
        <v>5002</v>
      </c>
      <c r="B3460" s="7" t="s">
        <v>3447</v>
      </c>
      <c r="C3460" s="60" t="s">
        <v>410</v>
      </c>
      <c r="D3460" s="61"/>
      <c r="E3460" s="62">
        <v>0</v>
      </c>
    </row>
    <row r="3461" spans="1:5" x14ac:dyDescent="0.2">
      <c r="A3461" s="60">
        <v>4977</v>
      </c>
      <c r="B3461" s="7" t="s">
        <v>3448</v>
      </c>
      <c r="C3461" s="60" t="s">
        <v>410</v>
      </c>
      <c r="D3461" s="61"/>
      <c r="E3461" s="62">
        <v>0</v>
      </c>
    </row>
    <row r="3462" spans="1:5" x14ac:dyDescent="0.2">
      <c r="A3462" s="60">
        <v>11364</v>
      </c>
      <c r="B3462" s="7" t="s">
        <v>3449</v>
      </c>
      <c r="C3462" s="60" t="s">
        <v>43</v>
      </c>
      <c r="D3462" s="61">
        <v>240.46</v>
      </c>
      <c r="E3462" s="62">
        <v>0</v>
      </c>
    </row>
    <row r="3463" spans="1:5" x14ac:dyDescent="0.2">
      <c r="A3463" s="60">
        <v>11365</v>
      </c>
      <c r="B3463" s="7" t="s">
        <v>3450</v>
      </c>
      <c r="C3463" s="60" t="s">
        <v>43</v>
      </c>
      <c r="D3463" s="61">
        <v>249.54</v>
      </c>
      <c r="E3463" s="62">
        <v>0</v>
      </c>
    </row>
    <row r="3464" spans="1:5" x14ac:dyDescent="0.2">
      <c r="A3464" s="60">
        <v>11366</v>
      </c>
      <c r="B3464" s="7" t="s">
        <v>3451</v>
      </c>
      <c r="C3464" s="60" t="s">
        <v>43</v>
      </c>
      <c r="D3464" s="61">
        <v>265.26</v>
      </c>
      <c r="E3464" s="62">
        <v>0</v>
      </c>
    </row>
    <row r="3465" spans="1:5" x14ac:dyDescent="0.2">
      <c r="A3465" s="60">
        <v>43777</v>
      </c>
      <c r="B3465" s="7" t="s">
        <v>3452</v>
      </c>
      <c r="C3465" s="60" t="s">
        <v>43</v>
      </c>
      <c r="D3465" s="61">
        <v>311.58</v>
      </c>
      <c r="E3465" s="62">
        <v>0</v>
      </c>
    </row>
    <row r="3466" spans="1:5" x14ac:dyDescent="0.2">
      <c r="A3466" s="60">
        <v>20322</v>
      </c>
      <c r="B3466" s="7" t="s">
        <v>3453</v>
      </c>
      <c r="C3466" s="60" t="s">
        <v>43</v>
      </c>
      <c r="D3466" s="61">
        <v>289.24</v>
      </c>
      <c r="E3466" s="62">
        <v>0</v>
      </c>
    </row>
    <row r="3467" spans="1:5" x14ac:dyDescent="0.2">
      <c r="A3467" s="60">
        <v>10553</v>
      </c>
      <c r="B3467" s="7" t="s">
        <v>3454</v>
      </c>
      <c r="C3467" s="60" t="s">
        <v>43</v>
      </c>
      <c r="D3467" s="61">
        <v>262.63</v>
      </c>
      <c r="E3467" s="62">
        <v>0</v>
      </c>
    </row>
    <row r="3468" spans="1:5" x14ac:dyDescent="0.2">
      <c r="A3468" s="60">
        <v>5020</v>
      </c>
      <c r="B3468" s="7" t="s">
        <v>3455</v>
      </c>
      <c r="C3468" s="60" t="s">
        <v>43</v>
      </c>
      <c r="D3468" s="61">
        <v>276.89999999999998</v>
      </c>
      <c r="E3468" s="62">
        <v>0</v>
      </c>
    </row>
    <row r="3469" spans="1:5" x14ac:dyDescent="0.2">
      <c r="A3469" s="60">
        <v>10554</v>
      </c>
      <c r="B3469" s="7" t="s">
        <v>3456</v>
      </c>
      <c r="C3469" s="60" t="s">
        <v>43</v>
      </c>
      <c r="D3469" s="61">
        <v>264.95999999999998</v>
      </c>
      <c r="E3469" s="62">
        <v>0</v>
      </c>
    </row>
    <row r="3470" spans="1:5" x14ac:dyDescent="0.2">
      <c r="A3470" s="60">
        <v>10555</v>
      </c>
      <c r="B3470" s="7" t="s">
        <v>3457</v>
      </c>
      <c r="C3470" s="60" t="s">
        <v>43</v>
      </c>
      <c r="D3470" s="61">
        <v>288.95</v>
      </c>
      <c r="E3470" s="62">
        <v>0</v>
      </c>
    </row>
    <row r="3471" spans="1:5" x14ac:dyDescent="0.2">
      <c r="A3471" s="60">
        <v>10556</v>
      </c>
      <c r="B3471" s="7" t="s">
        <v>3458</v>
      </c>
      <c r="C3471" s="60" t="s">
        <v>43</v>
      </c>
      <c r="D3471" s="61">
        <v>384.19</v>
      </c>
      <c r="E3471" s="62">
        <v>0</v>
      </c>
    </row>
    <row r="3472" spans="1:5" x14ac:dyDescent="0.2">
      <c r="A3472" s="60">
        <v>39502</v>
      </c>
      <c r="B3472" s="7" t="s">
        <v>3459</v>
      </c>
      <c r="C3472" s="60" t="s">
        <v>43</v>
      </c>
      <c r="D3472" s="61">
        <v>539.49</v>
      </c>
      <c r="E3472" s="62">
        <v>0</v>
      </c>
    </row>
    <row r="3473" spans="1:5" x14ac:dyDescent="0.2">
      <c r="A3473" s="60">
        <v>39504</v>
      </c>
      <c r="B3473" s="7" t="s">
        <v>3460</v>
      </c>
      <c r="C3473" s="60" t="s">
        <v>43</v>
      </c>
      <c r="D3473" s="61">
        <v>596.57000000000005</v>
      </c>
      <c r="E3473" s="62">
        <v>0</v>
      </c>
    </row>
    <row r="3474" spans="1:5" x14ac:dyDescent="0.2">
      <c r="A3474" s="60">
        <v>39503</v>
      </c>
      <c r="B3474" s="7" t="s">
        <v>3461</v>
      </c>
      <c r="C3474" s="60" t="s">
        <v>43</v>
      </c>
      <c r="D3474" s="61">
        <v>627.87</v>
      </c>
      <c r="E3474" s="62">
        <v>0</v>
      </c>
    </row>
    <row r="3475" spans="1:5" x14ac:dyDescent="0.2">
      <c r="A3475" s="60">
        <v>39505</v>
      </c>
      <c r="B3475" s="7" t="s">
        <v>3462</v>
      </c>
      <c r="C3475" s="60" t="s">
        <v>43</v>
      </c>
      <c r="D3475" s="61">
        <v>676.62</v>
      </c>
      <c r="E3475" s="62">
        <v>0</v>
      </c>
    </row>
    <row r="3476" spans="1:5" x14ac:dyDescent="0.2">
      <c r="A3476" s="60">
        <v>5028</v>
      </c>
      <c r="B3476" s="7" t="s">
        <v>3463</v>
      </c>
      <c r="C3476" s="60" t="s">
        <v>410</v>
      </c>
      <c r="D3476" s="61"/>
      <c r="E3476" s="62">
        <v>0</v>
      </c>
    </row>
    <row r="3477" spans="1:5" x14ac:dyDescent="0.2">
      <c r="A3477" s="60">
        <v>4969</v>
      </c>
      <c r="B3477" s="7" t="s">
        <v>3464</v>
      </c>
      <c r="C3477" s="60" t="s">
        <v>410</v>
      </c>
      <c r="D3477" s="61"/>
      <c r="E3477" s="62">
        <v>0</v>
      </c>
    </row>
    <row r="3478" spans="1:5" x14ac:dyDescent="0.2">
      <c r="A3478" s="60">
        <v>44471</v>
      </c>
      <c r="B3478" s="7" t="s">
        <v>3465</v>
      </c>
      <c r="C3478" s="60" t="s">
        <v>43</v>
      </c>
      <c r="D3478" s="61"/>
      <c r="E3478" s="62">
        <v>0</v>
      </c>
    </row>
    <row r="3479" spans="1:5" x14ac:dyDescent="0.2">
      <c r="A3479" s="60">
        <v>4944</v>
      </c>
      <c r="B3479" s="7" t="s">
        <v>3466</v>
      </c>
      <c r="C3479" s="60" t="s">
        <v>410</v>
      </c>
      <c r="D3479" s="61">
        <v>1099.46</v>
      </c>
      <c r="E3479" s="62">
        <v>0</v>
      </c>
    </row>
    <row r="3480" spans="1:5" x14ac:dyDescent="0.2">
      <c r="A3480" s="60">
        <v>21102</v>
      </c>
      <c r="B3480" s="7" t="s">
        <v>3467</v>
      </c>
      <c r="C3480" s="60" t="s">
        <v>43</v>
      </c>
      <c r="D3480" s="61">
        <v>98.12</v>
      </c>
      <c r="E3480" s="62">
        <v>0</v>
      </c>
    </row>
    <row r="3481" spans="1:5" x14ac:dyDescent="0.2">
      <c r="A3481" s="60">
        <v>21101</v>
      </c>
      <c r="B3481" s="7" t="s">
        <v>3468</v>
      </c>
      <c r="C3481" s="60" t="s">
        <v>43</v>
      </c>
      <c r="D3481" s="61">
        <v>63.01</v>
      </c>
      <c r="E3481" s="62">
        <v>0</v>
      </c>
    </row>
    <row r="3482" spans="1:5" x14ac:dyDescent="0.2">
      <c r="A3482" s="60">
        <v>34713</v>
      </c>
      <c r="B3482" s="7" t="s">
        <v>3469</v>
      </c>
      <c r="C3482" s="60" t="s">
        <v>410</v>
      </c>
      <c r="D3482" s="61">
        <v>311.88</v>
      </c>
      <c r="E3482" s="62">
        <v>0</v>
      </c>
    </row>
    <row r="3483" spans="1:5" x14ac:dyDescent="0.2">
      <c r="A3483" s="60">
        <v>37563</v>
      </c>
      <c r="B3483" s="7" t="s">
        <v>3470</v>
      </c>
      <c r="C3483" s="60" t="s">
        <v>410</v>
      </c>
      <c r="D3483" s="61">
        <v>635.34</v>
      </c>
      <c r="E3483" s="62">
        <v>0</v>
      </c>
    </row>
    <row r="3484" spans="1:5" x14ac:dyDescent="0.2">
      <c r="A3484" s="60">
        <v>4948</v>
      </c>
      <c r="B3484" s="7" t="s">
        <v>3471</v>
      </c>
      <c r="C3484" s="60" t="s">
        <v>410</v>
      </c>
      <c r="D3484" s="61">
        <v>552.76</v>
      </c>
      <c r="E3484" s="62">
        <v>0</v>
      </c>
    </row>
    <row r="3485" spans="1:5" x14ac:dyDescent="0.2">
      <c r="A3485" s="60">
        <v>37561</v>
      </c>
      <c r="B3485" s="7" t="s">
        <v>3472</v>
      </c>
      <c r="C3485" s="60" t="s">
        <v>410</v>
      </c>
      <c r="D3485" s="61">
        <v>515.53</v>
      </c>
      <c r="E3485" s="62">
        <v>0</v>
      </c>
    </row>
    <row r="3486" spans="1:5" x14ac:dyDescent="0.2">
      <c r="A3486" s="60">
        <v>37562</v>
      </c>
      <c r="B3486" s="7" t="s">
        <v>3473</v>
      </c>
      <c r="C3486" s="60" t="s">
        <v>410</v>
      </c>
      <c r="D3486" s="61">
        <v>675.91</v>
      </c>
      <c r="E3486" s="62">
        <v>0</v>
      </c>
    </row>
    <row r="3487" spans="1:5" x14ac:dyDescent="0.2">
      <c r="A3487" s="60">
        <v>14164</v>
      </c>
      <c r="B3487" s="7" t="s">
        <v>3474</v>
      </c>
      <c r="C3487" s="60" t="s">
        <v>43</v>
      </c>
      <c r="D3487" s="61">
        <v>2185.5100000000002</v>
      </c>
      <c r="E3487" s="62">
        <v>0</v>
      </c>
    </row>
    <row r="3488" spans="1:5" x14ac:dyDescent="0.2">
      <c r="A3488" s="60">
        <v>14163</v>
      </c>
      <c r="B3488" s="7" t="s">
        <v>3475</v>
      </c>
      <c r="C3488" s="60" t="s">
        <v>43</v>
      </c>
      <c r="D3488" s="61">
        <v>2483.98</v>
      </c>
      <c r="E3488" s="62">
        <v>0</v>
      </c>
    </row>
    <row r="3489" spans="1:5" x14ac:dyDescent="0.2">
      <c r="A3489" s="60">
        <v>5051</v>
      </c>
      <c r="B3489" s="7" t="s">
        <v>3476</v>
      </c>
      <c r="C3489" s="60" t="s">
        <v>43</v>
      </c>
      <c r="D3489" s="61">
        <v>2112.59</v>
      </c>
      <c r="E3489" s="62">
        <v>0</v>
      </c>
    </row>
    <row r="3490" spans="1:5" x14ac:dyDescent="0.2">
      <c r="A3490" s="60">
        <v>5052</v>
      </c>
      <c r="B3490" s="7" t="s">
        <v>3477</v>
      </c>
      <c r="C3490" s="60" t="s">
        <v>43</v>
      </c>
      <c r="D3490" s="61">
        <v>1574</v>
      </c>
      <c r="E3490" s="62">
        <v>0</v>
      </c>
    </row>
    <row r="3491" spans="1:5" x14ac:dyDescent="0.2">
      <c r="A3491" s="60">
        <v>14162</v>
      </c>
      <c r="B3491" s="7" t="s">
        <v>3478</v>
      </c>
      <c r="C3491" s="60" t="s">
        <v>43</v>
      </c>
      <c r="D3491" s="61">
        <v>2109.52</v>
      </c>
      <c r="E3491" s="62">
        <v>0</v>
      </c>
    </row>
    <row r="3492" spans="1:5" x14ac:dyDescent="0.2">
      <c r="A3492" s="60">
        <v>14166</v>
      </c>
      <c r="B3492" s="7" t="s">
        <v>3479</v>
      </c>
      <c r="C3492" s="60" t="s">
        <v>43</v>
      </c>
      <c r="D3492" s="61">
        <v>1593.98</v>
      </c>
      <c r="E3492" s="62">
        <v>0</v>
      </c>
    </row>
    <row r="3493" spans="1:5" x14ac:dyDescent="0.2">
      <c r="A3493" s="60">
        <v>14165</v>
      </c>
      <c r="B3493" s="7" t="s">
        <v>3480</v>
      </c>
      <c r="C3493" s="60" t="s">
        <v>43</v>
      </c>
      <c r="D3493" s="61">
        <v>2208.2399999999998</v>
      </c>
      <c r="E3493" s="62">
        <v>0</v>
      </c>
    </row>
    <row r="3494" spans="1:5" x14ac:dyDescent="0.2">
      <c r="A3494" s="60">
        <v>5050</v>
      </c>
      <c r="B3494" s="7" t="s">
        <v>3481</v>
      </c>
      <c r="C3494" s="60" t="s">
        <v>43</v>
      </c>
      <c r="D3494" s="61">
        <v>543.5</v>
      </c>
      <c r="E3494" s="62">
        <v>0</v>
      </c>
    </row>
    <row r="3495" spans="1:5" x14ac:dyDescent="0.2">
      <c r="A3495" s="60">
        <v>12366</v>
      </c>
      <c r="B3495" s="7" t="s">
        <v>3482</v>
      </c>
      <c r="C3495" s="60" t="s">
        <v>43</v>
      </c>
      <c r="D3495" s="61">
        <v>1356.98</v>
      </c>
      <c r="E3495" s="62">
        <v>0</v>
      </c>
    </row>
    <row r="3496" spans="1:5" x14ac:dyDescent="0.2">
      <c r="A3496" s="60">
        <v>5045</v>
      </c>
      <c r="B3496" s="7" t="s">
        <v>3483</v>
      </c>
      <c r="C3496" s="60" t="s">
        <v>43</v>
      </c>
      <c r="D3496" s="61">
        <v>1874.6</v>
      </c>
      <c r="E3496" s="62">
        <v>0</v>
      </c>
    </row>
    <row r="3497" spans="1:5" x14ac:dyDescent="0.2">
      <c r="A3497" s="60">
        <v>5035</v>
      </c>
      <c r="B3497" s="7" t="s">
        <v>3484</v>
      </c>
      <c r="C3497" s="60" t="s">
        <v>43</v>
      </c>
      <c r="D3497" s="61">
        <v>2155.34</v>
      </c>
      <c r="E3497" s="62">
        <v>0</v>
      </c>
    </row>
    <row r="3498" spans="1:5" x14ac:dyDescent="0.2">
      <c r="A3498" s="60">
        <v>41180</v>
      </c>
      <c r="B3498" s="7" t="s">
        <v>3485</v>
      </c>
      <c r="C3498" s="60" t="s">
        <v>43</v>
      </c>
      <c r="D3498" s="61">
        <v>4845.17</v>
      </c>
      <c r="E3498" s="62">
        <v>0</v>
      </c>
    </row>
    <row r="3499" spans="1:5" x14ac:dyDescent="0.2">
      <c r="A3499" s="60">
        <v>41181</v>
      </c>
      <c r="B3499" s="7" t="s">
        <v>3486</v>
      </c>
      <c r="C3499" s="60" t="s">
        <v>43</v>
      </c>
      <c r="D3499" s="61">
        <v>6414.85</v>
      </c>
      <c r="E3499" s="62">
        <v>0</v>
      </c>
    </row>
    <row r="3500" spans="1:5" x14ac:dyDescent="0.2">
      <c r="A3500" s="60">
        <v>41182</v>
      </c>
      <c r="B3500" s="7" t="s">
        <v>3487</v>
      </c>
      <c r="C3500" s="60" t="s">
        <v>43</v>
      </c>
      <c r="D3500" s="61">
        <v>9202.6299999999992</v>
      </c>
      <c r="E3500" s="62">
        <v>0</v>
      </c>
    </row>
    <row r="3501" spans="1:5" x14ac:dyDescent="0.2">
      <c r="A3501" s="60">
        <v>41183</v>
      </c>
      <c r="B3501" s="7" t="s">
        <v>3488</v>
      </c>
      <c r="C3501" s="60" t="s">
        <v>43</v>
      </c>
      <c r="D3501" s="61">
        <v>11489.67</v>
      </c>
      <c r="E3501" s="62">
        <v>0</v>
      </c>
    </row>
    <row r="3502" spans="1:5" x14ac:dyDescent="0.2">
      <c r="A3502" s="60">
        <v>41184</v>
      </c>
      <c r="B3502" s="7" t="s">
        <v>3489</v>
      </c>
      <c r="C3502" s="60" t="s">
        <v>43</v>
      </c>
      <c r="D3502" s="61">
        <v>17493.73</v>
      </c>
      <c r="E3502" s="62">
        <v>0</v>
      </c>
    </row>
    <row r="3503" spans="1:5" x14ac:dyDescent="0.2">
      <c r="A3503" s="60">
        <v>41185</v>
      </c>
      <c r="B3503" s="7" t="s">
        <v>3490</v>
      </c>
      <c r="C3503" s="60" t="s">
        <v>43</v>
      </c>
      <c r="D3503" s="61">
        <v>6487.46</v>
      </c>
      <c r="E3503" s="62">
        <v>0</v>
      </c>
    </row>
    <row r="3504" spans="1:5" x14ac:dyDescent="0.2">
      <c r="A3504" s="60">
        <v>41186</v>
      </c>
      <c r="B3504" s="7" t="s">
        <v>3491</v>
      </c>
      <c r="C3504" s="60" t="s">
        <v>43</v>
      </c>
      <c r="D3504" s="61">
        <v>9091.43</v>
      </c>
      <c r="E3504" s="62">
        <v>0</v>
      </c>
    </row>
    <row r="3505" spans="1:5" x14ac:dyDescent="0.2">
      <c r="A3505" s="60">
        <v>41187</v>
      </c>
      <c r="B3505" s="7" t="s">
        <v>3492</v>
      </c>
      <c r="C3505" s="60" t="s">
        <v>43</v>
      </c>
      <c r="D3505" s="61">
        <v>12192.36</v>
      </c>
      <c r="E3505" s="62">
        <v>0</v>
      </c>
    </row>
    <row r="3506" spans="1:5" x14ac:dyDescent="0.2">
      <c r="A3506" s="60">
        <v>41188</v>
      </c>
      <c r="B3506" s="7" t="s">
        <v>3493</v>
      </c>
      <c r="C3506" s="60" t="s">
        <v>43</v>
      </c>
      <c r="D3506" s="61">
        <v>15591.31</v>
      </c>
      <c r="E3506" s="62">
        <v>0</v>
      </c>
    </row>
    <row r="3507" spans="1:5" x14ac:dyDescent="0.2">
      <c r="A3507" s="60">
        <v>5036</v>
      </c>
      <c r="B3507" s="7" t="s">
        <v>3494</v>
      </c>
      <c r="C3507" s="60" t="s">
        <v>43</v>
      </c>
      <c r="D3507" s="61">
        <v>3306.68</v>
      </c>
      <c r="E3507" s="62">
        <v>0</v>
      </c>
    </row>
    <row r="3508" spans="1:5" x14ac:dyDescent="0.2">
      <c r="A3508" s="60">
        <v>41189</v>
      </c>
      <c r="B3508" s="7" t="s">
        <v>3495</v>
      </c>
      <c r="C3508" s="60" t="s">
        <v>43</v>
      </c>
      <c r="D3508" s="61">
        <v>20044.259999999998</v>
      </c>
      <c r="E3508" s="62">
        <v>0</v>
      </c>
    </row>
    <row r="3509" spans="1:5" x14ac:dyDescent="0.2">
      <c r="A3509" s="60">
        <v>41190</v>
      </c>
      <c r="B3509" s="7" t="s">
        <v>3496</v>
      </c>
      <c r="C3509" s="60" t="s">
        <v>43</v>
      </c>
      <c r="D3509" s="61">
        <v>6970.69</v>
      </c>
      <c r="E3509" s="62">
        <v>0</v>
      </c>
    </row>
    <row r="3510" spans="1:5" x14ac:dyDescent="0.2">
      <c r="A3510" s="60">
        <v>41191</v>
      </c>
      <c r="B3510" s="7" t="s">
        <v>3497</v>
      </c>
      <c r="C3510" s="60" t="s">
        <v>43</v>
      </c>
      <c r="D3510" s="61">
        <v>10689.29</v>
      </c>
      <c r="E3510" s="62">
        <v>0</v>
      </c>
    </row>
    <row r="3511" spans="1:5" x14ac:dyDescent="0.2">
      <c r="A3511" s="60">
        <v>41192</v>
      </c>
      <c r="B3511" s="7" t="s">
        <v>3498</v>
      </c>
      <c r="C3511" s="60" t="s">
        <v>43</v>
      </c>
      <c r="D3511" s="61">
        <v>11143.51</v>
      </c>
      <c r="E3511" s="62">
        <v>0</v>
      </c>
    </row>
    <row r="3512" spans="1:5" x14ac:dyDescent="0.2">
      <c r="A3512" s="60">
        <v>41193</v>
      </c>
      <c r="B3512" s="7" t="s">
        <v>3499</v>
      </c>
      <c r="C3512" s="60" t="s">
        <v>43</v>
      </c>
      <c r="D3512" s="61">
        <v>18208.12</v>
      </c>
      <c r="E3512" s="62">
        <v>0</v>
      </c>
    </row>
    <row r="3513" spans="1:5" x14ac:dyDescent="0.2">
      <c r="A3513" s="60">
        <v>41194</v>
      </c>
      <c r="B3513" s="7" t="s">
        <v>3500</v>
      </c>
      <c r="C3513" s="60" t="s">
        <v>43</v>
      </c>
      <c r="D3513" s="61">
        <v>21726.42</v>
      </c>
      <c r="E3513" s="62">
        <v>0</v>
      </c>
    </row>
    <row r="3514" spans="1:5" x14ac:dyDescent="0.2">
      <c r="A3514" s="60">
        <v>5044</v>
      </c>
      <c r="B3514" s="7" t="s">
        <v>3501</v>
      </c>
      <c r="C3514" s="60" t="s">
        <v>43</v>
      </c>
      <c r="D3514" s="61">
        <v>1169.0999999999999</v>
      </c>
      <c r="E3514" s="62">
        <v>0</v>
      </c>
    </row>
    <row r="3515" spans="1:5" x14ac:dyDescent="0.2">
      <c r="A3515" s="60">
        <v>5059</v>
      </c>
      <c r="B3515" s="7" t="s">
        <v>3502</v>
      </c>
      <c r="C3515" s="60" t="s">
        <v>43</v>
      </c>
      <c r="D3515" s="61">
        <v>1398.1</v>
      </c>
      <c r="E3515" s="62">
        <v>0</v>
      </c>
    </row>
    <row r="3516" spans="1:5" x14ac:dyDescent="0.2">
      <c r="A3516" s="60">
        <v>41201</v>
      </c>
      <c r="B3516" s="7" t="s">
        <v>3503</v>
      </c>
      <c r="C3516" s="60" t="s">
        <v>43</v>
      </c>
      <c r="D3516" s="61">
        <v>2837.33</v>
      </c>
      <c r="E3516" s="62">
        <v>0</v>
      </c>
    </row>
    <row r="3517" spans="1:5" x14ac:dyDescent="0.2">
      <c r="A3517" s="60">
        <v>41199</v>
      </c>
      <c r="B3517" s="7" t="s">
        <v>3504</v>
      </c>
      <c r="C3517" s="60" t="s">
        <v>43</v>
      </c>
      <c r="D3517" s="61">
        <v>911.74</v>
      </c>
      <c r="E3517" s="62">
        <v>0</v>
      </c>
    </row>
    <row r="3518" spans="1:5" x14ac:dyDescent="0.2">
      <c r="A3518" s="60">
        <v>5057</v>
      </c>
      <c r="B3518" s="7" t="s">
        <v>3505</v>
      </c>
      <c r="C3518" s="60" t="s">
        <v>43</v>
      </c>
      <c r="D3518" s="61">
        <v>1234.33</v>
      </c>
      <c r="E3518" s="62">
        <v>0</v>
      </c>
    </row>
    <row r="3519" spans="1:5" x14ac:dyDescent="0.2">
      <c r="A3519" s="60">
        <v>41200</v>
      </c>
      <c r="B3519" s="7" t="s">
        <v>3506</v>
      </c>
      <c r="C3519" s="60" t="s">
        <v>43</v>
      </c>
      <c r="D3519" s="61">
        <v>1774.57</v>
      </c>
      <c r="E3519" s="62">
        <v>0</v>
      </c>
    </row>
    <row r="3520" spans="1:5" x14ac:dyDescent="0.2">
      <c r="A3520" s="60">
        <v>41205</v>
      </c>
      <c r="B3520" s="7" t="s">
        <v>3507</v>
      </c>
      <c r="C3520" s="60" t="s">
        <v>43</v>
      </c>
      <c r="D3520" s="61">
        <v>3288.25</v>
      </c>
      <c r="E3520" s="62">
        <v>0</v>
      </c>
    </row>
    <row r="3521" spans="1:5" x14ac:dyDescent="0.2">
      <c r="A3521" s="60">
        <v>41202</v>
      </c>
      <c r="B3521" s="7" t="s">
        <v>3508</v>
      </c>
      <c r="C3521" s="60" t="s">
        <v>43</v>
      </c>
      <c r="D3521" s="61">
        <v>959.53</v>
      </c>
      <c r="E3521" s="62">
        <v>0</v>
      </c>
    </row>
    <row r="3522" spans="1:5" x14ac:dyDescent="0.2">
      <c r="A3522" s="60">
        <v>41206</v>
      </c>
      <c r="B3522" s="7" t="s">
        <v>3509</v>
      </c>
      <c r="C3522" s="60" t="s">
        <v>43</v>
      </c>
      <c r="D3522" s="61">
        <v>4335.41</v>
      </c>
      <c r="E3522" s="62">
        <v>0</v>
      </c>
    </row>
    <row r="3523" spans="1:5" x14ac:dyDescent="0.2">
      <c r="A3523" s="60">
        <v>12372</v>
      </c>
      <c r="B3523" s="7" t="s">
        <v>3510</v>
      </c>
      <c r="C3523" s="60" t="s">
        <v>43</v>
      </c>
      <c r="D3523" s="61">
        <v>1007.51</v>
      </c>
      <c r="E3523" s="62">
        <v>0</v>
      </c>
    </row>
    <row r="3524" spans="1:5" x14ac:dyDescent="0.2">
      <c r="A3524" s="60">
        <v>41207</v>
      </c>
      <c r="B3524" s="7" t="s">
        <v>3511</v>
      </c>
      <c r="C3524" s="60" t="s">
        <v>43</v>
      </c>
      <c r="D3524" s="61">
        <v>5836.32</v>
      </c>
      <c r="E3524" s="62">
        <v>0</v>
      </c>
    </row>
    <row r="3525" spans="1:5" x14ac:dyDescent="0.2">
      <c r="A3525" s="60">
        <v>41203</v>
      </c>
      <c r="B3525" s="7" t="s">
        <v>3512</v>
      </c>
      <c r="C3525" s="60" t="s">
        <v>43</v>
      </c>
      <c r="D3525" s="61">
        <v>1537.06</v>
      </c>
      <c r="E3525" s="62">
        <v>0</v>
      </c>
    </row>
    <row r="3526" spans="1:5" x14ac:dyDescent="0.2">
      <c r="A3526" s="60">
        <v>41204</v>
      </c>
      <c r="B3526" s="7" t="s">
        <v>3513</v>
      </c>
      <c r="C3526" s="60" t="s">
        <v>43</v>
      </c>
      <c r="D3526" s="61">
        <v>2173.02</v>
      </c>
      <c r="E3526" s="62">
        <v>0</v>
      </c>
    </row>
    <row r="3527" spans="1:5" x14ac:dyDescent="0.2">
      <c r="A3527" s="60">
        <v>41210</v>
      </c>
      <c r="B3527" s="7" t="s">
        <v>3514</v>
      </c>
      <c r="C3527" s="60" t="s">
        <v>43</v>
      </c>
      <c r="D3527" s="61">
        <v>3629.97</v>
      </c>
      <c r="E3527" s="62">
        <v>0</v>
      </c>
    </row>
    <row r="3528" spans="1:5" x14ac:dyDescent="0.2">
      <c r="A3528" s="60">
        <v>41208</v>
      </c>
      <c r="B3528" s="7" t="s">
        <v>3515</v>
      </c>
      <c r="C3528" s="60" t="s">
        <v>43</v>
      </c>
      <c r="D3528" s="61">
        <v>1270.7</v>
      </c>
      <c r="E3528" s="62">
        <v>0</v>
      </c>
    </row>
    <row r="3529" spans="1:5" x14ac:dyDescent="0.2">
      <c r="A3529" s="60">
        <v>41211</v>
      </c>
      <c r="B3529" s="7" t="s">
        <v>3516</v>
      </c>
      <c r="C3529" s="60" t="s">
        <v>43</v>
      </c>
      <c r="D3529" s="61">
        <v>5114.58</v>
      </c>
      <c r="E3529" s="62">
        <v>0</v>
      </c>
    </row>
    <row r="3530" spans="1:5" x14ac:dyDescent="0.2">
      <c r="A3530" s="60">
        <v>13339</v>
      </c>
      <c r="B3530" s="7" t="s">
        <v>3517</v>
      </c>
      <c r="C3530" s="60" t="s">
        <v>43</v>
      </c>
      <c r="D3530" s="61">
        <v>1722.11</v>
      </c>
      <c r="E3530" s="62">
        <v>0</v>
      </c>
    </row>
    <row r="3531" spans="1:5" x14ac:dyDescent="0.2">
      <c r="A3531" s="60">
        <v>41213</v>
      </c>
      <c r="B3531" s="7" t="s">
        <v>3518</v>
      </c>
      <c r="C3531" s="60" t="s">
        <v>43</v>
      </c>
      <c r="D3531" s="61">
        <v>10601.27</v>
      </c>
      <c r="E3531" s="62">
        <v>0</v>
      </c>
    </row>
    <row r="3532" spans="1:5" x14ac:dyDescent="0.2">
      <c r="A3532" s="60">
        <v>41209</v>
      </c>
      <c r="B3532" s="7" t="s">
        <v>3519</v>
      </c>
      <c r="C3532" s="60" t="s">
        <v>43</v>
      </c>
      <c r="D3532" s="61">
        <v>2369.41</v>
      </c>
      <c r="E3532" s="62">
        <v>0</v>
      </c>
    </row>
    <row r="3533" spans="1:5" x14ac:dyDescent="0.2">
      <c r="A3533" s="60">
        <v>41216</v>
      </c>
      <c r="B3533" s="7" t="s">
        <v>3520</v>
      </c>
      <c r="C3533" s="60" t="s">
        <v>43</v>
      </c>
      <c r="D3533" s="61">
        <v>4438.21</v>
      </c>
      <c r="E3533" s="62">
        <v>0</v>
      </c>
    </row>
    <row r="3534" spans="1:5" x14ac:dyDescent="0.2">
      <c r="A3534" s="60">
        <v>41217</v>
      </c>
      <c r="B3534" s="7" t="s">
        <v>3521</v>
      </c>
      <c r="C3534" s="60" t="s">
        <v>43</v>
      </c>
      <c r="D3534" s="61">
        <v>7116.03</v>
      </c>
      <c r="E3534" s="62">
        <v>0</v>
      </c>
    </row>
    <row r="3535" spans="1:5" x14ac:dyDescent="0.2">
      <c r="A3535" s="60">
        <v>41218</v>
      </c>
      <c r="B3535" s="7" t="s">
        <v>3522</v>
      </c>
      <c r="C3535" s="60" t="s">
        <v>43</v>
      </c>
      <c r="D3535" s="61">
        <v>9542.81</v>
      </c>
      <c r="E3535" s="62">
        <v>0</v>
      </c>
    </row>
    <row r="3536" spans="1:5" x14ac:dyDescent="0.2">
      <c r="A3536" s="60">
        <v>41214</v>
      </c>
      <c r="B3536" s="7" t="s">
        <v>3523</v>
      </c>
      <c r="C3536" s="60" t="s">
        <v>43</v>
      </c>
      <c r="D3536" s="61">
        <v>2012.08</v>
      </c>
      <c r="E3536" s="62">
        <v>0</v>
      </c>
    </row>
    <row r="3537" spans="1:5" x14ac:dyDescent="0.2">
      <c r="A3537" s="60">
        <v>41215</v>
      </c>
      <c r="B3537" s="7" t="s">
        <v>3524</v>
      </c>
      <c r="C3537" s="60" t="s">
        <v>43</v>
      </c>
      <c r="D3537" s="61">
        <v>3029.47</v>
      </c>
      <c r="E3537" s="62">
        <v>0</v>
      </c>
    </row>
    <row r="3538" spans="1:5" x14ac:dyDescent="0.2">
      <c r="A3538" s="60">
        <v>41221</v>
      </c>
      <c r="B3538" s="7" t="s">
        <v>3525</v>
      </c>
      <c r="C3538" s="60" t="s">
        <v>43</v>
      </c>
      <c r="D3538" s="61">
        <v>8771.8700000000008</v>
      </c>
      <c r="E3538" s="62">
        <v>0</v>
      </c>
    </row>
    <row r="3539" spans="1:5" x14ac:dyDescent="0.2">
      <c r="A3539" s="60">
        <v>41222</v>
      </c>
      <c r="B3539" s="7" t="s">
        <v>3526</v>
      </c>
      <c r="C3539" s="60" t="s">
        <v>43</v>
      </c>
      <c r="D3539" s="61">
        <v>12552.65</v>
      </c>
      <c r="E3539" s="62">
        <v>0</v>
      </c>
    </row>
    <row r="3540" spans="1:5" x14ac:dyDescent="0.2">
      <c r="A3540" s="60">
        <v>41195</v>
      </c>
      <c r="B3540" s="7" t="s">
        <v>3527</v>
      </c>
      <c r="C3540" s="60" t="s">
        <v>43</v>
      </c>
      <c r="D3540" s="61">
        <v>645.16999999999996</v>
      </c>
      <c r="E3540" s="62">
        <v>0</v>
      </c>
    </row>
    <row r="3541" spans="1:5" x14ac:dyDescent="0.2">
      <c r="A3541" s="60">
        <v>41198</v>
      </c>
      <c r="B3541" s="7" t="s">
        <v>3528</v>
      </c>
      <c r="C3541" s="60" t="s">
        <v>43</v>
      </c>
      <c r="D3541" s="61">
        <v>2521.17</v>
      </c>
      <c r="E3541" s="62">
        <v>0</v>
      </c>
    </row>
    <row r="3542" spans="1:5" x14ac:dyDescent="0.2">
      <c r="A3542" s="60">
        <v>41196</v>
      </c>
      <c r="B3542" s="7" t="s">
        <v>3529</v>
      </c>
      <c r="C3542" s="60" t="s">
        <v>43</v>
      </c>
      <c r="D3542" s="61">
        <v>799.72</v>
      </c>
      <c r="E3542" s="62">
        <v>0</v>
      </c>
    </row>
    <row r="3543" spans="1:5" x14ac:dyDescent="0.2">
      <c r="A3543" s="60">
        <v>5033</v>
      </c>
      <c r="B3543" s="7" t="s">
        <v>3530</v>
      </c>
      <c r="C3543" s="60" t="s">
        <v>43</v>
      </c>
      <c r="D3543" s="61">
        <v>1050</v>
      </c>
      <c r="E3543" s="62">
        <v>0</v>
      </c>
    </row>
    <row r="3544" spans="1:5" x14ac:dyDescent="0.2">
      <c r="A3544" s="60">
        <v>41197</v>
      </c>
      <c r="B3544" s="7" t="s">
        <v>3531</v>
      </c>
      <c r="C3544" s="60" t="s">
        <v>43</v>
      </c>
      <c r="D3544" s="61">
        <v>1559.64</v>
      </c>
      <c r="E3544" s="62">
        <v>0</v>
      </c>
    </row>
    <row r="3545" spans="1:5" x14ac:dyDescent="0.2">
      <c r="A3545" s="60">
        <v>12388</v>
      </c>
      <c r="B3545" s="7" t="s">
        <v>3532</v>
      </c>
      <c r="C3545" s="60" t="s">
        <v>43</v>
      </c>
      <c r="D3545" s="61">
        <v>321.70999999999998</v>
      </c>
      <c r="E3545" s="62">
        <v>0</v>
      </c>
    </row>
    <row r="3546" spans="1:5" x14ac:dyDescent="0.2">
      <c r="A3546" s="60">
        <v>2731</v>
      </c>
      <c r="B3546" s="7" t="s">
        <v>3533</v>
      </c>
      <c r="C3546" s="60" t="s">
        <v>23</v>
      </c>
      <c r="D3546" s="61">
        <v>171.18</v>
      </c>
      <c r="E3546" s="62">
        <v>0</v>
      </c>
    </row>
    <row r="3547" spans="1:5" x14ac:dyDescent="0.2">
      <c r="A3547" s="60">
        <v>41457</v>
      </c>
      <c r="B3547" s="7" t="s">
        <v>3534</v>
      </c>
      <c r="C3547" s="60" t="s">
        <v>43</v>
      </c>
      <c r="D3547" s="61">
        <v>1638.14</v>
      </c>
      <c r="E3547" s="62">
        <v>0</v>
      </c>
    </row>
    <row r="3548" spans="1:5" x14ac:dyDescent="0.2">
      <c r="A3548" s="60">
        <v>41458</v>
      </c>
      <c r="B3548" s="7" t="s">
        <v>3535</v>
      </c>
      <c r="C3548" s="60" t="s">
        <v>43</v>
      </c>
      <c r="D3548" s="61">
        <v>2286.92</v>
      </c>
      <c r="E3548" s="62">
        <v>0</v>
      </c>
    </row>
    <row r="3549" spans="1:5" x14ac:dyDescent="0.2">
      <c r="A3549" s="60">
        <v>41459</v>
      </c>
      <c r="B3549" s="7" t="s">
        <v>3536</v>
      </c>
      <c r="C3549" s="60" t="s">
        <v>43</v>
      </c>
      <c r="D3549" s="61">
        <v>3190.08</v>
      </c>
      <c r="E3549" s="62">
        <v>0</v>
      </c>
    </row>
    <row r="3550" spans="1:5" x14ac:dyDescent="0.2">
      <c r="A3550" s="60">
        <v>41461</v>
      </c>
      <c r="B3550" s="7" t="s">
        <v>3537</v>
      </c>
      <c r="C3550" s="60" t="s">
        <v>43</v>
      </c>
      <c r="D3550" s="61">
        <v>4349.51</v>
      </c>
      <c r="E3550" s="62">
        <v>0</v>
      </c>
    </row>
    <row r="3551" spans="1:5" x14ac:dyDescent="0.2">
      <c r="A3551" s="60">
        <v>44537</v>
      </c>
      <c r="B3551" s="7" t="s">
        <v>3538</v>
      </c>
      <c r="C3551" s="60" t="s">
        <v>1183</v>
      </c>
      <c r="D3551" s="61">
        <v>356.98</v>
      </c>
      <c r="E3551" s="62">
        <v>0</v>
      </c>
    </row>
    <row r="3552" spans="1:5" x14ac:dyDescent="0.2">
      <c r="A3552" s="60">
        <v>11844</v>
      </c>
      <c r="B3552" s="7" t="s">
        <v>3539</v>
      </c>
      <c r="C3552" s="60" t="s">
        <v>23</v>
      </c>
      <c r="D3552" s="61">
        <v>49.94</v>
      </c>
      <c r="E3552" s="62">
        <v>0</v>
      </c>
    </row>
    <row r="3553" spans="1:5" x14ac:dyDescent="0.2">
      <c r="A3553" s="60">
        <v>4465</v>
      </c>
      <c r="B3553" s="7" t="s">
        <v>3540</v>
      </c>
      <c r="C3553" s="60" t="s">
        <v>23</v>
      </c>
      <c r="D3553" s="61">
        <v>41.5</v>
      </c>
      <c r="E3553" s="62">
        <v>0</v>
      </c>
    </row>
    <row r="3554" spans="1:5" x14ac:dyDescent="0.2">
      <c r="A3554" s="60">
        <v>35273</v>
      </c>
      <c r="B3554" s="7" t="s">
        <v>3541</v>
      </c>
      <c r="C3554" s="60" t="s">
        <v>23</v>
      </c>
      <c r="D3554" s="61">
        <v>49.77</v>
      </c>
      <c r="E3554" s="62">
        <v>0</v>
      </c>
    </row>
    <row r="3555" spans="1:5" x14ac:dyDescent="0.2">
      <c r="A3555" s="60">
        <v>4470</v>
      </c>
      <c r="B3555" s="7" t="s">
        <v>3542</v>
      </c>
      <c r="C3555" s="60" t="s">
        <v>23</v>
      </c>
      <c r="D3555" s="61">
        <v>114.86</v>
      </c>
      <c r="E3555" s="62">
        <v>0</v>
      </c>
    </row>
    <row r="3556" spans="1:5" x14ac:dyDescent="0.2">
      <c r="A3556" s="60">
        <v>20204</v>
      </c>
      <c r="B3556" s="7" t="s">
        <v>3543</v>
      </c>
      <c r="C3556" s="60" t="s">
        <v>23</v>
      </c>
      <c r="D3556" s="61">
        <v>76.569999999999993</v>
      </c>
      <c r="E3556" s="62">
        <v>0</v>
      </c>
    </row>
    <row r="3557" spans="1:5" x14ac:dyDescent="0.2">
      <c r="A3557" s="60">
        <v>20208</v>
      </c>
      <c r="B3557" s="7" t="s">
        <v>3544</v>
      </c>
      <c r="C3557" s="60" t="s">
        <v>23</v>
      </c>
      <c r="D3557" s="61">
        <v>103.37</v>
      </c>
      <c r="E3557" s="62">
        <v>0</v>
      </c>
    </row>
    <row r="3558" spans="1:5" x14ac:dyDescent="0.2">
      <c r="A3558" s="60">
        <v>4437</v>
      </c>
      <c r="B3558" s="7" t="s">
        <v>3545</v>
      </c>
      <c r="C3558" s="60" t="s">
        <v>23</v>
      </c>
      <c r="D3558" s="61">
        <v>86.14</v>
      </c>
      <c r="E3558" s="62">
        <v>0</v>
      </c>
    </row>
    <row r="3559" spans="1:5" x14ac:dyDescent="0.2">
      <c r="A3559" s="60">
        <v>14580</v>
      </c>
      <c r="B3559" s="7" t="s">
        <v>3546</v>
      </c>
      <c r="C3559" s="60" t="s">
        <v>23</v>
      </c>
      <c r="D3559" s="61">
        <v>86.14</v>
      </c>
      <c r="E3559" s="62">
        <v>0</v>
      </c>
    </row>
    <row r="3560" spans="1:5" x14ac:dyDescent="0.2">
      <c r="A3560" s="60">
        <v>5065</v>
      </c>
      <c r="B3560" s="7" t="s">
        <v>3547</v>
      </c>
      <c r="C3560" s="60" t="s">
        <v>17</v>
      </c>
      <c r="D3560" s="61">
        <v>26.95</v>
      </c>
      <c r="E3560" s="62">
        <v>0</v>
      </c>
    </row>
    <row r="3561" spans="1:5" x14ac:dyDescent="0.2">
      <c r="A3561" s="60">
        <v>5072</v>
      </c>
      <c r="B3561" s="7" t="s">
        <v>3548</v>
      </c>
      <c r="C3561" s="60" t="s">
        <v>17</v>
      </c>
      <c r="D3561" s="61">
        <v>24.93</v>
      </c>
      <c r="E3561" s="62">
        <v>0</v>
      </c>
    </row>
    <row r="3562" spans="1:5" x14ac:dyDescent="0.2">
      <c r="A3562" s="60">
        <v>5066</v>
      </c>
      <c r="B3562" s="7" t="s">
        <v>3549</v>
      </c>
      <c r="C3562" s="60" t="s">
        <v>17</v>
      </c>
      <c r="D3562" s="61">
        <v>18.670000000000002</v>
      </c>
      <c r="E3562" s="62">
        <v>0</v>
      </c>
    </row>
    <row r="3563" spans="1:5" x14ac:dyDescent="0.2">
      <c r="A3563" s="60">
        <v>5063</v>
      </c>
      <c r="B3563" s="7" t="s">
        <v>3550</v>
      </c>
      <c r="C3563" s="60" t="s">
        <v>17</v>
      </c>
      <c r="D3563" s="61">
        <v>16.91</v>
      </c>
      <c r="E3563" s="62">
        <v>0</v>
      </c>
    </row>
    <row r="3564" spans="1:5" x14ac:dyDescent="0.2">
      <c r="A3564" s="60">
        <v>20247</v>
      </c>
      <c r="B3564" s="7" t="s">
        <v>3551</v>
      </c>
      <c r="C3564" s="60" t="s">
        <v>17</v>
      </c>
      <c r="D3564" s="61">
        <v>15.69</v>
      </c>
      <c r="E3564" s="62">
        <v>0</v>
      </c>
    </row>
    <row r="3565" spans="1:5" x14ac:dyDescent="0.2">
      <c r="A3565" s="60">
        <v>5074</v>
      </c>
      <c r="B3565" s="7" t="s">
        <v>3552</v>
      </c>
      <c r="C3565" s="60" t="s">
        <v>17</v>
      </c>
      <c r="D3565" s="61">
        <v>15.87</v>
      </c>
      <c r="E3565" s="62">
        <v>0</v>
      </c>
    </row>
    <row r="3566" spans="1:5" x14ac:dyDescent="0.2">
      <c r="A3566" s="60">
        <v>5067</v>
      </c>
      <c r="B3566" s="7" t="s">
        <v>3553</v>
      </c>
      <c r="C3566" s="60" t="s">
        <v>17</v>
      </c>
      <c r="D3566" s="61">
        <v>15.1</v>
      </c>
      <c r="E3566" s="62">
        <v>0</v>
      </c>
    </row>
    <row r="3567" spans="1:5" x14ac:dyDescent="0.2">
      <c r="A3567" s="60">
        <v>5078</v>
      </c>
      <c r="B3567" s="7" t="s">
        <v>3554</v>
      </c>
      <c r="C3567" s="60" t="s">
        <v>17</v>
      </c>
      <c r="D3567" s="61">
        <v>14.93</v>
      </c>
      <c r="E3567" s="62">
        <v>0</v>
      </c>
    </row>
    <row r="3568" spans="1:5" x14ac:dyDescent="0.2">
      <c r="A3568" s="60">
        <v>5068</v>
      </c>
      <c r="B3568" s="7" t="s">
        <v>3555</v>
      </c>
      <c r="C3568" s="60" t="s">
        <v>17</v>
      </c>
      <c r="D3568" s="61">
        <v>14.17</v>
      </c>
      <c r="E3568" s="62">
        <v>0</v>
      </c>
    </row>
    <row r="3569" spans="1:5" x14ac:dyDescent="0.2">
      <c r="A3569" s="60">
        <v>5073</v>
      </c>
      <c r="B3569" s="7" t="s">
        <v>3556</v>
      </c>
      <c r="C3569" s="60" t="s">
        <v>17</v>
      </c>
      <c r="D3569" s="61">
        <v>14.44</v>
      </c>
      <c r="E3569" s="62">
        <v>0</v>
      </c>
    </row>
    <row r="3570" spans="1:5" x14ac:dyDescent="0.2">
      <c r="A3570" s="60">
        <v>5069</v>
      </c>
      <c r="B3570" s="7" t="s">
        <v>3557</v>
      </c>
      <c r="C3570" s="60" t="s">
        <v>17</v>
      </c>
      <c r="D3570" s="61">
        <v>14.44</v>
      </c>
      <c r="E3570" s="62">
        <v>0</v>
      </c>
    </row>
    <row r="3571" spans="1:5" x14ac:dyDescent="0.2">
      <c r="A3571" s="60">
        <v>5070</v>
      </c>
      <c r="B3571" s="7" t="s">
        <v>3558</v>
      </c>
      <c r="C3571" s="60" t="s">
        <v>17</v>
      </c>
      <c r="D3571" s="61">
        <v>14.6</v>
      </c>
      <c r="E3571" s="62">
        <v>0</v>
      </c>
    </row>
    <row r="3572" spans="1:5" x14ac:dyDescent="0.2">
      <c r="A3572" s="60">
        <v>5071</v>
      </c>
      <c r="B3572" s="7" t="s">
        <v>3559</v>
      </c>
      <c r="C3572" s="60" t="s">
        <v>17</v>
      </c>
      <c r="D3572" s="61">
        <v>14.17</v>
      </c>
      <c r="E3572" s="62">
        <v>0</v>
      </c>
    </row>
    <row r="3573" spans="1:5" x14ac:dyDescent="0.2">
      <c r="A3573" s="60">
        <v>5061</v>
      </c>
      <c r="B3573" s="7" t="s">
        <v>3560</v>
      </c>
      <c r="C3573" s="60" t="s">
        <v>17</v>
      </c>
      <c r="D3573" s="61">
        <v>13.93</v>
      </c>
      <c r="E3573" s="62">
        <v>0</v>
      </c>
    </row>
    <row r="3574" spans="1:5" x14ac:dyDescent="0.2">
      <c r="A3574" s="60">
        <v>5075</v>
      </c>
      <c r="B3574" s="7" t="s">
        <v>3561</v>
      </c>
      <c r="C3574" s="60" t="s">
        <v>17</v>
      </c>
      <c r="D3574" s="61">
        <v>14.17</v>
      </c>
      <c r="E3574" s="62">
        <v>0</v>
      </c>
    </row>
    <row r="3575" spans="1:5" x14ac:dyDescent="0.2">
      <c r="A3575" s="60">
        <v>5062</v>
      </c>
      <c r="B3575" s="7" t="s">
        <v>3562</v>
      </c>
      <c r="C3575" s="60" t="s">
        <v>17</v>
      </c>
      <c r="D3575" s="61">
        <v>14.35</v>
      </c>
      <c r="E3575" s="62">
        <v>0</v>
      </c>
    </row>
    <row r="3576" spans="1:5" x14ac:dyDescent="0.2">
      <c r="A3576" s="60">
        <v>39027</v>
      </c>
      <c r="B3576" s="7" t="s">
        <v>3563</v>
      </c>
      <c r="C3576" s="60" t="s">
        <v>17</v>
      </c>
      <c r="D3576" s="61">
        <v>14.15</v>
      </c>
      <c r="E3576" s="62">
        <v>0</v>
      </c>
    </row>
    <row r="3577" spans="1:5" x14ac:dyDescent="0.2">
      <c r="A3577" s="60">
        <v>40568</v>
      </c>
      <c r="B3577" s="7" t="s">
        <v>3564</v>
      </c>
      <c r="C3577" s="60" t="s">
        <v>17</v>
      </c>
      <c r="D3577" s="61">
        <v>14.27</v>
      </c>
      <c r="E3577" s="62">
        <v>0</v>
      </c>
    </row>
    <row r="3578" spans="1:5" x14ac:dyDescent="0.2">
      <c r="A3578" s="60">
        <v>40304</v>
      </c>
      <c r="B3578" s="7" t="s">
        <v>3565</v>
      </c>
      <c r="C3578" s="60" t="s">
        <v>17</v>
      </c>
      <c r="D3578" s="61">
        <v>17.489999999999998</v>
      </c>
      <c r="E3578" s="62">
        <v>0</v>
      </c>
    </row>
    <row r="3579" spans="1:5" x14ac:dyDescent="0.2">
      <c r="A3579" s="60">
        <v>39026</v>
      </c>
      <c r="B3579" s="7" t="s">
        <v>3566</v>
      </c>
      <c r="C3579" s="60" t="s">
        <v>17</v>
      </c>
      <c r="D3579" s="61">
        <v>15.93</v>
      </c>
      <c r="E3579" s="62">
        <v>0</v>
      </c>
    </row>
    <row r="3580" spans="1:5" x14ac:dyDescent="0.2">
      <c r="A3580" s="60">
        <v>42431</v>
      </c>
      <c r="B3580" s="7" t="s">
        <v>3567</v>
      </c>
      <c r="C3580" s="60" t="s">
        <v>43</v>
      </c>
      <c r="D3580" s="61"/>
      <c r="E3580" s="62">
        <v>0</v>
      </c>
    </row>
    <row r="3581" spans="1:5" x14ac:dyDescent="0.2">
      <c r="A3581" s="60">
        <v>44074</v>
      </c>
      <c r="B3581" s="7" t="s">
        <v>3568</v>
      </c>
      <c r="C3581" s="60" t="s">
        <v>91</v>
      </c>
      <c r="D3581" s="61">
        <v>570.20000000000005</v>
      </c>
      <c r="E3581" s="62">
        <v>0</v>
      </c>
    </row>
    <row r="3582" spans="1:5" x14ac:dyDescent="0.2">
      <c r="A3582" s="60">
        <v>44072</v>
      </c>
      <c r="B3582" s="7" t="s">
        <v>3569</v>
      </c>
      <c r="C3582" s="60" t="s">
        <v>91</v>
      </c>
      <c r="D3582" s="61">
        <v>125.03</v>
      </c>
      <c r="E3582" s="62">
        <v>0</v>
      </c>
    </row>
    <row r="3583" spans="1:5" x14ac:dyDescent="0.2">
      <c r="A3583" s="60">
        <v>511</v>
      </c>
      <c r="B3583" s="7" t="s">
        <v>3570</v>
      </c>
      <c r="C3583" s="60" t="s">
        <v>91</v>
      </c>
      <c r="D3583" s="61">
        <v>22.5</v>
      </c>
      <c r="E3583" s="62">
        <v>0</v>
      </c>
    </row>
    <row r="3584" spans="1:5" x14ac:dyDescent="0.2">
      <c r="A3584" s="60">
        <v>37540</v>
      </c>
      <c r="B3584" s="7" t="s">
        <v>3571</v>
      </c>
      <c r="C3584" s="60" t="s">
        <v>43</v>
      </c>
      <c r="D3584" s="61">
        <v>74024.61</v>
      </c>
      <c r="E3584" s="62">
        <v>0</v>
      </c>
    </row>
    <row r="3585" spans="1:5" x14ac:dyDescent="0.2">
      <c r="A3585" s="60">
        <v>37548</v>
      </c>
      <c r="B3585" s="7" t="s">
        <v>3572</v>
      </c>
      <c r="C3585" s="60" t="s">
        <v>43</v>
      </c>
      <c r="D3585" s="61">
        <v>98119.24</v>
      </c>
      <c r="E3585" s="62">
        <v>0</v>
      </c>
    </row>
    <row r="3586" spans="1:5" x14ac:dyDescent="0.2">
      <c r="A3586" s="60">
        <v>39828</v>
      </c>
      <c r="B3586" s="7" t="s">
        <v>3573</v>
      </c>
      <c r="C3586" s="60" t="s">
        <v>43</v>
      </c>
      <c r="D3586" s="61">
        <v>588.62</v>
      </c>
      <c r="E3586" s="62">
        <v>0</v>
      </c>
    </row>
    <row r="3587" spans="1:5" x14ac:dyDescent="0.2">
      <c r="A3587" s="60">
        <v>38392</v>
      </c>
      <c r="B3587" s="7" t="s">
        <v>3574</v>
      </c>
      <c r="C3587" s="60" t="s">
        <v>43</v>
      </c>
      <c r="D3587" s="61">
        <v>62.17</v>
      </c>
      <c r="E3587" s="62">
        <v>0</v>
      </c>
    </row>
    <row r="3588" spans="1:5" x14ac:dyDescent="0.2">
      <c r="A3588" s="60">
        <v>11735</v>
      </c>
      <c r="B3588" s="7" t="s">
        <v>3575</v>
      </c>
      <c r="C3588" s="60" t="s">
        <v>43</v>
      </c>
      <c r="D3588" s="61">
        <v>12.02</v>
      </c>
      <c r="E3588" s="62">
        <v>0</v>
      </c>
    </row>
    <row r="3589" spans="1:5" x14ac:dyDescent="0.2">
      <c r="A3589" s="60">
        <v>11737</v>
      </c>
      <c r="B3589" s="7" t="s">
        <v>3576</v>
      </c>
      <c r="C3589" s="60" t="s">
        <v>43</v>
      </c>
      <c r="D3589" s="61">
        <v>17.04</v>
      </c>
      <c r="E3589" s="62">
        <v>0</v>
      </c>
    </row>
    <row r="3590" spans="1:5" x14ac:dyDescent="0.2">
      <c r="A3590" s="60">
        <v>11738</v>
      </c>
      <c r="B3590" s="7" t="s">
        <v>3577</v>
      </c>
      <c r="C3590" s="60" t="s">
        <v>43</v>
      </c>
      <c r="D3590" s="61">
        <v>21.49</v>
      </c>
      <c r="E3590" s="62">
        <v>0</v>
      </c>
    </row>
    <row r="3591" spans="1:5" x14ac:dyDescent="0.2">
      <c r="A3591" s="60">
        <v>36143</v>
      </c>
      <c r="B3591" s="7" t="s">
        <v>3578</v>
      </c>
      <c r="C3591" s="60" t="s">
        <v>43</v>
      </c>
      <c r="D3591" s="61">
        <v>102.08</v>
      </c>
      <c r="E3591" s="62">
        <v>0</v>
      </c>
    </row>
    <row r="3592" spans="1:5" x14ac:dyDescent="0.2">
      <c r="A3592" s="60">
        <v>36142</v>
      </c>
      <c r="B3592" s="7" t="s">
        <v>3579</v>
      </c>
      <c r="C3592" s="60" t="s">
        <v>43</v>
      </c>
      <c r="D3592" s="61">
        <v>2.52</v>
      </c>
      <c r="E3592" s="62">
        <v>0</v>
      </c>
    </row>
    <row r="3593" spans="1:5" x14ac:dyDescent="0.2">
      <c r="A3593" s="60">
        <v>45227</v>
      </c>
      <c r="B3593" s="7" t="s">
        <v>3580</v>
      </c>
      <c r="C3593" s="60" t="s">
        <v>43</v>
      </c>
      <c r="D3593" s="61">
        <v>972.71</v>
      </c>
      <c r="E3593" s="62">
        <v>0</v>
      </c>
    </row>
    <row r="3594" spans="1:5" x14ac:dyDescent="0.2">
      <c r="A3594" s="60">
        <v>45209</v>
      </c>
      <c r="B3594" s="7" t="s">
        <v>3581</v>
      </c>
      <c r="C3594" s="60" t="s">
        <v>43</v>
      </c>
      <c r="D3594" s="61">
        <v>42.61</v>
      </c>
      <c r="E3594" s="62">
        <v>0</v>
      </c>
    </row>
    <row r="3595" spans="1:5" x14ac:dyDescent="0.2">
      <c r="A3595" s="60">
        <v>36146</v>
      </c>
      <c r="B3595" s="7" t="s">
        <v>3582</v>
      </c>
      <c r="C3595" s="60" t="s">
        <v>43</v>
      </c>
      <c r="D3595" s="61">
        <v>270.12</v>
      </c>
      <c r="E3595" s="62">
        <v>0</v>
      </c>
    </row>
    <row r="3596" spans="1:5" x14ac:dyDescent="0.2">
      <c r="A3596" s="60">
        <v>39015</v>
      </c>
      <c r="B3596" s="7" t="s">
        <v>3583</v>
      </c>
      <c r="C3596" s="60" t="s">
        <v>43</v>
      </c>
      <c r="D3596" s="61">
        <v>0.62</v>
      </c>
      <c r="E3596" s="62">
        <v>0</v>
      </c>
    </row>
    <row r="3597" spans="1:5" x14ac:dyDescent="0.2">
      <c r="A3597" s="60">
        <v>38377</v>
      </c>
      <c r="B3597" s="7" t="s">
        <v>3584</v>
      </c>
      <c r="C3597" s="60" t="s">
        <v>43</v>
      </c>
      <c r="D3597" s="61">
        <v>29.17</v>
      </c>
      <c r="E3597" s="62">
        <v>0</v>
      </c>
    </row>
    <row r="3598" spans="1:5" x14ac:dyDescent="0.2">
      <c r="A3598" s="60">
        <v>38376</v>
      </c>
      <c r="B3598" s="7" t="s">
        <v>3585</v>
      </c>
      <c r="C3598" s="60" t="s">
        <v>43</v>
      </c>
      <c r="D3598" s="61">
        <v>33.74</v>
      </c>
      <c r="E3598" s="62">
        <v>0</v>
      </c>
    </row>
    <row r="3599" spans="1:5" x14ac:dyDescent="0.2">
      <c r="A3599" s="60">
        <v>38116</v>
      </c>
      <c r="B3599" s="7" t="s">
        <v>3586</v>
      </c>
      <c r="C3599" s="60" t="s">
        <v>43</v>
      </c>
      <c r="D3599" s="61">
        <v>6.2</v>
      </c>
      <c r="E3599" s="62">
        <v>0</v>
      </c>
    </row>
    <row r="3600" spans="1:5" x14ac:dyDescent="0.2">
      <c r="A3600" s="60">
        <v>38066</v>
      </c>
      <c r="B3600" s="7" t="s">
        <v>3587</v>
      </c>
      <c r="C3600" s="60" t="s">
        <v>43</v>
      </c>
      <c r="D3600" s="61">
        <v>10.24</v>
      </c>
      <c r="E3600" s="62">
        <v>0</v>
      </c>
    </row>
    <row r="3601" spans="1:5" x14ac:dyDescent="0.2">
      <c r="A3601" s="60">
        <v>38117</v>
      </c>
      <c r="B3601" s="7" t="s">
        <v>3588</v>
      </c>
      <c r="C3601" s="60" t="s">
        <v>43</v>
      </c>
      <c r="D3601" s="61">
        <v>10.56</v>
      </c>
      <c r="E3601" s="62">
        <v>0</v>
      </c>
    </row>
    <row r="3602" spans="1:5" x14ac:dyDescent="0.2">
      <c r="A3602" s="60">
        <v>38067</v>
      </c>
      <c r="B3602" s="7" t="s">
        <v>3589</v>
      </c>
      <c r="C3602" s="60" t="s">
        <v>43</v>
      </c>
      <c r="D3602" s="61">
        <v>14.41</v>
      </c>
      <c r="E3602" s="62">
        <v>0</v>
      </c>
    </row>
    <row r="3603" spans="1:5" x14ac:dyDescent="0.2">
      <c r="A3603" s="60">
        <v>44313</v>
      </c>
      <c r="B3603" s="7" t="s">
        <v>3590</v>
      </c>
      <c r="C3603" s="60" t="s">
        <v>43</v>
      </c>
      <c r="D3603" s="61">
        <v>976.39</v>
      </c>
      <c r="E3603" s="62">
        <v>0</v>
      </c>
    </row>
    <row r="3604" spans="1:5" x14ac:dyDescent="0.2">
      <c r="A3604" s="60">
        <v>11522</v>
      </c>
      <c r="B3604" s="7" t="s">
        <v>3591</v>
      </c>
      <c r="C3604" s="60" t="s">
        <v>43</v>
      </c>
      <c r="D3604" s="61">
        <v>14.43</v>
      </c>
      <c r="E3604" s="62">
        <v>0</v>
      </c>
    </row>
    <row r="3605" spans="1:5" x14ac:dyDescent="0.2">
      <c r="A3605" s="60">
        <v>43600</v>
      </c>
      <c r="B3605" s="7" t="s">
        <v>3592</v>
      </c>
      <c r="C3605" s="60" t="s">
        <v>43</v>
      </c>
      <c r="D3605" s="61">
        <v>57.82</v>
      </c>
      <c r="E3605" s="62">
        <v>0</v>
      </c>
    </row>
    <row r="3606" spans="1:5" x14ac:dyDescent="0.2">
      <c r="A3606" s="60">
        <v>5080</v>
      </c>
      <c r="B3606" s="7" t="s">
        <v>3593</v>
      </c>
      <c r="C3606" s="60" t="s">
        <v>43</v>
      </c>
      <c r="D3606" s="61">
        <v>22.55</v>
      </c>
      <c r="E3606" s="62">
        <v>0</v>
      </c>
    </row>
    <row r="3607" spans="1:5" x14ac:dyDescent="0.2">
      <c r="A3607" s="60">
        <v>38168</v>
      </c>
      <c r="B3607" s="7" t="s">
        <v>3594</v>
      </c>
      <c r="C3607" s="60" t="s">
        <v>43</v>
      </c>
      <c r="D3607" s="61">
        <v>157.41</v>
      </c>
      <c r="E3607" s="62">
        <v>0</v>
      </c>
    </row>
    <row r="3608" spans="1:5" x14ac:dyDescent="0.2">
      <c r="A3608" s="60">
        <v>43601</v>
      </c>
      <c r="B3608" s="7" t="s">
        <v>3595</v>
      </c>
      <c r="C3608" s="60" t="s">
        <v>43</v>
      </c>
      <c r="D3608" s="61">
        <v>78.7</v>
      </c>
      <c r="E3608" s="62">
        <v>0</v>
      </c>
    </row>
    <row r="3609" spans="1:5" x14ac:dyDescent="0.2">
      <c r="A3609" s="60">
        <v>13393</v>
      </c>
      <c r="B3609" s="7" t="s">
        <v>3596</v>
      </c>
      <c r="C3609" s="60" t="s">
        <v>43</v>
      </c>
      <c r="D3609" s="61">
        <v>373.91</v>
      </c>
      <c r="E3609" s="62">
        <v>0</v>
      </c>
    </row>
    <row r="3610" spans="1:5" x14ac:dyDescent="0.2">
      <c r="A3610" s="60">
        <v>13395</v>
      </c>
      <c r="B3610" s="7" t="s">
        <v>3597</v>
      </c>
      <c r="C3610" s="60" t="s">
        <v>43</v>
      </c>
      <c r="D3610" s="61">
        <v>523.99</v>
      </c>
      <c r="E3610" s="62">
        <v>0</v>
      </c>
    </row>
    <row r="3611" spans="1:5" x14ac:dyDescent="0.2">
      <c r="A3611" s="60">
        <v>12039</v>
      </c>
      <c r="B3611" s="7" t="s">
        <v>3598</v>
      </c>
      <c r="C3611" s="60" t="s">
        <v>43</v>
      </c>
      <c r="D3611" s="61">
        <v>550.66</v>
      </c>
      <c r="E3611" s="62">
        <v>0</v>
      </c>
    </row>
    <row r="3612" spans="1:5" x14ac:dyDescent="0.2">
      <c r="A3612" s="60">
        <v>13396</v>
      </c>
      <c r="B3612" s="7" t="s">
        <v>3599</v>
      </c>
      <c r="C3612" s="60" t="s">
        <v>43</v>
      </c>
      <c r="D3612" s="61">
        <v>773.36</v>
      </c>
      <c r="E3612" s="62">
        <v>0</v>
      </c>
    </row>
    <row r="3613" spans="1:5" x14ac:dyDescent="0.2">
      <c r="A3613" s="60">
        <v>12041</v>
      </c>
      <c r="B3613" s="7" t="s">
        <v>3600</v>
      </c>
      <c r="C3613" s="60" t="s">
        <v>43</v>
      </c>
      <c r="D3613" s="61">
        <v>631.5</v>
      </c>
      <c r="E3613" s="62">
        <v>0</v>
      </c>
    </row>
    <row r="3614" spans="1:5" x14ac:dyDescent="0.2">
      <c r="A3614" s="60">
        <v>12043</v>
      </c>
      <c r="B3614" s="7" t="s">
        <v>3601</v>
      </c>
      <c r="C3614" s="60" t="s">
        <v>43</v>
      </c>
      <c r="D3614" s="61">
        <v>1333.31</v>
      </c>
      <c r="E3614" s="62">
        <v>0</v>
      </c>
    </row>
    <row r="3615" spans="1:5" x14ac:dyDescent="0.2">
      <c r="A3615" s="60">
        <v>39762</v>
      </c>
      <c r="B3615" s="7" t="s">
        <v>3602</v>
      </c>
      <c r="C3615" s="60" t="s">
        <v>43</v>
      </c>
      <c r="D3615" s="61">
        <v>634.69000000000005</v>
      </c>
      <c r="E3615" s="62">
        <v>0</v>
      </c>
    </row>
    <row r="3616" spans="1:5" x14ac:dyDescent="0.2">
      <c r="A3616" s="60">
        <v>12042</v>
      </c>
      <c r="B3616" s="7" t="s">
        <v>3603</v>
      </c>
      <c r="C3616" s="60" t="s">
        <v>43</v>
      </c>
      <c r="D3616" s="61">
        <v>926.63</v>
      </c>
      <c r="E3616" s="62">
        <v>0</v>
      </c>
    </row>
    <row r="3617" spans="1:5" x14ac:dyDescent="0.2">
      <c r="A3617" s="60">
        <v>39763</v>
      </c>
      <c r="B3617" s="7" t="s">
        <v>3604</v>
      </c>
      <c r="C3617" s="60" t="s">
        <v>43</v>
      </c>
      <c r="D3617" s="61">
        <v>1084.49</v>
      </c>
      <c r="E3617" s="62">
        <v>0</v>
      </c>
    </row>
    <row r="3618" spans="1:5" x14ac:dyDescent="0.2">
      <c r="A3618" s="60">
        <v>39760</v>
      </c>
      <c r="B3618" s="7" t="s">
        <v>3605</v>
      </c>
      <c r="C3618" s="60" t="s">
        <v>43</v>
      </c>
      <c r="D3618" s="61">
        <v>1080.93</v>
      </c>
      <c r="E3618" s="62">
        <v>0</v>
      </c>
    </row>
    <row r="3619" spans="1:5" x14ac:dyDescent="0.2">
      <c r="A3619" s="60">
        <v>39756</v>
      </c>
      <c r="B3619" s="7" t="s">
        <v>3606</v>
      </c>
      <c r="C3619" s="60" t="s">
        <v>43</v>
      </c>
      <c r="D3619" s="61">
        <v>388.12</v>
      </c>
      <c r="E3619" s="62">
        <v>0</v>
      </c>
    </row>
    <row r="3620" spans="1:5" x14ac:dyDescent="0.2">
      <c r="A3620" s="60">
        <v>12038</v>
      </c>
      <c r="B3620" s="7" t="s">
        <v>3607</v>
      </c>
      <c r="C3620" s="60" t="s">
        <v>43</v>
      </c>
      <c r="D3620" s="61">
        <v>484.96</v>
      </c>
      <c r="E3620" s="62">
        <v>0</v>
      </c>
    </row>
    <row r="3621" spans="1:5" x14ac:dyDescent="0.2">
      <c r="A3621" s="60">
        <v>39757</v>
      </c>
      <c r="B3621" s="7" t="s">
        <v>3608</v>
      </c>
      <c r="C3621" s="60" t="s">
        <v>43</v>
      </c>
      <c r="D3621" s="61">
        <v>448.44</v>
      </c>
      <c r="E3621" s="62">
        <v>0</v>
      </c>
    </row>
    <row r="3622" spans="1:5" x14ac:dyDescent="0.2">
      <c r="A3622" s="60">
        <v>39758</v>
      </c>
      <c r="B3622" s="7" t="s">
        <v>3609</v>
      </c>
      <c r="C3622" s="60" t="s">
        <v>43</v>
      </c>
      <c r="D3622" s="61">
        <v>653.54</v>
      </c>
      <c r="E3622" s="62">
        <v>0</v>
      </c>
    </row>
    <row r="3623" spans="1:5" x14ac:dyDescent="0.2">
      <c r="A3623" s="60">
        <v>39759</v>
      </c>
      <c r="B3623" s="7" t="s">
        <v>3610</v>
      </c>
      <c r="C3623" s="60" t="s">
        <v>43</v>
      </c>
      <c r="D3623" s="61">
        <v>807.13</v>
      </c>
      <c r="E3623" s="62">
        <v>0</v>
      </c>
    </row>
    <row r="3624" spans="1:5" x14ac:dyDescent="0.2">
      <c r="A3624" s="60">
        <v>39761</v>
      </c>
      <c r="B3624" s="7" t="s">
        <v>3611</v>
      </c>
      <c r="C3624" s="60" t="s">
        <v>43</v>
      </c>
      <c r="D3624" s="61">
        <v>970.19</v>
      </c>
      <c r="E3624" s="62">
        <v>0</v>
      </c>
    </row>
    <row r="3625" spans="1:5" x14ac:dyDescent="0.2">
      <c r="A3625" s="60">
        <v>39805</v>
      </c>
      <c r="B3625" s="7" t="s">
        <v>3612</v>
      </c>
      <c r="C3625" s="60" t="s">
        <v>43</v>
      </c>
      <c r="D3625" s="61">
        <v>151.68</v>
      </c>
      <c r="E3625" s="62">
        <v>0</v>
      </c>
    </row>
    <row r="3626" spans="1:5" x14ac:dyDescent="0.2">
      <c r="A3626" s="60">
        <v>39806</v>
      </c>
      <c r="B3626" s="7" t="s">
        <v>3613</v>
      </c>
      <c r="C3626" s="60" t="s">
        <v>43</v>
      </c>
      <c r="D3626" s="61">
        <v>281.01</v>
      </c>
      <c r="E3626" s="62">
        <v>0</v>
      </c>
    </row>
    <row r="3627" spans="1:5" x14ac:dyDescent="0.2">
      <c r="A3627" s="60">
        <v>39807</v>
      </c>
      <c r="B3627" s="7" t="s">
        <v>3614</v>
      </c>
      <c r="C3627" s="60" t="s">
        <v>43</v>
      </c>
      <c r="D3627" s="61">
        <v>609.02</v>
      </c>
      <c r="E3627" s="62">
        <v>0</v>
      </c>
    </row>
    <row r="3628" spans="1:5" x14ac:dyDescent="0.2">
      <c r="A3628" s="60">
        <v>43100</v>
      </c>
      <c r="B3628" s="7" t="s">
        <v>3615</v>
      </c>
      <c r="C3628" s="60" t="s">
        <v>43</v>
      </c>
      <c r="D3628" s="61">
        <v>476.13</v>
      </c>
      <c r="E3628" s="62">
        <v>0</v>
      </c>
    </row>
    <row r="3629" spans="1:5" x14ac:dyDescent="0.2">
      <c r="A3629" s="60">
        <v>39804</v>
      </c>
      <c r="B3629" s="7" t="s">
        <v>3616</v>
      </c>
      <c r="C3629" s="60" t="s">
        <v>43</v>
      </c>
      <c r="D3629" s="61">
        <v>89.06</v>
      </c>
      <c r="E3629" s="62">
        <v>0</v>
      </c>
    </row>
    <row r="3630" spans="1:5" x14ac:dyDescent="0.2">
      <c r="A3630" s="60">
        <v>39796</v>
      </c>
      <c r="B3630" s="7" t="s">
        <v>3617</v>
      </c>
      <c r="C3630" s="60" t="s">
        <v>43</v>
      </c>
      <c r="D3630" s="61">
        <v>92.25</v>
      </c>
      <c r="E3630" s="62">
        <v>0</v>
      </c>
    </row>
    <row r="3631" spans="1:5" x14ac:dyDescent="0.2">
      <c r="A3631" s="60">
        <v>39797</v>
      </c>
      <c r="B3631" s="7" t="s">
        <v>3618</v>
      </c>
      <c r="C3631" s="60" t="s">
        <v>43</v>
      </c>
      <c r="D3631" s="61">
        <v>144.81</v>
      </c>
      <c r="E3631" s="62">
        <v>0</v>
      </c>
    </row>
    <row r="3632" spans="1:5" x14ac:dyDescent="0.2">
      <c r="A3632" s="60">
        <v>39798</v>
      </c>
      <c r="B3632" s="7" t="s">
        <v>3619</v>
      </c>
      <c r="C3632" s="60" t="s">
        <v>43</v>
      </c>
      <c r="D3632" s="61">
        <v>248.39</v>
      </c>
      <c r="E3632" s="62">
        <v>0</v>
      </c>
    </row>
    <row r="3633" spans="1:5" x14ac:dyDescent="0.2">
      <c r="A3633" s="60">
        <v>39794</v>
      </c>
      <c r="B3633" s="7" t="s">
        <v>3620</v>
      </c>
      <c r="C3633" s="60" t="s">
        <v>43</v>
      </c>
      <c r="D3633" s="61">
        <v>39.15</v>
      </c>
      <c r="E3633" s="62">
        <v>0</v>
      </c>
    </row>
    <row r="3634" spans="1:5" x14ac:dyDescent="0.2">
      <c r="A3634" s="60">
        <v>39795</v>
      </c>
      <c r="B3634" s="7" t="s">
        <v>3621</v>
      </c>
      <c r="C3634" s="60" t="s">
        <v>43</v>
      </c>
      <c r="D3634" s="61">
        <v>61.86</v>
      </c>
      <c r="E3634" s="62">
        <v>0</v>
      </c>
    </row>
    <row r="3635" spans="1:5" x14ac:dyDescent="0.2">
      <c r="A3635" s="60">
        <v>39801</v>
      </c>
      <c r="B3635" s="7" t="s">
        <v>3622</v>
      </c>
      <c r="C3635" s="60" t="s">
        <v>43</v>
      </c>
      <c r="D3635" s="61">
        <v>130.63</v>
      </c>
      <c r="E3635" s="62">
        <v>0</v>
      </c>
    </row>
    <row r="3636" spans="1:5" x14ac:dyDescent="0.2">
      <c r="A3636" s="60">
        <v>39802</v>
      </c>
      <c r="B3636" s="7" t="s">
        <v>3623</v>
      </c>
      <c r="C3636" s="60" t="s">
        <v>43</v>
      </c>
      <c r="D3636" s="61">
        <v>191.48</v>
      </c>
      <c r="E3636" s="62">
        <v>0</v>
      </c>
    </row>
    <row r="3637" spans="1:5" x14ac:dyDescent="0.2">
      <c r="A3637" s="60">
        <v>39803</v>
      </c>
      <c r="B3637" s="7" t="s">
        <v>3624</v>
      </c>
      <c r="C3637" s="60" t="s">
        <v>43</v>
      </c>
      <c r="D3637" s="61">
        <v>267.11</v>
      </c>
      <c r="E3637" s="62">
        <v>0</v>
      </c>
    </row>
    <row r="3638" spans="1:5" x14ac:dyDescent="0.2">
      <c r="A3638" s="60">
        <v>39799</v>
      </c>
      <c r="B3638" s="7" t="s">
        <v>3625</v>
      </c>
      <c r="C3638" s="60" t="s">
        <v>43</v>
      </c>
      <c r="D3638" s="61">
        <v>45.64</v>
      </c>
      <c r="E3638" s="62">
        <v>0</v>
      </c>
    </row>
    <row r="3639" spans="1:5" x14ac:dyDescent="0.2">
      <c r="A3639" s="60">
        <v>39800</v>
      </c>
      <c r="B3639" s="7" t="s">
        <v>3626</v>
      </c>
      <c r="C3639" s="60" t="s">
        <v>43</v>
      </c>
      <c r="D3639" s="61">
        <v>77.75</v>
      </c>
      <c r="E3639" s="62">
        <v>0</v>
      </c>
    </row>
    <row r="3640" spans="1:5" x14ac:dyDescent="0.2">
      <c r="A3640" s="60">
        <v>43837</v>
      </c>
      <c r="B3640" s="7" t="s">
        <v>3627</v>
      </c>
      <c r="C3640" s="60" t="s">
        <v>43</v>
      </c>
      <c r="D3640" s="61">
        <v>1387.51</v>
      </c>
      <c r="E3640" s="62">
        <v>0</v>
      </c>
    </row>
    <row r="3641" spans="1:5" x14ac:dyDescent="0.2">
      <c r="A3641" s="60">
        <v>43836</v>
      </c>
      <c r="B3641" s="7" t="s">
        <v>3628</v>
      </c>
      <c r="C3641" s="60" t="s">
        <v>43</v>
      </c>
      <c r="D3641" s="61">
        <v>2823.33</v>
      </c>
      <c r="E3641" s="62">
        <v>0</v>
      </c>
    </row>
    <row r="3642" spans="1:5" x14ac:dyDescent="0.2">
      <c r="A3642" s="60">
        <v>21059</v>
      </c>
      <c r="B3642" s="7" t="s">
        <v>3629</v>
      </c>
      <c r="C3642" s="60" t="s">
        <v>43</v>
      </c>
      <c r="D3642" s="61"/>
      <c r="E3642" s="62">
        <v>0</v>
      </c>
    </row>
    <row r="3643" spans="1:5" x14ac:dyDescent="0.2">
      <c r="A3643" s="60">
        <v>11234</v>
      </c>
      <c r="B3643" s="7" t="s">
        <v>3630</v>
      </c>
      <c r="C3643" s="60" t="s">
        <v>43</v>
      </c>
      <c r="D3643" s="61"/>
      <c r="E3643" s="62">
        <v>0</v>
      </c>
    </row>
    <row r="3644" spans="1:5" x14ac:dyDescent="0.2">
      <c r="A3644" s="60">
        <v>21060</v>
      </c>
      <c r="B3644" s="7" t="s">
        <v>3631</v>
      </c>
      <c r="C3644" s="60" t="s">
        <v>43</v>
      </c>
      <c r="D3644" s="61"/>
      <c r="E3644" s="62">
        <v>0</v>
      </c>
    </row>
    <row r="3645" spans="1:5" x14ac:dyDescent="0.2">
      <c r="A3645" s="60">
        <v>21061</v>
      </c>
      <c r="B3645" s="7" t="s">
        <v>3632</v>
      </c>
      <c r="C3645" s="60" t="s">
        <v>43</v>
      </c>
      <c r="D3645" s="61"/>
      <c r="E3645" s="62">
        <v>0</v>
      </c>
    </row>
    <row r="3646" spans="1:5" x14ac:dyDescent="0.2">
      <c r="A3646" s="60">
        <v>21062</v>
      </c>
      <c r="B3646" s="7" t="s">
        <v>3633</v>
      </c>
      <c r="C3646" s="60" t="s">
        <v>43</v>
      </c>
      <c r="D3646" s="61"/>
      <c r="E3646" s="62">
        <v>0</v>
      </c>
    </row>
    <row r="3647" spans="1:5" x14ac:dyDescent="0.2">
      <c r="A3647" s="60">
        <v>11708</v>
      </c>
      <c r="B3647" s="7" t="s">
        <v>3634</v>
      </c>
      <c r="C3647" s="60" t="s">
        <v>43</v>
      </c>
      <c r="D3647" s="61"/>
      <c r="E3647" s="62">
        <v>0</v>
      </c>
    </row>
    <row r="3648" spans="1:5" x14ac:dyDescent="0.2">
      <c r="A3648" s="60">
        <v>11709</v>
      </c>
      <c r="B3648" s="7" t="s">
        <v>3635</v>
      </c>
      <c r="C3648" s="60" t="s">
        <v>43</v>
      </c>
      <c r="D3648" s="61"/>
      <c r="E3648" s="62">
        <v>0</v>
      </c>
    </row>
    <row r="3649" spans="1:5" x14ac:dyDescent="0.2">
      <c r="A3649" s="60">
        <v>11710</v>
      </c>
      <c r="B3649" s="7" t="s">
        <v>3636</v>
      </c>
      <c r="C3649" s="60" t="s">
        <v>43</v>
      </c>
      <c r="D3649" s="61"/>
      <c r="E3649" s="62">
        <v>0</v>
      </c>
    </row>
    <row r="3650" spans="1:5" x14ac:dyDescent="0.2">
      <c r="A3650" s="60">
        <v>11707</v>
      </c>
      <c r="B3650" s="7" t="s">
        <v>3637</v>
      </c>
      <c r="C3650" s="60" t="s">
        <v>43</v>
      </c>
      <c r="D3650" s="61"/>
      <c r="E3650" s="62">
        <v>0</v>
      </c>
    </row>
    <row r="3651" spans="1:5" x14ac:dyDescent="0.2">
      <c r="A3651" s="60">
        <v>5102</v>
      </c>
      <c r="B3651" s="7" t="s">
        <v>3638</v>
      </c>
      <c r="C3651" s="60" t="s">
        <v>43</v>
      </c>
      <c r="D3651" s="61">
        <v>16.88</v>
      </c>
      <c r="E3651" s="62">
        <v>0</v>
      </c>
    </row>
    <row r="3652" spans="1:5" x14ac:dyDescent="0.2">
      <c r="A3652" s="60">
        <v>11711</v>
      </c>
      <c r="B3652" s="7" t="s">
        <v>3639</v>
      </c>
      <c r="C3652" s="60" t="s">
        <v>43</v>
      </c>
      <c r="D3652" s="61">
        <v>14.07</v>
      </c>
      <c r="E3652" s="62">
        <v>0</v>
      </c>
    </row>
    <row r="3653" spans="1:5" x14ac:dyDescent="0.2">
      <c r="A3653" s="60">
        <v>11739</v>
      </c>
      <c r="B3653" s="7" t="s">
        <v>3640</v>
      </c>
      <c r="C3653" s="60" t="s">
        <v>43</v>
      </c>
      <c r="D3653" s="61">
        <v>12.03</v>
      </c>
      <c r="E3653" s="62">
        <v>0</v>
      </c>
    </row>
    <row r="3654" spans="1:5" x14ac:dyDescent="0.2">
      <c r="A3654" s="60">
        <v>11741</v>
      </c>
      <c r="B3654" s="7" t="s">
        <v>3641</v>
      </c>
      <c r="C3654" s="60" t="s">
        <v>43</v>
      </c>
      <c r="D3654" s="61">
        <v>15.32</v>
      </c>
      <c r="E3654" s="62">
        <v>0</v>
      </c>
    </row>
    <row r="3655" spans="1:5" x14ac:dyDescent="0.2">
      <c r="A3655" s="60">
        <v>11745</v>
      </c>
      <c r="B3655" s="7" t="s">
        <v>3642</v>
      </c>
      <c r="C3655" s="60" t="s">
        <v>43</v>
      </c>
      <c r="D3655" s="61">
        <v>20.190000000000001</v>
      </c>
      <c r="E3655" s="62">
        <v>0</v>
      </c>
    </row>
    <row r="3656" spans="1:5" x14ac:dyDescent="0.2">
      <c r="A3656" s="60">
        <v>11743</v>
      </c>
      <c r="B3656" s="7" t="s">
        <v>3643</v>
      </c>
      <c r="C3656" s="60" t="s">
        <v>43</v>
      </c>
      <c r="D3656" s="61">
        <v>12.86</v>
      </c>
      <c r="E3656" s="62">
        <v>0</v>
      </c>
    </row>
    <row r="3657" spans="1:5" x14ac:dyDescent="0.2">
      <c r="A3657" s="60">
        <v>5104</v>
      </c>
      <c r="B3657" s="7" t="s">
        <v>3644</v>
      </c>
      <c r="C3657" s="60" t="s">
        <v>17</v>
      </c>
      <c r="D3657" s="61">
        <v>81.510000000000005</v>
      </c>
      <c r="E3657" s="62">
        <v>0</v>
      </c>
    </row>
    <row r="3658" spans="1:5" x14ac:dyDescent="0.2">
      <c r="A3658" s="60">
        <v>44530</v>
      </c>
      <c r="B3658" s="7" t="s">
        <v>3645</v>
      </c>
      <c r="C3658" s="60" t="s">
        <v>43</v>
      </c>
      <c r="D3658" s="61">
        <v>63.3</v>
      </c>
      <c r="E3658" s="62">
        <v>0</v>
      </c>
    </row>
    <row r="3659" spans="1:5" x14ac:dyDescent="0.2">
      <c r="A3659" s="60">
        <v>2710</v>
      </c>
      <c r="B3659" s="7" t="s">
        <v>3646</v>
      </c>
      <c r="C3659" s="60" t="s">
        <v>43</v>
      </c>
      <c r="D3659" s="61">
        <v>54.63</v>
      </c>
      <c r="E3659" s="62">
        <v>0</v>
      </c>
    </row>
    <row r="3660" spans="1:5" x14ac:dyDescent="0.2">
      <c r="A3660" s="60">
        <v>14575</v>
      </c>
      <c r="B3660" s="7" t="s">
        <v>3647</v>
      </c>
      <c r="C3660" s="60" t="s">
        <v>43</v>
      </c>
      <c r="D3660" s="61"/>
      <c r="E3660" s="62">
        <v>0</v>
      </c>
    </row>
    <row r="3661" spans="1:5" x14ac:dyDescent="0.2">
      <c r="A3661" s="60">
        <v>44048</v>
      </c>
      <c r="B3661" s="7" t="s">
        <v>3648</v>
      </c>
      <c r="C3661" s="60" t="s">
        <v>43</v>
      </c>
      <c r="D3661" s="61"/>
      <c r="E3661" s="62">
        <v>0</v>
      </c>
    </row>
    <row r="3662" spans="1:5" x14ac:dyDescent="0.2">
      <c r="A3662" s="60">
        <v>44026</v>
      </c>
      <c r="B3662" s="7" t="s">
        <v>3649</v>
      </c>
      <c r="C3662" s="60" t="s">
        <v>43</v>
      </c>
      <c r="D3662" s="61"/>
      <c r="E3662" s="62">
        <v>0</v>
      </c>
    </row>
    <row r="3663" spans="1:5" x14ac:dyDescent="0.2">
      <c r="A3663" s="60">
        <v>44024</v>
      </c>
      <c r="B3663" s="7" t="s">
        <v>3650</v>
      </c>
      <c r="C3663" s="60" t="s">
        <v>43</v>
      </c>
      <c r="D3663" s="61"/>
      <c r="E3663" s="62">
        <v>0</v>
      </c>
    </row>
    <row r="3664" spans="1:5" x14ac:dyDescent="0.2">
      <c r="A3664" s="60">
        <v>44025</v>
      </c>
      <c r="B3664" s="7" t="s">
        <v>3651</v>
      </c>
      <c r="C3664" s="60" t="s">
        <v>43</v>
      </c>
      <c r="D3664" s="61"/>
      <c r="E3664" s="62">
        <v>0</v>
      </c>
    </row>
    <row r="3665" spans="1:5" x14ac:dyDescent="0.2">
      <c r="A3665" s="60">
        <v>44022</v>
      </c>
      <c r="B3665" s="7" t="s">
        <v>3652</v>
      </c>
      <c r="C3665" s="60" t="s">
        <v>43</v>
      </c>
      <c r="D3665" s="61"/>
      <c r="E3665" s="62">
        <v>0</v>
      </c>
    </row>
    <row r="3666" spans="1:5" x14ac:dyDescent="0.2">
      <c r="A3666" s="60">
        <v>44023</v>
      </c>
      <c r="B3666" s="7" t="s">
        <v>3653</v>
      </c>
      <c r="C3666" s="60" t="s">
        <v>43</v>
      </c>
      <c r="D3666" s="61"/>
      <c r="E3666" s="62">
        <v>0</v>
      </c>
    </row>
    <row r="3667" spans="1:5" x14ac:dyDescent="0.2">
      <c r="A3667" s="60">
        <v>43966</v>
      </c>
      <c r="B3667" s="7" t="s">
        <v>3654</v>
      </c>
      <c r="C3667" s="60" t="s">
        <v>43</v>
      </c>
      <c r="D3667" s="61"/>
      <c r="E3667" s="62">
        <v>0</v>
      </c>
    </row>
    <row r="3668" spans="1:5" x14ac:dyDescent="0.2">
      <c r="A3668" s="60">
        <v>43967</v>
      </c>
      <c r="B3668" s="7" t="s">
        <v>3655</v>
      </c>
      <c r="C3668" s="60" t="s">
        <v>43</v>
      </c>
      <c r="D3668" s="61"/>
      <c r="E3668" s="62">
        <v>0</v>
      </c>
    </row>
    <row r="3669" spans="1:5" x14ac:dyDescent="0.2">
      <c r="A3669" s="60">
        <v>43968</v>
      </c>
      <c r="B3669" s="7" t="s">
        <v>3656</v>
      </c>
      <c r="C3669" s="60" t="s">
        <v>43</v>
      </c>
      <c r="D3669" s="61"/>
      <c r="E3669" s="62">
        <v>0</v>
      </c>
    </row>
    <row r="3670" spans="1:5" x14ac:dyDescent="0.2">
      <c r="A3670" s="60">
        <v>43969</v>
      </c>
      <c r="B3670" s="7" t="s">
        <v>3657</v>
      </c>
      <c r="C3670" s="60" t="s">
        <v>43</v>
      </c>
      <c r="D3670" s="61"/>
      <c r="E3670" s="62">
        <v>0</v>
      </c>
    </row>
    <row r="3671" spans="1:5" x14ac:dyDescent="0.2">
      <c r="A3671" s="60">
        <v>44021</v>
      </c>
      <c r="B3671" s="7" t="s">
        <v>3658</v>
      </c>
      <c r="C3671" s="60" t="s">
        <v>43</v>
      </c>
      <c r="D3671" s="61"/>
      <c r="E3671" s="62">
        <v>0</v>
      </c>
    </row>
    <row r="3672" spans="1:5" x14ac:dyDescent="0.2">
      <c r="A3672" s="60">
        <v>43970</v>
      </c>
      <c r="B3672" s="7" t="s">
        <v>3659</v>
      </c>
      <c r="C3672" s="60" t="s">
        <v>43</v>
      </c>
      <c r="D3672" s="61"/>
      <c r="E3672" s="62">
        <v>0</v>
      </c>
    </row>
    <row r="3673" spans="1:5" x14ac:dyDescent="0.2">
      <c r="A3673" s="60">
        <v>20043</v>
      </c>
      <c r="B3673" s="7" t="s">
        <v>3660</v>
      </c>
      <c r="C3673" s="60" t="s">
        <v>43</v>
      </c>
      <c r="D3673" s="61">
        <v>10.42</v>
      </c>
      <c r="E3673" s="62">
        <v>0</v>
      </c>
    </row>
    <row r="3674" spans="1:5" x14ac:dyDescent="0.2">
      <c r="A3674" s="60">
        <v>20044</v>
      </c>
      <c r="B3674" s="7" t="s">
        <v>3661</v>
      </c>
      <c r="C3674" s="60" t="s">
        <v>43</v>
      </c>
      <c r="D3674" s="61">
        <v>12.08</v>
      </c>
      <c r="E3674" s="62">
        <v>0</v>
      </c>
    </row>
    <row r="3675" spans="1:5" x14ac:dyDescent="0.2">
      <c r="A3675" s="60">
        <v>20042</v>
      </c>
      <c r="B3675" s="7" t="s">
        <v>3662</v>
      </c>
      <c r="C3675" s="60" t="s">
        <v>43</v>
      </c>
      <c r="D3675" s="61">
        <v>9.0399999999999991</v>
      </c>
      <c r="E3675" s="62">
        <v>0</v>
      </c>
    </row>
    <row r="3676" spans="1:5" x14ac:dyDescent="0.2">
      <c r="A3676" s="60">
        <v>20046</v>
      </c>
      <c r="B3676" s="7" t="s">
        <v>3663</v>
      </c>
      <c r="C3676" s="60" t="s">
        <v>43</v>
      </c>
      <c r="D3676" s="61">
        <v>21.39</v>
      </c>
      <c r="E3676" s="62">
        <v>0</v>
      </c>
    </row>
    <row r="3677" spans="1:5" x14ac:dyDescent="0.2">
      <c r="A3677" s="60">
        <v>20047</v>
      </c>
      <c r="B3677" s="7" t="s">
        <v>3664</v>
      </c>
      <c r="C3677" s="60" t="s">
        <v>43</v>
      </c>
      <c r="D3677" s="61">
        <v>64.13</v>
      </c>
      <c r="E3677" s="62">
        <v>0</v>
      </c>
    </row>
    <row r="3678" spans="1:5" x14ac:dyDescent="0.2">
      <c r="A3678" s="60">
        <v>20045</v>
      </c>
      <c r="B3678" s="7" t="s">
        <v>3665</v>
      </c>
      <c r="C3678" s="60" t="s">
        <v>43</v>
      </c>
      <c r="D3678" s="61">
        <v>10.82</v>
      </c>
      <c r="E3678" s="62">
        <v>0</v>
      </c>
    </row>
    <row r="3679" spans="1:5" x14ac:dyDescent="0.2">
      <c r="A3679" s="60">
        <v>20972</v>
      </c>
      <c r="B3679" s="7" t="s">
        <v>3666</v>
      </c>
      <c r="C3679" s="60" t="s">
        <v>43</v>
      </c>
      <c r="D3679" s="61">
        <v>117.85</v>
      </c>
      <c r="E3679" s="62">
        <v>0</v>
      </c>
    </row>
    <row r="3680" spans="1:5" x14ac:dyDescent="0.2">
      <c r="A3680" s="60">
        <v>11321</v>
      </c>
      <c r="B3680" s="7" t="s">
        <v>3667</v>
      </c>
      <c r="C3680" s="60" t="s">
        <v>43</v>
      </c>
      <c r="D3680" s="61"/>
      <c r="E3680" s="62">
        <v>0</v>
      </c>
    </row>
    <row r="3681" spans="1:5" x14ac:dyDescent="0.2">
      <c r="A3681" s="60">
        <v>11323</v>
      </c>
      <c r="B3681" s="7" t="s">
        <v>3668</v>
      </c>
      <c r="C3681" s="60" t="s">
        <v>43</v>
      </c>
      <c r="D3681" s="61"/>
      <c r="E3681" s="62">
        <v>0</v>
      </c>
    </row>
    <row r="3682" spans="1:5" x14ac:dyDescent="0.2">
      <c r="A3682" s="60">
        <v>20327</v>
      </c>
      <c r="B3682" s="7" t="s">
        <v>3669</v>
      </c>
      <c r="C3682" s="60" t="s">
        <v>43</v>
      </c>
      <c r="D3682" s="61"/>
      <c r="E3682" s="62">
        <v>0</v>
      </c>
    </row>
    <row r="3683" spans="1:5" x14ac:dyDescent="0.2">
      <c r="A3683" s="60">
        <v>6034</v>
      </c>
      <c r="B3683" s="7" t="s">
        <v>3670</v>
      </c>
      <c r="C3683" s="60" t="s">
        <v>43</v>
      </c>
      <c r="D3683" s="61">
        <v>18.510000000000002</v>
      </c>
      <c r="E3683" s="62">
        <v>0</v>
      </c>
    </row>
    <row r="3684" spans="1:5" x14ac:dyDescent="0.2">
      <c r="A3684" s="60">
        <v>6036</v>
      </c>
      <c r="B3684" s="7" t="s">
        <v>3671</v>
      </c>
      <c r="C3684" s="60" t="s">
        <v>43</v>
      </c>
      <c r="D3684" s="61">
        <v>25.22</v>
      </c>
      <c r="E3684" s="62">
        <v>0</v>
      </c>
    </row>
    <row r="3685" spans="1:5" x14ac:dyDescent="0.2">
      <c r="A3685" s="60">
        <v>6031</v>
      </c>
      <c r="B3685" s="7" t="s">
        <v>3672</v>
      </c>
      <c r="C3685" s="60" t="s">
        <v>43</v>
      </c>
      <c r="D3685" s="61">
        <v>29.63</v>
      </c>
      <c r="E3685" s="62">
        <v>0</v>
      </c>
    </row>
    <row r="3686" spans="1:5" x14ac:dyDescent="0.2">
      <c r="A3686" s="60">
        <v>6029</v>
      </c>
      <c r="B3686" s="7" t="s">
        <v>3673</v>
      </c>
      <c r="C3686" s="60" t="s">
        <v>43</v>
      </c>
      <c r="D3686" s="61">
        <v>29.94</v>
      </c>
      <c r="E3686" s="62">
        <v>0</v>
      </c>
    </row>
    <row r="3687" spans="1:5" x14ac:dyDescent="0.2">
      <c r="A3687" s="60">
        <v>6033</v>
      </c>
      <c r="B3687" s="7" t="s">
        <v>3674</v>
      </c>
      <c r="C3687" s="60" t="s">
        <v>43</v>
      </c>
      <c r="D3687" s="61">
        <v>39.47</v>
      </c>
      <c r="E3687" s="62">
        <v>0</v>
      </c>
    </row>
    <row r="3688" spans="1:5" x14ac:dyDescent="0.2">
      <c r="A3688" s="60">
        <v>11672</v>
      </c>
      <c r="B3688" s="7" t="s">
        <v>3675</v>
      </c>
      <c r="C3688" s="60" t="s">
        <v>43</v>
      </c>
      <c r="D3688" s="61">
        <v>85.85</v>
      </c>
      <c r="E3688" s="62">
        <v>0</v>
      </c>
    </row>
    <row r="3689" spans="1:5" x14ac:dyDescent="0.2">
      <c r="A3689" s="60">
        <v>11669</v>
      </c>
      <c r="B3689" s="7" t="s">
        <v>3676</v>
      </c>
      <c r="C3689" s="60" t="s">
        <v>43</v>
      </c>
      <c r="D3689" s="61">
        <v>81.760000000000005</v>
      </c>
      <c r="E3689" s="62">
        <v>0</v>
      </c>
    </row>
    <row r="3690" spans="1:5" x14ac:dyDescent="0.2">
      <c r="A3690" s="60">
        <v>20055</v>
      </c>
      <c r="B3690" s="7" t="s">
        <v>3677</v>
      </c>
      <c r="C3690" s="60" t="s">
        <v>43</v>
      </c>
      <c r="D3690" s="61">
        <v>61.23</v>
      </c>
      <c r="E3690" s="62">
        <v>0</v>
      </c>
    </row>
    <row r="3691" spans="1:5" x14ac:dyDescent="0.2">
      <c r="A3691" s="60">
        <v>11670</v>
      </c>
      <c r="B3691" s="7" t="s">
        <v>3678</v>
      </c>
      <c r="C3691" s="60" t="s">
        <v>43</v>
      </c>
      <c r="D3691" s="61">
        <v>31.32</v>
      </c>
      <c r="E3691" s="62">
        <v>0</v>
      </c>
    </row>
    <row r="3692" spans="1:5" x14ac:dyDescent="0.2">
      <c r="A3692" s="60">
        <v>11671</v>
      </c>
      <c r="B3692" s="7" t="s">
        <v>3679</v>
      </c>
      <c r="C3692" s="60" t="s">
        <v>43</v>
      </c>
      <c r="D3692" s="61">
        <v>131.38999999999999</v>
      </c>
      <c r="E3692" s="62">
        <v>0</v>
      </c>
    </row>
    <row r="3693" spans="1:5" x14ac:dyDescent="0.2">
      <c r="A3693" s="60">
        <v>6032</v>
      </c>
      <c r="B3693" s="7" t="s">
        <v>3680</v>
      </c>
      <c r="C3693" s="60" t="s">
        <v>43</v>
      </c>
      <c r="D3693" s="61">
        <v>37.53</v>
      </c>
      <c r="E3693" s="62">
        <v>0</v>
      </c>
    </row>
    <row r="3694" spans="1:5" x14ac:dyDescent="0.2">
      <c r="A3694" s="60">
        <v>11673</v>
      </c>
      <c r="B3694" s="7" t="s">
        <v>3681</v>
      </c>
      <c r="C3694" s="60" t="s">
        <v>43</v>
      </c>
      <c r="D3694" s="61">
        <v>29.55</v>
      </c>
      <c r="E3694" s="62">
        <v>0</v>
      </c>
    </row>
    <row r="3695" spans="1:5" x14ac:dyDescent="0.2">
      <c r="A3695" s="60">
        <v>11674</v>
      </c>
      <c r="B3695" s="7" t="s">
        <v>3682</v>
      </c>
      <c r="C3695" s="60" t="s">
        <v>43</v>
      </c>
      <c r="D3695" s="61">
        <v>38.06</v>
      </c>
      <c r="E3695" s="62">
        <v>0</v>
      </c>
    </row>
    <row r="3696" spans="1:5" x14ac:dyDescent="0.2">
      <c r="A3696" s="60">
        <v>11675</v>
      </c>
      <c r="B3696" s="7" t="s">
        <v>3683</v>
      </c>
      <c r="C3696" s="60" t="s">
        <v>43</v>
      </c>
      <c r="D3696" s="61">
        <v>60.42</v>
      </c>
      <c r="E3696" s="62">
        <v>0</v>
      </c>
    </row>
    <row r="3697" spans="1:5" x14ac:dyDescent="0.2">
      <c r="A3697" s="60">
        <v>11676</v>
      </c>
      <c r="B3697" s="7" t="s">
        <v>3684</v>
      </c>
      <c r="C3697" s="60" t="s">
        <v>43</v>
      </c>
      <c r="D3697" s="61">
        <v>80.81</v>
      </c>
      <c r="E3697" s="62">
        <v>0</v>
      </c>
    </row>
    <row r="3698" spans="1:5" x14ac:dyDescent="0.2">
      <c r="A3698" s="60">
        <v>11677</v>
      </c>
      <c r="B3698" s="7" t="s">
        <v>3685</v>
      </c>
      <c r="C3698" s="60" t="s">
        <v>43</v>
      </c>
      <c r="D3698" s="61">
        <v>83.45</v>
      </c>
      <c r="E3698" s="62">
        <v>0</v>
      </c>
    </row>
    <row r="3699" spans="1:5" x14ac:dyDescent="0.2">
      <c r="A3699" s="60">
        <v>11678</v>
      </c>
      <c r="B3699" s="7" t="s">
        <v>3686</v>
      </c>
      <c r="C3699" s="60" t="s">
        <v>43</v>
      </c>
      <c r="D3699" s="61">
        <v>152.84</v>
      </c>
      <c r="E3699" s="62">
        <v>0</v>
      </c>
    </row>
    <row r="3700" spans="1:5" x14ac:dyDescent="0.2">
      <c r="A3700" s="60">
        <v>6038</v>
      </c>
      <c r="B3700" s="7" t="s">
        <v>3687</v>
      </c>
      <c r="C3700" s="60" t="s">
        <v>43</v>
      </c>
      <c r="D3700" s="61">
        <v>9.6999999999999993</v>
      </c>
      <c r="E3700" s="62">
        <v>0</v>
      </c>
    </row>
    <row r="3701" spans="1:5" x14ac:dyDescent="0.2">
      <c r="A3701" s="60">
        <v>11718</v>
      </c>
      <c r="B3701" s="7" t="s">
        <v>3688</v>
      </c>
      <c r="C3701" s="60" t="s">
        <v>43</v>
      </c>
      <c r="D3701" s="61">
        <v>27.65</v>
      </c>
      <c r="E3701" s="62">
        <v>0</v>
      </c>
    </row>
    <row r="3702" spans="1:5" x14ac:dyDescent="0.2">
      <c r="A3702" s="60">
        <v>6037</v>
      </c>
      <c r="B3702" s="7" t="s">
        <v>3689</v>
      </c>
      <c r="C3702" s="60" t="s">
        <v>43</v>
      </c>
      <c r="D3702" s="61">
        <v>20.170000000000002</v>
      </c>
      <c r="E3702" s="62">
        <v>0</v>
      </c>
    </row>
    <row r="3703" spans="1:5" x14ac:dyDescent="0.2">
      <c r="A3703" s="60">
        <v>11719</v>
      </c>
      <c r="B3703" s="7" t="s">
        <v>3690</v>
      </c>
      <c r="C3703" s="60" t="s">
        <v>43</v>
      </c>
      <c r="D3703" s="61">
        <v>22.43</v>
      </c>
      <c r="E3703" s="62">
        <v>0</v>
      </c>
    </row>
    <row r="3704" spans="1:5" x14ac:dyDescent="0.2">
      <c r="A3704" s="60">
        <v>6010</v>
      </c>
      <c r="B3704" s="7" t="s">
        <v>3691</v>
      </c>
      <c r="C3704" s="60" t="s">
        <v>43</v>
      </c>
      <c r="D3704" s="61">
        <v>125.8</v>
      </c>
      <c r="E3704" s="62">
        <v>0</v>
      </c>
    </row>
    <row r="3705" spans="1:5" x14ac:dyDescent="0.2">
      <c r="A3705" s="60">
        <v>6017</v>
      </c>
      <c r="B3705" s="7" t="s">
        <v>3692</v>
      </c>
      <c r="C3705" s="60" t="s">
        <v>43</v>
      </c>
      <c r="D3705" s="61">
        <v>99.64</v>
      </c>
      <c r="E3705" s="62">
        <v>0</v>
      </c>
    </row>
    <row r="3706" spans="1:5" x14ac:dyDescent="0.2">
      <c r="A3706" s="60">
        <v>6019</v>
      </c>
      <c r="B3706" s="7" t="s">
        <v>3693</v>
      </c>
      <c r="C3706" s="60" t="s">
        <v>43</v>
      </c>
      <c r="D3706" s="61">
        <v>73.11</v>
      </c>
      <c r="E3706" s="62">
        <v>0</v>
      </c>
    </row>
    <row r="3707" spans="1:5" x14ac:dyDescent="0.2">
      <c r="A3707" s="60">
        <v>6020</v>
      </c>
      <c r="B3707" s="7" t="s">
        <v>3694</v>
      </c>
      <c r="C3707" s="60" t="s">
        <v>43</v>
      </c>
      <c r="D3707" s="61">
        <v>43.91</v>
      </c>
      <c r="E3707" s="62">
        <v>0</v>
      </c>
    </row>
    <row r="3708" spans="1:5" x14ac:dyDescent="0.2">
      <c r="A3708" s="60">
        <v>6011</v>
      </c>
      <c r="B3708" s="7" t="s">
        <v>3695</v>
      </c>
      <c r="C3708" s="60" t="s">
        <v>43</v>
      </c>
      <c r="D3708" s="61">
        <v>363.39</v>
      </c>
      <c r="E3708" s="62">
        <v>0</v>
      </c>
    </row>
    <row r="3709" spans="1:5" x14ac:dyDescent="0.2">
      <c r="A3709" s="60">
        <v>6028</v>
      </c>
      <c r="B3709" s="7" t="s">
        <v>3696</v>
      </c>
      <c r="C3709" s="60" t="s">
        <v>43</v>
      </c>
      <c r="D3709" s="61">
        <v>175.22</v>
      </c>
      <c r="E3709" s="62">
        <v>0</v>
      </c>
    </row>
    <row r="3710" spans="1:5" x14ac:dyDescent="0.2">
      <c r="A3710" s="60">
        <v>6012</v>
      </c>
      <c r="B3710" s="7" t="s">
        <v>3697</v>
      </c>
      <c r="C3710" s="60" t="s">
        <v>43</v>
      </c>
      <c r="D3710" s="61">
        <v>439.95</v>
      </c>
      <c r="E3710" s="62">
        <v>0</v>
      </c>
    </row>
    <row r="3711" spans="1:5" x14ac:dyDescent="0.2">
      <c r="A3711" s="60">
        <v>6016</v>
      </c>
      <c r="B3711" s="7" t="s">
        <v>3698</v>
      </c>
      <c r="C3711" s="60" t="s">
        <v>43</v>
      </c>
      <c r="D3711" s="61">
        <v>46.32</v>
      </c>
      <c r="E3711" s="62">
        <v>0</v>
      </c>
    </row>
    <row r="3712" spans="1:5" x14ac:dyDescent="0.2">
      <c r="A3712" s="60">
        <v>6027</v>
      </c>
      <c r="B3712" s="7" t="s">
        <v>3699</v>
      </c>
      <c r="C3712" s="60" t="s">
        <v>43</v>
      </c>
      <c r="D3712" s="61">
        <v>916.7</v>
      </c>
      <c r="E3712" s="62">
        <v>0</v>
      </c>
    </row>
    <row r="3713" spans="1:5" x14ac:dyDescent="0.2">
      <c r="A3713" s="60">
        <v>6015</v>
      </c>
      <c r="B3713" s="7" t="s">
        <v>3700</v>
      </c>
      <c r="C3713" s="60" t="s">
        <v>43</v>
      </c>
      <c r="D3713" s="61">
        <v>201.16</v>
      </c>
      <c r="E3713" s="62">
        <v>0</v>
      </c>
    </row>
    <row r="3714" spans="1:5" x14ac:dyDescent="0.2">
      <c r="A3714" s="60">
        <v>6014</v>
      </c>
      <c r="B3714" s="7" t="s">
        <v>3701</v>
      </c>
      <c r="C3714" s="60" t="s">
        <v>43</v>
      </c>
      <c r="D3714" s="61">
        <v>192.32</v>
      </c>
      <c r="E3714" s="62">
        <v>0</v>
      </c>
    </row>
    <row r="3715" spans="1:5" x14ac:dyDescent="0.2">
      <c r="A3715" s="60">
        <v>6013</v>
      </c>
      <c r="B3715" s="7" t="s">
        <v>3702</v>
      </c>
      <c r="C3715" s="60" t="s">
        <v>43</v>
      </c>
      <c r="D3715" s="61">
        <v>138.33000000000001</v>
      </c>
      <c r="E3715" s="62">
        <v>0</v>
      </c>
    </row>
    <row r="3716" spans="1:5" x14ac:dyDescent="0.2">
      <c r="A3716" s="60">
        <v>6006</v>
      </c>
      <c r="B3716" s="7" t="s">
        <v>3703</v>
      </c>
      <c r="C3716" s="60" t="s">
        <v>43</v>
      </c>
      <c r="D3716" s="61">
        <v>100.17</v>
      </c>
      <c r="E3716" s="62">
        <v>0</v>
      </c>
    </row>
    <row r="3717" spans="1:5" x14ac:dyDescent="0.2">
      <c r="A3717" s="60">
        <v>6005</v>
      </c>
      <c r="B3717" s="7" t="s">
        <v>3704</v>
      </c>
      <c r="C3717" s="60" t="s">
        <v>43</v>
      </c>
      <c r="D3717" s="61">
        <v>113</v>
      </c>
      <c r="E3717" s="62">
        <v>0</v>
      </c>
    </row>
    <row r="3718" spans="1:5" x14ac:dyDescent="0.2">
      <c r="A3718" s="60">
        <v>11756</v>
      </c>
      <c r="B3718" s="7" t="s">
        <v>3705</v>
      </c>
      <c r="C3718" s="60" t="s">
        <v>43</v>
      </c>
      <c r="D3718" s="61">
        <v>53.97</v>
      </c>
      <c r="E3718" s="62">
        <v>0</v>
      </c>
    </row>
    <row r="3719" spans="1:5" x14ac:dyDescent="0.2">
      <c r="A3719" s="60">
        <v>10904</v>
      </c>
      <c r="B3719" s="7" t="s">
        <v>3706</v>
      </c>
      <c r="C3719" s="60" t="s">
        <v>43</v>
      </c>
      <c r="D3719" s="61">
        <v>165</v>
      </c>
      <c r="E3719" s="62">
        <v>0</v>
      </c>
    </row>
    <row r="3720" spans="1:5" x14ac:dyDescent="0.2">
      <c r="A3720" s="60">
        <v>11752</v>
      </c>
      <c r="B3720" s="7" t="s">
        <v>3707</v>
      </c>
      <c r="C3720" s="60" t="s">
        <v>43</v>
      </c>
      <c r="D3720" s="61">
        <v>31.12</v>
      </c>
      <c r="E3720" s="62">
        <v>0</v>
      </c>
    </row>
    <row r="3721" spans="1:5" x14ac:dyDescent="0.2">
      <c r="A3721" s="60">
        <v>11753</v>
      </c>
      <c r="B3721" s="7" t="s">
        <v>3708</v>
      </c>
      <c r="C3721" s="60" t="s">
        <v>43</v>
      </c>
      <c r="D3721" s="61">
        <v>37.15</v>
      </c>
      <c r="E3721" s="62">
        <v>0</v>
      </c>
    </row>
    <row r="3722" spans="1:5" x14ac:dyDescent="0.2">
      <c r="A3722" s="60">
        <v>6021</v>
      </c>
      <c r="B3722" s="7" t="s">
        <v>3709</v>
      </c>
      <c r="C3722" s="60" t="s">
        <v>43</v>
      </c>
      <c r="D3722" s="61">
        <v>103.1</v>
      </c>
      <c r="E3722" s="62">
        <v>0</v>
      </c>
    </row>
    <row r="3723" spans="1:5" x14ac:dyDescent="0.2">
      <c r="A3723" s="60">
        <v>6024</v>
      </c>
      <c r="B3723" s="7" t="s">
        <v>3710</v>
      </c>
      <c r="C3723" s="60" t="s">
        <v>43</v>
      </c>
      <c r="D3723" s="61">
        <v>106.58</v>
      </c>
      <c r="E3723" s="62">
        <v>0</v>
      </c>
    </row>
    <row r="3724" spans="1:5" x14ac:dyDescent="0.2">
      <c r="A3724" s="60">
        <v>45394</v>
      </c>
      <c r="B3724" s="7" t="s">
        <v>3711</v>
      </c>
      <c r="C3724" s="60" t="s">
        <v>43</v>
      </c>
      <c r="D3724" s="61">
        <v>37.14</v>
      </c>
      <c r="E3724" s="62">
        <v>0</v>
      </c>
    </row>
    <row r="3725" spans="1:5" x14ac:dyDescent="0.2">
      <c r="A3725" s="60">
        <v>13897</v>
      </c>
      <c r="B3725" s="7" t="s">
        <v>3712</v>
      </c>
      <c r="C3725" s="60" t="s">
        <v>43</v>
      </c>
      <c r="D3725" s="61"/>
      <c r="E3725" s="62">
        <v>0</v>
      </c>
    </row>
    <row r="3726" spans="1:5" x14ac:dyDescent="0.2">
      <c r="A3726" s="60">
        <v>34357</v>
      </c>
      <c r="B3726" s="7" t="s">
        <v>3713</v>
      </c>
      <c r="C3726" s="60" t="s">
        <v>17</v>
      </c>
      <c r="D3726" s="61">
        <v>4.6900000000000004</v>
      </c>
      <c r="E3726" s="62">
        <v>0</v>
      </c>
    </row>
    <row r="3727" spans="1:5" x14ac:dyDescent="0.2">
      <c r="A3727" s="60">
        <v>37329</v>
      </c>
      <c r="B3727" s="7" t="s">
        <v>3714</v>
      </c>
      <c r="C3727" s="60" t="s">
        <v>17</v>
      </c>
      <c r="D3727" s="61">
        <v>98.93</v>
      </c>
      <c r="E3727" s="62">
        <v>0</v>
      </c>
    </row>
    <row r="3728" spans="1:5" x14ac:dyDescent="0.2">
      <c r="A3728" s="60">
        <v>2510</v>
      </c>
      <c r="B3728" s="7" t="s">
        <v>3715</v>
      </c>
      <c r="C3728" s="60" t="s">
        <v>43</v>
      </c>
      <c r="D3728" s="61"/>
      <c r="E3728" s="62">
        <v>0</v>
      </c>
    </row>
    <row r="3729" spans="1:5" x14ac:dyDescent="0.2">
      <c r="A3729" s="60">
        <v>12359</v>
      </c>
      <c r="B3729" s="7" t="s">
        <v>3716</v>
      </c>
      <c r="C3729" s="60" t="s">
        <v>43</v>
      </c>
      <c r="D3729" s="61">
        <v>188.35</v>
      </c>
      <c r="E3729" s="62">
        <v>0</v>
      </c>
    </row>
    <row r="3730" spans="1:5" x14ac:dyDescent="0.2">
      <c r="A3730" s="60">
        <v>7353</v>
      </c>
      <c r="B3730" s="7" t="s">
        <v>3717</v>
      </c>
      <c r="C3730" s="60" t="s">
        <v>91</v>
      </c>
      <c r="D3730" s="61">
        <v>37.159999999999997</v>
      </c>
      <c r="E3730" s="62">
        <v>0</v>
      </c>
    </row>
    <row r="3731" spans="1:5" x14ac:dyDescent="0.2">
      <c r="A3731" s="60">
        <v>45264</v>
      </c>
      <c r="B3731" s="7" t="s">
        <v>3718</v>
      </c>
      <c r="C3731" s="60" t="s">
        <v>43</v>
      </c>
      <c r="D3731" s="61">
        <v>31.79</v>
      </c>
      <c r="E3731" s="62">
        <v>0</v>
      </c>
    </row>
    <row r="3732" spans="1:5" x14ac:dyDescent="0.2">
      <c r="A3732" s="60">
        <v>36144</v>
      </c>
      <c r="B3732" s="7" t="s">
        <v>3719</v>
      </c>
      <c r="C3732" s="60" t="s">
        <v>43</v>
      </c>
      <c r="D3732" s="61">
        <v>1.98</v>
      </c>
      <c r="E3732" s="62">
        <v>0</v>
      </c>
    </row>
    <row r="3733" spans="1:5" x14ac:dyDescent="0.2">
      <c r="A3733" s="60">
        <v>10518</v>
      </c>
      <c r="B3733" s="7" t="s">
        <v>3720</v>
      </c>
      <c r="C3733" s="60" t="s">
        <v>43</v>
      </c>
      <c r="D3733" s="61"/>
      <c r="E3733" s="62">
        <v>0</v>
      </c>
    </row>
    <row r="3734" spans="1:5" x14ac:dyDescent="0.2">
      <c r="A3734" s="60">
        <v>36530</v>
      </c>
      <c r="B3734" s="7" t="s">
        <v>3721</v>
      </c>
      <c r="C3734" s="60" t="s">
        <v>43</v>
      </c>
      <c r="D3734" s="61">
        <v>405658.52</v>
      </c>
      <c r="E3734" s="62">
        <v>0</v>
      </c>
    </row>
    <row r="3735" spans="1:5" x14ac:dyDescent="0.2">
      <c r="A3735" s="60">
        <v>6046</v>
      </c>
      <c r="B3735" s="7" t="s">
        <v>3722</v>
      </c>
      <c r="C3735" s="60" t="s">
        <v>43</v>
      </c>
      <c r="D3735" s="61">
        <v>440000</v>
      </c>
      <c r="E3735" s="62">
        <v>0</v>
      </c>
    </row>
    <row r="3736" spans="1:5" x14ac:dyDescent="0.2">
      <c r="A3736" s="60">
        <v>36531</v>
      </c>
      <c r="B3736" s="7" t="s">
        <v>3723</v>
      </c>
      <c r="C3736" s="60" t="s">
        <v>43</v>
      </c>
      <c r="D3736" s="61">
        <v>456097.53</v>
      </c>
      <c r="E3736" s="62">
        <v>0</v>
      </c>
    </row>
    <row r="3737" spans="1:5" x14ac:dyDescent="0.2">
      <c r="A3737" s="60">
        <v>34684</v>
      </c>
      <c r="B3737" s="7" t="s">
        <v>3724</v>
      </c>
      <c r="C3737" s="60" t="s">
        <v>410</v>
      </c>
      <c r="D3737" s="61"/>
      <c r="E3737" s="62">
        <v>0</v>
      </c>
    </row>
    <row r="3738" spans="1:5" x14ac:dyDescent="0.2">
      <c r="A3738" s="60">
        <v>34683</v>
      </c>
      <c r="B3738" s="7" t="s">
        <v>3725</v>
      </c>
      <c r="C3738" s="60" t="s">
        <v>410</v>
      </c>
      <c r="D3738" s="61"/>
      <c r="E3738" s="62">
        <v>0</v>
      </c>
    </row>
    <row r="3739" spans="1:5" x14ac:dyDescent="0.2">
      <c r="A3739" s="60">
        <v>44954</v>
      </c>
      <c r="B3739" s="7" t="s">
        <v>3726</v>
      </c>
      <c r="C3739" s="60" t="s">
        <v>410</v>
      </c>
      <c r="D3739" s="61">
        <v>120.8</v>
      </c>
      <c r="E3739" s="62">
        <v>0</v>
      </c>
    </row>
    <row r="3740" spans="1:5" x14ac:dyDescent="0.2">
      <c r="A3740" s="60">
        <v>44955</v>
      </c>
      <c r="B3740" s="7" t="s">
        <v>3727</v>
      </c>
      <c r="C3740" s="60" t="s">
        <v>410</v>
      </c>
      <c r="D3740" s="61">
        <v>176.54</v>
      </c>
      <c r="E3740" s="62">
        <v>0</v>
      </c>
    </row>
    <row r="3741" spans="1:5" x14ac:dyDescent="0.2">
      <c r="A3741" s="60">
        <v>10515</v>
      </c>
      <c r="B3741" s="7" t="s">
        <v>3728</v>
      </c>
      <c r="C3741" s="60" t="s">
        <v>410</v>
      </c>
      <c r="D3741" s="61">
        <v>59.97</v>
      </c>
      <c r="E3741" s="62">
        <v>0</v>
      </c>
    </row>
    <row r="3742" spans="1:5" x14ac:dyDescent="0.2">
      <c r="A3742" s="60">
        <v>153</v>
      </c>
      <c r="B3742" s="7" t="s">
        <v>3729</v>
      </c>
      <c r="C3742" s="60" t="s">
        <v>91</v>
      </c>
      <c r="D3742" s="61">
        <v>98.87</v>
      </c>
      <c r="E3742" s="62">
        <v>0</v>
      </c>
    </row>
    <row r="3743" spans="1:5" x14ac:dyDescent="0.2">
      <c r="A3743" s="60">
        <v>34682</v>
      </c>
      <c r="B3743" s="7" t="s">
        <v>3730</v>
      </c>
      <c r="C3743" s="60" t="s">
        <v>410</v>
      </c>
      <c r="D3743" s="61"/>
      <c r="E3743" s="62">
        <v>0</v>
      </c>
    </row>
    <row r="3744" spans="1:5" x14ac:dyDescent="0.2">
      <c r="A3744" s="60">
        <v>536</v>
      </c>
      <c r="B3744" s="7" t="s">
        <v>3731</v>
      </c>
      <c r="C3744" s="60" t="s">
        <v>410</v>
      </c>
      <c r="D3744" s="61">
        <v>33.78</v>
      </c>
      <c r="E3744" s="62">
        <v>0</v>
      </c>
    </row>
    <row r="3745" spans="1:5" x14ac:dyDescent="0.2">
      <c r="A3745" s="60">
        <v>20205</v>
      </c>
      <c r="B3745" s="7" t="s">
        <v>3732</v>
      </c>
      <c r="C3745" s="60" t="s">
        <v>23</v>
      </c>
      <c r="D3745" s="61">
        <v>3.19</v>
      </c>
      <c r="E3745" s="62">
        <v>0</v>
      </c>
    </row>
    <row r="3746" spans="1:5" x14ac:dyDescent="0.2">
      <c r="A3746" s="60">
        <v>4412</v>
      </c>
      <c r="B3746" s="7" t="s">
        <v>3733</v>
      </c>
      <c r="C3746" s="60" t="s">
        <v>23</v>
      </c>
      <c r="D3746" s="61">
        <v>1.91</v>
      </c>
      <c r="E3746" s="62">
        <v>0</v>
      </c>
    </row>
    <row r="3747" spans="1:5" x14ac:dyDescent="0.2">
      <c r="A3747" s="60">
        <v>4408</v>
      </c>
      <c r="B3747" s="7" t="s">
        <v>3734</v>
      </c>
      <c r="C3747" s="60" t="s">
        <v>23</v>
      </c>
      <c r="D3747" s="61">
        <v>2.38</v>
      </c>
      <c r="E3747" s="62">
        <v>0</v>
      </c>
    </row>
    <row r="3748" spans="1:5" x14ac:dyDescent="0.2">
      <c r="A3748" s="60">
        <v>45213</v>
      </c>
      <c r="B3748" s="7" t="s">
        <v>3735</v>
      </c>
      <c r="C3748" s="60" t="s">
        <v>43</v>
      </c>
      <c r="D3748" s="61">
        <v>34.19</v>
      </c>
      <c r="E3748" s="62">
        <v>0</v>
      </c>
    </row>
    <row r="3749" spans="1:5" x14ac:dyDescent="0.2">
      <c r="A3749" s="60">
        <v>36250</v>
      </c>
      <c r="B3749" s="7" t="s">
        <v>3736</v>
      </c>
      <c r="C3749" s="60" t="s">
        <v>23</v>
      </c>
      <c r="D3749" s="61">
        <v>6.13</v>
      </c>
      <c r="E3749" s="62">
        <v>0</v>
      </c>
    </row>
    <row r="3750" spans="1:5" x14ac:dyDescent="0.2">
      <c r="A3750" s="60">
        <v>10857</v>
      </c>
      <c r="B3750" s="7" t="s">
        <v>3737</v>
      </c>
      <c r="C3750" s="60" t="s">
        <v>23</v>
      </c>
      <c r="D3750" s="61"/>
      <c r="E3750" s="62">
        <v>0</v>
      </c>
    </row>
    <row r="3751" spans="1:5" x14ac:dyDescent="0.2">
      <c r="A3751" s="60">
        <v>4803</v>
      </c>
      <c r="B3751" s="7" t="s">
        <v>3738</v>
      </c>
      <c r="C3751" s="60" t="s">
        <v>23</v>
      </c>
      <c r="D3751" s="61">
        <v>27.17</v>
      </c>
      <c r="E3751" s="62">
        <v>0</v>
      </c>
    </row>
    <row r="3752" spans="1:5" x14ac:dyDescent="0.2">
      <c r="A3752" s="60">
        <v>6186</v>
      </c>
      <c r="B3752" s="7" t="s">
        <v>3739</v>
      </c>
      <c r="C3752" s="60" t="s">
        <v>23</v>
      </c>
      <c r="D3752" s="61">
        <v>21.11</v>
      </c>
      <c r="E3752" s="62">
        <v>0</v>
      </c>
    </row>
    <row r="3753" spans="1:5" x14ac:dyDescent="0.2">
      <c r="A3753" s="60">
        <v>4829</v>
      </c>
      <c r="B3753" s="7" t="s">
        <v>3740</v>
      </c>
      <c r="C3753" s="60" t="s">
        <v>23</v>
      </c>
      <c r="D3753" s="61">
        <v>71.430000000000007</v>
      </c>
      <c r="E3753" s="62">
        <v>0</v>
      </c>
    </row>
    <row r="3754" spans="1:5" x14ac:dyDescent="0.2">
      <c r="A3754" s="60">
        <v>39829</v>
      </c>
      <c r="B3754" s="7" t="s">
        <v>3741</v>
      </c>
      <c r="C3754" s="60" t="s">
        <v>23</v>
      </c>
      <c r="D3754" s="61">
        <v>30.37</v>
      </c>
      <c r="E3754" s="62">
        <v>0</v>
      </c>
    </row>
    <row r="3755" spans="1:5" x14ac:dyDescent="0.2">
      <c r="A3755" s="60">
        <v>20231</v>
      </c>
      <c r="B3755" s="7" t="s">
        <v>3742</v>
      </c>
      <c r="C3755" s="60" t="s">
        <v>23</v>
      </c>
      <c r="D3755" s="61">
        <v>66.31</v>
      </c>
      <c r="E3755" s="62">
        <v>0</v>
      </c>
    </row>
    <row r="3756" spans="1:5" x14ac:dyDescent="0.2">
      <c r="A3756" s="60">
        <v>4804</v>
      </c>
      <c r="B3756" s="7" t="s">
        <v>3743</v>
      </c>
      <c r="C3756" s="60" t="s">
        <v>23</v>
      </c>
      <c r="D3756" s="61">
        <v>20.86</v>
      </c>
      <c r="E3756" s="62">
        <v>0</v>
      </c>
    </row>
    <row r="3757" spans="1:5" x14ac:dyDescent="0.2">
      <c r="A3757" s="60">
        <v>34680</v>
      </c>
      <c r="B3757" s="7" t="s">
        <v>3744</v>
      </c>
      <c r="C3757" s="60" t="s">
        <v>23</v>
      </c>
      <c r="D3757" s="61"/>
      <c r="E3757" s="62">
        <v>0</v>
      </c>
    </row>
    <row r="3758" spans="1:5" x14ac:dyDescent="0.2">
      <c r="A3758" s="60">
        <v>11573</v>
      </c>
      <c r="B3758" s="7" t="s">
        <v>3745</v>
      </c>
      <c r="C3758" s="60" t="s">
        <v>43</v>
      </c>
      <c r="D3758" s="61">
        <v>6.45</v>
      </c>
      <c r="E3758" s="62">
        <v>0</v>
      </c>
    </row>
    <row r="3759" spans="1:5" x14ac:dyDescent="0.2">
      <c r="A3759" s="60">
        <v>38401</v>
      </c>
      <c r="B3759" s="7" t="s">
        <v>3746</v>
      </c>
      <c r="C3759" s="60" t="s">
        <v>43</v>
      </c>
      <c r="D3759" s="61">
        <v>56.65</v>
      </c>
      <c r="E3759" s="62">
        <v>0</v>
      </c>
    </row>
    <row r="3760" spans="1:5" x14ac:dyDescent="0.2">
      <c r="A3760" s="60">
        <v>11575</v>
      </c>
      <c r="B3760" s="7" t="s">
        <v>3747</v>
      </c>
      <c r="C3760" s="60" t="s">
        <v>43</v>
      </c>
      <c r="D3760" s="61">
        <v>62.26</v>
      </c>
      <c r="E3760" s="62">
        <v>0</v>
      </c>
    </row>
    <row r="3761" spans="1:5" x14ac:dyDescent="0.2">
      <c r="A3761" s="60">
        <v>38179</v>
      </c>
      <c r="B3761" s="7" t="s">
        <v>3748</v>
      </c>
      <c r="C3761" s="60" t="s">
        <v>43</v>
      </c>
      <c r="D3761" s="61">
        <v>51.48</v>
      </c>
      <c r="E3761" s="62">
        <v>0</v>
      </c>
    </row>
    <row r="3762" spans="1:5" x14ac:dyDescent="0.2">
      <c r="A3762" s="60">
        <v>20256</v>
      </c>
      <c r="B3762" s="7" t="s">
        <v>3749</v>
      </c>
      <c r="C3762" s="60" t="s">
        <v>43</v>
      </c>
      <c r="D3762" s="61">
        <v>0.5</v>
      </c>
      <c r="E3762" s="62">
        <v>0</v>
      </c>
    </row>
    <row r="3763" spans="1:5" x14ac:dyDescent="0.2">
      <c r="A3763" s="60">
        <v>14511</v>
      </c>
      <c r="B3763" s="7" t="s">
        <v>3750</v>
      </c>
      <c r="C3763" s="60" t="s">
        <v>43</v>
      </c>
      <c r="D3763" s="61"/>
      <c r="E3763" s="62">
        <v>0</v>
      </c>
    </row>
    <row r="3764" spans="1:5" x14ac:dyDescent="0.2">
      <c r="A3764" s="60">
        <v>10642</v>
      </c>
      <c r="B3764" s="7" t="s">
        <v>3751</v>
      </c>
      <c r="C3764" s="60" t="s">
        <v>43</v>
      </c>
      <c r="D3764" s="61"/>
      <c r="E3764" s="62">
        <v>0</v>
      </c>
    </row>
    <row r="3765" spans="1:5" x14ac:dyDescent="0.2">
      <c r="A3765" s="60">
        <v>14489</v>
      </c>
      <c r="B3765" s="7" t="s">
        <v>3752</v>
      </c>
      <c r="C3765" s="60" t="s">
        <v>43</v>
      </c>
      <c r="D3765" s="61"/>
      <c r="E3765" s="62">
        <v>0</v>
      </c>
    </row>
    <row r="3766" spans="1:5" x14ac:dyDescent="0.2">
      <c r="A3766" s="60">
        <v>14513</v>
      </c>
      <c r="B3766" s="7" t="s">
        <v>3753</v>
      </c>
      <c r="C3766" s="60" t="s">
        <v>43</v>
      </c>
      <c r="D3766" s="61"/>
      <c r="E3766" s="62">
        <v>0</v>
      </c>
    </row>
    <row r="3767" spans="1:5" x14ac:dyDescent="0.2">
      <c r="A3767" s="60">
        <v>10646</v>
      </c>
      <c r="B3767" s="7" t="s">
        <v>3754</v>
      </c>
      <c r="C3767" s="60" t="s">
        <v>43</v>
      </c>
      <c r="D3767" s="61"/>
      <c r="E3767" s="62">
        <v>0</v>
      </c>
    </row>
    <row r="3768" spans="1:5" x14ac:dyDescent="0.2">
      <c r="A3768" s="60">
        <v>6070</v>
      </c>
      <c r="B3768" s="7" t="s">
        <v>3755</v>
      </c>
      <c r="C3768" s="60" t="s">
        <v>43</v>
      </c>
      <c r="D3768" s="61"/>
      <c r="E3768" s="62">
        <v>0</v>
      </c>
    </row>
    <row r="3769" spans="1:5" x14ac:dyDescent="0.2">
      <c r="A3769" s="60">
        <v>6069</v>
      </c>
      <c r="B3769" s="7" t="s">
        <v>3756</v>
      </c>
      <c r="C3769" s="60" t="s">
        <v>43</v>
      </c>
      <c r="D3769" s="61"/>
      <c r="E3769" s="62">
        <v>0</v>
      </c>
    </row>
    <row r="3770" spans="1:5" x14ac:dyDescent="0.2">
      <c r="A3770" s="60">
        <v>14626</v>
      </c>
      <c r="B3770" s="7" t="s">
        <v>3757</v>
      </c>
      <c r="C3770" s="60" t="s">
        <v>43</v>
      </c>
      <c r="D3770" s="61"/>
      <c r="E3770" s="62">
        <v>0</v>
      </c>
    </row>
    <row r="3771" spans="1:5" x14ac:dyDescent="0.2">
      <c r="A3771" s="60">
        <v>6067</v>
      </c>
      <c r="B3771" s="7" t="s">
        <v>3758</v>
      </c>
      <c r="C3771" s="60" t="s">
        <v>43</v>
      </c>
      <c r="D3771" s="61"/>
      <c r="E3771" s="62">
        <v>0</v>
      </c>
    </row>
    <row r="3772" spans="1:5" x14ac:dyDescent="0.2">
      <c r="A3772" s="60">
        <v>38393</v>
      </c>
      <c r="B3772" s="7" t="s">
        <v>3759</v>
      </c>
      <c r="C3772" s="60" t="s">
        <v>43</v>
      </c>
      <c r="D3772" s="61">
        <v>19.899999999999999</v>
      </c>
      <c r="E3772" s="62">
        <v>0</v>
      </c>
    </row>
    <row r="3773" spans="1:5" x14ac:dyDescent="0.2">
      <c r="A3773" s="60">
        <v>45233</v>
      </c>
      <c r="B3773" s="7" t="s">
        <v>3760</v>
      </c>
      <c r="C3773" s="60" t="s">
        <v>43</v>
      </c>
      <c r="D3773" s="61">
        <v>8.5399999999999991</v>
      </c>
      <c r="E3773" s="62">
        <v>0</v>
      </c>
    </row>
    <row r="3774" spans="1:5" x14ac:dyDescent="0.2">
      <c r="A3774" s="60">
        <v>38390</v>
      </c>
      <c r="B3774" s="7" t="s">
        <v>3761</v>
      </c>
      <c r="C3774" s="60" t="s">
        <v>43</v>
      </c>
      <c r="D3774" s="61">
        <v>48.89</v>
      </c>
      <c r="E3774" s="62">
        <v>0</v>
      </c>
    </row>
    <row r="3775" spans="1:5" x14ac:dyDescent="0.2">
      <c r="A3775" s="60">
        <v>11578</v>
      </c>
      <c r="B3775" s="7" t="s">
        <v>3762</v>
      </c>
      <c r="C3775" s="60" t="s">
        <v>43</v>
      </c>
      <c r="D3775" s="61">
        <v>13.44</v>
      </c>
      <c r="E3775" s="62">
        <v>0</v>
      </c>
    </row>
    <row r="3776" spans="1:5" x14ac:dyDescent="0.2">
      <c r="A3776" s="60">
        <v>11577</v>
      </c>
      <c r="B3776" s="7" t="s">
        <v>3763</v>
      </c>
      <c r="C3776" s="60" t="s">
        <v>43</v>
      </c>
      <c r="D3776" s="61">
        <v>12.83</v>
      </c>
      <c r="E3776" s="62">
        <v>0</v>
      </c>
    </row>
    <row r="3777" spans="1:5" x14ac:dyDescent="0.2">
      <c r="A3777" s="60">
        <v>42432</v>
      </c>
      <c r="B3777" s="7" t="s">
        <v>3764</v>
      </c>
      <c r="C3777" s="60" t="s">
        <v>43</v>
      </c>
      <c r="D3777" s="61"/>
      <c r="E3777" s="62">
        <v>0</v>
      </c>
    </row>
    <row r="3778" spans="1:5" x14ac:dyDescent="0.2">
      <c r="A3778" s="60">
        <v>42437</v>
      </c>
      <c r="B3778" s="7" t="s">
        <v>3765</v>
      </c>
      <c r="C3778" s="60" t="s">
        <v>43</v>
      </c>
      <c r="D3778" s="61"/>
      <c r="E3778" s="62">
        <v>0</v>
      </c>
    </row>
    <row r="3779" spans="1:5" x14ac:dyDescent="0.2">
      <c r="A3779" s="60">
        <v>1116</v>
      </c>
      <c r="B3779" s="7" t="s">
        <v>3766</v>
      </c>
      <c r="C3779" s="60" t="s">
        <v>23</v>
      </c>
      <c r="D3779" s="61">
        <v>21.48</v>
      </c>
      <c r="E3779" s="62">
        <v>0</v>
      </c>
    </row>
    <row r="3780" spans="1:5" x14ac:dyDescent="0.2">
      <c r="A3780" s="60">
        <v>1115</v>
      </c>
      <c r="B3780" s="7" t="s">
        <v>3767</v>
      </c>
      <c r="C3780" s="60" t="s">
        <v>23</v>
      </c>
      <c r="D3780" s="61">
        <v>25.74</v>
      </c>
      <c r="E3780" s="62">
        <v>0</v>
      </c>
    </row>
    <row r="3781" spans="1:5" x14ac:dyDescent="0.2">
      <c r="A3781" s="60">
        <v>1113</v>
      </c>
      <c r="B3781" s="7" t="s">
        <v>3768</v>
      </c>
      <c r="C3781" s="60" t="s">
        <v>23</v>
      </c>
      <c r="D3781" s="61">
        <v>30.09</v>
      </c>
      <c r="E3781" s="62">
        <v>0</v>
      </c>
    </row>
    <row r="3782" spans="1:5" x14ac:dyDescent="0.2">
      <c r="A3782" s="60">
        <v>1114</v>
      </c>
      <c r="B3782" s="7" t="s">
        <v>3769</v>
      </c>
      <c r="C3782" s="60" t="s">
        <v>23</v>
      </c>
      <c r="D3782" s="61">
        <v>35.85</v>
      </c>
      <c r="E3782" s="62">
        <v>0</v>
      </c>
    </row>
    <row r="3783" spans="1:5" x14ac:dyDescent="0.2">
      <c r="A3783" s="60">
        <v>40873</v>
      </c>
      <c r="B3783" s="7" t="s">
        <v>3770</v>
      </c>
      <c r="C3783" s="60" t="s">
        <v>23</v>
      </c>
      <c r="D3783" s="61">
        <v>28.05</v>
      </c>
      <c r="E3783" s="62">
        <v>0</v>
      </c>
    </row>
    <row r="3784" spans="1:5" x14ac:dyDescent="0.2">
      <c r="A3784" s="60">
        <v>20214</v>
      </c>
      <c r="B3784" s="7" t="s">
        <v>3771</v>
      </c>
      <c r="C3784" s="60" t="s">
        <v>43</v>
      </c>
      <c r="D3784" s="61">
        <v>58.06</v>
      </c>
      <c r="E3784" s="62">
        <v>0</v>
      </c>
    </row>
    <row r="3785" spans="1:5" x14ac:dyDescent="0.2">
      <c r="A3785" s="60">
        <v>7237</v>
      </c>
      <c r="B3785" s="7" t="s">
        <v>3772</v>
      </c>
      <c r="C3785" s="60" t="s">
        <v>43</v>
      </c>
      <c r="D3785" s="61">
        <v>56.84</v>
      </c>
      <c r="E3785" s="62">
        <v>0</v>
      </c>
    </row>
    <row r="3786" spans="1:5" x14ac:dyDescent="0.2">
      <c r="A3786" s="60">
        <v>11757</v>
      </c>
      <c r="B3786" s="7" t="s">
        <v>3773</v>
      </c>
      <c r="C3786" s="60" t="s">
        <v>43</v>
      </c>
      <c r="D3786" s="61">
        <v>80.400000000000006</v>
      </c>
      <c r="E3786" s="62">
        <v>0</v>
      </c>
    </row>
    <row r="3787" spans="1:5" x14ac:dyDescent="0.2">
      <c r="A3787" s="60">
        <v>11758</v>
      </c>
      <c r="B3787" s="7" t="s">
        <v>3774</v>
      </c>
      <c r="C3787" s="60" t="s">
        <v>43</v>
      </c>
      <c r="D3787" s="61">
        <v>45.9</v>
      </c>
      <c r="E3787" s="62">
        <v>0</v>
      </c>
    </row>
    <row r="3788" spans="1:5" x14ac:dyDescent="0.2">
      <c r="A3788" s="60">
        <v>37526</v>
      </c>
      <c r="B3788" s="7" t="s">
        <v>3775</v>
      </c>
      <c r="C3788" s="60" t="s">
        <v>43</v>
      </c>
      <c r="D3788" s="61">
        <v>3.97</v>
      </c>
      <c r="E3788" s="62">
        <v>0</v>
      </c>
    </row>
    <row r="3789" spans="1:5" x14ac:dyDescent="0.2">
      <c r="A3789" s="60">
        <v>6076</v>
      </c>
      <c r="B3789" s="7" t="s">
        <v>3776</v>
      </c>
      <c r="C3789" s="60" t="s">
        <v>24</v>
      </c>
      <c r="D3789" s="61"/>
      <c r="E3789" s="62">
        <v>0</v>
      </c>
    </row>
    <row r="3790" spans="1:5" x14ac:dyDescent="0.2">
      <c r="A3790" s="60">
        <v>13109</v>
      </c>
      <c r="B3790" s="7" t="s">
        <v>3777</v>
      </c>
      <c r="C3790" s="60" t="s">
        <v>43</v>
      </c>
      <c r="D3790" s="61"/>
      <c r="E3790" s="62">
        <v>0</v>
      </c>
    </row>
    <row r="3791" spans="1:5" x14ac:dyDescent="0.2">
      <c r="A3791" s="60">
        <v>13110</v>
      </c>
      <c r="B3791" s="7" t="s">
        <v>3778</v>
      </c>
      <c r="C3791" s="60" t="s">
        <v>43</v>
      </c>
      <c r="D3791" s="61"/>
      <c r="E3791" s="62">
        <v>0</v>
      </c>
    </row>
    <row r="3792" spans="1:5" x14ac:dyDescent="0.2">
      <c r="A3792" s="60">
        <v>7581</v>
      </c>
      <c r="B3792" s="7" t="s">
        <v>3779</v>
      </c>
      <c r="C3792" s="60" t="s">
        <v>43</v>
      </c>
      <c r="D3792" s="61"/>
      <c r="E3792" s="62">
        <v>0</v>
      </c>
    </row>
    <row r="3793" spans="1:5" x14ac:dyDescent="0.2">
      <c r="A3793" s="60">
        <v>4509</v>
      </c>
      <c r="B3793" s="7" t="s">
        <v>3780</v>
      </c>
      <c r="C3793" s="60" t="s">
        <v>23</v>
      </c>
      <c r="D3793" s="61">
        <v>3.74</v>
      </c>
      <c r="E3793" s="62">
        <v>0</v>
      </c>
    </row>
    <row r="3794" spans="1:5" x14ac:dyDescent="0.2">
      <c r="A3794" s="60">
        <v>4512</v>
      </c>
      <c r="B3794" s="7" t="s">
        <v>3781</v>
      </c>
      <c r="C3794" s="60" t="s">
        <v>23</v>
      </c>
      <c r="D3794" s="61">
        <v>1.78</v>
      </c>
      <c r="E3794" s="62">
        <v>0</v>
      </c>
    </row>
    <row r="3795" spans="1:5" x14ac:dyDescent="0.2">
      <c r="A3795" s="60">
        <v>4517</v>
      </c>
      <c r="B3795" s="7" t="s">
        <v>3782</v>
      </c>
      <c r="C3795" s="60" t="s">
        <v>23</v>
      </c>
      <c r="D3795" s="61">
        <v>2.58</v>
      </c>
      <c r="E3795" s="62">
        <v>0</v>
      </c>
    </row>
    <row r="3796" spans="1:5" x14ac:dyDescent="0.2">
      <c r="A3796" s="60">
        <v>20206</v>
      </c>
      <c r="B3796" s="7" t="s">
        <v>3783</v>
      </c>
      <c r="C3796" s="60" t="s">
        <v>23</v>
      </c>
      <c r="D3796" s="61">
        <v>8.61</v>
      </c>
      <c r="E3796" s="62">
        <v>0</v>
      </c>
    </row>
    <row r="3797" spans="1:5" x14ac:dyDescent="0.2">
      <c r="A3797" s="60">
        <v>4460</v>
      </c>
      <c r="B3797" s="7" t="s">
        <v>3784</v>
      </c>
      <c r="C3797" s="60" t="s">
        <v>23</v>
      </c>
      <c r="D3797" s="61">
        <v>8.84</v>
      </c>
      <c r="E3797" s="62">
        <v>0</v>
      </c>
    </row>
    <row r="3798" spans="1:5" x14ac:dyDescent="0.2">
      <c r="A3798" s="60">
        <v>4415</v>
      </c>
      <c r="B3798" s="7" t="s">
        <v>3785</v>
      </c>
      <c r="C3798" s="60" t="s">
        <v>23</v>
      </c>
      <c r="D3798" s="61">
        <v>4.7300000000000004</v>
      </c>
      <c r="E3798" s="62">
        <v>0</v>
      </c>
    </row>
    <row r="3799" spans="1:5" x14ac:dyDescent="0.2">
      <c r="A3799" s="60">
        <v>4417</v>
      </c>
      <c r="B3799" s="7" t="s">
        <v>3786</v>
      </c>
      <c r="C3799" s="60" t="s">
        <v>23</v>
      </c>
      <c r="D3799" s="61">
        <v>6.82</v>
      </c>
      <c r="E3799" s="62">
        <v>0</v>
      </c>
    </row>
    <row r="3800" spans="1:5" x14ac:dyDescent="0.2">
      <c r="A3800" s="60">
        <v>37373</v>
      </c>
      <c r="B3800" s="7" t="s">
        <v>3787</v>
      </c>
      <c r="C3800" s="60" t="s">
        <v>188</v>
      </c>
      <c r="D3800" s="61">
        <v>0.11</v>
      </c>
      <c r="E3800" s="62">
        <v>0</v>
      </c>
    </row>
    <row r="3801" spans="1:5" x14ac:dyDescent="0.2">
      <c r="A3801" s="60">
        <v>40864</v>
      </c>
      <c r="B3801" s="7" t="s">
        <v>3788</v>
      </c>
      <c r="C3801" s="60" t="s">
        <v>190</v>
      </c>
      <c r="D3801" s="61">
        <v>18.28</v>
      </c>
      <c r="E3801" s="62">
        <v>0</v>
      </c>
    </row>
    <row r="3802" spans="1:5" x14ac:dyDescent="0.2">
      <c r="A3802" s="60">
        <v>4734</v>
      </c>
      <c r="B3802" s="7" t="s">
        <v>3789</v>
      </c>
      <c r="C3802" s="60" t="s">
        <v>24</v>
      </c>
      <c r="D3802" s="61">
        <v>324.61</v>
      </c>
      <c r="E3802" s="62">
        <v>0</v>
      </c>
    </row>
    <row r="3803" spans="1:5" x14ac:dyDescent="0.2">
      <c r="A3803" s="60">
        <v>6085</v>
      </c>
      <c r="B3803" s="7" t="s">
        <v>3790</v>
      </c>
      <c r="C3803" s="60" t="s">
        <v>91</v>
      </c>
      <c r="D3803" s="61">
        <v>8.2799999999999994</v>
      </c>
      <c r="E3803" s="62">
        <v>0</v>
      </c>
    </row>
    <row r="3804" spans="1:5" x14ac:dyDescent="0.2">
      <c r="A3804" s="60">
        <v>38396</v>
      </c>
      <c r="B3804" s="7" t="s">
        <v>3791</v>
      </c>
      <c r="C3804" s="60" t="s">
        <v>43</v>
      </c>
      <c r="D3804" s="61">
        <v>838.11</v>
      </c>
      <c r="E3804" s="62">
        <v>0</v>
      </c>
    </row>
    <row r="3805" spans="1:5" x14ac:dyDescent="0.2">
      <c r="A3805" s="60">
        <v>11622</v>
      </c>
      <c r="B3805" s="7" t="s">
        <v>3792</v>
      </c>
      <c r="C3805" s="60" t="s">
        <v>17</v>
      </c>
      <c r="D3805" s="61">
        <v>74.5</v>
      </c>
      <c r="E3805" s="62">
        <v>0</v>
      </c>
    </row>
    <row r="3806" spans="1:5" x14ac:dyDescent="0.2">
      <c r="A3806" s="60">
        <v>43143</v>
      </c>
      <c r="B3806" s="7" t="s">
        <v>3793</v>
      </c>
      <c r="C3806" s="60" t="s">
        <v>91</v>
      </c>
      <c r="D3806" s="61">
        <v>28.14</v>
      </c>
      <c r="E3806" s="62">
        <v>0</v>
      </c>
    </row>
    <row r="3807" spans="1:5" x14ac:dyDescent="0.2">
      <c r="A3807" s="60">
        <v>7317</v>
      </c>
      <c r="B3807" s="7" t="s">
        <v>3794</v>
      </c>
      <c r="C3807" s="60" t="s">
        <v>17</v>
      </c>
      <c r="D3807" s="61">
        <v>46.85</v>
      </c>
      <c r="E3807" s="62">
        <v>0</v>
      </c>
    </row>
    <row r="3808" spans="1:5" x14ac:dyDescent="0.2">
      <c r="A3808" s="60">
        <v>142</v>
      </c>
      <c r="B3808" s="7" t="s">
        <v>3795</v>
      </c>
      <c r="C3808" s="60" t="s">
        <v>3796</v>
      </c>
      <c r="D3808" s="61">
        <v>35.15</v>
      </c>
      <c r="E3808" s="62">
        <v>0</v>
      </c>
    </row>
    <row r="3809" spans="1:5" x14ac:dyDescent="0.2">
      <c r="A3809" s="60">
        <v>43142</v>
      </c>
      <c r="B3809" s="7" t="s">
        <v>3797</v>
      </c>
      <c r="C3809" s="60" t="s">
        <v>91</v>
      </c>
      <c r="D3809" s="61">
        <v>159.68</v>
      </c>
      <c r="E3809" s="62">
        <v>0</v>
      </c>
    </row>
    <row r="3810" spans="1:5" x14ac:dyDescent="0.2">
      <c r="A3810" s="60">
        <v>38123</v>
      </c>
      <c r="B3810" s="7" t="s">
        <v>3798</v>
      </c>
      <c r="C3810" s="60" t="s">
        <v>17</v>
      </c>
      <c r="D3810" s="61">
        <v>52.34</v>
      </c>
      <c r="E3810" s="62">
        <v>0</v>
      </c>
    </row>
    <row r="3811" spans="1:5" x14ac:dyDescent="0.2">
      <c r="A3811" s="60">
        <v>42699</v>
      </c>
      <c r="B3811" s="7" t="s">
        <v>3799</v>
      </c>
      <c r="C3811" s="60" t="s">
        <v>43</v>
      </c>
      <c r="D3811" s="61">
        <v>37.47</v>
      </c>
      <c r="E3811" s="62">
        <v>0</v>
      </c>
    </row>
    <row r="3812" spans="1:5" x14ac:dyDescent="0.2">
      <c r="A3812" s="60">
        <v>37743</v>
      </c>
      <c r="B3812" s="7" t="s">
        <v>3800</v>
      </c>
      <c r="C3812" s="60" t="s">
        <v>43</v>
      </c>
      <c r="D3812" s="61">
        <v>296001.39</v>
      </c>
      <c r="E3812" s="62">
        <v>0</v>
      </c>
    </row>
    <row r="3813" spans="1:5" x14ac:dyDescent="0.2">
      <c r="A3813" s="60">
        <v>37744</v>
      </c>
      <c r="B3813" s="7" t="s">
        <v>3801</v>
      </c>
      <c r="C3813" s="60" t="s">
        <v>43</v>
      </c>
      <c r="D3813" s="61">
        <v>348041.95</v>
      </c>
      <c r="E3813" s="62">
        <v>0</v>
      </c>
    </row>
    <row r="3814" spans="1:5" x14ac:dyDescent="0.2">
      <c r="A3814" s="60">
        <v>37741</v>
      </c>
      <c r="B3814" s="7" t="s">
        <v>3802</v>
      </c>
      <c r="C3814" s="60" t="s">
        <v>43</v>
      </c>
      <c r="D3814" s="61">
        <v>269152.44</v>
      </c>
      <c r="E3814" s="62">
        <v>0</v>
      </c>
    </row>
    <row r="3815" spans="1:5" x14ac:dyDescent="0.2">
      <c r="A3815" s="60">
        <v>39396</v>
      </c>
      <c r="B3815" s="7" t="s">
        <v>3803</v>
      </c>
      <c r="C3815" s="60" t="s">
        <v>43</v>
      </c>
      <c r="D3815" s="61"/>
      <c r="E3815" s="62">
        <v>0</v>
      </c>
    </row>
    <row r="3816" spans="1:5" x14ac:dyDescent="0.2">
      <c r="A3816" s="60">
        <v>39392</v>
      </c>
      <c r="B3816" s="7" t="s">
        <v>3804</v>
      </c>
      <c r="C3816" s="60" t="s">
        <v>43</v>
      </c>
      <c r="D3816" s="61"/>
      <c r="E3816" s="62">
        <v>0</v>
      </c>
    </row>
    <row r="3817" spans="1:5" x14ac:dyDescent="0.2">
      <c r="A3817" s="60">
        <v>39393</v>
      </c>
      <c r="B3817" s="7" t="s">
        <v>3805</v>
      </c>
      <c r="C3817" s="60" t="s">
        <v>43</v>
      </c>
      <c r="D3817" s="61"/>
      <c r="E3817" s="62">
        <v>0</v>
      </c>
    </row>
    <row r="3818" spans="1:5" x14ac:dyDescent="0.2">
      <c r="A3818" s="60">
        <v>39394</v>
      </c>
      <c r="B3818" s="7" t="s">
        <v>3806</v>
      </c>
      <c r="C3818" s="60" t="s">
        <v>43</v>
      </c>
      <c r="D3818" s="61"/>
      <c r="E3818" s="62">
        <v>0</v>
      </c>
    </row>
    <row r="3819" spans="1:5" x14ac:dyDescent="0.2">
      <c r="A3819" s="60">
        <v>39395</v>
      </c>
      <c r="B3819" s="7" t="s">
        <v>3807</v>
      </c>
      <c r="C3819" s="60" t="s">
        <v>43</v>
      </c>
      <c r="D3819" s="61"/>
      <c r="E3819" s="62">
        <v>0</v>
      </c>
    </row>
    <row r="3820" spans="1:5" x14ac:dyDescent="0.2">
      <c r="A3820" s="60">
        <v>14618</v>
      </c>
      <c r="B3820" s="7" t="s">
        <v>3808</v>
      </c>
      <c r="C3820" s="60" t="s">
        <v>43</v>
      </c>
      <c r="D3820" s="61">
        <v>1630.1</v>
      </c>
      <c r="E3820" s="62">
        <v>0</v>
      </c>
    </row>
    <row r="3821" spans="1:5" x14ac:dyDescent="0.2">
      <c r="A3821" s="60">
        <v>6110</v>
      </c>
      <c r="B3821" s="7" t="s">
        <v>3809</v>
      </c>
      <c r="C3821" s="60" t="s">
        <v>188</v>
      </c>
      <c r="D3821" s="61">
        <v>22.76</v>
      </c>
      <c r="E3821" s="62">
        <v>0</v>
      </c>
    </row>
    <row r="3822" spans="1:5" x14ac:dyDescent="0.2">
      <c r="A3822" s="60">
        <v>40910</v>
      </c>
      <c r="B3822" s="7" t="s">
        <v>3810</v>
      </c>
      <c r="C3822" s="60" t="s">
        <v>190</v>
      </c>
      <c r="D3822" s="61">
        <v>3999.98</v>
      </c>
      <c r="E3822" s="62">
        <v>0</v>
      </c>
    </row>
    <row r="3823" spans="1:5" x14ac:dyDescent="0.2">
      <c r="A3823" s="60">
        <v>45255</v>
      </c>
      <c r="B3823" s="7" t="s">
        <v>3811</v>
      </c>
      <c r="C3823" s="60" t="s">
        <v>43</v>
      </c>
      <c r="D3823" s="61">
        <v>38.94</v>
      </c>
      <c r="E3823" s="62">
        <v>0</v>
      </c>
    </row>
    <row r="3824" spans="1:5" x14ac:dyDescent="0.2">
      <c r="A3824" s="60">
        <v>6111</v>
      </c>
      <c r="B3824" s="7" t="s">
        <v>3812</v>
      </c>
      <c r="C3824" s="60" t="s">
        <v>188</v>
      </c>
      <c r="D3824" s="61">
        <v>17.88</v>
      </c>
      <c r="E3824" s="62">
        <v>0</v>
      </c>
    </row>
    <row r="3825" spans="1:5" x14ac:dyDescent="0.2">
      <c r="A3825" s="60">
        <v>41084</v>
      </c>
      <c r="B3825" s="7" t="s">
        <v>3813</v>
      </c>
      <c r="C3825" s="60" t="s">
        <v>190</v>
      </c>
      <c r="D3825" s="61">
        <v>3143.37</v>
      </c>
      <c r="E3825" s="62">
        <v>0</v>
      </c>
    </row>
    <row r="3826" spans="1:5" x14ac:dyDescent="0.2">
      <c r="A3826" s="60">
        <v>44535</v>
      </c>
      <c r="B3826" s="7" t="s">
        <v>3814</v>
      </c>
      <c r="C3826" s="60" t="s">
        <v>24</v>
      </c>
      <c r="D3826" s="61">
        <v>55.26</v>
      </c>
      <c r="E3826" s="62">
        <v>0</v>
      </c>
    </row>
    <row r="3827" spans="1:5" x14ac:dyDescent="0.2">
      <c r="A3827" s="60">
        <v>44945</v>
      </c>
      <c r="B3827" s="7" t="s">
        <v>3815</v>
      </c>
      <c r="C3827" s="60" t="s">
        <v>43</v>
      </c>
      <c r="D3827" s="61">
        <v>10.35</v>
      </c>
      <c r="E3827" s="62">
        <v>0</v>
      </c>
    </row>
    <row r="3828" spans="1:5" x14ac:dyDescent="0.2">
      <c r="A3828" s="60">
        <v>38637</v>
      </c>
      <c r="B3828" s="7" t="s">
        <v>3816</v>
      </c>
      <c r="C3828" s="60" t="s">
        <v>43</v>
      </c>
      <c r="D3828" s="61">
        <v>378.68</v>
      </c>
      <c r="E3828" s="62">
        <v>0</v>
      </c>
    </row>
    <row r="3829" spans="1:5" x14ac:dyDescent="0.2">
      <c r="A3829" s="60">
        <v>6150</v>
      </c>
      <c r="B3829" s="7" t="s">
        <v>3817</v>
      </c>
      <c r="C3829" s="60" t="s">
        <v>43</v>
      </c>
      <c r="D3829" s="61">
        <v>383.31</v>
      </c>
      <c r="E3829" s="62">
        <v>0</v>
      </c>
    </row>
    <row r="3830" spans="1:5" x14ac:dyDescent="0.2">
      <c r="A3830" s="60">
        <v>6136</v>
      </c>
      <c r="B3830" s="7" t="s">
        <v>3818</v>
      </c>
      <c r="C3830" s="60" t="s">
        <v>43</v>
      </c>
      <c r="D3830" s="61">
        <v>301.3</v>
      </c>
      <c r="E3830" s="62">
        <v>0</v>
      </c>
    </row>
    <row r="3831" spans="1:5" x14ac:dyDescent="0.2">
      <c r="A3831" s="60">
        <v>38638</v>
      </c>
      <c r="B3831" s="7" t="s">
        <v>3819</v>
      </c>
      <c r="C3831" s="60" t="s">
        <v>43</v>
      </c>
      <c r="D3831" s="61">
        <v>319.10000000000002</v>
      </c>
      <c r="E3831" s="62">
        <v>0</v>
      </c>
    </row>
    <row r="3832" spans="1:5" x14ac:dyDescent="0.2">
      <c r="A3832" s="60">
        <v>20262</v>
      </c>
      <c r="B3832" s="7" t="s">
        <v>3820</v>
      </c>
      <c r="C3832" s="60" t="s">
        <v>43</v>
      </c>
      <c r="D3832" s="61">
        <v>18.96</v>
      </c>
      <c r="E3832" s="62">
        <v>0</v>
      </c>
    </row>
    <row r="3833" spans="1:5" x14ac:dyDescent="0.2">
      <c r="A3833" s="60">
        <v>6145</v>
      </c>
      <c r="B3833" s="7" t="s">
        <v>3821</v>
      </c>
      <c r="C3833" s="60" t="s">
        <v>43</v>
      </c>
      <c r="D3833" s="61">
        <v>20.94</v>
      </c>
      <c r="E3833" s="62">
        <v>0</v>
      </c>
    </row>
    <row r="3834" spans="1:5" x14ac:dyDescent="0.2">
      <c r="A3834" s="60">
        <v>6149</v>
      </c>
      <c r="B3834" s="7" t="s">
        <v>3822</v>
      </c>
      <c r="C3834" s="60" t="s">
        <v>43</v>
      </c>
      <c r="D3834" s="61">
        <v>13.84</v>
      </c>
      <c r="E3834" s="62">
        <v>0</v>
      </c>
    </row>
    <row r="3835" spans="1:5" x14ac:dyDescent="0.2">
      <c r="A3835" s="60">
        <v>6146</v>
      </c>
      <c r="B3835" s="7" t="s">
        <v>3823</v>
      </c>
      <c r="C3835" s="60" t="s">
        <v>43</v>
      </c>
      <c r="D3835" s="61">
        <v>19.89</v>
      </c>
      <c r="E3835" s="62">
        <v>0</v>
      </c>
    </row>
    <row r="3836" spans="1:5" x14ac:dyDescent="0.2">
      <c r="A3836" s="60">
        <v>44536</v>
      </c>
      <c r="B3836" s="7" t="s">
        <v>3824</v>
      </c>
      <c r="C3836" s="60" t="s">
        <v>17</v>
      </c>
      <c r="D3836" s="61">
        <v>2.95</v>
      </c>
      <c r="E3836" s="62">
        <v>0</v>
      </c>
    </row>
    <row r="3837" spans="1:5" x14ac:dyDescent="0.2">
      <c r="A3837" s="60">
        <v>39961</v>
      </c>
      <c r="B3837" s="7" t="s">
        <v>3825</v>
      </c>
      <c r="C3837" s="60" t="s">
        <v>43</v>
      </c>
      <c r="D3837" s="61">
        <v>23.23</v>
      </c>
      <c r="E3837" s="62">
        <v>0</v>
      </c>
    </row>
    <row r="3838" spans="1:5" x14ac:dyDescent="0.2">
      <c r="A3838" s="60">
        <v>42433</v>
      </c>
      <c r="B3838" s="7" t="s">
        <v>3826</v>
      </c>
      <c r="C3838" s="60" t="s">
        <v>43</v>
      </c>
      <c r="D3838" s="61"/>
      <c r="E3838" s="62">
        <v>0</v>
      </c>
    </row>
    <row r="3839" spans="1:5" x14ac:dyDescent="0.2">
      <c r="A3839" s="60">
        <v>42434</v>
      </c>
      <c r="B3839" s="7" t="s">
        <v>3827</v>
      </c>
      <c r="C3839" s="60" t="s">
        <v>43</v>
      </c>
      <c r="D3839" s="61"/>
      <c r="E3839" s="62">
        <v>0</v>
      </c>
    </row>
    <row r="3840" spans="1:5" x14ac:dyDescent="0.2">
      <c r="A3840" s="60">
        <v>42435</v>
      </c>
      <c r="B3840" s="7" t="s">
        <v>3828</v>
      </c>
      <c r="C3840" s="60" t="s">
        <v>43</v>
      </c>
      <c r="D3840" s="61"/>
      <c r="E3840" s="62">
        <v>0</v>
      </c>
    </row>
    <row r="3841" spans="1:5" x14ac:dyDescent="0.2">
      <c r="A3841" s="60">
        <v>38061</v>
      </c>
      <c r="B3841" s="7" t="s">
        <v>3829</v>
      </c>
      <c r="C3841" s="60" t="s">
        <v>43</v>
      </c>
      <c r="D3841" s="61">
        <v>49.53</v>
      </c>
      <c r="E3841" s="62">
        <v>0</v>
      </c>
    </row>
    <row r="3842" spans="1:5" x14ac:dyDescent="0.2">
      <c r="A3842" s="60">
        <v>20250</v>
      </c>
      <c r="B3842" s="7" t="s">
        <v>3830</v>
      </c>
      <c r="C3842" s="60" t="s">
        <v>17</v>
      </c>
      <c r="D3842" s="61">
        <v>17.899999999999999</v>
      </c>
      <c r="E3842" s="62">
        <v>0</v>
      </c>
    </row>
    <row r="3843" spans="1:5" x14ac:dyDescent="0.2">
      <c r="A3843" s="60">
        <v>13388</v>
      </c>
      <c r="B3843" s="7" t="s">
        <v>3831</v>
      </c>
      <c r="C3843" s="60" t="s">
        <v>17</v>
      </c>
      <c r="D3843" s="61">
        <v>319.33999999999997</v>
      </c>
      <c r="E3843" s="62">
        <v>0</v>
      </c>
    </row>
    <row r="3844" spans="1:5" x14ac:dyDescent="0.2">
      <c r="A3844" s="60">
        <v>39914</v>
      </c>
      <c r="B3844" s="7" t="s">
        <v>3832</v>
      </c>
      <c r="C3844" s="60" t="s">
        <v>17</v>
      </c>
      <c r="D3844" s="61"/>
      <c r="E3844" s="62">
        <v>0</v>
      </c>
    </row>
    <row r="3845" spans="1:5" x14ac:dyDescent="0.2">
      <c r="A3845" s="60">
        <v>12732</v>
      </c>
      <c r="B3845" s="7" t="s">
        <v>3833</v>
      </c>
      <c r="C3845" s="60" t="s">
        <v>43</v>
      </c>
      <c r="D3845" s="61"/>
      <c r="E3845" s="62">
        <v>0</v>
      </c>
    </row>
    <row r="3846" spans="1:5" x14ac:dyDescent="0.2">
      <c r="A3846" s="60">
        <v>6160</v>
      </c>
      <c r="B3846" s="7" t="s">
        <v>3834</v>
      </c>
      <c r="C3846" s="60" t="s">
        <v>188</v>
      </c>
      <c r="D3846" s="61">
        <v>27.7</v>
      </c>
      <c r="E3846" s="62">
        <v>0</v>
      </c>
    </row>
    <row r="3847" spans="1:5" x14ac:dyDescent="0.2">
      <c r="A3847" s="60">
        <v>41087</v>
      </c>
      <c r="B3847" s="7" t="s">
        <v>3835</v>
      </c>
      <c r="C3847" s="60" t="s">
        <v>190</v>
      </c>
      <c r="D3847" s="61">
        <v>4867.76</v>
      </c>
      <c r="E3847" s="62">
        <v>0</v>
      </c>
    </row>
    <row r="3848" spans="1:5" x14ac:dyDescent="0.2">
      <c r="A3848" s="60">
        <v>6166</v>
      </c>
      <c r="B3848" s="7" t="s">
        <v>3836</v>
      </c>
      <c r="C3848" s="60" t="s">
        <v>188</v>
      </c>
      <c r="D3848" s="61">
        <v>30.62</v>
      </c>
      <c r="E3848" s="62">
        <v>0</v>
      </c>
    </row>
    <row r="3849" spans="1:5" x14ac:dyDescent="0.2">
      <c r="A3849" s="60">
        <v>41088</v>
      </c>
      <c r="B3849" s="7" t="s">
        <v>3837</v>
      </c>
      <c r="C3849" s="60" t="s">
        <v>190</v>
      </c>
      <c r="D3849" s="61">
        <v>5385.21</v>
      </c>
      <c r="E3849" s="62">
        <v>0</v>
      </c>
    </row>
    <row r="3850" spans="1:5" x14ac:dyDescent="0.2">
      <c r="A3850" s="60">
        <v>20232</v>
      </c>
      <c r="B3850" s="7" t="s">
        <v>3838</v>
      </c>
      <c r="C3850" s="60" t="s">
        <v>23</v>
      </c>
      <c r="D3850" s="61">
        <v>93.86</v>
      </c>
      <c r="E3850" s="62">
        <v>0</v>
      </c>
    </row>
    <row r="3851" spans="1:5" x14ac:dyDescent="0.2">
      <c r="A3851" s="60">
        <v>10856</v>
      </c>
      <c r="B3851" s="7" t="s">
        <v>3839</v>
      </c>
      <c r="C3851" s="60" t="s">
        <v>23</v>
      </c>
      <c r="D3851" s="61"/>
      <c r="E3851" s="62">
        <v>0</v>
      </c>
    </row>
    <row r="3852" spans="1:5" x14ac:dyDescent="0.2">
      <c r="A3852" s="60">
        <v>4828</v>
      </c>
      <c r="B3852" s="7" t="s">
        <v>3840</v>
      </c>
      <c r="C3852" s="60" t="s">
        <v>23</v>
      </c>
      <c r="D3852" s="61">
        <v>106.61</v>
      </c>
      <c r="E3852" s="62">
        <v>0</v>
      </c>
    </row>
    <row r="3853" spans="1:5" x14ac:dyDescent="0.2">
      <c r="A3853" s="60">
        <v>20249</v>
      </c>
      <c r="B3853" s="7" t="s">
        <v>3841</v>
      </c>
      <c r="C3853" s="60" t="s">
        <v>23</v>
      </c>
      <c r="D3853" s="61">
        <v>58.38</v>
      </c>
      <c r="E3853" s="62">
        <v>0</v>
      </c>
    </row>
    <row r="3854" spans="1:5" x14ac:dyDescent="0.2">
      <c r="A3854" s="60">
        <v>11609</v>
      </c>
      <c r="B3854" s="7" t="s">
        <v>3842</v>
      </c>
      <c r="C3854" s="60" t="s">
        <v>91</v>
      </c>
      <c r="D3854" s="61">
        <v>12.38</v>
      </c>
      <c r="E3854" s="62">
        <v>0</v>
      </c>
    </row>
    <row r="3855" spans="1:5" x14ac:dyDescent="0.2">
      <c r="A3855" s="60">
        <v>20083</v>
      </c>
      <c r="B3855" s="7" t="s">
        <v>3843</v>
      </c>
      <c r="C3855" s="60" t="s">
        <v>43</v>
      </c>
      <c r="D3855" s="61">
        <v>99.38</v>
      </c>
      <c r="E3855" s="62">
        <v>0</v>
      </c>
    </row>
    <row r="3856" spans="1:5" x14ac:dyDescent="0.2">
      <c r="A3856" s="60">
        <v>12295</v>
      </c>
      <c r="B3856" s="7" t="s">
        <v>3844</v>
      </c>
      <c r="C3856" s="60" t="s">
        <v>43</v>
      </c>
      <c r="D3856" s="61">
        <v>4.22</v>
      </c>
      <c r="E3856" s="62">
        <v>0</v>
      </c>
    </row>
    <row r="3857" spans="1:5" x14ac:dyDescent="0.2">
      <c r="A3857" s="60">
        <v>12296</v>
      </c>
      <c r="B3857" s="7" t="s">
        <v>3845</v>
      </c>
      <c r="C3857" s="60" t="s">
        <v>43</v>
      </c>
      <c r="D3857" s="61">
        <v>5.47</v>
      </c>
      <c r="E3857" s="62">
        <v>0</v>
      </c>
    </row>
    <row r="3858" spans="1:5" x14ac:dyDescent="0.2">
      <c r="A3858" s="60">
        <v>12294</v>
      </c>
      <c r="B3858" s="7" t="s">
        <v>3846</v>
      </c>
      <c r="C3858" s="60" t="s">
        <v>43</v>
      </c>
      <c r="D3858" s="61">
        <v>13.12</v>
      </c>
      <c r="E3858" s="62">
        <v>0</v>
      </c>
    </row>
    <row r="3859" spans="1:5" x14ac:dyDescent="0.2">
      <c r="A3859" s="60">
        <v>14543</v>
      </c>
      <c r="B3859" s="7" t="s">
        <v>3847</v>
      </c>
      <c r="C3859" s="60" t="s">
        <v>43</v>
      </c>
      <c r="D3859" s="61">
        <v>9.3699999999999992</v>
      </c>
      <c r="E3859" s="62">
        <v>0</v>
      </c>
    </row>
    <row r="3860" spans="1:5" x14ac:dyDescent="0.2">
      <c r="A3860" s="60">
        <v>13329</v>
      </c>
      <c r="B3860" s="7" t="s">
        <v>3848</v>
      </c>
      <c r="C3860" s="60" t="s">
        <v>43</v>
      </c>
      <c r="D3860" s="61">
        <v>5.5</v>
      </c>
      <c r="E3860" s="62">
        <v>0</v>
      </c>
    </row>
    <row r="3861" spans="1:5" x14ac:dyDescent="0.2">
      <c r="A3861" s="60">
        <v>21047</v>
      </c>
      <c r="B3861" s="7" t="s">
        <v>3849</v>
      </c>
      <c r="C3861" s="60" t="s">
        <v>43</v>
      </c>
      <c r="D3861" s="61"/>
      <c r="E3861" s="62">
        <v>0</v>
      </c>
    </row>
    <row r="3862" spans="1:5" x14ac:dyDescent="0.2">
      <c r="A3862" s="60">
        <v>21042</v>
      </c>
      <c r="B3862" s="7" t="s">
        <v>3850</v>
      </c>
      <c r="C3862" s="60" t="s">
        <v>43</v>
      </c>
      <c r="D3862" s="61"/>
      <c r="E3862" s="62">
        <v>0</v>
      </c>
    </row>
    <row r="3863" spans="1:5" x14ac:dyDescent="0.2">
      <c r="A3863" s="60">
        <v>21043</v>
      </c>
      <c r="B3863" s="7" t="s">
        <v>3851</v>
      </c>
      <c r="C3863" s="60" t="s">
        <v>43</v>
      </c>
      <c r="D3863" s="61"/>
      <c r="E3863" s="62">
        <v>0</v>
      </c>
    </row>
    <row r="3864" spans="1:5" x14ac:dyDescent="0.2">
      <c r="A3864" s="60">
        <v>21044</v>
      </c>
      <c r="B3864" s="7" t="s">
        <v>3852</v>
      </c>
      <c r="C3864" s="60" t="s">
        <v>43</v>
      </c>
      <c r="D3864" s="61"/>
      <c r="E3864" s="62">
        <v>0</v>
      </c>
    </row>
    <row r="3865" spans="1:5" x14ac:dyDescent="0.2">
      <c r="A3865" s="60">
        <v>21045</v>
      </c>
      <c r="B3865" s="7" t="s">
        <v>3853</v>
      </c>
      <c r="C3865" s="60" t="s">
        <v>43</v>
      </c>
      <c r="D3865" s="61"/>
      <c r="E3865" s="62">
        <v>0</v>
      </c>
    </row>
    <row r="3866" spans="1:5" x14ac:dyDescent="0.2">
      <c r="A3866" s="60">
        <v>21041</v>
      </c>
      <c r="B3866" s="7" t="s">
        <v>3854</v>
      </c>
      <c r="C3866" s="60" t="s">
        <v>43</v>
      </c>
      <c r="D3866" s="61"/>
      <c r="E3866" s="62">
        <v>0</v>
      </c>
    </row>
    <row r="3867" spans="1:5" x14ac:dyDescent="0.2">
      <c r="A3867" s="60">
        <v>21040</v>
      </c>
      <c r="B3867" s="7" t="s">
        <v>3855</v>
      </c>
      <c r="C3867" s="60" t="s">
        <v>43</v>
      </c>
      <c r="D3867" s="61"/>
      <c r="E3867" s="62">
        <v>0</v>
      </c>
    </row>
    <row r="3868" spans="1:5" x14ac:dyDescent="0.2">
      <c r="A3868" s="60">
        <v>14149</v>
      </c>
      <c r="B3868" s="7" t="s">
        <v>3856</v>
      </c>
      <c r="C3868" s="60" t="s">
        <v>2094</v>
      </c>
      <c r="D3868" s="61"/>
      <c r="E3868" s="62">
        <v>0</v>
      </c>
    </row>
    <row r="3869" spans="1:5" x14ac:dyDescent="0.2">
      <c r="A3869" s="60">
        <v>38099</v>
      </c>
      <c r="B3869" s="7" t="s">
        <v>3857</v>
      </c>
      <c r="C3869" s="60" t="s">
        <v>43</v>
      </c>
      <c r="D3869" s="61">
        <v>1.63</v>
      </c>
      <c r="E3869" s="62">
        <v>0</v>
      </c>
    </row>
    <row r="3870" spans="1:5" x14ac:dyDescent="0.2">
      <c r="A3870" s="60">
        <v>38100</v>
      </c>
      <c r="B3870" s="7" t="s">
        <v>3858</v>
      </c>
      <c r="C3870" s="60" t="s">
        <v>43</v>
      </c>
      <c r="D3870" s="61">
        <v>2.66</v>
      </c>
      <c r="E3870" s="62">
        <v>0</v>
      </c>
    </row>
    <row r="3871" spans="1:5" x14ac:dyDescent="0.2">
      <c r="A3871" s="60">
        <v>7576</v>
      </c>
      <c r="B3871" s="7" t="s">
        <v>3859</v>
      </c>
      <c r="C3871" s="60" t="s">
        <v>43</v>
      </c>
      <c r="D3871" s="61"/>
      <c r="E3871" s="62">
        <v>0</v>
      </c>
    </row>
    <row r="3872" spans="1:5" x14ac:dyDescent="0.2">
      <c r="A3872" s="60">
        <v>3384</v>
      </c>
      <c r="B3872" s="7" t="s">
        <v>3860</v>
      </c>
      <c r="C3872" s="60" t="s">
        <v>43</v>
      </c>
      <c r="D3872" s="61">
        <v>10.95</v>
      </c>
      <c r="E3872" s="62">
        <v>0</v>
      </c>
    </row>
    <row r="3873" spans="1:5" x14ac:dyDescent="0.2">
      <c r="A3873" s="60">
        <v>7572</v>
      </c>
      <c r="B3873" s="7" t="s">
        <v>3861</v>
      </c>
      <c r="C3873" s="60" t="s">
        <v>43</v>
      </c>
      <c r="D3873" s="61">
        <v>8.1</v>
      </c>
      <c r="E3873" s="62">
        <v>0</v>
      </c>
    </row>
    <row r="3874" spans="1:5" x14ac:dyDescent="0.2">
      <c r="A3874" s="60">
        <v>3396</v>
      </c>
      <c r="B3874" s="7" t="s">
        <v>3862</v>
      </c>
      <c r="C3874" s="60" t="s">
        <v>43</v>
      </c>
      <c r="D3874" s="61">
        <v>5.47</v>
      </c>
      <c r="E3874" s="62">
        <v>0</v>
      </c>
    </row>
    <row r="3875" spans="1:5" x14ac:dyDescent="0.2">
      <c r="A3875" s="60">
        <v>45230</v>
      </c>
      <c r="B3875" s="7" t="s">
        <v>3863</v>
      </c>
      <c r="C3875" s="60" t="s">
        <v>43</v>
      </c>
      <c r="D3875" s="61">
        <v>40.33</v>
      </c>
      <c r="E3875" s="62">
        <v>0</v>
      </c>
    </row>
    <row r="3876" spans="1:5" x14ac:dyDescent="0.2">
      <c r="A3876" s="60">
        <v>37590</v>
      </c>
      <c r="B3876" s="7" t="s">
        <v>3864</v>
      </c>
      <c r="C3876" s="60" t="s">
        <v>43</v>
      </c>
      <c r="D3876" s="61">
        <v>17.37</v>
      </c>
      <c r="E3876" s="62">
        <v>0</v>
      </c>
    </row>
    <row r="3877" spans="1:5" x14ac:dyDescent="0.2">
      <c r="A3877" s="60">
        <v>37591</v>
      </c>
      <c r="B3877" s="7" t="s">
        <v>3865</v>
      </c>
      <c r="C3877" s="60" t="s">
        <v>43</v>
      </c>
      <c r="D3877" s="61">
        <v>20.87</v>
      </c>
      <c r="E3877" s="62">
        <v>0</v>
      </c>
    </row>
    <row r="3878" spans="1:5" x14ac:dyDescent="0.2">
      <c r="A3878" s="60">
        <v>12626</v>
      </c>
      <c r="B3878" s="7" t="s">
        <v>3866</v>
      </c>
      <c r="C3878" s="60" t="s">
        <v>43</v>
      </c>
      <c r="D3878" s="61">
        <v>47.41</v>
      </c>
      <c r="E3878" s="62">
        <v>0</v>
      </c>
    </row>
    <row r="3879" spans="1:5" x14ac:dyDescent="0.2">
      <c r="A3879" s="60">
        <v>11033</v>
      </c>
      <c r="B3879" s="7" t="s">
        <v>3867</v>
      </c>
      <c r="C3879" s="60" t="s">
        <v>43</v>
      </c>
      <c r="D3879" s="61">
        <v>5.49</v>
      </c>
      <c r="E3879" s="62">
        <v>0</v>
      </c>
    </row>
    <row r="3880" spans="1:5" x14ac:dyDescent="0.2">
      <c r="A3880" s="60">
        <v>390</v>
      </c>
      <c r="B3880" s="7" t="s">
        <v>3868</v>
      </c>
      <c r="C3880" s="60" t="s">
        <v>43</v>
      </c>
      <c r="D3880" s="61">
        <v>9.9</v>
      </c>
      <c r="E3880" s="62">
        <v>0</v>
      </c>
    </row>
    <row r="3881" spans="1:5" x14ac:dyDescent="0.2">
      <c r="A3881" s="60">
        <v>42436</v>
      </c>
      <c r="B3881" s="7" t="s">
        <v>3869</v>
      </c>
      <c r="C3881" s="60" t="s">
        <v>43</v>
      </c>
      <c r="D3881" s="61"/>
      <c r="E3881" s="62">
        <v>0</v>
      </c>
    </row>
    <row r="3882" spans="1:5" x14ac:dyDescent="0.2">
      <c r="A3882" s="60">
        <v>6194</v>
      </c>
      <c r="B3882" s="7" t="s">
        <v>3870</v>
      </c>
      <c r="C3882" s="60" t="s">
        <v>23</v>
      </c>
      <c r="D3882" s="61">
        <v>5.26</v>
      </c>
      <c r="E3882" s="62">
        <v>0</v>
      </c>
    </row>
    <row r="3883" spans="1:5" x14ac:dyDescent="0.2">
      <c r="A3883" s="60">
        <v>10567</v>
      </c>
      <c r="B3883" s="7" t="s">
        <v>3871</v>
      </c>
      <c r="C3883" s="60" t="s">
        <v>23</v>
      </c>
      <c r="D3883" s="61">
        <v>8.33</v>
      </c>
      <c r="E3883" s="62">
        <v>0</v>
      </c>
    </row>
    <row r="3884" spans="1:5" x14ac:dyDescent="0.2">
      <c r="A3884" s="60">
        <v>6212</v>
      </c>
      <c r="B3884" s="7" t="s">
        <v>3872</v>
      </c>
      <c r="C3884" s="60" t="s">
        <v>23</v>
      </c>
      <c r="D3884" s="61">
        <v>12.22</v>
      </c>
      <c r="E3884" s="62">
        <v>0</v>
      </c>
    </row>
    <row r="3885" spans="1:5" x14ac:dyDescent="0.2">
      <c r="A3885" s="60">
        <v>3993</v>
      </c>
      <c r="B3885" s="7" t="s">
        <v>3873</v>
      </c>
      <c r="C3885" s="60" t="s">
        <v>410</v>
      </c>
      <c r="D3885" s="61">
        <v>114.45</v>
      </c>
      <c r="E3885" s="62">
        <v>0</v>
      </c>
    </row>
    <row r="3886" spans="1:5" x14ac:dyDescent="0.2">
      <c r="A3886" s="60">
        <v>3990</v>
      </c>
      <c r="B3886" s="7" t="s">
        <v>3874</v>
      </c>
      <c r="C3886" s="60" t="s">
        <v>23</v>
      </c>
      <c r="D3886" s="61">
        <v>21.53</v>
      </c>
      <c r="E3886" s="62">
        <v>0</v>
      </c>
    </row>
    <row r="3887" spans="1:5" x14ac:dyDescent="0.2">
      <c r="A3887" s="60">
        <v>3992</v>
      </c>
      <c r="B3887" s="7" t="s">
        <v>3875</v>
      </c>
      <c r="C3887" s="60" t="s">
        <v>23</v>
      </c>
      <c r="D3887" s="61">
        <v>29.07</v>
      </c>
      <c r="E3887" s="62">
        <v>0</v>
      </c>
    </row>
    <row r="3888" spans="1:5" x14ac:dyDescent="0.2">
      <c r="A3888" s="60">
        <v>6178</v>
      </c>
      <c r="B3888" s="7" t="s">
        <v>3876</v>
      </c>
      <c r="C3888" s="60" t="s">
        <v>410</v>
      </c>
      <c r="D3888" s="61">
        <v>352.09</v>
      </c>
      <c r="E3888" s="62">
        <v>0</v>
      </c>
    </row>
    <row r="3889" spans="1:5" x14ac:dyDescent="0.2">
      <c r="A3889" s="60">
        <v>6180</v>
      </c>
      <c r="B3889" s="7" t="s">
        <v>3877</v>
      </c>
      <c r="C3889" s="60" t="s">
        <v>410</v>
      </c>
      <c r="D3889" s="61">
        <v>380</v>
      </c>
      <c r="E3889" s="62">
        <v>0</v>
      </c>
    </row>
    <row r="3890" spans="1:5" x14ac:dyDescent="0.2">
      <c r="A3890" s="60">
        <v>6182</v>
      </c>
      <c r="B3890" s="7" t="s">
        <v>3878</v>
      </c>
      <c r="C3890" s="60" t="s">
        <v>410</v>
      </c>
      <c r="D3890" s="61">
        <v>471.67</v>
      </c>
      <c r="E3890" s="62">
        <v>0</v>
      </c>
    </row>
    <row r="3891" spans="1:5" x14ac:dyDescent="0.2">
      <c r="A3891" s="60">
        <v>43614</v>
      </c>
      <c r="B3891" s="7" t="s">
        <v>3879</v>
      </c>
      <c r="C3891" s="60" t="s">
        <v>23</v>
      </c>
      <c r="D3891" s="61">
        <v>14.54</v>
      </c>
      <c r="E3891" s="62">
        <v>0</v>
      </c>
    </row>
    <row r="3892" spans="1:5" x14ac:dyDescent="0.2">
      <c r="A3892" s="60">
        <v>6193</v>
      </c>
      <c r="B3892" s="7" t="s">
        <v>3880</v>
      </c>
      <c r="C3892" s="60" t="s">
        <v>23</v>
      </c>
      <c r="D3892" s="61">
        <v>17.7</v>
      </c>
      <c r="E3892" s="62">
        <v>0</v>
      </c>
    </row>
    <row r="3893" spans="1:5" x14ac:dyDescent="0.2">
      <c r="A3893" s="60">
        <v>6189</v>
      </c>
      <c r="B3893" s="7" t="s">
        <v>3881</v>
      </c>
      <c r="C3893" s="60" t="s">
        <v>23</v>
      </c>
      <c r="D3893" s="61">
        <v>25.84</v>
      </c>
      <c r="E3893" s="62">
        <v>0</v>
      </c>
    </row>
    <row r="3894" spans="1:5" x14ac:dyDescent="0.2">
      <c r="A3894" s="60">
        <v>6214</v>
      </c>
      <c r="B3894" s="7" t="s">
        <v>3882</v>
      </c>
      <c r="C3894" s="60" t="s">
        <v>410</v>
      </c>
      <c r="D3894" s="61">
        <v>220.55</v>
      </c>
      <c r="E3894" s="62">
        <v>0</v>
      </c>
    </row>
    <row r="3895" spans="1:5" x14ac:dyDescent="0.2">
      <c r="A3895" s="60">
        <v>44027</v>
      </c>
      <c r="B3895" s="7" t="s">
        <v>3883</v>
      </c>
      <c r="C3895" s="60" t="s">
        <v>43</v>
      </c>
      <c r="D3895" s="61"/>
      <c r="E3895" s="62">
        <v>0</v>
      </c>
    </row>
    <row r="3896" spans="1:5" x14ac:dyDescent="0.2">
      <c r="A3896" s="60">
        <v>36153</v>
      </c>
      <c r="B3896" s="7" t="s">
        <v>3884</v>
      </c>
      <c r="C3896" s="60" t="s">
        <v>43</v>
      </c>
      <c r="D3896" s="61">
        <v>238.94</v>
      </c>
      <c r="E3896" s="62">
        <v>0</v>
      </c>
    </row>
    <row r="3897" spans="1:5" x14ac:dyDescent="0.2">
      <c r="A3897" s="60">
        <v>10742</v>
      </c>
      <c r="B3897" s="7" t="s">
        <v>3885</v>
      </c>
      <c r="C3897" s="60" t="s">
        <v>43</v>
      </c>
      <c r="D3897" s="61">
        <v>885.39</v>
      </c>
      <c r="E3897" s="62">
        <v>0</v>
      </c>
    </row>
    <row r="3898" spans="1:5" x14ac:dyDescent="0.2">
      <c r="A3898" s="60">
        <v>45239</v>
      </c>
      <c r="B3898" s="7" t="s">
        <v>3886</v>
      </c>
      <c r="C3898" s="60" t="s">
        <v>43</v>
      </c>
      <c r="D3898" s="61">
        <v>25.46</v>
      </c>
      <c r="E3898" s="62">
        <v>0</v>
      </c>
    </row>
    <row r="3899" spans="1:5" x14ac:dyDescent="0.2">
      <c r="A3899" s="60">
        <v>38465</v>
      </c>
      <c r="B3899" s="7" t="s">
        <v>3887</v>
      </c>
      <c r="C3899" s="60" t="s">
        <v>43</v>
      </c>
      <c r="D3899" s="61">
        <v>70.349999999999994</v>
      </c>
      <c r="E3899" s="62">
        <v>0</v>
      </c>
    </row>
    <row r="3900" spans="1:5" x14ac:dyDescent="0.2">
      <c r="A3900" s="60">
        <v>7543</v>
      </c>
      <c r="B3900" s="7" t="s">
        <v>3888</v>
      </c>
      <c r="C3900" s="60" t="s">
        <v>43</v>
      </c>
      <c r="D3900" s="61">
        <v>6.44</v>
      </c>
      <c r="E3900" s="62">
        <v>0</v>
      </c>
    </row>
    <row r="3901" spans="1:5" x14ac:dyDescent="0.2">
      <c r="A3901" s="60">
        <v>43427</v>
      </c>
      <c r="B3901" s="7" t="s">
        <v>3889</v>
      </c>
      <c r="C3901" s="60" t="s">
        <v>43</v>
      </c>
      <c r="D3901" s="61">
        <v>1954.36</v>
      </c>
      <c r="E3901" s="62">
        <v>0</v>
      </c>
    </row>
    <row r="3902" spans="1:5" x14ac:dyDescent="0.2">
      <c r="A3902" s="60">
        <v>41613</v>
      </c>
      <c r="B3902" s="7" t="s">
        <v>3890</v>
      </c>
      <c r="C3902" s="60" t="s">
        <v>43</v>
      </c>
      <c r="D3902" s="61">
        <v>125.63</v>
      </c>
      <c r="E3902" s="62">
        <v>0</v>
      </c>
    </row>
    <row r="3903" spans="1:5" x14ac:dyDescent="0.2">
      <c r="A3903" s="60">
        <v>41614</v>
      </c>
      <c r="B3903" s="7" t="s">
        <v>3891</v>
      </c>
      <c r="C3903" s="60" t="s">
        <v>43</v>
      </c>
      <c r="D3903" s="61">
        <v>160.07</v>
      </c>
      <c r="E3903" s="62">
        <v>0</v>
      </c>
    </row>
    <row r="3904" spans="1:5" x14ac:dyDescent="0.2">
      <c r="A3904" s="60">
        <v>41615</v>
      </c>
      <c r="B3904" s="7" t="s">
        <v>3892</v>
      </c>
      <c r="C3904" s="60" t="s">
        <v>43</v>
      </c>
      <c r="D3904" s="61">
        <v>247.41</v>
      </c>
      <c r="E3904" s="62">
        <v>0</v>
      </c>
    </row>
    <row r="3905" spans="1:5" x14ac:dyDescent="0.2">
      <c r="A3905" s="60">
        <v>41616</v>
      </c>
      <c r="B3905" s="7" t="s">
        <v>3893</v>
      </c>
      <c r="C3905" s="60" t="s">
        <v>43</v>
      </c>
      <c r="D3905" s="61">
        <v>369.66</v>
      </c>
      <c r="E3905" s="62">
        <v>0</v>
      </c>
    </row>
    <row r="3906" spans="1:5" x14ac:dyDescent="0.2">
      <c r="A3906" s="60">
        <v>41617</v>
      </c>
      <c r="B3906" s="7" t="s">
        <v>3894</v>
      </c>
      <c r="C3906" s="60" t="s">
        <v>43</v>
      </c>
      <c r="D3906" s="61">
        <v>735.04</v>
      </c>
      <c r="E3906" s="62">
        <v>0</v>
      </c>
    </row>
    <row r="3907" spans="1:5" x14ac:dyDescent="0.2">
      <c r="A3907" s="60">
        <v>41618</v>
      </c>
      <c r="B3907" s="7" t="s">
        <v>3895</v>
      </c>
      <c r="C3907" s="60" t="s">
        <v>43</v>
      </c>
      <c r="D3907" s="61">
        <v>1353.16</v>
      </c>
      <c r="E3907" s="62">
        <v>0</v>
      </c>
    </row>
    <row r="3908" spans="1:5" x14ac:dyDescent="0.2">
      <c r="A3908" s="60">
        <v>43428</v>
      </c>
      <c r="B3908" s="7" t="s">
        <v>3896</v>
      </c>
      <c r="C3908" s="60" t="s">
        <v>43</v>
      </c>
      <c r="D3908" s="61">
        <v>2376.85</v>
      </c>
      <c r="E3908" s="62">
        <v>0</v>
      </c>
    </row>
    <row r="3909" spans="1:5" x14ac:dyDescent="0.2">
      <c r="A3909" s="60">
        <v>41619</v>
      </c>
      <c r="B3909" s="7" t="s">
        <v>3897</v>
      </c>
      <c r="C3909" s="60" t="s">
        <v>43</v>
      </c>
      <c r="D3909" s="61">
        <v>153.99</v>
      </c>
      <c r="E3909" s="62">
        <v>0</v>
      </c>
    </row>
    <row r="3910" spans="1:5" x14ac:dyDescent="0.2">
      <c r="A3910" s="60">
        <v>41620</v>
      </c>
      <c r="B3910" s="7" t="s">
        <v>3898</v>
      </c>
      <c r="C3910" s="60" t="s">
        <v>43</v>
      </c>
      <c r="D3910" s="61">
        <v>194.52</v>
      </c>
      <c r="E3910" s="62">
        <v>0</v>
      </c>
    </row>
    <row r="3911" spans="1:5" x14ac:dyDescent="0.2">
      <c r="A3911" s="60">
        <v>41622</v>
      </c>
      <c r="B3911" s="7" t="s">
        <v>3899</v>
      </c>
      <c r="C3911" s="60" t="s">
        <v>43</v>
      </c>
      <c r="D3911" s="61">
        <v>337.37</v>
      </c>
      <c r="E3911" s="62">
        <v>0</v>
      </c>
    </row>
    <row r="3912" spans="1:5" x14ac:dyDescent="0.2">
      <c r="A3912" s="60">
        <v>41623</v>
      </c>
      <c r="B3912" s="7" t="s">
        <v>3900</v>
      </c>
      <c r="C3912" s="60" t="s">
        <v>43</v>
      </c>
      <c r="D3912" s="61">
        <v>518.73</v>
      </c>
      <c r="E3912" s="62">
        <v>0</v>
      </c>
    </row>
    <row r="3913" spans="1:5" x14ac:dyDescent="0.2">
      <c r="A3913" s="60">
        <v>41624</v>
      </c>
      <c r="B3913" s="7" t="s">
        <v>3901</v>
      </c>
      <c r="C3913" s="60" t="s">
        <v>43</v>
      </c>
      <c r="D3913" s="61">
        <v>972.62</v>
      </c>
      <c r="E3913" s="62">
        <v>0</v>
      </c>
    </row>
    <row r="3914" spans="1:5" x14ac:dyDescent="0.2">
      <c r="A3914" s="60">
        <v>41625</v>
      </c>
      <c r="B3914" s="7" t="s">
        <v>3902</v>
      </c>
      <c r="C3914" s="60" t="s">
        <v>43</v>
      </c>
      <c r="D3914" s="61">
        <v>1496.42</v>
      </c>
      <c r="E3914" s="62">
        <v>0</v>
      </c>
    </row>
    <row r="3915" spans="1:5" x14ac:dyDescent="0.2">
      <c r="A3915" s="60">
        <v>39346</v>
      </c>
      <c r="B3915" s="7" t="s">
        <v>3903</v>
      </c>
      <c r="C3915" s="60" t="s">
        <v>43</v>
      </c>
      <c r="D3915" s="61">
        <v>3.98</v>
      </c>
      <c r="E3915" s="62">
        <v>0</v>
      </c>
    </row>
    <row r="3916" spans="1:5" x14ac:dyDescent="0.2">
      <c r="A3916" s="60">
        <v>39350</v>
      </c>
      <c r="B3916" s="7" t="s">
        <v>3904</v>
      </c>
      <c r="C3916" s="60" t="s">
        <v>43</v>
      </c>
      <c r="D3916" s="61">
        <v>4.28</v>
      </c>
      <c r="E3916" s="62">
        <v>0</v>
      </c>
    </row>
    <row r="3917" spans="1:5" x14ac:dyDescent="0.2">
      <c r="A3917" s="60">
        <v>39351</v>
      </c>
      <c r="B3917" s="7" t="s">
        <v>3905</v>
      </c>
      <c r="C3917" s="60" t="s">
        <v>43</v>
      </c>
      <c r="D3917" s="61">
        <v>4.95</v>
      </c>
      <c r="E3917" s="62">
        <v>0</v>
      </c>
    </row>
    <row r="3918" spans="1:5" x14ac:dyDescent="0.2">
      <c r="A3918" s="60">
        <v>39352</v>
      </c>
      <c r="B3918" s="7" t="s">
        <v>3906</v>
      </c>
      <c r="C3918" s="60" t="s">
        <v>43</v>
      </c>
      <c r="D3918" s="61">
        <v>3.98</v>
      </c>
      <c r="E3918" s="62">
        <v>0</v>
      </c>
    </row>
    <row r="3919" spans="1:5" x14ac:dyDescent="0.2">
      <c r="A3919" s="60">
        <v>38837</v>
      </c>
      <c r="B3919" s="7" t="s">
        <v>3907</v>
      </c>
      <c r="C3919" s="60" t="s">
        <v>43</v>
      </c>
      <c r="D3919" s="61">
        <v>14.09</v>
      </c>
      <c r="E3919" s="62">
        <v>0</v>
      </c>
    </row>
    <row r="3920" spans="1:5" x14ac:dyDescent="0.2">
      <c r="A3920" s="60">
        <v>38836</v>
      </c>
      <c r="B3920" s="7" t="s">
        <v>3908</v>
      </c>
      <c r="C3920" s="60" t="s">
        <v>43</v>
      </c>
      <c r="D3920" s="61">
        <v>9.84</v>
      </c>
      <c r="E3920" s="62">
        <v>0</v>
      </c>
    </row>
    <row r="3921" spans="1:5" x14ac:dyDescent="0.2">
      <c r="A3921" s="60">
        <v>2666</v>
      </c>
      <c r="B3921" s="7" t="s">
        <v>3909</v>
      </c>
      <c r="C3921" s="60" t="s">
        <v>43</v>
      </c>
      <c r="D3921" s="61">
        <v>10.039999999999999</v>
      </c>
      <c r="E3921" s="62">
        <v>0</v>
      </c>
    </row>
    <row r="3922" spans="1:5" x14ac:dyDescent="0.2">
      <c r="A3922" s="60">
        <v>2668</v>
      </c>
      <c r="B3922" s="7" t="s">
        <v>3910</v>
      </c>
      <c r="C3922" s="60" t="s">
        <v>43</v>
      </c>
      <c r="D3922" s="61">
        <v>11.47</v>
      </c>
      <c r="E3922" s="62">
        <v>0</v>
      </c>
    </row>
    <row r="3923" spans="1:5" x14ac:dyDescent="0.2">
      <c r="A3923" s="60">
        <v>2664</v>
      </c>
      <c r="B3923" s="7" t="s">
        <v>3911</v>
      </c>
      <c r="C3923" s="60" t="s">
        <v>43</v>
      </c>
      <c r="D3923" s="61">
        <v>16.91</v>
      </c>
      <c r="E3923" s="62">
        <v>0</v>
      </c>
    </row>
    <row r="3924" spans="1:5" x14ac:dyDescent="0.2">
      <c r="A3924" s="60">
        <v>2662</v>
      </c>
      <c r="B3924" s="7" t="s">
        <v>3912</v>
      </c>
      <c r="C3924" s="60" t="s">
        <v>43</v>
      </c>
      <c r="D3924" s="61">
        <v>20.75</v>
      </c>
      <c r="E3924" s="62">
        <v>0</v>
      </c>
    </row>
    <row r="3925" spans="1:5" x14ac:dyDescent="0.2">
      <c r="A3925" s="60">
        <v>20964</v>
      </c>
      <c r="B3925" s="7" t="s">
        <v>3913</v>
      </c>
      <c r="C3925" s="60" t="s">
        <v>43</v>
      </c>
      <c r="D3925" s="61">
        <v>64.42</v>
      </c>
      <c r="E3925" s="62">
        <v>0</v>
      </c>
    </row>
    <row r="3926" spans="1:5" x14ac:dyDescent="0.2">
      <c r="A3926" s="60">
        <v>10905</v>
      </c>
      <c r="B3926" s="7" t="s">
        <v>3914</v>
      </c>
      <c r="C3926" s="60" t="s">
        <v>43</v>
      </c>
      <c r="D3926" s="61">
        <v>86.42</v>
      </c>
      <c r="E3926" s="62">
        <v>0</v>
      </c>
    </row>
    <row r="3927" spans="1:5" x14ac:dyDescent="0.2">
      <c r="A3927" s="60">
        <v>11289</v>
      </c>
      <c r="B3927" s="7" t="s">
        <v>3915</v>
      </c>
      <c r="C3927" s="60" t="s">
        <v>43</v>
      </c>
      <c r="D3927" s="61"/>
      <c r="E3927" s="62">
        <v>0</v>
      </c>
    </row>
    <row r="3928" spans="1:5" x14ac:dyDescent="0.2">
      <c r="A3928" s="60">
        <v>11241</v>
      </c>
      <c r="B3928" s="7" t="s">
        <v>3916</v>
      </c>
      <c r="C3928" s="60" t="s">
        <v>43</v>
      </c>
      <c r="D3928" s="61"/>
      <c r="E3928" s="62">
        <v>0</v>
      </c>
    </row>
    <row r="3929" spans="1:5" x14ac:dyDescent="0.2">
      <c r="A3929" s="60">
        <v>11301</v>
      </c>
      <c r="B3929" s="7" t="s">
        <v>3917</v>
      </c>
      <c r="C3929" s="60" t="s">
        <v>43</v>
      </c>
      <c r="D3929" s="61"/>
      <c r="E3929" s="62">
        <v>0</v>
      </c>
    </row>
    <row r="3930" spans="1:5" x14ac:dyDescent="0.2">
      <c r="A3930" s="60">
        <v>21090</v>
      </c>
      <c r="B3930" s="7" t="s">
        <v>3918</v>
      </c>
      <c r="C3930" s="60" t="s">
        <v>43</v>
      </c>
      <c r="D3930" s="61"/>
      <c r="E3930" s="62">
        <v>0</v>
      </c>
    </row>
    <row r="3931" spans="1:5" x14ac:dyDescent="0.2">
      <c r="A3931" s="60">
        <v>11315</v>
      </c>
      <c r="B3931" s="7" t="s">
        <v>3919</v>
      </c>
      <c r="C3931" s="60" t="s">
        <v>43</v>
      </c>
      <c r="D3931" s="61"/>
      <c r="E3931" s="62">
        <v>0</v>
      </c>
    </row>
    <row r="3932" spans="1:5" x14ac:dyDescent="0.2">
      <c r="A3932" s="60">
        <v>21071</v>
      </c>
      <c r="B3932" s="7" t="s">
        <v>3920</v>
      </c>
      <c r="C3932" s="60" t="s">
        <v>43</v>
      </c>
      <c r="D3932" s="61"/>
      <c r="E3932" s="62">
        <v>0</v>
      </c>
    </row>
    <row r="3933" spans="1:5" x14ac:dyDescent="0.2">
      <c r="A3933" s="60">
        <v>14112</v>
      </c>
      <c r="B3933" s="7" t="s">
        <v>3921</v>
      </c>
      <c r="C3933" s="60" t="s">
        <v>43</v>
      </c>
      <c r="D3933" s="61"/>
      <c r="E3933" s="62">
        <v>0</v>
      </c>
    </row>
    <row r="3934" spans="1:5" x14ac:dyDescent="0.2">
      <c r="A3934" s="60">
        <v>11316</v>
      </c>
      <c r="B3934" s="7" t="s">
        <v>3922</v>
      </c>
      <c r="C3934" s="60" t="s">
        <v>43</v>
      </c>
      <c r="D3934" s="61"/>
      <c r="E3934" s="62">
        <v>0</v>
      </c>
    </row>
    <row r="3935" spans="1:5" x14ac:dyDescent="0.2">
      <c r="A3935" s="60">
        <v>6243</v>
      </c>
      <c r="B3935" s="7" t="s">
        <v>3923</v>
      </c>
      <c r="C3935" s="60" t="s">
        <v>43</v>
      </c>
      <c r="D3935" s="61"/>
      <c r="E3935" s="62">
        <v>0</v>
      </c>
    </row>
    <row r="3936" spans="1:5" x14ac:dyDescent="0.2">
      <c r="A3936" s="60">
        <v>6240</v>
      </c>
      <c r="B3936" s="7" t="s">
        <v>3924</v>
      </c>
      <c r="C3936" s="60" t="s">
        <v>43</v>
      </c>
      <c r="D3936" s="61"/>
      <c r="E3936" s="62">
        <v>0</v>
      </c>
    </row>
    <row r="3937" spans="1:5" x14ac:dyDescent="0.2">
      <c r="A3937" s="60">
        <v>11296</v>
      </c>
      <c r="B3937" s="7" t="s">
        <v>3925</v>
      </c>
      <c r="C3937" s="60" t="s">
        <v>43</v>
      </c>
      <c r="D3937" s="61"/>
      <c r="E3937" s="62">
        <v>0</v>
      </c>
    </row>
    <row r="3938" spans="1:5" x14ac:dyDescent="0.2">
      <c r="A3938" s="60">
        <v>11299</v>
      </c>
      <c r="B3938" s="7" t="s">
        <v>3926</v>
      </c>
      <c r="C3938" s="60" t="s">
        <v>43</v>
      </c>
      <c r="D3938" s="61"/>
      <c r="E3938" s="62">
        <v>0</v>
      </c>
    </row>
    <row r="3939" spans="1:5" x14ac:dyDescent="0.2">
      <c r="A3939" s="60">
        <v>11688</v>
      </c>
      <c r="B3939" s="7" t="s">
        <v>3927</v>
      </c>
      <c r="C3939" s="60" t="s">
        <v>43</v>
      </c>
      <c r="D3939" s="61">
        <v>539.12</v>
      </c>
      <c r="E3939" s="62">
        <v>0</v>
      </c>
    </row>
    <row r="3940" spans="1:5" x14ac:dyDescent="0.2">
      <c r="A3940" s="60">
        <v>37736</v>
      </c>
      <c r="B3940" s="7" t="s">
        <v>3928</v>
      </c>
      <c r="C3940" s="60" t="s">
        <v>43</v>
      </c>
      <c r="D3940" s="61"/>
      <c r="E3940" s="62">
        <v>0</v>
      </c>
    </row>
    <row r="3941" spans="1:5" x14ac:dyDescent="0.2">
      <c r="A3941" s="60">
        <v>37739</v>
      </c>
      <c r="B3941" s="7" t="s">
        <v>3929</v>
      </c>
      <c r="C3941" s="60" t="s">
        <v>43</v>
      </c>
      <c r="D3941" s="61"/>
      <c r="E3941" s="62">
        <v>0</v>
      </c>
    </row>
    <row r="3942" spans="1:5" x14ac:dyDescent="0.2">
      <c r="A3942" s="60">
        <v>37738</v>
      </c>
      <c r="B3942" s="7" t="s">
        <v>3930</v>
      </c>
      <c r="C3942" s="60" t="s">
        <v>43</v>
      </c>
      <c r="D3942" s="61"/>
      <c r="E3942" s="62">
        <v>0</v>
      </c>
    </row>
    <row r="3943" spans="1:5" x14ac:dyDescent="0.2">
      <c r="A3943" s="60">
        <v>25014</v>
      </c>
      <c r="B3943" s="7" t="s">
        <v>3931</v>
      </c>
      <c r="C3943" s="60" t="s">
        <v>43</v>
      </c>
      <c r="D3943" s="61"/>
      <c r="E3943" s="62">
        <v>0</v>
      </c>
    </row>
    <row r="3944" spans="1:5" x14ac:dyDescent="0.2">
      <c r="A3944" s="60">
        <v>14405</v>
      </c>
      <c r="B3944" s="7" t="s">
        <v>3932</v>
      </c>
      <c r="C3944" s="60" t="s">
        <v>43</v>
      </c>
      <c r="D3944" s="61"/>
      <c r="E3944" s="62">
        <v>0</v>
      </c>
    </row>
    <row r="3945" spans="1:5" x14ac:dyDescent="0.2">
      <c r="A3945" s="60">
        <v>20271</v>
      </c>
      <c r="B3945" s="7" t="s">
        <v>3933</v>
      </c>
      <c r="C3945" s="60" t="s">
        <v>43</v>
      </c>
      <c r="D3945" s="61">
        <v>645.63</v>
      </c>
      <c r="E3945" s="62">
        <v>0</v>
      </c>
    </row>
    <row r="3946" spans="1:5" x14ac:dyDescent="0.2">
      <c r="A3946" s="60">
        <v>10423</v>
      </c>
      <c r="B3946" s="7" t="s">
        <v>3934</v>
      </c>
      <c r="C3946" s="60" t="s">
        <v>43</v>
      </c>
      <c r="D3946" s="61">
        <v>474.04</v>
      </c>
      <c r="E3946" s="62">
        <v>0</v>
      </c>
    </row>
    <row r="3947" spans="1:5" x14ac:dyDescent="0.2">
      <c r="A3947" s="60">
        <v>36790</v>
      </c>
      <c r="B3947" s="7" t="s">
        <v>3935</v>
      </c>
      <c r="C3947" s="60" t="s">
        <v>43</v>
      </c>
      <c r="D3947" s="61">
        <v>413.89</v>
      </c>
      <c r="E3947" s="62">
        <v>0</v>
      </c>
    </row>
    <row r="3948" spans="1:5" x14ac:dyDescent="0.2">
      <c r="A3948" s="60">
        <v>37589</v>
      </c>
      <c r="B3948" s="7" t="s">
        <v>3936</v>
      </c>
      <c r="C3948" s="60" t="s">
        <v>43</v>
      </c>
      <c r="D3948" s="61">
        <v>507.13</v>
      </c>
      <c r="E3948" s="62">
        <v>0</v>
      </c>
    </row>
    <row r="3949" spans="1:5" x14ac:dyDescent="0.2">
      <c r="A3949" s="60">
        <v>11690</v>
      </c>
      <c r="B3949" s="7" t="s">
        <v>3937</v>
      </c>
      <c r="C3949" s="60" t="s">
        <v>43</v>
      </c>
      <c r="D3949" s="61">
        <v>269.39999999999998</v>
      </c>
      <c r="E3949" s="62">
        <v>0</v>
      </c>
    </row>
    <row r="3950" spans="1:5" x14ac:dyDescent="0.2">
      <c r="A3950" s="60">
        <v>20234</v>
      </c>
      <c r="B3950" s="7" t="s">
        <v>3938</v>
      </c>
      <c r="C3950" s="60" t="s">
        <v>43</v>
      </c>
      <c r="D3950" s="61">
        <v>340.93</v>
      </c>
      <c r="E3950" s="62">
        <v>0</v>
      </c>
    </row>
    <row r="3951" spans="1:5" x14ac:dyDescent="0.2">
      <c r="A3951" s="60">
        <v>44480</v>
      </c>
      <c r="B3951" s="7" t="s">
        <v>3939</v>
      </c>
      <c r="C3951" s="60" t="s">
        <v>24</v>
      </c>
      <c r="D3951" s="61">
        <v>19.670000000000002</v>
      </c>
      <c r="E3951" s="62">
        <v>0</v>
      </c>
    </row>
    <row r="3952" spans="1:5" x14ac:dyDescent="0.2">
      <c r="A3952" s="60">
        <v>11457</v>
      </c>
      <c r="B3952" s="7" t="s">
        <v>3940</v>
      </c>
      <c r="C3952" s="60" t="s">
        <v>43</v>
      </c>
      <c r="D3952" s="61">
        <v>50.9</v>
      </c>
      <c r="E3952" s="62">
        <v>0</v>
      </c>
    </row>
    <row r="3953" spans="1:5" x14ac:dyDescent="0.2">
      <c r="A3953" s="60">
        <v>44073</v>
      </c>
      <c r="B3953" s="7" t="s">
        <v>3941</v>
      </c>
      <c r="C3953" s="60" t="s">
        <v>23</v>
      </c>
      <c r="D3953" s="61">
        <v>0.95</v>
      </c>
      <c r="E3953" s="62">
        <v>0</v>
      </c>
    </row>
    <row r="3954" spans="1:5" x14ac:dyDescent="0.2">
      <c r="A3954" s="60">
        <v>3593</v>
      </c>
      <c r="B3954" s="7" t="s">
        <v>3942</v>
      </c>
      <c r="C3954" s="60" t="s">
        <v>43</v>
      </c>
      <c r="D3954" s="61">
        <v>92.48</v>
      </c>
      <c r="E3954" s="62">
        <v>0</v>
      </c>
    </row>
    <row r="3955" spans="1:5" x14ac:dyDescent="0.2">
      <c r="A3955" s="60">
        <v>3588</v>
      </c>
      <c r="B3955" s="7" t="s">
        <v>3943</v>
      </c>
      <c r="C3955" s="60" t="s">
        <v>43</v>
      </c>
      <c r="D3955" s="61">
        <v>71.28</v>
      </c>
      <c r="E3955" s="62">
        <v>0</v>
      </c>
    </row>
    <row r="3956" spans="1:5" x14ac:dyDescent="0.2">
      <c r="A3956" s="60">
        <v>3587</v>
      </c>
      <c r="B3956" s="7" t="s">
        <v>3944</v>
      </c>
      <c r="C3956" s="60" t="s">
        <v>43</v>
      </c>
      <c r="D3956" s="61">
        <v>44.23</v>
      </c>
      <c r="E3956" s="62">
        <v>0</v>
      </c>
    </row>
    <row r="3957" spans="1:5" x14ac:dyDescent="0.2">
      <c r="A3957" s="60">
        <v>3585</v>
      </c>
      <c r="B3957" s="7" t="s">
        <v>3945</v>
      </c>
      <c r="C3957" s="60" t="s">
        <v>43</v>
      </c>
      <c r="D3957" s="61">
        <v>22.01</v>
      </c>
      <c r="E3957" s="62">
        <v>0</v>
      </c>
    </row>
    <row r="3958" spans="1:5" x14ac:dyDescent="0.2">
      <c r="A3958" s="60">
        <v>3590</v>
      </c>
      <c r="B3958" s="7" t="s">
        <v>3946</v>
      </c>
      <c r="C3958" s="60" t="s">
        <v>43</v>
      </c>
      <c r="D3958" s="61">
        <v>262.57</v>
      </c>
      <c r="E3958" s="62">
        <v>0</v>
      </c>
    </row>
    <row r="3959" spans="1:5" x14ac:dyDescent="0.2">
      <c r="A3959" s="60">
        <v>3589</v>
      </c>
      <c r="B3959" s="7" t="s">
        <v>3947</v>
      </c>
      <c r="C3959" s="60" t="s">
        <v>43</v>
      </c>
      <c r="D3959" s="61">
        <v>140.93</v>
      </c>
      <c r="E3959" s="62">
        <v>0</v>
      </c>
    </row>
    <row r="3960" spans="1:5" x14ac:dyDescent="0.2">
      <c r="A3960" s="60">
        <v>3592</v>
      </c>
      <c r="B3960" s="7" t="s">
        <v>3948</v>
      </c>
      <c r="C3960" s="60" t="s">
        <v>43</v>
      </c>
      <c r="D3960" s="61">
        <v>415.05</v>
      </c>
      <c r="E3960" s="62">
        <v>0</v>
      </c>
    </row>
    <row r="3961" spans="1:5" x14ac:dyDescent="0.2">
      <c r="A3961" s="60">
        <v>3586</v>
      </c>
      <c r="B3961" s="7" t="s">
        <v>3949</v>
      </c>
      <c r="C3961" s="60" t="s">
        <v>43</v>
      </c>
      <c r="D3961" s="61">
        <v>28.84</v>
      </c>
      <c r="E3961" s="62">
        <v>0</v>
      </c>
    </row>
    <row r="3962" spans="1:5" x14ac:dyDescent="0.2">
      <c r="A3962" s="60">
        <v>3591</v>
      </c>
      <c r="B3962" s="7" t="s">
        <v>3950</v>
      </c>
      <c r="C3962" s="60" t="s">
        <v>43</v>
      </c>
      <c r="D3962" s="61">
        <v>665.34</v>
      </c>
      <c r="E3962" s="62">
        <v>0</v>
      </c>
    </row>
    <row r="3963" spans="1:5" x14ac:dyDescent="0.2">
      <c r="A3963" s="60">
        <v>40396</v>
      </c>
      <c r="B3963" s="7" t="s">
        <v>3951</v>
      </c>
      <c r="C3963" s="60" t="s">
        <v>43</v>
      </c>
      <c r="D3963" s="61">
        <v>182.42</v>
      </c>
      <c r="E3963" s="62">
        <v>0</v>
      </c>
    </row>
    <row r="3964" spans="1:5" x14ac:dyDescent="0.2">
      <c r="A3964" s="60">
        <v>40395</v>
      </c>
      <c r="B3964" s="7" t="s">
        <v>3952</v>
      </c>
      <c r="C3964" s="60" t="s">
        <v>43</v>
      </c>
      <c r="D3964" s="61">
        <v>140</v>
      </c>
      <c r="E3964" s="62">
        <v>0</v>
      </c>
    </row>
    <row r="3965" spans="1:5" x14ac:dyDescent="0.2">
      <c r="A3965" s="60">
        <v>40394</v>
      </c>
      <c r="B3965" s="7" t="s">
        <v>3953</v>
      </c>
      <c r="C3965" s="60" t="s">
        <v>43</v>
      </c>
      <c r="D3965" s="61">
        <v>91.15</v>
      </c>
      <c r="E3965" s="62">
        <v>0</v>
      </c>
    </row>
    <row r="3966" spans="1:5" x14ac:dyDescent="0.2">
      <c r="A3966" s="60">
        <v>40392</v>
      </c>
      <c r="B3966" s="7" t="s">
        <v>3954</v>
      </c>
      <c r="C3966" s="60" t="s">
        <v>43</v>
      </c>
      <c r="D3966" s="61">
        <v>45.05</v>
      </c>
      <c r="E3966" s="62">
        <v>0</v>
      </c>
    </row>
    <row r="3967" spans="1:5" x14ac:dyDescent="0.2">
      <c r="A3967" s="60">
        <v>40398</v>
      </c>
      <c r="B3967" s="7" t="s">
        <v>3955</v>
      </c>
      <c r="C3967" s="60" t="s">
        <v>43</v>
      </c>
      <c r="D3967" s="61">
        <v>585.25</v>
      </c>
      <c r="E3967" s="62">
        <v>0</v>
      </c>
    </row>
    <row r="3968" spans="1:5" x14ac:dyDescent="0.2">
      <c r="A3968" s="60">
        <v>40397</v>
      </c>
      <c r="B3968" s="7" t="s">
        <v>3956</v>
      </c>
      <c r="C3968" s="60" t="s">
        <v>43</v>
      </c>
      <c r="D3968" s="61">
        <v>299.70999999999998</v>
      </c>
      <c r="E3968" s="62">
        <v>0</v>
      </c>
    </row>
    <row r="3969" spans="1:5" x14ac:dyDescent="0.2">
      <c r="A3969" s="60">
        <v>40399</v>
      </c>
      <c r="B3969" s="7" t="s">
        <v>3957</v>
      </c>
      <c r="C3969" s="60" t="s">
        <v>43</v>
      </c>
      <c r="D3969" s="61">
        <v>957.46</v>
      </c>
      <c r="E3969" s="62">
        <v>0</v>
      </c>
    </row>
    <row r="3970" spans="1:5" x14ac:dyDescent="0.2">
      <c r="A3970" s="60">
        <v>40393</v>
      </c>
      <c r="B3970" s="7" t="s">
        <v>3958</v>
      </c>
      <c r="C3970" s="60" t="s">
        <v>43</v>
      </c>
      <c r="D3970" s="61">
        <v>58.02</v>
      </c>
      <c r="E3970" s="62">
        <v>0</v>
      </c>
    </row>
    <row r="3971" spans="1:5" x14ac:dyDescent="0.2">
      <c r="A3971" s="60">
        <v>44253</v>
      </c>
      <c r="B3971" s="7" t="s">
        <v>3959</v>
      </c>
      <c r="C3971" s="60" t="s">
        <v>43</v>
      </c>
      <c r="D3971" s="61">
        <v>345.8</v>
      </c>
      <c r="E3971" s="62">
        <v>0</v>
      </c>
    </row>
    <row r="3972" spans="1:5" x14ac:dyDescent="0.2">
      <c r="A3972" s="60">
        <v>21121</v>
      </c>
      <c r="B3972" s="7" t="s">
        <v>3960</v>
      </c>
      <c r="C3972" s="60" t="s">
        <v>43</v>
      </c>
      <c r="D3972" s="61">
        <v>4.96</v>
      </c>
      <c r="E3972" s="62">
        <v>0</v>
      </c>
    </row>
    <row r="3973" spans="1:5" x14ac:dyDescent="0.2">
      <c r="A3973" s="60">
        <v>38010</v>
      </c>
      <c r="B3973" s="7" t="s">
        <v>3961</v>
      </c>
      <c r="C3973" s="60" t="s">
        <v>43</v>
      </c>
      <c r="D3973" s="61">
        <v>6.18</v>
      </c>
      <c r="E3973" s="62">
        <v>0</v>
      </c>
    </row>
    <row r="3974" spans="1:5" x14ac:dyDescent="0.2">
      <c r="A3974" s="60">
        <v>38011</v>
      </c>
      <c r="B3974" s="7" t="s">
        <v>3962</v>
      </c>
      <c r="C3974" s="60" t="s">
        <v>43</v>
      </c>
      <c r="D3974" s="61">
        <v>12.38</v>
      </c>
      <c r="E3974" s="62">
        <v>0</v>
      </c>
    </row>
    <row r="3975" spans="1:5" x14ac:dyDescent="0.2">
      <c r="A3975" s="60">
        <v>38012</v>
      </c>
      <c r="B3975" s="7" t="s">
        <v>3963</v>
      </c>
      <c r="C3975" s="60" t="s">
        <v>43</v>
      </c>
      <c r="D3975" s="61">
        <v>47.2</v>
      </c>
      <c r="E3975" s="62">
        <v>0</v>
      </c>
    </row>
    <row r="3976" spans="1:5" x14ac:dyDescent="0.2">
      <c r="A3976" s="60">
        <v>38013</v>
      </c>
      <c r="B3976" s="7" t="s">
        <v>3964</v>
      </c>
      <c r="C3976" s="60" t="s">
        <v>43</v>
      </c>
      <c r="D3976" s="61">
        <v>60.64</v>
      </c>
      <c r="E3976" s="62">
        <v>0</v>
      </c>
    </row>
    <row r="3977" spans="1:5" x14ac:dyDescent="0.2">
      <c r="A3977" s="60">
        <v>38014</v>
      </c>
      <c r="B3977" s="7" t="s">
        <v>3965</v>
      </c>
      <c r="C3977" s="60" t="s">
        <v>43</v>
      </c>
      <c r="D3977" s="61">
        <v>101.27</v>
      </c>
      <c r="E3977" s="62">
        <v>0</v>
      </c>
    </row>
    <row r="3978" spans="1:5" x14ac:dyDescent="0.2">
      <c r="A3978" s="60">
        <v>38015</v>
      </c>
      <c r="B3978" s="7" t="s">
        <v>3966</v>
      </c>
      <c r="C3978" s="60" t="s">
        <v>43</v>
      </c>
      <c r="D3978" s="61">
        <v>238.08</v>
      </c>
      <c r="E3978" s="62">
        <v>0</v>
      </c>
    </row>
    <row r="3979" spans="1:5" x14ac:dyDescent="0.2">
      <c r="A3979" s="60">
        <v>38016</v>
      </c>
      <c r="B3979" s="7" t="s">
        <v>3967</v>
      </c>
      <c r="C3979" s="60" t="s">
        <v>43</v>
      </c>
      <c r="D3979" s="61">
        <v>276.86</v>
      </c>
      <c r="E3979" s="62">
        <v>0</v>
      </c>
    </row>
    <row r="3980" spans="1:5" x14ac:dyDescent="0.2">
      <c r="A3980" s="60">
        <v>12741</v>
      </c>
      <c r="B3980" s="7" t="s">
        <v>3968</v>
      </c>
      <c r="C3980" s="60" t="s">
        <v>43</v>
      </c>
      <c r="D3980" s="61"/>
      <c r="E3980" s="62">
        <v>0</v>
      </c>
    </row>
    <row r="3981" spans="1:5" x14ac:dyDescent="0.2">
      <c r="A3981" s="60">
        <v>12733</v>
      </c>
      <c r="B3981" s="7" t="s">
        <v>3969</v>
      </c>
      <c r="C3981" s="60" t="s">
        <v>43</v>
      </c>
      <c r="D3981" s="61"/>
      <c r="E3981" s="62">
        <v>0</v>
      </c>
    </row>
    <row r="3982" spans="1:5" x14ac:dyDescent="0.2">
      <c r="A3982" s="60">
        <v>12734</v>
      </c>
      <c r="B3982" s="7" t="s">
        <v>3970</v>
      </c>
      <c r="C3982" s="60" t="s">
        <v>43</v>
      </c>
      <c r="D3982" s="61"/>
      <c r="E3982" s="62">
        <v>0</v>
      </c>
    </row>
    <row r="3983" spans="1:5" x14ac:dyDescent="0.2">
      <c r="A3983" s="60">
        <v>12735</v>
      </c>
      <c r="B3983" s="7" t="s">
        <v>3971</v>
      </c>
      <c r="C3983" s="60" t="s">
        <v>43</v>
      </c>
      <c r="D3983" s="61"/>
      <c r="E3983" s="62">
        <v>0</v>
      </c>
    </row>
    <row r="3984" spans="1:5" x14ac:dyDescent="0.2">
      <c r="A3984" s="60">
        <v>12736</v>
      </c>
      <c r="B3984" s="7" t="s">
        <v>3972</v>
      </c>
      <c r="C3984" s="60" t="s">
        <v>43</v>
      </c>
      <c r="D3984" s="61"/>
      <c r="E3984" s="62">
        <v>0</v>
      </c>
    </row>
    <row r="3985" spans="1:5" x14ac:dyDescent="0.2">
      <c r="A3985" s="60">
        <v>12737</v>
      </c>
      <c r="B3985" s="7" t="s">
        <v>3973</v>
      </c>
      <c r="C3985" s="60" t="s">
        <v>43</v>
      </c>
      <c r="D3985" s="61"/>
      <c r="E3985" s="62">
        <v>0</v>
      </c>
    </row>
    <row r="3986" spans="1:5" x14ac:dyDescent="0.2">
      <c r="A3986" s="60">
        <v>12738</v>
      </c>
      <c r="B3986" s="7" t="s">
        <v>3974</v>
      </c>
      <c r="C3986" s="60" t="s">
        <v>43</v>
      </c>
      <c r="D3986" s="61"/>
      <c r="E3986" s="62">
        <v>0</v>
      </c>
    </row>
    <row r="3987" spans="1:5" x14ac:dyDescent="0.2">
      <c r="A3987" s="60">
        <v>12739</v>
      </c>
      <c r="B3987" s="7" t="s">
        <v>3975</v>
      </c>
      <c r="C3987" s="60" t="s">
        <v>43</v>
      </c>
      <c r="D3987" s="61"/>
      <c r="E3987" s="62">
        <v>0</v>
      </c>
    </row>
    <row r="3988" spans="1:5" x14ac:dyDescent="0.2">
      <c r="A3988" s="60">
        <v>12740</v>
      </c>
      <c r="B3988" s="7" t="s">
        <v>3976</v>
      </c>
      <c r="C3988" s="60" t="s">
        <v>43</v>
      </c>
      <c r="D3988" s="61"/>
      <c r="E3988" s="62">
        <v>0</v>
      </c>
    </row>
    <row r="3989" spans="1:5" x14ac:dyDescent="0.2">
      <c r="A3989" s="60">
        <v>6297</v>
      </c>
      <c r="B3989" s="7" t="s">
        <v>3977</v>
      </c>
      <c r="C3989" s="60" t="s">
        <v>43</v>
      </c>
      <c r="D3989" s="61">
        <v>42.61</v>
      </c>
      <c r="E3989" s="62">
        <v>0</v>
      </c>
    </row>
    <row r="3990" spans="1:5" x14ac:dyDescent="0.2">
      <c r="A3990" s="60">
        <v>6296</v>
      </c>
      <c r="B3990" s="7" t="s">
        <v>3978</v>
      </c>
      <c r="C3990" s="60" t="s">
        <v>43</v>
      </c>
      <c r="D3990" s="61">
        <v>33.630000000000003</v>
      </c>
      <c r="E3990" s="62">
        <v>0</v>
      </c>
    </row>
    <row r="3991" spans="1:5" x14ac:dyDescent="0.2">
      <c r="A3991" s="60">
        <v>6323</v>
      </c>
      <c r="B3991" s="7" t="s">
        <v>3979</v>
      </c>
      <c r="C3991" s="60" t="s">
        <v>43</v>
      </c>
      <c r="D3991" s="61">
        <v>21.98</v>
      </c>
      <c r="E3991" s="62">
        <v>0</v>
      </c>
    </row>
    <row r="3992" spans="1:5" x14ac:dyDescent="0.2">
      <c r="A3992" s="60">
        <v>6294</v>
      </c>
      <c r="B3992" s="7" t="s">
        <v>3980</v>
      </c>
      <c r="C3992" s="60" t="s">
        <v>43</v>
      </c>
      <c r="D3992" s="61">
        <v>9.59</v>
      </c>
      <c r="E3992" s="62">
        <v>0</v>
      </c>
    </row>
    <row r="3993" spans="1:5" x14ac:dyDescent="0.2">
      <c r="A3993" s="60">
        <v>6299</v>
      </c>
      <c r="B3993" s="7" t="s">
        <v>3981</v>
      </c>
      <c r="C3993" s="60" t="s">
        <v>43</v>
      </c>
      <c r="D3993" s="61">
        <v>128.15</v>
      </c>
      <c r="E3993" s="62">
        <v>0</v>
      </c>
    </row>
    <row r="3994" spans="1:5" x14ac:dyDescent="0.2">
      <c r="A3994" s="60">
        <v>6298</v>
      </c>
      <c r="B3994" s="7" t="s">
        <v>3982</v>
      </c>
      <c r="C3994" s="60" t="s">
        <v>43</v>
      </c>
      <c r="D3994" s="61">
        <v>67.489999999999995</v>
      </c>
      <c r="E3994" s="62">
        <v>0</v>
      </c>
    </row>
    <row r="3995" spans="1:5" x14ac:dyDescent="0.2">
      <c r="A3995" s="60">
        <v>6322</v>
      </c>
      <c r="B3995" s="7" t="s">
        <v>3983</v>
      </c>
      <c r="C3995" s="60" t="s">
        <v>43</v>
      </c>
      <c r="D3995" s="61">
        <v>171.64</v>
      </c>
      <c r="E3995" s="62">
        <v>0</v>
      </c>
    </row>
    <row r="3996" spans="1:5" x14ac:dyDescent="0.2">
      <c r="A3996" s="60">
        <v>6295</v>
      </c>
      <c r="B3996" s="7" t="s">
        <v>3984</v>
      </c>
      <c r="C3996" s="60" t="s">
        <v>43</v>
      </c>
      <c r="D3996" s="61">
        <v>13.65</v>
      </c>
      <c r="E3996" s="62">
        <v>0</v>
      </c>
    </row>
    <row r="3997" spans="1:5" x14ac:dyDescent="0.2">
      <c r="A3997" s="60">
        <v>6300</v>
      </c>
      <c r="B3997" s="7" t="s">
        <v>3985</v>
      </c>
      <c r="C3997" s="60" t="s">
        <v>43</v>
      </c>
      <c r="D3997" s="61">
        <v>316.45</v>
      </c>
      <c r="E3997" s="62">
        <v>0</v>
      </c>
    </row>
    <row r="3998" spans="1:5" x14ac:dyDescent="0.2">
      <c r="A3998" s="60">
        <v>6321</v>
      </c>
      <c r="B3998" s="7" t="s">
        <v>3986</v>
      </c>
      <c r="C3998" s="60" t="s">
        <v>43</v>
      </c>
      <c r="D3998" s="61">
        <v>452.03</v>
      </c>
      <c r="E3998" s="62">
        <v>0</v>
      </c>
    </row>
    <row r="3999" spans="1:5" x14ac:dyDescent="0.2">
      <c r="A3999" s="60">
        <v>6301</v>
      </c>
      <c r="B3999" s="7" t="s">
        <v>3987</v>
      </c>
      <c r="C3999" s="60" t="s">
        <v>43</v>
      </c>
      <c r="D3999" s="61">
        <v>1059.51</v>
      </c>
      <c r="E3999" s="62">
        <v>0</v>
      </c>
    </row>
    <row r="4000" spans="1:5" x14ac:dyDescent="0.2">
      <c r="A4000" s="60">
        <v>7105</v>
      </c>
      <c r="B4000" s="7" t="s">
        <v>3988</v>
      </c>
      <c r="C4000" s="60" t="s">
        <v>43</v>
      </c>
      <c r="D4000" s="61">
        <v>47.64</v>
      </c>
      <c r="E4000" s="62">
        <v>0</v>
      </c>
    </row>
    <row r="4001" spans="1:5" x14ac:dyDescent="0.2">
      <c r="A4001" s="60">
        <v>20183</v>
      </c>
      <c r="B4001" s="7" t="s">
        <v>3989</v>
      </c>
      <c r="C4001" s="60" t="s">
        <v>43</v>
      </c>
      <c r="D4001" s="61">
        <v>58.69</v>
      </c>
      <c r="E4001" s="62">
        <v>0</v>
      </c>
    </row>
    <row r="4002" spans="1:5" x14ac:dyDescent="0.2">
      <c r="A4002" s="60">
        <v>38448</v>
      </c>
      <c r="B4002" s="7" t="s">
        <v>3990</v>
      </c>
      <c r="C4002" s="60" t="s">
        <v>43</v>
      </c>
      <c r="D4002" s="61">
        <v>266.32</v>
      </c>
      <c r="E4002" s="62">
        <v>0</v>
      </c>
    </row>
    <row r="4003" spans="1:5" x14ac:dyDescent="0.2">
      <c r="A4003" s="60">
        <v>20182</v>
      </c>
      <c r="B4003" s="7" t="s">
        <v>3991</v>
      </c>
      <c r="C4003" s="60" t="s">
        <v>43</v>
      </c>
      <c r="D4003" s="61">
        <v>34.119999999999997</v>
      </c>
      <c r="E4003" s="62">
        <v>0</v>
      </c>
    </row>
    <row r="4004" spans="1:5" x14ac:dyDescent="0.2">
      <c r="A4004" s="60">
        <v>7119</v>
      </c>
      <c r="B4004" s="7" t="s">
        <v>3992</v>
      </c>
      <c r="C4004" s="60" t="s">
        <v>43</v>
      </c>
      <c r="D4004" s="61">
        <v>14.77</v>
      </c>
      <c r="E4004" s="62">
        <v>0</v>
      </c>
    </row>
    <row r="4005" spans="1:5" x14ac:dyDescent="0.2">
      <c r="A4005" s="60">
        <v>7126</v>
      </c>
      <c r="B4005" s="7" t="s">
        <v>3993</v>
      </c>
      <c r="C4005" s="60" t="s">
        <v>43</v>
      </c>
      <c r="D4005" s="61">
        <v>30.14</v>
      </c>
      <c r="E4005" s="62">
        <v>0</v>
      </c>
    </row>
    <row r="4006" spans="1:5" x14ac:dyDescent="0.2">
      <c r="A4006" s="60">
        <v>7120</v>
      </c>
      <c r="B4006" s="7" t="s">
        <v>3994</v>
      </c>
      <c r="C4006" s="60" t="s">
        <v>43</v>
      </c>
      <c r="D4006" s="61">
        <v>11.33</v>
      </c>
      <c r="E4006" s="62">
        <v>0</v>
      </c>
    </row>
    <row r="4007" spans="1:5" x14ac:dyDescent="0.2">
      <c r="A4007" s="60">
        <v>6319</v>
      </c>
      <c r="B4007" s="7" t="s">
        <v>3995</v>
      </c>
      <c r="C4007" s="60" t="s">
        <v>43</v>
      </c>
      <c r="D4007" s="61">
        <v>50.06</v>
      </c>
      <c r="E4007" s="62">
        <v>0</v>
      </c>
    </row>
    <row r="4008" spans="1:5" x14ac:dyDescent="0.2">
      <c r="A4008" s="60">
        <v>6304</v>
      </c>
      <c r="B4008" s="7" t="s">
        <v>3996</v>
      </c>
      <c r="C4008" s="60" t="s">
        <v>43</v>
      </c>
      <c r="D4008" s="61">
        <v>50.06</v>
      </c>
      <c r="E4008" s="62">
        <v>0</v>
      </c>
    </row>
    <row r="4009" spans="1:5" x14ac:dyDescent="0.2">
      <c r="A4009" s="60">
        <v>21116</v>
      </c>
      <c r="B4009" s="7" t="s">
        <v>3997</v>
      </c>
      <c r="C4009" s="60" t="s">
        <v>43</v>
      </c>
      <c r="D4009" s="61">
        <v>37.909999999999997</v>
      </c>
      <c r="E4009" s="62">
        <v>0</v>
      </c>
    </row>
    <row r="4010" spans="1:5" x14ac:dyDescent="0.2">
      <c r="A4010" s="60">
        <v>6320</v>
      </c>
      <c r="B4010" s="7" t="s">
        <v>3998</v>
      </c>
      <c r="C4010" s="60" t="s">
        <v>43</v>
      </c>
      <c r="D4010" s="61">
        <v>25.78</v>
      </c>
      <c r="E4010" s="62">
        <v>0</v>
      </c>
    </row>
    <row r="4011" spans="1:5" x14ac:dyDescent="0.2">
      <c r="A4011" s="60">
        <v>6303</v>
      </c>
      <c r="B4011" s="7" t="s">
        <v>3999</v>
      </c>
      <c r="C4011" s="60" t="s">
        <v>43</v>
      </c>
      <c r="D4011" s="61">
        <v>25.78</v>
      </c>
      <c r="E4011" s="62">
        <v>0</v>
      </c>
    </row>
    <row r="4012" spans="1:5" x14ac:dyDescent="0.2">
      <c r="A4012" s="60">
        <v>6308</v>
      </c>
      <c r="B4012" s="7" t="s">
        <v>4000</v>
      </c>
      <c r="C4012" s="60" t="s">
        <v>43</v>
      </c>
      <c r="D4012" s="61">
        <v>138.52000000000001</v>
      </c>
      <c r="E4012" s="62">
        <v>0</v>
      </c>
    </row>
    <row r="4013" spans="1:5" x14ac:dyDescent="0.2">
      <c r="A4013" s="60">
        <v>6317</v>
      </c>
      <c r="B4013" s="7" t="s">
        <v>4001</v>
      </c>
      <c r="C4013" s="60" t="s">
        <v>43</v>
      </c>
      <c r="D4013" s="61">
        <v>138.52000000000001</v>
      </c>
      <c r="E4013" s="62">
        <v>0</v>
      </c>
    </row>
    <row r="4014" spans="1:5" x14ac:dyDescent="0.2">
      <c r="A4014" s="60">
        <v>6307</v>
      </c>
      <c r="B4014" s="7" t="s">
        <v>4002</v>
      </c>
      <c r="C4014" s="60" t="s">
        <v>43</v>
      </c>
      <c r="D4014" s="61">
        <v>138.52000000000001</v>
      </c>
      <c r="E4014" s="62">
        <v>0</v>
      </c>
    </row>
    <row r="4015" spans="1:5" x14ac:dyDescent="0.2">
      <c r="A4015" s="60">
        <v>6309</v>
      </c>
      <c r="B4015" s="7" t="s">
        <v>4003</v>
      </c>
      <c r="C4015" s="60" t="s">
        <v>43</v>
      </c>
      <c r="D4015" s="61">
        <v>142.54</v>
      </c>
      <c r="E4015" s="62">
        <v>0</v>
      </c>
    </row>
    <row r="4016" spans="1:5" x14ac:dyDescent="0.2">
      <c r="A4016" s="60">
        <v>6318</v>
      </c>
      <c r="B4016" s="7" t="s">
        <v>4004</v>
      </c>
      <c r="C4016" s="60" t="s">
        <v>43</v>
      </c>
      <c r="D4016" s="61">
        <v>74.72</v>
      </c>
      <c r="E4016" s="62">
        <v>0</v>
      </c>
    </row>
    <row r="4017" spans="1:5" x14ac:dyDescent="0.2">
      <c r="A4017" s="60">
        <v>6306</v>
      </c>
      <c r="B4017" s="7" t="s">
        <v>4005</v>
      </c>
      <c r="C4017" s="60" t="s">
        <v>43</v>
      </c>
      <c r="D4017" s="61">
        <v>74.72</v>
      </c>
      <c r="E4017" s="62">
        <v>0</v>
      </c>
    </row>
    <row r="4018" spans="1:5" x14ac:dyDescent="0.2">
      <c r="A4018" s="60">
        <v>6305</v>
      </c>
      <c r="B4018" s="7" t="s">
        <v>4006</v>
      </c>
      <c r="C4018" s="60" t="s">
        <v>43</v>
      </c>
      <c r="D4018" s="61">
        <v>74.72</v>
      </c>
      <c r="E4018" s="62">
        <v>0</v>
      </c>
    </row>
    <row r="4019" spans="1:5" x14ac:dyDescent="0.2">
      <c r="A4019" s="60">
        <v>6312</v>
      </c>
      <c r="B4019" s="7" t="s">
        <v>4007</v>
      </c>
      <c r="C4019" s="60" t="s">
        <v>43</v>
      </c>
      <c r="D4019" s="61">
        <v>199.24</v>
      </c>
      <c r="E4019" s="62">
        <v>0</v>
      </c>
    </row>
    <row r="4020" spans="1:5" x14ac:dyDescent="0.2">
      <c r="A4020" s="60">
        <v>6311</v>
      </c>
      <c r="B4020" s="7" t="s">
        <v>4008</v>
      </c>
      <c r="C4020" s="60" t="s">
        <v>43</v>
      </c>
      <c r="D4020" s="61">
        <v>199.24</v>
      </c>
      <c r="E4020" s="62">
        <v>0</v>
      </c>
    </row>
    <row r="4021" spans="1:5" x14ac:dyDescent="0.2">
      <c r="A4021" s="60">
        <v>6310</v>
      </c>
      <c r="B4021" s="7" t="s">
        <v>4009</v>
      </c>
      <c r="C4021" s="60" t="s">
        <v>43</v>
      </c>
      <c r="D4021" s="61">
        <v>199.24</v>
      </c>
      <c r="E4021" s="62">
        <v>0</v>
      </c>
    </row>
    <row r="4022" spans="1:5" x14ac:dyDescent="0.2">
      <c r="A4022" s="60">
        <v>6314</v>
      </c>
      <c r="B4022" s="7" t="s">
        <v>4010</v>
      </c>
      <c r="C4022" s="60" t="s">
        <v>43</v>
      </c>
      <c r="D4022" s="61">
        <v>199.24</v>
      </c>
      <c r="E4022" s="62">
        <v>0</v>
      </c>
    </row>
    <row r="4023" spans="1:5" x14ac:dyDescent="0.2">
      <c r="A4023" s="60">
        <v>6313</v>
      </c>
      <c r="B4023" s="7" t="s">
        <v>4011</v>
      </c>
      <c r="C4023" s="60" t="s">
        <v>43</v>
      </c>
      <c r="D4023" s="61">
        <v>199.24</v>
      </c>
      <c r="E4023" s="62">
        <v>0</v>
      </c>
    </row>
    <row r="4024" spans="1:5" x14ac:dyDescent="0.2">
      <c r="A4024" s="60">
        <v>6302</v>
      </c>
      <c r="B4024" s="7" t="s">
        <v>4012</v>
      </c>
      <c r="C4024" s="60" t="s">
        <v>43</v>
      </c>
      <c r="D4024" s="61">
        <v>15.85</v>
      </c>
      <c r="E4024" s="62">
        <v>0</v>
      </c>
    </row>
    <row r="4025" spans="1:5" x14ac:dyDescent="0.2">
      <c r="A4025" s="60">
        <v>6315</v>
      </c>
      <c r="B4025" s="7" t="s">
        <v>4013</v>
      </c>
      <c r="C4025" s="60" t="s">
        <v>43</v>
      </c>
      <c r="D4025" s="61">
        <v>377.26</v>
      </c>
      <c r="E4025" s="62">
        <v>0</v>
      </c>
    </row>
    <row r="4026" spans="1:5" x14ac:dyDescent="0.2">
      <c r="A4026" s="60">
        <v>6316</v>
      </c>
      <c r="B4026" s="7" t="s">
        <v>4014</v>
      </c>
      <c r="C4026" s="60" t="s">
        <v>43</v>
      </c>
      <c r="D4026" s="61">
        <v>377.26</v>
      </c>
      <c r="E4026" s="62">
        <v>0</v>
      </c>
    </row>
    <row r="4027" spans="1:5" x14ac:dyDescent="0.2">
      <c r="A4027" s="60">
        <v>39324</v>
      </c>
      <c r="B4027" s="7" t="s">
        <v>4015</v>
      </c>
      <c r="C4027" s="60" t="s">
        <v>43</v>
      </c>
      <c r="D4027" s="61">
        <v>6.46</v>
      </c>
      <c r="E4027" s="62">
        <v>0</v>
      </c>
    </row>
    <row r="4028" spans="1:5" x14ac:dyDescent="0.2">
      <c r="A4028" s="60">
        <v>39325</v>
      </c>
      <c r="B4028" s="7" t="s">
        <v>4016</v>
      </c>
      <c r="C4028" s="60" t="s">
        <v>43</v>
      </c>
      <c r="D4028" s="61">
        <v>9.73</v>
      </c>
      <c r="E4028" s="62">
        <v>0</v>
      </c>
    </row>
    <row r="4029" spans="1:5" x14ac:dyDescent="0.2">
      <c r="A4029" s="60">
        <v>39326</v>
      </c>
      <c r="B4029" s="7" t="s">
        <v>4017</v>
      </c>
      <c r="C4029" s="60" t="s">
        <v>43</v>
      </c>
      <c r="D4029" s="61">
        <v>34.909999999999997</v>
      </c>
      <c r="E4029" s="62">
        <v>0</v>
      </c>
    </row>
    <row r="4030" spans="1:5" x14ac:dyDescent="0.2">
      <c r="A4030" s="60">
        <v>39327</v>
      </c>
      <c r="B4030" s="7" t="s">
        <v>4018</v>
      </c>
      <c r="C4030" s="60" t="s">
        <v>43</v>
      </c>
      <c r="D4030" s="61">
        <v>52.67</v>
      </c>
      <c r="E4030" s="62">
        <v>0</v>
      </c>
    </row>
    <row r="4031" spans="1:5" x14ac:dyDescent="0.2">
      <c r="A4031" s="60">
        <v>11378</v>
      </c>
      <c r="B4031" s="7" t="s">
        <v>4019</v>
      </c>
      <c r="C4031" s="60" t="s">
        <v>43</v>
      </c>
      <c r="D4031" s="61"/>
      <c r="E4031" s="62">
        <v>0</v>
      </c>
    </row>
    <row r="4032" spans="1:5" x14ac:dyDescent="0.2">
      <c r="A4032" s="60">
        <v>11379</v>
      </c>
      <c r="B4032" s="7" t="s">
        <v>4020</v>
      </c>
      <c r="C4032" s="60" t="s">
        <v>43</v>
      </c>
      <c r="D4032" s="61"/>
      <c r="E4032" s="62">
        <v>0</v>
      </c>
    </row>
    <row r="4033" spans="1:5" x14ac:dyDescent="0.2">
      <c r="A4033" s="60">
        <v>11493</v>
      </c>
      <c r="B4033" s="7" t="s">
        <v>4021</v>
      </c>
      <c r="C4033" s="60" t="s">
        <v>43</v>
      </c>
      <c r="D4033" s="61"/>
      <c r="E4033" s="62">
        <v>0</v>
      </c>
    </row>
    <row r="4034" spans="1:5" x14ac:dyDescent="0.2">
      <c r="A4034" s="60">
        <v>7106</v>
      </c>
      <c r="B4034" s="7" t="s">
        <v>4022</v>
      </c>
      <c r="C4034" s="60" t="s">
        <v>43</v>
      </c>
      <c r="D4034" s="61">
        <v>186.51</v>
      </c>
      <c r="E4034" s="62">
        <v>0</v>
      </c>
    </row>
    <row r="4035" spans="1:5" x14ac:dyDescent="0.2">
      <c r="A4035" s="60">
        <v>7104</v>
      </c>
      <c r="B4035" s="7" t="s">
        <v>4023</v>
      </c>
      <c r="C4035" s="60" t="s">
        <v>43</v>
      </c>
      <c r="D4035" s="61">
        <v>5.03</v>
      </c>
      <c r="E4035" s="62">
        <v>0</v>
      </c>
    </row>
    <row r="4036" spans="1:5" x14ac:dyDescent="0.2">
      <c r="A4036" s="60">
        <v>7136</v>
      </c>
      <c r="B4036" s="7" t="s">
        <v>4024</v>
      </c>
      <c r="C4036" s="60" t="s">
        <v>43</v>
      </c>
      <c r="D4036" s="61">
        <v>8.75</v>
      </c>
      <c r="E4036" s="62">
        <v>0</v>
      </c>
    </row>
    <row r="4037" spans="1:5" x14ac:dyDescent="0.2">
      <c r="A4037" s="60">
        <v>7128</v>
      </c>
      <c r="B4037" s="7" t="s">
        <v>4025</v>
      </c>
      <c r="C4037" s="60" t="s">
        <v>43</v>
      </c>
      <c r="D4037" s="61">
        <v>11.36</v>
      </c>
      <c r="E4037" s="62">
        <v>0</v>
      </c>
    </row>
    <row r="4038" spans="1:5" x14ac:dyDescent="0.2">
      <c r="A4038" s="60">
        <v>7108</v>
      </c>
      <c r="B4038" s="7" t="s">
        <v>4026</v>
      </c>
      <c r="C4038" s="60" t="s">
        <v>43</v>
      </c>
      <c r="D4038" s="61">
        <v>11.33</v>
      </c>
      <c r="E4038" s="62">
        <v>0</v>
      </c>
    </row>
    <row r="4039" spans="1:5" x14ac:dyDescent="0.2">
      <c r="A4039" s="60">
        <v>7129</v>
      </c>
      <c r="B4039" s="7" t="s">
        <v>4027</v>
      </c>
      <c r="C4039" s="60" t="s">
        <v>43</v>
      </c>
      <c r="D4039" s="61">
        <v>13.33</v>
      </c>
      <c r="E4039" s="62">
        <v>0</v>
      </c>
    </row>
    <row r="4040" spans="1:5" x14ac:dyDescent="0.2">
      <c r="A4040" s="60">
        <v>7130</v>
      </c>
      <c r="B4040" s="7" t="s">
        <v>4028</v>
      </c>
      <c r="C4040" s="60" t="s">
        <v>43</v>
      </c>
      <c r="D4040" s="61">
        <v>19.37</v>
      </c>
      <c r="E4040" s="62">
        <v>0</v>
      </c>
    </row>
    <row r="4041" spans="1:5" x14ac:dyDescent="0.2">
      <c r="A4041" s="60">
        <v>7131</v>
      </c>
      <c r="B4041" s="7" t="s">
        <v>4029</v>
      </c>
      <c r="C4041" s="60" t="s">
        <v>43</v>
      </c>
      <c r="D4041" s="61">
        <v>23.69</v>
      </c>
      <c r="E4041" s="62">
        <v>0</v>
      </c>
    </row>
    <row r="4042" spans="1:5" x14ac:dyDescent="0.2">
      <c r="A4042" s="60">
        <v>7132</v>
      </c>
      <c r="B4042" s="7" t="s">
        <v>4030</v>
      </c>
      <c r="C4042" s="60" t="s">
        <v>43</v>
      </c>
      <c r="D4042" s="61">
        <v>55.79</v>
      </c>
      <c r="E4042" s="62">
        <v>0</v>
      </c>
    </row>
    <row r="4043" spans="1:5" x14ac:dyDescent="0.2">
      <c r="A4043" s="60">
        <v>7133</v>
      </c>
      <c r="B4043" s="7" t="s">
        <v>4031</v>
      </c>
      <c r="C4043" s="60" t="s">
        <v>43</v>
      </c>
      <c r="D4043" s="61">
        <v>128.91999999999999</v>
      </c>
      <c r="E4043" s="62">
        <v>0</v>
      </c>
    </row>
    <row r="4044" spans="1:5" x14ac:dyDescent="0.2">
      <c r="A4044" s="60">
        <v>37422</v>
      </c>
      <c r="B4044" s="7" t="s">
        <v>4032</v>
      </c>
      <c r="C4044" s="60" t="s">
        <v>43</v>
      </c>
      <c r="D4044" s="61">
        <v>88.33</v>
      </c>
      <c r="E4044" s="62">
        <v>0</v>
      </c>
    </row>
    <row r="4045" spans="1:5" x14ac:dyDescent="0.2">
      <c r="A4045" s="60">
        <v>37420</v>
      </c>
      <c r="B4045" s="7" t="s">
        <v>4033</v>
      </c>
      <c r="C4045" s="60" t="s">
        <v>43</v>
      </c>
      <c r="D4045" s="61">
        <v>69.040000000000006</v>
      </c>
      <c r="E4045" s="62">
        <v>0</v>
      </c>
    </row>
    <row r="4046" spans="1:5" x14ac:dyDescent="0.2">
      <c r="A4046" s="60">
        <v>37421</v>
      </c>
      <c r="B4046" s="7" t="s">
        <v>4034</v>
      </c>
      <c r="C4046" s="60" t="s">
        <v>43</v>
      </c>
      <c r="D4046" s="61">
        <v>94.36</v>
      </c>
      <c r="E4046" s="62">
        <v>0</v>
      </c>
    </row>
    <row r="4047" spans="1:5" x14ac:dyDescent="0.2">
      <c r="A4047" s="60">
        <v>37443</v>
      </c>
      <c r="B4047" s="7" t="s">
        <v>4035</v>
      </c>
      <c r="C4047" s="60" t="s">
        <v>43</v>
      </c>
      <c r="D4047" s="61">
        <v>236.31</v>
      </c>
      <c r="E4047" s="62">
        <v>0</v>
      </c>
    </row>
    <row r="4048" spans="1:5" x14ac:dyDescent="0.2">
      <c r="A4048" s="60">
        <v>37444</v>
      </c>
      <c r="B4048" s="7" t="s">
        <v>4036</v>
      </c>
      <c r="C4048" s="60" t="s">
        <v>43</v>
      </c>
      <c r="D4048" s="61">
        <v>240.32</v>
      </c>
      <c r="E4048" s="62">
        <v>0</v>
      </c>
    </row>
    <row r="4049" spans="1:5" x14ac:dyDescent="0.2">
      <c r="A4049" s="60">
        <v>37445</v>
      </c>
      <c r="B4049" s="7" t="s">
        <v>4037</v>
      </c>
      <c r="C4049" s="60" t="s">
        <v>43</v>
      </c>
      <c r="D4049" s="61">
        <v>364.26</v>
      </c>
      <c r="E4049" s="62">
        <v>0</v>
      </c>
    </row>
    <row r="4050" spans="1:5" x14ac:dyDescent="0.2">
      <c r="A4050" s="60">
        <v>37446</v>
      </c>
      <c r="B4050" s="7" t="s">
        <v>4038</v>
      </c>
      <c r="C4050" s="60" t="s">
        <v>43</v>
      </c>
      <c r="D4050" s="61">
        <v>397.11</v>
      </c>
      <c r="E4050" s="62">
        <v>0</v>
      </c>
    </row>
    <row r="4051" spans="1:5" x14ac:dyDescent="0.2">
      <c r="A4051" s="60">
        <v>37447</v>
      </c>
      <c r="B4051" s="7" t="s">
        <v>4039</v>
      </c>
      <c r="C4051" s="60" t="s">
        <v>43</v>
      </c>
      <c r="D4051" s="61">
        <v>403.32</v>
      </c>
      <c r="E4051" s="62">
        <v>0</v>
      </c>
    </row>
    <row r="4052" spans="1:5" x14ac:dyDescent="0.2">
      <c r="A4052" s="60">
        <v>37448</v>
      </c>
      <c r="B4052" s="7" t="s">
        <v>4040</v>
      </c>
      <c r="C4052" s="60" t="s">
        <v>43</v>
      </c>
      <c r="D4052" s="61">
        <v>553.22</v>
      </c>
      <c r="E4052" s="62">
        <v>0</v>
      </c>
    </row>
    <row r="4053" spans="1:5" x14ac:dyDescent="0.2">
      <c r="A4053" s="60">
        <v>37440</v>
      </c>
      <c r="B4053" s="7" t="s">
        <v>4041</v>
      </c>
      <c r="C4053" s="60" t="s">
        <v>43</v>
      </c>
      <c r="D4053" s="61">
        <v>187.57</v>
      </c>
      <c r="E4053" s="62">
        <v>0</v>
      </c>
    </row>
    <row r="4054" spans="1:5" x14ac:dyDescent="0.2">
      <c r="A4054" s="60">
        <v>37441</v>
      </c>
      <c r="B4054" s="7" t="s">
        <v>4042</v>
      </c>
      <c r="C4054" s="60" t="s">
        <v>43</v>
      </c>
      <c r="D4054" s="61">
        <v>187.57</v>
      </c>
      <c r="E4054" s="62">
        <v>0</v>
      </c>
    </row>
    <row r="4055" spans="1:5" x14ac:dyDescent="0.2">
      <c r="A4055" s="60">
        <v>37442</v>
      </c>
      <c r="B4055" s="7" t="s">
        <v>4043</v>
      </c>
      <c r="C4055" s="60" t="s">
        <v>43</v>
      </c>
      <c r="D4055" s="61">
        <v>225.92</v>
      </c>
      <c r="E4055" s="62">
        <v>0</v>
      </c>
    </row>
    <row r="4056" spans="1:5" x14ac:dyDescent="0.2">
      <c r="A4056" s="60">
        <v>38017</v>
      </c>
      <c r="B4056" s="7" t="s">
        <v>4044</v>
      </c>
      <c r="C4056" s="60" t="s">
        <v>43</v>
      </c>
      <c r="D4056" s="61">
        <v>13.2</v>
      </c>
      <c r="E4056" s="62">
        <v>0</v>
      </c>
    </row>
    <row r="4057" spans="1:5" x14ac:dyDescent="0.2">
      <c r="A4057" s="60">
        <v>38018</v>
      </c>
      <c r="B4057" s="7" t="s">
        <v>4045</v>
      </c>
      <c r="C4057" s="60" t="s">
        <v>43</v>
      </c>
      <c r="D4057" s="61">
        <v>14.84</v>
      </c>
      <c r="E4057" s="62">
        <v>0</v>
      </c>
    </row>
    <row r="4058" spans="1:5" x14ac:dyDescent="0.2">
      <c r="A4058" s="60">
        <v>39895</v>
      </c>
      <c r="B4058" s="7" t="s">
        <v>4046</v>
      </c>
      <c r="C4058" s="60" t="s">
        <v>43</v>
      </c>
      <c r="D4058" s="61"/>
      <c r="E4058" s="62">
        <v>0</v>
      </c>
    </row>
    <row r="4059" spans="1:5" x14ac:dyDescent="0.2">
      <c r="A4059" s="60">
        <v>39896</v>
      </c>
      <c r="B4059" s="7" t="s">
        <v>4047</v>
      </c>
      <c r="C4059" s="60" t="s">
        <v>43</v>
      </c>
      <c r="D4059" s="61"/>
      <c r="E4059" s="62">
        <v>0</v>
      </c>
    </row>
    <row r="4060" spans="1:5" x14ac:dyDescent="0.2">
      <c r="A4060" s="60">
        <v>44038</v>
      </c>
      <c r="B4060" s="7" t="s">
        <v>4048</v>
      </c>
      <c r="C4060" s="60" t="s">
        <v>43</v>
      </c>
      <c r="D4060" s="61"/>
      <c r="E4060" s="62">
        <v>0</v>
      </c>
    </row>
    <row r="4061" spans="1:5" x14ac:dyDescent="0.2">
      <c r="A4061" s="60">
        <v>44040</v>
      </c>
      <c r="B4061" s="7" t="s">
        <v>4049</v>
      </c>
      <c r="C4061" s="60" t="s">
        <v>43</v>
      </c>
      <c r="D4061" s="61"/>
      <c r="E4061" s="62">
        <v>0</v>
      </c>
    </row>
    <row r="4062" spans="1:5" x14ac:dyDescent="0.2">
      <c r="A4062" s="60">
        <v>44035</v>
      </c>
      <c r="B4062" s="7" t="s">
        <v>4050</v>
      </c>
      <c r="C4062" s="60" t="s">
        <v>43</v>
      </c>
      <c r="D4062" s="61"/>
      <c r="E4062" s="62">
        <v>0</v>
      </c>
    </row>
    <row r="4063" spans="1:5" x14ac:dyDescent="0.2">
      <c r="A4063" s="60">
        <v>44037</v>
      </c>
      <c r="B4063" s="7" t="s">
        <v>4051</v>
      </c>
      <c r="C4063" s="60" t="s">
        <v>43</v>
      </c>
      <c r="D4063" s="61"/>
      <c r="E4063" s="62">
        <v>0</v>
      </c>
    </row>
    <row r="4064" spans="1:5" x14ac:dyDescent="0.2">
      <c r="A4064" s="60">
        <v>44033</v>
      </c>
      <c r="B4064" s="7" t="s">
        <v>4052</v>
      </c>
      <c r="C4064" s="60" t="s">
        <v>43</v>
      </c>
      <c r="D4064" s="61"/>
      <c r="E4064" s="62">
        <v>0</v>
      </c>
    </row>
    <row r="4065" spans="1:5" x14ac:dyDescent="0.2">
      <c r="A4065" s="60">
        <v>44034</v>
      </c>
      <c r="B4065" s="7" t="s">
        <v>4053</v>
      </c>
      <c r="C4065" s="60" t="s">
        <v>43</v>
      </c>
      <c r="D4065" s="61"/>
      <c r="E4065" s="62">
        <v>0</v>
      </c>
    </row>
    <row r="4066" spans="1:5" x14ac:dyDescent="0.2">
      <c r="A4066" s="60">
        <v>44028</v>
      </c>
      <c r="B4066" s="7" t="s">
        <v>4054</v>
      </c>
      <c r="C4066" s="60" t="s">
        <v>43</v>
      </c>
      <c r="D4066" s="61"/>
      <c r="E4066" s="62">
        <v>0</v>
      </c>
    </row>
    <row r="4067" spans="1:5" x14ac:dyDescent="0.2">
      <c r="A4067" s="60">
        <v>44029</v>
      </c>
      <c r="B4067" s="7" t="s">
        <v>4055</v>
      </c>
      <c r="C4067" s="60" t="s">
        <v>43</v>
      </c>
      <c r="D4067" s="61"/>
      <c r="E4067" s="62">
        <v>0</v>
      </c>
    </row>
    <row r="4068" spans="1:5" x14ac:dyDescent="0.2">
      <c r="A4068" s="60">
        <v>44030</v>
      </c>
      <c r="B4068" s="7" t="s">
        <v>4056</v>
      </c>
      <c r="C4068" s="60" t="s">
        <v>43</v>
      </c>
      <c r="D4068" s="61"/>
      <c r="E4068" s="62">
        <v>0</v>
      </c>
    </row>
    <row r="4069" spans="1:5" x14ac:dyDescent="0.2">
      <c r="A4069" s="60">
        <v>44031</v>
      </c>
      <c r="B4069" s="7" t="s">
        <v>4057</v>
      </c>
      <c r="C4069" s="60" t="s">
        <v>43</v>
      </c>
      <c r="D4069" s="61"/>
      <c r="E4069" s="62">
        <v>0</v>
      </c>
    </row>
    <row r="4070" spans="1:5" x14ac:dyDescent="0.2">
      <c r="A4070" s="60">
        <v>44032</v>
      </c>
      <c r="B4070" s="7" t="s">
        <v>4058</v>
      </c>
      <c r="C4070" s="60" t="s">
        <v>43</v>
      </c>
      <c r="D4070" s="61"/>
      <c r="E4070" s="62">
        <v>0</v>
      </c>
    </row>
    <row r="4071" spans="1:5" x14ac:dyDescent="0.2">
      <c r="A4071" s="60">
        <v>44036</v>
      </c>
      <c r="B4071" s="7" t="s">
        <v>4059</v>
      </c>
      <c r="C4071" s="60" t="s">
        <v>43</v>
      </c>
      <c r="D4071" s="61"/>
      <c r="E4071" s="62">
        <v>0</v>
      </c>
    </row>
    <row r="4072" spans="1:5" x14ac:dyDescent="0.2">
      <c r="A4072" s="60">
        <v>44039</v>
      </c>
      <c r="B4072" s="7" t="s">
        <v>4060</v>
      </c>
      <c r="C4072" s="60" t="s">
        <v>43</v>
      </c>
      <c r="D4072" s="61"/>
      <c r="E4072" s="62">
        <v>0</v>
      </c>
    </row>
    <row r="4073" spans="1:5" x14ac:dyDescent="0.2">
      <c r="A4073" s="60">
        <v>38873</v>
      </c>
      <c r="B4073" s="7" t="s">
        <v>4061</v>
      </c>
      <c r="C4073" s="60" t="s">
        <v>43</v>
      </c>
      <c r="D4073" s="61">
        <v>26.84</v>
      </c>
      <c r="E4073" s="62">
        <v>0</v>
      </c>
    </row>
    <row r="4074" spans="1:5" x14ac:dyDescent="0.2">
      <c r="A4074" s="60">
        <v>38874</v>
      </c>
      <c r="B4074" s="7" t="s">
        <v>4062</v>
      </c>
      <c r="C4074" s="60" t="s">
        <v>43</v>
      </c>
      <c r="D4074" s="61">
        <v>33.979999999999997</v>
      </c>
      <c r="E4074" s="62">
        <v>0</v>
      </c>
    </row>
    <row r="4075" spans="1:5" x14ac:dyDescent="0.2">
      <c r="A4075" s="60">
        <v>38875</v>
      </c>
      <c r="B4075" s="7" t="s">
        <v>4063</v>
      </c>
      <c r="C4075" s="60" t="s">
        <v>43</v>
      </c>
      <c r="D4075" s="61">
        <v>53.86</v>
      </c>
      <c r="E4075" s="62">
        <v>0</v>
      </c>
    </row>
    <row r="4076" spans="1:5" x14ac:dyDescent="0.2">
      <c r="A4076" s="60">
        <v>38876</v>
      </c>
      <c r="B4076" s="7" t="s">
        <v>4064</v>
      </c>
      <c r="C4076" s="60" t="s">
        <v>43</v>
      </c>
      <c r="D4076" s="61">
        <v>72.37</v>
      </c>
      <c r="E4076" s="62">
        <v>0</v>
      </c>
    </row>
    <row r="4077" spans="1:5" x14ac:dyDescent="0.2">
      <c r="A4077" s="60">
        <v>39000</v>
      </c>
      <c r="B4077" s="7" t="s">
        <v>4065</v>
      </c>
      <c r="C4077" s="60" t="s">
        <v>43</v>
      </c>
      <c r="D4077" s="61">
        <v>32.119999999999997</v>
      </c>
      <c r="E4077" s="62">
        <v>0</v>
      </c>
    </row>
    <row r="4078" spans="1:5" x14ac:dyDescent="0.2">
      <c r="A4078" s="60">
        <v>38674</v>
      </c>
      <c r="B4078" s="7" t="s">
        <v>4066</v>
      </c>
      <c r="C4078" s="60" t="s">
        <v>43</v>
      </c>
      <c r="D4078" s="61">
        <v>44.41</v>
      </c>
      <c r="E4078" s="62">
        <v>0</v>
      </c>
    </row>
    <row r="4079" spans="1:5" x14ac:dyDescent="0.2">
      <c r="A4079" s="60">
        <v>38019</v>
      </c>
      <c r="B4079" s="7" t="s">
        <v>4067</v>
      </c>
      <c r="C4079" s="60" t="s">
        <v>43</v>
      </c>
      <c r="D4079" s="61">
        <v>9.4</v>
      </c>
      <c r="E4079" s="62">
        <v>0</v>
      </c>
    </row>
    <row r="4080" spans="1:5" x14ac:dyDescent="0.2">
      <c r="A4080" s="60">
        <v>38020</v>
      </c>
      <c r="B4080" s="7" t="s">
        <v>4068</v>
      </c>
      <c r="C4080" s="60" t="s">
        <v>43</v>
      </c>
      <c r="D4080" s="61">
        <v>11.57</v>
      </c>
      <c r="E4080" s="62">
        <v>0</v>
      </c>
    </row>
    <row r="4081" spans="1:5" x14ac:dyDescent="0.2">
      <c r="A4081" s="60">
        <v>38454</v>
      </c>
      <c r="B4081" s="7" t="s">
        <v>4069</v>
      </c>
      <c r="C4081" s="60" t="s">
        <v>43</v>
      </c>
      <c r="D4081" s="61">
        <v>12.04</v>
      </c>
      <c r="E4081" s="62">
        <v>0</v>
      </c>
    </row>
    <row r="4082" spans="1:5" x14ac:dyDescent="0.2">
      <c r="A4082" s="60">
        <v>38455</v>
      </c>
      <c r="B4082" s="7" t="s">
        <v>4070</v>
      </c>
      <c r="C4082" s="60" t="s">
        <v>43</v>
      </c>
      <c r="D4082" s="61">
        <v>16.12</v>
      </c>
      <c r="E4082" s="62">
        <v>0</v>
      </c>
    </row>
    <row r="4083" spans="1:5" x14ac:dyDescent="0.2">
      <c r="A4083" s="60">
        <v>38462</v>
      </c>
      <c r="B4083" s="7" t="s">
        <v>4071</v>
      </c>
      <c r="C4083" s="60" t="s">
        <v>43</v>
      </c>
      <c r="D4083" s="61">
        <v>259.95999999999998</v>
      </c>
      <c r="E4083" s="62">
        <v>0</v>
      </c>
    </row>
    <row r="4084" spans="1:5" x14ac:dyDescent="0.2">
      <c r="A4084" s="60">
        <v>36362</v>
      </c>
      <c r="B4084" s="7" t="s">
        <v>4072</v>
      </c>
      <c r="C4084" s="60" t="s">
        <v>43</v>
      </c>
      <c r="D4084" s="61">
        <v>3.59</v>
      </c>
      <c r="E4084" s="62">
        <v>0</v>
      </c>
    </row>
    <row r="4085" spans="1:5" x14ac:dyDescent="0.2">
      <c r="A4085" s="60">
        <v>36298</v>
      </c>
      <c r="B4085" s="7" t="s">
        <v>4073</v>
      </c>
      <c r="C4085" s="60" t="s">
        <v>43</v>
      </c>
      <c r="D4085" s="61">
        <v>3.09</v>
      </c>
      <c r="E4085" s="62">
        <v>0</v>
      </c>
    </row>
    <row r="4086" spans="1:5" x14ac:dyDescent="0.2">
      <c r="A4086" s="60">
        <v>38456</v>
      </c>
      <c r="B4086" s="7" t="s">
        <v>4074</v>
      </c>
      <c r="C4086" s="60" t="s">
        <v>43</v>
      </c>
      <c r="D4086" s="61">
        <v>7.69</v>
      </c>
      <c r="E4086" s="62">
        <v>0</v>
      </c>
    </row>
    <row r="4087" spans="1:5" x14ac:dyDescent="0.2">
      <c r="A4087" s="60">
        <v>38457</v>
      </c>
      <c r="B4087" s="7" t="s">
        <v>4075</v>
      </c>
      <c r="C4087" s="60" t="s">
        <v>43</v>
      </c>
      <c r="D4087" s="61">
        <v>14.01</v>
      </c>
      <c r="E4087" s="62">
        <v>0</v>
      </c>
    </row>
    <row r="4088" spans="1:5" x14ac:dyDescent="0.2">
      <c r="A4088" s="60">
        <v>38458</v>
      </c>
      <c r="B4088" s="7" t="s">
        <v>4076</v>
      </c>
      <c r="C4088" s="60" t="s">
        <v>43</v>
      </c>
      <c r="D4088" s="61">
        <v>26.98</v>
      </c>
      <c r="E4088" s="62">
        <v>0</v>
      </c>
    </row>
    <row r="4089" spans="1:5" x14ac:dyDescent="0.2">
      <c r="A4089" s="60">
        <v>38459</v>
      </c>
      <c r="B4089" s="7" t="s">
        <v>4077</v>
      </c>
      <c r="C4089" s="60" t="s">
        <v>43</v>
      </c>
      <c r="D4089" s="61">
        <v>42.42</v>
      </c>
      <c r="E4089" s="62">
        <v>0</v>
      </c>
    </row>
    <row r="4090" spans="1:5" x14ac:dyDescent="0.2">
      <c r="A4090" s="60">
        <v>38460</v>
      </c>
      <c r="B4090" s="7" t="s">
        <v>4078</v>
      </c>
      <c r="C4090" s="60" t="s">
        <v>43</v>
      </c>
      <c r="D4090" s="61">
        <v>91</v>
      </c>
      <c r="E4090" s="62">
        <v>0</v>
      </c>
    </row>
    <row r="4091" spans="1:5" x14ac:dyDescent="0.2">
      <c r="A4091" s="60">
        <v>38461</v>
      </c>
      <c r="B4091" s="7" t="s">
        <v>4079</v>
      </c>
      <c r="C4091" s="60" t="s">
        <v>43</v>
      </c>
      <c r="D4091" s="61">
        <v>122.11</v>
      </c>
      <c r="E4091" s="62">
        <v>0</v>
      </c>
    </row>
    <row r="4092" spans="1:5" x14ac:dyDescent="0.2">
      <c r="A4092" s="60">
        <v>7094</v>
      </c>
      <c r="B4092" s="7" t="s">
        <v>4080</v>
      </c>
      <c r="C4092" s="60" t="s">
        <v>43</v>
      </c>
      <c r="D4092" s="61">
        <v>16.41</v>
      </c>
      <c r="E4092" s="62">
        <v>0</v>
      </c>
    </row>
    <row r="4093" spans="1:5" x14ac:dyDescent="0.2">
      <c r="A4093" s="60">
        <v>7116</v>
      </c>
      <c r="B4093" s="7" t="s">
        <v>4081</v>
      </c>
      <c r="C4093" s="60" t="s">
        <v>43</v>
      </c>
      <c r="D4093" s="61">
        <v>4.2699999999999996</v>
      </c>
      <c r="E4093" s="62">
        <v>0</v>
      </c>
    </row>
    <row r="4094" spans="1:5" x14ac:dyDescent="0.2">
      <c r="A4094" s="60">
        <v>7118</v>
      </c>
      <c r="B4094" s="7" t="s">
        <v>4082</v>
      </c>
      <c r="C4094" s="60" t="s">
        <v>43</v>
      </c>
      <c r="D4094" s="61">
        <v>33.75</v>
      </c>
      <c r="E4094" s="62">
        <v>0</v>
      </c>
    </row>
    <row r="4095" spans="1:5" x14ac:dyDescent="0.2">
      <c r="A4095" s="60">
        <v>7098</v>
      </c>
      <c r="B4095" s="7" t="s">
        <v>4083</v>
      </c>
      <c r="C4095" s="60" t="s">
        <v>43</v>
      </c>
      <c r="D4095" s="61">
        <v>5.0199999999999996</v>
      </c>
      <c r="E4095" s="62">
        <v>0</v>
      </c>
    </row>
    <row r="4096" spans="1:5" x14ac:dyDescent="0.2">
      <c r="A4096" s="60">
        <v>7110</v>
      </c>
      <c r="B4096" s="7" t="s">
        <v>4084</v>
      </c>
      <c r="C4096" s="60" t="s">
        <v>43</v>
      </c>
      <c r="D4096" s="61">
        <v>64.17</v>
      </c>
      <c r="E4096" s="62">
        <v>0</v>
      </c>
    </row>
    <row r="4097" spans="1:5" x14ac:dyDescent="0.2">
      <c r="A4097" s="60">
        <v>7123</v>
      </c>
      <c r="B4097" s="7" t="s">
        <v>4085</v>
      </c>
      <c r="C4097" s="60" t="s">
        <v>43</v>
      </c>
      <c r="D4097" s="61">
        <v>6.07</v>
      </c>
      <c r="E4097" s="62">
        <v>0</v>
      </c>
    </row>
    <row r="4098" spans="1:5" x14ac:dyDescent="0.2">
      <c r="A4098" s="60">
        <v>7121</v>
      </c>
      <c r="B4098" s="7" t="s">
        <v>4086</v>
      </c>
      <c r="C4098" s="60" t="s">
        <v>43</v>
      </c>
      <c r="D4098" s="61">
        <v>12</v>
      </c>
      <c r="E4098" s="62">
        <v>0</v>
      </c>
    </row>
    <row r="4099" spans="1:5" x14ac:dyDescent="0.2">
      <c r="A4099" s="60">
        <v>7137</v>
      </c>
      <c r="B4099" s="7" t="s">
        <v>4087</v>
      </c>
      <c r="C4099" s="60" t="s">
        <v>43</v>
      </c>
      <c r="D4099" s="61">
        <v>13.11</v>
      </c>
      <c r="E4099" s="62">
        <v>0</v>
      </c>
    </row>
    <row r="4100" spans="1:5" x14ac:dyDescent="0.2">
      <c r="A4100" s="60">
        <v>7122</v>
      </c>
      <c r="B4100" s="7" t="s">
        <v>4088</v>
      </c>
      <c r="C4100" s="60" t="s">
        <v>43</v>
      </c>
      <c r="D4100" s="61">
        <v>14.43</v>
      </c>
      <c r="E4100" s="62">
        <v>0</v>
      </c>
    </row>
    <row r="4101" spans="1:5" x14ac:dyDescent="0.2">
      <c r="A4101" s="60">
        <v>7114</v>
      </c>
      <c r="B4101" s="7" t="s">
        <v>4089</v>
      </c>
      <c r="C4101" s="60" t="s">
        <v>43</v>
      </c>
      <c r="D4101" s="61">
        <v>16.78</v>
      </c>
      <c r="E4101" s="62">
        <v>0</v>
      </c>
    </row>
    <row r="4102" spans="1:5" x14ac:dyDescent="0.2">
      <c r="A4102" s="60">
        <v>7109</v>
      </c>
      <c r="B4102" s="7" t="s">
        <v>4090</v>
      </c>
      <c r="C4102" s="60" t="s">
        <v>43</v>
      </c>
      <c r="D4102" s="61">
        <v>3.32</v>
      </c>
      <c r="E4102" s="62">
        <v>0</v>
      </c>
    </row>
    <row r="4103" spans="1:5" x14ac:dyDescent="0.2">
      <c r="A4103" s="60">
        <v>7135</v>
      </c>
      <c r="B4103" s="7" t="s">
        <v>4091</v>
      </c>
      <c r="C4103" s="60" t="s">
        <v>43</v>
      </c>
      <c r="D4103" s="61">
        <v>6.81</v>
      </c>
      <c r="E4103" s="62">
        <v>0</v>
      </c>
    </row>
    <row r="4104" spans="1:5" x14ac:dyDescent="0.2">
      <c r="A4104" s="60">
        <v>37947</v>
      </c>
      <c r="B4104" s="7" t="s">
        <v>4092</v>
      </c>
      <c r="C4104" s="60" t="s">
        <v>43</v>
      </c>
      <c r="D4104" s="61">
        <v>5.54</v>
      </c>
      <c r="E4104" s="62">
        <v>0</v>
      </c>
    </row>
    <row r="4105" spans="1:5" x14ac:dyDescent="0.2">
      <c r="A4105" s="60">
        <v>7103</v>
      </c>
      <c r="B4105" s="7" t="s">
        <v>4093</v>
      </c>
      <c r="C4105" s="60" t="s">
        <v>43</v>
      </c>
      <c r="D4105" s="61">
        <v>18.04</v>
      </c>
      <c r="E4105" s="62">
        <v>0</v>
      </c>
    </row>
    <row r="4106" spans="1:5" x14ac:dyDescent="0.2">
      <c r="A4106" s="60">
        <v>40419</v>
      </c>
      <c r="B4106" s="7" t="s">
        <v>4094</v>
      </c>
      <c r="C4106" s="60" t="s">
        <v>43</v>
      </c>
      <c r="D4106" s="61"/>
      <c r="E4106" s="62">
        <v>0</v>
      </c>
    </row>
    <row r="4107" spans="1:5" x14ac:dyDescent="0.2">
      <c r="A4107" s="60">
        <v>40420</v>
      </c>
      <c r="B4107" s="7" t="s">
        <v>4095</v>
      </c>
      <c r="C4107" s="60" t="s">
        <v>43</v>
      </c>
      <c r="D4107" s="61"/>
      <c r="E4107" s="62">
        <v>0</v>
      </c>
    </row>
    <row r="4108" spans="1:5" x14ac:dyDescent="0.2">
      <c r="A4108" s="60">
        <v>40421</v>
      </c>
      <c r="B4108" s="7" t="s">
        <v>4096</v>
      </c>
      <c r="C4108" s="60" t="s">
        <v>43</v>
      </c>
      <c r="D4108" s="61"/>
      <c r="E4108" s="62">
        <v>0</v>
      </c>
    </row>
    <row r="4109" spans="1:5" x14ac:dyDescent="0.2">
      <c r="A4109" s="60">
        <v>38905</v>
      </c>
      <c r="B4109" s="7" t="s">
        <v>4097</v>
      </c>
      <c r="C4109" s="60" t="s">
        <v>43</v>
      </c>
      <c r="D4109" s="61">
        <v>34.729999999999997</v>
      </c>
      <c r="E4109" s="62">
        <v>0</v>
      </c>
    </row>
    <row r="4110" spans="1:5" x14ac:dyDescent="0.2">
      <c r="A4110" s="60">
        <v>38907</v>
      </c>
      <c r="B4110" s="7" t="s">
        <v>4098</v>
      </c>
      <c r="C4110" s="60" t="s">
        <v>43</v>
      </c>
      <c r="D4110" s="61">
        <v>33.479999999999997</v>
      </c>
      <c r="E4110" s="62">
        <v>0</v>
      </c>
    </row>
    <row r="4111" spans="1:5" x14ac:dyDescent="0.2">
      <c r="A4111" s="60">
        <v>38910</v>
      </c>
      <c r="B4111" s="7" t="s">
        <v>4099</v>
      </c>
      <c r="C4111" s="60" t="s">
        <v>43</v>
      </c>
      <c r="D4111" s="61">
        <v>39.159999999999997</v>
      </c>
      <c r="E4111" s="62">
        <v>0</v>
      </c>
    </row>
    <row r="4112" spans="1:5" x14ac:dyDescent="0.2">
      <c r="A4112" s="60">
        <v>11655</v>
      </c>
      <c r="B4112" s="7" t="s">
        <v>4100</v>
      </c>
      <c r="C4112" s="60" t="s">
        <v>43</v>
      </c>
      <c r="D4112" s="61">
        <v>19.739999999999998</v>
      </c>
      <c r="E4112" s="62">
        <v>0</v>
      </c>
    </row>
    <row r="4113" spans="1:5" x14ac:dyDescent="0.2">
      <c r="A4113" s="60">
        <v>11656</v>
      </c>
      <c r="B4113" s="7" t="s">
        <v>4101</v>
      </c>
      <c r="C4113" s="60" t="s">
        <v>43</v>
      </c>
      <c r="D4113" s="61">
        <v>22.67</v>
      </c>
      <c r="E4113" s="62">
        <v>0</v>
      </c>
    </row>
    <row r="4114" spans="1:5" x14ac:dyDescent="0.2">
      <c r="A4114" s="60">
        <v>7091</v>
      </c>
      <c r="B4114" s="7" t="s">
        <v>4102</v>
      </c>
      <c r="C4114" s="60" t="s">
        <v>43</v>
      </c>
      <c r="D4114" s="61">
        <v>18.57</v>
      </c>
      <c r="E4114" s="62">
        <v>0</v>
      </c>
    </row>
    <row r="4115" spans="1:5" x14ac:dyDescent="0.2">
      <c r="A4115" s="60">
        <v>37948</v>
      </c>
      <c r="B4115" s="7" t="s">
        <v>4103</v>
      </c>
      <c r="C4115" s="60" t="s">
        <v>43</v>
      </c>
      <c r="D4115" s="61">
        <v>4.3</v>
      </c>
      <c r="E4115" s="62">
        <v>0</v>
      </c>
    </row>
    <row r="4116" spans="1:5" x14ac:dyDescent="0.2">
      <c r="A4116" s="60">
        <v>7097</v>
      </c>
      <c r="B4116" s="7" t="s">
        <v>4104</v>
      </c>
      <c r="C4116" s="60" t="s">
        <v>43</v>
      </c>
      <c r="D4116" s="61">
        <v>8.7200000000000006</v>
      </c>
      <c r="E4116" s="62">
        <v>0</v>
      </c>
    </row>
    <row r="4117" spans="1:5" x14ac:dyDescent="0.2">
      <c r="A4117" s="60">
        <v>11658</v>
      </c>
      <c r="B4117" s="7" t="s">
        <v>4105</v>
      </c>
      <c r="C4117" s="60" t="s">
        <v>43</v>
      </c>
      <c r="D4117" s="61">
        <v>19.28</v>
      </c>
      <c r="E4117" s="62">
        <v>0</v>
      </c>
    </row>
    <row r="4118" spans="1:5" x14ac:dyDescent="0.2">
      <c r="A4118" s="60">
        <v>7146</v>
      </c>
      <c r="B4118" s="7" t="s">
        <v>4106</v>
      </c>
      <c r="C4118" s="60" t="s">
        <v>43</v>
      </c>
      <c r="D4118" s="61">
        <v>219.63</v>
      </c>
      <c r="E4118" s="62">
        <v>0</v>
      </c>
    </row>
    <row r="4119" spans="1:5" x14ac:dyDescent="0.2">
      <c r="A4119" s="60">
        <v>7138</v>
      </c>
      <c r="B4119" s="7" t="s">
        <v>4107</v>
      </c>
      <c r="C4119" s="60" t="s">
        <v>43</v>
      </c>
      <c r="D4119" s="61">
        <v>1.39</v>
      </c>
      <c r="E4119" s="62">
        <v>0</v>
      </c>
    </row>
    <row r="4120" spans="1:5" x14ac:dyDescent="0.2">
      <c r="A4120" s="60">
        <v>7139</v>
      </c>
      <c r="B4120" s="7" t="s">
        <v>4108</v>
      </c>
      <c r="C4120" s="60" t="s">
        <v>43</v>
      </c>
      <c r="D4120" s="61">
        <v>1.58</v>
      </c>
      <c r="E4120" s="62">
        <v>0</v>
      </c>
    </row>
    <row r="4121" spans="1:5" x14ac:dyDescent="0.2">
      <c r="A4121" s="60">
        <v>7140</v>
      </c>
      <c r="B4121" s="7" t="s">
        <v>4109</v>
      </c>
      <c r="C4121" s="60" t="s">
        <v>43</v>
      </c>
      <c r="D4121" s="61">
        <v>4.9400000000000004</v>
      </c>
      <c r="E4121" s="62">
        <v>0</v>
      </c>
    </row>
    <row r="4122" spans="1:5" x14ac:dyDescent="0.2">
      <c r="A4122" s="60">
        <v>7141</v>
      </c>
      <c r="B4122" s="7" t="s">
        <v>4110</v>
      </c>
      <c r="C4122" s="60" t="s">
        <v>43</v>
      </c>
      <c r="D4122" s="61">
        <v>12.08</v>
      </c>
      <c r="E4122" s="62">
        <v>0</v>
      </c>
    </row>
    <row r="4123" spans="1:5" x14ac:dyDescent="0.2">
      <c r="A4123" s="60">
        <v>7143</v>
      </c>
      <c r="B4123" s="7" t="s">
        <v>4111</v>
      </c>
      <c r="C4123" s="60" t="s">
        <v>43</v>
      </c>
      <c r="D4123" s="61">
        <v>40.549999999999997</v>
      </c>
      <c r="E4123" s="62">
        <v>0</v>
      </c>
    </row>
    <row r="4124" spans="1:5" x14ac:dyDescent="0.2">
      <c r="A4124" s="60">
        <v>7144</v>
      </c>
      <c r="B4124" s="7" t="s">
        <v>4112</v>
      </c>
      <c r="C4124" s="60" t="s">
        <v>43</v>
      </c>
      <c r="D4124" s="61">
        <v>75.23</v>
      </c>
      <c r="E4124" s="62">
        <v>0</v>
      </c>
    </row>
    <row r="4125" spans="1:5" x14ac:dyDescent="0.2">
      <c r="A4125" s="60">
        <v>7145</v>
      </c>
      <c r="B4125" s="7" t="s">
        <v>4113</v>
      </c>
      <c r="C4125" s="60" t="s">
        <v>43</v>
      </c>
      <c r="D4125" s="61">
        <v>102.29</v>
      </c>
      <c r="E4125" s="62">
        <v>0</v>
      </c>
    </row>
    <row r="4126" spans="1:5" x14ac:dyDescent="0.2">
      <c r="A4126" s="60">
        <v>7142</v>
      </c>
      <c r="B4126" s="7" t="s">
        <v>4114</v>
      </c>
      <c r="C4126" s="60" t="s">
        <v>43</v>
      </c>
      <c r="D4126" s="61">
        <v>12.63</v>
      </c>
      <c r="E4126" s="62">
        <v>0</v>
      </c>
    </row>
    <row r="4127" spans="1:5" x14ac:dyDescent="0.2">
      <c r="A4127" s="60">
        <v>39322</v>
      </c>
      <c r="B4127" s="7" t="s">
        <v>4115</v>
      </c>
      <c r="C4127" s="60" t="s">
        <v>43</v>
      </c>
      <c r="D4127" s="61">
        <v>16.52</v>
      </c>
      <c r="E4127" s="62">
        <v>0</v>
      </c>
    </row>
    <row r="4128" spans="1:5" x14ac:dyDescent="0.2">
      <c r="A4128" s="60">
        <v>39289</v>
      </c>
      <c r="B4128" s="7" t="s">
        <v>4116</v>
      </c>
      <c r="C4128" s="60" t="s">
        <v>43</v>
      </c>
      <c r="D4128" s="61">
        <v>30.79</v>
      </c>
      <c r="E4128" s="62">
        <v>0</v>
      </c>
    </row>
    <row r="4129" spans="1:5" x14ac:dyDescent="0.2">
      <c r="A4129" s="60">
        <v>39290</v>
      </c>
      <c r="B4129" s="7" t="s">
        <v>4117</v>
      </c>
      <c r="C4129" s="60" t="s">
        <v>43</v>
      </c>
      <c r="D4129" s="61">
        <v>51.99</v>
      </c>
      <c r="E4129" s="62">
        <v>0</v>
      </c>
    </row>
    <row r="4130" spans="1:5" x14ac:dyDescent="0.2">
      <c r="A4130" s="60">
        <v>39291</v>
      </c>
      <c r="B4130" s="7" t="s">
        <v>4118</v>
      </c>
      <c r="C4130" s="60" t="s">
        <v>43</v>
      </c>
      <c r="D4130" s="61">
        <v>57.49</v>
      </c>
      <c r="E4130" s="62">
        <v>0</v>
      </c>
    </row>
    <row r="4131" spans="1:5" x14ac:dyDescent="0.2">
      <c r="A4131" s="60">
        <v>41892</v>
      </c>
      <c r="B4131" s="7" t="s">
        <v>4119</v>
      </c>
      <c r="C4131" s="60" t="s">
        <v>43</v>
      </c>
      <c r="D4131" s="61"/>
      <c r="E4131" s="62">
        <v>0</v>
      </c>
    </row>
    <row r="4132" spans="1:5" x14ac:dyDescent="0.2">
      <c r="A4132" s="60">
        <v>7048</v>
      </c>
      <c r="B4132" s="7" t="s">
        <v>4120</v>
      </c>
      <c r="C4132" s="60" t="s">
        <v>43</v>
      </c>
      <c r="D4132" s="61"/>
      <c r="E4132" s="62">
        <v>0</v>
      </c>
    </row>
    <row r="4133" spans="1:5" x14ac:dyDescent="0.2">
      <c r="A4133" s="60">
        <v>7088</v>
      </c>
      <c r="B4133" s="7" t="s">
        <v>4121</v>
      </c>
      <c r="C4133" s="60" t="s">
        <v>43</v>
      </c>
      <c r="D4133" s="61"/>
      <c r="E4133" s="62">
        <v>0</v>
      </c>
    </row>
    <row r="4134" spans="1:5" x14ac:dyDescent="0.2">
      <c r="A4134" s="60">
        <v>7070</v>
      </c>
      <c r="B4134" s="7" t="s">
        <v>4122</v>
      </c>
      <c r="C4134" s="60" t="s">
        <v>43</v>
      </c>
      <c r="D4134" s="61">
        <v>238.88</v>
      </c>
      <c r="E4134" s="62">
        <v>0</v>
      </c>
    </row>
    <row r="4135" spans="1:5" x14ac:dyDescent="0.2">
      <c r="A4135" s="60">
        <v>20179</v>
      </c>
      <c r="B4135" s="7" t="s">
        <v>4123</v>
      </c>
      <c r="C4135" s="60" t="s">
        <v>43</v>
      </c>
      <c r="D4135" s="61">
        <v>50.81</v>
      </c>
      <c r="E4135" s="62">
        <v>0</v>
      </c>
    </row>
    <row r="4136" spans="1:5" x14ac:dyDescent="0.2">
      <c r="A4136" s="60">
        <v>20178</v>
      </c>
      <c r="B4136" s="7" t="s">
        <v>4124</v>
      </c>
      <c r="C4136" s="60" t="s">
        <v>43</v>
      </c>
      <c r="D4136" s="61">
        <v>60.9</v>
      </c>
      <c r="E4136" s="62">
        <v>0</v>
      </c>
    </row>
    <row r="4137" spans="1:5" x14ac:dyDescent="0.2">
      <c r="A4137" s="60">
        <v>20180</v>
      </c>
      <c r="B4137" s="7" t="s">
        <v>4125</v>
      </c>
      <c r="C4137" s="60" t="s">
        <v>43</v>
      </c>
      <c r="D4137" s="61">
        <v>100.51</v>
      </c>
      <c r="E4137" s="62">
        <v>0</v>
      </c>
    </row>
    <row r="4138" spans="1:5" x14ac:dyDescent="0.2">
      <c r="A4138" s="60">
        <v>20181</v>
      </c>
      <c r="B4138" s="7" t="s">
        <v>4126</v>
      </c>
      <c r="C4138" s="60" t="s">
        <v>43</v>
      </c>
      <c r="D4138" s="61">
        <v>134.58000000000001</v>
      </c>
      <c r="E4138" s="62">
        <v>0</v>
      </c>
    </row>
    <row r="4139" spans="1:5" x14ac:dyDescent="0.2">
      <c r="A4139" s="60">
        <v>20177</v>
      </c>
      <c r="B4139" s="7" t="s">
        <v>4127</v>
      </c>
      <c r="C4139" s="60" t="s">
        <v>43</v>
      </c>
      <c r="D4139" s="61">
        <v>33.29</v>
      </c>
      <c r="E4139" s="62">
        <v>0</v>
      </c>
    </row>
    <row r="4140" spans="1:5" x14ac:dyDescent="0.2">
      <c r="A4140" s="60">
        <v>40945</v>
      </c>
      <c r="B4140" s="7" t="s">
        <v>4128</v>
      </c>
      <c r="C4140" s="60" t="s">
        <v>188</v>
      </c>
      <c r="D4140" s="61">
        <v>33.380000000000003</v>
      </c>
      <c r="E4140" s="62">
        <v>0</v>
      </c>
    </row>
    <row r="4141" spans="1:5" x14ac:dyDescent="0.2">
      <c r="A4141" s="60">
        <v>40946</v>
      </c>
      <c r="B4141" s="7" t="s">
        <v>4129</v>
      </c>
      <c r="C4141" s="60" t="s">
        <v>190</v>
      </c>
      <c r="D4141" s="61">
        <v>5867.79</v>
      </c>
      <c r="E4141" s="62">
        <v>0</v>
      </c>
    </row>
    <row r="4142" spans="1:5" x14ac:dyDescent="0.2">
      <c r="A4142" s="60">
        <v>7153</v>
      </c>
      <c r="B4142" s="7" t="s">
        <v>4130</v>
      </c>
      <c r="C4142" s="60" t="s">
        <v>188</v>
      </c>
      <c r="D4142" s="61">
        <v>35.96</v>
      </c>
      <c r="E4142" s="62">
        <v>0</v>
      </c>
    </row>
    <row r="4143" spans="1:5" x14ac:dyDescent="0.2">
      <c r="A4143" s="60">
        <v>41089</v>
      </c>
      <c r="B4143" s="7" t="s">
        <v>4131</v>
      </c>
      <c r="C4143" s="60" t="s">
        <v>190</v>
      </c>
      <c r="D4143" s="61">
        <v>6320.45</v>
      </c>
      <c r="E4143" s="62">
        <v>0</v>
      </c>
    </row>
    <row r="4144" spans="1:5" x14ac:dyDescent="0.2">
      <c r="A4144" s="60">
        <v>40943</v>
      </c>
      <c r="B4144" s="7" t="s">
        <v>4132</v>
      </c>
      <c r="C4144" s="60" t="s">
        <v>188</v>
      </c>
      <c r="D4144" s="61">
        <v>41.47</v>
      </c>
      <c r="E4144" s="62">
        <v>0</v>
      </c>
    </row>
    <row r="4145" spans="1:5" x14ac:dyDescent="0.2">
      <c r="A4145" s="60">
        <v>40944</v>
      </c>
      <c r="B4145" s="7" t="s">
        <v>4133</v>
      </c>
      <c r="C4145" s="60" t="s">
        <v>190</v>
      </c>
      <c r="D4145" s="61">
        <v>7289.67</v>
      </c>
      <c r="E4145" s="62">
        <v>0</v>
      </c>
    </row>
    <row r="4146" spans="1:5" x14ac:dyDescent="0.2">
      <c r="A4146" s="60">
        <v>6175</v>
      </c>
      <c r="B4146" s="7" t="s">
        <v>4134</v>
      </c>
      <c r="C4146" s="60" t="s">
        <v>188</v>
      </c>
      <c r="D4146" s="61">
        <v>43.72</v>
      </c>
      <c r="E4146" s="62">
        <v>0</v>
      </c>
    </row>
    <row r="4147" spans="1:5" x14ac:dyDescent="0.2">
      <c r="A4147" s="60">
        <v>41092</v>
      </c>
      <c r="B4147" s="7" t="s">
        <v>4135</v>
      </c>
      <c r="C4147" s="60" t="s">
        <v>190</v>
      </c>
      <c r="D4147" s="61">
        <v>7683.48</v>
      </c>
      <c r="E4147" s="62">
        <v>0</v>
      </c>
    </row>
    <row r="4148" spans="1:5" x14ac:dyDescent="0.2">
      <c r="A4148" s="60">
        <v>37712</v>
      </c>
      <c r="B4148" s="7" t="s">
        <v>4136</v>
      </c>
      <c r="C4148" s="60" t="s">
        <v>410</v>
      </c>
      <c r="D4148" s="61">
        <v>61.09</v>
      </c>
      <c r="E4148" s="62">
        <v>0</v>
      </c>
    </row>
    <row r="4149" spans="1:5" x14ac:dyDescent="0.2">
      <c r="A4149" s="60">
        <v>34558</v>
      </c>
      <c r="B4149" s="7" t="s">
        <v>4137</v>
      </c>
      <c r="C4149" s="60" t="s">
        <v>23</v>
      </c>
      <c r="D4149" s="61">
        <v>3.16</v>
      </c>
      <c r="E4149" s="62">
        <v>0</v>
      </c>
    </row>
    <row r="4150" spans="1:5" x14ac:dyDescent="0.2">
      <c r="A4150" s="60">
        <v>34547</v>
      </c>
      <c r="B4150" s="7" t="s">
        <v>4138</v>
      </c>
      <c r="C4150" s="60" t="s">
        <v>23</v>
      </c>
      <c r="D4150" s="61">
        <v>3.89</v>
      </c>
      <c r="E4150" s="62">
        <v>0</v>
      </c>
    </row>
    <row r="4151" spans="1:5" x14ac:dyDescent="0.2">
      <c r="A4151" s="60">
        <v>34548</v>
      </c>
      <c r="B4151" s="7" t="s">
        <v>4139</v>
      </c>
      <c r="C4151" s="60" t="s">
        <v>23</v>
      </c>
      <c r="D4151" s="61">
        <v>6.38</v>
      </c>
      <c r="E4151" s="62">
        <v>0</v>
      </c>
    </row>
    <row r="4152" spans="1:5" x14ac:dyDescent="0.2">
      <c r="A4152" s="60">
        <v>34550</v>
      </c>
      <c r="B4152" s="7" t="s">
        <v>4140</v>
      </c>
      <c r="C4152" s="60" t="s">
        <v>23</v>
      </c>
      <c r="D4152" s="61">
        <v>1.68</v>
      </c>
      <c r="E4152" s="62">
        <v>0</v>
      </c>
    </row>
    <row r="4153" spans="1:5" x14ac:dyDescent="0.2">
      <c r="A4153" s="60">
        <v>34557</v>
      </c>
      <c r="B4153" s="7" t="s">
        <v>4141</v>
      </c>
      <c r="C4153" s="60" t="s">
        <v>23</v>
      </c>
      <c r="D4153" s="61">
        <v>2.46</v>
      </c>
      <c r="E4153" s="62">
        <v>0</v>
      </c>
    </row>
    <row r="4154" spans="1:5" x14ac:dyDescent="0.2">
      <c r="A4154" s="60">
        <v>37411</v>
      </c>
      <c r="B4154" s="7" t="s">
        <v>4142</v>
      </c>
      <c r="C4154" s="60" t="s">
        <v>410</v>
      </c>
      <c r="D4154" s="61">
        <v>18</v>
      </c>
      <c r="E4154" s="62">
        <v>0</v>
      </c>
    </row>
    <row r="4155" spans="1:5" x14ac:dyDescent="0.2">
      <c r="A4155" s="60">
        <v>39508</v>
      </c>
      <c r="B4155" s="7" t="s">
        <v>4143</v>
      </c>
      <c r="C4155" s="60" t="s">
        <v>410</v>
      </c>
      <c r="D4155" s="61">
        <v>10.11</v>
      </c>
      <c r="E4155" s="62">
        <v>0</v>
      </c>
    </row>
    <row r="4156" spans="1:5" x14ac:dyDescent="0.2">
      <c r="A4156" s="60">
        <v>39507</v>
      </c>
      <c r="B4156" s="7" t="s">
        <v>4144</v>
      </c>
      <c r="C4156" s="60" t="s">
        <v>410</v>
      </c>
      <c r="D4156" s="61">
        <v>15.08</v>
      </c>
      <c r="E4156" s="62">
        <v>0</v>
      </c>
    </row>
    <row r="4157" spans="1:5" x14ac:dyDescent="0.2">
      <c r="A4157" s="60">
        <v>7155</v>
      </c>
      <c r="B4157" s="7" t="s">
        <v>4145</v>
      </c>
      <c r="C4157" s="60" t="s">
        <v>410</v>
      </c>
      <c r="D4157" s="61">
        <v>19.36</v>
      </c>
      <c r="E4157" s="62">
        <v>0</v>
      </c>
    </row>
    <row r="4158" spans="1:5" x14ac:dyDescent="0.2">
      <c r="A4158" s="60">
        <v>42406</v>
      </c>
      <c r="B4158" s="7" t="s">
        <v>4146</v>
      </c>
      <c r="C4158" s="60" t="s">
        <v>410</v>
      </c>
      <c r="D4158" s="61">
        <v>22.2</v>
      </c>
      <c r="E4158" s="62">
        <v>0</v>
      </c>
    </row>
    <row r="4159" spans="1:5" x14ac:dyDescent="0.2">
      <c r="A4159" s="60">
        <v>7156</v>
      </c>
      <c r="B4159" s="7" t="s">
        <v>4147</v>
      </c>
      <c r="C4159" s="60" t="s">
        <v>410</v>
      </c>
      <c r="D4159" s="61">
        <v>27.78</v>
      </c>
      <c r="E4159" s="62">
        <v>0</v>
      </c>
    </row>
    <row r="4160" spans="1:5" x14ac:dyDescent="0.2">
      <c r="A4160" s="60">
        <v>43127</v>
      </c>
      <c r="B4160" s="7" t="s">
        <v>4148</v>
      </c>
      <c r="C4160" s="60" t="s">
        <v>410</v>
      </c>
      <c r="D4160" s="61">
        <v>39.75</v>
      </c>
      <c r="E4160" s="62">
        <v>0</v>
      </c>
    </row>
    <row r="4161" spans="1:5" x14ac:dyDescent="0.2">
      <c r="A4161" s="60">
        <v>10917</v>
      </c>
      <c r="B4161" s="7" t="s">
        <v>4149</v>
      </c>
      <c r="C4161" s="60" t="s">
        <v>410</v>
      </c>
      <c r="D4161" s="61">
        <v>8.39</v>
      </c>
      <c r="E4161" s="62">
        <v>0</v>
      </c>
    </row>
    <row r="4162" spans="1:5" x14ac:dyDescent="0.2">
      <c r="A4162" s="60">
        <v>21141</v>
      </c>
      <c r="B4162" s="7" t="s">
        <v>4150</v>
      </c>
      <c r="C4162" s="60" t="s">
        <v>410</v>
      </c>
      <c r="D4162" s="61">
        <v>12.99</v>
      </c>
      <c r="E4162" s="62">
        <v>0</v>
      </c>
    </row>
    <row r="4163" spans="1:5" x14ac:dyDescent="0.2">
      <c r="A4163" s="60">
        <v>39509</v>
      </c>
      <c r="B4163" s="7" t="s">
        <v>4151</v>
      </c>
      <c r="C4163" s="60" t="s">
        <v>410</v>
      </c>
      <c r="D4163" s="61">
        <v>12.5</v>
      </c>
      <c r="E4163" s="62">
        <v>0</v>
      </c>
    </row>
    <row r="4164" spans="1:5" x14ac:dyDescent="0.2">
      <c r="A4164" s="60">
        <v>44529</v>
      </c>
      <c r="B4164" s="7" t="s">
        <v>4152</v>
      </c>
      <c r="C4164" s="60" t="s">
        <v>410</v>
      </c>
      <c r="D4164" s="61">
        <v>16.07</v>
      </c>
      <c r="E4164" s="62">
        <v>0</v>
      </c>
    </row>
    <row r="4165" spans="1:5" x14ac:dyDescent="0.2">
      <c r="A4165" s="60">
        <v>7167</v>
      </c>
      <c r="B4165" s="7" t="s">
        <v>4153</v>
      </c>
      <c r="C4165" s="60" t="s">
        <v>410</v>
      </c>
      <c r="D4165" s="61">
        <v>28.91</v>
      </c>
      <c r="E4165" s="62">
        <v>0</v>
      </c>
    </row>
    <row r="4166" spans="1:5" x14ac:dyDescent="0.2">
      <c r="A4166" s="60">
        <v>10928</v>
      </c>
      <c r="B4166" s="7" t="s">
        <v>4154</v>
      </c>
      <c r="C4166" s="60" t="s">
        <v>410</v>
      </c>
      <c r="D4166" s="61">
        <v>16.61</v>
      </c>
      <c r="E4166" s="62">
        <v>0</v>
      </c>
    </row>
    <row r="4167" spans="1:5" x14ac:dyDescent="0.2">
      <c r="A4167" s="60">
        <v>10933</v>
      </c>
      <c r="B4167" s="7" t="s">
        <v>4155</v>
      </c>
      <c r="C4167" s="60" t="s">
        <v>410</v>
      </c>
      <c r="D4167" s="61">
        <v>25.06</v>
      </c>
      <c r="E4167" s="62">
        <v>0</v>
      </c>
    </row>
    <row r="4168" spans="1:5" x14ac:dyDescent="0.2">
      <c r="A4168" s="60">
        <v>7158</v>
      </c>
      <c r="B4168" s="7" t="s">
        <v>4156</v>
      </c>
      <c r="C4168" s="60" t="s">
        <v>410</v>
      </c>
      <c r="D4168" s="61">
        <v>42.5</v>
      </c>
      <c r="E4168" s="62">
        <v>0</v>
      </c>
    </row>
    <row r="4169" spans="1:5" x14ac:dyDescent="0.2">
      <c r="A4169" s="60">
        <v>10927</v>
      </c>
      <c r="B4169" s="7" t="s">
        <v>4157</v>
      </c>
      <c r="C4169" s="60" t="s">
        <v>410</v>
      </c>
      <c r="D4169" s="61">
        <v>27.18</v>
      </c>
      <c r="E4169" s="62">
        <v>0</v>
      </c>
    </row>
    <row r="4170" spans="1:5" x14ac:dyDescent="0.2">
      <c r="A4170" s="60">
        <v>7162</v>
      </c>
      <c r="B4170" s="7" t="s">
        <v>4158</v>
      </c>
      <c r="C4170" s="60" t="s">
        <v>410</v>
      </c>
      <c r="D4170" s="61">
        <v>66.510000000000005</v>
      </c>
      <c r="E4170" s="62">
        <v>0</v>
      </c>
    </row>
    <row r="4171" spans="1:5" x14ac:dyDescent="0.2">
      <c r="A4171" s="60">
        <v>10932</v>
      </c>
      <c r="B4171" s="7" t="s">
        <v>4159</v>
      </c>
      <c r="C4171" s="60" t="s">
        <v>410</v>
      </c>
      <c r="D4171" s="61">
        <v>115.68</v>
      </c>
      <c r="E4171" s="62">
        <v>0</v>
      </c>
    </row>
    <row r="4172" spans="1:5" x14ac:dyDescent="0.2">
      <c r="A4172" s="60">
        <v>10937</v>
      </c>
      <c r="B4172" s="7" t="s">
        <v>4160</v>
      </c>
      <c r="C4172" s="60" t="s">
        <v>410</v>
      </c>
      <c r="D4172" s="61">
        <v>29.73</v>
      </c>
      <c r="E4172" s="62">
        <v>0</v>
      </c>
    </row>
    <row r="4173" spans="1:5" x14ac:dyDescent="0.2">
      <c r="A4173" s="60">
        <v>10935</v>
      </c>
      <c r="B4173" s="7" t="s">
        <v>4161</v>
      </c>
      <c r="C4173" s="60" t="s">
        <v>410</v>
      </c>
      <c r="D4173" s="61">
        <v>51.57</v>
      </c>
      <c r="E4173" s="62">
        <v>0</v>
      </c>
    </row>
    <row r="4174" spans="1:5" x14ac:dyDescent="0.2">
      <c r="A4174" s="60">
        <v>10931</v>
      </c>
      <c r="B4174" s="7" t="s">
        <v>4162</v>
      </c>
      <c r="C4174" s="60" t="s">
        <v>410</v>
      </c>
      <c r="D4174" s="61">
        <v>14.5</v>
      </c>
      <c r="E4174" s="62">
        <v>0</v>
      </c>
    </row>
    <row r="4175" spans="1:5" x14ac:dyDescent="0.2">
      <c r="A4175" s="60">
        <v>7164</v>
      </c>
      <c r="B4175" s="7" t="s">
        <v>4163</v>
      </c>
      <c r="C4175" s="60" t="s">
        <v>410</v>
      </c>
      <c r="D4175" s="61">
        <v>48</v>
      </c>
      <c r="E4175" s="62">
        <v>0</v>
      </c>
    </row>
    <row r="4176" spans="1:5" x14ac:dyDescent="0.2">
      <c r="A4176" s="60">
        <v>36887</v>
      </c>
      <c r="B4176" s="7" t="s">
        <v>4164</v>
      </c>
      <c r="C4176" s="60" t="s">
        <v>410</v>
      </c>
      <c r="D4176" s="61">
        <v>14.49</v>
      </c>
      <c r="E4176" s="62">
        <v>0</v>
      </c>
    </row>
    <row r="4177" spans="1:5" x14ac:dyDescent="0.2">
      <c r="A4177" s="60">
        <v>34630</v>
      </c>
      <c r="B4177" s="7" t="s">
        <v>4165</v>
      </c>
      <c r="C4177" s="60" t="s">
        <v>43</v>
      </c>
      <c r="D4177" s="61">
        <v>992.96</v>
      </c>
      <c r="E4177" s="62">
        <v>0</v>
      </c>
    </row>
    <row r="4178" spans="1:5" x14ac:dyDescent="0.2">
      <c r="A4178" s="60">
        <v>7161</v>
      </c>
      <c r="B4178" s="7" t="s">
        <v>4166</v>
      </c>
      <c r="C4178" s="60" t="s">
        <v>410</v>
      </c>
      <c r="D4178" s="61">
        <v>5.97</v>
      </c>
      <c r="E4178" s="62">
        <v>0</v>
      </c>
    </row>
    <row r="4179" spans="1:5" x14ac:dyDescent="0.2">
      <c r="A4179" s="60">
        <v>7170</v>
      </c>
      <c r="B4179" s="7" t="s">
        <v>4167</v>
      </c>
      <c r="C4179" s="60" t="s">
        <v>410</v>
      </c>
      <c r="D4179" s="61">
        <v>3.5</v>
      </c>
      <c r="E4179" s="62">
        <v>0</v>
      </c>
    </row>
    <row r="4180" spans="1:5" x14ac:dyDescent="0.2">
      <c r="A4180" s="60">
        <v>37524</v>
      </c>
      <c r="B4180" s="7" t="s">
        <v>4168</v>
      </c>
      <c r="C4180" s="60" t="s">
        <v>23</v>
      </c>
      <c r="D4180" s="61">
        <v>3.2</v>
      </c>
      <c r="E4180" s="62">
        <v>0</v>
      </c>
    </row>
    <row r="4181" spans="1:5" x14ac:dyDescent="0.2">
      <c r="A4181" s="60">
        <v>37525</v>
      </c>
      <c r="B4181" s="7" t="s">
        <v>4169</v>
      </c>
      <c r="C4181" s="60" t="s">
        <v>23</v>
      </c>
      <c r="D4181" s="61">
        <v>4.38</v>
      </c>
      <c r="E4181" s="62">
        <v>0</v>
      </c>
    </row>
    <row r="4182" spans="1:5" x14ac:dyDescent="0.2">
      <c r="A4182" s="60">
        <v>36789</v>
      </c>
      <c r="B4182" s="7" t="s">
        <v>4170</v>
      </c>
      <c r="C4182" s="60" t="s">
        <v>43</v>
      </c>
      <c r="D4182" s="61">
        <v>4.41</v>
      </c>
      <c r="E4182" s="62">
        <v>0</v>
      </c>
    </row>
    <row r="4183" spans="1:5" x14ac:dyDescent="0.2">
      <c r="A4183" s="60">
        <v>7173</v>
      </c>
      <c r="B4183" s="7" t="s">
        <v>4171</v>
      </c>
      <c r="C4183" s="60" t="s">
        <v>3208</v>
      </c>
      <c r="D4183" s="61">
        <v>2850</v>
      </c>
      <c r="E4183" s="62">
        <v>0</v>
      </c>
    </row>
    <row r="4184" spans="1:5" x14ac:dyDescent="0.2">
      <c r="A4184" s="60">
        <v>7175</v>
      </c>
      <c r="B4184" s="7" t="s">
        <v>4172</v>
      </c>
      <c r="C4184" s="60" t="s">
        <v>43</v>
      </c>
      <c r="D4184" s="61">
        <v>3.22</v>
      </c>
      <c r="E4184" s="62">
        <v>0</v>
      </c>
    </row>
    <row r="4185" spans="1:5" x14ac:dyDescent="0.2">
      <c r="A4185" s="60">
        <v>40741</v>
      </c>
      <c r="B4185" s="7" t="s">
        <v>4173</v>
      </c>
      <c r="C4185" s="60" t="s">
        <v>43</v>
      </c>
      <c r="D4185" s="61">
        <v>4.03</v>
      </c>
      <c r="E4185" s="62">
        <v>0</v>
      </c>
    </row>
    <row r="4186" spans="1:5" x14ac:dyDescent="0.2">
      <c r="A4186" s="60">
        <v>7184</v>
      </c>
      <c r="B4186" s="7" t="s">
        <v>4174</v>
      </c>
      <c r="C4186" s="60" t="s">
        <v>410</v>
      </c>
      <c r="D4186" s="61">
        <v>54.84</v>
      </c>
      <c r="E4186" s="62">
        <v>0</v>
      </c>
    </row>
    <row r="4187" spans="1:5" x14ac:dyDescent="0.2">
      <c r="A4187" s="60">
        <v>34458</v>
      </c>
      <c r="B4187" s="7" t="s">
        <v>4175</v>
      </c>
      <c r="C4187" s="60" t="s">
        <v>43</v>
      </c>
      <c r="D4187" s="61">
        <v>158.58000000000001</v>
      </c>
      <c r="E4187" s="62">
        <v>0</v>
      </c>
    </row>
    <row r="4188" spans="1:5" x14ac:dyDescent="0.2">
      <c r="A4188" s="60">
        <v>34464</v>
      </c>
      <c r="B4188" s="7" t="s">
        <v>4176</v>
      </c>
      <c r="C4188" s="60" t="s">
        <v>43</v>
      </c>
      <c r="D4188" s="61">
        <v>236.05</v>
      </c>
      <c r="E4188" s="62">
        <v>0</v>
      </c>
    </row>
    <row r="4189" spans="1:5" x14ac:dyDescent="0.2">
      <c r="A4189" s="60">
        <v>34468</v>
      </c>
      <c r="B4189" s="7" t="s">
        <v>4177</v>
      </c>
      <c r="C4189" s="60" t="s">
        <v>43</v>
      </c>
      <c r="D4189" s="61">
        <v>297.58999999999997</v>
      </c>
      <c r="E4189" s="62">
        <v>0</v>
      </c>
    </row>
    <row r="4190" spans="1:5" x14ac:dyDescent="0.2">
      <c r="A4190" s="60">
        <v>34473</v>
      </c>
      <c r="B4190" s="7" t="s">
        <v>4178</v>
      </c>
      <c r="C4190" s="60" t="s">
        <v>43</v>
      </c>
      <c r="D4190" s="61">
        <v>180.52</v>
      </c>
      <c r="E4190" s="62">
        <v>0</v>
      </c>
    </row>
    <row r="4191" spans="1:5" x14ac:dyDescent="0.2">
      <c r="A4191" s="60">
        <v>34480</v>
      </c>
      <c r="B4191" s="7" t="s">
        <v>4179</v>
      </c>
      <c r="C4191" s="60" t="s">
        <v>43</v>
      </c>
      <c r="D4191" s="61">
        <v>333.62</v>
      </c>
      <c r="E4191" s="62">
        <v>0</v>
      </c>
    </row>
    <row r="4192" spans="1:5" x14ac:dyDescent="0.2">
      <c r="A4192" s="60">
        <v>34486</v>
      </c>
      <c r="B4192" s="7" t="s">
        <v>4180</v>
      </c>
      <c r="C4192" s="60" t="s">
        <v>43</v>
      </c>
      <c r="D4192" s="61">
        <v>394.99</v>
      </c>
      <c r="E4192" s="62">
        <v>0</v>
      </c>
    </row>
    <row r="4193" spans="1:5" x14ac:dyDescent="0.2">
      <c r="A4193" s="60">
        <v>7190</v>
      </c>
      <c r="B4193" s="7" t="s">
        <v>4181</v>
      </c>
      <c r="C4193" s="60" t="s">
        <v>43</v>
      </c>
      <c r="D4193" s="61">
        <v>13.19</v>
      </c>
      <c r="E4193" s="62">
        <v>0</v>
      </c>
    </row>
    <row r="4194" spans="1:5" x14ac:dyDescent="0.2">
      <c r="A4194" s="60">
        <v>34417</v>
      </c>
      <c r="B4194" s="7" t="s">
        <v>4182</v>
      </c>
      <c r="C4194" s="60" t="s">
        <v>43</v>
      </c>
      <c r="D4194" s="61">
        <v>21.1</v>
      </c>
      <c r="E4194" s="62">
        <v>0</v>
      </c>
    </row>
    <row r="4195" spans="1:5" x14ac:dyDescent="0.2">
      <c r="A4195" s="60">
        <v>7213</v>
      </c>
      <c r="B4195" s="7" t="s">
        <v>4183</v>
      </c>
      <c r="C4195" s="60" t="s">
        <v>410</v>
      </c>
      <c r="D4195" s="61">
        <v>19.350000000000001</v>
      </c>
      <c r="E4195" s="62">
        <v>0</v>
      </c>
    </row>
    <row r="4196" spans="1:5" x14ac:dyDescent="0.2">
      <c r="A4196" s="60">
        <v>7195</v>
      </c>
      <c r="B4196" s="7" t="s">
        <v>4184</v>
      </c>
      <c r="C4196" s="60" t="s">
        <v>43</v>
      </c>
      <c r="D4196" s="61">
        <v>56.82</v>
      </c>
      <c r="E4196" s="62">
        <v>0</v>
      </c>
    </row>
    <row r="4197" spans="1:5" x14ac:dyDescent="0.2">
      <c r="A4197" s="60">
        <v>7186</v>
      </c>
      <c r="B4197" s="7" t="s">
        <v>4185</v>
      </c>
      <c r="C4197" s="60" t="s">
        <v>43</v>
      </c>
      <c r="D4197" s="61">
        <v>61.9</v>
      </c>
      <c r="E4197" s="62">
        <v>0</v>
      </c>
    </row>
    <row r="4198" spans="1:5" x14ac:dyDescent="0.2">
      <c r="A4198" s="60">
        <v>7194</v>
      </c>
      <c r="B4198" s="7" t="s">
        <v>4186</v>
      </c>
      <c r="C4198" s="60" t="s">
        <v>410</v>
      </c>
      <c r="D4198" s="61">
        <v>28.54</v>
      </c>
      <c r="E4198" s="62">
        <v>0</v>
      </c>
    </row>
    <row r="4199" spans="1:5" x14ac:dyDescent="0.2">
      <c r="A4199" s="60">
        <v>7197</v>
      </c>
      <c r="B4199" s="7" t="s">
        <v>4187</v>
      </c>
      <c r="C4199" s="60" t="s">
        <v>43</v>
      </c>
      <c r="D4199" s="61">
        <v>120.46</v>
      </c>
      <c r="E4199" s="62">
        <v>0</v>
      </c>
    </row>
    <row r="4200" spans="1:5" x14ac:dyDescent="0.2">
      <c r="A4200" s="60">
        <v>7192</v>
      </c>
      <c r="B4200" s="7" t="s">
        <v>4188</v>
      </c>
      <c r="C4200" s="60" t="s">
        <v>43</v>
      </c>
      <c r="D4200" s="61">
        <v>107.92</v>
      </c>
      <c r="E4200" s="62">
        <v>0</v>
      </c>
    </row>
    <row r="4201" spans="1:5" x14ac:dyDescent="0.2">
      <c r="A4201" s="60">
        <v>7193</v>
      </c>
      <c r="B4201" s="7" t="s">
        <v>4189</v>
      </c>
      <c r="C4201" s="60" t="s">
        <v>43</v>
      </c>
      <c r="D4201" s="61">
        <v>121.5</v>
      </c>
      <c r="E4201" s="62">
        <v>0</v>
      </c>
    </row>
    <row r="4202" spans="1:5" x14ac:dyDescent="0.2">
      <c r="A4202" s="60">
        <v>7189</v>
      </c>
      <c r="B4202" s="7" t="s">
        <v>4190</v>
      </c>
      <c r="C4202" s="60" t="s">
        <v>43</v>
      </c>
      <c r="D4202" s="61">
        <v>141.19999999999999</v>
      </c>
      <c r="E4202" s="62">
        <v>0</v>
      </c>
    </row>
    <row r="4203" spans="1:5" x14ac:dyDescent="0.2">
      <c r="A4203" s="60">
        <v>34402</v>
      </c>
      <c r="B4203" s="7" t="s">
        <v>4191</v>
      </c>
      <c r="C4203" s="60" t="s">
        <v>43</v>
      </c>
      <c r="D4203" s="61">
        <v>199.34</v>
      </c>
      <c r="E4203" s="62">
        <v>0</v>
      </c>
    </row>
    <row r="4204" spans="1:5" x14ac:dyDescent="0.2">
      <c r="A4204" s="60">
        <v>7245</v>
      </c>
      <c r="B4204" s="7" t="s">
        <v>4192</v>
      </c>
      <c r="C4204" s="60" t="s">
        <v>43</v>
      </c>
      <c r="D4204" s="61">
        <v>32.79</v>
      </c>
      <c r="E4204" s="62">
        <v>0</v>
      </c>
    </row>
    <row r="4205" spans="1:5" x14ac:dyDescent="0.2">
      <c r="A4205" s="60">
        <v>34425</v>
      </c>
      <c r="B4205" s="7" t="s">
        <v>4193</v>
      </c>
      <c r="C4205" s="60" t="s">
        <v>43</v>
      </c>
      <c r="D4205" s="61">
        <v>128.06</v>
      </c>
      <c r="E4205" s="62">
        <v>0</v>
      </c>
    </row>
    <row r="4206" spans="1:5" x14ac:dyDescent="0.2">
      <c r="A4206" s="60">
        <v>7223</v>
      </c>
      <c r="B4206" s="7" t="s">
        <v>4194</v>
      </c>
      <c r="C4206" s="60" t="s">
        <v>43</v>
      </c>
      <c r="D4206" s="61">
        <v>142.69999999999999</v>
      </c>
      <c r="E4206" s="62">
        <v>0</v>
      </c>
    </row>
    <row r="4207" spans="1:5" x14ac:dyDescent="0.2">
      <c r="A4207" s="60">
        <v>7234</v>
      </c>
      <c r="B4207" s="7" t="s">
        <v>4195</v>
      </c>
      <c r="C4207" s="60" t="s">
        <v>43</v>
      </c>
      <c r="D4207" s="61">
        <v>215.34</v>
      </c>
      <c r="E4207" s="62">
        <v>0</v>
      </c>
    </row>
    <row r="4208" spans="1:5" x14ac:dyDescent="0.2">
      <c r="A4208" s="60">
        <v>7224</v>
      </c>
      <c r="B4208" s="7" t="s">
        <v>4196</v>
      </c>
      <c r="C4208" s="60" t="s">
        <v>43</v>
      </c>
      <c r="D4208" s="61">
        <v>262.33999999999997</v>
      </c>
      <c r="E4208" s="62">
        <v>0</v>
      </c>
    </row>
    <row r="4209" spans="1:5" x14ac:dyDescent="0.2">
      <c r="A4209" s="60">
        <v>7225</v>
      </c>
      <c r="B4209" s="7" t="s">
        <v>4197</v>
      </c>
      <c r="C4209" s="60" t="s">
        <v>43</v>
      </c>
      <c r="D4209" s="61">
        <v>281.3</v>
      </c>
      <c r="E4209" s="62">
        <v>0</v>
      </c>
    </row>
    <row r="4210" spans="1:5" x14ac:dyDescent="0.2">
      <c r="A4210" s="60">
        <v>7226</v>
      </c>
      <c r="B4210" s="7" t="s">
        <v>4198</v>
      </c>
      <c r="C4210" s="60" t="s">
        <v>43</v>
      </c>
      <c r="D4210" s="61">
        <v>300.19</v>
      </c>
      <c r="E4210" s="62">
        <v>0</v>
      </c>
    </row>
    <row r="4211" spans="1:5" x14ac:dyDescent="0.2">
      <c r="A4211" s="60">
        <v>7227</v>
      </c>
      <c r="B4211" s="7" t="s">
        <v>4199</v>
      </c>
      <c r="C4211" s="60" t="s">
        <v>43</v>
      </c>
      <c r="D4211" s="61">
        <v>341.69</v>
      </c>
      <c r="E4211" s="62">
        <v>0</v>
      </c>
    </row>
    <row r="4212" spans="1:5" x14ac:dyDescent="0.2">
      <c r="A4212" s="60">
        <v>7212</v>
      </c>
      <c r="B4212" s="7" t="s">
        <v>4200</v>
      </c>
      <c r="C4212" s="60" t="s">
        <v>43</v>
      </c>
      <c r="D4212" s="61">
        <v>375.44</v>
      </c>
      <c r="E4212" s="62">
        <v>0</v>
      </c>
    </row>
    <row r="4213" spans="1:5" x14ac:dyDescent="0.2">
      <c r="A4213" s="60">
        <v>7229</v>
      </c>
      <c r="B4213" s="7" t="s">
        <v>4201</v>
      </c>
      <c r="C4213" s="60" t="s">
        <v>43</v>
      </c>
      <c r="D4213" s="61">
        <v>237.98</v>
      </c>
      <c r="E4213" s="62">
        <v>0</v>
      </c>
    </row>
    <row r="4214" spans="1:5" x14ac:dyDescent="0.2">
      <c r="A4214" s="60">
        <v>7230</v>
      </c>
      <c r="B4214" s="7" t="s">
        <v>4202</v>
      </c>
      <c r="C4214" s="60" t="s">
        <v>43</v>
      </c>
      <c r="D4214" s="61">
        <v>396.18</v>
      </c>
      <c r="E4214" s="62">
        <v>0</v>
      </c>
    </row>
    <row r="4215" spans="1:5" x14ac:dyDescent="0.2">
      <c r="A4215" s="60">
        <v>7231</v>
      </c>
      <c r="B4215" s="7" t="s">
        <v>4203</v>
      </c>
      <c r="C4215" s="60" t="s">
        <v>43</v>
      </c>
      <c r="D4215" s="61">
        <v>562.02</v>
      </c>
      <c r="E4215" s="62">
        <v>0</v>
      </c>
    </row>
    <row r="4216" spans="1:5" x14ac:dyDescent="0.2">
      <c r="A4216" s="60">
        <v>7220</v>
      </c>
      <c r="B4216" s="7" t="s">
        <v>4204</v>
      </c>
      <c r="C4216" s="60" t="s">
        <v>43</v>
      </c>
      <c r="D4216" s="61">
        <v>693.76</v>
      </c>
      <c r="E4216" s="62">
        <v>0</v>
      </c>
    </row>
    <row r="4217" spans="1:5" x14ac:dyDescent="0.2">
      <c r="A4217" s="60">
        <v>34447</v>
      </c>
      <c r="B4217" s="7" t="s">
        <v>4205</v>
      </c>
      <c r="C4217" s="60" t="s">
        <v>43</v>
      </c>
      <c r="D4217" s="61">
        <v>775.72</v>
      </c>
      <c r="E4217" s="62">
        <v>0</v>
      </c>
    </row>
    <row r="4218" spans="1:5" x14ac:dyDescent="0.2">
      <c r="A4218" s="60">
        <v>7233</v>
      </c>
      <c r="B4218" s="7" t="s">
        <v>4206</v>
      </c>
      <c r="C4218" s="60" t="s">
        <v>43</v>
      </c>
      <c r="D4218" s="61">
        <v>889.88</v>
      </c>
      <c r="E4218" s="62">
        <v>0</v>
      </c>
    </row>
    <row r="4219" spans="1:5" x14ac:dyDescent="0.2">
      <c r="A4219" s="60">
        <v>40740</v>
      </c>
      <c r="B4219" s="7" t="s">
        <v>4207</v>
      </c>
      <c r="C4219" s="60" t="s">
        <v>410</v>
      </c>
      <c r="D4219" s="61">
        <v>136.99</v>
      </c>
      <c r="E4219" s="62">
        <v>0</v>
      </c>
    </row>
    <row r="4220" spans="1:5" x14ac:dyDescent="0.2">
      <c r="A4220" s="60">
        <v>25007</v>
      </c>
      <c r="B4220" s="7" t="s">
        <v>4208</v>
      </c>
      <c r="C4220" s="60" t="s">
        <v>410</v>
      </c>
      <c r="D4220" s="61">
        <v>39.200000000000003</v>
      </c>
      <c r="E4220" s="62">
        <v>0</v>
      </c>
    </row>
    <row r="4221" spans="1:5" x14ac:dyDescent="0.2">
      <c r="A4221" s="60">
        <v>43071</v>
      </c>
      <c r="B4221" s="7" t="s">
        <v>4209</v>
      </c>
      <c r="C4221" s="60" t="s">
        <v>410</v>
      </c>
      <c r="D4221" s="61">
        <v>154.25</v>
      </c>
      <c r="E4221" s="62">
        <v>0</v>
      </c>
    </row>
    <row r="4222" spans="1:5" x14ac:dyDescent="0.2">
      <c r="A4222" s="60">
        <v>39520</v>
      </c>
      <c r="B4222" s="7" t="s">
        <v>4210</v>
      </c>
      <c r="C4222" s="60" t="s">
        <v>410</v>
      </c>
      <c r="D4222" s="61">
        <v>125.84</v>
      </c>
      <c r="E4222" s="62">
        <v>0</v>
      </c>
    </row>
    <row r="4223" spans="1:5" x14ac:dyDescent="0.2">
      <c r="A4223" s="60">
        <v>39521</v>
      </c>
      <c r="B4223" s="7" t="s">
        <v>4211</v>
      </c>
      <c r="C4223" s="60" t="s">
        <v>410</v>
      </c>
      <c r="D4223" s="61">
        <v>129.96</v>
      </c>
      <c r="E4223" s="62">
        <v>0</v>
      </c>
    </row>
    <row r="4224" spans="1:5" x14ac:dyDescent="0.2">
      <c r="A4224" s="60">
        <v>39522</v>
      </c>
      <c r="B4224" s="7" t="s">
        <v>4212</v>
      </c>
      <c r="C4224" s="60" t="s">
        <v>410</v>
      </c>
      <c r="D4224" s="61">
        <v>134.19</v>
      </c>
      <c r="E4224" s="62">
        <v>0</v>
      </c>
    </row>
    <row r="4225" spans="1:5" x14ac:dyDescent="0.2">
      <c r="A4225" s="60">
        <v>7243</v>
      </c>
      <c r="B4225" s="7" t="s">
        <v>4213</v>
      </c>
      <c r="C4225" s="60" t="s">
        <v>410</v>
      </c>
      <c r="D4225" s="61">
        <v>40.96</v>
      </c>
      <c r="E4225" s="62">
        <v>0</v>
      </c>
    </row>
    <row r="4226" spans="1:5" x14ac:dyDescent="0.2">
      <c r="A4226" s="60">
        <v>7246</v>
      </c>
      <c r="B4226" s="7" t="s">
        <v>4214</v>
      </c>
      <c r="C4226" s="60" t="s">
        <v>43</v>
      </c>
      <c r="D4226" s="61">
        <v>36.21</v>
      </c>
      <c r="E4226" s="62">
        <v>0</v>
      </c>
    </row>
    <row r="4227" spans="1:5" x14ac:dyDescent="0.2">
      <c r="A4227" s="60">
        <v>12869</v>
      </c>
      <c r="B4227" s="7" t="s">
        <v>4215</v>
      </c>
      <c r="C4227" s="60" t="s">
        <v>188</v>
      </c>
      <c r="D4227" s="61">
        <v>22.48</v>
      </c>
      <c r="E4227" s="62">
        <v>0</v>
      </c>
    </row>
    <row r="4228" spans="1:5" x14ac:dyDescent="0.2">
      <c r="A4228" s="60">
        <v>41097</v>
      </c>
      <c r="B4228" s="7" t="s">
        <v>4216</v>
      </c>
      <c r="C4228" s="60" t="s">
        <v>190</v>
      </c>
      <c r="D4228" s="61">
        <v>3952.43</v>
      </c>
      <c r="E4228" s="62">
        <v>0</v>
      </c>
    </row>
    <row r="4229" spans="1:5" x14ac:dyDescent="0.2">
      <c r="A4229" s="60">
        <v>1574</v>
      </c>
      <c r="B4229" s="7" t="s">
        <v>4217</v>
      </c>
      <c r="C4229" s="60" t="s">
        <v>43</v>
      </c>
      <c r="D4229" s="61">
        <v>2.06</v>
      </c>
      <c r="E4229" s="62">
        <v>0</v>
      </c>
    </row>
    <row r="4230" spans="1:5" x14ac:dyDescent="0.2">
      <c r="A4230" s="60">
        <v>1581</v>
      </c>
      <c r="B4230" s="7" t="s">
        <v>4218</v>
      </c>
      <c r="C4230" s="60" t="s">
        <v>43</v>
      </c>
      <c r="D4230" s="61">
        <v>14.27</v>
      </c>
      <c r="E4230" s="62">
        <v>0</v>
      </c>
    </row>
    <row r="4231" spans="1:5" x14ac:dyDescent="0.2">
      <c r="A4231" s="60">
        <v>1575</v>
      </c>
      <c r="B4231" s="7" t="s">
        <v>4219</v>
      </c>
      <c r="C4231" s="60" t="s">
        <v>43</v>
      </c>
      <c r="D4231" s="61">
        <v>2.44</v>
      </c>
      <c r="E4231" s="62">
        <v>0</v>
      </c>
    </row>
    <row r="4232" spans="1:5" x14ac:dyDescent="0.2">
      <c r="A4232" s="60">
        <v>1570</v>
      </c>
      <c r="B4232" s="7" t="s">
        <v>4220</v>
      </c>
      <c r="C4232" s="60" t="s">
        <v>43</v>
      </c>
      <c r="D4232" s="61">
        <v>1.23</v>
      </c>
      <c r="E4232" s="62">
        <v>0</v>
      </c>
    </row>
    <row r="4233" spans="1:5" x14ac:dyDescent="0.2">
      <c r="A4233" s="60">
        <v>1576</v>
      </c>
      <c r="B4233" s="7" t="s">
        <v>4221</v>
      </c>
      <c r="C4233" s="60" t="s">
        <v>43</v>
      </c>
      <c r="D4233" s="61">
        <v>3.38</v>
      </c>
      <c r="E4233" s="62">
        <v>0</v>
      </c>
    </row>
    <row r="4234" spans="1:5" x14ac:dyDescent="0.2">
      <c r="A4234" s="60">
        <v>1577</v>
      </c>
      <c r="B4234" s="7" t="s">
        <v>4222</v>
      </c>
      <c r="C4234" s="60" t="s">
        <v>43</v>
      </c>
      <c r="D4234" s="61">
        <v>3.81</v>
      </c>
      <c r="E4234" s="62">
        <v>0</v>
      </c>
    </row>
    <row r="4235" spans="1:5" x14ac:dyDescent="0.2">
      <c r="A4235" s="60">
        <v>1571</v>
      </c>
      <c r="B4235" s="7" t="s">
        <v>4223</v>
      </c>
      <c r="C4235" s="60" t="s">
        <v>43</v>
      </c>
      <c r="D4235" s="61">
        <v>1.59</v>
      </c>
      <c r="E4235" s="62">
        <v>0</v>
      </c>
    </row>
    <row r="4236" spans="1:5" x14ac:dyDescent="0.2">
      <c r="A4236" s="60">
        <v>1578</v>
      </c>
      <c r="B4236" s="7" t="s">
        <v>4224</v>
      </c>
      <c r="C4236" s="60" t="s">
        <v>43</v>
      </c>
      <c r="D4236" s="61">
        <v>6.61</v>
      </c>
      <c r="E4236" s="62">
        <v>0</v>
      </c>
    </row>
    <row r="4237" spans="1:5" x14ac:dyDescent="0.2">
      <c r="A4237" s="60">
        <v>1573</v>
      </c>
      <c r="B4237" s="7" t="s">
        <v>4225</v>
      </c>
      <c r="C4237" s="60" t="s">
        <v>43</v>
      </c>
      <c r="D4237" s="61">
        <v>1.9</v>
      </c>
      <c r="E4237" s="62">
        <v>0</v>
      </c>
    </row>
    <row r="4238" spans="1:5" x14ac:dyDescent="0.2">
      <c r="A4238" s="60">
        <v>1579</v>
      </c>
      <c r="B4238" s="7" t="s">
        <v>4226</v>
      </c>
      <c r="C4238" s="60" t="s">
        <v>43</v>
      </c>
      <c r="D4238" s="61">
        <v>8.24</v>
      </c>
      <c r="E4238" s="62">
        <v>0</v>
      </c>
    </row>
    <row r="4239" spans="1:5" x14ac:dyDescent="0.2">
      <c r="A4239" s="60">
        <v>1580</v>
      </c>
      <c r="B4239" s="7" t="s">
        <v>4227</v>
      </c>
      <c r="C4239" s="60" t="s">
        <v>43</v>
      </c>
      <c r="D4239" s="61">
        <v>10.15</v>
      </c>
      <c r="E4239" s="62">
        <v>0</v>
      </c>
    </row>
    <row r="4240" spans="1:5" x14ac:dyDescent="0.2">
      <c r="A4240" s="60">
        <v>39321</v>
      </c>
      <c r="B4240" s="7" t="s">
        <v>4228</v>
      </c>
      <c r="C4240" s="60" t="s">
        <v>43</v>
      </c>
      <c r="D4240" s="61">
        <v>25.46</v>
      </c>
      <c r="E4240" s="62">
        <v>0</v>
      </c>
    </row>
    <row r="4241" spans="1:5" x14ac:dyDescent="0.2">
      <c r="A4241" s="60">
        <v>39319</v>
      </c>
      <c r="B4241" s="7" t="s">
        <v>4229</v>
      </c>
      <c r="C4241" s="60" t="s">
        <v>43</v>
      </c>
      <c r="D4241" s="61">
        <v>10.59</v>
      </c>
      <c r="E4241" s="62">
        <v>0</v>
      </c>
    </row>
    <row r="4242" spans="1:5" x14ac:dyDescent="0.2">
      <c r="A4242" s="60">
        <v>39320</v>
      </c>
      <c r="B4242" s="7" t="s">
        <v>4230</v>
      </c>
      <c r="C4242" s="60" t="s">
        <v>43</v>
      </c>
      <c r="D4242" s="61">
        <v>20.37</v>
      </c>
      <c r="E4242" s="62">
        <v>0</v>
      </c>
    </row>
    <row r="4243" spans="1:5" x14ac:dyDescent="0.2">
      <c r="A4243" s="60">
        <v>1542</v>
      </c>
      <c r="B4243" s="7" t="s">
        <v>4231</v>
      </c>
      <c r="C4243" s="60" t="s">
        <v>43</v>
      </c>
      <c r="D4243" s="61">
        <v>28.11</v>
      </c>
      <c r="E4243" s="62">
        <v>0</v>
      </c>
    </row>
    <row r="4244" spans="1:5" x14ac:dyDescent="0.2">
      <c r="A4244" s="60">
        <v>1591</v>
      </c>
      <c r="B4244" s="7" t="s">
        <v>4232</v>
      </c>
      <c r="C4244" s="60" t="s">
        <v>43</v>
      </c>
      <c r="D4244" s="61">
        <v>31.47</v>
      </c>
      <c r="E4244" s="62">
        <v>0</v>
      </c>
    </row>
    <row r="4245" spans="1:5" x14ac:dyDescent="0.2">
      <c r="A4245" s="60">
        <v>1547</v>
      </c>
      <c r="B4245" s="7" t="s">
        <v>4233</v>
      </c>
      <c r="C4245" s="60" t="s">
        <v>43</v>
      </c>
      <c r="D4245" s="61">
        <v>164.89</v>
      </c>
      <c r="E4245" s="62">
        <v>0</v>
      </c>
    </row>
    <row r="4246" spans="1:5" x14ac:dyDescent="0.2">
      <c r="A4246" s="60">
        <v>38196</v>
      </c>
      <c r="B4246" s="7" t="s">
        <v>4234</v>
      </c>
      <c r="C4246" s="60" t="s">
        <v>43</v>
      </c>
      <c r="D4246" s="61">
        <v>32.11</v>
      </c>
      <c r="E4246" s="62">
        <v>0</v>
      </c>
    </row>
    <row r="4247" spans="1:5" x14ac:dyDescent="0.2">
      <c r="A4247" s="60">
        <v>1543</v>
      </c>
      <c r="B4247" s="7" t="s">
        <v>4235</v>
      </c>
      <c r="C4247" s="60" t="s">
        <v>43</v>
      </c>
      <c r="D4247" s="61">
        <v>34.130000000000003</v>
      </c>
      <c r="E4247" s="62">
        <v>0</v>
      </c>
    </row>
    <row r="4248" spans="1:5" x14ac:dyDescent="0.2">
      <c r="A4248" s="60">
        <v>1585</v>
      </c>
      <c r="B4248" s="7" t="s">
        <v>4236</v>
      </c>
      <c r="C4248" s="60" t="s">
        <v>43</v>
      </c>
      <c r="D4248" s="61">
        <v>6.61</v>
      </c>
      <c r="E4248" s="62">
        <v>0</v>
      </c>
    </row>
    <row r="4249" spans="1:5" x14ac:dyDescent="0.2">
      <c r="A4249" s="60">
        <v>1593</v>
      </c>
      <c r="B4249" s="7" t="s">
        <v>4237</v>
      </c>
      <c r="C4249" s="60" t="s">
        <v>43</v>
      </c>
      <c r="D4249" s="61">
        <v>35.1</v>
      </c>
      <c r="E4249" s="62">
        <v>0</v>
      </c>
    </row>
    <row r="4250" spans="1:5" x14ac:dyDescent="0.2">
      <c r="A4250" s="60">
        <v>11838</v>
      </c>
      <c r="B4250" s="7" t="s">
        <v>4238</v>
      </c>
      <c r="C4250" s="60" t="s">
        <v>43</v>
      </c>
      <c r="D4250" s="61">
        <v>46.31</v>
      </c>
      <c r="E4250" s="62">
        <v>0</v>
      </c>
    </row>
    <row r="4251" spans="1:5" x14ac:dyDescent="0.2">
      <c r="A4251" s="60">
        <v>1594</v>
      </c>
      <c r="B4251" s="7" t="s">
        <v>4239</v>
      </c>
      <c r="C4251" s="60" t="s">
        <v>43</v>
      </c>
      <c r="D4251" s="61">
        <v>46.82</v>
      </c>
      <c r="E4251" s="62">
        <v>0</v>
      </c>
    </row>
    <row r="4252" spans="1:5" x14ac:dyDescent="0.2">
      <c r="A4252" s="60">
        <v>1586</v>
      </c>
      <c r="B4252" s="7" t="s">
        <v>4240</v>
      </c>
      <c r="C4252" s="60" t="s">
        <v>43</v>
      </c>
      <c r="D4252" s="61">
        <v>8.36</v>
      </c>
      <c r="E4252" s="62">
        <v>0</v>
      </c>
    </row>
    <row r="4253" spans="1:5" x14ac:dyDescent="0.2">
      <c r="A4253" s="60">
        <v>11839</v>
      </c>
      <c r="B4253" s="7" t="s">
        <v>4241</v>
      </c>
      <c r="C4253" s="60" t="s">
        <v>43</v>
      </c>
      <c r="D4253" s="61">
        <v>67.38</v>
      </c>
      <c r="E4253" s="62">
        <v>0</v>
      </c>
    </row>
    <row r="4254" spans="1:5" x14ac:dyDescent="0.2">
      <c r="A4254" s="60">
        <v>1587</v>
      </c>
      <c r="B4254" s="7" t="s">
        <v>4242</v>
      </c>
      <c r="C4254" s="60" t="s">
        <v>43</v>
      </c>
      <c r="D4254" s="61">
        <v>8.52</v>
      </c>
      <c r="E4254" s="62">
        <v>0</v>
      </c>
    </row>
    <row r="4255" spans="1:5" x14ac:dyDescent="0.2">
      <c r="A4255" s="60">
        <v>1545</v>
      </c>
      <c r="B4255" s="7" t="s">
        <v>4243</v>
      </c>
      <c r="C4255" s="60" t="s">
        <v>43</v>
      </c>
      <c r="D4255" s="61">
        <v>80.86</v>
      </c>
      <c r="E4255" s="62">
        <v>0</v>
      </c>
    </row>
    <row r="4256" spans="1:5" x14ac:dyDescent="0.2">
      <c r="A4256" s="60">
        <v>1588</v>
      </c>
      <c r="B4256" s="7" t="s">
        <v>4244</v>
      </c>
      <c r="C4256" s="60" t="s">
        <v>43</v>
      </c>
      <c r="D4256" s="61">
        <v>11.69</v>
      </c>
      <c r="E4256" s="62">
        <v>0</v>
      </c>
    </row>
    <row r="4257" spans="1:5" x14ac:dyDescent="0.2">
      <c r="A4257" s="60">
        <v>1535</v>
      </c>
      <c r="B4257" s="7" t="s">
        <v>4245</v>
      </c>
      <c r="C4257" s="60" t="s">
        <v>43</v>
      </c>
      <c r="D4257" s="61">
        <v>6.73</v>
      </c>
      <c r="E4257" s="62">
        <v>0</v>
      </c>
    </row>
    <row r="4258" spans="1:5" x14ac:dyDescent="0.2">
      <c r="A4258" s="60">
        <v>1589</v>
      </c>
      <c r="B4258" s="7" t="s">
        <v>4246</v>
      </c>
      <c r="C4258" s="60" t="s">
        <v>43</v>
      </c>
      <c r="D4258" s="61">
        <v>12.05</v>
      </c>
      <c r="E4258" s="62">
        <v>0</v>
      </c>
    </row>
    <row r="4259" spans="1:5" x14ac:dyDescent="0.2">
      <c r="A4259" s="60">
        <v>1546</v>
      </c>
      <c r="B4259" s="7" t="s">
        <v>4247</v>
      </c>
      <c r="C4259" s="60" t="s">
        <v>43</v>
      </c>
      <c r="D4259" s="61">
        <v>136.44999999999999</v>
      </c>
      <c r="E4259" s="62">
        <v>0</v>
      </c>
    </row>
    <row r="4260" spans="1:5" x14ac:dyDescent="0.2">
      <c r="A4260" s="60">
        <v>1590</v>
      </c>
      <c r="B4260" s="7" t="s">
        <v>4248</v>
      </c>
      <c r="C4260" s="60" t="s">
        <v>43</v>
      </c>
      <c r="D4260" s="61">
        <v>21.22</v>
      </c>
      <c r="E4260" s="62">
        <v>0</v>
      </c>
    </row>
    <row r="4261" spans="1:5" x14ac:dyDescent="0.2">
      <c r="A4261" s="60">
        <v>38415</v>
      </c>
      <c r="B4261" s="7" t="s">
        <v>4249</v>
      </c>
      <c r="C4261" s="60" t="s">
        <v>43</v>
      </c>
      <c r="D4261" s="61">
        <v>706.82</v>
      </c>
      <c r="E4261" s="62">
        <v>0</v>
      </c>
    </row>
    <row r="4262" spans="1:5" x14ac:dyDescent="0.2">
      <c r="A4262" s="60">
        <v>38414</v>
      </c>
      <c r="B4262" s="7" t="s">
        <v>4250</v>
      </c>
      <c r="C4262" s="60" t="s">
        <v>43</v>
      </c>
      <c r="D4262" s="61">
        <v>901.6</v>
      </c>
      <c r="E4262" s="62">
        <v>0</v>
      </c>
    </row>
    <row r="4263" spans="1:5" x14ac:dyDescent="0.2">
      <c r="A4263" s="60">
        <v>38128</v>
      </c>
      <c r="B4263" s="7" t="s">
        <v>4251</v>
      </c>
      <c r="C4263" s="60" t="s">
        <v>17</v>
      </c>
      <c r="D4263" s="61">
        <v>0.94</v>
      </c>
      <c r="E4263" s="62">
        <v>0</v>
      </c>
    </row>
    <row r="4264" spans="1:5" x14ac:dyDescent="0.2">
      <c r="A4264" s="60">
        <v>7253</v>
      </c>
      <c r="B4264" s="7" t="s">
        <v>4252</v>
      </c>
      <c r="C4264" s="60" t="s">
        <v>24</v>
      </c>
      <c r="D4264" s="61">
        <v>201.42</v>
      </c>
      <c r="E4264" s="62">
        <v>0</v>
      </c>
    </row>
    <row r="4265" spans="1:5" x14ac:dyDescent="0.2">
      <c r="A4265" s="60">
        <v>4806</v>
      </c>
      <c r="B4265" s="7" t="s">
        <v>4253</v>
      </c>
      <c r="C4265" s="60" t="s">
        <v>23</v>
      </c>
      <c r="D4265" s="61">
        <v>15.77</v>
      </c>
      <c r="E4265" s="62">
        <v>0</v>
      </c>
    </row>
    <row r="4266" spans="1:5" x14ac:dyDescent="0.2">
      <c r="A4266" s="60">
        <v>34401</v>
      </c>
      <c r="B4266" s="7" t="s">
        <v>4254</v>
      </c>
      <c r="C4266" s="60" t="s">
        <v>43</v>
      </c>
      <c r="D4266" s="61">
        <v>1.66</v>
      </c>
      <c r="E4266" s="62">
        <v>0</v>
      </c>
    </row>
    <row r="4267" spans="1:5" x14ac:dyDescent="0.2">
      <c r="A4267" s="60">
        <v>7256</v>
      </c>
      <c r="B4267" s="7" t="s">
        <v>4255</v>
      </c>
      <c r="C4267" s="60" t="s">
        <v>43</v>
      </c>
      <c r="D4267" s="61">
        <v>1.18</v>
      </c>
      <c r="E4267" s="62">
        <v>0</v>
      </c>
    </row>
    <row r="4268" spans="1:5" x14ac:dyDescent="0.2">
      <c r="A4268" s="60">
        <v>7260</v>
      </c>
      <c r="B4268" s="7" t="s">
        <v>4256</v>
      </c>
      <c r="C4268" s="60" t="s">
        <v>43</v>
      </c>
      <c r="D4268" s="61">
        <v>2.2400000000000002</v>
      </c>
      <c r="E4268" s="62">
        <v>0</v>
      </c>
    </row>
    <row r="4269" spans="1:5" x14ac:dyDescent="0.2">
      <c r="A4269" s="60">
        <v>7258</v>
      </c>
      <c r="B4269" s="7" t="s">
        <v>4257</v>
      </c>
      <c r="C4269" s="60" t="s">
        <v>43</v>
      </c>
      <c r="D4269" s="61">
        <v>0.57999999999999996</v>
      </c>
      <c r="E4269" s="62">
        <v>0</v>
      </c>
    </row>
    <row r="4270" spans="1:5" x14ac:dyDescent="0.2">
      <c r="A4270" s="60">
        <v>34400</v>
      </c>
      <c r="B4270" s="7" t="s">
        <v>4258</v>
      </c>
      <c r="C4270" s="60" t="s">
        <v>43</v>
      </c>
      <c r="D4270" s="61">
        <v>4.62</v>
      </c>
      <c r="E4270" s="62">
        <v>0</v>
      </c>
    </row>
    <row r="4271" spans="1:5" x14ac:dyDescent="0.2">
      <c r="A4271" s="60">
        <v>10617</v>
      </c>
      <c r="B4271" s="7" t="s">
        <v>4259</v>
      </c>
      <c r="C4271" s="60" t="s">
        <v>43</v>
      </c>
      <c r="D4271" s="61">
        <v>5.95</v>
      </c>
      <c r="E4271" s="62">
        <v>0</v>
      </c>
    </row>
    <row r="4272" spans="1:5" x14ac:dyDescent="0.2">
      <c r="A4272" s="60">
        <v>44261</v>
      </c>
      <c r="B4272" s="7" t="s">
        <v>4260</v>
      </c>
      <c r="C4272" s="60" t="s">
        <v>43</v>
      </c>
      <c r="D4272" s="61">
        <v>169.13</v>
      </c>
      <c r="E4272" s="62">
        <v>0</v>
      </c>
    </row>
    <row r="4273" spans="1:5" x14ac:dyDescent="0.2">
      <c r="A4273" s="60">
        <v>7274</v>
      </c>
      <c r="B4273" s="7" t="s">
        <v>4261</v>
      </c>
      <c r="C4273" s="60" t="s">
        <v>43</v>
      </c>
      <c r="D4273" s="61">
        <v>81.88</v>
      </c>
      <c r="E4273" s="62">
        <v>0</v>
      </c>
    </row>
    <row r="4274" spans="1:5" x14ac:dyDescent="0.2">
      <c r="A4274" s="60">
        <v>44326</v>
      </c>
      <c r="B4274" s="7" t="s">
        <v>4262</v>
      </c>
      <c r="C4274" s="60" t="s">
        <v>43</v>
      </c>
      <c r="D4274" s="61">
        <v>1768.47</v>
      </c>
      <c r="E4274" s="62">
        <v>0</v>
      </c>
    </row>
    <row r="4275" spans="1:5" x14ac:dyDescent="0.2">
      <c r="A4275" s="60">
        <v>154</v>
      </c>
      <c r="B4275" s="7" t="s">
        <v>4263</v>
      </c>
      <c r="C4275" s="60" t="s">
        <v>91</v>
      </c>
      <c r="D4275" s="61">
        <v>74.319999999999993</v>
      </c>
      <c r="E4275" s="62">
        <v>0</v>
      </c>
    </row>
    <row r="4276" spans="1:5" x14ac:dyDescent="0.2">
      <c r="A4276" s="60">
        <v>38121</v>
      </c>
      <c r="B4276" s="7" t="s">
        <v>4264</v>
      </c>
      <c r="C4276" s="60" t="s">
        <v>91</v>
      </c>
      <c r="D4276" s="61">
        <v>17.32</v>
      </c>
      <c r="E4276" s="62">
        <v>0</v>
      </c>
    </row>
    <row r="4277" spans="1:5" x14ac:dyDescent="0.2">
      <c r="A4277" s="60">
        <v>43776</v>
      </c>
      <c r="B4277" s="7" t="s">
        <v>4265</v>
      </c>
      <c r="C4277" s="60" t="s">
        <v>91</v>
      </c>
      <c r="D4277" s="61">
        <v>28.02</v>
      </c>
      <c r="E4277" s="62">
        <v>0</v>
      </c>
    </row>
    <row r="4278" spans="1:5" x14ac:dyDescent="0.2">
      <c r="A4278" s="60">
        <v>7343</v>
      </c>
      <c r="B4278" s="7" t="s">
        <v>4266</v>
      </c>
      <c r="C4278" s="60" t="s">
        <v>91</v>
      </c>
      <c r="D4278" s="61">
        <v>25.48</v>
      </c>
      <c r="E4278" s="62">
        <v>0</v>
      </c>
    </row>
    <row r="4279" spans="1:5" x14ac:dyDescent="0.2">
      <c r="A4279" s="60">
        <v>7348</v>
      </c>
      <c r="B4279" s="7" t="s">
        <v>4267</v>
      </c>
      <c r="C4279" s="60" t="s">
        <v>91</v>
      </c>
      <c r="D4279" s="61">
        <v>22.49</v>
      </c>
      <c r="E4279" s="62">
        <v>0</v>
      </c>
    </row>
    <row r="4280" spans="1:5" x14ac:dyDescent="0.2">
      <c r="A4280" s="60">
        <v>7313</v>
      </c>
      <c r="B4280" s="7" t="s">
        <v>4268</v>
      </c>
      <c r="C4280" s="60" t="s">
        <v>91</v>
      </c>
      <c r="D4280" s="61">
        <v>24.74</v>
      </c>
      <c r="E4280" s="62">
        <v>0</v>
      </c>
    </row>
    <row r="4281" spans="1:5" x14ac:dyDescent="0.2">
      <c r="A4281" s="60">
        <v>7319</v>
      </c>
      <c r="B4281" s="7" t="s">
        <v>4269</v>
      </c>
      <c r="C4281" s="60" t="s">
        <v>91</v>
      </c>
      <c r="D4281" s="61">
        <v>14.16</v>
      </c>
      <c r="E4281" s="62">
        <v>0</v>
      </c>
    </row>
    <row r="4282" spans="1:5" x14ac:dyDescent="0.2">
      <c r="A4282" s="60">
        <v>7314</v>
      </c>
      <c r="B4282" s="7" t="s">
        <v>4270</v>
      </c>
      <c r="C4282" s="60" t="s">
        <v>91</v>
      </c>
      <c r="D4282" s="61">
        <v>60.54</v>
      </c>
      <c r="E4282" s="62">
        <v>0</v>
      </c>
    </row>
    <row r="4283" spans="1:5" x14ac:dyDescent="0.2">
      <c r="A4283" s="60">
        <v>7304</v>
      </c>
      <c r="B4283" s="7" t="s">
        <v>4271</v>
      </c>
      <c r="C4283" s="60" t="s">
        <v>91</v>
      </c>
      <c r="D4283" s="61">
        <v>83.04</v>
      </c>
      <c r="E4283" s="62">
        <v>0</v>
      </c>
    </row>
    <row r="4284" spans="1:5" x14ac:dyDescent="0.2">
      <c r="A4284" s="60">
        <v>43649</v>
      </c>
      <c r="B4284" s="7" t="s">
        <v>4272</v>
      </c>
      <c r="C4284" s="60" t="s">
        <v>91</v>
      </c>
      <c r="D4284" s="61">
        <v>42.94</v>
      </c>
      <c r="E4284" s="62">
        <v>0</v>
      </c>
    </row>
    <row r="4285" spans="1:5" x14ac:dyDescent="0.2">
      <c r="A4285" s="60">
        <v>43650</v>
      </c>
      <c r="B4285" s="7" t="s">
        <v>4273</v>
      </c>
      <c r="C4285" s="60" t="s">
        <v>91</v>
      </c>
      <c r="D4285" s="61">
        <v>40.58</v>
      </c>
      <c r="E4285" s="62">
        <v>0</v>
      </c>
    </row>
    <row r="4286" spans="1:5" x14ac:dyDescent="0.2">
      <c r="A4286" s="60">
        <v>7311</v>
      </c>
      <c r="B4286" s="7" t="s">
        <v>4274</v>
      </c>
      <c r="C4286" s="60" t="s">
        <v>91</v>
      </c>
      <c r="D4286" s="61">
        <v>41.57</v>
      </c>
      <c r="E4286" s="62">
        <v>0</v>
      </c>
    </row>
    <row r="4287" spans="1:5" x14ac:dyDescent="0.2">
      <c r="A4287" s="60">
        <v>7292</v>
      </c>
      <c r="B4287" s="7" t="s">
        <v>4275</v>
      </c>
      <c r="C4287" s="60" t="s">
        <v>91</v>
      </c>
      <c r="D4287" s="61">
        <v>40.25</v>
      </c>
      <c r="E4287" s="62">
        <v>0</v>
      </c>
    </row>
    <row r="4288" spans="1:5" x14ac:dyDescent="0.2">
      <c r="A4288" s="60">
        <v>7293</v>
      </c>
      <c r="B4288" s="7" t="s">
        <v>4276</v>
      </c>
      <c r="C4288" s="60" t="s">
        <v>91</v>
      </c>
      <c r="D4288" s="61">
        <v>44.53</v>
      </c>
      <c r="E4288" s="62">
        <v>0</v>
      </c>
    </row>
    <row r="4289" spans="1:5" x14ac:dyDescent="0.2">
      <c r="A4289" s="60">
        <v>7306</v>
      </c>
      <c r="B4289" s="7" t="s">
        <v>4277</v>
      </c>
      <c r="C4289" s="60" t="s">
        <v>91</v>
      </c>
      <c r="D4289" s="61">
        <v>49.14</v>
      </c>
      <c r="E4289" s="62">
        <v>0</v>
      </c>
    </row>
    <row r="4290" spans="1:5" x14ac:dyDescent="0.2">
      <c r="A4290" s="60">
        <v>7288</v>
      </c>
      <c r="B4290" s="7" t="s">
        <v>4278</v>
      </c>
      <c r="C4290" s="60" t="s">
        <v>91</v>
      </c>
      <c r="D4290" s="61">
        <v>40.799999999999997</v>
      </c>
      <c r="E4290" s="62">
        <v>0</v>
      </c>
    </row>
    <row r="4291" spans="1:5" x14ac:dyDescent="0.2">
      <c r="A4291" s="60">
        <v>43625</v>
      </c>
      <c r="B4291" s="7" t="s">
        <v>4279</v>
      </c>
      <c r="C4291" s="60" t="s">
        <v>91</v>
      </c>
      <c r="D4291" s="61">
        <v>32.94</v>
      </c>
      <c r="E4291" s="62">
        <v>0</v>
      </c>
    </row>
    <row r="4292" spans="1:5" x14ac:dyDescent="0.2">
      <c r="A4292" s="60">
        <v>43647</v>
      </c>
      <c r="B4292" s="7" t="s">
        <v>4280</v>
      </c>
      <c r="C4292" s="60" t="s">
        <v>91</v>
      </c>
      <c r="D4292" s="61">
        <v>29.93</v>
      </c>
      <c r="E4292" s="62">
        <v>0</v>
      </c>
    </row>
    <row r="4293" spans="1:5" x14ac:dyDescent="0.2">
      <c r="A4293" s="60">
        <v>43648</v>
      </c>
      <c r="B4293" s="7" t="s">
        <v>4281</v>
      </c>
      <c r="C4293" s="60" t="s">
        <v>91</v>
      </c>
      <c r="D4293" s="61">
        <v>28.88</v>
      </c>
      <c r="E4293" s="62">
        <v>0</v>
      </c>
    </row>
    <row r="4294" spans="1:5" x14ac:dyDescent="0.2">
      <c r="A4294" s="60">
        <v>35693</v>
      </c>
      <c r="B4294" s="7" t="s">
        <v>4282</v>
      </c>
      <c r="C4294" s="60" t="s">
        <v>91</v>
      </c>
      <c r="D4294" s="61">
        <v>13.99</v>
      </c>
      <c r="E4294" s="62">
        <v>0</v>
      </c>
    </row>
    <row r="4295" spans="1:5" x14ac:dyDescent="0.2">
      <c r="A4295" s="60">
        <v>7356</v>
      </c>
      <c r="B4295" s="7" t="s">
        <v>4283</v>
      </c>
      <c r="C4295" s="60" t="s">
        <v>91</v>
      </c>
      <c r="D4295" s="61">
        <v>33.54</v>
      </c>
      <c r="E4295" s="62">
        <v>0</v>
      </c>
    </row>
    <row r="4296" spans="1:5" x14ac:dyDescent="0.2">
      <c r="A4296" s="60">
        <v>35692</v>
      </c>
      <c r="B4296" s="7" t="s">
        <v>4284</v>
      </c>
      <c r="C4296" s="60" t="s">
        <v>91</v>
      </c>
      <c r="D4296" s="61">
        <v>21.95</v>
      </c>
      <c r="E4296" s="62">
        <v>0</v>
      </c>
    </row>
    <row r="4297" spans="1:5" x14ac:dyDescent="0.2">
      <c r="A4297" s="60">
        <v>43624</v>
      </c>
      <c r="B4297" s="7" t="s">
        <v>4285</v>
      </c>
      <c r="C4297" s="60" t="s">
        <v>91</v>
      </c>
      <c r="D4297" s="61">
        <v>40.880000000000003</v>
      </c>
      <c r="E4297" s="62">
        <v>0</v>
      </c>
    </row>
    <row r="4298" spans="1:5" x14ac:dyDescent="0.2">
      <c r="A4298" s="60">
        <v>7342</v>
      </c>
      <c r="B4298" s="7" t="s">
        <v>4286</v>
      </c>
      <c r="C4298" s="60" t="s">
        <v>17</v>
      </c>
      <c r="D4298" s="61">
        <v>2.71</v>
      </c>
      <c r="E4298" s="62">
        <v>0</v>
      </c>
    </row>
    <row r="4299" spans="1:5" x14ac:dyDescent="0.2">
      <c r="A4299" s="60">
        <v>7350</v>
      </c>
      <c r="B4299" s="7" t="s">
        <v>4287</v>
      </c>
      <c r="C4299" s="60" t="s">
        <v>91</v>
      </c>
      <c r="D4299" s="61">
        <v>48.41</v>
      </c>
      <c r="E4299" s="62">
        <v>0</v>
      </c>
    </row>
    <row r="4300" spans="1:5" x14ac:dyDescent="0.2">
      <c r="A4300" s="60">
        <v>39574</v>
      </c>
      <c r="B4300" s="7" t="s">
        <v>4288</v>
      </c>
      <c r="C4300" s="60" t="s">
        <v>43</v>
      </c>
      <c r="D4300" s="61">
        <v>4.37</v>
      </c>
      <c r="E4300" s="62">
        <v>0</v>
      </c>
    </row>
    <row r="4301" spans="1:5" x14ac:dyDescent="0.2">
      <c r="A4301" s="60">
        <v>11060</v>
      </c>
      <c r="B4301" s="7" t="s">
        <v>4289</v>
      </c>
      <c r="C4301" s="60" t="s">
        <v>43</v>
      </c>
      <c r="D4301" s="61">
        <v>32.58</v>
      </c>
      <c r="E4301" s="62">
        <v>0</v>
      </c>
    </row>
    <row r="4302" spans="1:5" x14ac:dyDescent="0.2">
      <c r="A4302" s="60">
        <v>37401</v>
      </c>
      <c r="B4302" s="7" t="s">
        <v>4290</v>
      </c>
      <c r="C4302" s="60" t="s">
        <v>43</v>
      </c>
      <c r="D4302" s="61">
        <v>47.78</v>
      </c>
      <c r="E4302" s="62">
        <v>0</v>
      </c>
    </row>
    <row r="4303" spans="1:5" x14ac:dyDescent="0.2">
      <c r="A4303" s="60">
        <v>38101</v>
      </c>
      <c r="B4303" s="7" t="s">
        <v>4291</v>
      </c>
      <c r="C4303" s="60" t="s">
        <v>43</v>
      </c>
      <c r="D4303" s="61">
        <v>8.42</v>
      </c>
      <c r="E4303" s="62">
        <v>0</v>
      </c>
    </row>
    <row r="4304" spans="1:5" x14ac:dyDescent="0.2">
      <c r="A4304" s="60">
        <v>7528</v>
      </c>
      <c r="B4304" s="7" t="s">
        <v>4292</v>
      </c>
      <c r="C4304" s="60" t="s">
        <v>43</v>
      </c>
      <c r="D4304" s="61">
        <v>9.9</v>
      </c>
      <c r="E4304" s="62">
        <v>0</v>
      </c>
    </row>
    <row r="4305" spans="1:5" x14ac:dyDescent="0.2">
      <c r="A4305" s="60">
        <v>12147</v>
      </c>
      <c r="B4305" s="7" t="s">
        <v>4293</v>
      </c>
      <c r="C4305" s="60" t="s">
        <v>43</v>
      </c>
      <c r="D4305" s="61">
        <v>15.09</v>
      </c>
      <c r="E4305" s="62">
        <v>0</v>
      </c>
    </row>
    <row r="4306" spans="1:5" x14ac:dyDescent="0.2">
      <c r="A4306" s="60">
        <v>38075</v>
      </c>
      <c r="B4306" s="7" t="s">
        <v>4294</v>
      </c>
      <c r="C4306" s="60" t="s">
        <v>43</v>
      </c>
      <c r="D4306" s="61">
        <v>17.149999999999999</v>
      </c>
      <c r="E4306" s="62">
        <v>0</v>
      </c>
    </row>
    <row r="4307" spans="1:5" x14ac:dyDescent="0.2">
      <c r="A4307" s="60">
        <v>38102</v>
      </c>
      <c r="B4307" s="7" t="s">
        <v>4295</v>
      </c>
      <c r="C4307" s="60" t="s">
        <v>43</v>
      </c>
      <c r="D4307" s="61">
        <v>10.78</v>
      </c>
      <c r="E4307" s="62">
        <v>0</v>
      </c>
    </row>
    <row r="4308" spans="1:5" x14ac:dyDescent="0.2">
      <c r="A4308" s="60">
        <v>7525</v>
      </c>
      <c r="B4308" s="7" t="s">
        <v>4296</v>
      </c>
      <c r="C4308" s="60" t="s">
        <v>43</v>
      </c>
      <c r="D4308" s="61">
        <v>48.74</v>
      </c>
      <c r="E4308" s="62">
        <v>0</v>
      </c>
    </row>
    <row r="4309" spans="1:5" x14ac:dyDescent="0.2">
      <c r="A4309" s="60">
        <v>7524</v>
      </c>
      <c r="B4309" s="7" t="s">
        <v>4297</v>
      </c>
      <c r="C4309" s="60" t="s">
        <v>43</v>
      </c>
      <c r="D4309" s="61">
        <v>45.93</v>
      </c>
      <c r="E4309" s="62">
        <v>0</v>
      </c>
    </row>
    <row r="4310" spans="1:5" x14ac:dyDescent="0.2">
      <c r="A4310" s="60">
        <v>38105</v>
      </c>
      <c r="B4310" s="7" t="s">
        <v>4298</v>
      </c>
      <c r="C4310" s="60" t="s">
        <v>43</v>
      </c>
      <c r="D4310" s="61">
        <v>11.8</v>
      </c>
      <c r="E4310" s="62">
        <v>0</v>
      </c>
    </row>
    <row r="4311" spans="1:5" x14ac:dyDescent="0.2">
      <c r="A4311" s="60">
        <v>38084</v>
      </c>
      <c r="B4311" s="7" t="s">
        <v>4299</v>
      </c>
      <c r="C4311" s="60" t="s">
        <v>43</v>
      </c>
      <c r="D4311" s="61">
        <v>16.760000000000002</v>
      </c>
      <c r="E4311" s="62">
        <v>0</v>
      </c>
    </row>
    <row r="4312" spans="1:5" x14ac:dyDescent="0.2">
      <c r="A4312" s="60">
        <v>38103</v>
      </c>
      <c r="B4312" s="7" t="s">
        <v>4300</v>
      </c>
      <c r="C4312" s="60" t="s">
        <v>43</v>
      </c>
      <c r="D4312" s="61">
        <v>17.71</v>
      </c>
      <c r="E4312" s="62">
        <v>0</v>
      </c>
    </row>
    <row r="4313" spans="1:5" x14ac:dyDescent="0.2">
      <c r="A4313" s="60">
        <v>38082</v>
      </c>
      <c r="B4313" s="7" t="s">
        <v>4301</v>
      </c>
      <c r="C4313" s="60" t="s">
        <v>43</v>
      </c>
      <c r="D4313" s="61">
        <v>21.82</v>
      </c>
      <c r="E4313" s="62">
        <v>0</v>
      </c>
    </row>
    <row r="4314" spans="1:5" x14ac:dyDescent="0.2">
      <c r="A4314" s="60">
        <v>38104</v>
      </c>
      <c r="B4314" s="7" t="s">
        <v>4302</v>
      </c>
      <c r="C4314" s="60" t="s">
        <v>43</v>
      </c>
      <c r="D4314" s="61">
        <v>34.68</v>
      </c>
      <c r="E4314" s="62">
        <v>0</v>
      </c>
    </row>
    <row r="4315" spans="1:5" x14ac:dyDescent="0.2">
      <c r="A4315" s="60">
        <v>38083</v>
      </c>
      <c r="B4315" s="7" t="s">
        <v>4303</v>
      </c>
      <c r="C4315" s="60" t="s">
        <v>43</v>
      </c>
      <c r="D4315" s="61">
        <v>38.51</v>
      </c>
      <c r="E4315" s="62">
        <v>0</v>
      </c>
    </row>
    <row r="4316" spans="1:5" x14ac:dyDescent="0.2">
      <c r="A4316" s="60">
        <v>38076</v>
      </c>
      <c r="B4316" s="7" t="s">
        <v>4304</v>
      </c>
      <c r="C4316" s="60" t="s">
        <v>43</v>
      </c>
      <c r="D4316" s="61">
        <v>19.22</v>
      </c>
      <c r="E4316" s="62">
        <v>0</v>
      </c>
    </row>
    <row r="4317" spans="1:5" x14ac:dyDescent="0.2">
      <c r="A4317" s="60">
        <v>7592</v>
      </c>
      <c r="B4317" s="7" t="s">
        <v>4305</v>
      </c>
      <c r="C4317" s="60" t="s">
        <v>188</v>
      </c>
      <c r="D4317" s="61">
        <v>42.26</v>
      </c>
      <c r="E4317" s="62">
        <v>0</v>
      </c>
    </row>
    <row r="4318" spans="1:5" x14ac:dyDescent="0.2">
      <c r="A4318" s="60">
        <v>40820</v>
      </c>
      <c r="B4318" s="7" t="s">
        <v>4306</v>
      </c>
      <c r="C4318" s="60" t="s">
        <v>190</v>
      </c>
      <c r="D4318" s="61">
        <v>7426.41</v>
      </c>
      <c r="E4318" s="62">
        <v>0</v>
      </c>
    </row>
    <row r="4319" spans="1:5" x14ac:dyDescent="0.2">
      <c r="A4319" s="60">
        <v>11826</v>
      </c>
      <c r="B4319" s="7" t="s">
        <v>4307</v>
      </c>
      <c r="C4319" s="60" t="s">
        <v>43</v>
      </c>
      <c r="D4319" s="61">
        <v>93.46</v>
      </c>
      <c r="E4319" s="62">
        <v>0</v>
      </c>
    </row>
    <row r="4320" spans="1:5" x14ac:dyDescent="0.2">
      <c r="A4320" s="60">
        <v>7606</v>
      </c>
      <c r="B4320" s="7" t="s">
        <v>4308</v>
      </c>
      <c r="C4320" s="60" t="s">
        <v>43</v>
      </c>
      <c r="D4320" s="61">
        <v>112.4</v>
      </c>
      <c r="E4320" s="62">
        <v>0</v>
      </c>
    </row>
    <row r="4321" spans="1:5" x14ac:dyDescent="0.2">
      <c r="A4321" s="60">
        <v>11825</v>
      </c>
      <c r="B4321" s="7" t="s">
        <v>4309</v>
      </c>
      <c r="C4321" s="60" t="s">
        <v>43</v>
      </c>
      <c r="D4321" s="61">
        <v>118.24</v>
      </c>
      <c r="E4321" s="62">
        <v>0</v>
      </c>
    </row>
    <row r="4322" spans="1:5" x14ac:dyDescent="0.2">
      <c r="A4322" s="60">
        <v>11767</v>
      </c>
      <c r="B4322" s="7" t="s">
        <v>4310</v>
      </c>
      <c r="C4322" s="60" t="s">
        <v>43</v>
      </c>
      <c r="D4322" s="61">
        <v>314.93</v>
      </c>
      <c r="E4322" s="62">
        <v>0</v>
      </c>
    </row>
    <row r="4323" spans="1:5" x14ac:dyDescent="0.2">
      <c r="A4323" s="60">
        <v>11763</v>
      </c>
      <c r="B4323" s="7" t="s">
        <v>4311</v>
      </c>
      <c r="C4323" s="60" t="s">
        <v>43</v>
      </c>
      <c r="D4323" s="61">
        <v>245.45</v>
      </c>
      <c r="E4323" s="62">
        <v>0</v>
      </c>
    </row>
    <row r="4324" spans="1:5" x14ac:dyDescent="0.2">
      <c r="A4324" s="60">
        <v>11764</v>
      </c>
      <c r="B4324" s="7" t="s">
        <v>4312</v>
      </c>
      <c r="C4324" s="60" t="s">
        <v>43</v>
      </c>
      <c r="D4324" s="61">
        <v>201.38</v>
      </c>
      <c r="E4324" s="62">
        <v>0</v>
      </c>
    </row>
    <row r="4325" spans="1:5" x14ac:dyDescent="0.2">
      <c r="A4325" s="60">
        <v>11829</v>
      </c>
      <c r="B4325" s="7" t="s">
        <v>4313</v>
      </c>
      <c r="C4325" s="60" t="s">
        <v>43</v>
      </c>
      <c r="D4325" s="61">
        <v>48.67</v>
      </c>
      <c r="E4325" s="62">
        <v>0</v>
      </c>
    </row>
    <row r="4326" spans="1:5" x14ac:dyDescent="0.2">
      <c r="A4326" s="60">
        <v>11830</v>
      </c>
      <c r="B4326" s="7" t="s">
        <v>4314</v>
      </c>
      <c r="C4326" s="60" t="s">
        <v>43</v>
      </c>
      <c r="D4326" s="61">
        <v>52.56</v>
      </c>
      <c r="E4326" s="62">
        <v>0</v>
      </c>
    </row>
    <row r="4327" spans="1:5" x14ac:dyDescent="0.2">
      <c r="A4327" s="60">
        <v>11765</v>
      </c>
      <c r="B4327" s="7" t="s">
        <v>4315</v>
      </c>
      <c r="C4327" s="60" t="s">
        <v>43</v>
      </c>
      <c r="D4327" s="61">
        <v>134.21</v>
      </c>
      <c r="E4327" s="62">
        <v>0</v>
      </c>
    </row>
    <row r="4328" spans="1:5" x14ac:dyDescent="0.2">
      <c r="A4328" s="60">
        <v>11766</v>
      </c>
      <c r="B4328" s="7" t="s">
        <v>4316</v>
      </c>
      <c r="C4328" s="60" t="s">
        <v>43</v>
      </c>
      <c r="D4328" s="61">
        <v>73.41</v>
      </c>
      <c r="E4328" s="62">
        <v>0</v>
      </c>
    </row>
    <row r="4329" spans="1:5" x14ac:dyDescent="0.2">
      <c r="A4329" s="60">
        <v>11824</v>
      </c>
      <c r="B4329" s="7" t="s">
        <v>4317</v>
      </c>
      <c r="C4329" s="60" t="s">
        <v>43</v>
      </c>
      <c r="D4329" s="61">
        <v>86.35</v>
      </c>
      <c r="E4329" s="62">
        <v>0</v>
      </c>
    </row>
    <row r="4330" spans="1:5" x14ac:dyDescent="0.2">
      <c r="A4330" s="60">
        <v>44045</v>
      </c>
      <c r="B4330" s="7" t="s">
        <v>4318</v>
      </c>
      <c r="C4330" s="60" t="s">
        <v>43</v>
      </c>
      <c r="D4330" s="61">
        <v>595.76</v>
      </c>
      <c r="E4330" s="62">
        <v>0</v>
      </c>
    </row>
    <row r="4331" spans="1:5" x14ac:dyDescent="0.2">
      <c r="A4331" s="60">
        <v>39702</v>
      </c>
      <c r="B4331" s="7" t="s">
        <v>4319</v>
      </c>
      <c r="C4331" s="60" t="s">
        <v>43</v>
      </c>
      <c r="D4331" s="61">
        <v>3956.65</v>
      </c>
      <c r="E4331" s="62">
        <v>0</v>
      </c>
    </row>
    <row r="4332" spans="1:5" x14ac:dyDescent="0.2">
      <c r="A4332" s="60">
        <v>13415</v>
      </c>
      <c r="B4332" s="7" t="s">
        <v>4320</v>
      </c>
      <c r="C4332" s="60" t="s">
        <v>43</v>
      </c>
      <c r="D4332" s="61">
        <v>129.9</v>
      </c>
      <c r="E4332" s="62">
        <v>0</v>
      </c>
    </row>
    <row r="4333" spans="1:5" x14ac:dyDescent="0.2">
      <c r="A4333" s="60">
        <v>7602</v>
      </c>
      <c r="B4333" s="7" t="s">
        <v>4321</v>
      </c>
      <c r="C4333" s="60" t="s">
        <v>43</v>
      </c>
      <c r="D4333" s="61">
        <v>82.89</v>
      </c>
      <c r="E4333" s="62">
        <v>0</v>
      </c>
    </row>
    <row r="4334" spans="1:5" x14ac:dyDescent="0.2">
      <c r="A4334" s="60">
        <v>7603</v>
      </c>
      <c r="B4334" s="7" t="s">
        <v>4322</v>
      </c>
      <c r="C4334" s="60" t="s">
        <v>43</v>
      </c>
      <c r="D4334" s="61">
        <v>70.33</v>
      </c>
      <c r="E4334" s="62">
        <v>0</v>
      </c>
    </row>
    <row r="4335" spans="1:5" x14ac:dyDescent="0.2">
      <c r="A4335" s="60">
        <v>11777</v>
      </c>
      <c r="B4335" s="7" t="s">
        <v>4323</v>
      </c>
      <c r="C4335" s="60" t="s">
        <v>43</v>
      </c>
      <c r="D4335" s="61">
        <v>194.94</v>
      </c>
      <c r="E4335" s="62">
        <v>0</v>
      </c>
    </row>
    <row r="4336" spans="1:5" x14ac:dyDescent="0.2">
      <c r="A4336" s="60">
        <v>13417</v>
      </c>
      <c r="B4336" s="7" t="s">
        <v>4324</v>
      </c>
      <c r="C4336" s="60" t="s">
        <v>43</v>
      </c>
      <c r="D4336" s="61">
        <v>169.18</v>
      </c>
      <c r="E4336" s="62">
        <v>0</v>
      </c>
    </row>
    <row r="4337" spans="1:5" x14ac:dyDescent="0.2">
      <c r="A4337" s="60">
        <v>36791</v>
      </c>
      <c r="B4337" s="7" t="s">
        <v>4325</v>
      </c>
      <c r="C4337" s="60" t="s">
        <v>43</v>
      </c>
      <c r="D4337" s="61">
        <v>253.92</v>
      </c>
      <c r="E4337" s="62">
        <v>0</v>
      </c>
    </row>
    <row r="4338" spans="1:5" x14ac:dyDescent="0.2">
      <c r="A4338" s="60">
        <v>36795</v>
      </c>
      <c r="B4338" s="7" t="s">
        <v>4326</v>
      </c>
      <c r="C4338" s="60" t="s">
        <v>43</v>
      </c>
      <c r="D4338" s="61">
        <v>3210.47</v>
      </c>
      <c r="E4338" s="62">
        <v>0</v>
      </c>
    </row>
    <row r="4339" spans="1:5" x14ac:dyDescent="0.2">
      <c r="A4339" s="60">
        <v>36796</v>
      </c>
      <c r="B4339" s="7" t="s">
        <v>4327</v>
      </c>
      <c r="C4339" s="60" t="s">
        <v>43</v>
      </c>
      <c r="D4339" s="61">
        <v>266.79000000000002</v>
      </c>
      <c r="E4339" s="62">
        <v>0</v>
      </c>
    </row>
    <row r="4340" spans="1:5" x14ac:dyDescent="0.2">
      <c r="A4340" s="60">
        <v>36792</v>
      </c>
      <c r="B4340" s="7" t="s">
        <v>4328</v>
      </c>
      <c r="C4340" s="60" t="s">
        <v>43</v>
      </c>
      <c r="D4340" s="61">
        <v>337.95</v>
      </c>
      <c r="E4340" s="62">
        <v>0</v>
      </c>
    </row>
    <row r="4341" spans="1:5" x14ac:dyDescent="0.2">
      <c r="A4341" s="60">
        <v>11773</v>
      </c>
      <c r="B4341" s="7" t="s">
        <v>4329</v>
      </c>
      <c r="C4341" s="60" t="s">
        <v>43</v>
      </c>
      <c r="D4341" s="61">
        <v>224.97</v>
      </c>
      <c r="E4341" s="62">
        <v>0</v>
      </c>
    </row>
    <row r="4342" spans="1:5" x14ac:dyDescent="0.2">
      <c r="A4342" s="60">
        <v>11762</v>
      </c>
      <c r="B4342" s="7" t="s">
        <v>4330</v>
      </c>
      <c r="C4342" s="60" t="s">
        <v>43</v>
      </c>
      <c r="D4342" s="61">
        <v>106.71</v>
      </c>
      <c r="E4342" s="62">
        <v>0</v>
      </c>
    </row>
    <row r="4343" spans="1:5" x14ac:dyDescent="0.2">
      <c r="A4343" s="60">
        <v>7604</v>
      </c>
      <c r="B4343" s="7" t="s">
        <v>4331</v>
      </c>
      <c r="C4343" s="60" t="s">
        <v>43</v>
      </c>
      <c r="D4343" s="61">
        <v>90.35</v>
      </c>
      <c r="E4343" s="62">
        <v>0</v>
      </c>
    </row>
    <row r="4344" spans="1:5" x14ac:dyDescent="0.2">
      <c r="A4344" s="60">
        <v>13984</v>
      </c>
      <c r="B4344" s="7" t="s">
        <v>4332</v>
      </c>
      <c r="C4344" s="60" t="s">
        <v>43</v>
      </c>
      <c r="D4344" s="61">
        <v>131.31</v>
      </c>
      <c r="E4344" s="62">
        <v>0</v>
      </c>
    </row>
    <row r="4345" spans="1:5" x14ac:dyDescent="0.2">
      <c r="A4345" s="60">
        <v>11772</v>
      </c>
      <c r="B4345" s="7" t="s">
        <v>4333</v>
      </c>
      <c r="C4345" s="60" t="s">
        <v>43</v>
      </c>
      <c r="D4345" s="61">
        <v>225.67</v>
      </c>
      <c r="E4345" s="62">
        <v>0</v>
      </c>
    </row>
    <row r="4346" spans="1:5" x14ac:dyDescent="0.2">
      <c r="A4346" s="60">
        <v>13983</v>
      </c>
      <c r="B4346" s="7" t="s">
        <v>4334</v>
      </c>
      <c r="C4346" s="60" t="s">
        <v>43</v>
      </c>
      <c r="D4346" s="61">
        <v>170.91</v>
      </c>
      <c r="E4346" s="62">
        <v>0</v>
      </c>
    </row>
    <row r="4347" spans="1:5" x14ac:dyDescent="0.2">
      <c r="A4347" s="60">
        <v>13416</v>
      </c>
      <c r="B4347" s="7" t="s">
        <v>4335</v>
      </c>
      <c r="C4347" s="60" t="s">
        <v>43</v>
      </c>
      <c r="D4347" s="61">
        <v>151.80000000000001</v>
      </c>
      <c r="E4347" s="62">
        <v>0</v>
      </c>
    </row>
    <row r="4348" spans="1:5" x14ac:dyDescent="0.2">
      <c r="A4348" s="60">
        <v>40329</v>
      </c>
      <c r="B4348" s="7" t="s">
        <v>4336</v>
      </c>
      <c r="C4348" s="60" t="s">
        <v>43</v>
      </c>
      <c r="D4348" s="61">
        <v>30.5</v>
      </c>
      <c r="E4348" s="62">
        <v>0</v>
      </c>
    </row>
    <row r="4349" spans="1:5" x14ac:dyDescent="0.2">
      <c r="A4349" s="60">
        <v>11823</v>
      </c>
      <c r="B4349" s="7" t="s">
        <v>4337</v>
      </c>
      <c r="C4349" s="60" t="s">
        <v>43</v>
      </c>
      <c r="D4349" s="61">
        <v>12.85</v>
      </c>
      <c r="E4349" s="62">
        <v>0</v>
      </c>
    </row>
    <row r="4350" spans="1:5" x14ac:dyDescent="0.2">
      <c r="A4350" s="60">
        <v>11822</v>
      </c>
      <c r="B4350" s="7" t="s">
        <v>4338</v>
      </c>
      <c r="C4350" s="60" t="s">
        <v>43</v>
      </c>
      <c r="D4350" s="61">
        <v>32.9</v>
      </c>
      <c r="E4350" s="62">
        <v>0</v>
      </c>
    </row>
    <row r="4351" spans="1:5" x14ac:dyDescent="0.2">
      <c r="A4351" s="60">
        <v>11831</v>
      </c>
      <c r="B4351" s="7" t="s">
        <v>4339</v>
      </c>
      <c r="C4351" s="60" t="s">
        <v>43</v>
      </c>
      <c r="D4351" s="61">
        <v>19.8</v>
      </c>
      <c r="E4351" s="62">
        <v>0</v>
      </c>
    </row>
    <row r="4352" spans="1:5" x14ac:dyDescent="0.2">
      <c r="A4352" s="60">
        <v>45249</v>
      </c>
      <c r="B4352" s="7" t="s">
        <v>4340</v>
      </c>
      <c r="C4352" s="60" t="s">
        <v>43</v>
      </c>
      <c r="D4352" s="61">
        <v>166.92</v>
      </c>
      <c r="E4352" s="62">
        <v>0</v>
      </c>
    </row>
    <row r="4353" spans="1:5" x14ac:dyDescent="0.2">
      <c r="A4353" s="60">
        <v>7613</v>
      </c>
      <c r="B4353" s="7" t="s">
        <v>4341</v>
      </c>
      <c r="C4353" s="60" t="s">
        <v>43</v>
      </c>
      <c r="D4353" s="61"/>
      <c r="E4353" s="62">
        <v>0</v>
      </c>
    </row>
    <row r="4354" spans="1:5" x14ac:dyDescent="0.2">
      <c r="A4354" s="60">
        <v>7619</v>
      </c>
      <c r="B4354" s="7" t="s">
        <v>4342</v>
      </c>
      <c r="C4354" s="60" t="s">
        <v>43</v>
      </c>
      <c r="D4354" s="61"/>
      <c r="E4354" s="62">
        <v>0</v>
      </c>
    </row>
    <row r="4355" spans="1:5" x14ac:dyDescent="0.2">
      <c r="A4355" s="60">
        <v>12076</v>
      </c>
      <c r="B4355" s="7" t="s">
        <v>4343</v>
      </c>
      <c r="C4355" s="60" t="s">
        <v>43</v>
      </c>
      <c r="D4355" s="61"/>
      <c r="E4355" s="62">
        <v>0</v>
      </c>
    </row>
    <row r="4356" spans="1:5" x14ac:dyDescent="0.2">
      <c r="A4356" s="60">
        <v>7614</v>
      </c>
      <c r="B4356" s="7" t="s">
        <v>4344</v>
      </c>
      <c r="C4356" s="60" t="s">
        <v>43</v>
      </c>
      <c r="D4356" s="61"/>
      <c r="E4356" s="62">
        <v>0</v>
      </c>
    </row>
    <row r="4357" spans="1:5" x14ac:dyDescent="0.2">
      <c r="A4357" s="60">
        <v>7618</v>
      </c>
      <c r="B4357" s="7" t="s">
        <v>4345</v>
      </c>
      <c r="C4357" s="60" t="s">
        <v>43</v>
      </c>
      <c r="D4357" s="61"/>
      <c r="E4357" s="62">
        <v>0</v>
      </c>
    </row>
    <row r="4358" spans="1:5" x14ac:dyDescent="0.2">
      <c r="A4358" s="60">
        <v>7620</v>
      </c>
      <c r="B4358" s="7" t="s">
        <v>4346</v>
      </c>
      <c r="C4358" s="60" t="s">
        <v>43</v>
      </c>
      <c r="D4358" s="61"/>
      <c r="E4358" s="62">
        <v>0</v>
      </c>
    </row>
    <row r="4359" spans="1:5" x14ac:dyDescent="0.2">
      <c r="A4359" s="60">
        <v>7610</v>
      </c>
      <c r="B4359" s="7" t="s">
        <v>4347</v>
      </c>
      <c r="C4359" s="60" t="s">
        <v>43</v>
      </c>
      <c r="D4359" s="61"/>
      <c r="E4359" s="62">
        <v>0</v>
      </c>
    </row>
    <row r="4360" spans="1:5" x14ac:dyDescent="0.2">
      <c r="A4360" s="60">
        <v>7615</v>
      </c>
      <c r="B4360" s="7" t="s">
        <v>4348</v>
      </c>
      <c r="C4360" s="60" t="s">
        <v>43</v>
      </c>
      <c r="D4360" s="61"/>
      <c r="E4360" s="62">
        <v>0</v>
      </c>
    </row>
    <row r="4361" spans="1:5" x14ac:dyDescent="0.2">
      <c r="A4361" s="60">
        <v>7617</v>
      </c>
      <c r="B4361" s="7" t="s">
        <v>4349</v>
      </c>
      <c r="C4361" s="60" t="s">
        <v>43</v>
      </c>
      <c r="D4361" s="61"/>
      <c r="E4361" s="62">
        <v>0</v>
      </c>
    </row>
    <row r="4362" spans="1:5" x14ac:dyDescent="0.2">
      <c r="A4362" s="60">
        <v>7616</v>
      </c>
      <c r="B4362" s="7" t="s">
        <v>4350</v>
      </c>
      <c r="C4362" s="60" t="s">
        <v>43</v>
      </c>
      <c r="D4362" s="61"/>
      <c r="E4362" s="62">
        <v>0</v>
      </c>
    </row>
    <row r="4363" spans="1:5" x14ac:dyDescent="0.2">
      <c r="A4363" s="60">
        <v>7611</v>
      </c>
      <c r="B4363" s="7" t="s">
        <v>4351</v>
      </c>
      <c r="C4363" s="60" t="s">
        <v>43</v>
      </c>
      <c r="D4363" s="61"/>
      <c r="E4363" s="62">
        <v>0</v>
      </c>
    </row>
    <row r="4364" spans="1:5" x14ac:dyDescent="0.2">
      <c r="A4364" s="60">
        <v>7612</v>
      </c>
      <c r="B4364" s="7" t="s">
        <v>4352</v>
      </c>
      <c r="C4364" s="60" t="s">
        <v>43</v>
      </c>
      <c r="D4364" s="61"/>
      <c r="E4364" s="62">
        <v>0</v>
      </c>
    </row>
    <row r="4365" spans="1:5" x14ac:dyDescent="0.2">
      <c r="A4365" s="60">
        <v>37371</v>
      </c>
      <c r="B4365" s="7" t="s">
        <v>4353</v>
      </c>
      <c r="C4365" s="60" t="s">
        <v>188</v>
      </c>
      <c r="D4365" s="61">
        <v>1.02</v>
      </c>
      <c r="E4365" s="62">
        <v>0</v>
      </c>
    </row>
    <row r="4366" spans="1:5" x14ac:dyDescent="0.2">
      <c r="A4366" s="60">
        <v>40861</v>
      </c>
      <c r="B4366" s="7" t="s">
        <v>4354</v>
      </c>
      <c r="C4366" s="60" t="s">
        <v>190</v>
      </c>
      <c r="D4366" s="61">
        <v>170.05</v>
      </c>
      <c r="E4366" s="62">
        <v>0</v>
      </c>
    </row>
    <row r="4367" spans="1:5" x14ac:dyDescent="0.2">
      <c r="A4367" s="60">
        <v>36509</v>
      </c>
      <c r="B4367" s="7" t="s">
        <v>4355</v>
      </c>
      <c r="C4367" s="60" t="s">
        <v>43</v>
      </c>
      <c r="D4367" s="61">
        <v>1075376.08</v>
      </c>
      <c r="E4367" s="62">
        <v>0</v>
      </c>
    </row>
    <row r="4368" spans="1:5" x14ac:dyDescent="0.2">
      <c r="A4368" s="60">
        <v>7622</v>
      </c>
      <c r="B4368" s="7" t="s">
        <v>4356</v>
      </c>
      <c r="C4368" s="60" t="s">
        <v>43</v>
      </c>
      <c r="D4368" s="61">
        <v>1027464.84</v>
      </c>
      <c r="E4368" s="62">
        <v>0</v>
      </c>
    </row>
    <row r="4369" spans="1:5" x14ac:dyDescent="0.2">
      <c r="A4369" s="60">
        <v>7624</v>
      </c>
      <c r="B4369" s="7" t="s">
        <v>4357</v>
      </c>
      <c r="C4369" s="60" t="s">
        <v>43</v>
      </c>
      <c r="D4369" s="61">
        <v>1332000</v>
      </c>
      <c r="E4369" s="62">
        <v>0</v>
      </c>
    </row>
    <row r="4370" spans="1:5" x14ac:dyDescent="0.2">
      <c r="A4370" s="60">
        <v>7625</v>
      </c>
      <c r="B4370" s="7" t="s">
        <v>4358</v>
      </c>
      <c r="C4370" s="60" t="s">
        <v>43</v>
      </c>
      <c r="D4370" s="61">
        <v>1323853.08</v>
      </c>
      <c r="E4370" s="62">
        <v>0</v>
      </c>
    </row>
    <row r="4371" spans="1:5" x14ac:dyDescent="0.2">
      <c r="A4371" s="60">
        <v>7623</v>
      </c>
      <c r="B4371" s="7" t="s">
        <v>4359</v>
      </c>
      <c r="C4371" s="60" t="s">
        <v>43</v>
      </c>
      <c r="D4371" s="61">
        <v>4363047.38</v>
      </c>
      <c r="E4371" s="62">
        <v>0</v>
      </c>
    </row>
    <row r="4372" spans="1:5" x14ac:dyDescent="0.2">
      <c r="A4372" s="60">
        <v>36511</v>
      </c>
      <c r="B4372" s="7" t="s">
        <v>4360</v>
      </c>
      <c r="C4372" s="60" t="s">
        <v>43</v>
      </c>
      <c r="D4372" s="61">
        <v>368411.19</v>
      </c>
      <c r="E4372" s="62">
        <v>0</v>
      </c>
    </row>
    <row r="4373" spans="1:5" x14ac:dyDescent="0.2">
      <c r="A4373" s="60">
        <v>7640</v>
      </c>
      <c r="B4373" s="7" t="s">
        <v>4361</v>
      </c>
      <c r="C4373" s="60" t="s">
        <v>43</v>
      </c>
      <c r="D4373" s="61">
        <v>270000</v>
      </c>
      <c r="E4373" s="62">
        <v>0</v>
      </c>
    </row>
    <row r="4374" spans="1:5" x14ac:dyDescent="0.2">
      <c r="A4374" s="60">
        <v>11572</v>
      </c>
      <c r="B4374" s="7" t="s">
        <v>4362</v>
      </c>
      <c r="C4374" s="60" t="s">
        <v>43</v>
      </c>
      <c r="D4374" s="61">
        <v>34.6</v>
      </c>
      <c r="E4374" s="62">
        <v>0</v>
      </c>
    </row>
    <row r="4375" spans="1:5" x14ac:dyDescent="0.2">
      <c r="A4375" s="60">
        <v>36149</v>
      </c>
      <c r="B4375" s="7" t="s">
        <v>4363</v>
      </c>
      <c r="C4375" s="60" t="s">
        <v>43</v>
      </c>
      <c r="D4375" s="61">
        <v>209.54</v>
      </c>
      <c r="E4375" s="62">
        <v>0</v>
      </c>
    </row>
    <row r="4376" spans="1:5" x14ac:dyDescent="0.2">
      <c r="A4376" s="60">
        <v>42407</v>
      </c>
      <c r="B4376" s="7" t="s">
        <v>4364</v>
      </c>
      <c r="C4376" s="60" t="s">
        <v>23</v>
      </c>
      <c r="D4376" s="61">
        <v>6.34</v>
      </c>
      <c r="E4376" s="62">
        <v>0</v>
      </c>
    </row>
    <row r="4377" spans="1:5" x14ac:dyDescent="0.2">
      <c r="A4377" s="60">
        <v>45200</v>
      </c>
      <c r="B4377" s="7" t="s">
        <v>4365</v>
      </c>
      <c r="C4377" s="60" t="s">
        <v>43</v>
      </c>
      <c r="D4377" s="61">
        <v>26.73</v>
      </c>
      <c r="E4377" s="62">
        <v>0</v>
      </c>
    </row>
    <row r="4378" spans="1:5" x14ac:dyDescent="0.2">
      <c r="A4378" s="60">
        <v>11581</v>
      </c>
      <c r="B4378" s="7" t="s">
        <v>4366</v>
      </c>
      <c r="C4378" s="60" t="s">
        <v>23</v>
      </c>
      <c r="D4378" s="61">
        <v>22.84</v>
      </c>
      <c r="E4378" s="62">
        <v>0</v>
      </c>
    </row>
    <row r="4379" spans="1:5" x14ac:dyDescent="0.2">
      <c r="A4379" s="60">
        <v>43605</v>
      </c>
      <c r="B4379" s="7" t="s">
        <v>4367</v>
      </c>
      <c r="C4379" s="60" t="s">
        <v>23</v>
      </c>
      <c r="D4379" s="61">
        <v>46.72</v>
      </c>
      <c r="E4379" s="62">
        <v>0</v>
      </c>
    </row>
    <row r="4380" spans="1:5" x14ac:dyDescent="0.2">
      <c r="A4380" s="60">
        <v>11580</v>
      </c>
      <c r="B4380" s="7" t="s">
        <v>4368</v>
      </c>
      <c r="C4380" s="60" t="s">
        <v>23</v>
      </c>
      <c r="D4380" s="61">
        <v>9.16</v>
      </c>
      <c r="E4380" s="62">
        <v>0</v>
      </c>
    </row>
    <row r="4381" spans="1:5" x14ac:dyDescent="0.2">
      <c r="A4381" s="60">
        <v>38386</v>
      </c>
      <c r="B4381" s="7" t="s">
        <v>4369</v>
      </c>
      <c r="C4381" s="60" t="s">
        <v>43</v>
      </c>
      <c r="D4381" s="61">
        <v>6.06</v>
      </c>
      <c r="E4381" s="62">
        <v>0</v>
      </c>
    </row>
    <row r="4382" spans="1:5" x14ac:dyDescent="0.2">
      <c r="A4382" s="60">
        <v>45231</v>
      </c>
      <c r="B4382" s="7" t="s">
        <v>4370</v>
      </c>
      <c r="C4382" s="60" t="s">
        <v>43</v>
      </c>
      <c r="D4382" s="61">
        <v>5.53</v>
      </c>
      <c r="E4382" s="62">
        <v>0</v>
      </c>
    </row>
    <row r="4383" spans="1:5" x14ac:dyDescent="0.2">
      <c r="A4383" s="60">
        <v>45232</v>
      </c>
      <c r="B4383" s="7" t="s">
        <v>4371</v>
      </c>
      <c r="C4383" s="60" t="s">
        <v>43</v>
      </c>
      <c r="D4383" s="61">
        <v>9.74</v>
      </c>
      <c r="E4383" s="62">
        <v>0</v>
      </c>
    </row>
    <row r="4384" spans="1:5" x14ac:dyDescent="0.2">
      <c r="A4384" s="60">
        <v>39848</v>
      </c>
      <c r="B4384" s="7" t="s">
        <v>4372</v>
      </c>
      <c r="C4384" s="60" t="s">
        <v>23</v>
      </c>
      <c r="D4384" s="61">
        <v>2.2400000000000002</v>
      </c>
      <c r="E4384" s="62">
        <v>0</v>
      </c>
    </row>
    <row r="4385" spans="1:5" x14ac:dyDescent="0.2">
      <c r="A4385" s="60">
        <v>7667</v>
      </c>
      <c r="B4385" s="7" t="s">
        <v>4373</v>
      </c>
      <c r="C4385" s="60" t="s">
        <v>23</v>
      </c>
      <c r="D4385" s="61">
        <v>2796.77</v>
      </c>
      <c r="E4385" s="62">
        <v>0</v>
      </c>
    </row>
    <row r="4386" spans="1:5" x14ac:dyDescent="0.2">
      <c r="A4386" s="60">
        <v>7660</v>
      </c>
      <c r="B4386" s="7" t="s">
        <v>4374</v>
      </c>
      <c r="C4386" s="60" t="s">
        <v>23</v>
      </c>
      <c r="D4386" s="61">
        <v>3565.22</v>
      </c>
      <c r="E4386" s="62">
        <v>0</v>
      </c>
    </row>
    <row r="4387" spans="1:5" x14ac:dyDescent="0.2">
      <c r="A4387" s="60">
        <v>7676</v>
      </c>
      <c r="B4387" s="7" t="s">
        <v>4375</v>
      </c>
      <c r="C4387" s="60" t="s">
        <v>23</v>
      </c>
      <c r="D4387" s="61">
        <v>3605.96</v>
      </c>
      <c r="E4387" s="62">
        <v>0</v>
      </c>
    </row>
    <row r="4388" spans="1:5" x14ac:dyDescent="0.2">
      <c r="A4388" s="60">
        <v>20999</v>
      </c>
      <c r="B4388" s="7" t="s">
        <v>4376</v>
      </c>
      <c r="C4388" s="60" t="s">
        <v>23</v>
      </c>
      <c r="D4388" s="61">
        <v>10.74</v>
      </c>
      <c r="E4388" s="62">
        <v>0</v>
      </c>
    </row>
    <row r="4389" spans="1:5" x14ac:dyDescent="0.2">
      <c r="A4389" s="60">
        <v>21001</v>
      </c>
      <c r="B4389" s="7" t="s">
        <v>4377</v>
      </c>
      <c r="C4389" s="60" t="s">
        <v>23</v>
      </c>
      <c r="D4389" s="61">
        <v>20.04</v>
      </c>
      <c r="E4389" s="62">
        <v>0</v>
      </c>
    </row>
    <row r="4390" spans="1:5" x14ac:dyDescent="0.2">
      <c r="A4390" s="60">
        <v>21003</v>
      </c>
      <c r="B4390" s="7" t="s">
        <v>4378</v>
      </c>
      <c r="C4390" s="60" t="s">
        <v>23</v>
      </c>
      <c r="D4390" s="61">
        <v>32.93</v>
      </c>
      <c r="E4390" s="62">
        <v>0</v>
      </c>
    </row>
    <row r="4391" spans="1:5" x14ac:dyDescent="0.2">
      <c r="A4391" s="60">
        <v>21006</v>
      </c>
      <c r="B4391" s="7" t="s">
        <v>4379</v>
      </c>
      <c r="C4391" s="60" t="s">
        <v>23</v>
      </c>
      <c r="D4391" s="61">
        <v>69.89</v>
      </c>
      <c r="E4391" s="62">
        <v>0</v>
      </c>
    </row>
    <row r="4392" spans="1:5" x14ac:dyDescent="0.2">
      <c r="A4392" s="60">
        <v>21019</v>
      </c>
      <c r="B4392" s="7" t="s">
        <v>4380</v>
      </c>
      <c r="C4392" s="60" t="s">
        <v>23</v>
      </c>
      <c r="D4392" s="61">
        <v>24.29</v>
      </c>
      <c r="E4392" s="62">
        <v>0</v>
      </c>
    </row>
    <row r="4393" spans="1:5" x14ac:dyDescent="0.2">
      <c r="A4393" s="60">
        <v>21021</v>
      </c>
      <c r="B4393" s="7" t="s">
        <v>4381</v>
      </c>
      <c r="C4393" s="60" t="s">
        <v>23</v>
      </c>
      <c r="D4393" s="61">
        <v>38.4</v>
      </c>
      <c r="E4393" s="62">
        <v>0</v>
      </c>
    </row>
    <row r="4394" spans="1:5" x14ac:dyDescent="0.2">
      <c r="A4394" s="60">
        <v>21024</v>
      </c>
      <c r="B4394" s="7" t="s">
        <v>4382</v>
      </c>
      <c r="C4394" s="60" t="s">
        <v>23</v>
      </c>
      <c r="D4394" s="61">
        <v>82.28</v>
      </c>
      <c r="E4394" s="62">
        <v>0</v>
      </c>
    </row>
    <row r="4395" spans="1:5" x14ac:dyDescent="0.2">
      <c r="A4395" s="60">
        <v>40624</v>
      </c>
      <c r="B4395" s="7" t="s">
        <v>4383</v>
      </c>
      <c r="C4395" s="60" t="s">
        <v>23</v>
      </c>
      <c r="D4395" s="61">
        <v>77.209999999999994</v>
      </c>
      <c r="E4395" s="62">
        <v>0</v>
      </c>
    </row>
    <row r="4396" spans="1:5" x14ac:dyDescent="0.2">
      <c r="A4396" s="60">
        <v>42575</v>
      </c>
      <c r="B4396" s="7" t="s">
        <v>4384</v>
      </c>
      <c r="C4396" s="60" t="s">
        <v>23</v>
      </c>
      <c r="D4396" s="61">
        <v>70.849999999999994</v>
      </c>
      <c r="E4396" s="62">
        <v>0</v>
      </c>
    </row>
    <row r="4397" spans="1:5" x14ac:dyDescent="0.2">
      <c r="A4397" s="60">
        <v>42574</v>
      </c>
      <c r="B4397" s="7" t="s">
        <v>4385</v>
      </c>
      <c r="C4397" s="60" t="s">
        <v>23</v>
      </c>
      <c r="D4397" s="61">
        <v>52.87</v>
      </c>
      <c r="E4397" s="62">
        <v>0</v>
      </c>
    </row>
    <row r="4398" spans="1:5" x14ac:dyDescent="0.2">
      <c r="A4398" s="60">
        <v>13127</v>
      </c>
      <c r="B4398" s="7" t="s">
        <v>4386</v>
      </c>
      <c r="C4398" s="60" t="s">
        <v>23</v>
      </c>
      <c r="D4398" s="61">
        <v>34.44</v>
      </c>
      <c r="E4398" s="62">
        <v>0</v>
      </c>
    </row>
    <row r="4399" spans="1:5" x14ac:dyDescent="0.2">
      <c r="A4399" s="60">
        <v>13137</v>
      </c>
      <c r="B4399" s="7" t="s">
        <v>4387</v>
      </c>
      <c r="C4399" s="60" t="s">
        <v>23</v>
      </c>
      <c r="D4399" s="61">
        <v>45.7</v>
      </c>
      <c r="E4399" s="62">
        <v>0</v>
      </c>
    </row>
    <row r="4400" spans="1:5" x14ac:dyDescent="0.2">
      <c r="A4400" s="60">
        <v>20989</v>
      </c>
      <c r="B4400" s="7" t="s">
        <v>4388</v>
      </c>
      <c r="C4400" s="60" t="s">
        <v>23</v>
      </c>
      <c r="D4400" s="61">
        <v>1637.3</v>
      </c>
      <c r="E4400" s="62">
        <v>0</v>
      </c>
    </row>
    <row r="4401" spans="1:5" x14ac:dyDescent="0.2">
      <c r="A4401" s="60">
        <v>21147</v>
      </c>
      <c r="B4401" s="7" t="s">
        <v>4389</v>
      </c>
      <c r="C4401" s="60" t="s">
        <v>23</v>
      </c>
      <c r="D4401" s="61">
        <v>153.51</v>
      </c>
      <c r="E4401" s="62">
        <v>0</v>
      </c>
    </row>
    <row r="4402" spans="1:5" x14ac:dyDescent="0.2">
      <c r="A4402" s="60">
        <v>21148</v>
      </c>
      <c r="B4402" s="7" t="s">
        <v>4390</v>
      </c>
      <c r="C4402" s="60" t="s">
        <v>23</v>
      </c>
      <c r="D4402" s="61">
        <v>94.75</v>
      </c>
      <c r="E4402" s="62">
        <v>0</v>
      </c>
    </row>
    <row r="4403" spans="1:5" x14ac:dyDescent="0.2">
      <c r="A4403" s="60">
        <v>20984</v>
      </c>
      <c r="B4403" s="7" t="s">
        <v>4391</v>
      </c>
      <c r="C4403" s="60" t="s">
        <v>23</v>
      </c>
      <c r="D4403" s="61">
        <v>3141.66</v>
      </c>
      <c r="E4403" s="62">
        <v>0</v>
      </c>
    </row>
    <row r="4404" spans="1:5" x14ac:dyDescent="0.2">
      <c r="A4404" s="60">
        <v>13042</v>
      </c>
      <c r="B4404" s="7" t="s">
        <v>4392</v>
      </c>
      <c r="C4404" s="60" t="s">
        <v>23</v>
      </c>
      <c r="D4404" s="61">
        <v>1740.95</v>
      </c>
      <c r="E4404" s="62">
        <v>0</v>
      </c>
    </row>
    <row r="4405" spans="1:5" x14ac:dyDescent="0.2">
      <c r="A4405" s="60">
        <v>42576</v>
      </c>
      <c r="B4405" s="7" t="s">
        <v>4393</v>
      </c>
      <c r="C4405" s="60" t="s">
        <v>23</v>
      </c>
      <c r="D4405" s="61">
        <v>193.27</v>
      </c>
      <c r="E4405" s="62">
        <v>0</v>
      </c>
    </row>
    <row r="4406" spans="1:5" x14ac:dyDescent="0.2">
      <c r="A4406" s="60">
        <v>21150</v>
      </c>
      <c r="B4406" s="7" t="s">
        <v>4394</v>
      </c>
      <c r="C4406" s="60" t="s">
        <v>23</v>
      </c>
      <c r="D4406" s="61">
        <v>46.98</v>
      </c>
      <c r="E4406" s="62">
        <v>0</v>
      </c>
    </row>
    <row r="4407" spans="1:5" x14ac:dyDescent="0.2">
      <c r="A4407" s="60">
        <v>13141</v>
      </c>
      <c r="B4407" s="7" t="s">
        <v>4395</v>
      </c>
      <c r="C4407" s="60" t="s">
        <v>23</v>
      </c>
      <c r="D4407" s="61">
        <v>59.19</v>
      </c>
      <c r="E4407" s="62">
        <v>0</v>
      </c>
    </row>
    <row r="4408" spans="1:5" x14ac:dyDescent="0.2">
      <c r="A4408" s="60">
        <v>21151</v>
      </c>
      <c r="B4408" s="7" t="s">
        <v>4396</v>
      </c>
      <c r="C4408" s="60" t="s">
        <v>23</v>
      </c>
      <c r="D4408" s="61">
        <v>281.20999999999998</v>
      </c>
      <c r="E4408" s="62">
        <v>0</v>
      </c>
    </row>
    <row r="4409" spans="1:5" x14ac:dyDescent="0.2">
      <c r="A4409" s="60">
        <v>13142</v>
      </c>
      <c r="B4409" s="7" t="s">
        <v>4397</v>
      </c>
      <c r="C4409" s="60" t="s">
        <v>23</v>
      </c>
      <c r="D4409" s="61">
        <v>402.02</v>
      </c>
      <c r="E4409" s="62">
        <v>0</v>
      </c>
    </row>
    <row r="4410" spans="1:5" x14ac:dyDescent="0.2">
      <c r="A4410" s="60">
        <v>42577</v>
      </c>
      <c r="B4410" s="7" t="s">
        <v>4398</v>
      </c>
      <c r="C4410" s="60" t="s">
        <v>23</v>
      </c>
      <c r="D4410" s="61">
        <v>441.13</v>
      </c>
      <c r="E4410" s="62">
        <v>0</v>
      </c>
    </row>
    <row r="4411" spans="1:5" x14ac:dyDescent="0.2">
      <c r="A4411" s="60">
        <v>20994</v>
      </c>
      <c r="B4411" s="7" t="s">
        <v>4399</v>
      </c>
      <c r="C4411" s="60" t="s">
        <v>23</v>
      </c>
      <c r="D4411" s="61">
        <v>757.99</v>
      </c>
      <c r="E4411" s="62">
        <v>0</v>
      </c>
    </row>
    <row r="4412" spans="1:5" x14ac:dyDescent="0.2">
      <c r="A4412" s="60">
        <v>7672</v>
      </c>
      <c r="B4412" s="7" t="s">
        <v>4400</v>
      </c>
      <c r="C4412" s="60" t="s">
        <v>23</v>
      </c>
      <c r="D4412" s="61">
        <v>496.56</v>
      </c>
      <c r="E4412" s="62">
        <v>0</v>
      </c>
    </row>
    <row r="4413" spans="1:5" x14ac:dyDescent="0.2">
      <c r="A4413" s="60">
        <v>20995</v>
      </c>
      <c r="B4413" s="7" t="s">
        <v>4401</v>
      </c>
      <c r="C4413" s="60" t="s">
        <v>23</v>
      </c>
      <c r="D4413" s="61">
        <v>996.13</v>
      </c>
      <c r="E4413" s="62">
        <v>0</v>
      </c>
    </row>
    <row r="4414" spans="1:5" x14ac:dyDescent="0.2">
      <c r="A4414" s="60">
        <v>7690</v>
      </c>
      <c r="B4414" s="7" t="s">
        <v>4402</v>
      </c>
      <c r="C4414" s="60" t="s">
        <v>23</v>
      </c>
      <c r="D4414" s="61">
        <v>576.13</v>
      </c>
      <c r="E4414" s="62">
        <v>0</v>
      </c>
    </row>
    <row r="4415" spans="1:5" x14ac:dyDescent="0.2">
      <c r="A4415" s="60">
        <v>20980</v>
      </c>
      <c r="B4415" s="7" t="s">
        <v>4403</v>
      </c>
      <c r="C4415" s="60" t="s">
        <v>23</v>
      </c>
      <c r="D4415" s="61">
        <v>628.51</v>
      </c>
      <c r="E4415" s="62">
        <v>0</v>
      </c>
    </row>
    <row r="4416" spans="1:5" x14ac:dyDescent="0.2">
      <c r="A4416" s="60">
        <v>7661</v>
      </c>
      <c r="B4416" s="7" t="s">
        <v>4404</v>
      </c>
      <c r="C4416" s="60" t="s">
        <v>23</v>
      </c>
      <c r="D4416" s="61">
        <v>747.66</v>
      </c>
      <c r="E4416" s="62">
        <v>0</v>
      </c>
    </row>
    <row r="4417" spans="1:5" x14ac:dyDescent="0.2">
      <c r="A4417" s="60">
        <v>21016</v>
      </c>
      <c r="B4417" s="7" t="s">
        <v>4405</v>
      </c>
      <c r="C4417" s="60" t="s">
        <v>23</v>
      </c>
      <c r="D4417" s="61">
        <v>154.19</v>
      </c>
      <c r="E4417" s="62">
        <v>0</v>
      </c>
    </row>
    <row r="4418" spans="1:5" x14ac:dyDescent="0.2">
      <c r="A4418" s="60">
        <v>21008</v>
      </c>
      <c r="B4418" s="7" t="s">
        <v>4406</v>
      </c>
      <c r="C4418" s="60" t="s">
        <v>23</v>
      </c>
      <c r="D4418" s="61">
        <v>18.010000000000002</v>
      </c>
      <c r="E4418" s="62">
        <v>0</v>
      </c>
    </row>
    <row r="4419" spans="1:5" x14ac:dyDescent="0.2">
      <c r="A4419" s="60">
        <v>21009</v>
      </c>
      <c r="B4419" s="7" t="s">
        <v>4407</v>
      </c>
      <c r="C4419" s="60" t="s">
        <v>23</v>
      </c>
      <c r="D4419" s="61">
        <v>23.45</v>
      </c>
      <c r="E4419" s="62">
        <v>0</v>
      </c>
    </row>
    <row r="4420" spans="1:5" x14ac:dyDescent="0.2">
      <c r="A4420" s="60">
        <v>21010</v>
      </c>
      <c r="B4420" s="7" t="s">
        <v>4408</v>
      </c>
      <c r="C4420" s="60" t="s">
        <v>23</v>
      </c>
      <c r="D4420" s="61">
        <v>31.49</v>
      </c>
      <c r="E4420" s="62">
        <v>0</v>
      </c>
    </row>
    <row r="4421" spans="1:5" x14ac:dyDescent="0.2">
      <c r="A4421" s="60">
        <v>21011</v>
      </c>
      <c r="B4421" s="7" t="s">
        <v>4409</v>
      </c>
      <c r="C4421" s="60" t="s">
        <v>23</v>
      </c>
      <c r="D4421" s="61">
        <v>45.89</v>
      </c>
      <c r="E4421" s="62">
        <v>0</v>
      </c>
    </row>
    <row r="4422" spans="1:5" x14ac:dyDescent="0.2">
      <c r="A4422" s="60">
        <v>21012</v>
      </c>
      <c r="B4422" s="7" t="s">
        <v>4410</v>
      </c>
      <c r="C4422" s="60" t="s">
        <v>23</v>
      </c>
      <c r="D4422" s="61">
        <v>50.72</v>
      </c>
      <c r="E4422" s="62">
        <v>0</v>
      </c>
    </row>
    <row r="4423" spans="1:5" x14ac:dyDescent="0.2">
      <c r="A4423" s="60">
        <v>21013</v>
      </c>
      <c r="B4423" s="7" t="s">
        <v>4411</v>
      </c>
      <c r="C4423" s="60" t="s">
        <v>23</v>
      </c>
      <c r="D4423" s="61">
        <v>66.180000000000007</v>
      </c>
      <c r="E4423" s="62">
        <v>0</v>
      </c>
    </row>
    <row r="4424" spans="1:5" x14ac:dyDescent="0.2">
      <c r="A4424" s="60">
        <v>21014</v>
      </c>
      <c r="B4424" s="7" t="s">
        <v>4412</v>
      </c>
      <c r="C4424" s="60" t="s">
        <v>23</v>
      </c>
      <c r="D4424" s="61">
        <v>92.61</v>
      </c>
      <c r="E4424" s="62">
        <v>0</v>
      </c>
    </row>
    <row r="4425" spans="1:5" x14ac:dyDescent="0.2">
      <c r="A4425" s="60">
        <v>21015</v>
      </c>
      <c r="B4425" s="7" t="s">
        <v>4413</v>
      </c>
      <c r="C4425" s="60" t="s">
        <v>23</v>
      </c>
      <c r="D4425" s="61">
        <v>106.39</v>
      </c>
      <c r="E4425" s="62">
        <v>0</v>
      </c>
    </row>
    <row r="4426" spans="1:5" x14ac:dyDescent="0.2">
      <c r="A4426" s="60">
        <v>40626</v>
      </c>
      <c r="B4426" s="7" t="s">
        <v>4414</v>
      </c>
      <c r="C4426" s="60" t="s">
        <v>23</v>
      </c>
      <c r="D4426" s="61">
        <v>34.65</v>
      </c>
      <c r="E4426" s="62">
        <v>0</v>
      </c>
    </row>
    <row r="4427" spans="1:5" x14ac:dyDescent="0.2">
      <c r="A4427" s="60">
        <v>7697</v>
      </c>
      <c r="B4427" s="7" t="s">
        <v>4415</v>
      </c>
      <c r="C4427" s="60" t="s">
        <v>23</v>
      </c>
      <c r="D4427" s="61">
        <v>50.77</v>
      </c>
      <c r="E4427" s="62">
        <v>0</v>
      </c>
    </row>
    <row r="4428" spans="1:5" x14ac:dyDescent="0.2">
      <c r="A4428" s="60">
        <v>7698</v>
      </c>
      <c r="B4428" s="7" t="s">
        <v>4416</v>
      </c>
      <c r="C4428" s="60" t="s">
        <v>23</v>
      </c>
      <c r="D4428" s="61">
        <v>43.7</v>
      </c>
      <c r="E4428" s="62">
        <v>0</v>
      </c>
    </row>
    <row r="4429" spans="1:5" x14ac:dyDescent="0.2">
      <c r="A4429" s="60">
        <v>7691</v>
      </c>
      <c r="B4429" s="7" t="s">
        <v>4417</v>
      </c>
      <c r="C4429" s="60" t="s">
        <v>23</v>
      </c>
      <c r="D4429" s="61">
        <v>18.46</v>
      </c>
      <c r="E4429" s="62">
        <v>0</v>
      </c>
    </row>
    <row r="4430" spans="1:5" x14ac:dyDescent="0.2">
      <c r="A4430" s="60">
        <v>7696</v>
      </c>
      <c r="B4430" s="7" t="s">
        <v>4418</v>
      </c>
      <c r="C4430" s="60" t="s">
        <v>23</v>
      </c>
      <c r="D4430" s="61">
        <v>73.209999999999994</v>
      </c>
      <c r="E4430" s="62">
        <v>0</v>
      </c>
    </row>
    <row r="4431" spans="1:5" x14ac:dyDescent="0.2">
      <c r="A4431" s="60">
        <v>7701</v>
      </c>
      <c r="B4431" s="7" t="s">
        <v>4419</v>
      </c>
      <c r="C4431" s="60" t="s">
        <v>23</v>
      </c>
      <c r="D4431" s="61">
        <v>90.85</v>
      </c>
      <c r="E4431" s="62">
        <v>0</v>
      </c>
    </row>
    <row r="4432" spans="1:5" x14ac:dyDescent="0.2">
      <c r="A4432" s="60">
        <v>7694</v>
      </c>
      <c r="B4432" s="7" t="s">
        <v>4420</v>
      </c>
      <c r="C4432" s="60" t="s">
        <v>23</v>
      </c>
      <c r="D4432" s="61">
        <v>122.26</v>
      </c>
      <c r="E4432" s="62">
        <v>0</v>
      </c>
    </row>
    <row r="4433" spans="1:5" x14ac:dyDescent="0.2">
      <c r="A4433" s="60">
        <v>7700</v>
      </c>
      <c r="B4433" s="7" t="s">
        <v>4421</v>
      </c>
      <c r="C4433" s="60" t="s">
        <v>23</v>
      </c>
      <c r="D4433" s="61">
        <v>23.35</v>
      </c>
      <c r="E4433" s="62">
        <v>0</v>
      </c>
    </row>
    <row r="4434" spans="1:5" x14ac:dyDescent="0.2">
      <c r="A4434" s="60">
        <v>7693</v>
      </c>
      <c r="B4434" s="7" t="s">
        <v>4422</v>
      </c>
      <c r="C4434" s="60" t="s">
        <v>23</v>
      </c>
      <c r="D4434" s="61">
        <v>168.38</v>
      </c>
      <c r="E4434" s="62">
        <v>0</v>
      </c>
    </row>
    <row r="4435" spans="1:5" x14ac:dyDescent="0.2">
      <c r="A4435" s="60">
        <v>7692</v>
      </c>
      <c r="B4435" s="7" t="s">
        <v>4423</v>
      </c>
      <c r="C4435" s="60" t="s">
        <v>23</v>
      </c>
      <c r="D4435" s="61">
        <v>252.09</v>
      </c>
      <c r="E4435" s="62">
        <v>0</v>
      </c>
    </row>
    <row r="4436" spans="1:5" x14ac:dyDescent="0.2">
      <c r="A4436" s="60">
        <v>7695</v>
      </c>
      <c r="B4436" s="7" t="s">
        <v>4424</v>
      </c>
      <c r="C4436" s="60" t="s">
        <v>23</v>
      </c>
      <c r="D4436" s="61">
        <v>273.39999999999998</v>
      </c>
      <c r="E4436" s="62">
        <v>0</v>
      </c>
    </row>
    <row r="4437" spans="1:5" x14ac:dyDescent="0.2">
      <c r="A4437" s="60">
        <v>13356</v>
      </c>
      <c r="B4437" s="7" t="s">
        <v>4425</v>
      </c>
      <c r="C4437" s="60" t="s">
        <v>23</v>
      </c>
      <c r="D4437" s="61">
        <v>19.82</v>
      </c>
      <c r="E4437" s="62">
        <v>0</v>
      </c>
    </row>
    <row r="4438" spans="1:5" x14ac:dyDescent="0.2">
      <c r="A4438" s="60">
        <v>36365</v>
      </c>
      <c r="B4438" s="7" t="s">
        <v>4426</v>
      </c>
      <c r="C4438" s="60" t="s">
        <v>23</v>
      </c>
      <c r="D4438" s="61">
        <v>46.59</v>
      </c>
      <c r="E4438" s="62">
        <v>0</v>
      </c>
    </row>
    <row r="4439" spans="1:5" x14ac:dyDescent="0.2">
      <c r="A4439" s="60">
        <v>41930</v>
      </c>
      <c r="B4439" s="7" t="s">
        <v>4427</v>
      </c>
      <c r="C4439" s="60" t="s">
        <v>23</v>
      </c>
      <c r="D4439" s="61">
        <v>155.18</v>
      </c>
      <c r="E4439" s="62">
        <v>0</v>
      </c>
    </row>
    <row r="4440" spans="1:5" x14ac:dyDescent="0.2">
      <c r="A4440" s="60">
        <v>41931</v>
      </c>
      <c r="B4440" s="7" t="s">
        <v>4428</v>
      </c>
      <c r="C4440" s="60" t="s">
        <v>23</v>
      </c>
      <c r="D4440" s="61">
        <v>243.05</v>
      </c>
      <c r="E4440" s="62">
        <v>0</v>
      </c>
    </row>
    <row r="4441" spans="1:5" x14ac:dyDescent="0.2">
      <c r="A4441" s="60">
        <v>41932</v>
      </c>
      <c r="B4441" s="7" t="s">
        <v>4429</v>
      </c>
      <c r="C4441" s="60" t="s">
        <v>23</v>
      </c>
      <c r="D4441" s="61">
        <v>374.1</v>
      </c>
      <c r="E4441" s="62">
        <v>0</v>
      </c>
    </row>
    <row r="4442" spans="1:5" x14ac:dyDescent="0.2">
      <c r="A4442" s="60">
        <v>41933</v>
      </c>
      <c r="B4442" s="7" t="s">
        <v>4430</v>
      </c>
      <c r="C4442" s="60" t="s">
        <v>23</v>
      </c>
      <c r="D4442" s="61">
        <v>528.70000000000005</v>
      </c>
      <c r="E4442" s="62">
        <v>0</v>
      </c>
    </row>
    <row r="4443" spans="1:5" x14ac:dyDescent="0.2">
      <c r="A4443" s="60">
        <v>41934</v>
      </c>
      <c r="B4443" s="7" t="s">
        <v>4431</v>
      </c>
      <c r="C4443" s="60" t="s">
        <v>23</v>
      </c>
      <c r="D4443" s="61">
        <v>615.73</v>
      </c>
      <c r="E4443" s="62">
        <v>0</v>
      </c>
    </row>
    <row r="4444" spans="1:5" x14ac:dyDescent="0.2">
      <c r="A4444" s="60">
        <v>41936</v>
      </c>
      <c r="B4444" s="7" t="s">
        <v>4432</v>
      </c>
      <c r="C4444" s="60" t="s">
        <v>23</v>
      </c>
      <c r="D4444" s="61">
        <v>91.38</v>
      </c>
      <c r="E4444" s="62">
        <v>0</v>
      </c>
    </row>
    <row r="4445" spans="1:5" x14ac:dyDescent="0.2">
      <c r="A4445" s="60">
        <v>44812</v>
      </c>
      <c r="B4445" s="7" t="s">
        <v>4433</v>
      </c>
      <c r="C4445" s="60" t="s">
        <v>23</v>
      </c>
      <c r="D4445" s="61">
        <v>693.75</v>
      </c>
      <c r="E4445" s="62">
        <v>0</v>
      </c>
    </row>
    <row r="4446" spans="1:5" x14ac:dyDescent="0.2">
      <c r="A4446" s="60">
        <v>41785</v>
      </c>
      <c r="B4446" s="7" t="s">
        <v>4434</v>
      </c>
      <c r="C4446" s="60" t="s">
        <v>23</v>
      </c>
      <c r="D4446" s="61">
        <v>2570.96</v>
      </c>
      <c r="E4446" s="62">
        <v>0</v>
      </c>
    </row>
    <row r="4447" spans="1:5" x14ac:dyDescent="0.2">
      <c r="A4447" s="60">
        <v>41781</v>
      </c>
      <c r="B4447" s="7" t="s">
        <v>4435</v>
      </c>
      <c r="C4447" s="60" t="s">
        <v>23</v>
      </c>
      <c r="D4447" s="61">
        <v>464.23</v>
      </c>
      <c r="E4447" s="62">
        <v>0</v>
      </c>
    </row>
    <row r="4448" spans="1:5" x14ac:dyDescent="0.2">
      <c r="A4448" s="60">
        <v>41783</v>
      </c>
      <c r="B4448" s="7" t="s">
        <v>4436</v>
      </c>
      <c r="C4448" s="60" t="s">
        <v>23</v>
      </c>
      <c r="D4448" s="61">
        <v>1668.94</v>
      </c>
      <c r="E4448" s="62">
        <v>0</v>
      </c>
    </row>
    <row r="4449" spans="1:5" x14ac:dyDescent="0.2">
      <c r="A4449" s="60">
        <v>41786</v>
      </c>
      <c r="B4449" s="7" t="s">
        <v>4437</v>
      </c>
      <c r="C4449" s="60" t="s">
        <v>23</v>
      </c>
      <c r="D4449" s="61">
        <v>3553.23</v>
      </c>
      <c r="E4449" s="62">
        <v>0</v>
      </c>
    </row>
    <row r="4450" spans="1:5" x14ac:dyDescent="0.2">
      <c r="A4450" s="60">
        <v>41779</v>
      </c>
      <c r="B4450" s="7" t="s">
        <v>4438</v>
      </c>
      <c r="C4450" s="60" t="s">
        <v>23</v>
      </c>
      <c r="D4450" s="61">
        <v>182.83</v>
      </c>
      <c r="E4450" s="62">
        <v>0</v>
      </c>
    </row>
    <row r="4451" spans="1:5" x14ac:dyDescent="0.2">
      <c r="A4451" s="60">
        <v>41780</v>
      </c>
      <c r="B4451" s="7" t="s">
        <v>4439</v>
      </c>
      <c r="C4451" s="60" t="s">
        <v>23</v>
      </c>
      <c r="D4451" s="61">
        <v>286.44</v>
      </c>
      <c r="E4451" s="62">
        <v>0</v>
      </c>
    </row>
    <row r="4452" spans="1:5" x14ac:dyDescent="0.2">
      <c r="A4452" s="60">
        <v>41782</v>
      </c>
      <c r="B4452" s="7" t="s">
        <v>4440</v>
      </c>
      <c r="C4452" s="60" t="s">
        <v>23</v>
      </c>
      <c r="D4452" s="61">
        <v>1026.07</v>
      </c>
      <c r="E4452" s="62">
        <v>0</v>
      </c>
    </row>
    <row r="4453" spans="1:5" x14ac:dyDescent="0.2">
      <c r="A4453" s="60">
        <v>38130</v>
      </c>
      <c r="B4453" s="7" t="s">
        <v>4441</v>
      </c>
      <c r="C4453" s="60" t="s">
        <v>23</v>
      </c>
      <c r="D4453" s="61">
        <v>53.79</v>
      </c>
      <c r="E4453" s="62">
        <v>0</v>
      </c>
    </row>
    <row r="4454" spans="1:5" x14ac:dyDescent="0.2">
      <c r="A4454" s="60">
        <v>44260</v>
      </c>
      <c r="B4454" s="7" t="s">
        <v>4442</v>
      </c>
      <c r="C4454" s="60" t="s">
        <v>23</v>
      </c>
      <c r="D4454" s="61">
        <v>509.14</v>
      </c>
      <c r="E4454" s="62">
        <v>0</v>
      </c>
    </row>
    <row r="4455" spans="1:5" x14ac:dyDescent="0.2">
      <c r="A4455" s="60">
        <v>21123</v>
      </c>
      <c r="B4455" s="7" t="s">
        <v>4443</v>
      </c>
      <c r="C4455" s="60" t="s">
        <v>23</v>
      </c>
      <c r="D4455" s="61">
        <v>14.97</v>
      </c>
      <c r="E4455" s="62">
        <v>0</v>
      </c>
    </row>
    <row r="4456" spans="1:5" x14ac:dyDescent="0.2">
      <c r="A4456" s="60">
        <v>21124</v>
      </c>
      <c r="B4456" s="7" t="s">
        <v>4444</v>
      </c>
      <c r="C4456" s="60" t="s">
        <v>23</v>
      </c>
      <c r="D4456" s="61">
        <v>23.91</v>
      </c>
      <c r="E4456" s="62">
        <v>0</v>
      </c>
    </row>
    <row r="4457" spans="1:5" x14ac:dyDescent="0.2">
      <c r="A4457" s="60">
        <v>21125</v>
      </c>
      <c r="B4457" s="7" t="s">
        <v>4445</v>
      </c>
      <c r="C4457" s="60" t="s">
        <v>23</v>
      </c>
      <c r="D4457" s="61">
        <v>41.19</v>
      </c>
      <c r="E4457" s="62">
        <v>0</v>
      </c>
    </row>
    <row r="4458" spans="1:5" x14ac:dyDescent="0.2">
      <c r="A4458" s="60">
        <v>38028</v>
      </c>
      <c r="B4458" s="7" t="s">
        <v>4446</v>
      </c>
      <c r="C4458" s="60" t="s">
        <v>23</v>
      </c>
      <c r="D4458" s="61">
        <v>72.010000000000005</v>
      </c>
      <c r="E4458" s="62">
        <v>0</v>
      </c>
    </row>
    <row r="4459" spans="1:5" x14ac:dyDescent="0.2">
      <c r="A4459" s="60">
        <v>38029</v>
      </c>
      <c r="B4459" s="7" t="s">
        <v>4447</v>
      </c>
      <c r="C4459" s="60" t="s">
        <v>23</v>
      </c>
      <c r="D4459" s="61">
        <v>105.41</v>
      </c>
      <c r="E4459" s="62">
        <v>0</v>
      </c>
    </row>
    <row r="4460" spans="1:5" x14ac:dyDescent="0.2">
      <c r="A4460" s="60">
        <v>38030</v>
      </c>
      <c r="B4460" s="7" t="s">
        <v>4448</v>
      </c>
      <c r="C4460" s="60" t="s">
        <v>23</v>
      </c>
      <c r="D4460" s="61">
        <v>170.44</v>
      </c>
      <c r="E4460" s="62">
        <v>0</v>
      </c>
    </row>
    <row r="4461" spans="1:5" x14ac:dyDescent="0.2">
      <c r="A4461" s="60">
        <v>38031</v>
      </c>
      <c r="B4461" s="7" t="s">
        <v>4449</v>
      </c>
      <c r="C4461" s="60" t="s">
        <v>23</v>
      </c>
      <c r="D4461" s="61">
        <v>267.52</v>
      </c>
      <c r="E4461" s="62">
        <v>0</v>
      </c>
    </row>
    <row r="4462" spans="1:5" x14ac:dyDescent="0.2">
      <c r="A4462" s="60">
        <v>39735</v>
      </c>
      <c r="B4462" s="7" t="s">
        <v>4450</v>
      </c>
      <c r="C4462" s="60" t="s">
        <v>23</v>
      </c>
      <c r="D4462" s="61">
        <v>67.88</v>
      </c>
      <c r="E4462" s="62">
        <v>0</v>
      </c>
    </row>
    <row r="4463" spans="1:5" x14ac:dyDescent="0.2">
      <c r="A4463" s="60">
        <v>39734</v>
      </c>
      <c r="B4463" s="7" t="s">
        <v>4451</v>
      </c>
      <c r="C4463" s="60" t="s">
        <v>23</v>
      </c>
      <c r="D4463" s="61">
        <v>80.510000000000005</v>
      </c>
      <c r="E4463" s="62">
        <v>0</v>
      </c>
    </row>
    <row r="4464" spans="1:5" x14ac:dyDescent="0.2">
      <c r="A4464" s="60">
        <v>39736</v>
      </c>
      <c r="B4464" s="7" t="s">
        <v>4452</v>
      </c>
      <c r="C4464" s="60" t="s">
        <v>23</v>
      </c>
      <c r="D4464" s="61">
        <v>91.88</v>
      </c>
      <c r="E4464" s="62">
        <v>0</v>
      </c>
    </row>
    <row r="4465" spans="1:5" x14ac:dyDescent="0.2">
      <c r="A4465" s="60">
        <v>39739</v>
      </c>
      <c r="B4465" s="7" t="s">
        <v>4453</v>
      </c>
      <c r="C4465" s="60" t="s">
        <v>23</v>
      </c>
      <c r="D4465" s="61">
        <v>63.54</v>
      </c>
      <c r="E4465" s="62">
        <v>0</v>
      </c>
    </row>
    <row r="4466" spans="1:5" x14ac:dyDescent="0.2">
      <c r="A4466" s="60">
        <v>39737</v>
      </c>
      <c r="B4466" s="7" t="s">
        <v>4454</v>
      </c>
      <c r="C4466" s="60" t="s">
        <v>23</v>
      </c>
      <c r="D4466" s="61">
        <v>12.36</v>
      </c>
      <c r="E4466" s="62">
        <v>0</v>
      </c>
    </row>
    <row r="4467" spans="1:5" x14ac:dyDescent="0.2">
      <c r="A4467" s="60">
        <v>39738</v>
      </c>
      <c r="B4467" s="7" t="s">
        <v>4455</v>
      </c>
      <c r="C4467" s="60" t="s">
        <v>23</v>
      </c>
      <c r="D4467" s="61">
        <v>4.47</v>
      </c>
      <c r="E4467" s="62">
        <v>0</v>
      </c>
    </row>
    <row r="4468" spans="1:5" x14ac:dyDescent="0.2">
      <c r="A4468" s="60">
        <v>39733</v>
      </c>
      <c r="B4468" s="7" t="s">
        <v>4456</v>
      </c>
      <c r="C4468" s="60" t="s">
        <v>23</v>
      </c>
      <c r="D4468" s="61">
        <v>109.96</v>
      </c>
      <c r="E4468" s="62">
        <v>0</v>
      </c>
    </row>
    <row r="4469" spans="1:5" x14ac:dyDescent="0.2">
      <c r="A4469" s="60">
        <v>39854</v>
      </c>
      <c r="B4469" s="7" t="s">
        <v>4457</v>
      </c>
      <c r="C4469" s="60" t="s">
        <v>23</v>
      </c>
      <c r="D4469" s="61">
        <v>111.52</v>
      </c>
      <c r="E4469" s="62">
        <v>0</v>
      </c>
    </row>
    <row r="4470" spans="1:5" x14ac:dyDescent="0.2">
      <c r="A4470" s="60">
        <v>39740</v>
      </c>
      <c r="B4470" s="7" t="s">
        <v>4458</v>
      </c>
      <c r="C4470" s="60" t="s">
        <v>23</v>
      </c>
      <c r="D4470" s="61">
        <v>61.02</v>
      </c>
      <c r="E4470" s="62">
        <v>0</v>
      </c>
    </row>
    <row r="4471" spans="1:5" x14ac:dyDescent="0.2">
      <c r="A4471" s="60">
        <v>39741</v>
      </c>
      <c r="B4471" s="7" t="s">
        <v>4459</v>
      </c>
      <c r="C4471" s="60" t="s">
        <v>23</v>
      </c>
      <c r="D4471" s="61">
        <v>11.24</v>
      </c>
      <c r="E4471" s="62">
        <v>0</v>
      </c>
    </row>
    <row r="4472" spans="1:5" x14ac:dyDescent="0.2">
      <c r="A4472" s="60">
        <v>39853</v>
      </c>
      <c r="B4472" s="7" t="s">
        <v>4460</v>
      </c>
      <c r="C4472" s="60" t="s">
        <v>23</v>
      </c>
      <c r="D4472" s="61">
        <v>14.77</v>
      </c>
      <c r="E4472" s="62">
        <v>0</v>
      </c>
    </row>
    <row r="4473" spans="1:5" x14ac:dyDescent="0.2">
      <c r="A4473" s="60">
        <v>39742</v>
      </c>
      <c r="B4473" s="7" t="s">
        <v>4461</v>
      </c>
      <c r="C4473" s="60" t="s">
        <v>23</v>
      </c>
      <c r="D4473" s="61">
        <v>49.04</v>
      </c>
      <c r="E4473" s="62">
        <v>0</v>
      </c>
    </row>
    <row r="4474" spans="1:5" x14ac:dyDescent="0.2">
      <c r="A4474" s="60">
        <v>39751</v>
      </c>
      <c r="B4474" s="7" t="s">
        <v>4462</v>
      </c>
      <c r="C4474" s="60" t="s">
        <v>23</v>
      </c>
      <c r="D4474" s="61"/>
      <c r="E4474" s="62">
        <v>0</v>
      </c>
    </row>
    <row r="4475" spans="1:5" x14ac:dyDescent="0.2">
      <c r="A4475" s="60">
        <v>39750</v>
      </c>
      <c r="B4475" s="7" t="s">
        <v>4463</v>
      </c>
      <c r="C4475" s="60" t="s">
        <v>23</v>
      </c>
      <c r="D4475" s="61"/>
      <c r="E4475" s="62">
        <v>0</v>
      </c>
    </row>
    <row r="4476" spans="1:5" x14ac:dyDescent="0.2">
      <c r="A4476" s="60">
        <v>39749</v>
      </c>
      <c r="B4476" s="7" t="s">
        <v>4464</v>
      </c>
      <c r="C4476" s="60" t="s">
        <v>23</v>
      </c>
      <c r="D4476" s="61"/>
      <c r="E4476" s="62">
        <v>0</v>
      </c>
    </row>
    <row r="4477" spans="1:5" x14ac:dyDescent="0.2">
      <c r="A4477" s="60">
        <v>39747</v>
      </c>
      <c r="B4477" s="7" t="s">
        <v>4465</v>
      </c>
      <c r="C4477" s="60" t="s">
        <v>23</v>
      </c>
      <c r="D4477" s="61"/>
      <c r="E4477" s="62">
        <v>0</v>
      </c>
    </row>
    <row r="4478" spans="1:5" x14ac:dyDescent="0.2">
      <c r="A4478" s="60">
        <v>39753</v>
      </c>
      <c r="B4478" s="7" t="s">
        <v>4466</v>
      </c>
      <c r="C4478" s="60" t="s">
        <v>23</v>
      </c>
      <c r="D4478" s="61"/>
      <c r="E4478" s="62">
        <v>0</v>
      </c>
    </row>
    <row r="4479" spans="1:5" x14ac:dyDescent="0.2">
      <c r="A4479" s="60">
        <v>39752</v>
      </c>
      <c r="B4479" s="7" t="s">
        <v>4467</v>
      </c>
      <c r="C4479" s="60" t="s">
        <v>23</v>
      </c>
      <c r="D4479" s="61"/>
      <c r="E4479" s="62">
        <v>0</v>
      </c>
    </row>
    <row r="4480" spans="1:5" x14ac:dyDescent="0.2">
      <c r="A4480" s="60">
        <v>39754</v>
      </c>
      <c r="B4480" s="7" t="s">
        <v>4468</v>
      </c>
      <c r="C4480" s="60" t="s">
        <v>23</v>
      </c>
      <c r="D4480" s="61"/>
      <c r="E4480" s="62">
        <v>0</v>
      </c>
    </row>
    <row r="4481" spans="1:5" x14ac:dyDescent="0.2">
      <c r="A4481" s="60">
        <v>39748</v>
      </c>
      <c r="B4481" s="7" t="s">
        <v>4469</v>
      </c>
      <c r="C4481" s="60" t="s">
        <v>23</v>
      </c>
      <c r="D4481" s="61"/>
      <c r="E4481" s="62">
        <v>0</v>
      </c>
    </row>
    <row r="4482" spans="1:5" x14ac:dyDescent="0.2">
      <c r="A4482" s="60">
        <v>39755</v>
      </c>
      <c r="B4482" s="7" t="s">
        <v>4470</v>
      </c>
      <c r="C4482" s="60" t="s">
        <v>23</v>
      </c>
      <c r="D4482" s="61"/>
      <c r="E4482" s="62">
        <v>0</v>
      </c>
    </row>
    <row r="4483" spans="1:5" x14ac:dyDescent="0.2">
      <c r="A4483" s="60">
        <v>12742</v>
      </c>
      <c r="B4483" s="7" t="s">
        <v>4471</v>
      </c>
      <c r="C4483" s="60" t="s">
        <v>23</v>
      </c>
      <c r="D4483" s="61"/>
      <c r="E4483" s="62">
        <v>0</v>
      </c>
    </row>
    <row r="4484" spans="1:5" x14ac:dyDescent="0.2">
      <c r="A4484" s="60">
        <v>12713</v>
      </c>
      <c r="B4484" s="7" t="s">
        <v>4472</v>
      </c>
      <c r="C4484" s="60" t="s">
        <v>23</v>
      </c>
      <c r="D4484" s="61"/>
      <c r="E4484" s="62">
        <v>0</v>
      </c>
    </row>
    <row r="4485" spans="1:5" x14ac:dyDescent="0.2">
      <c r="A4485" s="60">
        <v>12743</v>
      </c>
      <c r="B4485" s="7" t="s">
        <v>4473</v>
      </c>
      <c r="C4485" s="60" t="s">
        <v>23</v>
      </c>
      <c r="D4485" s="61"/>
      <c r="E4485" s="62">
        <v>0</v>
      </c>
    </row>
    <row r="4486" spans="1:5" x14ac:dyDescent="0.2">
      <c r="A4486" s="60">
        <v>12744</v>
      </c>
      <c r="B4486" s="7" t="s">
        <v>4474</v>
      </c>
      <c r="C4486" s="60" t="s">
        <v>23</v>
      </c>
      <c r="D4486" s="61"/>
      <c r="E4486" s="62">
        <v>0</v>
      </c>
    </row>
    <row r="4487" spans="1:5" x14ac:dyDescent="0.2">
      <c r="A4487" s="60">
        <v>12745</v>
      </c>
      <c r="B4487" s="7" t="s">
        <v>4475</v>
      </c>
      <c r="C4487" s="60" t="s">
        <v>23</v>
      </c>
      <c r="D4487" s="61"/>
      <c r="E4487" s="62">
        <v>0</v>
      </c>
    </row>
    <row r="4488" spans="1:5" x14ac:dyDescent="0.2">
      <c r="A4488" s="60">
        <v>12746</v>
      </c>
      <c r="B4488" s="7" t="s">
        <v>4476</v>
      </c>
      <c r="C4488" s="60" t="s">
        <v>23</v>
      </c>
      <c r="D4488" s="61"/>
      <c r="E4488" s="62">
        <v>0</v>
      </c>
    </row>
    <row r="4489" spans="1:5" x14ac:dyDescent="0.2">
      <c r="A4489" s="60">
        <v>12747</v>
      </c>
      <c r="B4489" s="7" t="s">
        <v>4477</v>
      </c>
      <c r="C4489" s="60" t="s">
        <v>23</v>
      </c>
      <c r="D4489" s="61"/>
      <c r="E4489" s="62">
        <v>0</v>
      </c>
    </row>
    <row r="4490" spans="1:5" x14ac:dyDescent="0.2">
      <c r="A4490" s="60">
        <v>12748</v>
      </c>
      <c r="B4490" s="7" t="s">
        <v>4478</v>
      </c>
      <c r="C4490" s="60" t="s">
        <v>23</v>
      </c>
      <c r="D4490" s="61"/>
      <c r="E4490" s="62">
        <v>0</v>
      </c>
    </row>
    <row r="4491" spans="1:5" x14ac:dyDescent="0.2">
      <c r="A4491" s="60">
        <v>12749</v>
      </c>
      <c r="B4491" s="7" t="s">
        <v>4479</v>
      </c>
      <c r="C4491" s="60" t="s">
        <v>23</v>
      </c>
      <c r="D4491" s="61"/>
      <c r="E4491" s="62">
        <v>0</v>
      </c>
    </row>
    <row r="4492" spans="1:5" x14ac:dyDescent="0.2">
      <c r="A4492" s="60">
        <v>39660</v>
      </c>
      <c r="B4492" s="7" t="s">
        <v>4480</v>
      </c>
      <c r="C4492" s="60" t="s">
        <v>23</v>
      </c>
      <c r="D4492" s="61"/>
      <c r="E4492" s="62">
        <v>0</v>
      </c>
    </row>
    <row r="4493" spans="1:5" x14ac:dyDescent="0.2">
      <c r="A4493" s="60">
        <v>39662</v>
      </c>
      <c r="B4493" s="7" t="s">
        <v>4481</v>
      </c>
      <c r="C4493" s="60" t="s">
        <v>23</v>
      </c>
      <c r="D4493" s="61"/>
      <c r="E4493" s="62">
        <v>0</v>
      </c>
    </row>
    <row r="4494" spans="1:5" x14ac:dyDescent="0.2">
      <c r="A4494" s="60">
        <v>39661</v>
      </c>
      <c r="B4494" s="7" t="s">
        <v>4482</v>
      </c>
      <c r="C4494" s="60" t="s">
        <v>23</v>
      </c>
      <c r="D4494" s="61"/>
      <c r="E4494" s="62">
        <v>0</v>
      </c>
    </row>
    <row r="4495" spans="1:5" x14ac:dyDescent="0.2">
      <c r="A4495" s="60">
        <v>39666</v>
      </c>
      <c r="B4495" s="7" t="s">
        <v>4483</v>
      </c>
      <c r="C4495" s="60" t="s">
        <v>23</v>
      </c>
      <c r="D4495" s="61"/>
      <c r="E4495" s="62">
        <v>0</v>
      </c>
    </row>
    <row r="4496" spans="1:5" x14ac:dyDescent="0.2">
      <c r="A4496" s="60">
        <v>39664</v>
      </c>
      <c r="B4496" s="7" t="s">
        <v>4484</v>
      </c>
      <c r="C4496" s="60" t="s">
        <v>23</v>
      </c>
      <c r="D4496" s="61"/>
      <c r="E4496" s="62">
        <v>0</v>
      </c>
    </row>
    <row r="4497" spans="1:5" x14ac:dyDescent="0.2">
      <c r="A4497" s="60">
        <v>39663</v>
      </c>
      <c r="B4497" s="7" t="s">
        <v>4485</v>
      </c>
      <c r="C4497" s="60" t="s">
        <v>23</v>
      </c>
      <c r="D4497" s="61"/>
      <c r="E4497" s="62">
        <v>0</v>
      </c>
    </row>
    <row r="4498" spans="1:5" x14ac:dyDescent="0.2">
      <c r="A4498" s="60">
        <v>39665</v>
      </c>
      <c r="B4498" s="7" t="s">
        <v>4486</v>
      </c>
      <c r="C4498" s="60" t="s">
        <v>23</v>
      </c>
      <c r="D4498" s="61"/>
      <c r="E4498" s="62">
        <v>0</v>
      </c>
    </row>
    <row r="4499" spans="1:5" x14ac:dyDescent="0.2">
      <c r="A4499" s="60">
        <v>7753</v>
      </c>
      <c r="B4499" s="7" t="s">
        <v>4487</v>
      </c>
      <c r="C4499" s="60" t="s">
        <v>23</v>
      </c>
      <c r="D4499" s="61">
        <v>470.1</v>
      </c>
      <c r="E4499" s="62">
        <v>0</v>
      </c>
    </row>
    <row r="4500" spans="1:5" x14ac:dyDescent="0.2">
      <c r="A4500" s="60">
        <v>13256</v>
      </c>
      <c r="B4500" s="7" t="s">
        <v>4488</v>
      </c>
      <c r="C4500" s="60" t="s">
        <v>23</v>
      </c>
      <c r="D4500" s="61">
        <v>658.54</v>
      </c>
      <c r="E4500" s="62">
        <v>0</v>
      </c>
    </row>
    <row r="4501" spans="1:5" x14ac:dyDescent="0.2">
      <c r="A4501" s="60">
        <v>7757</v>
      </c>
      <c r="B4501" s="7" t="s">
        <v>4489</v>
      </c>
      <c r="C4501" s="60" t="s">
        <v>23</v>
      </c>
      <c r="D4501" s="61">
        <v>702.11</v>
      </c>
      <c r="E4501" s="62">
        <v>0</v>
      </c>
    </row>
    <row r="4502" spans="1:5" x14ac:dyDescent="0.2">
      <c r="A4502" s="60">
        <v>7758</v>
      </c>
      <c r="B4502" s="7" t="s">
        <v>4490</v>
      </c>
      <c r="C4502" s="60" t="s">
        <v>23</v>
      </c>
      <c r="D4502" s="61">
        <v>1017.2</v>
      </c>
      <c r="E4502" s="62">
        <v>0</v>
      </c>
    </row>
    <row r="4503" spans="1:5" x14ac:dyDescent="0.2">
      <c r="A4503" s="60">
        <v>7759</v>
      </c>
      <c r="B4503" s="7" t="s">
        <v>4491</v>
      </c>
      <c r="C4503" s="60" t="s">
        <v>23</v>
      </c>
      <c r="D4503" s="61">
        <v>2818.66</v>
      </c>
      <c r="E4503" s="62">
        <v>0</v>
      </c>
    </row>
    <row r="4504" spans="1:5" x14ac:dyDescent="0.2">
      <c r="A4504" s="60">
        <v>40334</v>
      </c>
      <c r="B4504" s="7" t="s">
        <v>4492</v>
      </c>
      <c r="C4504" s="60" t="s">
        <v>23</v>
      </c>
      <c r="D4504" s="61">
        <v>110.43</v>
      </c>
      <c r="E4504" s="62">
        <v>0</v>
      </c>
    </row>
    <row r="4505" spans="1:5" x14ac:dyDescent="0.2">
      <c r="A4505" s="60">
        <v>7745</v>
      </c>
      <c r="B4505" s="7" t="s">
        <v>4493</v>
      </c>
      <c r="C4505" s="60" t="s">
        <v>23</v>
      </c>
      <c r="D4505" s="61">
        <v>124.61</v>
      </c>
      <c r="E4505" s="62">
        <v>0</v>
      </c>
    </row>
    <row r="4506" spans="1:5" x14ac:dyDescent="0.2">
      <c r="A4506" s="60">
        <v>7742</v>
      </c>
      <c r="B4506" s="7" t="s">
        <v>4494</v>
      </c>
      <c r="C4506" s="60" t="s">
        <v>23</v>
      </c>
      <c r="D4506" s="61">
        <v>328.66</v>
      </c>
      <c r="E4506" s="62">
        <v>0</v>
      </c>
    </row>
    <row r="4507" spans="1:5" x14ac:dyDescent="0.2">
      <c r="A4507" s="60">
        <v>7750</v>
      </c>
      <c r="B4507" s="7" t="s">
        <v>4495</v>
      </c>
      <c r="C4507" s="60" t="s">
        <v>23</v>
      </c>
      <c r="D4507" s="61">
        <v>401.2</v>
      </c>
      <c r="E4507" s="62">
        <v>0</v>
      </c>
    </row>
    <row r="4508" spans="1:5" x14ac:dyDescent="0.2">
      <c r="A4508" s="60">
        <v>7756</v>
      </c>
      <c r="B4508" s="7" t="s">
        <v>4496</v>
      </c>
      <c r="C4508" s="60" t="s">
        <v>23</v>
      </c>
      <c r="D4508" s="61">
        <v>460.98</v>
      </c>
      <c r="E4508" s="62">
        <v>0</v>
      </c>
    </row>
    <row r="4509" spans="1:5" x14ac:dyDescent="0.2">
      <c r="A4509" s="60">
        <v>7725</v>
      </c>
      <c r="B4509" s="7" t="s">
        <v>4497</v>
      </c>
      <c r="C4509" s="60" t="s">
        <v>23</v>
      </c>
      <c r="D4509" s="61">
        <v>241.13</v>
      </c>
      <c r="E4509" s="62">
        <v>0</v>
      </c>
    </row>
    <row r="4510" spans="1:5" x14ac:dyDescent="0.2">
      <c r="A4510" s="60">
        <v>7765</v>
      </c>
      <c r="B4510" s="7" t="s">
        <v>4498</v>
      </c>
      <c r="C4510" s="60" t="s">
        <v>23</v>
      </c>
      <c r="D4510" s="61">
        <v>516.70000000000005</v>
      </c>
      <c r="E4510" s="62">
        <v>0</v>
      </c>
    </row>
    <row r="4511" spans="1:5" x14ac:dyDescent="0.2">
      <c r="A4511" s="60">
        <v>12569</v>
      </c>
      <c r="B4511" s="7" t="s">
        <v>4499</v>
      </c>
      <c r="C4511" s="60" t="s">
        <v>23</v>
      </c>
      <c r="D4511" s="61">
        <v>713.25</v>
      </c>
      <c r="E4511" s="62">
        <v>0</v>
      </c>
    </row>
    <row r="4512" spans="1:5" x14ac:dyDescent="0.2">
      <c r="A4512" s="60">
        <v>7766</v>
      </c>
      <c r="B4512" s="7" t="s">
        <v>4500</v>
      </c>
      <c r="C4512" s="60" t="s">
        <v>23</v>
      </c>
      <c r="D4512" s="61">
        <v>757.83</v>
      </c>
      <c r="E4512" s="62">
        <v>0</v>
      </c>
    </row>
    <row r="4513" spans="1:5" x14ac:dyDescent="0.2">
      <c r="A4513" s="60">
        <v>7767</v>
      </c>
      <c r="B4513" s="7" t="s">
        <v>4501</v>
      </c>
      <c r="C4513" s="60" t="s">
        <v>23</v>
      </c>
      <c r="D4513" s="61">
        <v>1088.1199999999999</v>
      </c>
      <c r="E4513" s="62">
        <v>0</v>
      </c>
    </row>
    <row r="4514" spans="1:5" x14ac:dyDescent="0.2">
      <c r="A4514" s="60">
        <v>7727</v>
      </c>
      <c r="B4514" s="7" t="s">
        <v>4502</v>
      </c>
      <c r="C4514" s="60" t="s">
        <v>23</v>
      </c>
      <c r="D4514" s="61">
        <v>3161.03</v>
      </c>
      <c r="E4514" s="62">
        <v>0</v>
      </c>
    </row>
    <row r="4515" spans="1:5" x14ac:dyDescent="0.2">
      <c r="A4515" s="60">
        <v>7760</v>
      </c>
      <c r="B4515" s="7" t="s">
        <v>4503</v>
      </c>
      <c r="C4515" s="60" t="s">
        <v>23</v>
      </c>
      <c r="D4515" s="61">
        <v>125.63</v>
      </c>
      <c r="E4515" s="62">
        <v>0</v>
      </c>
    </row>
    <row r="4516" spans="1:5" x14ac:dyDescent="0.2">
      <c r="A4516" s="60">
        <v>7761</v>
      </c>
      <c r="B4516" s="7" t="s">
        <v>4504</v>
      </c>
      <c r="C4516" s="60" t="s">
        <v>23</v>
      </c>
      <c r="D4516" s="61">
        <v>131.69999999999999</v>
      </c>
      <c r="E4516" s="62">
        <v>0</v>
      </c>
    </row>
    <row r="4517" spans="1:5" x14ac:dyDescent="0.2">
      <c r="A4517" s="60">
        <v>7752</v>
      </c>
      <c r="B4517" s="7" t="s">
        <v>4505</v>
      </c>
      <c r="C4517" s="60" t="s">
        <v>23</v>
      </c>
      <c r="D4517" s="61">
        <v>160.07</v>
      </c>
      <c r="E4517" s="62">
        <v>0</v>
      </c>
    </row>
    <row r="4518" spans="1:5" x14ac:dyDescent="0.2">
      <c r="A4518" s="60">
        <v>7762</v>
      </c>
      <c r="B4518" s="7" t="s">
        <v>4506</v>
      </c>
      <c r="C4518" s="60" t="s">
        <v>23</v>
      </c>
      <c r="D4518" s="61">
        <v>209.21</v>
      </c>
      <c r="E4518" s="62">
        <v>0</v>
      </c>
    </row>
    <row r="4519" spans="1:5" x14ac:dyDescent="0.2">
      <c r="A4519" s="60">
        <v>7722</v>
      </c>
      <c r="B4519" s="7" t="s">
        <v>4507</v>
      </c>
      <c r="C4519" s="60" t="s">
        <v>23</v>
      </c>
      <c r="D4519" s="61">
        <v>320.14999999999998</v>
      </c>
      <c r="E4519" s="62">
        <v>0</v>
      </c>
    </row>
    <row r="4520" spans="1:5" x14ac:dyDescent="0.2">
      <c r="A4520" s="60">
        <v>7763</v>
      </c>
      <c r="B4520" s="7" t="s">
        <v>4508</v>
      </c>
      <c r="C4520" s="60" t="s">
        <v>23</v>
      </c>
      <c r="D4520" s="61">
        <v>390.06</v>
      </c>
      <c r="E4520" s="62">
        <v>0</v>
      </c>
    </row>
    <row r="4521" spans="1:5" x14ac:dyDescent="0.2">
      <c r="A4521" s="60">
        <v>7764</v>
      </c>
      <c r="B4521" s="7" t="s">
        <v>4509</v>
      </c>
      <c r="C4521" s="60" t="s">
        <v>23</v>
      </c>
      <c r="D4521" s="61">
        <v>466.04</v>
      </c>
      <c r="E4521" s="62">
        <v>0</v>
      </c>
    </row>
    <row r="4522" spans="1:5" x14ac:dyDescent="0.2">
      <c r="A4522" s="60">
        <v>12572</v>
      </c>
      <c r="B4522" s="7" t="s">
        <v>4510</v>
      </c>
      <c r="C4522" s="60" t="s">
        <v>23</v>
      </c>
      <c r="D4522" s="61">
        <v>658.54</v>
      </c>
      <c r="E4522" s="62">
        <v>0</v>
      </c>
    </row>
    <row r="4523" spans="1:5" x14ac:dyDescent="0.2">
      <c r="A4523" s="60">
        <v>12573</v>
      </c>
      <c r="B4523" s="7" t="s">
        <v>4511</v>
      </c>
      <c r="C4523" s="60" t="s">
        <v>23</v>
      </c>
      <c r="D4523" s="61">
        <v>866.24</v>
      </c>
      <c r="E4523" s="62">
        <v>0</v>
      </c>
    </row>
    <row r="4524" spans="1:5" x14ac:dyDescent="0.2">
      <c r="A4524" s="60">
        <v>12574</v>
      </c>
      <c r="B4524" s="7" t="s">
        <v>4512</v>
      </c>
      <c r="C4524" s="60" t="s">
        <v>23</v>
      </c>
      <c r="D4524" s="61">
        <v>1047.3900000000001</v>
      </c>
      <c r="E4524" s="62">
        <v>0</v>
      </c>
    </row>
    <row r="4525" spans="1:5" x14ac:dyDescent="0.2">
      <c r="A4525" s="60">
        <v>12575</v>
      </c>
      <c r="B4525" s="7" t="s">
        <v>4513</v>
      </c>
      <c r="C4525" s="60" t="s">
        <v>23</v>
      </c>
      <c r="D4525" s="61">
        <v>1590.64</v>
      </c>
      <c r="E4525" s="62">
        <v>0</v>
      </c>
    </row>
    <row r="4526" spans="1:5" x14ac:dyDescent="0.2">
      <c r="A4526" s="60">
        <v>12576</v>
      </c>
      <c r="B4526" s="7" t="s">
        <v>4514</v>
      </c>
      <c r="C4526" s="60" t="s">
        <v>23</v>
      </c>
      <c r="D4526" s="61">
        <v>192.49</v>
      </c>
      <c r="E4526" s="62">
        <v>0</v>
      </c>
    </row>
    <row r="4527" spans="1:5" x14ac:dyDescent="0.2">
      <c r="A4527" s="60">
        <v>12577</v>
      </c>
      <c r="B4527" s="7" t="s">
        <v>4515</v>
      </c>
      <c r="C4527" s="60" t="s">
        <v>23</v>
      </c>
      <c r="D4527" s="61">
        <v>259.36</v>
      </c>
      <c r="E4527" s="62">
        <v>0</v>
      </c>
    </row>
    <row r="4528" spans="1:5" x14ac:dyDescent="0.2">
      <c r="A4528" s="60">
        <v>12578</v>
      </c>
      <c r="B4528" s="7" t="s">
        <v>4516</v>
      </c>
      <c r="C4528" s="60" t="s">
        <v>23</v>
      </c>
      <c r="D4528" s="61">
        <v>314.07</v>
      </c>
      <c r="E4528" s="62">
        <v>0</v>
      </c>
    </row>
    <row r="4529" spans="1:5" x14ac:dyDescent="0.2">
      <c r="A4529" s="60">
        <v>12579</v>
      </c>
      <c r="B4529" s="7" t="s">
        <v>4517</v>
      </c>
      <c r="C4529" s="60" t="s">
        <v>23</v>
      </c>
      <c r="D4529" s="61">
        <v>541.02</v>
      </c>
      <c r="E4529" s="62">
        <v>0</v>
      </c>
    </row>
    <row r="4530" spans="1:5" x14ac:dyDescent="0.2">
      <c r="A4530" s="60">
        <v>12580</v>
      </c>
      <c r="B4530" s="7" t="s">
        <v>4518</v>
      </c>
      <c r="C4530" s="60" t="s">
        <v>23</v>
      </c>
      <c r="D4530" s="61">
        <v>563.71</v>
      </c>
      <c r="E4530" s="62">
        <v>0</v>
      </c>
    </row>
    <row r="4531" spans="1:5" x14ac:dyDescent="0.2">
      <c r="A4531" s="60">
        <v>12581</v>
      </c>
      <c r="B4531" s="7" t="s">
        <v>4519</v>
      </c>
      <c r="C4531" s="60" t="s">
        <v>23</v>
      </c>
      <c r="D4531" s="61">
        <v>603.83000000000004</v>
      </c>
      <c r="E4531" s="62">
        <v>0</v>
      </c>
    </row>
    <row r="4532" spans="1:5" x14ac:dyDescent="0.2">
      <c r="A4532" s="60">
        <v>7720</v>
      </c>
      <c r="B4532" s="7" t="s">
        <v>4520</v>
      </c>
      <c r="C4532" s="60" t="s">
        <v>23</v>
      </c>
      <c r="D4532" s="61">
        <v>944.25</v>
      </c>
      <c r="E4532" s="62">
        <v>0</v>
      </c>
    </row>
    <row r="4533" spans="1:5" x14ac:dyDescent="0.2">
      <c r="A4533" s="60">
        <v>40335</v>
      </c>
      <c r="B4533" s="7" t="s">
        <v>4521</v>
      </c>
      <c r="C4533" s="60" t="s">
        <v>23</v>
      </c>
      <c r="D4533" s="61">
        <v>197.56</v>
      </c>
      <c r="E4533" s="62">
        <v>0</v>
      </c>
    </row>
    <row r="4534" spans="1:5" x14ac:dyDescent="0.2">
      <c r="A4534" s="60">
        <v>7740</v>
      </c>
      <c r="B4534" s="7" t="s">
        <v>4522</v>
      </c>
      <c r="C4534" s="60" t="s">
        <v>23</v>
      </c>
      <c r="D4534" s="61">
        <v>202.63</v>
      </c>
      <c r="E4534" s="62">
        <v>0</v>
      </c>
    </row>
    <row r="4535" spans="1:5" x14ac:dyDescent="0.2">
      <c r="A4535" s="60">
        <v>7741</v>
      </c>
      <c r="B4535" s="7" t="s">
        <v>4523</v>
      </c>
      <c r="C4535" s="60" t="s">
        <v>23</v>
      </c>
      <c r="D4535" s="61">
        <v>374.86</v>
      </c>
      <c r="E4535" s="62">
        <v>0</v>
      </c>
    </row>
    <row r="4536" spans="1:5" x14ac:dyDescent="0.2">
      <c r="A4536" s="60">
        <v>7774</v>
      </c>
      <c r="B4536" s="7" t="s">
        <v>4524</v>
      </c>
      <c r="C4536" s="60" t="s">
        <v>23</v>
      </c>
      <c r="D4536" s="61">
        <v>459.97</v>
      </c>
      <c r="E4536" s="62">
        <v>0</v>
      </c>
    </row>
    <row r="4537" spans="1:5" x14ac:dyDescent="0.2">
      <c r="A4537" s="60">
        <v>7744</v>
      </c>
      <c r="B4537" s="7" t="s">
        <v>4525</v>
      </c>
      <c r="C4537" s="60" t="s">
        <v>23</v>
      </c>
      <c r="D4537" s="61">
        <v>600.79</v>
      </c>
      <c r="E4537" s="62">
        <v>0</v>
      </c>
    </row>
    <row r="4538" spans="1:5" x14ac:dyDescent="0.2">
      <c r="A4538" s="60">
        <v>7773</v>
      </c>
      <c r="B4538" s="7" t="s">
        <v>4526</v>
      </c>
      <c r="C4538" s="60" t="s">
        <v>23</v>
      </c>
      <c r="D4538" s="61">
        <v>614.07000000000005</v>
      </c>
      <c r="E4538" s="62">
        <v>0</v>
      </c>
    </row>
    <row r="4539" spans="1:5" x14ac:dyDescent="0.2">
      <c r="A4539" s="60">
        <v>7754</v>
      </c>
      <c r="B4539" s="7" t="s">
        <v>4527</v>
      </c>
      <c r="C4539" s="60" t="s">
        <v>23</v>
      </c>
      <c r="D4539" s="61">
        <v>931.08</v>
      </c>
      <c r="E4539" s="62">
        <v>0</v>
      </c>
    </row>
    <row r="4540" spans="1:5" x14ac:dyDescent="0.2">
      <c r="A4540" s="60">
        <v>7735</v>
      </c>
      <c r="B4540" s="7" t="s">
        <v>4528</v>
      </c>
      <c r="C4540" s="60" t="s">
        <v>23</v>
      </c>
      <c r="D4540" s="61">
        <v>1205.6500000000001</v>
      </c>
      <c r="E4540" s="62">
        <v>0</v>
      </c>
    </row>
    <row r="4541" spans="1:5" x14ac:dyDescent="0.2">
      <c r="A4541" s="60">
        <v>7755</v>
      </c>
      <c r="B4541" s="7" t="s">
        <v>4529</v>
      </c>
      <c r="C4541" s="60" t="s">
        <v>23</v>
      </c>
      <c r="D4541" s="61">
        <v>239.1</v>
      </c>
      <c r="E4541" s="62">
        <v>0</v>
      </c>
    </row>
    <row r="4542" spans="1:5" x14ac:dyDescent="0.2">
      <c r="A4542" s="60">
        <v>7776</v>
      </c>
      <c r="B4542" s="7" t="s">
        <v>4530</v>
      </c>
      <c r="C4542" s="60" t="s">
        <v>23</v>
      </c>
      <c r="D4542" s="61">
        <v>498.47</v>
      </c>
      <c r="E4542" s="62">
        <v>0</v>
      </c>
    </row>
    <row r="4543" spans="1:5" x14ac:dyDescent="0.2">
      <c r="A4543" s="60">
        <v>7743</v>
      </c>
      <c r="B4543" s="7" t="s">
        <v>4531</v>
      </c>
      <c r="C4543" s="60" t="s">
        <v>23</v>
      </c>
      <c r="D4543" s="61">
        <v>527.85</v>
      </c>
      <c r="E4543" s="62">
        <v>0</v>
      </c>
    </row>
    <row r="4544" spans="1:5" x14ac:dyDescent="0.2">
      <c r="A4544" s="60">
        <v>7733</v>
      </c>
      <c r="B4544" s="7" t="s">
        <v>4532</v>
      </c>
      <c r="C4544" s="60" t="s">
        <v>23</v>
      </c>
      <c r="D4544" s="61">
        <v>688.94</v>
      </c>
      <c r="E4544" s="62">
        <v>0</v>
      </c>
    </row>
    <row r="4545" spans="1:5" x14ac:dyDescent="0.2">
      <c r="A4545" s="60">
        <v>7775</v>
      </c>
      <c r="B4545" s="7" t="s">
        <v>4533</v>
      </c>
      <c r="C4545" s="60" t="s">
        <v>23</v>
      </c>
      <c r="D4545" s="61">
        <v>754.79</v>
      </c>
      <c r="E4545" s="62">
        <v>0</v>
      </c>
    </row>
    <row r="4546" spans="1:5" x14ac:dyDescent="0.2">
      <c r="A4546" s="60">
        <v>7734</v>
      </c>
      <c r="B4546" s="7" t="s">
        <v>4534</v>
      </c>
      <c r="C4546" s="60" t="s">
        <v>23</v>
      </c>
      <c r="D4546" s="61">
        <v>1068.8699999999999</v>
      </c>
      <c r="E4546" s="62">
        <v>0</v>
      </c>
    </row>
    <row r="4547" spans="1:5" x14ac:dyDescent="0.2">
      <c r="A4547" s="60">
        <v>7714</v>
      </c>
      <c r="B4547" s="7" t="s">
        <v>4535</v>
      </c>
      <c r="C4547" s="60" t="s">
        <v>23</v>
      </c>
      <c r="D4547" s="61">
        <v>148.93</v>
      </c>
      <c r="E4547" s="62">
        <v>0</v>
      </c>
    </row>
    <row r="4548" spans="1:5" x14ac:dyDescent="0.2">
      <c r="A4548" s="60">
        <v>37449</v>
      </c>
      <c r="B4548" s="7" t="s">
        <v>4536</v>
      </c>
      <c r="C4548" s="60" t="s">
        <v>23</v>
      </c>
      <c r="D4548" s="61">
        <v>34.479999999999997</v>
      </c>
      <c r="E4548" s="62">
        <v>0</v>
      </c>
    </row>
    <row r="4549" spans="1:5" x14ac:dyDescent="0.2">
      <c r="A4549" s="60">
        <v>37450</v>
      </c>
      <c r="B4549" s="7" t="s">
        <v>4537</v>
      </c>
      <c r="C4549" s="60" t="s">
        <v>23</v>
      </c>
      <c r="D4549" s="61">
        <v>48.28</v>
      </c>
      <c r="E4549" s="62">
        <v>0</v>
      </c>
    </row>
    <row r="4550" spans="1:5" x14ac:dyDescent="0.2">
      <c r="A4550" s="60">
        <v>37451</v>
      </c>
      <c r="B4550" s="7" t="s">
        <v>4538</v>
      </c>
      <c r="C4550" s="60" t="s">
        <v>23</v>
      </c>
      <c r="D4550" s="61">
        <v>67.400000000000006</v>
      </c>
      <c r="E4550" s="62">
        <v>0</v>
      </c>
    </row>
    <row r="4551" spans="1:5" x14ac:dyDescent="0.2">
      <c r="A4551" s="60">
        <v>37452</v>
      </c>
      <c r="B4551" s="7" t="s">
        <v>4539</v>
      </c>
      <c r="C4551" s="60" t="s">
        <v>23</v>
      </c>
      <c r="D4551" s="61">
        <v>97.97</v>
      </c>
      <c r="E4551" s="62">
        <v>0</v>
      </c>
    </row>
    <row r="4552" spans="1:5" x14ac:dyDescent="0.2">
      <c r="A4552" s="60">
        <v>37453</v>
      </c>
      <c r="B4552" s="7" t="s">
        <v>4540</v>
      </c>
      <c r="C4552" s="60" t="s">
        <v>23</v>
      </c>
      <c r="D4552" s="61">
        <v>112.82</v>
      </c>
      <c r="E4552" s="62">
        <v>0</v>
      </c>
    </row>
    <row r="4553" spans="1:5" x14ac:dyDescent="0.2">
      <c r="A4553" s="60">
        <v>7778</v>
      </c>
      <c r="B4553" s="7" t="s">
        <v>4541</v>
      </c>
      <c r="C4553" s="60" t="s">
        <v>23</v>
      </c>
      <c r="D4553" s="61">
        <v>42.32</v>
      </c>
      <c r="E4553" s="62">
        <v>0</v>
      </c>
    </row>
    <row r="4554" spans="1:5" x14ac:dyDescent="0.2">
      <c r="A4554" s="60">
        <v>7796</v>
      </c>
      <c r="B4554" s="7" t="s">
        <v>4542</v>
      </c>
      <c r="C4554" s="60" t="s">
        <v>23</v>
      </c>
      <c r="D4554" s="61">
        <v>58</v>
      </c>
      <c r="E4554" s="62">
        <v>0</v>
      </c>
    </row>
    <row r="4555" spans="1:5" x14ac:dyDescent="0.2">
      <c r="A4555" s="60">
        <v>7781</v>
      </c>
      <c r="B4555" s="7" t="s">
        <v>4543</v>
      </c>
      <c r="C4555" s="60" t="s">
        <v>23</v>
      </c>
      <c r="D4555" s="61">
        <v>68.540000000000006</v>
      </c>
      <c r="E4555" s="62">
        <v>0</v>
      </c>
    </row>
    <row r="4556" spans="1:5" x14ac:dyDescent="0.2">
      <c r="A4556" s="60">
        <v>7795</v>
      </c>
      <c r="B4556" s="7" t="s">
        <v>4544</v>
      </c>
      <c r="C4556" s="60" t="s">
        <v>23</v>
      </c>
      <c r="D4556" s="61">
        <v>102</v>
      </c>
      <c r="E4556" s="62">
        <v>0</v>
      </c>
    </row>
    <row r="4557" spans="1:5" x14ac:dyDescent="0.2">
      <c r="A4557" s="60">
        <v>7791</v>
      </c>
      <c r="B4557" s="7" t="s">
        <v>4545</v>
      </c>
      <c r="C4557" s="60" t="s">
        <v>23</v>
      </c>
      <c r="D4557" s="61">
        <v>122.11</v>
      </c>
      <c r="E4557" s="62">
        <v>0</v>
      </c>
    </row>
    <row r="4558" spans="1:5" x14ac:dyDescent="0.2">
      <c r="A4558" s="60">
        <v>7783</v>
      </c>
      <c r="B4558" s="7" t="s">
        <v>4546</v>
      </c>
      <c r="C4558" s="60" t="s">
        <v>23</v>
      </c>
      <c r="D4558" s="61">
        <v>43.27</v>
      </c>
      <c r="E4558" s="62">
        <v>0</v>
      </c>
    </row>
    <row r="4559" spans="1:5" x14ac:dyDescent="0.2">
      <c r="A4559" s="60">
        <v>7790</v>
      </c>
      <c r="B4559" s="7" t="s">
        <v>4547</v>
      </c>
      <c r="C4559" s="60" t="s">
        <v>23</v>
      </c>
      <c r="D4559" s="61">
        <v>68.180000000000007</v>
      </c>
      <c r="E4559" s="62">
        <v>0</v>
      </c>
    </row>
    <row r="4560" spans="1:5" x14ac:dyDescent="0.2">
      <c r="A4560" s="60">
        <v>7785</v>
      </c>
      <c r="B4560" s="7" t="s">
        <v>4548</v>
      </c>
      <c r="C4560" s="60" t="s">
        <v>23</v>
      </c>
      <c r="D4560" s="61">
        <v>75.239999999999995</v>
      </c>
      <c r="E4560" s="62">
        <v>0</v>
      </c>
    </row>
    <row r="4561" spans="1:5" x14ac:dyDescent="0.2">
      <c r="A4561" s="60">
        <v>7792</v>
      </c>
      <c r="B4561" s="7" t="s">
        <v>4549</v>
      </c>
      <c r="C4561" s="60" t="s">
        <v>23</v>
      </c>
      <c r="D4561" s="61">
        <v>106.71</v>
      </c>
      <c r="E4561" s="62">
        <v>0</v>
      </c>
    </row>
    <row r="4562" spans="1:5" x14ac:dyDescent="0.2">
      <c r="A4562" s="60">
        <v>7793</v>
      </c>
      <c r="B4562" s="7" t="s">
        <v>4550</v>
      </c>
      <c r="C4562" s="60" t="s">
        <v>23</v>
      </c>
      <c r="D4562" s="61">
        <v>126.03</v>
      </c>
      <c r="E4562" s="62">
        <v>0</v>
      </c>
    </row>
    <row r="4563" spans="1:5" x14ac:dyDescent="0.2">
      <c r="A4563" s="60">
        <v>13159</v>
      </c>
      <c r="B4563" s="7" t="s">
        <v>4551</v>
      </c>
      <c r="C4563" s="60" t="s">
        <v>23</v>
      </c>
      <c r="D4563" s="61">
        <v>109.72</v>
      </c>
      <c r="E4563" s="62">
        <v>0</v>
      </c>
    </row>
    <row r="4564" spans="1:5" x14ac:dyDescent="0.2">
      <c r="A4564" s="60">
        <v>13168</v>
      </c>
      <c r="B4564" s="7" t="s">
        <v>4552</v>
      </c>
      <c r="C4564" s="60" t="s">
        <v>23</v>
      </c>
      <c r="D4564" s="61">
        <v>133.24</v>
      </c>
      <c r="E4564" s="62">
        <v>0</v>
      </c>
    </row>
    <row r="4565" spans="1:5" x14ac:dyDescent="0.2">
      <c r="A4565" s="60">
        <v>13173</v>
      </c>
      <c r="B4565" s="7" t="s">
        <v>4553</v>
      </c>
      <c r="C4565" s="60" t="s">
        <v>23</v>
      </c>
      <c r="D4565" s="61">
        <v>180.27</v>
      </c>
      <c r="E4565" s="62">
        <v>0</v>
      </c>
    </row>
    <row r="4566" spans="1:5" x14ac:dyDescent="0.2">
      <c r="A4566" s="60">
        <v>12583</v>
      </c>
      <c r="B4566" s="7" t="s">
        <v>4554</v>
      </c>
      <c r="C4566" s="60" t="s">
        <v>23</v>
      </c>
      <c r="D4566" s="61">
        <v>36.049999999999997</v>
      </c>
      <c r="E4566" s="62">
        <v>0</v>
      </c>
    </row>
    <row r="4567" spans="1:5" x14ac:dyDescent="0.2">
      <c r="A4567" s="60">
        <v>12584</v>
      </c>
      <c r="B4567" s="7" t="s">
        <v>4555</v>
      </c>
      <c r="C4567" s="60" t="s">
        <v>23</v>
      </c>
      <c r="D4567" s="61">
        <v>47.02</v>
      </c>
      <c r="E4567" s="62">
        <v>0</v>
      </c>
    </row>
    <row r="4568" spans="1:5" x14ac:dyDescent="0.2">
      <c r="A4568" s="60">
        <v>12613</v>
      </c>
      <c r="B4568" s="7" t="s">
        <v>4556</v>
      </c>
      <c r="C4568" s="60" t="s">
        <v>43</v>
      </c>
      <c r="D4568" s="61">
        <v>25.68</v>
      </c>
      <c r="E4568" s="62">
        <v>0</v>
      </c>
    </row>
    <row r="4569" spans="1:5" x14ac:dyDescent="0.2">
      <c r="A4569" s="60">
        <v>1031</v>
      </c>
      <c r="B4569" s="7" t="s">
        <v>4557</v>
      </c>
      <c r="C4569" s="60" t="s">
        <v>43</v>
      </c>
      <c r="D4569" s="61">
        <v>15.56</v>
      </c>
      <c r="E4569" s="62">
        <v>0</v>
      </c>
    </row>
    <row r="4570" spans="1:5" x14ac:dyDescent="0.2">
      <c r="A4570" s="60">
        <v>39707</v>
      </c>
      <c r="B4570" s="7" t="s">
        <v>4558</v>
      </c>
      <c r="C4570" s="60" t="s">
        <v>23</v>
      </c>
      <c r="D4570" s="61">
        <v>5.42</v>
      </c>
      <c r="E4570" s="62">
        <v>0</v>
      </c>
    </row>
    <row r="4571" spans="1:5" x14ac:dyDescent="0.2">
      <c r="A4571" s="60">
        <v>39708</v>
      </c>
      <c r="B4571" s="7" t="s">
        <v>4559</v>
      </c>
      <c r="C4571" s="60" t="s">
        <v>23</v>
      </c>
      <c r="D4571" s="61">
        <v>5.26</v>
      </c>
      <c r="E4571" s="62">
        <v>0</v>
      </c>
    </row>
    <row r="4572" spans="1:5" x14ac:dyDescent="0.2">
      <c r="A4572" s="60">
        <v>39710</v>
      </c>
      <c r="B4572" s="7" t="s">
        <v>4560</v>
      </c>
      <c r="C4572" s="60" t="s">
        <v>23</v>
      </c>
      <c r="D4572" s="61">
        <v>3.7</v>
      </c>
      <c r="E4572" s="62">
        <v>0</v>
      </c>
    </row>
    <row r="4573" spans="1:5" x14ac:dyDescent="0.2">
      <c r="A4573" s="60">
        <v>39709</v>
      </c>
      <c r="B4573" s="7" t="s">
        <v>4561</v>
      </c>
      <c r="C4573" s="60" t="s">
        <v>23</v>
      </c>
      <c r="D4573" s="61">
        <v>5.13</v>
      </c>
      <c r="E4573" s="62">
        <v>0</v>
      </c>
    </row>
    <row r="4574" spans="1:5" x14ac:dyDescent="0.2">
      <c r="A4574" s="60">
        <v>39711</v>
      </c>
      <c r="B4574" s="7" t="s">
        <v>4562</v>
      </c>
      <c r="C4574" s="60" t="s">
        <v>23</v>
      </c>
      <c r="D4574" s="61">
        <v>5.76</v>
      </c>
      <c r="E4574" s="62">
        <v>0</v>
      </c>
    </row>
    <row r="4575" spans="1:5" x14ac:dyDescent="0.2">
      <c r="A4575" s="60">
        <v>39714</v>
      </c>
      <c r="B4575" s="7" t="s">
        <v>4563</v>
      </c>
      <c r="C4575" s="60" t="s">
        <v>23</v>
      </c>
      <c r="D4575" s="61">
        <v>3.66</v>
      </c>
      <c r="E4575" s="62">
        <v>0</v>
      </c>
    </row>
    <row r="4576" spans="1:5" x14ac:dyDescent="0.2">
      <c r="A4576" s="60">
        <v>39712</v>
      </c>
      <c r="B4576" s="7" t="s">
        <v>4564</v>
      </c>
      <c r="C4576" s="60" t="s">
        <v>23</v>
      </c>
      <c r="D4576" s="61">
        <v>2.02</v>
      </c>
      <c r="E4576" s="62">
        <v>0</v>
      </c>
    </row>
    <row r="4577" spans="1:5" x14ac:dyDescent="0.2">
      <c r="A4577" s="60">
        <v>39713</v>
      </c>
      <c r="B4577" s="7" t="s">
        <v>4565</v>
      </c>
      <c r="C4577" s="60" t="s">
        <v>23</v>
      </c>
      <c r="D4577" s="61">
        <v>1.59</v>
      </c>
      <c r="E4577" s="62">
        <v>0</v>
      </c>
    </row>
    <row r="4578" spans="1:5" x14ac:dyDescent="0.2">
      <c r="A4578" s="60">
        <v>39715</v>
      </c>
      <c r="B4578" s="7" t="s">
        <v>4566</v>
      </c>
      <c r="C4578" s="60" t="s">
        <v>23</v>
      </c>
      <c r="D4578" s="61">
        <v>2.6</v>
      </c>
      <c r="E4578" s="62">
        <v>0</v>
      </c>
    </row>
    <row r="4579" spans="1:5" x14ac:dyDescent="0.2">
      <c r="A4579" s="60">
        <v>39716</v>
      </c>
      <c r="B4579" s="7" t="s">
        <v>4567</v>
      </c>
      <c r="C4579" s="60" t="s">
        <v>23</v>
      </c>
      <c r="D4579" s="61">
        <v>1.97</v>
      </c>
      <c r="E4579" s="62">
        <v>0</v>
      </c>
    </row>
    <row r="4580" spans="1:5" x14ac:dyDescent="0.2">
      <c r="A4580" s="60">
        <v>39718</v>
      </c>
      <c r="B4580" s="7" t="s">
        <v>4568</v>
      </c>
      <c r="C4580" s="60" t="s">
        <v>23</v>
      </c>
      <c r="D4580" s="61">
        <v>3.36</v>
      </c>
      <c r="E4580" s="62">
        <v>0</v>
      </c>
    </row>
    <row r="4581" spans="1:5" x14ac:dyDescent="0.2">
      <c r="A4581" s="60">
        <v>9813</v>
      </c>
      <c r="B4581" s="7" t="s">
        <v>4569</v>
      </c>
      <c r="C4581" s="60" t="s">
        <v>23</v>
      </c>
      <c r="D4581" s="61">
        <v>6.42</v>
      </c>
      <c r="E4581" s="62">
        <v>0</v>
      </c>
    </row>
    <row r="4582" spans="1:5" x14ac:dyDescent="0.2">
      <c r="A4582" s="60">
        <v>9815</v>
      </c>
      <c r="B4582" s="7" t="s">
        <v>4570</v>
      </c>
      <c r="C4582" s="60" t="s">
        <v>23</v>
      </c>
      <c r="D4582" s="61">
        <v>12.68</v>
      </c>
      <c r="E4582" s="62">
        <v>0</v>
      </c>
    </row>
    <row r="4583" spans="1:5" x14ac:dyDescent="0.2">
      <c r="A4583" s="60">
        <v>44543</v>
      </c>
      <c r="B4583" s="7" t="s">
        <v>4571</v>
      </c>
      <c r="C4583" s="60" t="s">
        <v>23</v>
      </c>
      <c r="D4583" s="61">
        <v>6308.72</v>
      </c>
      <c r="E4583" s="62">
        <v>0</v>
      </c>
    </row>
    <row r="4584" spans="1:5" x14ac:dyDescent="0.2">
      <c r="A4584" s="60">
        <v>44526</v>
      </c>
      <c r="B4584" s="7" t="s">
        <v>4572</v>
      </c>
      <c r="C4584" s="60" t="s">
        <v>23</v>
      </c>
      <c r="D4584" s="61">
        <v>154.62</v>
      </c>
      <c r="E4584" s="62">
        <v>0</v>
      </c>
    </row>
    <row r="4585" spans="1:5" x14ac:dyDescent="0.2">
      <c r="A4585" s="60">
        <v>44545</v>
      </c>
      <c r="B4585" s="7" t="s">
        <v>4573</v>
      </c>
      <c r="C4585" s="60" t="s">
        <v>23</v>
      </c>
      <c r="D4585" s="61">
        <v>331.89</v>
      </c>
      <c r="E4585" s="62">
        <v>0</v>
      </c>
    </row>
    <row r="4586" spans="1:5" x14ac:dyDescent="0.2">
      <c r="A4586" s="60">
        <v>44525</v>
      </c>
      <c r="B4586" s="7" t="s">
        <v>4574</v>
      </c>
      <c r="C4586" s="60" t="s">
        <v>23</v>
      </c>
      <c r="D4586" s="61">
        <v>5721.97</v>
      </c>
      <c r="E4586" s="62">
        <v>0</v>
      </c>
    </row>
    <row r="4587" spans="1:5" x14ac:dyDescent="0.2">
      <c r="A4587" s="60">
        <v>44547</v>
      </c>
      <c r="B4587" s="7" t="s">
        <v>4575</v>
      </c>
      <c r="C4587" s="60" t="s">
        <v>23</v>
      </c>
      <c r="D4587" s="61">
        <v>517.37</v>
      </c>
      <c r="E4587" s="62">
        <v>0</v>
      </c>
    </row>
    <row r="4588" spans="1:5" x14ac:dyDescent="0.2">
      <c r="A4588" s="60">
        <v>44519</v>
      </c>
      <c r="B4588" s="7" t="s">
        <v>4576</v>
      </c>
      <c r="C4588" s="60" t="s">
        <v>23</v>
      </c>
      <c r="D4588" s="61">
        <v>1267.7</v>
      </c>
      <c r="E4588" s="62">
        <v>0</v>
      </c>
    </row>
    <row r="4589" spans="1:5" x14ac:dyDescent="0.2">
      <c r="A4589" s="60">
        <v>44520</v>
      </c>
      <c r="B4589" s="7" t="s">
        <v>4577</v>
      </c>
      <c r="C4589" s="60" t="s">
        <v>23</v>
      </c>
      <c r="D4589" s="61">
        <v>2041.81</v>
      </c>
      <c r="E4589" s="62">
        <v>0</v>
      </c>
    </row>
    <row r="4590" spans="1:5" x14ac:dyDescent="0.2">
      <c r="A4590" s="60">
        <v>44521</v>
      </c>
      <c r="B4590" s="7" t="s">
        <v>4578</v>
      </c>
      <c r="C4590" s="60" t="s">
        <v>23</v>
      </c>
      <c r="D4590" s="61">
        <v>32.94</v>
      </c>
      <c r="E4590" s="62">
        <v>0</v>
      </c>
    </row>
    <row r="4591" spans="1:5" x14ac:dyDescent="0.2">
      <c r="A4591" s="60">
        <v>44522</v>
      </c>
      <c r="B4591" s="7" t="s">
        <v>4579</v>
      </c>
      <c r="C4591" s="60" t="s">
        <v>23</v>
      </c>
      <c r="D4591" s="61">
        <v>3584.66</v>
      </c>
      <c r="E4591" s="62">
        <v>0</v>
      </c>
    </row>
    <row r="4592" spans="1:5" x14ac:dyDescent="0.2">
      <c r="A4592" s="60">
        <v>44523</v>
      </c>
      <c r="B4592" s="7" t="s">
        <v>4580</v>
      </c>
      <c r="C4592" s="60" t="s">
        <v>23</v>
      </c>
      <c r="D4592" s="61">
        <v>5331.39</v>
      </c>
      <c r="E4592" s="62">
        <v>0</v>
      </c>
    </row>
    <row r="4593" spans="1:5" x14ac:dyDescent="0.2">
      <c r="A4593" s="60">
        <v>44527</v>
      </c>
      <c r="B4593" s="7" t="s">
        <v>4581</v>
      </c>
      <c r="C4593" s="60" t="s">
        <v>23</v>
      </c>
      <c r="D4593" s="61">
        <v>2673.56</v>
      </c>
      <c r="E4593" s="62">
        <v>0</v>
      </c>
    </row>
    <row r="4594" spans="1:5" x14ac:dyDescent="0.2">
      <c r="A4594" s="60">
        <v>44524</v>
      </c>
      <c r="B4594" s="7" t="s">
        <v>4582</v>
      </c>
      <c r="C4594" s="60" t="s">
        <v>23</v>
      </c>
      <c r="D4594" s="61">
        <v>73.67</v>
      </c>
      <c r="E4594" s="62">
        <v>0</v>
      </c>
    </row>
    <row r="4595" spans="1:5" x14ac:dyDescent="0.2">
      <c r="A4595" s="60">
        <v>44542</v>
      </c>
      <c r="B4595" s="7" t="s">
        <v>4583</v>
      </c>
      <c r="C4595" s="60" t="s">
        <v>23</v>
      </c>
      <c r="D4595" s="61">
        <v>3488.1</v>
      </c>
      <c r="E4595" s="62">
        <v>0</v>
      </c>
    </row>
    <row r="4596" spans="1:5" x14ac:dyDescent="0.2">
      <c r="A4596" s="60">
        <v>9877</v>
      </c>
      <c r="B4596" s="7" t="s">
        <v>4584</v>
      </c>
      <c r="C4596" s="60" t="s">
        <v>23</v>
      </c>
      <c r="D4596" s="61">
        <v>143.55000000000001</v>
      </c>
      <c r="E4596" s="62">
        <v>0</v>
      </c>
    </row>
    <row r="4597" spans="1:5" x14ac:dyDescent="0.2">
      <c r="A4597" s="60">
        <v>9878</v>
      </c>
      <c r="B4597" s="7" t="s">
        <v>4585</v>
      </c>
      <c r="C4597" s="60" t="s">
        <v>23</v>
      </c>
      <c r="D4597" s="61">
        <v>176.72</v>
      </c>
      <c r="E4597" s="62">
        <v>0</v>
      </c>
    </row>
    <row r="4598" spans="1:5" x14ac:dyDescent="0.2">
      <c r="A4598" s="60">
        <v>41986</v>
      </c>
      <c r="B4598" s="7" t="s">
        <v>4586</v>
      </c>
      <c r="C4598" s="60" t="s">
        <v>23</v>
      </c>
      <c r="D4598" s="61">
        <v>2963.28</v>
      </c>
      <c r="E4598" s="62">
        <v>0</v>
      </c>
    </row>
    <row r="4599" spans="1:5" x14ac:dyDescent="0.2">
      <c r="A4599" s="60">
        <v>43422</v>
      </c>
      <c r="B4599" s="7" t="s">
        <v>4587</v>
      </c>
      <c r="C4599" s="60" t="s">
        <v>23</v>
      </c>
      <c r="D4599" s="61">
        <v>3634.17</v>
      </c>
      <c r="E4599" s="62">
        <v>0</v>
      </c>
    </row>
    <row r="4600" spans="1:5" x14ac:dyDescent="0.2">
      <c r="A4600" s="60">
        <v>41987</v>
      </c>
      <c r="B4600" s="7" t="s">
        <v>4588</v>
      </c>
      <c r="C4600" s="60" t="s">
        <v>23</v>
      </c>
      <c r="D4600" s="61">
        <v>4212.3</v>
      </c>
      <c r="E4600" s="62">
        <v>0</v>
      </c>
    </row>
    <row r="4601" spans="1:5" x14ac:dyDescent="0.2">
      <c r="A4601" s="60">
        <v>41988</v>
      </c>
      <c r="B4601" s="7" t="s">
        <v>4589</v>
      </c>
      <c r="C4601" s="60" t="s">
        <v>23</v>
      </c>
      <c r="D4601" s="61">
        <v>5563.85</v>
      </c>
      <c r="E4601" s="62">
        <v>0</v>
      </c>
    </row>
    <row r="4602" spans="1:5" x14ac:dyDescent="0.2">
      <c r="A4602" s="60">
        <v>41697</v>
      </c>
      <c r="B4602" s="7" t="s">
        <v>4590</v>
      </c>
      <c r="C4602" s="60" t="s">
        <v>23</v>
      </c>
      <c r="D4602" s="61">
        <v>986.17</v>
      </c>
      <c r="E4602" s="62">
        <v>0</v>
      </c>
    </row>
    <row r="4603" spans="1:5" x14ac:dyDescent="0.2">
      <c r="A4603" s="60">
        <v>41985</v>
      </c>
      <c r="B4603" s="7" t="s">
        <v>4591</v>
      </c>
      <c r="C4603" s="60" t="s">
        <v>23</v>
      </c>
      <c r="D4603" s="61">
        <v>1373.48</v>
      </c>
      <c r="E4603" s="62">
        <v>0</v>
      </c>
    </row>
    <row r="4604" spans="1:5" x14ac:dyDescent="0.2">
      <c r="A4604" s="60">
        <v>41699</v>
      </c>
      <c r="B4604" s="7" t="s">
        <v>4592</v>
      </c>
      <c r="C4604" s="60" t="s">
        <v>23</v>
      </c>
      <c r="D4604" s="61">
        <v>1955.76</v>
      </c>
      <c r="E4604" s="62">
        <v>0</v>
      </c>
    </row>
    <row r="4605" spans="1:5" x14ac:dyDescent="0.2">
      <c r="A4605" s="60">
        <v>38053</v>
      </c>
      <c r="B4605" s="7" t="s">
        <v>4593</v>
      </c>
      <c r="C4605" s="60" t="s">
        <v>23</v>
      </c>
      <c r="D4605" s="61"/>
      <c r="E4605" s="62">
        <v>0</v>
      </c>
    </row>
    <row r="4606" spans="1:5" x14ac:dyDescent="0.2">
      <c r="A4606" s="60">
        <v>38054</v>
      </c>
      <c r="B4606" s="7" t="s">
        <v>4594</v>
      </c>
      <c r="C4606" s="60" t="s">
        <v>23</v>
      </c>
      <c r="D4606" s="61"/>
      <c r="E4606" s="62">
        <v>0</v>
      </c>
    </row>
    <row r="4607" spans="1:5" x14ac:dyDescent="0.2">
      <c r="A4607" s="60">
        <v>38052</v>
      </c>
      <c r="B4607" s="7" t="s">
        <v>4595</v>
      </c>
      <c r="C4607" s="60" t="s">
        <v>23</v>
      </c>
      <c r="D4607" s="61"/>
      <c r="E4607" s="62">
        <v>0</v>
      </c>
    </row>
    <row r="4608" spans="1:5" x14ac:dyDescent="0.2">
      <c r="A4608" s="60">
        <v>38051</v>
      </c>
      <c r="B4608" s="7" t="s">
        <v>4596</v>
      </c>
      <c r="C4608" s="60" t="s">
        <v>23</v>
      </c>
      <c r="D4608" s="61"/>
      <c r="E4608" s="62">
        <v>0</v>
      </c>
    </row>
    <row r="4609" spans="1:5" x14ac:dyDescent="0.2">
      <c r="A4609" s="60">
        <v>38787</v>
      </c>
      <c r="B4609" s="7" t="s">
        <v>4597</v>
      </c>
      <c r="C4609" s="60" t="s">
        <v>23</v>
      </c>
      <c r="D4609" s="61">
        <v>7.49</v>
      </c>
      <c r="E4609" s="62">
        <v>0</v>
      </c>
    </row>
    <row r="4610" spans="1:5" x14ac:dyDescent="0.2">
      <c r="A4610" s="60">
        <v>38825</v>
      </c>
      <c r="B4610" s="7" t="s">
        <v>4598</v>
      </c>
      <c r="C4610" s="60" t="s">
        <v>23</v>
      </c>
      <c r="D4610" s="61">
        <v>9.68</v>
      </c>
      <c r="E4610" s="62">
        <v>0</v>
      </c>
    </row>
    <row r="4611" spans="1:5" x14ac:dyDescent="0.2">
      <c r="A4611" s="60">
        <v>38826</v>
      </c>
      <c r="B4611" s="7" t="s">
        <v>4599</v>
      </c>
      <c r="C4611" s="60" t="s">
        <v>23</v>
      </c>
      <c r="D4611" s="61">
        <v>13.77</v>
      </c>
      <c r="E4611" s="62">
        <v>0</v>
      </c>
    </row>
    <row r="4612" spans="1:5" x14ac:dyDescent="0.2">
      <c r="A4612" s="60">
        <v>38827</v>
      </c>
      <c r="B4612" s="7" t="s">
        <v>4600</v>
      </c>
      <c r="C4612" s="60" t="s">
        <v>23</v>
      </c>
      <c r="D4612" s="61">
        <v>22.52</v>
      </c>
      <c r="E4612" s="62">
        <v>0</v>
      </c>
    </row>
    <row r="4613" spans="1:5" x14ac:dyDescent="0.2">
      <c r="A4613" s="60">
        <v>38828</v>
      </c>
      <c r="B4613" s="7" t="s">
        <v>4601</v>
      </c>
      <c r="C4613" s="60" t="s">
        <v>23</v>
      </c>
      <c r="D4613" s="61">
        <v>14.43</v>
      </c>
      <c r="E4613" s="62">
        <v>0</v>
      </c>
    </row>
    <row r="4614" spans="1:5" x14ac:dyDescent="0.2">
      <c r="A4614" s="60">
        <v>38829</v>
      </c>
      <c r="B4614" s="7" t="s">
        <v>4602</v>
      </c>
      <c r="C4614" s="60" t="s">
        <v>23</v>
      </c>
      <c r="D4614" s="61">
        <v>23.63</v>
      </c>
      <c r="E4614" s="62">
        <v>0</v>
      </c>
    </row>
    <row r="4615" spans="1:5" x14ac:dyDescent="0.2">
      <c r="A4615" s="60">
        <v>38830</v>
      </c>
      <c r="B4615" s="7" t="s">
        <v>4603</v>
      </c>
      <c r="C4615" s="60" t="s">
        <v>23</v>
      </c>
      <c r="D4615" s="61">
        <v>32.72</v>
      </c>
      <c r="E4615" s="62">
        <v>0</v>
      </c>
    </row>
    <row r="4616" spans="1:5" x14ac:dyDescent="0.2">
      <c r="A4616" s="60">
        <v>38831</v>
      </c>
      <c r="B4616" s="7" t="s">
        <v>4604</v>
      </c>
      <c r="C4616" s="60" t="s">
        <v>23</v>
      </c>
      <c r="D4616" s="61">
        <v>45.63</v>
      </c>
      <c r="E4616" s="62">
        <v>0</v>
      </c>
    </row>
    <row r="4617" spans="1:5" x14ac:dyDescent="0.2">
      <c r="A4617" s="60">
        <v>36274</v>
      </c>
      <c r="B4617" s="7" t="s">
        <v>4605</v>
      </c>
      <c r="C4617" s="60" t="s">
        <v>23</v>
      </c>
      <c r="D4617" s="61">
        <v>9.64</v>
      </c>
      <c r="E4617" s="62">
        <v>0</v>
      </c>
    </row>
    <row r="4618" spans="1:5" x14ac:dyDescent="0.2">
      <c r="A4618" s="60">
        <v>36278</v>
      </c>
      <c r="B4618" s="7" t="s">
        <v>4606</v>
      </c>
      <c r="C4618" s="60" t="s">
        <v>23</v>
      </c>
      <c r="D4618" s="61">
        <v>13.07</v>
      </c>
      <c r="E4618" s="62">
        <v>0</v>
      </c>
    </row>
    <row r="4619" spans="1:5" x14ac:dyDescent="0.2">
      <c r="A4619" s="60">
        <v>38977</v>
      </c>
      <c r="B4619" s="7" t="s">
        <v>4607</v>
      </c>
      <c r="C4619" s="60" t="s">
        <v>23</v>
      </c>
      <c r="D4619" s="61">
        <v>127.89</v>
      </c>
      <c r="E4619" s="62">
        <v>0</v>
      </c>
    </row>
    <row r="4620" spans="1:5" x14ac:dyDescent="0.2">
      <c r="A4620" s="60">
        <v>38971</v>
      </c>
      <c r="B4620" s="7" t="s">
        <v>4608</v>
      </c>
      <c r="C4620" s="60" t="s">
        <v>23</v>
      </c>
      <c r="D4620" s="61">
        <v>10.73</v>
      </c>
      <c r="E4620" s="62">
        <v>0</v>
      </c>
    </row>
    <row r="4621" spans="1:5" x14ac:dyDescent="0.2">
      <c r="A4621" s="60">
        <v>38972</v>
      </c>
      <c r="B4621" s="7" t="s">
        <v>4609</v>
      </c>
      <c r="C4621" s="60" t="s">
        <v>23</v>
      </c>
      <c r="D4621" s="61">
        <v>14.47</v>
      </c>
      <c r="E4621" s="62">
        <v>0</v>
      </c>
    </row>
    <row r="4622" spans="1:5" x14ac:dyDescent="0.2">
      <c r="A4622" s="60">
        <v>38973</v>
      </c>
      <c r="B4622" s="7" t="s">
        <v>4610</v>
      </c>
      <c r="C4622" s="60" t="s">
        <v>23</v>
      </c>
      <c r="D4622" s="61">
        <v>23.91</v>
      </c>
      <c r="E4622" s="62">
        <v>0</v>
      </c>
    </row>
    <row r="4623" spans="1:5" x14ac:dyDescent="0.2">
      <c r="A4623" s="60">
        <v>38974</v>
      </c>
      <c r="B4623" s="7" t="s">
        <v>4611</v>
      </c>
      <c r="C4623" s="60" t="s">
        <v>23</v>
      </c>
      <c r="D4623" s="61">
        <v>38.83</v>
      </c>
      <c r="E4623" s="62">
        <v>0</v>
      </c>
    </row>
    <row r="4624" spans="1:5" x14ac:dyDescent="0.2">
      <c r="A4624" s="60">
        <v>38975</v>
      </c>
      <c r="B4624" s="7" t="s">
        <v>4612</v>
      </c>
      <c r="C4624" s="60" t="s">
        <v>23</v>
      </c>
      <c r="D4624" s="61">
        <v>49.79</v>
      </c>
      <c r="E4624" s="62">
        <v>0</v>
      </c>
    </row>
    <row r="4625" spans="1:5" x14ac:dyDescent="0.2">
      <c r="A4625" s="60">
        <v>38976</v>
      </c>
      <c r="B4625" s="7" t="s">
        <v>4613</v>
      </c>
      <c r="C4625" s="60" t="s">
        <v>23</v>
      </c>
      <c r="D4625" s="61">
        <v>85.59</v>
      </c>
      <c r="E4625" s="62">
        <v>0</v>
      </c>
    </row>
    <row r="4626" spans="1:5" x14ac:dyDescent="0.2">
      <c r="A4626" s="60">
        <v>44176</v>
      </c>
      <c r="B4626" s="7" t="s">
        <v>4614</v>
      </c>
      <c r="C4626" s="60" t="s">
        <v>23</v>
      </c>
      <c r="D4626" s="61">
        <v>19.670000000000002</v>
      </c>
      <c r="E4626" s="62">
        <v>0</v>
      </c>
    </row>
    <row r="4627" spans="1:5" x14ac:dyDescent="0.2">
      <c r="A4627" s="60">
        <v>38986</v>
      </c>
      <c r="B4627" s="7" t="s">
        <v>4615</v>
      </c>
      <c r="C4627" s="60" t="s">
        <v>23</v>
      </c>
      <c r="D4627" s="61">
        <v>258.38</v>
      </c>
      <c r="E4627" s="62">
        <v>0</v>
      </c>
    </row>
    <row r="4628" spans="1:5" x14ac:dyDescent="0.2">
      <c r="A4628" s="60">
        <v>38978</v>
      </c>
      <c r="B4628" s="7" t="s">
        <v>4616</v>
      </c>
      <c r="C4628" s="60" t="s">
        <v>23</v>
      </c>
      <c r="D4628" s="61">
        <v>10.6</v>
      </c>
      <c r="E4628" s="62">
        <v>0</v>
      </c>
    </row>
    <row r="4629" spans="1:5" x14ac:dyDescent="0.2">
      <c r="A4629" s="60">
        <v>38979</v>
      </c>
      <c r="B4629" s="7" t="s">
        <v>4617</v>
      </c>
      <c r="C4629" s="60" t="s">
        <v>23</v>
      </c>
      <c r="D4629" s="61">
        <v>14.65</v>
      </c>
      <c r="E4629" s="62">
        <v>0</v>
      </c>
    </row>
    <row r="4630" spans="1:5" x14ac:dyDescent="0.2">
      <c r="A4630" s="60">
        <v>38980</v>
      </c>
      <c r="B4630" s="7" t="s">
        <v>4618</v>
      </c>
      <c r="C4630" s="60" t="s">
        <v>23</v>
      </c>
      <c r="D4630" s="61">
        <v>19.61</v>
      </c>
      <c r="E4630" s="62">
        <v>0</v>
      </c>
    </row>
    <row r="4631" spans="1:5" x14ac:dyDescent="0.2">
      <c r="A4631" s="60">
        <v>38981</v>
      </c>
      <c r="B4631" s="7" t="s">
        <v>4619</v>
      </c>
      <c r="C4631" s="60" t="s">
        <v>23</v>
      </c>
      <c r="D4631" s="61">
        <v>28.3</v>
      </c>
      <c r="E4631" s="62">
        <v>0</v>
      </c>
    </row>
    <row r="4632" spans="1:5" x14ac:dyDescent="0.2">
      <c r="A4632" s="60">
        <v>38982</v>
      </c>
      <c r="B4632" s="7" t="s">
        <v>4620</v>
      </c>
      <c r="C4632" s="60" t="s">
        <v>23</v>
      </c>
      <c r="D4632" s="61">
        <v>44.71</v>
      </c>
      <c r="E4632" s="62">
        <v>0</v>
      </c>
    </row>
    <row r="4633" spans="1:5" x14ac:dyDescent="0.2">
      <c r="A4633" s="60">
        <v>38983</v>
      </c>
      <c r="B4633" s="7" t="s">
        <v>4621</v>
      </c>
      <c r="C4633" s="60" t="s">
        <v>23</v>
      </c>
      <c r="D4633" s="61">
        <v>78.67</v>
      </c>
      <c r="E4633" s="62">
        <v>0</v>
      </c>
    </row>
    <row r="4634" spans="1:5" x14ac:dyDescent="0.2">
      <c r="A4634" s="60">
        <v>38984</v>
      </c>
      <c r="B4634" s="7" t="s">
        <v>4622</v>
      </c>
      <c r="C4634" s="60" t="s">
        <v>23</v>
      </c>
      <c r="D4634" s="61">
        <v>108.15</v>
      </c>
      <c r="E4634" s="62">
        <v>0</v>
      </c>
    </row>
    <row r="4635" spans="1:5" x14ac:dyDescent="0.2">
      <c r="A4635" s="60">
        <v>38985</v>
      </c>
      <c r="B4635" s="7" t="s">
        <v>4623</v>
      </c>
      <c r="C4635" s="60" t="s">
        <v>23</v>
      </c>
      <c r="D4635" s="61">
        <v>185.94</v>
      </c>
      <c r="E4635" s="62">
        <v>0</v>
      </c>
    </row>
    <row r="4636" spans="1:5" x14ac:dyDescent="0.2">
      <c r="A4636" s="60">
        <v>38032</v>
      </c>
      <c r="B4636" s="7" t="s">
        <v>4624</v>
      </c>
      <c r="C4636" s="60" t="s">
        <v>23</v>
      </c>
      <c r="D4636" s="61">
        <v>68.36</v>
      </c>
      <c r="E4636" s="62">
        <v>0</v>
      </c>
    </row>
    <row r="4637" spans="1:5" x14ac:dyDescent="0.2">
      <c r="A4637" s="60">
        <v>38033</v>
      </c>
      <c r="B4637" s="7" t="s">
        <v>4625</v>
      </c>
      <c r="C4637" s="60" t="s">
        <v>23</v>
      </c>
      <c r="D4637" s="61">
        <v>116.2</v>
      </c>
      <c r="E4637" s="62">
        <v>0</v>
      </c>
    </row>
    <row r="4638" spans="1:5" x14ac:dyDescent="0.2">
      <c r="A4638" s="60">
        <v>38034</v>
      </c>
      <c r="B4638" s="7" t="s">
        <v>4626</v>
      </c>
      <c r="C4638" s="60" t="s">
        <v>23</v>
      </c>
      <c r="D4638" s="61">
        <v>182.03</v>
      </c>
      <c r="E4638" s="62">
        <v>0</v>
      </c>
    </row>
    <row r="4639" spans="1:5" x14ac:dyDescent="0.2">
      <c r="A4639" s="60">
        <v>38035</v>
      </c>
      <c r="B4639" s="7" t="s">
        <v>4627</v>
      </c>
      <c r="C4639" s="60" t="s">
        <v>23</v>
      </c>
      <c r="D4639" s="61">
        <v>267.79000000000002</v>
      </c>
      <c r="E4639" s="62">
        <v>0</v>
      </c>
    </row>
    <row r="4640" spans="1:5" x14ac:dyDescent="0.2">
      <c r="A4640" s="60">
        <v>38036</v>
      </c>
      <c r="B4640" s="7" t="s">
        <v>4628</v>
      </c>
      <c r="C4640" s="60" t="s">
        <v>23</v>
      </c>
      <c r="D4640" s="61">
        <v>360.75</v>
      </c>
      <c r="E4640" s="62">
        <v>0</v>
      </c>
    </row>
    <row r="4641" spans="1:5" x14ac:dyDescent="0.2">
      <c r="A4641" s="60">
        <v>38037</v>
      </c>
      <c r="B4641" s="7" t="s">
        <v>4629</v>
      </c>
      <c r="C4641" s="60" t="s">
        <v>23</v>
      </c>
      <c r="D4641" s="61">
        <v>476.5</v>
      </c>
      <c r="E4641" s="62">
        <v>0</v>
      </c>
    </row>
    <row r="4642" spans="1:5" x14ac:dyDescent="0.2">
      <c r="A4642" s="60">
        <v>9850</v>
      </c>
      <c r="B4642" s="7" t="s">
        <v>4630</v>
      </c>
      <c r="C4642" s="60" t="s">
        <v>23</v>
      </c>
      <c r="D4642" s="61"/>
      <c r="E4642" s="62">
        <v>0</v>
      </c>
    </row>
    <row r="4643" spans="1:5" x14ac:dyDescent="0.2">
      <c r="A4643" s="60">
        <v>9853</v>
      </c>
      <c r="B4643" s="7" t="s">
        <v>4631</v>
      </c>
      <c r="C4643" s="60" t="s">
        <v>23</v>
      </c>
      <c r="D4643" s="61"/>
      <c r="E4643" s="62">
        <v>0</v>
      </c>
    </row>
    <row r="4644" spans="1:5" x14ac:dyDescent="0.2">
      <c r="A4644" s="60">
        <v>9854</v>
      </c>
      <c r="B4644" s="7" t="s">
        <v>4632</v>
      </c>
      <c r="C4644" s="60" t="s">
        <v>23</v>
      </c>
      <c r="D4644" s="61"/>
      <c r="E4644" s="62">
        <v>0</v>
      </c>
    </row>
    <row r="4645" spans="1:5" x14ac:dyDescent="0.2">
      <c r="A4645" s="60">
        <v>9851</v>
      </c>
      <c r="B4645" s="7" t="s">
        <v>4633</v>
      </c>
      <c r="C4645" s="60" t="s">
        <v>23</v>
      </c>
      <c r="D4645" s="61"/>
      <c r="E4645" s="62">
        <v>0</v>
      </c>
    </row>
    <row r="4646" spans="1:5" x14ac:dyDescent="0.2">
      <c r="A4646" s="60">
        <v>9825</v>
      </c>
      <c r="B4646" s="7" t="s">
        <v>4634</v>
      </c>
      <c r="C4646" s="60" t="s">
        <v>23</v>
      </c>
      <c r="D4646" s="61"/>
      <c r="E4646" s="62">
        <v>0</v>
      </c>
    </row>
    <row r="4647" spans="1:5" x14ac:dyDescent="0.2">
      <c r="A4647" s="60">
        <v>9828</v>
      </c>
      <c r="B4647" s="7" t="s">
        <v>4635</v>
      </c>
      <c r="C4647" s="60" t="s">
        <v>23</v>
      </c>
      <c r="D4647" s="61"/>
      <c r="E4647" s="62">
        <v>0</v>
      </c>
    </row>
    <row r="4648" spans="1:5" x14ac:dyDescent="0.2">
      <c r="A4648" s="60">
        <v>9829</v>
      </c>
      <c r="B4648" s="7" t="s">
        <v>4636</v>
      </c>
      <c r="C4648" s="60" t="s">
        <v>23</v>
      </c>
      <c r="D4648" s="61"/>
      <c r="E4648" s="62">
        <v>0</v>
      </c>
    </row>
    <row r="4649" spans="1:5" x14ac:dyDescent="0.2">
      <c r="A4649" s="60">
        <v>9826</v>
      </c>
      <c r="B4649" s="7" t="s">
        <v>4637</v>
      </c>
      <c r="C4649" s="60" t="s">
        <v>23</v>
      </c>
      <c r="D4649" s="61"/>
      <c r="E4649" s="62">
        <v>0</v>
      </c>
    </row>
    <row r="4650" spans="1:5" x14ac:dyDescent="0.2">
      <c r="A4650" s="60">
        <v>9827</v>
      </c>
      <c r="B4650" s="7" t="s">
        <v>4638</v>
      </c>
      <c r="C4650" s="60" t="s">
        <v>23</v>
      </c>
      <c r="D4650" s="61"/>
      <c r="E4650" s="62">
        <v>0</v>
      </c>
    </row>
    <row r="4651" spans="1:5" x14ac:dyDescent="0.2">
      <c r="A4651" s="60">
        <v>36374</v>
      </c>
      <c r="B4651" s="7" t="s">
        <v>4639</v>
      </c>
      <c r="C4651" s="60" t="s">
        <v>23</v>
      </c>
      <c r="D4651" s="61"/>
      <c r="E4651" s="62">
        <v>0</v>
      </c>
    </row>
    <row r="4652" spans="1:5" x14ac:dyDescent="0.2">
      <c r="A4652" s="60">
        <v>36084</v>
      </c>
      <c r="B4652" s="7" t="s">
        <v>4640</v>
      </c>
      <c r="C4652" s="60" t="s">
        <v>23</v>
      </c>
      <c r="D4652" s="61"/>
      <c r="E4652" s="62">
        <v>0</v>
      </c>
    </row>
    <row r="4653" spans="1:5" x14ac:dyDescent="0.2">
      <c r="A4653" s="60">
        <v>36373</v>
      </c>
      <c r="B4653" s="7" t="s">
        <v>4641</v>
      </c>
      <c r="C4653" s="60" t="s">
        <v>23</v>
      </c>
      <c r="D4653" s="61"/>
      <c r="E4653" s="62">
        <v>0</v>
      </c>
    </row>
    <row r="4654" spans="1:5" x14ac:dyDescent="0.2">
      <c r="A4654" s="60">
        <v>36377</v>
      </c>
      <c r="B4654" s="7" t="s">
        <v>4642</v>
      </c>
      <c r="C4654" s="60" t="s">
        <v>23</v>
      </c>
      <c r="D4654" s="61"/>
      <c r="E4654" s="62">
        <v>0</v>
      </c>
    </row>
    <row r="4655" spans="1:5" x14ac:dyDescent="0.2">
      <c r="A4655" s="60">
        <v>36375</v>
      </c>
      <c r="B4655" s="7" t="s">
        <v>4643</v>
      </c>
      <c r="C4655" s="60" t="s">
        <v>23</v>
      </c>
      <c r="D4655" s="61"/>
      <c r="E4655" s="62">
        <v>0</v>
      </c>
    </row>
    <row r="4656" spans="1:5" x14ac:dyDescent="0.2">
      <c r="A4656" s="60">
        <v>36376</v>
      </c>
      <c r="B4656" s="7" t="s">
        <v>4644</v>
      </c>
      <c r="C4656" s="60" t="s">
        <v>23</v>
      </c>
      <c r="D4656" s="61"/>
      <c r="E4656" s="62">
        <v>0</v>
      </c>
    </row>
    <row r="4657" spans="1:5" x14ac:dyDescent="0.2">
      <c r="A4657" s="60">
        <v>36380</v>
      </c>
      <c r="B4657" s="7" t="s">
        <v>4645</v>
      </c>
      <c r="C4657" s="60" t="s">
        <v>23</v>
      </c>
      <c r="D4657" s="61"/>
      <c r="E4657" s="62">
        <v>0</v>
      </c>
    </row>
    <row r="4658" spans="1:5" x14ac:dyDescent="0.2">
      <c r="A4658" s="60">
        <v>36378</v>
      </c>
      <c r="B4658" s="7" t="s">
        <v>4646</v>
      </c>
      <c r="C4658" s="60" t="s">
        <v>23</v>
      </c>
      <c r="D4658" s="61"/>
      <c r="E4658" s="62">
        <v>0</v>
      </c>
    </row>
    <row r="4659" spans="1:5" x14ac:dyDescent="0.2">
      <c r="A4659" s="60">
        <v>36379</v>
      </c>
      <c r="B4659" s="7" t="s">
        <v>4647</v>
      </c>
      <c r="C4659" s="60" t="s">
        <v>23</v>
      </c>
      <c r="D4659" s="61"/>
      <c r="E4659" s="62">
        <v>0</v>
      </c>
    </row>
    <row r="4660" spans="1:5" x14ac:dyDescent="0.2">
      <c r="A4660" s="60">
        <v>9859</v>
      </c>
      <c r="B4660" s="7" t="s">
        <v>4648</v>
      </c>
      <c r="C4660" s="60" t="s">
        <v>23</v>
      </c>
      <c r="D4660" s="61">
        <v>13.32</v>
      </c>
      <c r="E4660" s="62">
        <v>0</v>
      </c>
    </row>
    <row r="4661" spans="1:5" x14ac:dyDescent="0.2">
      <c r="A4661" s="60">
        <v>9836</v>
      </c>
      <c r="B4661" s="7" t="s">
        <v>4649</v>
      </c>
      <c r="C4661" s="60" t="s">
        <v>23</v>
      </c>
      <c r="D4661" s="61">
        <v>17.3</v>
      </c>
      <c r="E4661" s="62">
        <v>0</v>
      </c>
    </row>
    <row r="4662" spans="1:5" x14ac:dyDescent="0.2">
      <c r="A4662" s="60">
        <v>20065</v>
      </c>
      <c r="B4662" s="7" t="s">
        <v>4650</v>
      </c>
      <c r="C4662" s="60" t="s">
        <v>23</v>
      </c>
      <c r="D4662" s="61">
        <v>45.22</v>
      </c>
      <c r="E4662" s="62">
        <v>0</v>
      </c>
    </row>
    <row r="4663" spans="1:5" x14ac:dyDescent="0.2">
      <c r="A4663" s="60">
        <v>9835</v>
      </c>
      <c r="B4663" s="7" t="s">
        <v>4651</v>
      </c>
      <c r="C4663" s="60" t="s">
        <v>23</v>
      </c>
      <c r="D4663" s="61">
        <v>7.56</v>
      </c>
      <c r="E4663" s="62">
        <v>0</v>
      </c>
    </row>
    <row r="4664" spans="1:5" x14ac:dyDescent="0.2">
      <c r="A4664" s="60">
        <v>9838</v>
      </c>
      <c r="B4664" s="7" t="s">
        <v>4652</v>
      </c>
      <c r="C4664" s="60" t="s">
        <v>23</v>
      </c>
      <c r="D4664" s="61">
        <v>12.48</v>
      </c>
      <c r="E4664" s="62">
        <v>0</v>
      </c>
    </row>
    <row r="4665" spans="1:5" x14ac:dyDescent="0.2">
      <c r="A4665" s="60">
        <v>9837</v>
      </c>
      <c r="B4665" s="7" t="s">
        <v>4653</v>
      </c>
      <c r="C4665" s="60" t="s">
        <v>23</v>
      </c>
      <c r="D4665" s="61">
        <v>16.38</v>
      </c>
      <c r="E4665" s="62">
        <v>0</v>
      </c>
    </row>
    <row r="4666" spans="1:5" x14ac:dyDescent="0.2">
      <c r="A4666" s="60">
        <v>44315</v>
      </c>
      <c r="B4666" s="7" t="s">
        <v>4654</v>
      </c>
      <c r="C4666" s="60" t="s">
        <v>23</v>
      </c>
      <c r="D4666" s="61">
        <v>67.73</v>
      </c>
      <c r="E4666" s="62">
        <v>0</v>
      </c>
    </row>
    <row r="4667" spans="1:5" x14ac:dyDescent="0.2">
      <c r="A4667" s="60">
        <v>9862</v>
      </c>
      <c r="B4667" s="7" t="s">
        <v>4655</v>
      </c>
      <c r="C4667" s="60" t="s">
        <v>23</v>
      </c>
      <c r="D4667" s="61">
        <v>41.05</v>
      </c>
      <c r="E4667" s="62">
        <v>0</v>
      </c>
    </row>
    <row r="4668" spans="1:5" x14ac:dyDescent="0.2">
      <c r="A4668" s="60">
        <v>9861</v>
      </c>
      <c r="B4668" s="7" t="s">
        <v>4656</v>
      </c>
      <c r="C4668" s="60" t="s">
        <v>23</v>
      </c>
      <c r="D4668" s="61">
        <v>32.24</v>
      </c>
      <c r="E4668" s="62">
        <v>0</v>
      </c>
    </row>
    <row r="4669" spans="1:5" x14ac:dyDescent="0.2">
      <c r="A4669" s="60">
        <v>9866</v>
      </c>
      <c r="B4669" s="7" t="s">
        <v>4657</v>
      </c>
      <c r="C4669" s="60" t="s">
        <v>23</v>
      </c>
      <c r="D4669" s="61">
        <v>27.82</v>
      </c>
      <c r="E4669" s="62">
        <v>0</v>
      </c>
    </row>
    <row r="4670" spans="1:5" x14ac:dyDescent="0.2">
      <c r="A4670" s="60">
        <v>9856</v>
      </c>
      <c r="B4670" s="7" t="s">
        <v>4658</v>
      </c>
      <c r="C4670" s="60" t="s">
        <v>23</v>
      </c>
      <c r="D4670" s="61">
        <v>10.4</v>
      </c>
      <c r="E4670" s="62">
        <v>0</v>
      </c>
    </row>
    <row r="4671" spans="1:5" x14ac:dyDescent="0.2">
      <c r="A4671" s="60">
        <v>9863</v>
      </c>
      <c r="B4671" s="7" t="s">
        <v>4659</v>
      </c>
      <c r="C4671" s="60" t="s">
        <v>23</v>
      </c>
      <c r="D4671" s="61">
        <v>80.47</v>
      </c>
      <c r="E4671" s="62">
        <v>0</v>
      </c>
    </row>
    <row r="4672" spans="1:5" x14ac:dyDescent="0.2">
      <c r="A4672" s="60">
        <v>9860</v>
      </c>
      <c r="B4672" s="7" t="s">
        <v>4660</v>
      </c>
      <c r="C4672" s="60" t="s">
        <v>23</v>
      </c>
      <c r="D4672" s="61">
        <v>58.74</v>
      </c>
      <c r="E4672" s="62">
        <v>0</v>
      </c>
    </row>
    <row r="4673" spans="1:5" x14ac:dyDescent="0.2">
      <c r="A4673" s="60">
        <v>9841</v>
      </c>
      <c r="B4673" s="7" t="s">
        <v>4661</v>
      </c>
      <c r="C4673" s="60" t="s">
        <v>23</v>
      </c>
      <c r="D4673" s="61">
        <v>32.58</v>
      </c>
      <c r="E4673" s="62">
        <v>0</v>
      </c>
    </row>
    <row r="4674" spans="1:5" x14ac:dyDescent="0.2">
      <c r="A4674" s="60">
        <v>9840</v>
      </c>
      <c r="B4674" s="7" t="s">
        <v>4662</v>
      </c>
      <c r="C4674" s="60" t="s">
        <v>23</v>
      </c>
      <c r="D4674" s="61">
        <v>68.819999999999993</v>
      </c>
      <c r="E4674" s="62">
        <v>0</v>
      </c>
    </row>
    <row r="4675" spans="1:5" x14ac:dyDescent="0.2">
      <c r="A4675" s="60">
        <v>20067</v>
      </c>
      <c r="B4675" s="7" t="s">
        <v>4663</v>
      </c>
      <c r="C4675" s="60" t="s">
        <v>23</v>
      </c>
      <c r="D4675" s="61">
        <v>10.57</v>
      </c>
      <c r="E4675" s="62">
        <v>0</v>
      </c>
    </row>
    <row r="4676" spans="1:5" x14ac:dyDescent="0.2">
      <c r="A4676" s="60">
        <v>20068</v>
      </c>
      <c r="B4676" s="7" t="s">
        <v>4664</v>
      </c>
      <c r="C4676" s="60" t="s">
        <v>23</v>
      </c>
      <c r="D4676" s="61">
        <v>14.88</v>
      </c>
      <c r="E4676" s="62">
        <v>0</v>
      </c>
    </row>
    <row r="4677" spans="1:5" x14ac:dyDescent="0.2">
      <c r="A4677" s="60">
        <v>9839</v>
      </c>
      <c r="B4677" s="7" t="s">
        <v>4665</v>
      </c>
      <c r="C4677" s="60" t="s">
        <v>23</v>
      </c>
      <c r="D4677" s="61">
        <v>26.98</v>
      </c>
      <c r="E4677" s="62">
        <v>0</v>
      </c>
    </row>
    <row r="4678" spans="1:5" x14ac:dyDescent="0.2">
      <c r="A4678" s="60">
        <v>9870</v>
      </c>
      <c r="B4678" s="7" t="s">
        <v>4666</v>
      </c>
      <c r="C4678" s="60" t="s">
        <v>23</v>
      </c>
      <c r="D4678" s="61">
        <v>120.01</v>
      </c>
      <c r="E4678" s="62">
        <v>0</v>
      </c>
    </row>
    <row r="4679" spans="1:5" x14ac:dyDescent="0.2">
      <c r="A4679" s="60">
        <v>9867</v>
      </c>
      <c r="B4679" s="7" t="s">
        <v>4667</v>
      </c>
      <c r="C4679" s="60" t="s">
        <v>23</v>
      </c>
      <c r="D4679" s="61">
        <v>4.82</v>
      </c>
      <c r="E4679" s="62">
        <v>0</v>
      </c>
    </row>
    <row r="4680" spans="1:5" x14ac:dyDescent="0.2">
      <c r="A4680" s="60">
        <v>9868</v>
      </c>
      <c r="B4680" s="7" t="s">
        <v>4668</v>
      </c>
      <c r="C4680" s="60" t="s">
        <v>23</v>
      </c>
      <c r="D4680" s="61">
        <v>5.44</v>
      </c>
      <c r="E4680" s="62">
        <v>0</v>
      </c>
    </row>
    <row r="4681" spans="1:5" x14ac:dyDescent="0.2">
      <c r="A4681" s="60">
        <v>9869</v>
      </c>
      <c r="B4681" s="7" t="s">
        <v>4669</v>
      </c>
      <c r="C4681" s="60" t="s">
        <v>23</v>
      </c>
      <c r="D4681" s="61">
        <v>11.74</v>
      </c>
      <c r="E4681" s="62">
        <v>0</v>
      </c>
    </row>
    <row r="4682" spans="1:5" x14ac:dyDescent="0.2">
      <c r="A4682" s="60">
        <v>9874</v>
      </c>
      <c r="B4682" s="7" t="s">
        <v>4670</v>
      </c>
      <c r="C4682" s="60" t="s">
        <v>23</v>
      </c>
      <c r="D4682" s="61">
        <v>18.440000000000001</v>
      </c>
      <c r="E4682" s="62">
        <v>0</v>
      </c>
    </row>
    <row r="4683" spans="1:5" x14ac:dyDescent="0.2">
      <c r="A4683" s="60">
        <v>9875</v>
      </c>
      <c r="B4683" s="7" t="s">
        <v>4671</v>
      </c>
      <c r="C4683" s="60" t="s">
        <v>23</v>
      </c>
      <c r="D4683" s="61">
        <v>20.22</v>
      </c>
      <c r="E4683" s="62">
        <v>0</v>
      </c>
    </row>
    <row r="4684" spans="1:5" x14ac:dyDescent="0.2">
      <c r="A4684" s="60">
        <v>9873</v>
      </c>
      <c r="B4684" s="7" t="s">
        <v>4672</v>
      </c>
      <c r="C4684" s="60" t="s">
        <v>23</v>
      </c>
      <c r="D4684" s="61">
        <v>33.270000000000003</v>
      </c>
      <c r="E4684" s="62">
        <v>0</v>
      </c>
    </row>
    <row r="4685" spans="1:5" x14ac:dyDescent="0.2">
      <c r="A4685" s="60">
        <v>9871</v>
      </c>
      <c r="B4685" s="7" t="s">
        <v>4673</v>
      </c>
      <c r="C4685" s="60" t="s">
        <v>23</v>
      </c>
      <c r="D4685" s="61">
        <v>55.12</v>
      </c>
      <c r="E4685" s="62">
        <v>0</v>
      </c>
    </row>
    <row r="4686" spans="1:5" x14ac:dyDescent="0.2">
      <c r="A4686" s="60">
        <v>9872</v>
      </c>
      <c r="B4686" s="7" t="s">
        <v>4674</v>
      </c>
      <c r="C4686" s="60" t="s">
        <v>23</v>
      </c>
      <c r="D4686" s="61">
        <v>76.69</v>
      </c>
      <c r="E4686" s="62">
        <v>0</v>
      </c>
    </row>
    <row r="4687" spans="1:5" x14ac:dyDescent="0.2">
      <c r="A4687" s="60">
        <v>12425</v>
      </c>
      <c r="B4687" s="7" t="s">
        <v>4675</v>
      </c>
      <c r="C4687" s="60" t="s">
        <v>43</v>
      </c>
      <c r="D4687" s="61">
        <v>63.48</v>
      </c>
      <c r="E4687" s="62">
        <v>0</v>
      </c>
    </row>
    <row r="4688" spans="1:5" x14ac:dyDescent="0.2">
      <c r="A4688" s="60">
        <v>12426</v>
      </c>
      <c r="B4688" s="7" t="s">
        <v>4676</v>
      </c>
      <c r="C4688" s="60" t="s">
        <v>43</v>
      </c>
      <c r="D4688" s="61">
        <v>46.2</v>
      </c>
      <c r="E4688" s="62">
        <v>0</v>
      </c>
    </row>
    <row r="4689" spans="1:5" x14ac:dyDescent="0.2">
      <c r="A4689" s="60">
        <v>12427</v>
      </c>
      <c r="B4689" s="7" t="s">
        <v>4677</v>
      </c>
      <c r="C4689" s="60" t="s">
        <v>43</v>
      </c>
      <c r="D4689" s="61">
        <v>263.49</v>
      </c>
      <c r="E4689" s="62">
        <v>0</v>
      </c>
    </row>
    <row r="4690" spans="1:5" x14ac:dyDescent="0.2">
      <c r="A4690" s="60">
        <v>12428</v>
      </c>
      <c r="B4690" s="7" t="s">
        <v>4678</v>
      </c>
      <c r="C4690" s="60" t="s">
        <v>43</v>
      </c>
      <c r="D4690" s="61">
        <v>169.12</v>
      </c>
      <c r="E4690" s="62">
        <v>0</v>
      </c>
    </row>
    <row r="4691" spans="1:5" x14ac:dyDescent="0.2">
      <c r="A4691" s="60">
        <v>12429</v>
      </c>
      <c r="B4691" s="7" t="s">
        <v>4679</v>
      </c>
      <c r="C4691" s="60" t="s">
        <v>43</v>
      </c>
      <c r="D4691" s="61">
        <v>426.07</v>
      </c>
      <c r="E4691" s="62">
        <v>0</v>
      </c>
    </row>
    <row r="4692" spans="1:5" x14ac:dyDescent="0.2">
      <c r="A4692" s="60">
        <v>12430</v>
      </c>
      <c r="B4692" s="7" t="s">
        <v>4680</v>
      </c>
      <c r="C4692" s="60" t="s">
        <v>43</v>
      </c>
      <c r="D4692" s="61">
        <v>56.64</v>
      </c>
      <c r="E4692" s="62">
        <v>0</v>
      </c>
    </row>
    <row r="4693" spans="1:5" x14ac:dyDescent="0.2">
      <c r="A4693" s="60">
        <v>12431</v>
      </c>
      <c r="B4693" s="7" t="s">
        <v>4681</v>
      </c>
      <c r="C4693" s="60" t="s">
        <v>43</v>
      </c>
      <c r="D4693" s="61">
        <v>725.09</v>
      </c>
      <c r="E4693" s="62">
        <v>0</v>
      </c>
    </row>
    <row r="4694" spans="1:5" x14ac:dyDescent="0.2">
      <c r="A4694" s="60">
        <v>12432</v>
      </c>
      <c r="B4694" s="7" t="s">
        <v>4682</v>
      </c>
      <c r="C4694" s="60" t="s">
        <v>43</v>
      </c>
      <c r="D4694" s="61">
        <v>149.13</v>
      </c>
      <c r="E4694" s="62">
        <v>0</v>
      </c>
    </row>
    <row r="4695" spans="1:5" x14ac:dyDescent="0.2">
      <c r="A4695" s="60">
        <v>12433</v>
      </c>
      <c r="B4695" s="7" t="s">
        <v>4683</v>
      </c>
      <c r="C4695" s="60" t="s">
        <v>43</v>
      </c>
      <c r="D4695" s="61">
        <v>94.93</v>
      </c>
      <c r="E4695" s="62">
        <v>0</v>
      </c>
    </row>
    <row r="4696" spans="1:5" x14ac:dyDescent="0.2">
      <c r="A4696" s="60">
        <v>12434</v>
      </c>
      <c r="B4696" s="7" t="s">
        <v>4684</v>
      </c>
      <c r="C4696" s="60" t="s">
        <v>43</v>
      </c>
      <c r="D4696" s="61">
        <v>48.6</v>
      </c>
      <c r="E4696" s="62">
        <v>0</v>
      </c>
    </row>
    <row r="4697" spans="1:5" x14ac:dyDescent="0.2">
      <c r="A4697" s="60">
        <v>12435</v>
      </c>
      <c r="B4697" s="7" t="s">
        <v>4685</v>
      </c>
      <c r="C4697" s="60" t="s">
        <v>43</v>
      </c>
      <c r="D4697" s="61">
        <v>293.8</v>
      </c>
      <c r="E4697" s="62">
        <v>0</v>
      </c>
    </row>
    <row r="4698" spans="1:5" x14ac:dyDescent="0.2">
      <c r="A4698" s="60">
        <v>12437</v>
      </c>
      <c r="B4698" s="7" t="s">
        <v>4686</v>
      </c>
      <c r="C4698" s="60" t="s">
        <v>43</v>
      </c>
      <c r="D4698" s="61">
        <v>237.28</v>
      </c>
      <c r="E4698" s="62">
        <v>0</v>
      </c>
    </row>
    <row r="4699" spans="1:5" x14ac:dyDescent="0.2">
      <c r="A4699" s="60">
        <v>12438</v>
      </c>
      <c r="B4699" s="7" t="s">
        <v>4687</v>
      </c>
      <c r="C4699" s="60" t="s">
        <v>43</v>
      </c>
      <c r="D4699" s="61">
        <v>429.41</v>
      </c>
      <c r="E4699" s="62">
        <v>0</v>
      </c>
    </row>
    <row r="4700" spans="1:5" x14ac:dyDescent="0.2">
      <c r="A4700" s="60">
        <v>12439</v>
      </c>
      <c r="B4700" s="7" t="s">
        <v>4688</v>
      </c>
      <c r="C4700" s="60" t="s">
        <v>43</v>
      </c>
      <c r="D4700" s="61">
        <v>76.16</v>
      </c>
      <c r="E4700" s="62">
        <v>0</v>
      </c>
    </row>
    <row r="4701" spans="1:5" x14ac:dyDescent="0.2">
      <c r="A4701" s="60">
        <v>12436</v>
      </c>
      <c r="B4701" s="7" t="s">
        <v>4689</v>
      </c>
      <c r="C4701" s="60" t="s">
        <v>43</v>
      </c>
      <c r="D4701" s="61">
        <v>542.44000000000005</v>
      </c>
      <c r="E4701" s="62">
        <v>0</v>
      </c>
    </row>
    <row r="4702" spans="1:5" x14ac:dyDescent="0.2">
      <c r="A4702" s="60">
        <v>36357</v>
      </c>
      <c r="B4702" s="7" t="s">
        <v>4690</v>
      </c>
      <c r="C4702" s="60" t="s">
        <v>43</v>
      </c>
      <c r="D4702" s="61">
        <v>142.69</v>
      </c>
      <c r="E4702" s="62">
        <v>0</v>
      </c>
    </row>
    <row r="4703" spans="1:5" x14ac:dyDescent="0.2">
      <c r="A4703" s="60">
        <v>12424</v>
      </c>
      <c r="B4703" s="7" t="s">
        <v>4691</v>
      </c>
      <c r="C4703" s="60" t="s">
        <v>43</v>
      </c>
      <c r="D4703" s="61">
        <v>97.74</v>
      </c>
      <c r="E4703" s="62">
        <v>0</v>
      </c>
    </row>
    <row r="4704" spans="1:5" x14ac:dyDescent="0.2">
      <c r="A4704" s="60">
        <v>12440</v>
      </c>
      <c r="B4704" s="7" t="s">
        <v>4692</v>
      </c>
      <c r="C4704" s="60" t="s">
        <v>43</v>
      </c>
      <c r="D4704" s="61">
        <v>94.48</v>
      </c>
      <c r="E4704" s="62">
        <v>0</v>
      </c>
    </row>
    <row r="4705" spans="1:5" x14ac:dyDescent="0.2">
      <c r="A4705" s="60">
        <v>9884</v>
      </c>
      <c r="B4705" s="7" t="s">
        <v>4693</v>
      </c>
      <c r="C4705" s="60" t="s">
        <v>43</v>
      </c>
      <c r="D4705" s="61">
        <v>70.47</v>
      </c>
      <c r="E4705" s="62">
        <v>0</v>
      </c>
    </row>
    <row r="4706" spans="1:5" x14ac:dyDescent="0.2">
      <c r="A4706" s="60">
        <v>9888</v>
      </c>
      <c r="B4706" s="7" t="s">
        <v>4694</v>
      </c>
      <c r="C4706" s="60" t="s">
        <v>43</v>
      </c>
      <c r="D4706" s="61">
        <v>56.62</v>
      </c>
      <c r="E4706" s="62">
        <v>0</v>
      </c>
    </row>
    <row r="4707" spans="1:5" x14ac:dyDescent="0.2">
      <c r="A4707" s="60">
        <v>9886</v>
      </c>
      <c r="B4707" s="7" t="s">
        <v>4695</v>
      </c>
      <c r="C4707" s="60" t="s">
        <v>43</v>
      </c>
      <c r="D4707" s="61">
        <v>33.840000000000003</v>
      </c>
      <c r="E4707" s="62">
        <v>0</v>
      </c>
    </row>
    <row r="4708" spans="1:5" x14ac:dyDescent="0.2">
      <c r="A4708" s="60">
        <v>9883</v>
      </c>
      <c r="B4708" s="7" t="s">
        <v>4696</v>
      </c>
      <c r="C4708" s="60" t="s">
        <v>43</v>
      </c>
      <c r="D4708" s="61">
        <v>24.71</v>
      </c>
      <c r="E4708" s="62">
        <v>0</v>
      </c>
    </row>
    <row r="4709" spans="1:5" x14ac:dyDescent="0.2">
      <c r="A4709" s="60">
        <v>9889</v>
      </c>
      <c r="B4709" s="7" t="s">
        <v>4697</v>
      </c>
      <c r="C4709" s="60" t="s">
        <v>43</v>
      </c>
      <c r="D4709" s="61">
        <v>171.45</v>
      </c>
      <c r="E4709" s="62">
        <v>0</v>
      </c>
    </row>
    <row r="4710" spans="1:5" x14ac:dyDescent="0.2">
      <c r="A4710" s="60">
        <v>9887</v>
      </c>
      <c r="B4710" s="7" t="s">
        <v>4698</v>
      </c>
      <c r="C4710" s="60" t="s">
        <v>43</v>
      </c>
      <c r="D4710" s="61">
        <v>103.62</v>
      </c>
      <c r="E4710" s="62">
        <v>0</v>
      </c>
    </row>
    <row r="4711" spans="1:5" x14ac:dyDescent="0.2">
      <c r="A4711" s="60">
        <v>9890</v>
      </c>
      <c r="B4711" s="7" t="s">
        <v>4699</v>
      </c>
      <c r="C4711" s="60" t="s">
        <v>43</v>
      </c>
      <c r="D4711" s="61">
        <v>265.62</v>
      </c>
      <c r="E4711" s="62">
        <v>0</v>
      </c>
    </row>
    <row r="4712" spans="1:5" x14ac:dyDescent="0.2">
      <c r="A4712" s="60">
        <v>9885</v>
      </c>
      <c r="B4712" s="7" t="s">
        <v>4700</v>
      </c>
      <c r="C4712" s="60" t="s">
        <v>43</v>
      </c>
      <c r="D4712" s="61">
        <v>32.72</v>
      </c>
      <c r="E4712" s="62">
        <v>0</v>
      </c>
    </row>
    <row r="4713" spans="1:5" x14ac:dyDescent="0.2">
      <c r="A4713" s="60">
        <v>9891</v>
      </c>
      <c r="B4713" s="7" t="s">
        <v>4701</v>
      </c>
      <c r="C4713" s="60" t="s">
        <v>43</v>
      </c>
      <c r="D4713" s="61">
        <v>372.88</v>
      </c>
      <c r="E4713" s="62">
        <v>0</v>
      </c>
    </row>
    <row r="4714" spans="1:5" x14ac:dyDescent="0.2">
      <c r="A4714" s="60">
        <v>36316</v>
      </c>
      <c r="B4714" s="7" t="s">
        <v>4702</v>
      </c>
      <c r="C4714" s="60" t="s">
        <v>43</v>
      </c>
      <c r="D4714" s="61">
        <v>23.25</v>
      </c>
      <c r="E4714" s="62">
        <v>0</v>
      </c>
    </row>
    <row r="4715" spans="1:5" x14ac:dyDescent="0.2">
      <c r="A4715" s="60">
        <v>36313</v>
      </c>
      <c r="B4715" s="7" t="s">
        <v>4703</v>
      </c>
      <c r="C4715" s="60" t="s">
        <v>43</v>
      </c>
      <c r="D4715" s="61">
        <v>14.93</v>
      </c>
      <c r="E4715" s="62">
        <v>0</v>
      </c>
    </row>
    <row r="4716" spans="1:5" x14ac:dyDescent="0.2">
      <c r="A4716" s="60">
        <v>64</v>
      </c>
      <c r="B4716" s="7" t="s">
        <v>4704</v>
      </c>
      <c r="C4716" s="60" t="s">
        <v>43</v>
      </c>
      <c r="D4716" s="61">
        <v>8.2100000000000009</v>
      </c>
      <c r="E4716" s="62">
        <v>0</v>
      </c>
    </row>
    <row r="4717" spans="1:5" x14ac:dyDescent="0.2">
      <c r="A4717" s="60">
        <v>37423</v>
      </c>
      <c r="B4717" s="7" t="s">
        <v>4705</v>
      </c>
      <c r="C4717" s="60" t="s">
        <v>43</v>
      </c>
      <c r="D4717" s="61">
        <v>20.28</v>
      </c>
      <c r="E4717" s="62">
        <v>0</v>
      </c>
    </row>
    <row r="4718" spans="1:5" x14ac:dyDescent="0.2">
      <c r="A4718" s="60">
        <v>9892</v>
      </c>
      <c r="B4718" s="7" t="s">
        <v>4706</v>
      </c>
      <c r="C4718" s="60" t="s">
        <v>43</v>
      </c>
      <c r="D4718" s="61">
        <v>8.83</v>
      </c>
      <c r="E4718" s="62">
        <v>0</v>
      </c>
    </row>
    <row r="4719" spans="1:5" x14ac:dyDescent="0.2">
      <c r="A4719" s="60">
        <v>9901</v>
      </c>
      <c r="B4719" s="7" t="s">
        <v>4707</v>
      </c>
      <c r="C4719" s="60" t="s">
        <v>43</v>
      </c>
      <c r="D4719" s="61">
        <v>42.72</v>
      </c>
      <c r="E4719" s="62">
        <v>0</v>
      </c>
    </row>
    <row r="4720" spans="1:5" x14ac:dyDescent="0.2">
      <c r="A4720" s="60">
        <v>9900</v>
      </c>
      <c r="B4720" s="7" t="s">
        <v>4708</v>
      </c>
      <c r="C4720" s="60" t="s">
        <v>43</v>
      </c>
      <c r="D4720" s="61">
        <v>24.75</v>
      </c>
      <c r="E4720" s="62">
        <v>0</v>
      </c>
    </row>
    <row r="4721" spans="1:5" x14ac:dyDescent="0.2">
      <c r="A4721" s="60">
        <v>9899</v>
      </c>
      <c r="B4721" s="7" t="s">
        <v>4709</v>
      </c>
      <c r="C4721" s="60" t="s">
        <v>43</v>
      </c>
      <c r="D4721" s="61">
        <v>11.1</v>
      </c>
      <c r="E4721" s="62">
        <v>0</v>
      </c>
    </row>
    <row r="4722" spans="1:5" x14ac:dyDescent="0.2">
      <c r="A4722" s="60">
        <v>9908</v>
      </c>
      <c r="B4722" s="7" t="s">
        <v>4710</v>
      </c>
      <c r="C4722" s="60" t="s">
        <v>43</v>
      </c>
      <c r="D4722" s="61">
        <v>498.93</v>
      </c>
      <c r="E4722" s="62">
        <v>0</v>
      </c>
    </row>
    <row r="4723" spans="1:5" x14ac:dyDescent="0.2">
      <c r="A4723" s="60">
        <v>9905</v>
      </c>
      <c r="B4723" s="7" t="s">
        <v>4711</v>
      </c>
      <c r="C4723" s="60" t="s">
        <v>43</v>
      </c>
      <c r="D4723" s="61">
        <v>8.68</v>
      </c>
      <c r="E4723" s="62">
        <v>0</v>
      </c>
    </row>
    <row r="4724" spans="1:5" x14ac:dyDescent="0.2">
      <c r="A4724" s="60">
        <v>9906</v>
      </c>
      <c r="B4724" s="7" t="s">
        <v>4712</v>
      </c>
      <c r="C4724" s="60" t="s">
        <v>43</v>
      </c>
      <c r="D4724" s="61">
        <v>10.47</v>
      </c>
      <c r="E4724" s="62">
        <v>0</v>
      </c>
    </row>
    <row r="4725" spans="1:5" x14ac:dyDescent="0.2">
      <c r="A4725" s="60">
        <v>9895</v>
      </c>
      <c r="B4725" s="7" t="s">
        <v>4713</v>
      </c>
      <c r="C4725" s="60" t="s">
        <v>43</v>
      </c>
      <c r="D4725" s="61">
        <v>17.63</v>
      </c>
      <c r="E4725" s="62">
        <v>0</v>
      </c>
    </row>
    <row r="4726" spans="1:5" x14ac:dyDescent="0.2">
      <c r="A4726" s="60">
        <v>9894</v>
      </c>
      <c r="B4726" s="7" t="s">
        <v>4714</v>
      </c>
      <c r="C4726" s="60" t="s">
        <v>43</v>
      </c>
      <c r="D4726" s="61">
        <v>33.9</v>
      </c>
      <c r="E4726" s="62">
        <v>0</v>
      </c>
    </row>
    <row r="4727" spans="1:5" x14ac:dyDescent="0.2">
      <c r="A4727" s="60">
        <v>9897</v>
      </c>
      <c r="B4727" s="7" t="s">
        <v>4715</v>
      </c>
      <c r="C4727" s="60" t="s">
        <v>43</v>
      </c>
      <c r="D4727" s="61">
        <v>36.200000000000003</v>
      </c>
      <c r="E4727" s="62">
        <v>0</v>
      </c>
    </row>
    <row r="4728" spans="1:5" x14ac:dyDescent="0.2">
      <c r="A4728" s="60">
        <v>9910</v>
      </c>
      <c r="B4728" s="7" t="s">
        <v>4716</v>
      </c>
      <c r="C4728" s="60" t="s">
        <v>43</v>
      </c>
      <c r="D4728" s="61">
        <v>94.18</v>
      </c>
      <c r="E4728" s="62">
        <v>0</v>
      </c>
    </row>
    <row r="4729" spans="1:5" x14ac:dyDescent="0.2">
      <c r="A4729" s="60">
        <v>9909</v>
      </c>
      <c r="B4729" s="7" t="s">
        <v>4717</v>
      </c>
      <c r="C4729" s="60" t="s">
        <v>43</v>
      </c>
      <c r="D4729" s="61">
        <v>191.8</v>
      </c>
      <c r="E4729" s="62">
        <v>0</v>
      </c>
    </row>
    <row r="4730" spans="1:5" x14ac:dyDescent="0.2">
      <c r="A4730" s="60">
        <v>9907</v>
      </c>
      <c r="B4730" s="7" t="s">
        <v>4718</v>
      </c>
      <c r="C4730" s="60" t="s">
        <v>43</v>
      </c>
      <c r="D4730" s="61">
        <v>226.46</v>
      </c>
      <c r="E4730" s="62">
        <v>0</v>
      </c>
    </row>
    <row r="4731" spans="1:5" x14ac:dyDescent="0.2">
      <c r="A4731" s="60">
        <v>20973</v>
      </c>
      <c r="B4731" s="7" t="s">
        <v>4719</v>
      </c>
      <c r="C4731" s="60" t="s">
        <v>43</v>
      </c>
      <c r="D4731" s="61">
        <v>101.05</v>
      </c>
      <c r="E4731" s="62">
        <v>0</v>
      </c>
    </row>
    <row r="4732" spans="1:5" x14ac:dyDescent="0.2">
      <c r="A4732" s="60">
        <v>20974</v>
      </c>
      <c r="B4732" s="7" t="s">
        <v>4720</v>
      </c>
      <c r="C4732" s="60" t="s">
        <v>43</v>
      </c>
      <c r="D4732" s="61">
        <v>144.57</v>
      </c>
      <c r="E4732" s="62">
        <v>0</v>
      </c>
    </row>
    <row r="4733" spans="1:5" x14ac:dyDescent="0.2">
      <c r="A4733" s="60">
        <v>37989</v>
      </c>
      <c r="B4733" s="7" t="s">
        <v>4721</v>
      </c>
      <c r="C4733" s="60" t="s">
        <v>43</v>
      </c>
      <c r="D4733" s="61">
        <v>18.75</v>
      </c>
      <c r="E4733" s="62">
        <v>0</v>
      </c>
    </row>
    <row r="4734" spans="1:5" x14ac:dyDescent="0.2">
      <c r="A4734" s="60">
        <v>37990</v>
      </c>
      <c r="B4734" s="7" t="s">
        <v>4722</v>
      </c>
      <c r="C4734" s="60" t="s">
        <v>43</v>
      </c>
      <c r="D4734" s="61">
        <v>20.68</v>
      </c>
      <c r="E4734" s="62">
        <v>0</v>
      </c>
    </row>
    <row r="4735" spans="1:5" x14ac:dyDescent="0.2">
      <c r="A4735" s="60">
        <v>37991</v>
      </c>
      <c r="B4735" s="7" t="s">
        <v>4723</v>
      </c>
      <c r="C4735" s="60" t="s">
        <v>43</v>
      </c>
      <c r="D4735" s="61">
        <v>27.52</v>
      </c>
      <c r="E4735" s="62">
        <v>0</v>
      </c>
    </row>
    <row r="4736" spans="1:5" x14ac:dyDescent="0.2">
      <c r="A4736" s="60">
        <v>37992</v>
      </c>
      <c r="B4736" s="7" t="s">
        <v>4724</v>
      </c>
      <c r="C4736" s="60" t="s">
        <v>43</v>
      </c>
      <c r="D4736" s="61">
        <v>42.7</v>
      </c>
      <c r="E4736" s="62">
        <v>0</v>
      </c>
    </row>
    <row r="4737" spans="1:5" x14ac:dyDescent="0.2">
      <c r="A4737" s="60">
        <v>37993</v>
      </c>
      <c r="B4737" s="7" t="s">
        <v>4725</v>
      </c>
      <c r="C4737" s="60" t="s">
        <v>43</v>
      </c>
      <c r="D4737" s="61">
        <v>64.8</v>
      </c>
      <c r="E4737" s="62">
        <v>0</v>
      </c>
    </row>
    <row r="4738" spans="1:5" x14ac:dyDescent="0.2">
      <c r="A4738" s="60">
        <v>37994</v>
      </c>
      <c r="B4738" s="7" t="s">
        <v>4726</v>
      </c>
      <c r="C4738" s="60" t="s">
        <v>43</v>
      </c>
      <c r="D4738" s="61">
        <v>154.29</v>
      </c>
      <c r="E4738" s="62">
        <v>0</v>
      </c>
    </row>
    <row r="4739" spans="1:5" x14ac:dyDescent="0.2">
      <c r="A4739" s="60">
        <v>37995</v>
      </c>
      <c r="B4739" s="7" t="s">
        <v>4727</v>
      </c>
      <c r="C4739" s="60" t="s">
        <v>43</v>
      </c>
      <c r="D4739" s="61">
        <v>201.12</v>
      </c>
      <c r="E4739" s="62">
        <v>0</v>
      </c>
    </row>
    <row r="4740" spans="1:5" x14ac:dyDescent="0.2">
      <c r="A4740" s="60">
        <v>37996</v>
      </c>
      <c r="B4740" s="7" t="s">
        <v>4728</v>
      </c>
      <c r="C4740" s="60" t="s">
        <v>43</v>
      </c>
      <c r="D4740" s="61">
        <v>306.25</v>
      </c>
      <c r="E4740" s="62">
        <v>0</v>
      </c>
    </row>
    <row r="4741" spans="1:5" x14ac:dyDescent="0.2">
      <c r="A4741" s="60">
        <v>45267</v>
      </c>
      <c r="B4741" s="7" t="s">
        <v>4729</v>
      </c>
      <c r="C4741" s="60" t="s">
        <v>43</v>
      </c>
      <c r="D4741" s="61">
        <v>216.35</v>
      </c>
      <c r="E4741" s="62">
        <v>0</v>
      </c>
    </row>
    <row r="4742" spans="1:5" x14ac:dyDescent="0.2">
      <c r="A4742" s="60">
        <v>38604</v>
      </c>
      <c r="B4742" s="7" t="s">
        <v>4730</v>
      </c>
      <c r="C4742" s="60" t="s">
        <v>43</v>
      </c>
      <c r="D4742" s="61"/>
      <c r="E4742" s="62">
        <v>0</v>
      </c>
    </row>
    <row r="4743" spans="1:5" x14ac:dyDescent="0.2">
      <c r="A4743" s="60">
        <v>10601</v>
      </c>
      <c r="B4743" s="7" t="s">
        <v>4731</v>
      </c>
      <c r="C4743" s="60" t="s">
        <v>43</v>
      </c>
      <c r="D4743" s="61"/>
      <c r="E4743" s="62">
        <v>0</v>
      </c>
    </row>
    <row r="4744" spans="1:5" x14ac:dyDescent="0.2">
      <c r="A4744" s="60">
        <v>44469</v>
      </c>
      <c r="B4744" s="7" t="s">
        <v>4732</v>
      </c>
      <c r="C4744" s="60" t="s">
        <v>43</v>
      </c>
      <c r="D4744" s="61"/>
      <c r="E4744" s="62">
        <v>0</v>
      </c>
    </row>
    <row r="4745" spans="1:5" x14ac:dyDescent="0.2">
      <c r="A4745" s="60">
        <v>9914</v>
      </c>
      <c r="B4745" s="7" t="s">
        <v>4733</v>
      </c>
      <c r="C4745" s="60" t="s">
        <v>43</v>
      </c>
      <c r="D4745" s="61"/>
      <c r="E4745" s="62">
        <v>0</v>
      </c>
    </row>
    <row r="4746" spans="1:5" x14ac:dyDescent="0.2">
      <c r="A4746" s="60">
        <v>36485</v>
      </c>
      <c r="B4746" s="7" t="s">
        <v>4734</v>
      </c>
      <c r="C4746" s="60" t="s">
        <v>43</v>
      </c>
      <c r="D4746" s="61"/>
      <c r="E4746" s="62">
        <v>0</v>
      </c>
    </row>
    <row r="4747" spans="1:5" x14ac:dyDescent="0.2">
      <c r="A4747" s="60">
        <v>9912</v>
      </c>
      <c r="B4747" s="7" t="s">
        <v>4735</v>
      </c>
      <c r="C4747" s="60" t="s">
        <v>43</v>
      </c>
      <c r="D4747" s="61"/>
      <c r="E4747" s="62">
        <v>0</v>
      </c>
    </row>
    <row r="4748" spans="1:5" x14ac:dyDescent="0.2">
      <c r="A4748" s="60">
        <v>9921</v>
      </c>
      <c r="B4748" s="7" t="s">
        <v>4736</v>
      </c>
      <c r="C4748" s="60" t="s">
        <v>43</v>
      </c>
      <c r="D4748" s="61"/>
      <c r="E4748" s="62">
        <v>0</v>
      </c>
    </row>
    <row r="4749" spans="1:5" x14ac:dyDescent="0.2">
      <c r="A4749" s="60">
        <v>21112</v>
      </c>
      <c r="B4749" s="7" t="s">
        <v>4737</v>
      </c>
      <c r="C4749" s="60" t="s">
        <v>43</v>
      </c>
      <c r="D4749" s="61">
        <v>336.7</v>
      </c>
      <c r="E4749" s="62">
        <v>0</v>
      </c>
    </row>
    <row r="4750" spans="1:5" x14ac:dyDescent="0.2">
      <c r="A4750" s="60">
        <v>10228</v>
      </c>
      <c r="B4750" s="7" t="s">
        <v>4738</v>
      </c>
      <c r="C4750" s="60" t="s">
        <v>43</v>
      </c>
      <c r="D4750" s="61">
        <v>391.15</v>
      </c>
      <c r="E4750" s="62">
        <v>0</v>
      </c>
    </row>
    <row r="4751" spans="1:5" x14ac:dyDescent="0.2">
      <c r="A4751" s="60">
        <v>11781</v>
      </c>
      <c r="B4751" s="7" t="s">
        <v>4739</v>
      </c>
      <c r="C4751" s="60" t="s">
        <v>43</v>
      </c>
      <c r="D4751" s="61">
        <v>316.88</v>
      </c>
      <c r="E4751" s="62">
        <v>0</v>
      </c>
    </row>
    <row r="4752" spans="1:5" x14ac:dyDescent="0.2">
      <c r="A4752" s="60">
        <v>37588</v>
      </c>
      <c r="B4752" s="7" t="s">
        <v>4740</v>
      </c>
      <c r="C4752" s="60" t="s">
        <v>43</v>
      </c>
      <c r="D4752" s="61">
        <v>94.78</v>
      </c>
      <c r="E4752" s="62">
        <v>0</v>
      </c>
    </row>
    <row r="4753" spans="1:5" x14ac:dyDescent="0.2">
      <c r="A4753" s="60">
        <v>11751</v>
      </c>
      <c r="B4753" s="7" t="s">
        <v>4741</v>
      </c>
      <c r="C4753" s="60" t="s">
        <v>43</v>
      </c>
      <c r="D4753" s="61">
        <v>184.23</v>
      </c>
      <c r="E4753" s="62">
        <v>0</v>
      </c>
    </row>
    <row r="4754" spans="1:5" x14ac:dyDescent="0.2">
      <c r="A4754" s="60">
        <v>11750</v>
      </c>
      <c r="B4754" s="7" t="s">
        <v>4742</v>
      </c>
      <c r="C4754" s="60" t="s">
        <v>43</v>
      </c>
      <c r="D4754" s="61">
        <v>152.88999999999999</v>
      </c>
      <c r="E4754" s="62">
        <v>0</v>
      </c>
    </row>
    <row r="4755" spans="1:5" x14ac:dyDescent="0.2">
      <c r="A4755" s="60">
        <v>11746</v>
      </c>
      <c r="B4755" s="7" t="s">
        <v>4743</v>
      </c>
      <c r="C4755" s="60" t="s">
        <v>43</v>
      </c>
      <c r="D4755" s="61">
        <v>102.58</v>
      </c>
      <c r="E4755" s="62">
        <v>0</v>
      </c>
    </row>
    <row r="4756" spans="1:5" x14ac:dyDescent="0.2">
      <c r="A4756" s="60">
        <v>11748</v>
      </c>
      <c r="B4756" s="7" t="s">
        <v>4744</v>
      </c>
      <c r="C4756" s="60" t="s">
        <v>43</v>
      </c>
      <c r="D4756" s="61">
        <v>65.83</v>
      </c>
      <c r="E4756" s="62">
        <v>0</v>
      </c>
    </row>
    <row r="4757" spans="1:5" x14ac:dyDescent="0.2">
      <c r="A4757" s="60">
        <v>11747</v>
      </c>
      <c r="B4757" s="7" t="s">
        <v>4745</v>
      </c>
      <c r="C4757" s="60" t="s">
        <v>43</v>
      </c>
      <c r="D4757" s="61">
        <v>284.08999999999997</v>
      </c>
      <c r="E4757" s="62">
        <v>0</v>
      </c>
    </row>
    <row r="4758" spans="1:5" x14ac:dyDescent="0.2">
      <c r="A4758" s="60">
        <v>11749</v>
      </c>
      <c r="B4758" s="7" t="s">
        <v>4746</v>
      </c>
      <c r="C4758" s="60" t="s">
        <v>43</v>
      </c>
      <c r="D4758" s="61">
        <v>75.98</v>
      </c>
      <c r="E4758" s="62">
        <v>0</v>
      </c>
    </row>
    <row r="4759" spans="1:5" x14ac:dyDescent="0.2">
      <c r="A4759" s="60">
        <v>10236</v>
      </c>
      <c r="B4759" s="7" t="s">
        <v>4747</v>
      </c>
      <c r="C4759" s="60" t="s">
        <v>43</v>
      </c>
      <c r="D4759" s="61">
        <v>153.6</v>
      </c>
      <c r="E4759" s="62">
        <v>0</v>
      </c>
    </row>
    <row r="4760" spans="1:5" x14ac:dyDescent="0.2">
      <c r="A4760" s="60">
        <v>10233</v>
      </c>
      <c r="B4760" s="7" t="s">
        <v>4748</v>
      </c>
      <c r="C4760" s="60" t="s">
        <v>43</v>
      </c>
      <c r="D4760" s="61">
        <v>143.94</v>
      </c>
      <c r="E4760" s="62">
        <v>0</v>
      </c>
    </row>
    <row r="4761" spans="1:5" x14ac:dyDescent="0.2">
      <c r="A4761" s="60">
        <v>10234</v>
      </c>
      <c r="B4761" s="7" t="s">
        <v>4749</v>
      </c>
      <c r="C4761" s="60" t="s">
        <v>43</v>
      </c>
      <c r="D4761" s="61">
        <v>90.67</v>
      </c>
      <c r="E4761" s="62">
        <v>0</v>
      </c>
    </row>
    <row r="4762" spans="1:5" x14ac:dyDescent="0.2">
      <c r="A4762" s="60">
        <v>10231</v>
      </c>
      <c r="B4762" s="7" t="s">
        <v>4750</v>
      </c>
      <c r="C4762" s="60" t="s">
        <v>43</v>
      </c>
      <c r="D4762" s="61">
        <v>415.79</v>
      </c>
      <c r="E4762" s="62">
        <v>0</v>
      </c>
    </row>
    <row r="4763" spans="1:5" x14ac:dyDescent="0.2">
      <c r="A4763" s="60">
        <v>10232</v>
      </c>
      <c r="B4763" s="7" t="s">
        <v>4751</v>
      </c>
      <c r="C4763" s="60" t="s">
        <v>43</v>
      </c>
      <c r="D4763" s="61">
        <v>232.67</v>
      </c>
      <c r="E4763" s="62">
        <v>0</v>
      </c>
    </row>
    <row r="4764" spans="1:5" x14ac:dyDescent="0.2">
      <c r="A4764" s="60">
        <v>10235</v>
      </c>
      <c r="B4764" s="7" t="s">
        <v>4752</v>
      </c>
      <c r="C4764" s="60" t="s">
        <v>43</v>
      </c>
      <c r="D4764" s="61">
        <v>570</v>
      </c>
      <c r="E4764" s="62">
        <v>0</v>
      </c>
    </row>
    <row r="4765" spans="1:5" x14ac:dyDescent="0.2">
      <c r="A4765" s="60">
        <v>10229</v>
      </c>
      <c r="B4765" s="7" t="s">
        <v>4753</v>
      </c>
      <c r="C4765" s="60" t="s">
        <v>43</v>
      </c>
      <c r="D4765" s="61">
        <v>82</v>
      </c>
      <c r="E4765" s="62">
        <v>0</v>
      </c>
    </row>
    <row r="4766" spans="1:5" x14ac:dyDescent="0.2">
      <c r="A4766" s="60">
        <v>10230</v>
      </c>
      <c r="B4766" s="7" t="s">
        <v>4754</v>
      </c>
      <c r="C4766" s="60" t="s">
        <v>43</v>
      </c>
      <c r="D4766" s="61">
        <v>1003.14</v>
      </c>
      <c r="E4766" s="62">
        <v>0</v>
      </c>
    </row>
    <row r="4767" spans="1:5" x14ac:dyDescent="0.2">
      <c r="A4767" s="60">
        <v>10409</v>
      </c>
      <c r="B4767" s="7" t="s">
        <v>4755</v>
      </c>
      <c r="C4767" s="60" t="s">
        <v>43</v>
      </c>
      <c r="D4767" s="61">
        <v>298.02</v>
      </c>
      <c r="E4767" s="62">
        <v>0</v>
      </c>
    </row>
    <row r="4768" spans="1:5" x14ac:dyDescent="0.2">
      <c r="A4768" s="60">
        <v>10411</v>
      </c>
      <c r="B4768" s="7" t="s">
        <v>4756</v>
      </c>
      <c r="C4768" s="60" t="s">
        <v>43</v>
      </c>
      <c r="D4768" s="61">
        <v>266.67</v>
      </c>
      <c r="E4768" s="62">
        <v>0</v>
      </c>
    </row>
    <row r="4769" spans="1:5" x14ac:dyDescent="0.2">
      <c r="A4769" s="60">
        <v>10410</v>
      </c>
      <c r="B4769" s="7" t="s">
        <v>4757</v>
      </c>
      <c r="C4769" s="60" t="s">
        <v>43</v>
      </c>
      <c r="D4769" s="61">
        <v>178.13</v>
      </c>
      <c r="E4769" s="62">
        <v>0</v>
      </c>
    </row>
    <row r="4770" spans="1:5" x14ac:dyDescent="0.2">
      <c r="A4770" s="60">
        <v>10404</v>
      </c>
      <c r="B4770" s="7" t="s">
        <v>4758</v>
      </c>
      <c r="C4770" s="60" t="s">
        <v>43</v>
      </c>
      <c r="D4770" s="61">
        <v>108.15</v>
      </c>
      <c r="E4770" s="62">
        <v>0</v>
      </c>
    </row>
    <row r="4771" spans="1:5" x14ac:dyDescent="0.2">
      <c r="A4771" s="60">
        <v>10405</v>
      </c>
      <c r="B4771" s="7" t="s">
        <v>4759</v>
      </c>
      <c r="C4771" s="60" t="s">
        <v>43</v>
      </c>
      <c r="D4771" s="61">
        <v>597.09</v>
      </c>
      <c r="E4771" s="62">
        <v>0</v>
      </c>
    </row>
    <row r="4772" spans="1:5" x14ac:dyDescent="0.2">
      <c r="A4772" s="60">
        <v>10408</v>
      </c>
      <c r="B4772" s="7" t="s">
        <v>4760</v>
      </c>
      <c r="C4772" s="60" t="s">
        <v>43</v>
      </c>
      <c r="D4772" s="61">
        <v>417.53</v>
      </c>
      <c r="E4772" s="62">
        <v>0</v>
      </c>
    </row>
    <row r="4773" spans="1:5" x14ac:dyDescent="0.2">
      <c r="A4773" s="60">
        <v>10406</v>
      </c>
      <c r="B4773" s="7" t="s">
        <v>4761</v>
      </c>
      <c r="C4773" s="60" t="s">
        <v>43</v>
      </c>
      <c r="D4773" s="61">
        <v>824.7</v>
      </c>
      <c r="E4773" s="62">
        <v>0</v>
      </c>
    </row>
    <row r="4774" spans="1:5" x14ac:dyDescent="0.2">
      <c r="A4774" s="60">
        <v>10412</v>
      </c>
      <c r="B4774" s="7" t="s">
        <v>4762</v>
      </c>
      <c r="C4774" s="60" t="s">
        <v>43</v>
      </c>
      <c r="D4774" s="61">
        <v>131.06</v>
      </c>
      <c r="E4774" s="62">
        <v>0</v>
      </c>
    </row>
    <row r="4775" spans="1:5" x14ac:dyDescent="0.2">
      <c r="A4775" s="60">
        <v>10407</v>
      </c>
      <c r="B4775" s="7" t="s">
        <v>4763</v>
      </c>
      <c r="C4775" s="60" t="s">
        <v>43</v>
      </c>
      <c r="D4775" s="61">
        <v>1279.1099999999999</v>
      </c>
      <c r="E4775" s="62">
        <v>0</v>
      </c>
    </row>
    <row r="4776" spans="1:5" x14ac:dyDescent="0.2">
      <c r="A4776" s="60">
        <v>10416</v>
      </c>
      <c r="B4776" s="7" t="s">
        <v>4764</v>
      </c>
      <c r="C4776" s="60" t="s">
        <v>43</v>
      </c>
      <c r="D4776" s="61">
        <v>158.66</v>
      </c>
      <c r="E4776" s="62">
        <v>0</v>
      </c>
    </row>
    <row r="4777" spans="1:5" x14ac:dyDescent="0.2">
      <c r="A4777" s="60">
        <v>10419</v>
      </c>
      <c r="B4777" s="7" t="s">
        <v>4765</v>
      </c>
      <c r="C4777" s="60" t="s">
        <v>43</v>
      </c>
      <c r="D4777" s="61">
        <v>137.72</v>
      </c>
      <c r="E4777" s="62">
        <v>0</v>
      </c>
    </row>
    <row r="4778" spans="1:5" x14ac:dyDescent="0.2">
      <c r="A4778" s="60">
        <v>10418</v>
      </c>
      <c r="B4778" s="7" t="s">
        <v>4766</v>
      </c>
      <c r="C4778" s="60" t="s">
        <v>43</v>
      </c>
      <c r="D4778" s="61">
        <v>91.8</v>
      </c>
      <c r="E4778" s="62">
        <v>0</v>
      </c>
    </row>
    <row r="4779" spans="1:5" x14ac:dyDescent="0.2">
      <c r="A4779" s="60">
        <v>21092</v>
      </c>
      <c r="B4779" s="7" t="s">
        <v>4767</v>
      </c>
      <c r="C4779" s="60" t="s">
        <v>43</v>
      </c>
      <c r="D4779" s="61">
        <v>78.73</v>
      </c>
      <c r="E4779" s="62">
        <v>0</v>
      </c>
    </row>
    <row r="4780" spans="1:5" x14ac:dyDescent="0.2">
      <c r="A4780" s="60">
        <v>12657</v>
      </c>
      <c r="B4780" s="7" t="s">
        <v>4768</v>
      </c>
      <c r="C4780" s="60" t="s">
        <v>43</v>
      </c>
      <c r="D4780" s="61">
        <v>370.44</v>
      </c>
      <c r="E4780" s="62">
        <v>0</v>
      </c>
    </row>
    <row r="4781" spans="1:5" x14ac:dyDescent="0.2">
      <c r="A4781" s="60">
        <v>10417</v>
      </c>
      <c r="B4781" s="7" t="s">
        <v>4769</v>
      </c>
      <c r="C4781" s="60" t="s">
        <v>43</v>
      </c>
      <c r="D4781" s="61">
        <v>231.17</v>
      </c>
      <c r="E4781" s="62">
        <v>0</v>
      </c>
    </row>
    <row r="4782" spans="1:5" x14ac:dyDescent="0.2">
      <c r="A4782" s="60">
        <v>10414</v>
      </c>
      <c r="B4782" s="7" t="s">
        <v>4770</v>
      </c>
      <c r="C4782" s="60" t="s">
        <v>43</v>
      </c>
      <c r="D4782" s="61">
        <v>505.86</v>
      </c>
      <c r="E4782" s="62">
        <v>0</v>
      </c>
    </row>
    <row r="4783" spans="1:5" x14ac:dyDescent="0.2">
      <c r="A4783" s="60">
        <v>10413</v>
      </c>
      <c r="B4783" s="7" t="s">
        <v>4771</v>
      </c>
      <c r="C4783" s="60" t="s">
        <v>43</v>
      </c>
      <c r="D4783" s="61">
        <v>84.02</v>
      </c>
      <c r="E4783" s="62">
        <v>0</v>
      </c>
    </row>
    <row r="4784" spans="1:5" x14ac:dyDescent="0.2">
      <c r="A4784" s="60">
        <v>10415</v>
      </c>
      <c r="B4784" s="7" t="s">
        <v>4772</v>
      </c>
      <c r="C4784" s="60" t="s">
        <v>43</v>
      </c>
      <c r="D4784" s="61">
        <v>877.94</v>
      </c>
      <c r="E4784" s="62">
        <v>0</v>
      </c>
    </row>
    <row r="4785" spans="1:5" x14ac:dyDescent="0.2">
      <c r="A4785" s="60">
        <v>38643</v>
      </c>
      <c r="B4785" s="7" t="s">
        <v>4773</v>
      </c>
      <c r="C4785" s="60" t="s">
        <v>43</v>
      </c>
      <c r="D4785" s="61">
        <v>75.319999999999993</v>
      </c>
      <c r="E4785" s="62">
        <v>0</v>
      </c>
    </row>
    <row r="4786" spans="1:5" x14ac:dyDescent="0.2">
      <c r="A4786" s="60">
        <v>6157</v>
      </c>
      <c r="B4786" s="7" t="s">
        <v>4774</v>
      </c>
      <c r="C4786" s="60" t="s">
        <v>43</v>
      </c>
      <c r="D4786" s="61">
        <v>102.9</v>
      </c>
      <c r="E4786" s="62">
        <v>0</v>
      </c>
    </row>
    <row r="4787" spans="1:5" x14ac:dyDescent="0.2">
      <c r="A4787" s="60">
        <v>6158</v>
      </c>
      <c r="B4787" s="7" t="s">
        <v>4775</v>
      </c>
      <c r="C4787" s="60" t="s">
        <v>43</v>
      </c>
      <c r="D4787" s="61">
        <v>8.84</v>
      </c>
      <c r="E4787" s="62">
        <v>0</v>
      </c>
    </row>
    <row r="4788" spans="1:5" x14ac:dyDescent="0.2">
      <c r="A4788" s="60">
        <v>6156</v>
      </c>
      <c r="B4788" s="7" t="s">
        <v>4776</v>
      </c>
      <c r="C4788" s="60" t="s">
        <v>43</v>
      </c>
      <c r="D4788" s="61">
        <v>7.58</v>
      </c>
      <c r="E4788" s="62">
        <v>0</v>
      </c>
    </row>
    <row r="4789" spans="1:5" x14ac:dyDescent="0.2">
      <c r="A4789" s="60">
        <v>6153</v>
      </c>
      <c r="B4789" s="7" t="s">
        <v>4777</v>
      </c>
      <c r="C4789" s="60" t="s">
        <v>43</v>
      </c>
      <c r="D4789" s="61">
        <v>6.09</v>
      </c>
      <c r="E4789" s="62">
        <v>0</v>
      </c>
    </row>
    <row r="4790" spans="1:5" x14ac:dyDescent="0.2">
      <c r="A4790" s="60">
        <v>6154</v>
      </c>
      <c r="B4790" s="7" t="s">
        <v>4778</v>
      </c>
      <c r="C4790" s="60" t="s">
        <v>43</v>
      </c>
      <c r="D4790" s="61">
        <v>10.81</v>
      </c>
      <c r="E4790" s="62">
        <v>0</v>
      </c>
    </row>
    <row r="4791" spans="1:5" x14ac:dyDescent="0.2">
      <c r="A4791" s="60">
        <v>6155</v>
      </c>
      <c r="B4791" s="7" t="s">
        <v>4779</v>
      </c>
      <c r="C4791" s="60" t="s">
        <v>43</v>
      </c>
      <c r="D4791" s="61">
        <v>24.89</v>
      </c>
      <c r="E4791" s="62">
        <v>0</v>
      </c>
    </row>
    <row r="4792" spans="1:5" x14ac:dyDescent="0.2">
      <c r="A4792" s="60">
        <v>43595</v>
      </c>
      <c r="B4792" s="7" t="s">
        <v>4780</v>
      </c>
      <c r="C4792" s="60" t="s">
        <v>43</v>
      </c>
      <c r="D4792" s="61">
        <v>20.69</v>
      </c>
      <c r="E4792" s="62">
        <v>0</v>
      </c>
    </row>
    <row r="4793" spans="1:5" x14ac:dyDescent="0.2">
      <c r="A4793" s="60">
        <v>43596</v>
      </c>
      <c r="B4793" s="7" t="s">
        <v>4781</v>
      </c>
      <c r="C4793" s="60" t="s">
        <v>43</v>
      </c>
      <c r="D4793" s="61">
        <v>23.91</v>
      </c>
      <c r="E4793" s="62">
        <v>0</v>
      </c>
    </row>
    <row r="4794" spans="1:5" x14ac:dyDescent="0.2">
      <c r="A4794" s="60">
        <v>38108</v>
      </c>
      <c r="B4794" s="7" t="s">
        <v>4782</v>
      </c>
      <c r="C4794" s="60" t="s">
        <v>43</v>
      </c>
      <c r="D4794" s="61">
        <v>51.56</v>
      </c>
      <c r="E4794" s="62">
        <v>0</v>
      </c>
    </row>
    <row r="4795" spans="1:5" x14ac:dyDescent="0.2">
      <c r="A4795" s="60">
        <v>38087</v>
      </c>
      <c r="B4795" s="7" t="s">
        <v>4783</v>
      </c>
      <c r="C4795" s="60" t="s">
        <v>43</v>
      </c>
      <c r="D4795" s="61">
        <v>66.31</v>
      </c>
      <c r="E4795" s="62">
        <v>0</v>
      </c>
    </row>
    <row r="4796" spans="1:5" x14ac:dyDescent="0.2">
      <c r="A4796" s="60">
        <v>38109</v>
      </c>
      <c r="B4796" s="7" t="s">
        <v>4784</v>
      </c>
      <c r="C4796" s="60" t="s">
        <v>43</v>
      </c>
      <c r="D4796" s="61">
        <v>82.4</v>
      </c>
      <c r="E4796" s="62">
        <v>0</v>
      </c>
    </row>
    <row r="4797" spans="1:5" x14ac:dyDescent="0.2">
      <c r="A4797" s="60">
        <v>38088</v>
      </c>
      <c r="B4797" s="7" t="s">
        <v>4785</v>
      </c>
      <c r="C4797" s="60" t="s">
        <v>43</v>
      </c>
      <c r="D4797" s="61">
        <v>86.64</v>
      </c>
      <c r="E4797" s="62">
        <v>0</v>
      </c>
    </row>
    <row r="4798" spans="1:5" x14ac:dyDescent="0.2">
      <c r="A4798" s="60">
        <v>38110</v>
      </c>
      <c r="B4798" s="7" t="s">
        <v>4786</v>
      </c>
      <c r="C4798" s="60" t="s">
        <v>43</v>
      </c>
      <c r="D4798" s="61">
        <v>31.7</v>
      </c>
      <c r="E4798" s="62">
        <v>0</v>
      </c>
    </row>
    <row r="4799" spans="1:5" x14ac:dyDescent="0.2">
      <c r="A4799" s="60">
        <v>38089</v>
      </c>
      <c r="B4799" s="7" t="s">
        <v>4787</v>
      </c>
      <c r="C4799" s="60" t="s">
        <v>43</v>
      </c>
      <c r="D4799" s="61">
        <v>55.23</v>
      </c>
      <c r="E4799" s="62">
        <v>0</v>
      </c>
    </row>
    <row r="4800" spans="1:5" x14ac:dyDescent="0.2">
      <c r="A4800" s="60">
        <v>38111</v>
      </c>
      <c r="B4800" s="7" t="s">
        <v>4788</v>
      </c>
      <c r="C4800" s="60" t="s">
        <v>43</v>
      </c>
      <c r="D4800" s="61">
        <v>35.450000000000003</v>
      </c>
      <c r="E4800" s="62">
        <v>0</v>
      </c>
    </row>
    <row r="4801" spans="1:5" x14ac:dyDescent="0.2">
      <c r="A4801" s="60">
        <v>38090</v>
      </c>
      <c r="B4801" s="7" t="s">
        <v>4789</v>
      </c>
      <c r="C4801" s="60" t="s">
        <v>43</v>
      </c>
      <c r="D4801" s="61">
        <v>57.09</v>
      </c>
      <c r="E4801" s="62">
        <v>0</v>
      </c>
    </row>
    <row r="4802" spans="1:5" x14ac:dyDescent="0.2">
      <c r="A4802" s="60">
        <v>38400</v>
      </c>
      <c r="B4802" s="7" t="s">
        <v>4790</v>
      </c>
      <c r="C4802" s="60" t="s">
        <v>43</v>
      </c>
      <c r="D4802" s="61">
        <v>46.93</v>
      </c>
      <c r="E4802" s="62">
        <v>0</v>
      </c>
    </row>
    <row r="4803" spans="1:5" x14ac:dyDescent="0.2">
      <c r="A4803" s="60">
        <v>13726</v>
      </c>
      <c r="B4803" s="7" t="s">
        <v>4791</v>
      </c>
      <c r="C4803" s="60" t="s">
        <v>43</v>
      </c>
      <c r="D4803" s="61">
        <v>86593.87</v>
      </c>
      <c r="E4803" s="62">
        <v>0</v>
      </c>
    </row>
    <row r="4804" spans="1:5" x14ac:dyDescent="0.2">
      <c r="A4804" s="60">
        <v>12627</v>
      </c>
      <c r="B4804" s="7" t="s">
        <v>4792</v>
      </c>
      <c r="C4804" s="60" t="s">
        <v>43</v>
      </c>
      <c r="D4804" s="61">
        <v>1.49</v>
      </c>
      <c r="E4804" s="62">
        <v>0</v>
      </c>
    </row>
    <row r="4805" spans="1:5" x14ac:dyDescent="0.2">
      <c r="A4805" s="60">
        <v>39996</v>
      </c>
      <c r="B4805" s="7" t="s">
        <v>4793</v>
      </c>
      <c r="C4805" s="60" t="s">
        <v>23</v>
      </c>
      <c r="D4805" s="61">
        <v>4.0599999999999996</v>
      </c>
      <c r="E4805" s="62">
        <v>0</v>
      </c>
    </row>
    <row r="4806" spans="1:5" x14ac:dyDescent="0.2">
      <c r="A4806" s="60">
        <v>10478</v>
      </c>
      <c r="B4806" s="7" t="s">
        <v>4794</v>
      </c>
      <c r="C4806" s="60" t="s">
        <v>91</v>
      </c>
      <c r="D4806" s="61">
        <v>45.36</v>
      </c>
      <c r="E4806" s="62">
        <v>0</v>
      </c>
    </row>
    <row r="4807" spans="1:5" x14ac:dyDescent="0.2">
      <c r="A4807" s="60">
        <v>10481</v>
      </c>
      <c r="B4807" s="7" t="s">
        <v>4795</v>
      </c>
      <c r="C4807" s="60" t="s">
        <v>91</v>
      </c>
      <c r="D4807" s="61">
        <v>40.340000000000003</v>
      </c>
      <c r="E4807" s="62">
        <v>0</v>
      </c>
    </row>
    <row r="4808" spans="1:5" x14ac:dyDescent="0.2">
      <c r="A4808" s="60">
        <v>10475</v>
      </c>
      <c r="B4808" s="7" t="s">
        <v>4796</v>
      </c>
      <c r="C4808" s="60" t="s">
        <v>91</v>
      </c>
      <c r="D4808" s="61">
        <v>39.03</v>
      </c>
      <c r="E4808" s="62">
        <v>0</v>
      </c>
    </row>
    <row r="4809" spans="1:5" x14ac:dyDescent="0.2">
      <c r="A4809" s="60">
        <v>4030</v>
      </c>
      <c r="B4809" s="7" t="s">
        <v>4797</v>
      </c>
      <c r="C4809" s="60" t="s">
        <v>410</v>
      </c>
      <c r="D4809" s="61">
        <v>7.54</v>
      </c>
      <c r="E4809" s="62">
        <v>0</v>
      </c>
    </row>
    <row r="4810" spans="1:5" x14ac:dyDescent="0.2">
      <c r="A4810" s="60">
        <v>4031</v>
      </c>
      <c r="B4810" s="7" t="s">
        <v>4798</v>
      </c>
      <c r="C4810" s="60" t="s">
        <v>410</v>
      </c>
      <c r="D4810" s="61">
        <v>35.47</v>
      </c>
      <c r="E4810" s="62">
        <v>0</v>
      </c>
    </row>
    <row r="4811" spans="1:5" x14ac:dyDescent="0.2">
      <c r="A4811" s="60">
        <v>11652</v>
      </c>
      <c r="B4811" s="7" t="s">
        <v>4799</v>
      </c>
      <c r="C4811" s="60" t="s">
        <v>43</v>
      </c>
      <c r="D4811" s="61">
        <v>4350</v>
      </c>
      <c r="E4811" s="62">
        <v>0</v>
      </c>
    </row>
    <row r="4812" spans="1:5" x14ac:dyDescent="0.2">
      <c r="A4812" s="60">
        <v>13896</v>
      </c>
      <c r="B4812" s="7" t="s">
        <v>4800</v>
      </c>
      <c r="C4812" s="60" t="s">
        <v>43</v>
      </c>
      <c r="D4812" s="61">
        <v>3902.33</v>
      </c>
      <c r="E4812" s="62">
        <v>0</v>
      </c>
    </row>
    <row r="4813" spans="1:5" x14ac:dyDescent="0.2">
      <c r="A4813" s="60">
        <v>44470</v>
      </c>
      <c r="B4813" s="7" t="s">
        <v>4801</v>
      </c>
      <c r="C4813" s="60" t="s">
        <v>43</v>
      </c>
      <c r="D4813" s="61"/>
      <c r="E4813" s="62">
        <v>0</v>
      </c>
    </row>
    <row r="4814" spans="1:5" x14ac:dyDescent="0.2">
      <c r="A4814" s="60">
        <v>13476</v>
      </c>
      <c r="B4814" s="7" t="s">
        <v>4802</v>
      </c>
      <c r="C4814" s="60" t="s">
        <v>43</v>
      </c>
      <c r="D4814" s="61"/>
      <c r="E4814" s="62">
        <v>0</v>
      </c>
    </row>
    <row r="4815" spans="1:5" x14ac:dyDescent="0.2">
      <c r="A4815" s="60">
        <v>44491</v>
      </c>
      <c r="B4815" s="7" t="s">
        <v>4803</v>
      </c>
      <c r="C4815" s="60" t="s">
        <v>43</v>
      </c>
      <c r="D4815" s="61"/>
      <c r="E4815" s="62">
        <v>0</v>
      </c>
    </row>
    <row r="4816" spans="1:5" x14ac:dyDescent="0.2">
      <c r="A4816" s="60">
        <v>10488</v>
      </c>
      <c r="B4816" s="7" t="s">
        <v>4804</v>
      </c>
      <c r="C4816" s="60" t="s">
        <v>43</v>
      </c>
      <c r="D4816" s="61"/>
      <c r="E4816" s="62">
        <v>0</v>
      </c>
    </row>
    <row r="4817" spans="1:5" x14ac:dyDescent="0.2">
      <c r="A4817" s="60">
        <v>13606</v>
      </c>
      <c r="B4817" s="7" t="s">
        <v>4805</v>
      </c>
      <c r="C4817" s="60" t="s">
        <v>43</v>
      </c>
      <c r="D4817" s="61"/>
      <c r="E4817" s="62">
        <v>0</v>
      </c>
    </row>
    <row r="4818" spans="1:5" x14ac:dyDescent="0.2">
      <c r="A4818" s="60">
        <v>10489</v>
      </c>
      <c r="B4818" s="7" t="s">
        <v>4806</v>
      </c>
      <c r="C4818" s="60" t="s">
        <v>188</v>
      </c>
      <c r="D4818" s="61">
        <v>19.98</v>
      </c>
      <c r="E4818" s="62">
        <v>0</v>
      </c>
    </row>
    <row r="4819" spans="1:5" x14ac:dyDescent="0.2">
      <c r="A4819" s="60">
        <v>41073</v>
      </c>
      <c r="B4819" s="7" t="s">
        <v>4807</v>
      </c>
      <c r="C4819" s="60" t="s">
        <v>190</v>
      </c>
      <c r="D4819" s="61">
        <v>3512.19</v>
      </c>
      <c r="E4819" s="62">
        <v>0</v>
      </c>
    </row>
    <row r="4820" spans="1:5" x14ac:dyDescent="0.2">
      <c r="A4820" s="60">
        <v>34391</v>
      </c>
      <c r="B4820" s="7" t="s">
        <v>4808</v>
      </c>
      <c r="C4820" s="60" t="s">
        <v>410</v>
      </c>
      <c r="D4820" s="61">
        <v>525.17999999999995</v>
      </c>
      <c r="E4820" s="62">
        <v>0</v>
      </c>
    </row>
    <row r="4821" spans="1:5" x14ac:dyDescent="0.2">
      <c r="A4821" s="60">
        <v>10496</v>
      </c>
      <c r="B4821" s="7" t="s">
        <v>4809</v>
      </c>
      <c r="C4821" s="60" t="s">
        <v>410</v>
      </c>
      <c r="D4821" s="61">
        <v>457.08</v>
      </c>
      <c r="E4821" s="62">
        <v>0</v>
      </c>
    </row>
    <row r="4822" spans="1:5" x14ac:dyDescent="0.2">
      <c r="A4822" s="60">
        <v>10497</v>
      </c>
      <c r="B4822" s="7" t="s">
        <v>4810</v>
      </c>
      <c r="C4822" s="60" t="s">
        <v>410</v>
      </c>
      <c r="D4822" s="61">
        <v>1188.4100000000001</v>
      </c>
      <c r="E4822" s="62">
        <v>0</v>
      </c>
    </row>
    <row r="4823" spans="1:5" x14ac:dyDescent="0.2">
      <c r="A4823" s="60">
        <v>10504</v>
      </c>
      <c r="B4823" s="7" t="s">
        <v>4811</v>
      </c>
      <c r="C4823" s="60" t="s">
        <v>410</v>
      </c>
      <c r="D4823" s="61">
        <v>1389.53</v>
      </c>
      <c r="E4823" s="62">
        <v>0</v>
      </c>
    </row>
    <row r="4824" spans="1:5" x14ac:dyDescent="0.2">
      <c r="A4824" s="60">
        <v>34390</v>
      </c>
      <c r="B4824" s="7" t="s">
        <v>4812</v>
      </c>
      <c r="C4824" s="60" t="s">
        <v>410</v>
      </c>
      <c r="D4824" s="61">
        <v>409.54</v>
      </c>
      <c r="E4824" s="62">
        <v>0</v>
      </c>
    </row>
    <row r="4825" spans="1:5" x14ac:dyDescent="0.2">
      <c r="A4825" s="60">
        <v>34389</v>
      </c>
      <c r="B4825" s="7" t="s">
        <v>4813</v>
      </c>
      <c r="C4825" s="60" t="s">
        <v>410</v>
      </c>
      <c r="D4825" s="61">
        <v>127.98</v>
      </c>
      <c r="E4825" s="62">
        <v>0</v>
      </c>
    </row>
    <row r="4826" spans="1:5" x14ac:dyDescent="0.2">
      <c r="A4826" s="60">
        <v>34388</v>
      </c>
      <c r="B4826" s="7" t="s">
        <v>4814</v>
      </c>
      <c r="C4826" s="60" t="s">
        <v>410</v>
      </c>
      <c r="D4826" s="61">
        <v>181.9</v>
      </c>
      <c r="E4826" s="62">
        <v>0</v>
      </c>
    </row>
    <row r="4827" spans="1:5" x14ac:dyDescent="0.2">
      <c r="A4827" s="60">
        <v>34387</v>
      </c>
      <c r="B4827" s="7" t="s">
        <v>4815</v>
      </c>
      <c r="C4827" s="60" t="s">
        <v>410</v>
      </c>
      <c r="D4827" s="61">
        <v>295.27</v>
      </c>
      <c r="E4827" s="62">
        <v>0</v>
      </c>
    </row>
    <row r="4828" spans="1:5" x14ac:dyDescent="0.2">
      <c r="A4828" s="60">
        <v>11188</v>
      </c>
      <c r="B4828" s="7" t="s">
        <v>4816</v>
      </c>
      <c r="C4828" s="60" t="s">
        <v>410</v>
      </c>
      <c r="D4828" s="61">
        <v>146.26</v>
      </c>
      <c r="E4828" s="62">
        <v>0</v>
      </c>
    </row>
    <row r="4829" spans="1:5" x14ac:dyDescent="0.2">
      <c r="A4829" s="60">
        <v>11189</v>
      </c>
      <c r="B4829" s="7" t="s">
        <v>4817</v>
      </c>
      <c r="C4829" s="60" t="s">
        <v>410</v>
      </c>
      <c r="D4829" s="61">
        <v>219.4</v>
      </c>
      <c r="E4829" s="62">
        <v>0</v>
      </c>
    </row>
    <row r="4830" spans="1:5" x14ac:dyDescent="0.2">
      <c r="A4830" s="60">
        <v>21107</v>
      </c>
      <c r="B4830" s="7" t="s">
        <v>4818</v>
      </c>
      <c r="C4830" s="60" t="s">
        <v>410</v>
      </c>
      <c r="D4830" s="61">
        <v>157.88999999999999</v>
      </c>
      <c r="E4830" s="62">
        <v>0</v>
      </c>
    </row>
    <row r="4831" spans="1:5" x14ac:dyDescent="0.2">
      <c r="A4831" s="60">
        <v>34386</v>
      </c>
      <c r="B4831" s="7" t="s">
        <v>4819</v>
      </c>
      <c r="C4831" s="60" t="s">
        <v>410</v>
      </c>
      <c r="D4831" s="61">
        <v>274.25</v>
      </c>
      <c r="E4831" s="62">
        <v>0</v>
      </c>
    </row>
    <row r="4832" spans="1:5" x14ac:dyDescent="0.2">
      <c r="A4832" s="60">
        <v>10490</v>
      </c>
      <c r="B4832" s="7" t="s">
        <v>4820</v>
      </c>
      <c r="C4832" s="60" t="s">
        <v>410</v>
      </c>
      <c r="D4832" s="61">
        <v>95.98</v>
      </c>
      <c r="E4832" s="62">
        <v>0</v>
      </c>
    </row>
    <row r="4833" spans="1:5" x14ac:dyDescent="0.2">
      <c r="A4833" s="60">
        <v>10492</v>
      </c>
      <c r="B4833" s="7" t="s">
        <v>4821</v>
      </c>
      <c r="C4833" s="60" t="s">
        <v>410</v>
      </c>
      <c r="D4833" s="61">
        <v>109.7</v>
      </c>
      <c r="E4833" s="62">
        <v>0</v>
      </c>
    </row>
    <row r="4834" spans="1:5" x14ac:dyDescent="0.2">
      <c r="A4834" s="60">
        <v>10493</v>
      </c>
      <c r="B4834" s="7" t="s">
        <v>4822</v>
      </c>
      <c r="C4834" s="60" t="s">
        <v>410</v>
      </c>
      <c r="D4834" s="61">
        <v>127.98</v>
      </c>
      <c r="E4834" s="62">
        <v>0</v>
      </c>
    </row>
    <row r="4835" spans="1:5" x14ac:dyDescent="0.2">
      <c r="A4835" s="60">
        <v>10491</v>
      </c>
      <c r="B4835" s="7" t="s">
        <v>4823</v>
      </c>
      <c r="C4835" s="60" t="s">
        <v>410</v>
      </c>
      <c r="D4835" s="61">
        <v>155.4</v>
      </c>
      <c r="E4835" s="62">
        <v>0</v>
      </c>
    </row>
    <row r="4836" spans="1:5" x14ac:dyDescent="0.2">
      <c r="A4836" s="60">
        <v>34385</v>
      </c>
      <c r="B4836" s="7" t="s">
        <v>4824</v>
      </c>
      <c r="C4836" s="60" t="s">
        <v>410</v>
      </c>
      <c r="D4836" s="61">
        <v>226.71</v>
      </c>
      <c r="E4836" s="62">
        <v>0</v>
      </c>
    </row>
    <row r="4837" spans="1:5" x14ac:dyDescent="0.2">
      <c r="A4837" s="60">
        <v>10499</v>
      </c>
      <c r="B4837" s="7" t="s">
        <v>4825</v>
      </c>
      <c r="C4837" s="60" t="s">
        <v>410</v>
      </c>
      <c r="D4837" s="61">
        <v>91.41</v>
      </c>
      <c r="E4837" s="62">
        <v>0</v>
      </c>
    </row>
    <row r="4838" spans="1:5" x14ac:dyDescent="0.2">
      <c r="A4838" s="60">
        <v>34384</v>
      </c>
      <c r="B4838" s="7" t="s">
        <v>4826</v>
      </c>
      <c r="C4838" s="60" t="s">
        <v>410</v>
      </c>
      <c r="D4838" s="61">
        <v>274.25</v>
      </c>
      <c r="E4838" s="62">
        <v>0</v>
      </c>
    </row>
    <row r="4839" spans="1:5" x14ac:dyDescent="0.2">
      <c r="A4839" s="60">
        <v>11185</v>
      </c>
      <c r="B4839" s="7" t="s">
        <v>4827</v>
      </c>
      <c r="C4839" s="60" t="s">
        <v>410</v>
      </c>
      <c r="D4839" s="61">
        <v>283.39</v>
      </c>
      <c r="E4839" s="62">
        <v>0</v>
      </c>
    </row>
    <row r="4840" spans="1:5" x14ac:dyDescent="0.2">
      <c r="A4840" s="60">
        <v>10507</v>
      </c>
      <c r="B4840" s="7" t="s">
        <v>4828</v>
      </c>
      <c r="C4840" s="60" t="s">
        <v>410</v>
      </c>
      <c r="D4840" s="61">
        <v>304.17</v>
      </c>
      <c r="E4840" s="62">
        <v>0</v>
      </c>
    </row>
    <row r="4841" spans="1:5" x14ac:dyDescent="0.2">
      <c r="A4841" s="60">
        <v>10505</v>
      </c>
      <c r="B4841" s="7" t="s">
        <v>4829</v>
      </c>
      <c r="C4841" s="60" t="s">
        <v>410</v>
      </c>
      <c r="D4841" s="61">
        <v>179.48</v>
      </c>
      <c r="E4841" s="62">
        <v>0</v>
      </c>
    </row>
    <row r="4842" spans="1:5" x14ac:dyDescent="0.2">
      <c r="A4842" s="60">
        <v>10506</v>
      </c>
      <c r="B4842" s="7" t="s">
        <v>4830</v>
      </c>
      <c r="C4842" s="60" t="s">
        <v>410</v>
      </c>
      <c r="D4842" s="61">
        <v>234.3</v>
      </c>
      <c r="E4842" s="62">
        <v>0</v>
      </c>
    </row>
    <row r="4843" spans="1:5" x14ac:dyDescent="0.2">
      <c r="A4843" s="60">
        <v>5031</v>
      </c>
      <c r="B4843" s="7" t="s">
        <v>4831</v>
      </c>
      <c r="C4843" s="60" t="s">
        <v>410</v>
      </c>
      <c r="D4843" s="61">
        <v>329</v>
      </c>
      <c r="E4843" s="62">
        <v>0</v>
      </c>
    </row>
    <row r="4844" spans="1:5" x14ac:dyDescent="0.2">
      <c r="A4844" s="60">
        <v>10502</v>
      </c>
      <c r="B4844" s="7" t="s">
        <v>4832</v>
      </c>
      <c r="C4844" s="60" t="s">
        <v>410</v>
      </c>
      <c r="D4844" s="61">
        <v>383.36</v>
      </c>
      <c r="E4844" s="62">
        <v>0</v>
      </c>
    </row>
    <row r="4845" spans="1:5" x14ac:dyDescent="0.2">
      <c r="A4845" s="60">
        <v>10501</v>
      </c>
      <c r="B4845" s="7" t="s">
        <v>4833</v>
      </c>
      <c r="C4845" s="60" t="s">
        <v>410</v>
      </c>
      <c r="D4845" s="61">
        <v>216.58</v>
      </c>
      <c r="E4845" s="62">
        <v>0</v>
      </c>
    </row>
    <row r="4846" spans="1:5" x14ac:dyDescent="0.2">
      <c r="A4846" s="60">
        <v>10503</v>
      </c>
      <c r="B4846" s="7" t="s">
        <v>4834</v>
      </c>
      <c r="C4846" s="60" t="s">
        <v>410</v>
      </c>
      <c r="D4846" s="61">
        <v>292.61</v>
      </c>
      <c r="E4846" s="62">
        <v>0</v>
      </c>
    </row>
    <row r="4847" spans="1:5" x14ac:dyDescent="0.2">
      <c r="A4847" s="60">
        <v>4500</v>
      </c>
      <c r="B4847" s="7" t="s">
        <v>4835</v>
      </c>
      <c r="C4847" s="60" t="s">
        <v>23</v>
      </c>
      <c r="D4847" s="61">
        <v>14.21</v>
      </c>
      <c r="E4847" s="62">
        <v>0</v>
      </c>
    </row>
    <row r="4848" spans="1:5" x14ac:dyDescent="0.2">
      <c r="A4848" s="60">
        <v>4448</v>
      </c>
      <c r="B4848" s="7" t="s">
        <v>4836</v>
      </c>
      <c r="C4848" s="60" t="s">
        <v>23</v>
      </c>
      <c r="D4848" s="61">
        <v>19.510000000000002</v>
      </c>
      <c r="E4848" s="62">
        <v>0</v>
      </c>
    </row>
    <row r="4849" spans="1:5" x14ac:dyDescent="0.2">
      <c r="A4849" s="60">
        <v>20213</v>
      </c>
      <c r="B4849" s="7" t="s">
        <v>4837</v>
      </c>
      <c r="C4849" s="60" t="s">
        <v>23</v>
      </c>
      <c r="D4849" s="61">
        <v>24.21</v>
      </c>
      <c r="E4849" s="62">
        <v>0</v>
      </c>
    </row>
    <row r="4850" spans="1:5" x14ac:dyDescent="0.2">
      <c r="A4850" s="60">
        <v>20211</v>
      </c>
      <c r="B4850" s="7" t="s">
        <v>4838</v>
      </c>
      <c r="C4850" s="60" t="s">
        <v>23</v>
      </c>
      <c r="D4850" s="61">
        <v>32.06</v>
      </c>
      <c r="E4850" s="62">
        <v>0</v>
      </c>
    </row>
    <row r="4851" spans="1:5" x14ac:dyDescent="0.2">
      <c r="A4851" s="60">
        <v>40270</v>
      </c>
      <c r="B4851" s="7" t="s">
        <v>4839</v>
      </c>
      <c r="C4851" s="60" t="s">
        <v>23</v>
      </c>
      <c r="D4851" s="61"/>
      <c r="E4851" s="62">
        <v>0</v>
      </c>
    </row>
    <row r="4852" spans="1:5" x14ac:dyDescent="0.2">
      <c r="A4852" s="60">
        <v>4425</v>
      </c>
      <c r="B4852" s="7" t="s">
        <v>4840</v>
      </c>
      <c r="C4852" s="60" t="s">
        <v>23</v>
      </c>
      <c r="D4852" s="61">
        <v>26.5</v>
      </c>
      <c r="E4852" s="62">
        <v>0</v>
      </c>
    </row>
    <row r="4853" spans="1:5" x14ac:dyDescent="0.2">
      <c r="A4853" s="60">
        <v>4472</v>
      </c>
      <c r="B4853" s="7" t="s">
        <v>4841</v>
      </c>
      <c r="C4853" s="60" t="s">
        <v>23</v>
      </c>
      <c r="D4853" s="61">
        <v>33.11</v>
      </c>
      <c r="E4853" s="62">
        <v>0</v>
      </c>
    </row>
    <row r="4854" spans="1:5" x14ac:dyDescent="0.2">
      <c r="A4854" s="60">
        <v>35272</v>
      </c>
      <c r="B4854" s="7" t="s">
        <v>4842</v>
      </c>
      <c r="C4854" s="60" t="s">
        <v>23</v>
      </c>
      <c r="D4854" s="61">
        <v>47.86</v>
      </c>
      <c r="E4854" s="62">
        <v>0</v>
      </c>
    </row>
    <row r="4855" spans="1:5" x14ac:dyDescent="0.2">
      <c r="A4855" s="60">
        <v>4481</v>
      </c>
      <c r="B4855" s="7" t="s">
        <v>4843</v>
      </c>
      <c r="C4855" s="60" t="s">
        <v>23</v>
      </c>
      <c r="D4855" s="61">
        <v>51.23</v>
      </c>
      <c r="E4855" s="62">
        <v>0</v>
      </c>
    </row>
    <row r="4856" spans="1:5" x14ac:dyDescent="0.2">
      <c r="A4856" s="60">
        <v>34345</v>
      </c>
      <c r="B4856" s="7" t="s">
        <v>4844</v>
      </c>
      <c r="C4856" s="60" t="s">
        <v>188</v>
      </c>
      <c r="D4856" s="61">
        <v>20</v>
      </c>
      <c r="E4856" s="62">
        <v>0</v>
      </c>
    </row>
    <row r="4857" spans="1:5" x14ac:dyDescent="0.2">
      <c r="A4857" s="60">
        <v>41096</v>
      </c>
      <c r="B4857" s="7" t="s">
        <v>4845</v>
      </c>
      <c r="C4857" s="60" t="s">
        <v>190</v>
      </c>
      <c r="D4857" s="61">
        <v>3518.5</v>
      </c>
      <c r="E4857" s="62">
        <v>0</v>
      </c>
    </row>
    <row r="4858" spans="1:5" x14ac:dyDescent="0.2">
      <c r="A4858" s="60"/>
      <c r="B4858" s="7"/>
      <c r="C4858" s="60"/>
      <c r="D4858" s="61"/>
      <c r="E4858" s="62"/>
    </row>
    <row r="4859" spans="1:5" x14ac:dyDescent="0.2">
      <c r="A4859" s="60"/>
      <c r="B4859" s="7"/>
      <c r="C4859" s="60"/>
    </row>
    <row r="4860" spans="1:5" ht="18.75" x14ac:dyDescent="0.3">
      <c r="A4860" s="395" t="s">
        <v>4846</v>
      </c>
      <c r="B4860" s="395"/>
      <c r="C4860" s="395"/>
      <c r="D4860" s="395"/>
    </row>
    <row r="4861" spans="1:5" ht="15" x14ac:dyDescent="0.25">
      <c r="A4861" s="59" t="s">
        <v>4</v>
      </c>
      <c r="B4861" s="59" t="s">
        <v>39</v>
      </c>
      <c r="C4861" s="59" t="s">
        <v>6</v>
      </c>
      <c r="D4861" s="59" t="s">
        <v>40</v>
      </c>
      <c r="E4861" s="59" t="s">
        <v>4847</v>
      </c>
    </row>
    <row r="4862" spans="1:5" x14ac:dyDescent="0.2">
      <c r="A4862" s="223">
        <v>104658</v>
      </c>
      <c r="B4862" s="7" t="s">
        <v>4848</v>
      </c>
      <c r="C4862" s="60" t="s">
        <v>410</v>
      </c>
      <c r="D4862" s="61">
        <v>154.97999999999999</v>
      </c>
      <c r="E4862" s="224">
        <v>0.32800000000000001</v>
      </c>
    </row>
    <row r="4863" spans="1:5" x14ac:dyDescent="0.2">
      <c r="A4863" s="223">
        <v>105002</v>
      </c>
      <c r="B4863" s="7" t="s">
        <v>4849</v>
      </c>
      <c r="C4863" s="60" t="s">
        <v>43</v>
      </c>
      <c r="D4863" s="61">
        <v>760.8</v>
      </c>
      <c r="E4863" s="224">
        <v>0.50170000000000003</v>
      </c>
    </row>
    <row r="4864" spans="1:5" x14ac:dyDescent="0.2">
      <c r="A4864" s="223">
        <v>105004</v>
      </c>
      <c r="B4864" s="7" t="s">
        <v>4850</v>
      </c>
      <c r="C4864" s="60" t="s">
        <v>410</v>
      </c>
      <c r="D4864" s="61">
        <v>130.63</v>
      </c>
      <c r="E4864" s="224">
        <v>0.50619999999999998</v>
      </c>
    </row>
    <row r="4865" spans="1:5" x14ac:dyDescent="0.2">
      <c r="A4865" s="223">
        <v>105003</v>
      </c>
      <c r="B4865" s="7" t="s">
        <v>4851</v>
      </c>
      <c r="C4865" s="60" t="s">
        <v>43</v>
      </c>
      <c r="D4865" s="61">
        <v>1266.17</v>
      </c>
      <c r="E4865" s="224">
        <v>0.622</v>
      </c>
    </row>
    <row r="4866" spans="1:5" x14ac:dyDescent="0.2">
      <c r="A4866" s="223">
        <v>105005</v>
      </c>
      <c r="B4866" s="7" t="s">
        <v>4852</v>
      </c>
      <c r="C4866" s="60" t="s">
        <v>410</v>
      </c>
      <c r="D4866" s="61">
        <v>224.2</v>
      </c>
      <c r="E4866" s="224">
        <v>0.63019999999999998</v>
      </c>
    </row>
    <row r="4867" spans="1:5" x14ac:dyDescent="0.2">
      <c r="A4867" s="223">
        <v>105000</v>
      </c>
      <c r="B4867" s="7" t="s">
        <v>4853</v>
      </c>
      <c r="C4867" s="60" t="s">
        <v>23</v>
      </c>
      <c r="D4867" s="61">
        <v>1216.1500000000001</v>
      </c>
      <c r="E4867" s="224">
        <v>0.35139999999999999</v>
      </c>
    </row>
    <row r="4868" spans="1:5" x14ac:dyDescent="0.2">
      <c r="A4868" s="223">
        <v>105001</v>
      </c>
      <c r="B4868" s="7" t="s">
        <v>4854</v>
      </c>
      <c r="C4868" s="60" t="s">
        <v>23</v>
      </c>
      <c r="D4868" s="61">
        <v>1249.46</v>
      </c>
      <c r="E4868" s="224">
        <v>0.34689999999999999</v>
      </c>
    </row>
    <row r="4869" spans="1:5" x14ac:dyDescent="0.2">
      <c r="A4869" s="223">
        <v>89306</v>
      </c>
      <c r="B4869" s="7" t="s">
        <v>4855</v>
      </c>
      <c r="C4869" s="60" t="s">
        <v>410</v>
      </c>
      <c r="D4869" s="61">
        <v>100.61</v>
      </c>
      <c r="E4869" s="224">
        <v>0.53710000000000002</v>
      </c>
    </row>
    <row r="4870" spans="1:5" x14ac:dyDescent="0.2">
      <c r="A4870" s="223">
        <v>89307</v>
      </c>
      <c r="B4870" s="7" t="s">
        <v>4856</v>
      </c>
      <c r="C4870" s="60" t="s">
        <v>410</v>
      </c>
      <c r="D4870" s="61">
        <v>102.52</v>
      </c>
      <c r="E4870" s="224">
        <v>0.54710000000000003</v>
      </c>
    </row>
    <row r="4871" spans="1:5" x14ac:dyDescent="0.2">
      <c r="A4871" s="223">
        <v>89290</v>
      </c>
      <c r="B4871" s="7" t="s">
        <v>4857</v>
      </c>
      <c r="C4871" s="60" t="s">
        <v>410</v>
      </c>
      <c r="D4871" s="61">
        <v>83.1</v>
      </c>
      <c r="E4871" s="224">
        <v>0.46710000000000002</v>
      </c>
    </row>
    <row r="4872" spans="1:5" x14ac:dyDescent="0.2">
      <c r="A4872" s="223">
        <v>89291</v>
      </c>
      <c r="B4872" s="7" t="s">
        <v>4858</v>
      </c>
      <c r="C4872" s="60" t="s">
        <v>410</v>
      </c>
      <c r="D4872" s="61">
        <v>84.52</v>
      </c>
      <c r="E4872" s="224">
        <v>0.4773</v>
      </c>
    </row>
    <row r="4873" spans="1:5" x14ac:dyDescent="0.2">
      <c r="A4873" s="223">
        <v>89298</v>
      </c>
      <c r="B4873" s="7" t="s">
        <v>4859</v>
      </c>
      <c r="C4873" s="60" t="s">
        <v>410</v>
      </c>
      <c r="D4873" s="61">
        <v>86.71</v>
      </c>
      <c r="E4873" s="224">
        <v>0.4632</v>
      </c>
    </row>
    <row r="4874" spans="1:5" x14ac:dyDescent="0.2">
      <c r="A4874" s="223">
        <v>89299</v>
      </c>
      <c r="B4874" s="7" t="s">
        <v>4860</v>
      </c>
      <c r="C4874" s="60" t="s">
        <v>410</v>
      </c>
      <c r="D4874" s="61">
        <v>88.42</v>
      </c>
      <c r="E4874" s="224">
        <v>0.47499999999999998</v>
      </c>
    </row>
    <row r="4875" spans="1:5" x14ac:dyDescent="0.2">
      <c r="A4875" s="223">
        <v>89282</v>
      </c>
      <c r="B4875" s="7" t="s">
        <v>4861</v>
      </c>
      <c r="C4875" s="60" t="s">
        <v>410</v>
      </c>
      <c r="D4875" s="61">
        <v>74.36</v>
      </c>
      <c r="E4875" s="224">
        <v>0.40100000000000002</v>
      </c>
    </row>
    <row r="4876" spans="1:5" x14ac:dyDescent="0.2">
      <c r="A4876" s="223">
        <v>89283</v>
      </c>
      <c r="B4876" s="7" t="s">
        <v>4862</v>
      </c>
      <c r="C4876" s="60" t="s">
        <v>410</v>
      </c>
      <c r="D4876" s="61">
        <v>75.650000000000006</v>
      </c>
      <c r="E4876" s="224">
        <v>0.41239999999999999</v>
      </c>
    </row>
    <row r="4877" spans="1:5" x14ac:dyDescent="0.2">
      <c r="A4877" s="223">
        <v>89480</v>
      </c>
      <c r="B4877" s="7" t="s">
        <v>4863</v>
      </c>
      <c r="C4877" s="60" t="s">
        <v>410</v>
      </c>
      <c r="D4877" s="61">
        <v>186.21</v>
      </c>
      <c r="E4877" s="224">
        <v>0.34489999999999998</v>
      </c>
    </row>
    <row r="4878" spans="1:5" x14ac:dyDescent="0.2">
      <c r="A4878" s="223">
        <v>89464</v>
      </c>
      <c r="B4878" s="7" t="s">
        <v>4864</v>
      </c>
      <c r="C4878" s="60" t="s">
        <v>410</v>
      </c>
      <c r="D4878" s="61">
        <v>164.35</v>
      </c>
      <c r="E4878" s="224">
        <v>0.27610000000000001</v>
      </c>
    </row>
    <row r="4879" spans="1:5" x14ac:dyDescent="0.2">
      <c r="A4879" s="223">
        <v>89478</v>
      </c>
      <c r="B4879" s="7" t="s">
        <v>4865</v>
      </c>
      <c r="C4879" s="60" t="s">
        <v>410</v>
      </c>
      <c r="D4879" s="61">
        <v>158.79</v>
      </c>
      <c r="E4879" s="224">
        <v>0.37840000000000001</v>
      </c>
    </row>
    <row r="4880" spans="1:5" x14ac:dyDescent="0.2">
      <c r="A4880" s="223">
        <v>89462</v>
      </c>
      <c r="B4880" s="7" t="s">
        <v>4866</v>
      </c>
      <c r="C4880" s="60" t="s">
        <v>410</v>
      </c>
      <c r="D4880" s="61">
        <v>138.25</v>
      </c>
      <c r="E4880" s="224">
        <v>0.30559999999999998</v>
      </c>
    </row>
    <row r="4881" spans="1:5" x14ac:dyDescent="0.2">
      <c r="A4881" s="223">
        <v>89472</v>
      </c>
      <c r="B4881" s="7" t="s">
        <v>4867</v>
      </c>
      <c r="C4881" s="60" t="s">
        <v>410</v>
      </c>
      <c r="D4881" s="61">
        <v>143.59</v>
      </c>
      <c r="E4881" s="224">
        <v>0.27029999999999998</v>
      </c>
    </row>
    <row r="4882" spans="1:5" x14ac:dyDescent="0.2">
      <c r="A4882" s="223">
        <v>89455</v>
      </c>
      <c r="B4882" s="7" t="s">
        <v>4868</v>
      </c>
      <c r="C4882" s="60" t="s">
        <v>410</v>
      </c>
      <c r="D4882" s="61">
        <v>129.82</v>
      </c>
      <c r="E4882" s="224">
        <v>0.21340000000000001</v>
      </c>
    </row>
    <row r="4883" spans="1:5" x14ac:dyDescent="0.2">
      <c r="A4883" s="223">
        <v>89470</v>
      </c>
      <c r="B4883" s="7" t="s">
        <v>4869</v>
      </c>
      <c r="C4883" s="60" t="s">
        <v>410</v>
      </c>
      <c r="D4883" s="61">
        <v>118.33</v>
      </c>
      <c r="E4883" s="224">
        <v>0.30669999999999997</v>
      </c>
    </row>
    <row r="4884" spans="1:5" x14ac:dyDescent="0.2">
      <c r="A4884" s="223">
        <v>89453</v>
      </c>
      <c r="B4884" s="7" t="s">
        <v>4870</v>
      </c>
      <c r="C4884" s="60" t="s">
        <v>410</v>
      </c>
      <c r="D4884" s="61">
        <v>105.85</v>
      </c>
      <c r="E4884" s="224">
        <v>0.24759999999999999</v>
      </c>
    </row>
    <row r="4885" spans="1:5" x14ac:dyDescent="0.2">
      <c r="A4885" s="223">
        <v>103354</v>
      </c>
      <c r="B4885" s="7" t="s">
        <v>4871</v>
      </c>
      <c r="C4885" s="60" t="s">
        <v>410</v>
      </c>
      <c r="D4885" s="61">
        <v>92.8</v>
      </c>
      <c r="E4885" s="224">
        <v>0.64570000000000005</v>
      </c>
    </row>
    <row r="4886" spans="1:5" x14ac:dyDescent="0.2">
      <c r="A4886" s="223">
        <v>103355</v>
      </c>
      <c r="B4886" s="7" t="s">
        <v>4872</v>
      </c>
      <c r="C4886" s="60" t="s">
        <v>410</v>
      </c>
      <c r="D4886" s="61">
        <v>93.99</v>
      </c>
      <c r="E4886" s="224">
        <v>0.65129999999999999</v>
      </c>
    </row>
    <row r="4887" spans="1:5" x14ac:dyDescent="0.2">
      <c r="A4887" s="223">
        <v>103330</v>
      </c>
      <c r="B4887" s="7" t="s">
        <v>4873</v>
      </c>
      <c r="C4887" s="60" t="s">
        <v>410</v>
      </c>
      <c r="D4887" s="61">
        <v>85.94</v>
      </c>
      <c r="E4887" s="224">
        <v>0.60750000000000004</v>
      </c>
    </row>
    <row r="4888" spans="1:5" x14ac:dyDescent="0.2">
      <c r="A4888" s="223">
        <v>103331</v>
      </c>
      <c r="B4888" s="7" t="s">
        <v>4874</v>
      </c>
      <c r="C4888" s="60" t="s">
        <v>410</v>
      </c>
      <c r="D4888" s="61">
        <v>87.06</v>
      </c>
      <c r="E4888" s="224">
        <v>0.61380000000000001</v>
      </c>
    </row>
    <row r="4889" spans="1:5" x14ac:dyDescent="0.2">
      <c r="A4889" s="223">
        <v>103358</v>
      </c>
      <c r="B4889" s="7" t="s">
        <v>4875</v>
      </c>
      <c r="C4889" s="60" t="s">
        <v>410</v>
      </c>
      <c r="D4889" s="61">
        <v>72.5</v>
      </c>
      <c r="E4889" s="224">
        <v>0.57699999999999996</v>
      </c>
    </row>
    <row r="4890" spans="1:5" x14ac:dyDescent="0.2">
      <c r="A4890" s="223">
        <v>103359</v>
      </c>
      <c r="B4890" s="7" t="s">
        <v>4876</v>
      </c>
      <c r="C4890" s="60" t="s">
        <v>410</v>
      </c>
      <c r="D4890" s="61">
        <v>73.45</v>
      </c>
      <c r="E4890" s="224">
        <v>0.5837</v>
      </c>
    </row>
    <row r="4891" spans="1:5" x14ac:dyDescent="0.2">
      <c r="A4891" s="223">
        <v>103366</v>
      </c>
      <c r="B4891" s="7" t="s">
        <v>4877</v>
      </c>
      <c r="C4891" s="60" t="s">
        <v>410</v>
      </c>
      <c r="D4891" s="61">
        <v>63.37</v>
      </c>
      <c r="E4891" s="224">
        <v>0.51139999999999997</v>
      </c>
    </row>
    <row r="4892" spans="1:5" x14ac:dyDescent="0.2">
      <c r="A4892" s="223">
        <v>103367</v>
      </c>
      <c r="B4892" s="7" t="s">
        <v>4878</v>
      </c>
      <c r="C4892" s="60" t="s">
        <v>410</v>
      </c>
      <c r="D4892" s="61">
        <v>64.22</v>
      </c>
      <c r="E4892" s="224">
        <v>0.51929999999999998</v>
      </c>
    </row>
    <row r="4893" spans="1:5" x14ac:dyDescent="0.2">
      <c r="A4893" s="223">
        <v>103360</v>
      </c>
      <c r="B4893" s="7" t="s">
        <v>4879</v>
      </c>
      <c r="C4893" s="60" t="s">
        <v>410</v>
      </c>
      <c r="D4893" s="61">
        <v>84.75</v>
      </c>
      <c r="E4893" s="224">
        <v>0.58230000000000004</v>
      </c>
    </row>
    <row r="4894" spans="1:5" x14ac:dyDescent="0.2">
      <c r="A4894" s="223">
        <v>103361</v>
      </c>
      <c r="B4894" s="7" t="s">
        <v>4880</v>
      </c>
      <c r="C4894" s="60" t="s">
        <v>410</v>
      </c>
      <c r="D4894" s="61">
        <v>85.95</v>
      </c>
      <c r="E4894" s="224">
        <v>0.58950000000000002</v>
      </c>
    </row>
    <row r="4895" spans="1:5" x14ac:dyDescent="0.2">
      <c r="A4895" s="223">
        <v>103368</v>
      </c>
      <c r="B4895" s="7" t="s">
        <v>4881</v>
      </c>
      <c r="C4895" s="60" t="s">
        <v>410</v>
      </c>
      <c r="D4895" s="61">
        <v>71.81</v>
      </c>
      <c r="E4895" s="224">
        <v>0.52610000000000001</v>
      </c>
    </row>
    <row r="4896" spans="1:5" x14ac:dyDescent="0.2">
      <c r="A4896" s="223">
        <v>103369</v>
      </c>
      <c r="B4896" s="7" t="s">
        <v>4882</v>
      </c>
      <c r="C4896" s="60" t="s">
        <v>410</v>
      </c>
      <c r="D4896" s="61">
        <v>72.900000000000006</v>
      </c>
      <c r="E4896" s="224">
        <v>0.53459999999999996</v>
      </c>
    </row>
    <row r="4897" spans="1:5" x14ac:dyDescent="0.2">
      <c r="A4897" s="223">
        <v>103334</v>
      </c>
      <c r="B4897" s="7" t="s">
        <v>4883</v>
      </c>
      <c r="C4897" s="60" t="s">
        <v>410</v>
      </c>
      <c r="D4897" s="61">
        <v>151.19999999999999</v>
      </c>
      <c r="E4897" s="224">
        <v>0.66710000000000003</v>
      </c>
    </row>
    <row r="4898" spans="1:5" x14ac:dyDescent="0.2">
      <c r="A4898" s="223">
        <v>103335</v>
      </c>
      <c r="B4898" s="7" t="s">
        <v>4884</v>
      </c>
      <c r="C4898" s="60" t="s">
        <v>410</v>
      </c>
      <c r="D4898" s="61">
        <v>153.30000000000001</v>
      </c>
      <c r="E4898" s="224">
        <v>0.67290000000000005</v>
      </c>
    </row>
    <row r="4899" spans="1:5" x14ac:dyDescent="0.2">
      <c r="A4899" s="223">
        <v>103362</v>
      </c>
      <c r="B4899" s="7" t="s">
        <v>4885</v>
      </c>
      <c r="C4899" s="60" t="s">
        <v>410</v>
      </c>
      <c r="D4899" s="61">
        <v>102.97</v>
      </c>
      <c r="E4899" s="224">
        <v>0.54700000000000004</v>
      </c>
    </row>
    <row r="4900" spans="1:5" x14ac:dyDescent="0.2">
      <c r="A4900" s="223">
        <v>103363</v>
      </c>
      <c r="B4900" s="7" t="s">
        <v>4886</v>
      </c>
      <c r="C4900" s="60" t="s">
        <v>410</v>
      </c>
      <c r="D4900" s="61">
        <v>104.32</v>
      </c>
      <c r="E4900" s="224">
        <v>0.55410000000000004</v>
      </c>
    </row>
    <row r="4901" spans="1:5" x14ac:dyDescent="0.2">
      <c r="A4901" s="223">
        <v>103370</v>
      </c>
      <c r="B4901" s="7" t="s">
        <v>4887</v>
      </c>
      <c r="C4901" s="60" t="s">
        <v>410</v>
      </c>
      <c r="D4901" s="61">
        <v>90.7</v>
      </c>
      <c r="E4901" s="224">
        <v>0.4793</v>
      </c>
    </row>
    <row r="4902" spans="1:5" x14ac:dyDescent="0.2">
      <c r="A4902" s="223">
        <v>103371</v>
      </c>
      <c r="B4902" s="7" t="s">
        <v>4888</v>
      </c>
      <c r="C4902" s="60" t="s">
        <v>410</v>
      </c>
      <c r="D4902" s="61">
        <v>91.92</v>
      </c>
      <c r="E4902" s="224">
        <v>0.48749999999999999</v>
      </c>
    </row>
    <row r="4903" spans="1:5" x14ac:dyDescent="0.2">
      <c r="A4903" s="223">
        <v>103332</v>
      </c>
      <c r="B4903" s="7" t="s">
        <v>4889</v>
      </c>
      <c r="C4903" s="60" t="s">
        <v>410</v>
      </c>
      <c r="D4903" s="61">
        <v>126.46</v>
      </c>
      <c r="E4903" s="224">
        <v>0.74809999999999999</v>
      </c>
    </row>
    <row r="4904" spans="1:5" x14ac:dyDescent="0.2">
      <c r="A4904" s="223">
        <v>103333</v>
      </c>
      <c r="B4904" s="7" t="s">
        <v>4890</v>
      </c>
      <c r="C4904" s="60" t="s">
        <v>410</v>
      </c>
      <c r="D4904" s="61">
        <v>127.66</v>
      </c>
      <c r="E4904" s="224">
        <v>0.75139999999999996</v>
      </c>
    </row>
    <row r="4905" spans="1:5" x14ac:dyDescent="0.2">
      <c r="A4905" s="223">
        <v>103352</v>
      </c>
      <c r="B4905" s="7" t="s">
        <v>4891</v>
      </c>
      <c r="C4905" s="60" t="s">
        <v>410</v>
      </c>
      <c r="D4905" s="61">
        <v>108.22</v>
      </c>
      <c r="E4905" s="224">
        <v>0.71679999999999999</v>
      </c>
    </row>
    <row r="4906" spans="1:5" x14ac:dyDescent="0.2">
      <c r="A4906" s="223">
        <v>103353</v>
      </c>
      <c r="B4906" s="7" t="s">
        <v>4892</v>
      </c>
      <c r="C4906" s="60" t="s">
        <v>410</v>
      </c>
      <c r="D4906" s="61">
        <v>109.33</v>
      </c>
      <c r="E4906" s="224">
        <v>0.72070000000000001</v>
      </c>
    </row>
    <row r="4907" spans="1:5" x14ac:dyDescent="0.2">
      <c r="A4907" s="223">
        <v>103328</v>
      </c>
      <c r="B4907" s="7" t="s">
        <v>4893</v>
      </c>
      <c r="C4907" s="60" t="s">
        <v>410</v>
      </c>
      <c r="D4907" s="61">
        <v>98.95</v>
      </c>
      <c r="E4907" s="224">
        <v>0.70179999999999998</v>
      </c>
    </row>
    <row r="4908" spans="1:5" x14ac:dyDescent="0.2">
      <c r="A4908" s="223">
        <v>103329</v>
      </c>
      <c r="B4908" s="7" t="s">
        <v>4894</v>
      </c>
      <c r="C4908" s="60" t="s">
        <v>410</v>
      </c>
      <c r="D4908" s="61">
        <v>99.99</v>
      </c>
      <c r="E4908" s="224">
        <v>0.70589999999999997</v>
      </c>
    </row>
    <row r="4909" spans="1:5" x14ac:dyDescent="0.2">
      <c r="A4909" s="223">
        <v>103356</v>
      </c>
      <c r="B4909" s="7" t="s">
        <v>4895</v>
      </c>
      <c r="C4909" s="60" t="s">
        <v>410</v>
      </c>
      <c r="D4909" s="61">
        <v>63.4</v>
      </c>
      <c r="E4909" s="224">
        <v>0.53149999999999997</v>
      </c>
    </row>
    <row r="4910" spans="1:5" x14ac:dyDescent="0.2">
      <c r="A4910" s="223">
        <v>103357</v>
      </c>
      <c r="B4910" s="7" t="s">
        <v>4896</v>
      </c>
      <c r="C4910" s="60" t="s">
        <v>410</v>
      </c>
      <c r="D4910" s="61">
        <v>64.28</v>
      </c>
      <c r="E4910" s="224">
        <v>0.53939999999999999</v>
      </c>
    </row>
    <row r="4911" spans="1:5" x14ac:dyDescent="0.2">
      <c r="A4911" s="223">
        <v>103364</v>
      </c>
      <c r="B4911" s="7" t="s">
        <v>4897</v>
      </c>
      <c r="C4911" s="60" t="s">
        <v>410</v>
      </c>
      <c r="D4911" s="61">
        <v>52.82</v>
      </c>
      <c r="E4911" s="224">
        <v>0.49170000000000003</v>
      </c>
    </row>
    <row r="4912" spans="1:5" x14ac:dyDescent="0.2">
      <c r="A4912" s="223">
        <v>103365</v>
      </c>
      <c r="B4912" s="7" t="s">
        <v>4898</v>
      </c>
      <c r="C4912" s="60" t="s">
        <v>410</v>
      </c>
      <c r="D4912" s="61">
        <v>53.4</v>
      </c>
      <c r="E4912" s="224">
        <v>0.50260000000000005</v>
      </c>
    </row>
    <row r="4913" spans="1:5" x14ac:dyDescent="0.2">
      <c r="A4913" s="223">
        <v>103350</v>
      </c>
      <c r="B4913" s="7" t="s">
        <v>4899</v>
      </c>
      <c r="C4913" s="60" t="s">
        <v>410</v>
      </c>
      <c r="D4913" s="61">
        <v>183.45</v>
      </c>
      <c r="E4913" s="224">
        <v>0.70950000000000002</v>
      </c>
    </row>
    <row r="4914" spans="1:5" x14ac:dyDescent="0.2">
      <c r="A4914" s="223">
        <v>103351</v>
      </c>
      <c r="B4914" s="7" t="s">
        <v>4900</v>
      </c>
      <c r="C4914" s="60" t="s">
        <v>410</v>
      </c>
      <c r="D4914" s="61">
        <v>184.99</v>
      </c>
      <c r="E4914" s="224">
        <v>0.71260000000000001</v>
      </c>
    </row>
    <row r="4915" spans="1:5" x14ac:dyDescent="0.2">
      <c r="A4915" s="223">
        <v>103344</v>
      </c>
      <c r="B4915" s="7" t="s">
        <v>4901</v>
      </c>
      <c r="C4915" s="60" t="s">
        <v>410</v>
      </c>
      <c r="D4915" s="61">
        <v>85.53</v>
      </c>
      <c r="E4915" s="224">
        <v>0.496</v>
      </c>
    </row>
    <row r="4916" spans="1:5" x14ac:dyDescent="0.2">
      <c r="A4916" s="223">
        <v>103345</v>
      </c>
      <c r="B4916" s="7" t="s">
        <v>4902</v>
      </c>
      <c r="C4916" s="60" t="s">
        <v>410</v>
      </c>
      <c r="D4916" s="61">
        <v>86.93</v>
      </c>
      <c r="E4916" s="224">
        <v>0.50560000000000005</v>
      </c>
    </row>
    <row r="4917" spans="1:5" x14ac:dyDescent="0.2">
      <c r="A4917" s="223">
        <v>103348</v>
      </c>
      <c r="B4917" s="7" t="s">
        <v>4903</v>
      </c>
      <c r="C4917" s="60" t="s">
        <v>410</v>
      </c>
      <c r="D4917" s="61">
        <v>72.05</v>
      </c>
      <c r="E4917" s="224">
        <v>0.45729999999999998</v>
      </c>
    </row>
    <row r="4918" spans="1:5" x14ac:dyDescent="0.2">
      <c r="A4918" s="223">
        <v>103349</v>
      </c>
      <c r="B4918" s="7" t="s">
        <v>4904</v>
      </c>
      <c r="C4918" s="60" t="s">
        <v>410</v>
      </c>
      <c r="D4918" s="61">
        <v>73.319999999999993</v>
      </c>
      <c r="E4918" s="224">
        <v>0.46839999999999998</v>
      </c>
    </row>
    <row r="4919" spans="1:5" x14ac:dyDescent="0.2">
      <c r="A4919" s="223">
        <v>103346</v>
      </c>
      <c r="B4919" s="7" t="s">
        <v>4905</v>
      </c>
      <c r="C4919" s="60" t="s">
        <v>410</v>
      </c>
      <c r="D4919" s="61">
        <v>95.15</v>
      </c>
      <c r="E4919" s="224">
        <v>0.52259999999999995</v>
      </c>
    </row>
    <row r="4920" spans="1:5" x14ac:dyDescent="0.2">
      <c r="A4920" s="223">
        <v>103347</v>
      </c>
      <c r="B4920" s="7" t="s">
        <v>4906</v>
      </c>
      <c r="C4920" s="60" t="s">
        <v>410</v>
      </c>
      <c r="D4920" s="61">
        <v>96.64</v>
      </c>
      <c r="E4920" s="224">
        <v>0.53149999999999997</v>
      </c>
    </row>
    <row r="4921" spans="1:5" x14ac:dyDescent="0.2">
      <c r="A4921" s="223">
        <v>103324</v>
      </c>
      <c r="B4921" s="7" t="s">
        <v>4907</v>
      </c>
      <c r="C4921" s="60" t="s">
        <v>410</v>
      </c>
      <c r="D4921" s="61">
        <v>81.67</v>
      </c>
      <c r="E4921" s="224">
        <v>0.46689999999999998</v>
      </c>
    </row>
    <row r="4922" spans="1:5" x14ac:dyDescent="0.2">
      <c r="A4922" s="223">
        <v>103325</v>
      </c>
      <c r="B4922" s="7" t="s">
        <v>4908</v>
      </c>
      <c r="C4922" s="60" t="s">
        <v>410</v>
      </c>
      <c r="D4922" s="61">
        <v>83.02</v>
      </c>
      <c r="E4922" s="224">
        <v>0.47710000000000002</v>
      </c>
    </row>
    <row r="4923" spans="1:5" x14ac:dyDescent="0.2">
      <c r="A4923" s="223">
        <v>103326</v>
      </c>
      <c r="B4923" s="7" t="s">
        <v>4909</v>
      </c>
      <c r="C4923" s="60" t="s">
        <v>410</v>
      </c>
      <c r="D4923" s="61">
        <v>96.25</v>
      </c>
      <c r="E4923" s="224">
        <v>0.45650000000000002</v>
      </c>
    </row>
    <row r="4924" spans="1:5" x14ac:dyDescent="0.2">
      <c r="A4924" s="223">
        <v>103327</v>
      </c>
      <c r="B4924" s="7" t="s">
        <v>4910</v>
      </c>
      <c r="C4924" s="60" t="s">
        <v>410</v>
      </c>
      <c r="D4924" s="61">
        <v>97.83</v>
      </c>
      <c r="E4924" s="224">
        <v>0.46679999999999999</v>
      </c>
    </row>
    <row r="4925" spans="1:5" x14ac:dyDescent="0.2">
      <c r="A4925" s="223">
        <v>103322</v>
      </c>
      <c r="B4925" s="7" t="s">
        <v>4911</v>
      </c>
      <c r="C4925" s="60" t="s">
        <v>410</v>
      </c>
      <c r="D4925" s="61">
        <v>61.1</v>
      </c>
      <c r="E4925" s="224">
        <v>0.43369999999999997</v>
      </c>
    </row>
    <row r="4926" spans="1:5" x14ac:dyDescent="0.2">
      <c r="A4926" s="223">
        <v>103323</v>
      </c>
      <c r="B4926" s="7" t="s">
        <v>4912</v>
      </c>
      <c r="C4926" s="60" t="s">
        <v>410</v>
      </c>
      <c r="D4926" s="61">
        <v>62.29</v>
      </c>
      <c r="E4926" s="224">
        <v>0.44629999999999997</v>
      </c>
    </row>
    <row r="4927" spans="1:5" x14ac:dyDescent="0.2">
      <c r="A4927" s="223">
        <v>103338</v>
      </c>
      <c r="B4927" s="7" t="s">
        <v>4913</v>
      </c>
      <c r="C4927" s="60" t="s">
        <v>410</v>
      </c>
      <c r="D4927" s="61">
        <v>131.94</v>
      </c>
      <c r="E4927" s="224">
        <v>0.42820000000000003</v>
      </c>
    </row>
    <row r="4928" spans="1:5" x14ac:dyDescent="0.2">
      <c r="A4928" s="223">
        <v>103339</v>
      </c>
      <c r="B4928" s="7" t="s">
        <v>4914</v>
      </c>
      <c r="C4928" s="60" t="s">
        <v>410</v>
      </c>
      <c r="D4928" s="61">
        <v>133.11000000000001</v>
      </c>
      <c r="E4928" s="224">
        <v>0.43409999999999999</v>
      </c>
    </row>
    <row r="4929" spans="1:5" x14ac:dyDescent="0.2">
      <c r="A4929" s="223">
        <v>103340</v>
      </c>
      <c r="B4929" s="7" t="s">
        <v>4915</v>
      </c>
      <c r="C4929" s="60" t="s">
        <v>410</v>
      </c>
      <c r="D4929" s="61">
        <v>160.27000000000001</v>
      </c>
      <c r="E4929" s="224">
        <v>0.39989999999999998</v>
      </c>
    </row>
    <row r="4930" spans="1:5" x14ac:dyDescent="0.2">
      <c r="A4930" s="223">
        <v>103341</v>
      </c>
      <c r="B4930" s="7" t="s">
        <v>4916</v>
      </c>
      <c r="C4930" s="60" t="s">
        <v>410</v>
      </c>
      <c r="D4930" s="61">
        <v>161.72999999999999</v>
      </c>
      <c r="E4930" s="224">
        <v>0.40620000000000001</v>
      </c>
    </row>
    <row r="4931" spans="1:5" x14ac:dyDescent="0.2">
      <c r="A4931" s="223">
        <v>103336</v>
      </c>
      <c r="B4931" s="7" t="s">
        <v>4917</v>
      </c>
      <c r="C4931" s="60" t="s">
        <v>410</v>
      </c>
      <c r="D4931" s="61">
        <v>100.58</v>
      </c>
      <c r="E4931" s="224">
        <v>0.4123</v>
      </c>
    </row>
    <row r="4932" spans="1:5" x14ac:dyDescent="0.2">
      <c r="A4932" s="223">
        <v>103337</v>
      </c>
      <c r="B4932" s="7" t="s">
        <v>4918</v>
      </c>
      <c r="C4932" s="60" t="s">
        <v>410</v>
      </c>
      <c r="D4932" s="61">
        <v>101.58</v>
      </c>
      <c r="E4932" s="224">
        <v>0.41899999999999998</v>
      </c>
    </row>
    <row r="4933" spans="1:5" x14ac:dyDescent="0.2">
      <c r="A4933" s="223">
        <v>103342</v>
      </c>
      <c r="B4933" s="7" t="s">
        <v>4919</v>
      </c>
      <c r="C4933" s="60" t="s">
        <v>410</v>
      </c>
      <c r="D4933" s="61">
        <v>136.74</v>
      </c>
      <c r="E4933" s="224">
        <v>0.36180000000000001</v>
      </c>
    </row>
    <row r="4934" spans="1:5" x14ac:dyDescent="0.2">
      <c r="A4934" s="223">
        <v>103343</v>
      </c>
      <c r="B4934" s="7" t="s">
        <v>4920</v>
      </c>
      <c r="C4934" s="60" t="s">
        <v>410</v>
      </c>
      <c r="D4934" s="61">
        <v>138.03</v>
      </c>
      <c r="E4934" s="224">
        <v>0.36870000000000003</v>
      </c>
    </row>
    <row r="4935" spans="1:5" x14ac:dyDescent="0.2">
      <c r="A4935" s="223">
        <v>103318</v>
      </c>
      <c r="B4935" s="7" t="s">
        <v>4921</v>
      </c>
      <c r="C4935" s="60" t="s">
        <v>410</v>
      </c>
      <c r="D4935" s="61">
        <v>116.67</v>
      </c>
      <c r="E4935" s="224">
        <v>0.37559999999999999</v>
      </c>
    </row>
    <row r="4936" spans="1:5" x14ac:dyDescent="0.2">
      <c r="A4936" s="223">
        <v>103319</v>
      </c>
      <c r="B4936" s="7" t="s">
        <v>4922</v>
      </c>
      <c r="C4936" s="60" t="s">
        <v>410</v>
      </c>
      <c r="D4936" s="61">
        <v>117.84</v>
      </c>
      <c r="E4936" s="224">
        <v>0.38269999999999998</v>
      </c>
    </row>
    <row r="4937" spans="1:5" x14ac:dyDescent="0.2">
      <c r="A4937" s="223">
        <v>103320</v>
      </c>
      <c r="B4937" s="7" t="s">
        <v>4923</v>
      </c>
      <c r="C4937" s="60" t="s">
        <v>410</v>
      </c>
      <c r="D4937" s="61">
        <v>140.71</v>
      </c>
      <c r="E4937" s="224">
        <v>0.35320000000000001</v>
      </c>
    </row>
    <row r="4938" spans="1:5" x14ac:dyDescent="0.2">
      <c r="A4938" s="223">
        <v>103321</v>
      </c>
      <c r="B4938" s="7" t="s">
        <v>4924</v>
      </c>
      <c r="C4938" s="60" t="s">
        <v>410</v>
      </c>
      <c r="D4938" s="61">
        <v>142.16999999999999</v>
      </c>
      <c r="E4938" s="224">
        <v>0.36080000000000001</v>
      </c>
    </row>
    <row r="4939" spans="1:5" x14ac:dyDescent="0.2">
      <c r="A4939" s="223">
        <v>103316</v>
      </c>
      <c r="B4939" s="7" t="s">
        <v>4925</v>
      </c>
      <c r="C4939" s="60" t="s">
        <v>410</v>
      </c>
      <c r="D4939" s="61">
        <v>90.33</v>
      </c>
      <c r="E4939" s="224">
        <v>0.35610000000000003</v>
      </c>
    </row>
    <row r="4940" spans="1:5" x14ac:dyDescent="0.2">
      <c r="A4940" s="223">
        <v>103317</v>
      </c>
      <c r="B4940" s="7" t="s">
        <v>4926</v>
      </c>
      <c r="C4940" s="60" t="s">
        <v>410</v>
      </c>
      <c r="D4940" s="61">
        <v>91.33</v>
      </c>
      <c r="E4940" s="224">
        <v>0.36420000000000002</v>
      </c>
    </row>
    <row r="4941" spans="1:5" x14ac:dyDescent="0.2">
      <c r="A4941" s="223">
        <v>101166</v>
      </c>
      <c r="B4941" s="7" t="s">
        <v>4927</v>
      </c>
      <c r="C4941" s="60" t="s">
        <v>24</v>
      </c>
      <c r="D4941" s="61">
        <v>689.4</v>
      </c>
      <c r="E4941" s="224">
        <v>0.54020000000000001</v>
      </c>
    </row>
    <row r="4942" spans="1:5" x14ac:dyDescent="0.2">
      <c r="A4942" s="223">
        <v>101165</v>
      </c>
      <c r="B4942" s="7" t="s">
        <v>4928</v>
      </c>
      <c r="C4942" s="60" t="s">
        <v>24</v>
      </c>
      <c r="D4942" s="61">
        <v>1158.17</v>
      </c>
      <c r="E4942" s="224">
        <v>0.3916</v>
      </c>
    </row>
    <row r="4943" spans="1:5" x14ac:dyDescent="0.2">
      <c r="A4943" s="223">
        <v>101163</v>
      </c>
      <c r="B4943" s="7" t="s">
        <v>4929</v>
      </c>
      <c r="C4943" s="60" t="s">
        <v>410</v>
      </c>
      <c r="D4943" s="61">
        <v>642.21</v>
      </c>
      <c r="E4943" s="224">
        <v>0.27889999999999998</v>
      </c>
    </row>
    <row r="4944" spans="1:5" x14ac:dyDescent="0.2">
      <c r="A4944" s="223">
        <v>101164</v>
      </c>
      <c r="B4944" s="7" t="s">
        <v>4930</v>
      </c>
      <c r="C4944" s="60" t="s">
        <v>410</v>
      </c>
      <c r="D4944" s="61">
        <v>651.9</v>
      </c>
      <c r="E4944" s="224">
        <v>0.27629999999999999</v>
      </c>
    </row>
    <row r="4945" spans="1:5" x14ac:dyDescent="0.2">
      <c r="A4945" s="223">
        <v>101162</v>
      </c>
      <c r="B4945" s="7" t="s">
        <v>4931</v>
      </c>
      <c r="C4945" s="60" t="s">
        <v>410</v>
      </c>
      <c r="D4945" s="61">
        <v>163.4</v>
      </c>
      <c r="E4945" s="224">
        <v>0.58860000000000001</v>
      </c>
    </row>
    <row r="4946" spans="1:5" x14ac:dyDescent="0.2">
      <c r="A4946" s="223">
        <v>101161</v>
      </c>
      <c r="B4946" s="7" t="s">
        <v>4932</v>
      </c>
      <c r="C4946" s="60" t="s">
        <v>410</v>
      </c>
      <c r="D4946" s="61">
        <v>273.52</v>
      </c>
      <c r="E4946" s="224">
        <v>0.32140000000000002</v>
      </c>
    </row>
    <row r="4947" spans="1:5" x14ac:dyDescent="0.2">
      <c r="A4947" s="223">
        <v>101159</v>
      </c>
      <c r="B4947" s="7" t="s">
        <v>4933</v>
      </c>
      <c r="C4947" s="60" t="s">
        <v>410</v>
      </c>
      <c r="D4947" s="61">
        <v>141.80000000000001</v>
      </c>
      <c r="E4947" s="224">
        <v>0.60799999999999998</v>
      </c>
    </row>
    <row r="4948" spans="1:5" x14ac:dyDescent="0.2">
      <c r="A4948" s="223">
        <v>101154</v>
      </c>
      <c r="B4948" s="7" t="s">
        <v>4934</v>
      </c>
      <c r="C4948" s="60" t="s">
        <v>410</v>
      </c>
      <c r="D4948" s="61">
        <v>144.5</v>
      </c>
      <c r="E4948" s="224">
        <v>0.25169999999999998</v>
      </c>
    </row>
    <row r="4949" spans="1:5" x14ac:dyDescent="0.2">
      <c r="A4949" s="223">
        <v>101155</v>
      </c>
      <c r="B4949" s="7" t="s">
        <v>4935</v>
      </c>
      <c r="C4949" s="60" t="s">
        <v>410</v>
      </c>
      <c r="D4949" s="61">
        <v>203.35</v>
      </c>
      <c r="E4949" s="224">
        <v>0.2354</v>
      </c>
    </row>
    <row r="4950" spans="1:5" x14ac:dyDescent="0.2">
      <c r="A4950" s="223">
        <v>101156</v>
      </c>
      <c r="B4950" s="7" t="s">
        <v>4936</v>
      </c>
      <c r="C4950" s="60" t="s">
        <v>410</v>
      </c>
      <c r="D4950" s="61">
        <v>298.8</v>
      </c>
      <c r="E4950" s="224">
        <v>0.21540000000000001</v>
      </c>
    </row>
    <row r="4951" spans="1:5" x14ac:dyDescent="0.2">
      <c r="A4951" s="223">
        <v>101158</v>
      </c>
      <c r="B4951" s="7" t="s">
        <v>4937</v>
      </c>
      <c r="C4951" s="60" t="s">
        <v>410</v>
      </c>
      <c r="D4951" s="61">
        <v>95.84</v>
      </c>
      <c r="E4951" s="224">
        <v>0.25030000000000002</v>
      </c>
    </row>
    <row r="4952" spans="1:5" x14ac:dyDescent="0.2">
      <c r="A4952" s="223">
        <v>101157</v>
      </c>
      <c r="B4952" s="7" t="s">
        <v>4938</v>
      </c>
      <c r="C4952" s="60" t="s">
        <v>410</v>
      </c>
      <c r="D4952" s="61">
        <v>73.16</v>
      </c>
      <c r="E4952" s="224">
        <v>0.2797</v>
      </c>
    </row>
    <row r="4953" spans="1:5" x14ac:dyDescent="0.2">
      <c r="A4953" s="223">
        <v>87382</v>
      </c>
      <c r="B4953" s="7" t="s">
        <v>4939</v>
      </c>
      <c r="C4953" s="60" t="s">
        <v>24</v>
      </c>
      <c r="D4953" s="61">
        <v>1755.94</v>
      </c>
      <c r="E4953" s="224">
        <v>8.4699999999999998E-2</v>
      </c>
    </row>
    <row r="4954" spans="1:5" x14ac:dyDescent="0.2">
      <c r="A4954" s="223">
        <v>87383</v>
      </c>
      <c r="B4954" s="7" t="s">
        <v>4940</v>
      </c>
      <c r="C4954" s="60" t="s">
        <v>24</v>
      </c>
      <c r="D4954" s="61">
        <v>1740.02</v>
      </c>
      <c r="E4954" s="224">
        <v>6.7100000000000007E-2</v>
      </c>
    </row>
    <row r="4955" spans="1:5" x14ac:dyDescent="0.2">
      <c r="A4955" s="223">
        <v>87384</v>
      </c>
      <c r="B4955" s="7" t="s">
        <v>4941</v>
      </c>
      <c r="C4955" s="60" t="s">
        <v>24</v>
      </c>
      <c r="D4955" s="61">
        <v>1717.57</v>
      </c>
      <c r="E4955" s="224">
        <v>4.9099999999999998E-2</v>
      </c>
    </row>
    <row r="4956" spans="1:5" x14ac:dyDescent="0.2">
      <c r="A4956" s="223">
        <v>87398</v>
      </c>
      <c r="B4956" s="7" t="s">
        <v>4942</v>
      </c>
      <c r="C4956" s="60" t="s">
        <v>24</v>
      </c>
      <c r="D4956" s="61">
        <v>1956.9</v>
      </c>
      <c r="E4956" s="224">
        <v>0.15970000000000001</v>
      </c>
    </row>
    <row r="4957" spans="1:5" x14ac:dyDescent="0.2">
      <c r="A4957" s="223">
        <v>87395</v>
      </c>
      <c r="B4957" s="7" t="s">
        <v>4943</v>
      </c>
      <c r="C4957" s="60" t="s">
        <v>24</v>
      </c>
      <c r="D4957" s="61">
        <v>3389.47</v>
      </c>
      <c r="E4957" s="224">
        <v>5.7299999999999997E-2</v>
      </c>
    </row>
    <row r="4958" spans="1:5" x14ac:dyDescent="0.2">
      <c r="A4958" s="223">
        <v>87396</v>
      </c>
      <c r="B4958" s="7" t="s">
        <v>4944</v>
      </c>
      <c r="C4958" s="60" t="s">
        <v>24</v>
      </c>
      <c r="D4958" s="61">
        <v>3395.67</v>
      </c>
      <c r="E4958" s="224">
        <v>4.6399999999999997E-2</v>
      </c>
    </row>
    <row r="4959" spans="1:5" x14ac:dyDescent="0.2">
      <c r="A4959" s="223">
        <v>87397</v>
      </c>
      <c r="B4959" s="7" t="s">
        <v>4945</v>
      </c>
      <c r="C4959" s="60" t="s">
        <v>24</v>
      </c>
      <c r="D4959" s="61">
        <v>3398.73</v>
      </c>
      <c r="E4959" s="224">
        <v>3.56E-2</v>
      </c>
    </row>
    <row r="4960" spans="1:5" x14ac:dyDescent="0.2">
      <c r="A4960" s="223">
        <v>87402</v>
      </c>
      <c r="B4960" s="7" t="s">
        <v>4946</v>
      </c>
      <c r="C4960" s="60" t="s">
        <v>24</v>
      </c>
      <c r="D4960" s="61">
        <v>3643.66</v>
      </c>
      <c r="E4960" s="224">
        <v>0.1075</v>
      </c>
    </row>
    <row r="4961" spans="1:5" x14ac:dyDescent="0.2">
      <c r="A4961" s="223">
        <v>87391</v>
      </c>
      <c r="B4961" s="7" t="s">
        <v>4947</v>
      </c>
      <c r="C4961" s="60" t="s">
        <v>24</v>
      </c>
      <c r="D4961" s="61">
        <v>5344.44</v>
      </c>
      <c r="E4961" s="224">
        <v>3.6299999999999999E-2</v>
      </c>
    </row>
    <row r="4962" spans="1:5" x14ac:dyDescent="0.2">
      <c r="A4962" s="223">
        <v>87393</v>
      </c>
      <c r="B4962" s="7" t="s">
        <v>4948</v>
      </c>
      <c r="C4962" s="60" t="s">
        <v>24</v>
      </c>
      <c r="D4962" s="61">
        <v>5376.9</v>
      </c>
      <c r="E4962" s="224">
        <v>2.93E-2</v>
      </c>
    </row>
    <row r="4963" spans="1:5" x14ac:dyDescent="0.2">
      <c r="A4963" s="223">
        <v>87394</v>
      </c>
      <c r="B4963" s="7" t="s">
        <v>4949</v>
      </c>
      <c r="C4963" s="60" t="s">
        <v>24</v>
      </c>
      <c r="D4963" s="61">
        <v>5405.04</v>
      </c>
      <c r="E4963" s="224">
        <v>2.24E-2</v>
      </c>
    </row>
    <row r="4964" spans="1:5" x14ac:dyDescent="0.2">
      <c r="A4964" s="223">
        <v>87401</v>
      </c>
      <c r="B4964" s="7" t="s">
        <v>4950</v>
      </c>
      <c r="C4964" s="60" t="s">
        <v>24</v>
      </c>
      <c r="D4964" s="61">
        <v>5638.66</v>
      </c>
      <c r="E4964" s="224">
        <v>6.9500000000000006E-2</v>
      </c>
    </row>
    <row r="4965" spans="1:5" x14ac:dyDescent="0.2">
      <c r="A4965" s="223">
        <v>87407</v>
      </c>
      <c r="B4965" s="7" t="s">
        <v>4951</v>
      </c>
      <c r="C4965" s="60" t="s">
        <v>24</v>
      </c>
      <c r="D4965" s="61">
        <v>1786.39</v>
      </c>
      <c r="E4965" s="224">
        <v>7.9200000000000007E-2</v>
      </c>
    </row>
    <row r="4966" spans="1:5" x14ac:dyDescent="0.2">
      <c r="A4966" s="223">
        <v>87408</v>
      </c>
      <c r="B4966" s="7" t="s">
        <v>4952</v>
      </c>
      <c r="C4966" s="60" t="s">
        <v>24</v>
      </c>
      <c r="D4966" s="61">
        <v>1760.83</v>
      </c>
      <c r="E4966" s="224">
        <v>6.0199999999999997E-2</v>
      </c>
    </row>
    <row r="4967" spans="1:5" x14ac:dyDescent="0.2">
      <c r="A4967" s="223">
        <v>87404</v>
      </c>
      <c r="B4967" s="7" t="s">
        <v>4953</v>
      </c>
      <c r="C4967" s="60" t="s">
        <v>24</v>
      </c>
      <c r="D4967" s="61">
        <v>5003.1499999999996</v>
      </c>
      <c r="E4967" s="224">
        <v>4.19E-2</v>
      </c>
    </row>
    <row r="4968" spans="1:5" x14ac:dyDescent="0.2">
      <c r="A4968" s="223">
        <v>87405</v>
      </c>
      <c r="B4968" s="7" t="s">
        <v>4954</v>
      </c>
      <c r="C4968" s="60" t="s">
        <v>24</v>
      </c>
      <c r="D4968" s="61">
        <v>4993.95</v>
      </c>
      <c r="E4968" s="224">
        <v>3.15E-2</v>
      </c>
    </row>
    <row r="4969" spans="1:5" x14ac:dyDescent="0.2">
      <c r="A4969" s="223">
        <v>87388</v>
      </c>
      <c r="B4969" s="7" t="s">
        <v>4955</v>
      </c>
      <c r="C4969" s="60" t="s">
        <v>24</v>
      </c>
      <c r="D4969" s="61">
        <v>4795.47</v>
      </c>
      <c r="E4969" s="224">
        <v>3.1199999999999999E-2</v>
      </c>
    </row>
    <row r="4970" spans="1:5" x14ac:dyDescent="0.2">
      <c r="A4970" s="223">
        <v>87389</v>
      </c>
      <c r="B4970" s="7" t="s">
        <v>4956</v>
      </c>
      <c r="C4970" s="60" t="s">
        <v>24</v>
      </c>
      <c r="D4970" s="61">
        <v>4800.3999999999996</v>
      </c>
      <c r="E4970" s="224">
        <v>2.41E-2</v>
      </c>
    </row>
    <row r="4971" spans="1:5" x14ac:dyDescent="0.2">
      <c r="A4971" s="223">
        <v>87390</v>
      </c>
      <c r="B4971" s="7" t="s">
        <v>4957</v>
      </c>
      <c r="C4971" s="60" t="s">
        <v>24</v>
      </c>
      <c r="D4971" s="61">
        <v>4809.7</v>
      </c>
      <c r="E4971" s="224">
        <v>1.7500000000000002E-2</v>
      </c>
    </row>
    <row r="4972" spans="1:5" x14ac:dyDescent="0.2">
      <c r="A4972" s="223">
        <v>87385</v>
      </c>
      <c r="B4972" s="7" t="s">
        <v>4958</v>
      </c>
      <c r="C4972" s="60" t="s">
        <v>24</v>
      </c>
      <c r="D4972" s="61">
        <v>2055.59</v>
      </c>
      <c r="E4972" s="224">
        <v>8.6300000000000002E-2</v>
      </c>
    </row>
    <row r="4973" spans="1:5" x14ac:dyDescent="0.2">
      <c r="A4973" s="223">
        <v>87386</v>
      </c>
      <c r="B4973" s="7" t="s">
        <v>4959</v>
      </c>
      <c r="C4973" s="60" t="s">
        <v>24</v>
      </c>
      <c r="D4973" s="61">
        <v>2030.7</v>
      </c>
      <c r="E4973" s="224">
        <v>6.6000000000000003E-2</v>
      </c>
    </row>
    <row r="4974" spans="1:5" x14ac:dyDescent="0.2">
      <c r="A4974" s="223">
        <v>87387</v>
      </c>
      <c r="B4974" s="7" t="s">
        <v>4960</v>
      </c>
      <c r="C4974" s="60" t="s">
        <v>24</v>
      </c>
      <c r="D4974" s="61">
        <v>2008.76</v>
      </c>
      <c r="E4974" s="224">
        <v>4.9099999999999998E-2</v>
      </c>
    </row>
    <row r="4975" spans="1:5" x14ac:dyDescent="0.2">
      <c r="A4975" s="223">
        <v>87399</v>
      </c>
      <c r="B4975" s="7" t="s">
        <v>4961</v>
      </c>
      <c r="C4975" s="60" t="s">
        <v>24</v>
      </c>
      <c r="D4975" s="61">
        <v>2253.2399999999998</v>
      </c>
      <c r="E4975" s="224">
        <v>0.14910000000000001</v>
      </c>
    </row>
    <row r="4976" spans="1:5" x14ac:dyDescent="0.2">
      <c r="A4976" s="223">
        <v>88627</v>
      </c>
      <c r="B4976" s="7" t="s">
        <v>4962</v>
      </c>
      <c r="C4976" s="60" t="s">
        <v>24</v>
      </c>
      <c r="D4976" s="61">
        <v>701.18</v>
      </c>
      <c r="E4976" s="224">
        <v>0.31090000000000001</v>
      </c>
    </row>
    <row r="4977" spans="1:5" x14ac:dyDescent="0.2">
      <c r="A4977" s="223">
        <v>88626</v>
      </c>
      <c r="B4977" s="7" t="s">
        <v>4963</v>
      </c>
      <c r="C4977" s="60" t="s">
        <v>24</v>
      </c>
      <c r="D4977" s="61">
        <v>615.32000000000005</v>
      </c>
      <c r="E4977" s="224">
        <v>0.21029999999999999</v>
      </c>
    </row>
    <row r="4978" spans="1:5" x14ac:dyDescent="0.2">
      <c r="A4978" s="223">
        <v>100488</v>
      </c>
      <c r="B4978" s="7" t="s">
        <v>4964</v>
      </c>
      <c r="C4978" s="60" t="s">
        <v>24</v>
      </c>
      <c r="D4978" s="61">
        <v>593.19000000000005</v>
      </c>
      <c r="E4978" s="224">
        <v>0.1721</v>
      </c>
    </row>
    <row r="4979" spans="1:5" x14ac:dyDescent="0.2">
      <c r="A4979" s="223">
        <v>100464</v>
      </c>
      <c r="B4979" s="7" t="s">
        <v>4965</v>
      </c>
      <c r="C4979" s="60" t="s">
        <v>24</v>
      </c>
      <c r="D4979" s="61">
        <v>656.06</v>
      </c>
      <c r="E4979" s="224">
        <v>0.27039999999999997</v>
      </c>
    </row>
    <row r="4980" spans="1:5" x14ac:dyDescent="0.2">
      <c r="A4980" s="223">
        <v>100465</v>
      </c>
      <c r="B4980" s="7" t="s">
        <v>4966</v>
      </c>
      <c r="C4980" s="60" t="s">
        <v>24</v>
      </c>
      <c r="D4980" s="61">
        <v>597.79999999999995</v>
      </c>
      <c r="E4980" s="224">
        <v>0.1958</v>
      </c>
    </row>
    <row r="4981" spans="1:5" x14ac:dyDescent="0.2">
      <c r="A4981" s="223">
        <v>100466</v>
      </c>
      <c r="B4981" s="7" t="s">
        <v>4967</v>
      </c>
      <c r="C4981" s="60" t="s">
        <v>24</v>
      </c>
      <c r="D4981" s="61">
        <v>564.34</v>
      </c>
      <c r="E4981" s="224">
        <v>0.14610000000000001</v>
      </c>
    </row>
    <row r="4982" spans="1:5" x14ac:dyDescent="0.2">
      <c r="A4982" s="223">
        <v>87368</v>
      </c>
      <c r="B4982" s="7" t="s">
        <v>4968</v>
      </c>
      <c r="C4982" s="60" t="s">
        <v>24</v>
      </c>
      <c r="D4982" s="61">
        <v>715.75</v>
      </c>
      <c r="E4982" s="224">
        <v>0.39269999999999999</v>
      </c>
    </row>
    <row r="4983" spans="1:5" x14ac:dyDescent="0.2">
      <c r="A4983" s="223">
        <v>87289</v>
      </c>
      <c r="B4983" s="7" t="s">
        <v>4969</v>
      </c>
      <c r="C4983" s="60" t="s">
        <v>24</v>
      </c>
      <c r="D4983" s="61">
        <v>608.09</v>
      </c>
      <c r="E4983" s="224">
        <v>0.2671</v>
      </c>
    </row>
    <row r="4984" spans="1:5" x14ac:dyDescent="0.2">
      <c r="A4984" s="223">
        <v>87290</v>
      </c>
      <c r="B4984" s="7" t="s">
        <v>4970</v>
      </c>
      <c r="C4984" s="60" t="s">
        <v>24</v>
      </c>
      <c r="D4984" s="61">
        <v>584.19000000000005</v>
      </c>
      <c r="E4984" s="224">
        <v>0.2273</v>
      </c>
    </row>
    <row r="4985" spans="1:5" x14ac:dyDescent="0.2">
      <c r="A4985" s="223">
        <v>87333</v>
      </c>
      <c r="B4985" s="7" t="s">
        <v>4971</v>
      </c>
      <c r="C4985" s="60" t="s">
        <v>24</v>
      </c>
      <c r="D4985" s="61">
        <v>617.76</v>
      </c>
      <c r="E4985" s="224">
        <v>0.28939999999999999</v>
      </c>
    </row>
    <row r="4986" spans="1:5" x14ac:dyDescent="0.2">
      <c r="A4986" s="223">
        <v>87334</v>
      </c>
      <c r="B4986" s="7" t="s">
        <v>4972</v>
      </c>
      <c r="C4986" s="60" t="s">
        <v>24</v>
      </c>
      <c r="D4986" s="61">
        <v>556.74</v>
      </c>
      <c r="E4986" s="224">
        <v>0.2114</v>
      </c>
    </row>
    <row r="4987" spans="1:5" x14ac:dyDescent="0.2">
      <c r="A4987" s="223">
        <v>105515</v>
      </c>
      <c r="B4987" s="7" t="s">
        <v>4973</v>
      </c>
      <c r="C4987" s="60" t="s">
        <v>24</v>
      </c>
      <c r="D4987" s="61">
        <v>942.15</v>
      </c>
      <c r="E4987" s="224">
        <v>0.2419</v>
      </c>
    </row>
    <row r="4988" spans="1:5" x14ac:dyDescent="0.2">
      <c r="A4988" s="223">
        <v>87367</v>
      </c>
      <c r="B4988" s="7" t="s">
        <v>4974</v>
      </c>
      <c r="C4988" s="60" t="s">
        <v>24</v>
      </c>
      <c r="D4988" s="61">
        <v>738.22</v>
      </c>
      <c r="E4988" s="224">
        <v>0.37769999999999998</v>
      </c>
    </row>
    <row r="4989" spans="1:5" x14ac:dyDescent="0.2">
      <c r="A4989" s="223">
        <v>87286</v>
      </c>
      <c r="B4989" s="7" t="s">
        <v>4975</v>
      </c>
      <c r="C4989" s="60" t="s">
        <v>24</v>
      </c>
      <c r="D4989" s="61">
        <v>638.57000000000005</v>
      </c>
      <c r="E4989" s="224">
        <v>0.26950000000000002</v>
      </c>
    </row>
    <row r="4990" spans="1:5" x14ac:dyDescent="0.2">
      <c r="A4990" s="223">
        <v>87287</v>
      </c>
      <c r="B4990" s="7" t="s">
        <v>4976</v>
      </c>
      <c r="C4990" s="60" t="s">
        <v>24</v>
      </c>
      <c r="D4990" s="61">
        <v>599.77</v>
      </c>
      <c r="E4990" s="224">
        <v>0.20599999999999999</v>
      </c>
    </row>
    <row r="4991" spans="1:5" x14ac:dyDescent="0.2">
      <c r="A4991" s="223">
        <v>87331</v>
      </c>
      <c r="B4991" s="7" t="s">
        <v>4977</v>
      </c>
      <c r="C4991" s="60" t="s">
        <v>24</v>
      </c>
      <c r="D4991" s="61">
        <v>671.72</v>
      </c>
      <c r="E4991" s="224">
        <v>0.30780000000000002</v>
      </c>
    </row>
    <row r="4992" spans="1:5" x14ac:dyDescent="0.2">
      <c r="A4992" s="223">
        <v>87332</v>
      </c>
      <c r="B4992" s="7" t="s">
        <v>4978</v>
      </c>
      <c r="C4992" s="60" t="s">
        <v>24</v>
      </c>
      <c r="D4992" s="61">
        <v>574.66999999999996</v>
      </c>
      <c r="E4992" s="224">
        <v>0.1903</v>
      </c>
    </row>
    <row r="4993" spans="1:5" x14ac:dyDescent="0.2">
      <c r="A4993" s="223">
        <v>87369</v>
      </c>
      <c r="B4993" s="7" t="s">
        <v>4979</v>
      </c>
      <c r="C4993" s="60" t="s">
        <v>24</v>
      </c>
      <c r="D4993" s="61">
        <v>727.87</v>
      </c>
      <c r="E4993" s="224">
        <v>0.37869999999999998</v>
      </c>
    </row>
    <row r="4994" spans="1:5" x14ac:dyDescent="0.2">
      <c r="A4994" s="223">
        <v>87292</v>
      </c>
      <c r="B4994" s="7" t="s">
        <v>4980</v>
      </c>
      <c r="C4994" s="60" t="s">
        <v>24</v>
      </c>
      <c r="D4994" s="61">
        <v>613.41999999999996</v>
      </c>
      <c r="E4994" s="224">
        <v>0.24460000000000001</v>
      </c>
    </row>
    <row r="4995" spans="1:5" x14ac:dyDescent="0.2">
      <c r="A4995" s="223">
        <v>87335</v>
      </c>
      <c r="B4995" s="7" t="s">
        <v>4981</v>
      </c>
      <c r="C4995" s="60" t="s">
        <v>24</v>
      </c>
      <c r="D4995" s="61">
        <v>605.99</v>
      </c>
      <c r="E4995" s="224">
        <v>0.27300000000000002</v>
      </c>
    </row>
    <row r="4996" spans="1:5" x14ac:dyDescent="0.2">
      <c r="A4996" s="223">
        <v>87336</v>
      </c>
      <c r="B4996" s="7" t="s">
        <v>4982</v>
      </c>
      <c r="C4996" s="60" t="s">
        <v>24</v>
      </c>
      <c r="D4996" s="61">
        <v>569.36</v>
      </c>
      <c r="E4996" s="224">
        <v>0.1981</v>
      </c>
    </row>
    <row r="4997" spans="1:5" x14ac:dyDescent="0.2">
      <c r="A4997" s="223">
        <v>87370</v>
      </c>
      <c r="B4997" s="7" t="s">
        <v>4983</v>
      </c>
      <c r="C4997" s="60" t="s">
        <v>24</v>
      </c>
      <c r="D4997" s="61">
        <v>701.76</v>
      </c>
      <c r="E4997" s="224">
        <v>0.3952</v>
      </c>
    </row>
    <row r="4998" spans="1:5" x14ac:dyDescent="0.2">
      <c r="A4998" s="223">
        <v>88715</v>
      </c>
      <c r="B4998" s="7" t="s">
        <v>4984</v>
      </c>
      <c r="C4998" s="60" t="s">
        <v>24</v>
      </c>
      <c r="D4998" s="61">
        <v>577.65</v>
      </c>
      <c r="E4998" s="224">
        <v>0.24590000000000001</v>
      </c>
    </row>
    <row r="4999" spans="1:5" x14ac:dyDescent="0.2">
      <c r="A4999" s="223">
        <v>87294</v>
      </c>
      <c r="B4999" s="7" t="s">
        <v>4985</v>
      </c>
      <c r="C4999" s="60" t="s">
        <v>24</v>
      </c>
      <c r="D4999" s="61">
        <v>578.41999999999996</v>
      </c>
      <c r="E4999" s="224">
        <v>0.24429999999999999</v>
      </c>
    </row>
    <row r="5000" spans="1:5" x14ac:dyDescent="0.2">
      <c r="A5000" s="223">
        <v>87337</v>
      </c>
      <c r="B5000" s="7" t="s">
        <v>4986</v>
      </c>
      <c r="C5000" s="60" t="s">
        <v>24</v>
      </c>
      <c r="D5000" s="61">
        <v>592.55999999999995</v>
      </c>
      <c r="E5000" s="224">
        <v>0.27460000000000001</v>
      </c>
    </row>
    <row r="5001" spans="1:5" x14ac:dyDescent="0.2">
      <c r="A5001" s="223">
        <v>100487</v>
      </c>
      <c r="B5001" s="7" t="s">
        <v>4987</v>
      </c>
      <c r="C5001" s="60" t="s">
        <v>24</v>
      </c>
      <c r="D5001" s="61">
        <v>537.67999999999995</v>
      </c>
      <c r="E5001" s="224">
        <v>0.20169999999999999</v>
      </c>
    </row>
    <row r="5002" spans="1:5" x14ac:dyDescent="0.2">
      <c r="A5002" s="223">
        <v>87380</v>
      </c>
      <c r="B5002" s="7" t="s">
        <v>4988</v>
      </c>
      <c r="C5002" s="60" t="s">
        <v>24</v>
      </c>
      <c r="D5002" s="61">
        <v>4043.32</v>
      </c>
      <c r="E5002" s="224">
        <v>6.6799999999999998E-2</v>
      </c>
    </row>
    <row r="5003" spans="1:5" x14ac:dyDescent="0.2">
      <c r="A5003" s="223">
        <v>87322</v>
      </c>
      <c r="B5003" s="7" t="s">
        <v>4989</v>
      </c>
      <c r="C5003" s="60" t="s">
        <v>24</v>
      </c>
      <c r="D5003" s="61">
        <v>3968.16</v>
      </c>
      <c r="E5003" s="224">
        <v>3.8300000000000001E-2</v>
      </c>
    </row>
    <row r="5004" spans="1:5" x14ac:dyDescent="0.2">
      <c r="A5004" s="223">
        <v>87323</v>
      </c>
      <c r="B5004" s="7" t="s">
        <v>4990</v>
      </c>
      <c r="C5004" s="60" t="s">
        <v>24</v>
      </c>
      <c r="D5004" s="61">
        <v>3951.6</v>
      </c>
      <c r="E5004" s="224">
        <v>2.92E-2</v>
      </c>
    </row>
    <row r="5005" spans="1:5" x14ac:dyDescent="0.2">
      <c r="A5005" s="223">
        <v>87360</v>
      </c>
      <c r="B5005" s="7" t="s">
        <v>4991</v>
      </c>
      <c r="C5005" s="60" t="s">
        <v>24</v>
      </c>
      <c r="D5005" s="61">
        <v>3943.55</v>
      </c>
      <c r="E5005" s="224">
        <v>5.8299999999999998E-2</v>
      </c>
    </row>
    <row r="5006" spans="1:5" x14ac:dyDescent="0.2">
      <c r="A5006" s="223">
        <v>87361</v>
      </c>
      <c r="B5006" s="7" t="s">
        <v>4992</v>
      </c>
      <c r="C5006" s="60" t="s">
        <v>24</v>
      </c>
      <c r="D5006" s="61">
        <v>3870.75</v>
      </c>
      <c r="E5006" s="224">
        <v>3.5499999999999997E-2</v>
      </c>
    </row>
    <row r="5007" spans="1:5" x14ac:dyDescent="0.2">
      <c r="A5007" s="223">
        <v>87362</v>
      </c>
      <c r="B5007" s="7" t="s">
        <v>4993</v>
      </c>
      <c r="C5007" s="60" t="s">
        <v>24</v>
      </c>
      <c r="D5007" s="61">
        <v>3855.62</v>
      </c>
      <c r="E5007" s="224">
        <v>2.5000000000000001E-2</v>
      </c>
    </row>
    <row r="5008" spans="1:5" x14ac:dyDescent="0.2">
      <c r="A5008" s="223">
        <v>87377</v>
      </c>
      <c r="B5008" s="7" t="s">
        <v>4994</v>
      </c>
      <c r="C5008" s="60" t="s">
        <v>24</v>
      </c>
      <c r="D5008" s="61">
        <v>735.99</v>
      </c>
      <c r="E5008" s="224">
        <v>0.37180000000000002</v>
      </c>
    </row>
    <row r="5009" spans="1:5" x14ac:dyDescent="0.2">
      <c r="A5009" s="223">
        <v>87313</v>
      </c>
      <c r="B5009" s="7" t="s">
        <v>4995</v>
      </c>
      <c r="C5009" s="60" t="s">
        <v>24</v>
      </c>
      <c r="D5009" s="61">
        <v>613.89</v>
      </c>
      <c r="E5009" s="224">
        <v>0.23469999999999999</v>
      </c>
    </row>
    <row r="5010" spans="1:5" x14ac:dyDescent="0.2">
      <c r="A5010" s="223">
        <v>87314</v>
      </c>
      <c r="B5010" s="7" t="s">
        <v>4996</v>
      </c>
      <c r="C5010" s="60" t="s">
        <v>24</v>
      </c>
      <c r="D5010" s="61">
        <v>592.9</v>
      </c>
      <c r="E5010" s="224">
        <v>0.19889999999999999</v>
      </c>
    </row>
    <row r="5011" spans="1:5" x14ac:dyDescent="0.2">
      <c r="A5011" s="223">
        <v>87352</v>
      </c>
      <c r="B5011" s="7" t="s">
        <v>4997</v>
      </c>
      <c r="C5011" s="60" t="s">
        <v>24</v>
      </c>
      <c r="D5011" s="61">
        <v>736.09</v>
      </c>
      <c r="E5011" s="224">
        <v>0.36830000000000002</v>
      </c>
    </row>
    <row r="5012" spans="1:5" x14ac:dyDescent="0.2">
      <c r="A5012" s="223">
        <v>87353</v>
      </c>
      <c r="B5012" s="7" t="s">
        <v>4998</v>
      </c>
      <c r="C5012" s="60" t="s">
        <v>24</v>
      </c>
      <c r="D5012" s="61">
        <v>622.04</v>
      </c>
      <c r="E5012" s="224">
        <v>0.25519999999999998</v>
      </c>
    </row>
    <row r="5013" spans="1:5" x14ac:dyDescent="0.2">
      <c r="A5013" s="223">
        <v>87354</v>
      </c>
      <c r="B5013" s="7" t="s">
        <v>4999</v>
      </c>
      <c r="C5013" s="60" t="s">
        <v>24</v>
      </c>
      <c r="D5013" s="61">
        <v>565.5</v>
      </c>
      <c r="E5013" s="224">
        <v>0.17630000000000001</v>
      </c>
    </row>
    <row r="5014" spans="1:5" x14ac:dyDescent="0.2">
      <c r="A5014" s="223">
        <v>100480</v>
      </c>
      <c r="B5014" s="7" t="s">
        <v>5000</v>
      </c>
      <c r="C5014" s="60" t="s">
        <v>24</v>
      </c>
      <c r="D5014" s="61">
        <v>892.2</v>
      </c>
      <c r="E5014" s="224">
        <v>0.2477</v>
      </c>
    </row>
    <row r="5015" spans="1:5" x14ac:dyDescent="0.2">
      <c r="A5015" s="223">
        <v>100475</v>
      </c>
      <c r="B5015" s="7" t="s">
        <v>5001</v>
      </c>
      <c r="C5015" s="60" t="s">
        <v>24</v>
      </c>
      <c r="D5015" s="61">
        <v>800.5</v>
      </c>
      <c r="E5015" s="224">
        <v>0.15620000000000001</v>
      </c>
    </row>
    <row r="5016" spans="1:5" x14ac:dyDescent="0.2">
      <c r="A5016" s="223">
        <v>100491</v>
      </c>
      <c r="B5016" s="7" t="s">
        <v>5002</v>
      </c>
      <c r="C5016" s="60" t="s">
        <v>24</v>
      </c>
      <c r="D5016" s="61">
        <v>790.24</v>
      </c>
      <c r="E5016" s="224">
        <v>0.14069999999999999</v>
      </c>
    </row>
    <row r="5017" spans="1:5" x14ac:dyDescent="0.2">
      <c r="A5017" s="223">
        <v>100477</v>
      </c>
      <c r="B5017" s="7" t="s">
        <v>5003</v>
      </c>
      <c r="C5017" s="60" t="s">
        <v>24</v>
      </c>
      <c r="D5017" s="61">
        <v>898.18</v>
      </c>
      <c r="E5017" s="224">
        <v>0.26440000000000002</v>
      </c>
    </row>
    <row r="5018" spans="1:5" x14ac:dyDescent="0.2">
      <c r="A5018" s="223">
        <v>100478</v>
      </c>
      <c r="B5018" s="7" t="s">
        <v>5004</v>
      </c>
      <c r="C5018" s="60" t="s">
        <v>24</v>
      </c>
      <c r="D5018" s="61">
        <v>783.86</v>
      </c>
      <c r="E5018" s="224">
        <v>0.15229999999999999</v>
      </c>
    </row>
    <row r="5019" spans="1:5" x14ac:dyDescent="0.2">
      <c r="A5019" s="223">
        <v>100479</v>
      </c>
      <c r="B5019" s="7" t="s">
        <v>5005</v>
      </c>
      <c r="C5019" s="60" t="s">
        <v>24</v>
      </c>
      <c r="D5019" s="61">
        <v>754.26</v>
      </c>
      <c r="E5019" s="224">
        <v>0.1163</v>
      </c>
    </row>
    <row r="5020" spans="1:5" x14ac:dyDescent="0.2">
      <c r="A5020" s="223">
        <v>87372</v>
      </c>
      <c r="B5020" s="7" t="s">
        <v>5006</v>
      </c>
      <c r="C5020" s="60" t="s">
        <v>24</v>
      </c>
      <c r="D5020" s="61">
        <v>903.96</v>
      </c>
      <c r="E5020" s="224">
        <v>0.32</v>
      </c>
    </row>
    <row r="5021" spans="1:5" x14ac:dyDescent="0.2">
      <c r="A5021" s="223">
        <v>87298</v>
      </c>
      <c r="B5021" s="7" t="s">
        <v>5007</v>
      </c>
      <c r="C5021" s="60" t="s">
        <v>24</v>
      </c>
      <c r="D5021" s="61">
        <v>775.98</v>
      </c>
      <c r="E5021" s="224">
        <v>0.19</v>
      </c>
    </row>
    <row r="5022" spans="1:5" x14ac:dyDescent="0.2">
      <c r="A5022" s="223">
        <v>87299</v>
      </c>
      <c r="B5022" s="7" t="s">
        <v>5008</v>
      </c>
      <c r="C5022" s="60" t="s">
        <v>24</v>
      </c>
      <c r="D5022" s="61">
        <v>498.66</v>
      </c>
      <c r="E5022" s="224">
        <v>0.26</v>
      </c>
    </row>
    <row r="5023" spans="1:5" x14ac:dyDescent="0.2">
      <c r="A5023" s="223">
        <v>87339</v>
      </c>
      <c r="B5023" s="7" t="s">
        <v>5009</v>
      </c>
      <c r="C5023" s="60" t="s">
        <v>24</v>
      </c>
      <c r="D5023" s="61">
        <v>961.65</v>
      </c>
      <c r="E5023" s="224">
        <v>0.3589</v>
      </c>
    </row>
    <row r="5024" spans="1:5" x14ac:dyDescent="0.2">
      <c r="A5024" s="223">
        <v>87340</v>
      </c>
      <c r="B5024" s="7" t="s">
        <v>5010</v>
      </c>
      <c r="C5024" s="60" t="s">
        <v>24</v>
      </c>
      <c r="D5024" s="61">
        <v>776.09</v>
      </c>
      <c r="E5024" s="224">
        <v>0.2054</v>
      </c>
    </row>
    <row r="5025" spans="1:5" x14ac:dyDescent="0.2">
      <c r="A5025" s="223">
        <v>87341</v>
      </c>
      <c r="B5025" s="7" t="s">
        <v>5011</v>
      </c>
      <c r="C5025" s="60" t="s">
        <v>24</v>
      </c>
      <c r="D5025" s="61">
        <v>724.88</v>
      </c>
      <c r="E5025" s="224">
        <v>0.1482</v>
      </c>
    </row>
    <row r="5026" spans="1:5" x14ac:dyDescent="0.2">
      <c r="A5026" s="223">
        <v>88629</v>
      </c>
      <c r="B5026" s="7" t="s">
        <v>5012</v>
      </c>
      <c r="C5026" s="60" t="s">
        <v>24</v>
      </c>
      <c r="D5026" s="61">
        <v>739.44</v>
      </c>
      <c r="E5026" s="224">
        <v>0.2878</v>
      </c>
    </row>
    <row r="5027" spans="1:5" x14ac:dyDescent="0.2">
      <c r="A5027" s="223">
        <v>88628</v>
      </c>
      <c r="B5027" s="7" t="s">
        <v>5013</v>
      </c>
      <c r="C5027" s="60" t="s">
        <v>24</v>
      </c>
      <c r="D5027" s="61">
        <v>643.79999999999995</v>
      </c>
      <c r="E5027" s="224">
        <v>0.1772</v>
      </c>
    </row>
    <row r="5028" spans="1:5" x14ac:dyDescent="0.2">
      <c r="A5028" s="223">
        <v>100489</v>
      </c>
      <c r="B5028" s="7" t="s">
        <v>5014</v>
      </c>
      <c r="C5028" s="60" t="s">
        <v>24</v>
      </c>
      <c r="D5028" s="61">
        <v>633.03</v>
      </c>
      <c r="E5028" s="224">
        <v>0.158</v>
      </c>
    </row>
    <row r="5029" spans="1:5" x14ac:dyDescent="0.2">
      <c r="A5029" s="223">
        <v>100468</v>
      </c>
      <c r="B5029" s="7" t="s">
        <v>5015</v>
      </c>
      <c r="C5029" s="60" t="s">
        <v>24</v>
      </c>
      <c r="D5029" s="61">
        <v>789.79</v>
      </c>
      <c r="E5029" s="224">
        <v>0.28670000000000001</v>
      </c>
    </row>
    <row r="5030" spans="1:5" x14ac:dyDescent="0.2">
      <c r="A5030" s="223">
        <v>100469</v>
      </c>
      <c r="B5030" s="7" t="s">
        <v>5016</v>
      </c>
      <c r="C5030" s="60" t="s">
        <v>24</v>
      </c>
      <c r="D5030" s="61">
        <v>630.91999999999996</v>
      </c>
      <c r="E5030" s="224">
        <v>0.17180000000000001</v>
      </c>
    </row>
    <row r="5031" spans="1:5" x14ac:dyDescent="0.2">
      <c r="A5031" s="223">
        <v>100470</v>
      </c>
      <c r="B5031" s="7" t="s">
        <v>5017</v>
      </c>
      <c r="C5031" s="60" t="s">
        <v>24</v>
      </c>
      <c r="D5031" s="61">
        <v>567.99</v>
      </c>
      <c r="E5031" s="224">
        <v>0.1908</v>
      </c>
    </row>
    <row r="5032" spans="1:5" x14ac:dyDescent="0.2">
      <c r="A5032" s="223">
        <v>87371</v>
      </c>
      <c r="B5032" s="7" t="s">
        <v>5018</v>
      </c>
      <c r="C5032" s="60" t="s">
        <v>24</v>
      </c>
      <c r="D5032" s="61">
        <v>682.09</v>
      </c>
      <c r="E5032" s="224">
        <v>0.39610000000000001</v>
      </c>
    </row>
    <row r="5033" spans="1:5" x14ac:dyDescent="0.2">
      <c r="A5033" s="223">
        <v>87295</v>
      </c>
      <c r="B5033" s="7" t="s">
        <v>5019</v>
      </c>
      <c r="C5033" s="60" t="s">
        <v>24</v>
      </c>
      <c r="D5033" s="61">
        <v>604.25</v>
      </c>
      <c r="E5033" s="224">
        <v>0.30520000000000003</v>
      </c>
    </row>
    <row r="5034" spans="1:5" x14ac:dyDescent="0.2">
      <c r="A5034" s="223">
        <v>87296</v>
      </c>
      <c r="B5034" s="7" t="s">
        <v>5020</v>
      </c>
      <c r="C5034" s="60" t="s">
        <v>24</v>
      </c>
      <c r="D5034" s="61">
        <v>551.35</v>
      </c>
      <c r="E5034" s="224">
        <v>0.22600000000000001</v>
      </c>
    </row>
    <row r="5035" spans="1:5" x14ac:dyDescent="0.2">
      <c r="A5035" s="223">
        <v>87338</v>
      </c>
      <c r="B5035" s="7" t="s">
        <v>5021</v>
      </c>
      <c r="C5035" s="60" t="s">
        <v>24</v>
      </c>
      <c r="D5035" s="61">
        <v>555.25</v>
      </c>
      <c r="E5035" s="224">
        <v>0.2505</v>
      </c>
    </row>
    <row r="5036" spans="1:5" x14ac:dyDescent="0.2">
      <c r="A5036" s="223">
        <v>88630</v>
      </c>
      <c r="B5036" s="7" t="s">
        <v>5022</v>
      </c>
      <c r="C5036" s="60" t="s">
        <v>24</v>
      </c>
      <c r="D5036" s="61">
        <v>543.73</v>
      </c>
      <c r="E5036" s="224">
        <v>0.20610000000000001</v>
      </c>
    </row>
    <row r="5037" spans="1:5" x14ac:dyDescent="0.2">
      <c r="A5037" s="223">
        <v>87381</v>
      </c>
      <c r="B5037" s="7" t="s">
        <v>5023</v>
      </c>
      <c r="C5037" s="60" t="s">
        <v>24</v>
      </c>
      <c r="D5037" s="61">
        <v>3971.57</v>
      </c>
      <c r="E5037" s="224">
        <v>6.5699999999999995E-2</v>
      </c>
    </row>
    <row r="5038" spans="1:5" x14ac:dyDescent="0.2">
      <c r="A5038" s="223">
        <v>87325</v>
      </c>
      <c r="B5038" s="7" t="s">
        <v>5024</v>
      </c>
      <c r="C5038" s="60" t="s">
        <v>24</v>
      </c>
      <c r="D5038" s="61">
        <v>3876.71</v>
      </c>
      <c r="E5038" s="224">
        <v>4.0300000000000002E-2</v>
      </c>
    </row>
    <row r="5039" spans="1:5" x14ac:dyDescent="0.2">
      <c r="A5039" s="223">
        <v>87326</v>
      </c>
      <c r="B5039" s="7" t="s">
        <v>5025</v>
      </c>
      <c r="C5039" s="60" t="s">
        <v>24</v>
      </c>
      <c r="D5039" s="61">
        <v>3868.02</v>
      </c>
      <c r="E5039" s="224">
        <v>2.81E-2</v>
      </c>
    </row>
    <row r="5040" spans="1:5" x14ac:dyDescent="0.2">
      <c r="A5040" s="223">
        <v>87363</v>
      </c>
      <c r="B5040" s="7" t="s">
        <v>5026</v>
      </c>
      <c r="C5040" s="60" t="s">
        <v>24</v>
      </c>
      <c r="D5040" s="61">
        <v>3855.14</v>
      </c>
      <c r="E5040" s="224">
        <v>5.0700000000000002E-2</v>
      </c>
    </row>
    <row r="5041" spans="1:5" x14ac:dyDescent="0.2">
      <c r="A5041" s="223">
        <v>87364</v>
      </c>
      <c r="B5041" s="7" t="s">
        <v>5027</v>
      </c>
      <c r="C5041" s="60" t="s">
        <v>24</v>
      </c>
      <c r="D5041" s="61">
        <v>3796.12</v>
      </c>
      <c r="E5041" s="224">
        <v>2.6700000000000002E-2</v>
      </c>
    </row>
    <row r="5042" spans="1:5" x14ac:dyDescent="0.2">
      <c r="A5042" s="223">
        <v>87378</v>
      </c>
      <c r="B5042" s="7" t="s">
        <v>5028</v>
      </c>
      <c r="C5042" s="60" t="s">
        <v>24</v>
      </c>
      <c r="D5042" s="61">
        <v>661.44</v>
      </c>
      <c r="E5042" s="224">
        <v>0.4002</v>
      </c>
    </row>
    <row r="5043" spans="1:5" x14ac:dyDescent="0.2">
      <c r="A5043" s="223">
        <v>87316</v>
      </c>
      <c r="B5043" s="7" t="s">
        <v>5029</v>
      </c>
      <c r="C5043" s="60" t="s">
        <v>24</v>
      </c>
      <c r="D5043" s="61">
        <v>558.51</v>
      </c>
      <c r="E5043" s="224">
        <v>0.27710000000000001</v>
      </c>
    </row>
    <row r="5044" spans="1:5" x14ac:dyDescent="0.2">
      <c r="A5044" s="223">
        <v>87317</v>
      </c>
      <c r="B5044" s="7" t="s">
        <v>5030</v>
      </c>
      <c r="C5044" s="60" t="s">
        <v>24</v>
      </c>
      <c r="D5044" s="61">
        <v>526.79999999999995</v>
      </c>
      <c r="E5044" s="224">
        <v>0.22370000000000001</v>
      </c>
    </row>
    <row r="5045" spans="1:5" x14ac:dyDescent="0.2">
      <c r="A5045" s="223">
        <v>87355</v>
      </c>
      <c r="B5045" s="7" t="s">
        <v>5031</v>
      </c>
      <c r="C5045" s="60" t="s">
        <v>24</v>
      </c>
      <c r="D5045" s="61">
        <v>616.89</v>
      </c>
      <c r="E5045" s="224">
        <v>0.35410000000000003</v>
      </c>
    </row>
    <row r="5046" spans="1:5" x14ac:dyDescent="0.2">
      <c r="A5046" s="223">
        <v>87356</v>
      </c>
      <c r="B5046" s="7" t="s">
        <v>5032</v>
      </c>
      <c r="C5046" s="60" t="s">
        <v>24</v>
      </c>
      <c r="D5046" s="61">
        <v>539.03</v>
      </c>
      <c r="E5046" s="224">
        <v>0.2586</v>
      </c>
    </row>
    <row r="5047" spans="1:5" x14ac:dyDescent="0.2">
      <c r="A5047" s="223">
        <v>87357</v>
      </c>
      <c r="B5047" s="7" t="s">
        <v>5033</v>
      </c>
      <c r="C5047" s="60" t="s">
        <v>24</v>
      </c>
      <c r="D5047" s="61">
        <v>497.29</v>
      </c>
      <c r="E5047" s="224">
        <v>0.19539999999999999</v>
      </c>
    </row>
    <row r="5048" spans="1:5" x14ac:dyDescent="0.2">
      <c r="A5048" s="223">
        <v>100486</v>
      </c>
      <c r="B5048" s="7" t="s">
        <v>5034</v>
      </c>
      <c r="C5048" s="60" t="s">
        <v>24</v>
      </c>
      <c r="D5048" s="61">
        <v>786.56</v>
      </c>
      <c r="E5048" s="224">
        <v>0.26989999999999997</v>
      </c>
    </row>
    <row r="5049" spans="1:5" x14ac:dyDescent="0.2">
      <c r="A5049" s="223">
        <v>100481</v>
      </c>
      <c r="B5049" s="7" t="s">
        <v>5035</v>
      </c>
      <c r="C5049" s="60" t="s">
        <v>24</v>
      </c>
      <c r="D5049" s="61">
        <v>687.9</v>
      </c>
      <c r="E5049" s="224">
        <v>0.17019999999999999</v>
      </c>
    </row>
    <row r="5050" spans="1:5" x14ac:dyDescent="0.2">
      <c r="A5050" s="223">
        <v>100492</v>
      </c>
      <c r="B5050" s="7" t="s">
        <v>5036</v>
      </c>
      <c r="C5050" s="60" t="s">
        <v>24</v>
      </c>
      <c r="D5050" s="61">
        <v>678.67</v>
      </c>
      <c r="E5050" s="224">
        <v>0.152</v>
      </c>
    </row>
    <row r="5051" spans="1:5" x14ac:dyDescent="0.2">
      <c r="A5051" s="223">
        <v>100483</v>
      </c>
      <c r="B5051" s="7" t="s">
        <v>5037</v>
      </c>
      <c r="C5051" s="60" t="s">
        <v>24</v>
      </c>
      <c r="D5051" s="61">
        <v>760.89</v>
      </c>
      <c r="E5051" s="224">
        <v>0.26340000000000002</v>
      </c>
    </row>
    <row r="5052" spans="1:5" x14ac:dyDescent="0.2">
      <c r="A5052" s="223">
        <v>100484</v>
      </c>
      <c r="B5052" s="7" t="s">
        <v>5038</v>
      </c>
      <c r="C5052" s="60" t="s">
        <v>24</v>
      </c>
      <c r="D5052" s="61">
        <v>688.84</v>
      </c>
      <c r="E5052" s="224">
        <v>0.184</v>
      </c>
    </row>
    <row r="5053" spans="1:5" x14ac:dyDescent="0.2">
      <c r="A5053" s="223">
        <v>100485</v>
      </c>
      <c r="B5053" s="7" t="s">
        <v>5039</v>
      </c>
      <c r="C5053" s="60" t="s">
        <v>24</v>
      </c>
      <c r="D5053" s="61">
        <v>653.44000000000005</v>
      </c>
      <c r="E5053" s="224">
        <v>0.1336</v>
      </c>
    </row>
    <row r="5054" spans="1:5" x14ac:dyDescent="0.2">
      <c r="A5054" s="223">
        <v>87373</v>
      </c>
      <c r="B5054" s="7" t="s">
        <v>5040</v>
      </c>
      <c r="C5054" s="60" t="s">
        <v>24</v>
      </c>
      <c r="D5054" s="61">
        <v>801.9</v>
      </c>
      <c r="E5054" s="224">
        <v>0.3412</v>
      </c>
    </row>
    <row r="5055" spans="1:5" x14ac:dyDescent="0.2">
      <c r="A5055" s="223">
        <v>87301</v>
      </c>
      <c r="B5055" s="7" t="s">
        <v>5041</v>
      </c>
      <c r="C5055" s="60" t="s">
        <v>24</v>
      </c>
      <c r="D5055" s="61">
        <v>699.08</v>
      </c>
      <c r="E5055" s="224">
        <v>0.23139999999999999</v>
      </c>
    </row>
    <row r="5056" spans="1:5" x14ac:dyDescent="0.2">
      <c r="A5056" s="223">
        <v>87302</v>
      </c>
      <c r="B5056" s="7" t="s">
        <v>5042</v>
      </c>
      <c r="C5056" s="60" t="s">
        <v>24</v>
      </c>
      <c r="D5056" s="61">
        <v>674.77</v>
      </c>
      <c r="E5056" s="224">
        <v>0.19439999999999999</v>
      </c>
    </row>
    <row r="5057" spans="1:5" x14ac:dyDescent="0.2">
      <c r="A5057" s="223">
        <v>87342</v>
      </c>
      <c r="B5057" s="7" t="s">
        <v>5043</v>
      </c>
      <c r="C5057" s="60" t="s">
        <v>24</v>
      </c>
      <c r="D5057" s="61">
        <v>807.65</v>
      </c>
      <c r="E5057" s="224">
        <v>0.3448</v>
      </c>
    </row>
    <row r="5058" spans="1:5" x14ac:dyDescent="0.2">
      <c r="A5058" s="223">
        <v>87343</v>
      </c>
      <c r="B5058" s="7" t="s">
        <v>5044</v>
      </c>
      <c r="C5058" s="60" t="s">
        <v>24</v>
      </c>
      <c r="D5058" s="61">
        <v>702.49</v>
      </c>
      <c r="E5058" s="224">
        <v>0.24590000000000001</v>
      </c>
    </row>
    <row r="5059" spans="1:5" x14ac:dyDescent="0.2">
      <c r="A5059" s="223">
        <v>87344</v>
      </c>
      <c r="B5059" s="7" t="s">
        <v>5045</v>
      </c>
      <c r="C5059" s="60" t="s">
        <v>24</v>
      </c>
      <c r="D5059" s="61">
        <v>639.08000000000004</v>
      </c>
      <c r="E5059" s="224">
        <v>0.16739999999999999</v>
      </c>
    </row>
    <row r="5060" spans="1:5" x14ac:dyDescent="0.2">
      <c r="A5060" s="223">
        <v>88631</v>
      </c>
      <c r="B5060" s="7" t="s">
        <v>5046</v>
      </c>
      <c r="C5060" s="60" t="s">
        <v>24</v>
      </c>
      <c r="D5060" s="61">
        <v>657.88</v>
      </c>
      <c r="E5060" s="224">
        <v>0.31290000000000001</v>
      </c>
    </row>
    <row r="5061" spans="1:5" x14ac:dyDescent="0.2">
      <c r="A5061" s="223">
        <v>100490</v>
      </c>
      <c r="B5061" s="7" t="s">
        <v>5047</v>
      </c>
      <c r="C5061" s="60" t="s">
        <v>24</v>
      </c>
      <c r="D5061" s="61">
        <v>553.26</v>
      </c>
      <c r="E5061" s="224">
        <v>0.17050000000000001</v>
      </c>
    </row>
    <row r="5062" spans="1:5" x14ac:dyDescent="0.2">
      <c r="A5062" s="223">
        <v>100472</v>
      </c>
      <c r="B5062" s="7" t="s">
        <v>5048</v>
      </c>
      <c r="C5062" s="60" t="s">
        <v>24</v>
      </c>
      <c r="D5062" s="61">
        <v>639.97</v>
      </c>
      <c r="E5062" s="224">
        <v>0.29909999999999998</v>
      </c>
    </row>
    <row r="5063" spans="1:5" x14ac:dyDescent="0.2">
      <c r="A5063" s="223">
        <v>100473</v>
      </c>
      <c r="B5063" s="7" t="s">
        <v>5049</v>
      </c>
      <c r="C5063" s="60" t="s">
        <v>24</v>
      </c>
      <c r="D5063" s="61">
        <v>566.79</v>
      </c>
      <c r="E5063" s="224">
        <v>0.2077</v>
      </c>
    </row>
    <row r="5064" spans="1:5" x14ac:dyDescent="0.2">
      <c r="A5064" s="223">
        <v>100474</v>
      </c>
      <c r="B5064" s="7" t="s">
        <v>5050</v>
      </c>
      <c r="C5064" s="60" t="s">
        <v>24</v>
      </c>
      <c r="D5064" s="61">
        <v>529.84</v>
      </c>
      <c r="E5064" s="224">
        <v>0.1482</v>
      </c>
    </row>
    <row r="5065" spans="1:5" x14ac:dyDescent="0.2">
      <c r="A5065" s="223">
        <v>87379</v>
      </c>
      <c r="B5065" s="7" t="s">
        <v>5051</v>
      </c>
      <c r="C5065" s="60" t="s">
        <v>24</v>
      </c>
      <c r="D5065" s="61">
        <v>3933.32</v>
      </c>
      <c r="E5065" s="224">
        <v>6.7199999999999996E-2</v>
      </c>
    </row>
    <row r="5066" spans="1:5" x14ac:dyDescent="0.2">
      <c r="A5066" s="223">
        <v>87319</v>
      </c>
      <c r="B5066" s="7" t="s">
        <v>5052</v>
      </c>
      <c r="C5066" s="60" t="s">
        <v>24</v>
      </c>
      <c r="D5066" s="61">
        <v>3840.02</v>
      </c>
      <c r="E5066" s="224">
        <v>3.7499999999999999E-2</v>
      </c>
    </row>
    <row r="5067" spans="1:5" x14ac:dyDescent="0.2">
      <c r="A5067" s="223">
        <v>87320</v>
      </c>
      <c r="B5067" s="7" t="s">
        <v>5053</v>
      </c>
      <c r="C5067" s="60" t="s">
        <v>24</v>
      </c>
      <c r="D5067" s="61">
        <v>3833.92</v>
      </c>
      <c r="E5067" s="224">
        <v>3.1099999999999999E-2</v>
      </c>
    </row>
    <row r="5068" spans="1:5" x14ac:dyDescent="0.2">
      <c r="A5068" s="223">
        <v>87358</v>
      </c>
      <c r="B5068" s="7" t="s">
        <v>5054</v>
      </c>
      <c r="C5068" s="60" t="s">
        <v>24</v>
      </c>
      <c r="D5068" s="61">
        <v>3807.23</v>
      </c>
      <c r="E5068" s="224">
        <v>4.7E-2</v>
      </c>
    </row>
    <row r="5069" spans="1:5" x14ac:dyDescent="0.2">
      <c r="A5069" s="223">
        <v>87359</v>
      </c>
      <c r="B5069" s="7" t="s">
        <v>5055</v>
      </c>
      <c r="C5069" s="60" t="s">
        <v>24</v>
      </c>
      <c r="D5069" s="61">
        <v>3755.81</v>
      </c>
      <c r="E5069" s="224">
        <v>3.0599999999999999E-2</v>
      </c>
    </row>
    <row r="5070" spans="1:5" x14ac:dyDescent="0.2">
      <c r="A5070" s="223">
        <v>87376</v>
      </c>
      <c r="B5070" s="7" t="s">
        <v>5056</v>
      </c>
      <c r="C5070" s="60" t="s">
        <v>24</v>
      </c>
      <c r="D5070" s="61">
        <v>620.94000000000005</v>
      </c>
      <c r="E5070" s="224">
        <v>0.43190000000000001</v>
      </c>
    </row>
    <row r="5071" spans="1:5" x14ac:dyDescent="0.2">
      <c r="A5071" s="223">
        <v>87310</v>
      </c>
      <c r="B5071" s="7" t="s">
        <v>5057</v>
      </c>
      <c r="C5071" s="60" t="s">
        <v>24</v>
      </c>
      <c r="D5071" s="61">
        <v>504.06</v>
      </c>
      <c r="E5071" s="224">
        <v>0.28449999999999998</v>
      </c>
    </row>
    <row r="5072" spans="1:5" x14ac:dyDescent="0.2">
      <c r="A5072" s="223">
        <v>87311</v>
      </c>
      <c r="B5072" s="7" t="s">
        <v>5058</v>
      </c>
      <c r="C5072" s="60" t="s">
        <v>24</v>
      </c>
      <c r="D5072" s="61">
        <v>481</v>
      </c>
      <c r="E5072" s="224">
        <v>0.24399999999999999</v>
      </c>
    </row>
    <row r="5073" spans="1:5" x14ac:dyDescent="0.2">
      <c r="A5073" s="223">
        <v>87350</v>
      </c>
      <c r="B5073" s="7" t="s">
        <v>5059</v>
      </c>
      <c r="C5073" s="60" t="s">
        <v>24</v>
      </c>
      <c r="D5073" s="61">
        <v>572.58000000000004</v>
      </c>
      <c r="E5073" s="224">
        <v>0.37330000000000002</v>
      </c>
    </row>
    <row r="5074" spans="1:5" x14ac:dyDescent="0.2">
      <c r="A5074" s="223">
        <v>87351</v>
      </c>
      <c r="B5074" s="7" t="s">
        <v>5060</v>
      </c>
      <c r="C5074" s="60" t="s">
        <v>24</v>
      </c>
      <c r="D5074" s="61">
        <v>461.48</v>
      </c>
      <c r="E5074" s="224">
        <v>0.2276</v>
      </c>
    </row>
    <row r="5075" spans="1:5" x14ac:dyDescent="0.2">
      <c r="A5075" s="223">
        <v>87374</v>
      </c>
      <c r="B5075" s="7" t="s">
        <v>5061</v>
      </c>
      <c r="C5075" s="60" t="s">
        <v>24</v>
      </c>
      <c r="D5075" s="61">
        <v>744.75</v>
      </c>
      <c r="E5075" s="224">
        <v>0.37009999999999998</v>
      </c>
    </row>
    <row r="5076" spans="1:5" x14ac:dyDescent="0.2">
      <c r="A5076" s="223">
        <v>87304</v>
      </c>
      <c r="B5076" s="7" t="s">
        <v>5062</v>
      </c>
      <c r="C5076" s="60" t="s">
        <v>24</v>
      </c>
      <c r="D5076" s="61">
        <v>626.47</v>
      </c>
      <c r="E5076" s="224">
        <v>0.23419999999999999</v>
      </c>
    </row>
    <row r="5077" spans="1:5" x14ac:dyDescent="0.2">
      <c r="A5077" s="223">
        <v>87305</v>
      </c>
      <c r="B5077" s="7" t="s">
        <v>5063</v>
      </c>
      <c r="C5077" s="60" t="s">
        <v>24</v>
      </c>
      <c r="D5077" s="61">
        <v>620.27</v>
      </c>
      <c r="E5077" s="224">
        <v>0.219</v>
      </c>
    </row>
    <row r="5078" spans="1:5" x14ac:dyDescent="0.2">
      <c r="A5078" s="223">
        <v>87345</v>
      </c>
      <c r="B5078" s="7" t="s">
        <v>5064</v>
      </c>
      <c r="C5078" s="60" t="s">
        <v>24</v>
      </c>
      <c r="D5078" s="61">
        <v>718.77</v>
      </c>
      <c r="E5078" s="224">
        <v>0.34520000000000001</v>
      </c>
    </row>
    <row r="5079" spans="1:5" x14ac:dyDescent="0.2">
      <c r="A5079" s="223">
        <v>87346</v>
      </c>
      <c r="B5079" s="7" t="s">
        <v>5065</v>
      </c>
      <c r="C5079" s="60" t="s">
        <v>24</v>
      </c>
      <c r="D5079" s="61">
        <v>631.74</v>
      </c>
      <c r="E5079" s="224">
        <v>0.25290000000000001</v>
      </c>
    </row>
    <row r="5080" spans="1:5" x14ac:dyDescent="0.2">
      <c r="A5080" s="223">
        <v>87347</v>
      </c>
      <c r="B5080" s="7" t="s">
        <v>5066</v>
      </c>
      <c r="C5080" s="60" t="s">
        <v>24</v>
      </c>
      <c r="D5080" s="61">
        <v>580.59</v>
      </c>
      <c r="E5080" s="224">
        <v>0.18559999999999999</v>
      </c>
    </row>
    <row r="5081" spans="1:5" x14ac:dyDescent="0.2">
      <c r="A5081" s="223">
        <v>87366</v>
      </c>
      <c r="B5081" s="7" t="s">
        <v>5067</v>
      </c>
      <c r="C5081" s="60" t="s">
        <v>24</v>
      </c>
      <c r="D5081" s="61">
        <v>643.02</v>
      </c>
      <c r="E5081" s="224">
        <v>0.43020000000000003</v>
      </c>
    </row>
    <row r="5082" spans="1:5" x14ac:dyDescent="0.2">
      <c r="A5082" s="223">
        <v>87283</v>
      </c>
      <c r="B5082" s="7" t="s">
        <v>5068</v>
      </c>
      <c r="C5082" s="60" t="s">
        <v>24</v>
      </c>
      <c r="D5082" s="61">
        <v>520.08000000000004</v>
      </c>
      <c r="E5082" s="224">
        <v>0.27760000000000001</v>
      </c>
    </row>
    <row r="5083" spans="1:5" x14ac:dyDescent="0.2">
      <c r="A5083" s="223">
        <v>87284</v>
      </c>
      <c r="B5083" s="7" t="s">
        <v>5069</v>
      </c>
      <c r="C5083" s="60" t="s">
        <v>24</v>
      </c>
      <c r="D5083" s="61">
        <v>500.42</v>
      </c>
      <c r="E5083" s="224">
        <v>0.24249999999999999</v>
      </c>
    </row>
    <row r="5084" spans="1:5" x14ac:dyDescent="0.2">
      <c r="A5084" s="223">
        <v>87329</v>
      </c>
      <c r="B5084" s="7" t="s">
        <v>5070</v>
      </c>
      <c r="C5084" s="60" t="s">
        <v>24</v>
      </c>
      <c r="D5084" s="61">
        <v>583.09</v>
      </c>
      <c r="E5084" s="224">
        <v>0.36149999999999999</v>
      </c>
    </row>
    <row r="5085" spans="1:5" x14ac:dyDescent="0.2">
      <c r="A5085" s="223">
        <v>87330</v>
      </c>
      <c r="B5085" s="7" t="s">
        <v>5071</v>
      </c>
      <c r="C5085" s="60" t="s">
        <v>24</v>
      </c>
      <c r="D5085" s="61">
        <v>478.86</v>
      </c>
      <c r="E5085" s="224">
        <v>0.22559999999999999</v>
      </c>
    </row>
    <row r="5086" spans="1:5" x14ac:dyDescent="0.2">
      <c r="A5086" s="223">
        <v>87375</v>
      </c>
      <c r="B5086" s="7" t="s">
        <v>5072</v>
      </c>
      <c r="C5086" s="60" t="s">
        <v>24</v>
      </c>
      <c r="D5086" s="61">
        <v>707.96</v>
      </c>
      <c r="E5086" s="224">
        <v>0.3967</v>
      </c>
    </row>
    <row r="5087" spans="1:5" x14ac:dyDescent="0.2">
      <c r="A5087" s="223">
        <v>87307</v>
      </c>
      <c r="B5087" s="7" t="s">
        <v>5073</v>
      </c>
      <c r="C5087" s="60" t="s">
        <v>24</v>
      </c>
      <c r="D5087" s="61">
        <v>598.32000000000005</v>
      </c>
      <c r="E5087" s="224">
        <v>0.27029999999999998</v>
      </c>
    </row>
    <row r="5088" spans="1:5" x14ac:dyDescent="0.2">
      <c r="A5088" s="223">
        <v>87308</v>
      </c>
      <c r="B5088" s="7" t="s">
        <v>5074</v>
      </c>
      <c r="C5088" s="60" t="s">
        <v>24</v>
      </c>
      <c r="D5088" s="61">
        <v>574.66999999999996</v>
      </c>
      <c r="E5088" s="224">
        <v>0.23519999999999999</v>
      </c>
    </row>
    <row r="5089" spans="1:5" x14ac:dyDescent="0.2">
      <c r="A5089" s="223">
        <v>87348</v>
      </c>
      <c r="B5089" s="7" t="s">
        <v>5075</v>
      </c>
      <c r="C5089" s="60" t="s">
        <v>24</v>
      </c>
      <c r="D5089" s="61">
        <v>651.92999999999995</v>
      </c>
      <c r="E5089" s="224">
        <v>0.3427</v>
      </c>
    </row>
    <row r="5090" spans="1:5" x14ac:dyDescent="0.2">
      <c r="A5090" s="223">
        <v>87349</v>
      </c>
      <c r="B5090" s="7" t="s">
        <v>5076</v>
      </c>
      <c r="C5090" s="60" t="s">
        <v>24</v>
      </c>
      <c r="D5090" s="61">
        <v>532.71</v>
      </c>
      <c r="E5090" s="224">
        <v>0.1898</v>
      </c>
    </row>
    <row r="5091" spans="1:5" x14ac:dyDescent="0.2">
      <c r="A5091" s="223">
        <v>87365</v>
      </c>
      <c r="B5091" s="7" t="s">
        <v>5077</v>
      </c>
      <c r="C5091" s="60" t="s">
        <v>24</v>
      </c>
      <c r="D5091" s="61">
        <v>607.12</v>
      </c>
      <c r="E5091" s="224">
        <v>0.44169999999999998</v>
      </c>
    </row>
    <row r="5092" spans="1:5" x14ac:dyDescent="0.2">
      <c r="A5092" s="223">
        <v>87280</v>
      </c>
      <c r="B5092" s="7" t="s">
        <v>5078</v>
      </c>
      <c r="C5092" s="60" t="s">
        <v>24</v>
      </c>
      <c r="D5092" s="61">
        <v>505.55</v>
      </c>
      <c r="E5092" s="224">
        <v>0.318</v>
      </c>
    </row>
    <row r="5093" spans="1:5" x14ac:dyDescent="0.2">
      <c r="A5093" s="223">
        <v>87281</v>
      </c>
      <c r="B5093" s="7" t="s">
        <v>5079</v>
      </c>
      <c r="C5093" s="60" t="s">
        <v>24</v>
      </c>
      <c r="D5093" s="61">
        <v>486.02</v>
      </c>
      <c r="E5093" s="224">
        <v>0.27879999999999999</v>
      </c>
    </row>
    <row r="5094" spans="1:5" x14ac:dyDescent="0.2">
      <c r="A5094" s="223">
        <v>87327</v>
      </c>
      <c r="B5094" s="7" t="s">
        <v>5080</v>
      </c>
      <c r="C5094" s="60" t="s">
        <v>24</v>
      </c>
      <c r="D5094" s="61">
        <v>539.58000000000004</v>
      </c>
      <c r="E5094" s="224">
        <v>0.3609</v>
      </c>
    </row>
    <row r="5095" spans="1:5" x14ac:dyDescent="0.2">
      <c r="A5095" s="223">
        <v>87328</v>
      </c>
      <c r="B5095" s="7" t="s">
        <v>5081</v>
      </c>
      <c r="C5095" s="60" t="s">
        <v>24</v>
      </c>
      <c r="D5095" s="61">
        <v>446.93</v>
      </c>
      <c r="E5095" s="224">
        <v>0.23050000000000001</v>
      </c>
    </row>
    <row r="5096" spans="1:5" x14ac:dyDescent="0.2">
      <c r="A5096" s="223">
        <v>87410</v>
      </c>
      <c r="B5096" s="7" t="s">
        <v>5082</v>
      </c>
      <c r="C5096" s="60" t="s">
        <v>24</v>
      </c>
      <c r="D5096" s="61">
        <v>1057.07</v>
      </c>
      <c r="E5096" s="224">
        <v>0.18640000000000001</v>
      </c>
    </row>
    <row r="5097" spans="1:5" x14ac:dyDescent="0.2">
      <c r="A5097" s="223">
        <v>95577</v>
      </c>
      <c r="B5097" s="7" t="s">
        <v>5083</v>
      </c>
      <c r="C5097" s="60" t="s">
        <v>17</v>
      </c>
      <c r="D5097" s="61">
        <v>10.88</v>
      </c>
      <c r="E5097" s="224">
        <v>0.1232</v>
      </c>
    </row>
    <row r="5098" spans="1:5" x14ac:dyDescent="0.2">
      <c r="A5098" s="223">
        <v>95578</v>
      </c>
      <c r="B5098" s="7" t="s">
        <v>5084</v>
      </c>
      <c r="C5098" s="60" t="s">
        <v>17</v>
      </c>
      <c r="D5098" s="61">
        <v>9.0399999999999991</v>
      </c>
      <c r="E5098" s="224">
        <v>8.0799999999999997E-2</v>
      </c>
    </row>
    <row r="5099" spans="1:5" x14ac:dyDescent="0.2">
      <c r="A5099" s="223">
        <v>95579</v>
      </c>
      <c r="B5099" s="7" t="s">
        <v>5085</v>
      </c>
      <c r="C5099" s="60" t="s">
        <v>17</v>
      </c>
      <c r="D5099" s="61">
        <v>8.7100000000000009</v>
      </c>
      <c r="E5099" s="224">
        <v>4.9399999999999999E-2</v>
      </c>
    </row>
    <row r="5100" spans="1:5" x14ac:dyDescent="0.2">
      <c r="A5100" s="223">
        <v>95580</v>
      </c>
      <c r="B5100" s="7" t="s">
        <v>5086</v>
      </c>
      <c r="C5100" s="60" t="s">
        <v>17</v>
      </c>
      <c r="D5100" s="61">
        <v>10.039999999999999</v>
      </c>
      <c r="E5100" s="224">
        <v>3.1899999999999998E-2</v>
      </c>
    </row>
    <row r="5101" spans="1:5" x14ac:dyDescent="0.2">
      <c r="A5101" s="223">
        <v>95581</v>
      </c>
      <c r="B5101" s="7" t="s">
        <v>5087</v>
      </c>
      <c r="C5101" s="60" t="s">
        <v>17</v>
      </c>
      <c r="D5101" s="61">
        <v>9.99</v>
      </c>
      <c r="E5101" s="224">
        <v>2.8000000000000001E-2</v>
      </c>
    </row>
    <row r="5102" spans="1:5" x14ac:dyDescent="0.2">
      <c r="A5102" s="223">
        <v>95582</v>
      </c>
      <c r="B5102" s="7" t="s">
        <v>5088</v>
      </c>
      <c r="C5102" s="60" t="s">
        <v>17</v>
      </c>
      <c r="D5102" s="61">
        <v>10.88</v>
      </c>
      <c r="E5102" s="224">
        <v>2.3E-2</v>
      </c>
    </row>
    <row r="5103" spans="1:5" x14ac:dyDescent="0.2">
      <c r="A5103" s="223">
        <v>95576</v>
      </c>
      <c r="B5103" s="7" t="s">
        <v>5089</v>
      </c>
      <c r="C5103" s="60" t="s">
        <v>17</v>
      </c>
      <c r="D5103" s="61">
        <v>12.91</v>
      </c>
      <c r="E5103" s="224">
        <v>0.21529999999999999</v>
      </c>
    </row>
    <row r="5104" spans="1:5" x14ac:dyDescent="0.2">
      <c r="A5104" s="223">
        <v>95583</v>
      </c>
      <c r="B5104" s="7" t="s">
        <v>5090</v>
      </c>
      <c r="C5104" s="60" t="s">
        <v>17</v>
      </c>
      <c r="D5104" s="61">
        <v>16.55</v>
      </c>
      <c r="E5104" s="224">
        <v>0.46589999999999998</v>
      </c>
    </row>
    <row r="5105" spans="1:5" x14ac:dyDescent="0.2">
      <c r="A5105" s="223">
        <v>95584</v>
      </c>
      <c r="B5105" s="7" t="s">
        <v>5091</v>
      </c>
      <c r="C5105" s="60" t="s">
        <v>17</v>
      </c>
      <c r="D5105" s="61">
        <v>14.42</v>
      </c>
      <c r="E5105" s="224">
        <v>0.32319999999999999</v>
      </c>
    </row>
    <row r="5106" spans="1:5" x14ac:dyDescent="0.2">
      <c r="A5106" s="223">
        <v>95593</v>
      </c>
      <c r="B5106" s="7" t="s">
        <v>5092</v>
      </c>
      <c r="C5106" s="60" t="s">
        <v>17</v>
      </c>
      <c r="D5106" s="61">
        <v>14.42</v>
      </c>
      <c r="E5106" s="224">
        <v>0.32319999999999999</v>
      </c>
    </row>
    <row r="5107" spans="1:5" x14ac:dyDescent="0.2">
      <c r="A5107" s="223">
        <v>95592</v>
      </c>
      <c r="B5107" s="7" t="s">
        <v>5093</v>
      </c>
      <c r="C5107" s="60" t="s">
        <v>17</v>
      </c>
      <c r="D5107" s="61">
        <v>16.55</v>
      </c>
      <c r="E5107" s="224">
        <v>0.46589999999999998</v>
      </c>
    </row>
    <row r="5108" spans="1:5" x14ac:dyDescent="0.2">
      <c r="A5108" s="223">
        <v>92919</v>
      </c>
      <c r="B5108" s="7" t="s">
        <v>5094</v>
      </c>
      <c r="C5108" s="60" t="s">
        <v>17</v>
      </c>
      <c r="D5108" s="61">
        <v>12.33</v>
      </c>
      <c r="E5108" s="224">
        <v>0.21820000000000001</v>
      </c>
    </row>
    <row r="5109" spans="1:5" x14ac:dyDescent="0.2">
      <c r="A5109" s="223">
        <v>92921</v>
      </c>
      <c r="B5109" s="7" t="s">
        <v>5095</v>
      </c>
      <c r="C5109" s="60" t="s">
        <v>17</v>
      </c>
      <c r="D5109" s="61">
        <v>10.130000000000001</v>
      </c>
      <c r="E5109" s="224">
        <v>0.16980000000000001</v>
      </c>
    </row>
    <row r="5110" spans="1:5" x14ac:dyDescent="0.2">
      <c r="A5110" s="223">
        <v>92922</v>
      </c>
      <c r="B5110" s="7" t="s">
        <v>5096</v>
      </c>
      <c r="C5110" s="60" t="s">
        <v>17</v>
      </c>
      <c r="D5110" s="61">
        <v>9.6300000000000008</v>
      </c>
      <c r="E5110" s="224">
        <v>0.1298</v>
      </c>
    </row>
    <row r="5111" spans="1:5" x14ac:dyDescent="0.2">
      <c r="A5111" s="223">
        <v>92923</v>
      </c>
      <c r="B5111" s="7" t="s">
        <v>5097</v>
      </c>
      <c r="C5111" s="60" t="s">
        <v>17</v>
      </c>
      <c r="D5111" s="61">
        <v>10.77</v>
      </c>
      <c r="E5111" s="224">
        <v>8.8200000000000001E-2</v>
      </c>
    </row>
    <row r="5112" spans="1:5" x14ac:dyDescent="0.2">
      <c r="A5112" s="223">
        <v>92924</v>
      </c>
      <c r="B5112" s="7" t="s">
        <v>5098</v>
      </c>
      <c r="C5112" s="60" t="s">
        <v>17</v>
      </c>
      <c r="D5112" s="61">
        <v>10.57</v>
      </c>
      <c r="E5112" s="224">
        <v>7.1900000000000006E-2</v>
      </c>
    </row>
    <row r="5113" spans="1:5" x14ac:dyDescent="0.2">
      <c r="A5113" s="223">
        <v>104104</v>
      </c>
      <c r="B5113" s="7" t="s">
        <v>5099</v>
      </c>
      <c r="C5113" s="60" t="s">
        <v>17</v>
      </c>
      <c r="D5113" s="61">
        <v>11.03</v>
      </c>
      <c r="E5113" s="224">
        <v>2.7199999999999998E-2</v>
      </c>
    </row>
    <row r="5114" spans="1:5" x14ac:dyDescent="0.2">
      <c r="A5114" s="223">
        <v>92916</v>
      </c>
      <c r="B5114" s="7" t="s">
        <v>5100</v>
      </c>
      <c r="C5114" s="60" t="s">
        <v>17</v>
      </c>
      <c r="D5114" s="61">
        <v>15.73</v>
      </c>
      <c r="E5114" s="224">
        <v>0.37319999999999998</v>
      </c>
    </row>
    <row r="5115" spans="1:5" x14ac:dyDescent="0.2">
      <c r="A5115" s="223">
        <v>92917</v>
      </c>
      <c r="B5115" s="7" t="s">
        <v>5101</v>
      </c>
      <c r="C5115" s="60" t="s">
        <v>17</v>
      </c>
      <c r="D5115" s="61">
        <v>14.21</v>
      </c>
      <c r="E5115" s="224">
        <v>0.28010000000000002</v>
      </c>
    </row>
    <row r="5116" spans="1:5" x14ac:dyDescent="0.2">
      <c r="A5116" s="223">
        <v>92915</v>
      </c>
      <c r="B5116" s="7" t="s">
        <v>5102</v>
      </c>
      <c r="C5116" s="60" t="s">
        <v>17</v>
      </c>
      <c r="D5116" s="61">
        <v>17.45</v>
      </c>
      <c r="E5116" s="224">
        <v>0.48770000000000002</v>
      </c>
    </row>
    <row r="5117" spans="1:5" x14ac:dyDescent="0.2">
      <c r="A5117" s="223">
        <v>92771</v>
      </c>
      <c r="B5117" s="7" t="s">
        <v>5103</v>
      </c>
      <c r="C5117" s="60" t="s">
        <v>17</v>
      </c>
      <c r="D5117" s="61">
        <v>10.76</v>
      </c>
      <c r="E5117" s="224">
        <v>0.1069</v>
      </c>
    </row>
    <row r="5118" spans="1:5" x14ac:dyDescent="0.2">
      <c r="A5118" s="223">
        <v>92772</v>
      </c>
      <c r="B5118" s="7" t="s">
        <v>5104</v>
      </c>
      <c r="C5118" s="60" t="s">
        <v>17</v>
      </c>
      <c r="D5118" s="61">
        <v>9.02</v>
      </c>
      <c r="E5118" s="224">
        <v>7.0999999999999994E-2</v>
      </c>
    </row>
    <row r="5119" spans="1:5" x14ac:dyDescent="0.2">
      <c r="A5119" s="223">
        <v>92773</v>
      </c>
      <c r="B5119" s="7" t="s">
        <v>5105</v>
      </c>
      <c r="C5119" s="60" t="s">
        <v>17</v>
      </c>
      <c r="D5119" s="61">
        <v>8.83</v>
      </c>
      <c r="E5119" s="224">
        <v>5.3199999999999997E-2</v>
      </c>
    </row>
    <row r="5120" spans="1:5" x14ac:dyDescent="0.2">
      <c r="A5120" s="223">
        <v>92774</v>
      </c>
      <c r="B5120" s="7" t="s">
        <v>5106</v>
      </c>
      <c r="C5120" s="60" t="s">
        <v>17</v>
      </c>
      <c r="D5120" s="61">
        <v>10.199999999999999</v>
      </c>
      <c r="E5120" s="224">
        <v>3.8199999999999998E-2</v>
      </c>
    </row>
    <row r="5121" spans="1:5" x14ac:dyDescent="0.2">
      <c r="A5121" s="223">
        <v>92769</v>
      </c>
      <c r="B5121" s="7" t="s">
        <v>5107</v>
      </c>
      <c r="C5121" s="60" t="s">
        <v>17</v>
      </c>
      <c r="D5121" s="61">
        <v>12.97</v>
      </c>
      <c r="E5121" s="224">
        <v>0.2359</v>
      </c>
    </row>
    <row r="5122" spans="1:5" x14ac:dyDescent="0.2">
      <c r="A5122" s="223">
        <v>92770</v>
      </c>
      <c r="B5122" s="7" t="s">
        <v>5108</v>
      </c>
      <c r="C5122" s="60" t="s">
        <v>17</v>
      </c>
      <c r="D5122" s="61">
        <v>12.13</v>
      </c>
      <c r="E5122" s="224">
        <v>0.15659999999999999</v>
      </c>
    </row>
    <row r="5123" spans="1:5" x14ac:dyDescent="0.2">
      <c r="A5123" s="223">
        <v>92767</v>
      </c>
      <c r="B5123" s="7" t="s">
        <v>5109</v>
      </c>
      <c r="C5123" s="60" t="s">
        <v>17</v>
      </c>
      <c r="D5123" s="61">
        <v>15.88</v>
      </c>
      <c r="E5123" s="224">
        <v>0.42249999999999999</v>
      </c>
    </row>
    <row r="5124" spans="1:5" x14ac:dyDescent="0.2">
      <c r="A5124" s="223">
        <v>92768</v>
      </c>
      <c r="B5124" s="7" t="s">
        <v>5110</v>
      </c>
      <c r="C5124" s="60" t="s">
        <v>17</v>
      </c>
      <c r="D5124" s="61">
        <v>13.85</v>
      </c>
      <c r="E5124" s="224">
        <v>0.34510000000000002</v>
      </c>
    </row>
    <row r="5125" spans="1:5" x14ac:dyDescent="0.2">
      <c r="A5125" s="223">
        <v>92762</v>
      </c>
      <c r="B5125" s="7" t="s">
        <v>5111</v>
      </c>
      <c r="C5125" s="60" t="s">
        <v>17</v>
      </c>
      <c r="D5125" s="61">
        <v>11.25</v>
      </c>
      <c r="E5125" s="224">
        <v>0.1431</v>
      </c>
    </row>
    <row r="5126" spans="1:5" x14ac:dyDescent="0.2">
      <c r="A5126" s="223">
        <v>92763</v>
      </c>
      <c r="B5126" s="7" t="s">
        <v>5112</v>
      </c>
      <c r="C5126" s="60" t="s">
        <v>17</v>
      </c>
      <c r="D5126" s="61">
        <v>9.43</v>
      </c>
      <c r="E5126" s="224">
        <v>0.1082</v>
      </c>
    </row>
    <row r="5127" spans="1:5" x14ac:dyDescent="0.2">
      <c r="A5127" s="223">
        <v>92764</v>
      </c>
      <c r="B5127" s="7" t="s">
        <v>5113</v>
      </c>
      <c r="C5127" s="60" t="s">
        <v>17</v>
      </c>
      <c r="D5127" s="61">
        <v>9.1</v>
      </c>
      <c r="E5127" s="224">
        <v>7.9100000000000004E-2</v>
      </c>
    </row>
    <row r="5128" spans="1:5" x14ac:dyDescent="0.2">
      <c r="A5128" s="223">
        <v>92765</v>
      </c>
      <c r="B5128" s="7" t="s">
        <v>5114</v>
      </c>
      <c r="C5128" s="60" t="s">
        <v>17</v>
      </c>
      <c r="D5128" s="61">
        <v>10.36</v>
      </c>
      <c r="E5128" s="224">
        <v>5.21E-2</v>
      </c>
    </row>
    <row r="5129" spans="1:5" x14ac:dyDescent="0.2">
      <c r="A5129" s="223">
        <v>92766</v>
      </c>
      <c r="B5129" s="7" t="s">
        <v>5115</v>
      </c>
      <c r="C5129" s="60" t="s">
        <v>17</v>
      </c>
      <c r="D5129" s="61">
        <v>10.24</v>
      </c>
      <c r="E5129" s="224">
        <v>4.2000000000000003E-2</v>
      </c>
    </row>
    <row r="5130" spans="1:5" x14ac:dyDescent="0.2">
      <c r="A5130" s="223">
        <v>104105</v>
      </c>
      <c r="B5130" s="7" t="s">
        <v>5116</v>
      </c>
      <c r="C5130" s="60" t="s">
        <v>17</v>
      </c>
      <c r="D5130" s="61">
        <v>11.04</v>
      </c>
      <c r="E5130" s="224">
        <v>2.81E-2</v>
      </c>
    </row>
    <row r="5131" spans="1:5" x14ac:dyDescent="0.2">
      <c r="A5131" s="223">
        <v>92760</v>
      </c>
      <c r="B5131" s="7" t="s">
        <v>5117</v>
      </c>
      <c r="C5131" s="60" t="s">
        <v>17</v>
      </c>
      <c r="D5131" s="61">
        <v>13.57</v>
      </c>
      <c r="E5131" s="224">
        <v>0.27339999999999998</v>
      </c>
    </row>
    <row r="5132" spans="1:5" x14ac:dyDescent="0.2">
      <c r="A5132" s="223">
        <v>92761</v>
      </c>
      <c r="B5132" s="7" t="s">
        <v>5118</v>
      </c>
      <c r="C5132" s="60" t="s">
        <v>17</v>
      </c>
      <c r="D5132" s="61">
        <v>12.67</v>
      </c>
      <c r="E5132" s="224">
        <v>0.19259999999999999</v>
      </c>
    </row>
    <row r="5133" spans="1:5" x14ac:dyDescent="0.2">
      <c r="A5133" s="223">
        <v>92759</v>
      </c>
      <c r="B5133" s="7" t="s">
        <v>5119</v>
      </c>
      <c r="C5133" s="60" t="s">
        <v>17</v>
      </c>
      <c r="D5133" s="61">
        <v>14.52</v>
      </c>
      <c r="E5133" s="224">
        <v>0.38429999999999997</v>
      </c>
    </row>
    <row r="5134" spans="1:5" x14ac:dyDescent="0.2">
      <c r="A5134" s="223">
        <v>104108</v>
      </c>
      <c r="B5134" s="7" t="s">
        <v>5120</v>
      </c>
      <c r="C5134" s="60" t="s">
        <v>17</v>
      </c>
      <c r="D5134" s="61">
        <v>13.16</v>
      </c>
      <c r="E5134" s="224">
        <v>0.26750000000000002</v>
      </c>
    </row>
    <row r="5135" spans="1:5" x14ac:dyDescent="0.2">
      <c r="A5135" s="223">
        <v>104107</v>
      </c>
      <c r="B5135" s="7" t="s">
        <v>5121</v>
      </c>
      <c r="C5135" s="60" t="s">
        <v>17</v>
      </c>
      <c r="D5135" s="61">
        <v>11.08</v>
      </c>
      <c r="E5135" s="224">
        <v>0.24099999999999999</v>
      </c>
    </row>
    <row r="5136" spans="1:5" x14ac:dyDescent="0.2">
      <c r="A5136" s="223">
        <v>104106</v>
      </c>
      <c r="B5136" s="7" t="s">
        <v>5122</v>
      </c>
      <c r="C5136" s="60" t="s">
        <v>17</v>
      </c>
      <c r="D5136" s="61">
        <v>10.35</v>
      </c>
      <c r="E5136" s="224">
        <v>0.1903</v>
      </c>
    </row>
    <row r="5137" spans="1:5" x14ac:dyDescent="0.2">
      <c r="A5137" s="223">
        <v>104110</v>
      </c>
      <c r="B5137" s="7" t="s">
        <v>5123</v>
      </c>
      <c r="C5137" s="60" t="s">
        <v>17</v>
      </c>
      <c r="D5137" s="61">
        <v>18.649999999999999</v>
      </c>
      <c r="E5137" s="224">
        <v>0.4713</v>
      </c>
    </row>
    <row r="5138" spans="1:5" x14ac:dyDescent="0.2">
      <c r="A5138" s="223">
        <v>104109</v>
      </c>
      <c r="B5138" s="7" t="s">
        <v>5124</v>
      </c>
      <c r="C5138" s="60" t="s">
        <v>17</v>
      </c>
      <c r="D5138" s="61">
        <v>16.27</v>
      </c>
      <c r="E5138" s="224">
        <v>0.37119999999999997</v>
      </c>
    </row>
    <row r="5139" spans="1:5" x14ac:dyDescent="0.2">
      <c r="A5139" s="223">
        <v>104111</v>
      </c>
      <c r="B5139" s="7" t="s">
        <v>5125</v>
      </c>
      <c r="C5139" s="60" t="s">
        <v>17</v>
      </c>
      <c r="D5139" s="61">
        <v>21.38</v>
      </c>
      <c r="E5139" s="224">
        <v>0.58189999999999997</v>
      </c>
    </row>
    <row r="5140" spans="1:5" x14ac:dyDescent="0.2">
      <c r="A5140" s="223">
        <v>92884</v>
      </c>
      <c r="B5140" s="7" t="s">
        <v>5126</v>
      </c>
      <c r="C5140" s="60" t="s">
        <v>17</v>
      </c>
      <c r="D5140" s="61">
        <v>12.51</v>
      </c>
      <c r="E5140" s="224">
        <v>0.17510000000000001</v>
      </c>
    </row>
    <row r="5141" spans="1:5" x14ac:dyDescent="0.2">
      <c r="A5141" s="223">
        <v>92885</v>
      </c>
      <c r="B5141" s="7" t="s">
        <v>5127</v>
      </c>
      <c r="C5141" s="60" t="s">
        <v>17</v>
      </c>
      <c r="D5141" s="61">
        <v>11.82</v>
      </c>
      <c r="E5141" s="224">
        <v>0.12859999999999999</v>
      </c>
    </row>
    <row r="5142" spans="1:5" x14ac:dyDescent="0.2">
      <c r="A5142" s="223">
        <v>92886</v>
      </c>
      <c r="B5142" s="7" t="s">
        <v>5128</v>
      </c>
      <c r="C5142" s="60" t="s">
        <v>17</v>
      </c>
      <c r="D5142" s="61">
        <v>11.25</v>
      </c>
      <c r="E5142" s="224">
        <v>8.7099999999999997E-2</v>
      </c>
    </row>
    <row r="5143" spans="1:5" x14ac:dyDescent="0.2">
      <c r="A5143" s="223">
        <v>92887</v>
      </c>
      <c r="B5143" s="7" t="s">
        <v>5129</v>
      </c>
      <c r="C5143" s="60" t="s">
        <v>17</v>
      </c>
      <c r="D5143" s="61">
        <v>11.16</v>
      </c>
      <c r="E5143" s="224">
        <v>5.6500000000000002E-2</v>
      </c>
    </row>
    <row r="5144" spans="1:5" x14ac:dyDescent="0.2">
      <c r="A5144" s="223">
        <v>92888</v>
      </c>
      <c r="B5144" s="7" t="s">
        <v>5130</v>
      </c>
      <c r="C5144" s="60" t="s">
        <v>17</v>
      </c>
      <c r="D5144" s="61">
        <v>10.88</v>
      </c>
      <c r="E5144" s="224">
        <v>3.3099999999999997E-2</v>
      </c>
    </row>
    <row r="5145" spans="1:5" x14ac:dyDescent="0.2">
      <c r="A5145" s="223">
        <v>92882</v>
      </c>
      <c r="B5145" s="7" t="s">
        <v>5131</v>
      </c>
      <c r="C5145" s="60" t="s">
        <v>17</v>
      </c>
      <c r="D5145" s="61">
        <v>13.61</v>
      </c>
      <c r="E5145" s="224">
        <v>0.33729999999999999</v>
      </c>
    </row>
    <row r="5146" spans="1:5" x14ac:dyDescent="0.2">
      <c r="A5146" s="223">
        <v>92883</v>
      </c>
      <c r="B5146" s="7" t="s">
        <v>5132</v>
      </c>
      <c r="C5146" s="60" t="s">
        <v>17</v>
      </c>
      <c r="D5146" s="61">
        <v>12.44</v>
      </c>
      <c r="E5146" s="224">
        <v>0.25159999999999999</v>
      </c>
    </row>
    <row r="5147" spans="1:5" x14ac:dyDescent="0.2">
      <c r="A5147" s="223">
        <v>92877</v>
      </c>
      <c r="B5147" s="7" t="s">
        <v>5133</v>
      </c>
      <c r="C5147" s="60" t="s">
        <v>17</v>
      </c>
      <c r="D5147" s="61">
        <v>10.16</v>
      </c>
      <c r="E5147" s="224">
        <v>4.0399999999999998E-2</v>
      </c>
    </row>
    <row r="5148" spans="1:5" x14ac:dyDescent="0.2">
      <c r="A5148" s="223">
        <v>92878</v>
      </c>
      <c r="B5148" s="7" t="s">
        <v>5134</v>
      </c>
      <c r="C5148" s="60" t="s">
        <v>17</v>
      </c>
      <c r="D5148" s="61">
        <v>9.9700000000000006</v>
      </c>
      <c r="E5148" s="224">
        <v>2.2100000000000002E-2</v>
      </c>
    </row>
    <row r="5149" spans="1:5" x14ac:dyDescent="0.2">
      <c r="A5149" s="223">
        <v>92879</v>
      </c>
      <c r="B5149" s="7" t="s">
        <v>5135</v>
      </c>
      <c r="C5149" s="60" t="s">
        <v>17</v>
      </c>
      <c r="D5149" s="61">
        <v>9.85</v>
      </c>
      <c r="E5149" s="224">
        <v>1.0200000000000001E-2</v>
      </c>
    </row>
    <row r="5150" spans="1:5" x14ac:dyDescent="0.2">
      <c r="A5150" s="223">
        <v>92880</v>
      </c>
      <c r="B5150" s="7" t="s">
        <v>5136</v>
      </c>
      <c r="C5150" s="60" t="s">
        <v>17</v>
      </c>
      <c r="D5150" s="61">
        <v>10.07</v>
      </c>
      <c r="E5150" s="224">
        <v>5.0000000000000001E-3</v>
      </c>
    </row>
    <row r="5151" spans="1:5" x14ac:dyDescent="0.2">
      <c r="A5151" s="223">
        <v>92881</v>
      </c>
      <c r="B5151" s="7" t="s">
        <v>5137</v>
      </c>
      <c r="C5151" s="60" t="s">
        <v>17</v>
      </c>
      <c r="D5151" s="61">
        <v>10.050000000000001</v>
      </c>
      <c r="E5151" s="224">
        <v>3.0000000000000001E-3</v>
      </c>
    </row>
    <row r="5152" spans="1:5" x14ac:dyDescent="0.2">
      <c r="A5152" s="223">
        <v>92875</v>
      </c>
      <c r="B5152" s="7" t="s">
        <v>5138</v>
      </c>
      <c r="C5152" s="60" t="s">
        <v>17</v>
      </c>
      <c r="D5152" s="61">
        <v>9.7799999999999994</v>
      </c>
      <c r="E5152" s="224">
        <v>0.1421</v>
      </c>
    </row>
    <row r="5153" spans="1:5" x14ac:dyDescent="0.2">
      <c r="A5153" s="223">
        <v>92876</v>
      </c>
      <c r="B5153" s="7" t="s">
        <v>5139</v>
      </c>
      <c r="C5153" s="60" t="s">
        <v>17</v>
      </c>
      <c r="D5153" s="61">
        <v>9.4499999999999993</v>
      </c>
      <c r="E5153" s="224">
        <v>7.8299999999999995E-2</v>
      </c>
    </row>
    <row r="5154" spans="1:5" x14ac:dyDescent="0.2">
      <c r="A5154" s="223">
        <v>92803</v>
      </c>
      <c r="B5154" s="7" t="s">
        <v>5140</v>
      </c>
      <c r="C5154" s="60" t="s">
        <v>17</v>
      </c>
      <c r="D5154" s="61">
        <v>9.36</v>
      </c>
      <c r="E5154" s="224">
        <v>3.1E-2</v>
      </c>
    </row>
    <row r="5155" spans="1:5" x14ac:dyDescent="0.2">
      <c r="A5155" s="223">
        <v>92804</v>
      </c>
      <c r="B5155" s="7" t="s">
        <v>5141</v>
      </c>
      <c r="C5155" s="60" t="s">
        <v>17</v>
      </c>
      <c r="D5155" s="61">
        <v>8.02</v>
      </c>
      <c r="E5155" s="224">
        <v>0.02</v>
      </c>
    </row>
    <row r="5156" spans="1:5" x14ac:dyDescent="0.2">
      <c r="A5156" s="223">
        <v>92805</v>
      </c>
      <c r="B5156" s="7" t="s">
        <v>5142</v>
      </c>
      <c r="C5156" s="60" t="s">
        <v>17</v>
      </c>
      <c r="D5156" s="61">
        <v>7.93</v>
      </c>
      <c r="E5156" s="224">
        <v>8.8000000000000005E-3</v>
      </c>
    </row>
    <row r="5157" spans="1:5" x14ac:dyDescent="0.2">
      <c r="A5157" s="223">
        <v>92806</v>
      </c>
      <c r="B5157" s="7" t="s">
        <v>5143</v>
      </c>
      <c r="C5157" s="60" t="s">
        <v>17</v>
      </c>
      <c r="D5157" s="61">
        <v>9.34</v>
      </c>
      <c r="E5157" s="224">
        <v>3.2000000000000002E-3</v>
      </c>
    </row>
    <row r="5158" spans="1:5" x14ac:dyDescent="0.2">
      <c r="A5158" s="223">
        <v>92798</v>
      </c>
      <c r="B5158" s="7" t="s">
        <v>5144</v>
      </c>
      <c r="C5158" s="60" t="s">
        <v>17</v>
      </c>
      <c r="D5158" s="61">
        <v>9.34</v>
      </c>
      <c r="E5158" s="224">
        <v>3.2000000000000002E-3</v>
      </c>
    </row>
    <row r="5159" spans="1:5" x14ac:dyDescent="0.2">
      <c r="A5159" s="223">
        <v>95448</v>
      </c>
      <c r="B5159" s="7" t="s">
        <v>5145</v>
      </c>
      <c r="C5159" s="60" t="s">
        <v>17</v>
      </c>
      <c r="D5159" s="61">
        <v>10.24</v>
      </c>
      <c r="E5159" s="224">
        <v>1E-3</v>
      </c>
    </row>
    <row r="5160" spans="1:5" x14ac:dyDescent="0.2">
      <c r="A5160" s="223">
        <v>92801</v>
      </c>
      <c r="B5160" s="7" t="s">
        <v>5146</v>
      </c>
      <c r="C5160" s="60" t="s">
        <v>17</v>
      </c>
      <c r="D5160" s="61">
        <v>10.27</v>
      </c>
      <c r="E5160" s="224">
        <v>0.1013</v>
      </c>
    </row>
    <row r="5161" spans="1:5" x14ac:dyDescent="0.2">
      <c r="A5161" s="223">
        <v>92802</v>
      </c>
      <c r="B5161" s="7" t="s">
        <v>5147</v>
      </c>
      <c r="C5161" s="60" t="s">
        <v>17</v>
      </c>
      <c r="D5161" s="61">
        <v>10.17</v>
      </c>
      <c r="E5161" s="224">
        <v>5.3100000000000001E-2</v>
      </c>
    </row>
    <row r="5162" spans="1:5" x14ac:dyDescent="0.2">
      <c r="A5162" s="223">
        <v>92799</v>
      </c>
      <c r="B5162" s="7" t="s">
        <v>5148</v>
      </c>
      <c r="C5162" s="60" t="s">
        <v>17</v>
      </c>
      <c r="D5162" s="61">
        <v>11.43</v>
      </c>
      <c r="E5162" s="224">
        <v>0.27560000000000001</v>
      </c>
    </row>
    <row r="5163" spans="1:5" x14ac:dyDescent="0.2">
      <c r="A5163" s="223">
        <v>92800</v>
      </c>
      <c r="B5163" s="7" t="s">
        <v>5149</v>
      </c>
      <c r="C5163" s="60" t="s">
        <v>17</v>
      </c>
      <c r="D5163" s="61">
        <v>10.24</v>
      </c>
      <c r="E5163" s="224">
        <v>0.19139999999999999</v>
      </c>
    </row>
    <row r="5164" spans="1:5" x14ac:dyDescent="0.2">
      <c r="A5164" s="223">
        <v>95605</v>
      </c>
      <c r="B5164" s="7" t="s">
        <v>5150</v>
      </c>
      <c r="C5164" s="60" t="s">
        <v>43</v>
      </c>
      <c r="D5164" s="61">
        <v>76.650000000000006</v>
      </c>
      <c r="E5164" s="224">
        <v>0.91439999999999999</v>
      </c>
    </row>
    <row r="5165" spans="1:5" x14ac:dyDescent="0.2">
      <c r="A5165" s="223">
        <v>95602</v>
      </c>
      <c r="B5165" s="7" t="s">
        <v>5151</v>
      </c>
      <c r="C5165" s="60" t="s">
        <v>43</v>
      </c>
      <c r="D5165" s="61">
        <v>15.76</v>
      </c>
      <c r="E5165" s="224">
        <v>0.91500000000000004</v>
      </c>
    </row>
    <row r="5166" spans="1:5" x14ac:dyDescent="0.2">
      <c r="A5166" s="223">
        <v>95603</v>
      </c>
      <c r="B5166" s="7" t="s">
        <v>5152</v>
      </c>
      <c r="C5166" s="60" t="s">
        <v>43</v>
      </c>
      <c r="D5166" s="61">
        <v>26.9</v>
      </c>
      <c r="E5166" s="224">
        <v>0.91449999999999998</v>
      </c>
    </row>
    <row r="5167" spans="1:5" x14ac:dyDescent="0.2">
      <c r="A5167" s="223">
        <v>95604</v>
      </c>
      <c r="B5167" s="7" t="s">
        <v>5153</v>
      </c>
      <c r="C5167" s="60" t="s">
        <v>43</v>
      </c>
      <c r="D5167" s="61">
        <v>41.74</v>
      </c>
      <c r="E5167" s="224">
        <v>0.91449999999999998</v>
      </c>
    </row>
    <row r="5168" spans="1:5" x14ac:dyDescent="0.2">
      <c r="A5168" s="223">
        <v>95601</v>
      </c>
      <c r="B5168" s="7" t="s">
        <v>5154</v>
      </c>
      <c r="C5168" s="60" t="s">
        <v>43</v>
      </c>
      <c r="D5168" s="61">
        <v>9.85</v>
      </c>
      <c r="E5168" s="224">
        <v>0.91469999999999996</v>
      </c>
    </row>
    <row r="5169" spans="1:5" x14ac:dyDescent="0.2">
      <c r="A5169" s="223">
        <v>102521</v>
      </c>
      <c r="B5169" s="7" t="s">
        <v>5155</v>
      </c>
      <c r="C5169" s="60" t="s">
        <v>43</v>
      </c>
      <c r="D5169" s="61">
        <v>63.23</v>
      </c>
      <c r="E5169" s="224">
        <v>0.91439999999999999</v>
      </c>
    </row>
    <row r="5170" spans="1:5" x14ac:dyDescent="0.2">
      <c r="A5170" s="223">
        <v>102522</v>
      </c>
      <c r="B5170" s="7" t="s">
        <v>5156</v>
      </c>
      <c r="C5170" s="60" t="s">
        <v>43</v>
      </c>
      <c r="D5170" s="61">
        <v>92.77</v>
      </c>
      <c r="E5170" s="224">
        <v>0.9143</v>
      </c>
    </row>
    <row r="5171" spans="1:5" x14ac:dyDescent="0.2">
      <c r="A5171" s="223">
        <v>102523</v>
      </c>
      <c r="B5171" s="7" t="s">
        <v>5157</v>
      </c>
      <c r="C5171" s="60" t="s">
        <v>43</v>
      </c>
      <c r="D5171" s="61">
        <v>122.3</v>
      </c>
      <c r="E5171" s="224">
        <v>0.9143</v>
      </c>
    </row>
    <row r="5172" spans="1:5" x14ac:dyDescent="0.2">
      <c r="A5172" s="223">
        <v>95608</v>
      </c>
      <c r="B5172" s="7" t="s">
        <v>5158</v>
      </c>
      <c r="C5172" s="60" t="s">
        <v>43</v>
      </c>
      <c r="D5172" s="61">
        <v>39.79</v>
      </c>
      <c r="E5172" s="224">
        <v>0.5393</v>
      </c>
    </row>
    <row r="5173" spans="1:5" x14ac:dyDescent="0.2">
      <c r="A5173" s="223">
        <v>95609</v>
      </c>
      <c r="B5173" s="7" t="s">
        <v>5159</v>
      </c>
      <c r="C5173" s="60" t="s">
        <v>43</v>
      </c>
      <c r="D5173" s="61">
        <v>50.46</v>
      </c>
      <c r="E5173" s="224">
        <v>0.53920000000000001</v>
      </c>
    </row>
    <row r="5174" spans="1:5" x14ac:dyDescent="0.2">
      <c r="A5174" s="223">
        <v>95607</v>
      </c>
      <c r="B5174" s="7" t="s">
        <v>5160</v>
      </c>
      <c r="C5174" s="60" t="s">
        <v>43</v>
      </c>
      <c r="D5174" s="61">
        <v>27.43</v>
      </c>
      <c r="E5174" s="224">
        <v>0.53920000000000001</v>
      </c>
    </row>
    <row r="5175" spans="1:5" x14ac:dyDescent="0.2">
      <c r="A5175" s="223">
        <v>95996</v>
      </c>
      <c r="B5175" s="7" t="s">
        <v>5161</v>
      </c>
      <c r="C5175" s="60" t="s">
        <v>24</v>
      </c>
      <c r="D5175" s="61">
        <v>1848.09</v>
      </c>
      <c r="E5175" s="224">
        <v>2.0299999999999999E-2</v>
      </c>
    </row>
    <row r="5176" spans="1:5" x14ac:dyDescent="0.2">
      <c r="A5176" s="223">
        <v>95995</v>
      </c>
      <c r="B5176" s="7" t="s">
        <v>5162</v>
      </c>
      <c r="C5176" s="60" t="s">
        <v>24</v>
      </c>
      <c r="D5176" s="61">
        <v>2133.66</v>
      </c>
      <c r="E5176" s="224">
        <v>2.46E-2</v>
      </c>
    </row>
    <row r="5177" spans="1:5" x14ac:dyDescent="0.2">
      <c r="A5177" s="223">
        <v>106138</v>
      </c>
      <c r="B5177" s="7" t="s">
        <v>5163</v>
      </c>
      <c r="C5177" s="60" t="s">
        <v>410</v>
      </c>
      <c r="D5177" s="61">
        <v>9.01</v>
      </c>
      <c r="E5177" s="224">
        <v>0.2142</v>
      </c>
    </row>
    <row r="5178" spans="1:5" x14ac:dyDescent="0.2">
      <c r="A5178" s="223">
        <v>106135</v>
      </c>
      <c r="B5178" s="7" t="s">
        <v>5164</v>
      </c>
      <c r="C5178" s="60" t="s">
        <v>410</v>
      </c>
      <c r="D5178" s="61">
        <v>7.7</v>
      </c>
      <c r="E5178" s="224">
        <v>0.1857</v>
      </c>
    </row>
    <row r="5179" spans="1:5" x14ac:dyDescent="0.2">
      <c r="A5179" s="223">
        <v>106137</v>
      </c>
      <c r="B5179" s="7" t="s">
        <v>5165</v>
      </c>
      <c r="C5179" s="60" t="s">
        <v>410</v>
      </c>
      <c r="D5179" s="61">
        <v>10.44</v>
      </c>
      <c r="E5179" s="224">
        <v>0.2261</v>
      </c>
    </row>
    <row r="5180" spans="1:5" x14ac:dyDescent="0.2">
      <c r="A5180" s="223">
        <v>96001</v>
      </c>
      <c r="B5180" s="7" t="s">
        <v>5166</v>
      </c>
      <c r="C5180" s="60" t="s">
        <v>410</v>
      </c>
      <c r="D5180" s="61">
        <v>8.84</v>
      </c>
      <c r="E5180" s="224">
        <v>0.1968</v>
      </c>
    </row>
    <row r="5181" spans="1:5" x14ac:dyDescent="0.2">
      <c r="A5181" s="223">
        <v>106136</v>
      </c>
      <c r="B5181" s="7" t="s">
        <v>5167</v>
      </c>
      <c r="C5181" s="60" t="s">
        <v>410</v>
      </c>
      <c r="D5181" s="61">
        <v>12.21</v>
      </c>
      <c r="E5181" s="224">
        <v>0.23749999999999999</v>
      </c>
    </row>
    <row r="5182" spans="1:5" x14ac:dyDescent="0.2">
      <c r="A5182" s="223">
        <v>106134</v>
      </c>
      <c r="B5182" s="7" t="s">
        <v>5168</v>
      </c>
      <c r="C5182" s="60" t="s">
        <v>410</v>
      </c>
      <c r="D5182" s="61">
        <v>10.25</v>
      </c>
      <c r="E5182" s="224">
        <v>0.20880000000000001</v>
      </c>
    </row>
    <row r="5183" spans="1:5" x14ac:dyDescent="0.2">
      <c r="A5183" s="223">
        <v>94880</v>
      </c>
      <c r="B5183" s="7" t="s">
        <v>5169</v>
      </c>
      <c r="C5183" s="60" t="s">
        <v>23</v>
      </c>
      <c r="D5183" s="61">
        <v>46.25</v>
      </c>
      <c r="E5183" s="224">
        <v>0.3952</v>
      </c>
    </row>
    <row r="5184" spans="1:5" x14ac:dyDescent="0.2">
      <c r="A5184" s="223">
        <v>94882</v>
      </c>
      <c r="B5184" s="7" t="s">
        <v>5170</v>
      </c>
      <c r="C5184" s="60" t="s">
        <v>23</v>
      </c>
      <c r="D5184" s="61">
        <v>53.46</v>
      </c>
      <c r="E5184" s="224">
        <v>0.40570000000000001</v>
      </c>
    </row>
    <row r="5185" spans="1:5" x14ac:dyDescent="0.2">
      <c r="A5185" s="223">
        <v>94884</v>
      </c>
      <c r="B5185" s="7" t="s">
        <v>5171</v>
      </c>
      <c r="C5185" s="60" t="s">
        <v>23</v>
      </c>
      <c r="D5185" s="61">
        <v>68.08</v>
      </c>
      <c r="E5185" s="224">
        <v>0.4199</v>
      </c>
    </row>
    <row r="5186" spans="1:5" x14ac:dyDescent="0.2">
      <c r="A5186" s="223">
        <v>94870</v>
      </c>
      <c r="B5186" s="7" t="s">
        <v>5172</v>
      </c>
      <c r="C5186" s="60" t="s">
        <v>23</v>
      </c>
      <c r="D5186" s="61">
        <v>2.27</v>
      </c>
      <c r="E5186" s="224">
        <v>0.39650000000000002</v>
      </c>
    </row>
    <row r="5187" spans="1:5" x14ac:dyDescent="0.2">
      <c r="A5187" s="223">
        <v>94872</v>
      </c>
      <c r="B5187" s="7" t="s">
        <v>5173</v>
      </c>
      <c r="C5187" s="60" t="s">
        <v>23</v>
      </c>
      <c r="D5187" s="61">
        <v>3.08</v>
      </c>
      <c r="E5187" s="224">
        <v>0.51300000000000001</v>
      </c>
    </row>
    <row r="5188" spans="1:5" x14ac:dyDescent="0.2">
      <c r="A5188" s="223">
        <v>90746</v>
      </c>
      <c r="B5188" s="7" t="s">
        <v>5174</v>
      </c>
      <c r="C5188" s="60" t="s">
        <v>23</v>
      </c>
      <c r="D5188" s="61">
        <v>3.72</v>
      </c>
      <c r="E5188" s="224">
        <v>1</v>
      </c>
    </row>
    <row r="5189" spans="1:5" x14ac:dyDescent="0.2">
      <c r="A5189" s="223">
        <v>90747</v>
      </c>
      <c r="B5189" s="7" t="s">
        <v>5175</v>
      </c>
      <c r="C5189" s="60" t="s">
        <v>23</v>
      </c>
      <c r="D5189" s="61">
        <v>17.8</v>
      </c>
      <c r="E5189" s="224">
        <v>0.47189999999999999</v>
      </c>
    </row>
    <row r="5190" spans="1:5" x14ac:dyDescent="0.2">
      <c r="A5190" s="223">
        <v>94876</v>
      </c>
      <c r="B5190" s="7" t="s">
        <v>5176</v>
      </c>
      <c r="C5190" s="60" t="s">
        <v>23</v>
      </c>
      <c r="D5190" s="61">
        <v>30.7</v>
      </c>
      <c r="E5190" s="224">
        <v>0.4143</v>
      </c>
    </row>
    <row r="5191" spans="1:5" x14ac:dyDescent="0.2">
      <c r="A5191" s="223">
        <v>94878</v>
      </c>
      <c r="B5191" s="7" t="s">
        <v>5177</v>
      </c>
      <c r="C5191" s="60" t="s">
        <v>23</v>
      </c>
      <c r="D5191" s="61">
        <v>35.380000000000003</v>
      </c>
      <c r="E5191" s="224">
        <v>0.4214</v>
      </c>
    </row>
    <row r="5192" spans="1:5" x14ac:dyDescent="0.2">
      <c r="A5192" s="223">
        <v>90740</v>
      </c>
      <c r="B5192" s="7" t="s">
        <v>5178</v>
      </c>
      <c r="C5192" s="60" t="s">
        <v>23</v>
      </c>
      <c r="D5192" s="61">
        <v>4.53</v>
      </c>
      <c r="E5192" s="224">
        <v>1</v>
      </c>
    </row>
    <row r="5193" spans="1:5" x14ac:dyDescent="0.2">
      <c r="A5193" s="223">
        <v>90741</v>
      </c>
      <c r="B5193" s="7" t="s">
        <v>5179</v>
      </c>
      <c r="C5193" s="60" t="s">
        <v>23</v>
      </c>
      <c r="D5193" s="61">
        <v>5.17</v>
      </c>
      <c r="E5193" s="224">
        <v>1</v>
      </c>
    </row>
    <row r="5194" spans="1:5" x14ac:dyDescent="0.2">
      <c r="A5194" s="223">
        <v>90742</v>
      </c>
      <c r="B5194" s="7" t="s">
        <v>5180</v>
      </c>
      <c r="C5194" s="60" t="s">
        <v>23</v>
      </c>
      <c r="D5194" s="61">
        <v>5.8</v>
      </c>
      <c r="E5194" s="224">
        <v>1</v>
      </c>
    </row>
    <row r="5195" spans="1:5" x14ac:dyDescent="0.2">
      <c r="A5195" s="223">
        <v>90743</v>
      </c>
      <c r="B5195" s="7" t="s">
        <v>5181</v>
      </c>
      <c r="C5195" s="60" t="s">
        <v>23</v>
      </c>
      <c r="D5195" s="61">
        <v>6.44</v>
      </c>
      <c r="E5195" s="224">
        <v>1</v>
      </c>
    </row>
    <row r="5196" spans="1:5" x14ac:dyDescent="0.2">
      <c r="A5196" s="223">
        <v>90744</v>
      </c>
      <c r="B5196" s="7" t="s">
        <v>5182</v>
      </c>
      <c r="C5196" s="60" t="s">
        <v>23</v>
      </c>
      <c r="D5196" s="61">
        <v>7.07</v>
      </c>
      <c r="E5196" s="224">
        <v>1</v>
      </c>
    </row>
    <row r="5197" spans="1:5" x14ac:dyDescent="0.2">
      <c r="A5197" s="223">
        <v>90745</v>
      </c>
      <c r="B5197" s="7" t="s">
        <v>5183</v>
      </c>
      <c r="C5197" s="60" t="s">
        <v>23</v>
      </c>
      <c r="D5197" s="61">
        <v>10.59</v>
      </c>
      <c r="E5197" s="224">
        <v>0.59299999999999997</v>
      </c>
    </row>
    <row r="5198" spans="1:5" x14ac:dyDescent="0.2">
      <c r="A5198" s="223">
        <v>90733</v>
      </c>
      <c r="B5198" s="7" t="s">
        <v>5184</v>
      </c>
      <c r="C5198" s="60" t="s">
        <v>23</v>
      </c>
      <c r="D5198" s="61">
        <v>3.43</v>
      </c>
      <c r="E5198" s="224">
        <v>1</v>
      </c>
    </row>
    <row r="5199" spans="1:5" x14ac:dyDescent="0.2">
      <c r="A5199" s="223">
        <v>90734</v>
      </c>
      <c r="B5199" s="7" t="s">
        <v>5185</v>
      </c>
      <c r="C5199" s="60" t="s">
        <v>23</v>
      </c>
      <c r="D5199" s="61">
        <v>4.07</v>
      </c>
      <c r="E5199" s="224">
        <v>1</v>
      </c>
    </row>
    <row r="5200" spans="1:5" x14ac:dyDescent="0.2">
      <c r="A5200" s="223">
        <v>90735</v>
      </c>
      <c r="B5200" s="7" t="s">
        <v>5186</v>
      </c>
      <c r="C5200" s="60" t="s">
        <v>23</v>
      </c>
      <c r="D5200" s="61">
        <v>4.7</v>
      </c>
      <c r="E5200" s="224">
        <v>1</v>
      </c>
    </row>
    <row r="5201" spans="1:5" x14ac:dyDescent="0.2">
      <c r="A5201" s="223">
        <v>90736</v>
      </c>
      <c r="B5201" s="7" t="s">
        <v>5187</v>
      </c>
      <c r="C5201" s="60" t="s">
        <v>23</v>
      </c>
      <c r="D5201" s="61">
        <v>5.34</v>
      </c>
      <c r="E5201" s="224">
        <v>1</v>
      </c>
    </row>
    <row r="5202" spans="1:5" x14ac:dyDescent="0.2">
      <c r="A5202" s="223">
        <v>90737</v>
      </c>
      <c r="B5202" s="7" t="s">
        <v>5188</v>
      </c>
      <c r="C5202" s="60" t="s">
        <v>23</v>
      </c>
      <c r="D5202" s="61">
        <v>5.97</v>
      </c>
      <c r="E5202" s="224">
        <v>1</v>
      </c>
    </row>
    <row r="5203" spans="1:5" x14ac:dyDescent="0.2">
      <c r="A5203" s="223">
        <v>90738</v>
      </c>
      <c r="B5203" s="7" t="s">
        <v>5189</v>
      </c>
      <c r="C5203" s="60" t="s">
        <v>23</v>
      </c>
      <c r="D5203" s="61">
        <v>6.61</v>
      </c>
      <c r="E5203" s="224">
        <v>1</v>
      </c>
    </row>
    <row r="5204" spans="1:5" x14ac:dyDescent="0.2">
      <c r="A5204" s="223">
        <v>90739</v>
      </c>
      <c r="B5204" s="7" t="s">
        <v>5190</v>
      </c>
      <c r="C5204" s="60" t="s">
        <v>23</v>
      </c>
      <c r="D5204" s="61">
        <v>9.48</v>
      </c>
      <c r="E5204" s="224">
        <v>0.59279999999999999</v>
      </c>
    </row>
    <row r="5205" spans="1:5" x14ac:dyDescent="0.2">
      <c r="A5205" s="223">
        <v>90724</v>
      </c>
      <c r="B5205" s="7" t="s">
        <v>5191</v>
      </c>
      <c r="C5205" s="60" t="s">
        <v>43</v>
      </c>
      <c r="D5205" s="61">
        <v>24.57</v>
      </c>
      <c r="E5205" s="224">
        <v>0.96130000000000004</v>
      </c>
    </row>
    <row r="5206" spans="1:5" x14ac:dyDescent="0.2">
      <c r="A5206" s="223">
        <v>102267</v>
      </c>
      <c r="B5206" s="7" t="s">
        <v>5192</v>
      </c>
      <c r="C5206" s="60" t="s">
        <v>43</v>
      </c>
      <c r="D5206" s="61">
        <v>132.83000000000001</v>
      </c>
      <c r="E5206" s="224">
        <v>0.93930000000000002</v>
      </c>
    </row>
    <row r="5207" spans="1:5" x14ac:dyDescent="0.2">
      <c r="A5207" s="223">
        <v>102268</v>
      </c>
      <c r="B5207" s="7" t="s">
        <v>5193</v>
      </c>
      <c r="C5207" s="60" t="s">
        <v>43</v>
      </c>
      <c r="D5207" s="61">
        <v>149.9</v>
      </c>
      <c r="E5207" s="224">
        <v>0.93889999999999996</v>
      </c>
    </row>
    <row r="5208" spans="1:5" x14ac:dyDescent="0.2">
      <c r="A5208" s="223">
        <v>90725</v>
      </c>
      <c r="B5208" s="7" t="s">
        <v>5194</v>
      </c>
      <c r="C5208" s="60" t="s">
        <v>43</v>
      </c>
      <c r="D5208" s="61">
        <v>30.26</v>
      </c>
      <c r="E5208" s="224">
        <v>0.95669999999999999</v>
      </c>
    </row>
    <row r="5209" spans="1:5" x14ac:dyDescent="0.2">
      <c r="A5209" s="223">
        <v>102269</v>
      </c>
      <c r="B5209" s="7" t="s">
        <v>5195</v>
      </c>
      <c r="C5209" s="60" t="s">
        <v>43</v>
      </c>
      <c r="D5209" s="61">
        <v>184.04</v>
      </c>
      <c r="E5209" s="224">
        <v>0.93820000000000003</v>
      </c>
    </row>
    <row r="5210" spans="1:5" x14ac:dyDescent="0.2">
      <c r="A5210" s="223">
        <v>90726</v>
      </c>
      <c r="B5210" s="7" t="s">
        <v>5196</v>
      </c>
      <c r="C5210" s="60" t="s">
        <v>43</v>
      </c>
      <c r="D5210" s="61">
        <v>36.03</v>
      </c>
      <c r="E5210" s="224">
        <v>0.95169999999999999</v>
      </c>
    </row>
    <row r="5211" spans="1:5" x14ac:dyDescent="0.2">
      <c r="A5211" s="223">
        <v>90727</v>
      </c>
      <c r="B5211" s="7" t="s">
        <v>5197</v>
      </c>
      <c r="C5211" s="60" t="s">
        <v>43</v>
      </c>
      <c r="D5211" s="61">
        <v>41.72</v>
      </c>
      <c r="E5211" s="224">
        <v>0.94969999999999999</v>
      </c>
    </row>
    <row r="5212" spans="1:5" x14ac:dyDescent="0.2">
      <c r="A5212" s="223">
        <v>90728</v>
      </c>
      <c r="B5212" s="7" t="s">
        <v>5198</v>
      </c>
      <c r="C5212" s="60" t="s">
        <v>43</v>
      </c>
      <c r="D5212" s="61">
        <v>47.41</v>
      </c>
      <c r="E5212" s="224">
        <v>0.94789999999999996</v>
      </c>
    </row>
    <row r="5213" spans="1:5" x14ac:dyDescent="0.2">
      <c r="A5213" s="223">
        <v>90729</v>
      </c>
      <c r="B5213" s="7" t="s">
        <v>5199</v>
      </c>
      <c r="C5213" s="60" t="s">
        <v>43</v>
      </c>
      <c r="D5213" s="61">
        <v>53.09</v>
      </c>
      <c r="E5213" s="224">
        <v>0.94630000000000003</v>
      </c>
    </row>
    <row r="5214" spans="1:5" x14ac:dyDescent="0.2">
      <c r="A5214" s="223">
        <v>90730</v>
      </c>
      <c r="B5214" s="7" t="s">
        <v>5200</v>
      </c>
      <c r="C5214" s="60" t="s">
        <v>43</v>
      </c>
      <c r="D5214" s="61">
        <v>58.79</v>
      </c>
      <c r="E5214" s="224">
        <v>0.94520000000000004</v>
      </c>
    </row>
    <row r="5215" spans="1:5" x14ac:dyDescent="0.2">
      <c r="A5215" s="223">
        <v>90731</v>
      </c>
      <c r="B5215" s="7" t="s">
        <v>5201</v>
      </c>
      <c r="C5215" s="60" t="s">
        <v>43</v>
      </c>
      <c r="D5215" s="61">
        <v>64.47</v>
      </c>
      <c r="E5215" s="224">
        <v>0.94450000000000001</v>
      </c>
    </row>
    <row r="5216" spans="1:5" x14ac:dyDescent="0.2">
      <c r="A5216" s="223">
        <v>90732</v>
      </c>
      <c r="B5216" s="7" t="s">
        <v>5202</v>
      </c>
      <c r="C5216" s="60" t="s">
        <v>43</v>
      </c>
      <c r="D5216" s="61">
        <v>81.55</v>
      </c>
      <c r="E5216" s="224">
        <v>0.9425</v>
      </c>
    </row>
    <row r="5217" spans="1:5" x14ac:dyDescent="0.2">
      <c r="A5217" s="223">
        <v>102265</v>
      </c>
      <c r="B5217" s="7" t="s">
        <v>5203</v>
      </c>
      <c r="C5217" s="60" t="s">
        <v>43</v>
      </c>
      <c r="D5217" s="61">
        <v>104.31</v>
      </c>
      <c r="E5217" s="224">
        <v>0.94079999999999997</v>
      </c>
    </row>
    <row r="5218" spans="1:5" x14ac:dyDescent="0.2">
      <c r="A5218" s="223">
        <v>102266</v>
      </c>
      <c r="B5218" s="7" t="s">
        <v>5204</v>
      </c>
      <c r="C5218" s="60" t="s">
        <v>43</v>
      </c>
      <c r="D5218" s="61">
        <v>115.69</v>
      </c>
      <c r="E5218" s="224">
        <v>0.94040000000000001</v>
      </c>
    </row>
    <row r="5219" spans="1:5" x14ac:dyDescent="0.2">
      <c r="A5219" s="223">
        <v>94879</v>
      </c>
      <c r="B5219" s="7" t="s">
        <v>5205</v>
      </c>
      <c r="C5219" s="60" t="s">
        <v>23</v>
      </c>
      <c r="D5219" s="61">
        <v>2745.75</v>
      </c>
      <c r="E5219" s="224">
        <v>6.7000000000000002E-3</v>
      </c>
    </row>
    <row r="5220" spans="1:5" x14ac:dyDescent="0.2">
      <c r="A5220" s="223">
        <v>94881</v>
      </c>
      <c r="B5220" s="7" t="s">
        <v>5206</v>
      </c>
      <c r="C5220" s="60" t="s">
        <v>23</v>
      </c>
      <c r="D5220" s="61">
        <v>3784.35</v>
      </c>
      <c r="E5220" s="224">
        <v>5.7000000000000002E-3</v>
      </c>
    </row>
    <row r="5221" spans="1:5" x14ac:dyDescent="0.2">
      <c r="A5221" s="223">
        <v>94869</v>
      </c>
      <c r="B5221" s="7" t="s">
        <v>5207</v>
      </c>
      <c r="C5221" s="60" t="s">
        <v>23</v>
      </c>
      <c r="D5221" s="61">
        <v>194.24</v>
      </c>
      <c r="E5221" s="224">
        <v>4.5999999999999999E-3</v>
      </c>
    </row>
    <row r="5222" spans="1:5" x14ac:dyDescent="0.2">
      <c r="A5222" s="223">
        <v>94871</v>
      </c>
      <c r="B5222" s="7" t="s">
        <v>5208</v>
      </c>
      <c r="C5222" s="60" t="s">
        <v>23</v>
      </c>
      <c r="D5222" s="61">
        <v>303.83999999999997</v>
      </c>
      <c r="E5222" s="224">
        <v>5.1999999999999998E-3</v>
      </c>
    </row>
    <row r="5223" spans="1:5" x14ac:dyDescent="0.2">
      <c r="A5223" s="223">
        <v>90708</v>
      </c>
      <c r="B5223" s="7" t="s">
        <v>5209</v>
      </c>
      <c r="C5223" s="60" t="s">
        <v>23</v>
      </c>
      <c r="D5223" s="61">
        <v>1097.68</v>
      </c>
      <c r="E5223" s="224">
        <v>7.7000000000000002E-3</v>
      </c>
    </row>
    <row r="5224" spans="1:5" x14ac:dyDescent="0.2">
      <c r="A5224" s="223">
        <v>94875</v>
      </c>
      <c r="B5224" s="7" t="s">
        <v>5210</v>
      </c>
      <c r="C5224" s="60" t="s">
        <v>23</v>
      </c>
      <c r="D5224" s="61">
        <v>1783.08</v>
      </c>
      <c r="E5224" s="224">
        <v>7.1000000000000004E-3</v>
      </c>
    </row>
    <row r="5225" spans="1:5" x14ac:dyDescent="0.2">
      <c r="A5225" s="223">
        <v>102264</v>
      </c>
      <c r="B5225" s="7" t="s">
        <v>5211</v>
      </c>
      <c r="C5225" s="60" t="s">
        <v>23</v>
      </c>
      <c r="D5225" s="61">
        <v>22.49</v>
      </c>
      <c r="E5225" s="224">
        <v>0.1525</v>
      </c>
    </row>
    <row r="5226" spans="1:5" x14ac:dyDescent="0.2">
      <c r="A5226" s="223">
        <v>90701</v>
      </c>
      <c r="B5226" s="7" t="s">
        <v>5212</v>
      </c>
      <c r="C5226" s="60" t="s">
        <v>23</v>
      </c>
      <c r="D5226" s="61">
        <v>78.5</v>
      </c>
      <c r="E5226" s="224">
        <v>5.7700000000000001E-2</v>
      </c>
    </row>
    <row r="5227" spans="1:5" x14ac:dyDescent="0.2">
      <c r="A5227" s="223">
        <v>90702</v>
      </c>
      <c r="B5227" s="7" t="s">
        <v>5213</v>
      </c>
      <c r="C5227" s="60" t="s">
        <v>23</v>
      </c>
      <c r="D5227" s="61">
        <v>130.33000000000001</v>
      </c>
      <c r="E5227" s="224">
        <v>3.9699999999999999E-2</v>
      </c>
    </row>
    <row r="5228" spans="1:5" x14ac:dyDescent="0.2">
      <c r="A5228" s="223">
        <v>90703</v>
      </c>
      <c r="B5228" s="7" t="s">
        <v>5214</v>
      </c>
      <c r="C5228" s="60" t="s">
        <v>23</v>
      </c>
      <c r="D5228" s="61">
        <v>204.06</v>
      </c>
      <c r="E5228" s="224">
        <v>2.8400000000000002E-2</v>
      </c>
    </row>
    <row r="5229" spans="1:5" x14ac:dyDescent="0.2">
      <c r="A5229" s="223">
        <v>90704</v>
      </c>
      <c r="B5229" s="7" t="s">
        <v>5215</v>
      </c>
      <c r="C5229" s="60" t="s">
        <v>23</v>
      </c>
      <c r="D5229" s="61">
        <v>302.76</v>
      </c>
      <c r="E5229" s="224">
        <v>2.1299999999999999E-2</v>
      </c>
    </row>
    <row r="5230" spans="1:5" x14ac:dyDescent="0.2">
      <c r="A5230" s="223">
        <v>90705</v>
      </c>
      <c r="B5230" s="7" t="s">
        <v>5216</v>
      </c>
      <c r="C5230" s="60" t="s">
        <v>23</v>
      </c>
      <c r="D5230" s="61">
        <v>397.24</v>
      </c>
      <c r="E5230" s="224">
        <v>1.78E-2</v>
      </c>
    </row>
    <row r="5231" spans="1:5" x14ac:dyDescent="0.2">
      <c r="A5231" s="223">
        <v>90706</v>
      </c>
      <c r="B5231" s="7" t="s">
        <v>5217</v>
      </c>
      <c r="C5231" s="60" t="s">
        <v>23</v>
      </c>
      <c r="D5231" s="61">
        <v>526.46</v>
      </c>
      <c r="E5231" s="224">
        <v>1.1900000000000001E-2</v>
      </c>
    </row>
    <row r="5232" spans="1:5" x14ac:dyDescent="0.2">
      <c r="A5232" s="223">
        <v>90694</v>
      </c>
      <c r="B5232" s="7" t="s">
        <v>5218</v>
      </c>
      <c r="C5232" s="60" t="s">
        <v>23</v>
      </c>
      <c r="D5232" s="61">
        <v>52.71</v>
      </c>
      <c r="E5232" s="224">
        <v>6.5100000000000005E-2</v>
      </c>
    </row>
    <row r="5233" spans="1:5" x14ac:dyDescent="0.2">
      <c r="A5233" s="223">
        <v>90695</v>
      </c>
      <c r="B5233" s="7" t="s">
        <v>5219</v>
      </c>
      <c r="C5233" s="60" t="s">
        <v>23</v>
      </c>
      <c r="D5233" s="61">
        <v>100.53</v>
      </c>
      <c r="E5233" s="224">
        <v>4.0500000000000001E-2</v>
      </c>
    </row>
    <row r="5234" spans="1:5" x14ac:dyDescent="0.2">
      <c r="A5234" s="223">
        <v>90696</v>
      </c>
      <c r="B5234" s="7" t="s">
        <v>5220</v>
      </c>
      <c r="C5234" s="60" t="s">
        <v>23</v>
      </c>
      <c r="D5234" s="61">
        <v>168.23</v>
      </c>
      <c r="E5234" s="224">
        <v>2.7900000000000001E-2</v>
      </c>
    </row>
    <row r="5235" spans="1:5" x14ac:dyDescent="0.2">
      <c r="A5235" s="223">
        <v>90697</v>
      </c>
      <c r="B5235" s="7" t="s">
        <v>5221</v>
      </c>
      <c r="C5235" s="60" t="s">
        <v>23</v>
      </c>
      <c r="D5235" s="61">
        <v>261.29000000000002</v>
      </c>
      <c r="E5235" s="224">
        <v>2.0400000000000001E-2</v>
      </c>
    </row>
    <row r="5236" spans="1:5" x14ac:dyDescent="0.2">
      <c r="A5236" s="223">
        <v>90698</v>
      </c>
      <c r="B5236" s="7" t="s">
        <v>5222</v>
      </c>
      <c r="C5236" s="60" t="s">
        <v>23</v>
      </c>
      <c r="D5236" s="61">
        <v>399.67</v>
      </c>
      <c r="E5236" s="224">
        <v>1.49E-2</v>
      </c>
    </row>
    <row r="5237" spans="1:5" x14ac:dyDescent="0.2">
      <c r="A5237" s="223">
        <v>90699</v>
      </c>
      <c r="B5237" s="7" t="s">
        <v>5223</v>
      </c>
      <c r="C5237" s="60" t="s">
        <v>23</v>
      </c>
      <c r="D5237" s="61">
        <v>562.79</v>
      </c>
      <c r="E5237" s="224">
        <v>1.17E-2</v>
      </c>
    </row>
    <row r="5238" spans="1:5" x14ac:dyDescent="0.2">
      <c r="A5238" s="223">
        <v>90700</v>
      </c>
      <c r="B5238" s="7" t="s">
        <v>5224</v>
      </c>
      <c r="C5238" s="60" t="s">
        <v>23</v>
      </c>
      <c r="D5238" s="61">
        <v>657.19</v>
      </c>
      <c r="E5238" s="224">
        <v>8.6E-3</v>
      </c>
    </row>
    <row r="5239" spans="1:5" x14ac:dyDescent="0.2">
      <c r="A5239" s="223">
        <v>105378</v>
      </c>
      <c r="B5239" s="7" t="s">
        <v>5225</v>
      </c>
      <c r="C5239" s="60" t="s">
        <v>43</v>
      </c>
      <c r="D5239" s="61">
        <v>12.57</v>
      </c>
      <c r="E5239" s="224">
        <v>0.60219999999999996</v>
      </c>
    </row>
    <row r="5240" spans="1:5" x14ac:dyDescent="0.2">
      <c r="A5240" s="223">
        <v>105373</v>
      </c>
      <c r="B5240" s="7" t="s">
        <v>5226</v>
      </c>
      <c r="C5240" s="60" t="s">
        <v>43</v>
      </c>
      <c r="D5240" s="61">
        <v>9.83</v>
      </c>
      <c r="E5240" s="224">
        <v>0.60119999999999996</v>
      </c>
    </row>
    <row r="5241" spans="1:5" x14ac:dyDescent="0.2">
      <c r="A5241" s="223">
        <v>105380</v>
      </c>
      <c r="B5241" s="7" t="s">
        <v>5227</v>
      </c>
      <c r="C5241" s="60" t="s">
        <v>43</v>
      </c>
      <c r="D5241" s="61">
        <v>100.76</v>
      </c>
      <c r="E5241" s="224">
        <v>0.60670000000000002</v>
      </c>
    </row>
    <row r="5242" spans="1:5" x14ac:dyDescent="0.2">
      <c r="A5242" s="223">
        <v>105267</v>
      </c>
      <c r="B5242" s="7" t="s">
        <v>5228</v>
      </c>
      <c r="C5242" s="60" t="s">
        <v>43</v>
      </c>
      <c r="D5242" s="61">
        <v>81.900000000000006</v>
      </c>
      <c r="E5242" s="224">
        <v>0.62450000000000006</v>
      </c>
    </row>
    <row r="5243" spans="1:5" x14ac:dyDescent="0.2">
      <c r="A5243" s="223">
        <v>105249</v>
      </c>
      <c r="B5243" s="7" t="s">
        <v>5229</v>
      </c>
      <c r="C5243" s="60" t="s">
        <v>43</v>
      </c>
      <c r="D5243" s="61">
        <v>123.91</v>
      </c>
      <c r="E5243" s="224">
        <v>0.58940000000000003</v>
      </c>
    </row>
    <row r="5244" spans="1:5" x14ac:dyDescent="0.2">
      <c r="A5244" s="223">
        <v>105268</v>
      </c>
      <c r="B5244" s="7" t="s">
        <v>5230</v>
      </c>
      <c r="C5244" s="60" t="s">
        <v>43</v>
      </c>
      <c r="D5244" s="61">
        <v>101.67</v>
      </c>
      <c r="E5244" s="224">
        <v>0.60199999999999998</v>
      </c>
    </row>
    <row r="5245" spans="1:5" x14ac:dyDescent="0.2">
      <c r="A5245" s="223">
        <v>105379</v>
      </c>
      <c r="B5245" s="7" t="s">
        <v>5231</v>
      </c>
      <c r="C5245" s="60" t="s">
        <v>43</v>
      </c>
      <c r="D5245" s="61">
        <v>16.61</v>
      </c>
      <c r="E5245" s="224">
        <v>0.63519999999999999</v>
      </c>
    </row>
    <row r="5246" spans="1:5" x14ac:dyDescent="0.2">
      <c r="A5246" s="223">
        <v>105388</v>
      </c>
      <c r="B5246" s="7" t="s">
        <v>5232</v>
      </c>
      <c r="C5246" s="60" t="s">
        <v>43</v>
      </c>
      <c r="D5246" s="61">
        <v>13.21</v>
      </c>
      <c r="E5246" s="224">
        <v>0.63819999999999999</v>
      </c>
    </row>
    <row r="5247" spans="1:5" x14ac:dyDescent="0.2">
      <c r="A5247" s="223">
        <v>105392</v>
      </c>
      <c r="B5247" s="7" t="s">
        <v>5233</v>
      </c>
      <c r="C5247" s="60" t="s">
        <v>43</v>
      </c>
      <c r="D5247" s="61">
        <v>20.68</v>
      </c>
      <c r="E5247" s="224">
        <v>0.65380000000000005</v>
      </c>
    </row>
    <row r="5248" spans="1:5" x14ac:dyDescent="0.2">
      <c r="A5248" s="223">
        <v>105389</v>
      </c>
      <c r="B5248" s="7" t="s">
        <v>5234</v>
      </c>
      <c r="C5248" s="60" t="s">
        <v>43</v>
      </c>
      <c r="D5248" s="61">
        <v>16.600000000000001</v>
      </c>
      <c r="E5248" s="224">
        <v>0.65900000000000003</v>
      </c>
    </row>
    <row r="5249" spans="1:5" x14ac:dyDescent="0.2">
      <c r="A5249" s="223">
        <v>105393</v>
      </c>
      <c r="B5249" s="7" t="s">
        <v>5235</v>
      </c>
      <c r="C5249" s="60" t="s">
        <v>43</v>
      </c>
      <c r="D5249" s="61">
        <v>24.94</v>
      </c>
      <c r="E5249" s="224">
        <v>0.66159999999999997</v>
      </c>
    </row>
    <row r="5250" spans="1:5" x14ac:dyDescent="0.2">
      <c r="A5250" s="223">
        <v>105316</v>
      </c>
      <c r="B5250" s="7" t="s">
        <v>5236</v>
      </c>
      <c r="C5250" s="60" t="s">
        <v>43</v>
      </c>
      <c r="D5250" s="61">
        <v>20.2</v>
      </c>
      <c r="E5250" s="224">
        <v>0.6663</v>
      </c>
    </row>
    <row r="5251" spans="1:5" x14ac:dyDescent="0.2">
      <c r="A5251" s="223">
        <v>105394</v>
      </c>
      <c r="B5251" s="7" t="s">
        <v>5237</v>
      </c>
      <c r="C5251" s="60" t="s">
        <v>43</v>
      </c>
      <c r="D5251" s="61">
        <v>29.19</v>
      </c>
      <c r="E5251" s="224">
        <v>0.66739999999999999</v>
      </c>
    </row>
    <row r="5252" spans="1:5" x14ac:dyDescent="0.2">
      <c r="A5252" s="223">
        <v>105317</v>
      </c>
      <c r="B5252" s="7" t="s">
        <v>5238</v>
      </c>
      <c r="C5252" s="60" t="s">
        <v>43</v>
      </c>
      <c r="D5252" s="61">
        <v>23.79</v>
      </c>
      <c r="E5252" s="224">
        <v>0.67169999999999996</v>
      </c>
    </row>
    <row r="5253" spans="1:5" x14ac:dyDescent="0.2">
      <c r="A5253" s="223">
        <v>105395</v>
      </c>
      <c r="B5253" s="7" t="s">
        <v>5239</v>
      </c>
      <c r="C5253" s="60" t="s">
        <v>43</v>
      </c>
      <c r="D5253" s="61">
        <v>33.43</v>
      </c>
      <c r="E5253" s="224">
        <v>0.67159999999999997</v>
      </c>
    </row>
    <row r="5254" spans="1:5" x14ac:dyDescent="0.2">
      <c r="A5254" s="223">
        <v>105318</v>
      </c>
      <c r="B5254" s="7" t="s">
        <v>5240</v>
      </c>
      <c r="C5254" s="60" t="s">
        <v>43</v>
      </c>
      <c r="D5254" s="61">
        <v>27.36</v>
      </c>
      <c r="E5254" s="224">
        <v>0.6754</v>
      </c>
    </row>
    <row r="5255" spans="1:5" x14ac:dyDescent="0.2">
      <c r="A5255" s="223">
        <v>105396</v>
      </c>
      <c r="B5255" s="7" t="s">
        <v>5241</v>
      </c>
      <c r="C5255" s="60" t="s">
        <v>43</v>
      </c>
      <c r="D5255" s="61">
        <v>37.659999999999997</v>
      </c>
      <c r="E5255" s="224">
        <v>0.67530000000000001</v>
      </c>
    </row>
    <row r="5256" spans="1:5" x14ac:dyDescent="0.2">
      <c r="A5256" s="223">
        <v>105258</v>
      </c>
      <c r="B5256" s="7" t="s">
        <v>5242</v>
      </c>
      <c r="C5256" s="60" t="s">
        <v>43</v>
      </c>
      <c r="D5256" s="61">
        <v>30.92</v>
      </c>
      <c r="E5256" s="224">
        <v>0.67920000000000003</v>
      </c>
    </row>
    <row r="5257" spans="1:5" x14ac:dyDescent="0.2">
      <c r="A5257" s="223">
        <v>105397</v>
      </c>
      <c r="B5257" s="7" t="s">
        <v>5243</v>
      </c>
      <c r="C5257" s="60" t="s">
        <v>43</v>
      </c>
      <c r="D5257" s="61">
        <v>42.06</v>
      </c>
      <c r="E5257" s="224">
        <v>0.67520000000000002</v>
      </c>
    </row>
    <row r="5258" spans="1:5" x14ac:dyDescent="0.2">
      <c r="A5258" s="223">
        <v>105261</v>
      </c>
      <c r="B5258" s="7" t="s">
        <v>5244</v>
      </c>
      <c r="C5258" s="60" t="s">
        <v>43</v>
      </c>
      <c r="D5258" s="61">
        <v>34.659999999999997</v>
      </c>
      <c r="E5258" s="224">
        <v>0.67830000000000001</v>
      </c>
    </row>
    <row r="5259" spans="1:5" x14ac:dyDescent="0.2">
      <c r="A5259" s="223">
        <v>105398</v>
      </c>
      <c r="B5259" s="7" t="s">
        <v>5245</v>
      </c>
      <c r="C5259" s="60" t="s">
        <v>43</v>
      </c>
      <c r="D5259" s="61">
        <v>53.54</v>
      </c>
      <c r="E5259" s="224">
        <v>0.58609999999999995</v>
      </c>
    </row>
    <row r="5260" spans="1:5" x14ac:dyDescent="0.2">
      <c r="A5260" s="223">
        <v>105262</v>
      </c>
      <c r="B5260" s="7" t="s">
        <v>5246</v>
      </c>
      <c r="C5260" s="60" t="s">
        <v>43</v>
      </c>
      <c r="D5260" s="61">
        <v>43.12</v>
      </c>
      <c r="E5260" s="224">
        <v>0.60340000000000005</v>
      </c>
    </row>
    <row r="5261" spans="1:5" x14ac:dyDescent="0.2">
      <c r="A5261" s="223">
        <v>105399</v>
      </c>
      <c r="B5261" s="7" t="s">
        <v>5247</v>
      </c>
      <c r="C5261" s="60" t="s">
        <v>43</v>
      </c>
      <c r="D5261" s="61">
        <v>63.43</v>
      </c>
      <c r="E5261" s="224">
        <v>0.58850000000000002</v>
      </c>
    </row>
    <row r="5262" spans="1:5" x14ac:dyDescent="0.2">
      <c r="A5262" s="223">
        <v>105263</v>
      </c>
      <c r="B5262" s="7" t="s">
        <v>5248</v>
      </c>
      <c r="C5262" s="60" t="s">
        <v>43</v>
      </c>
      <c r="D5262" s="61">
        <v>51.31</v>
      </c>
      <c r="E5262" s="224">
        <v>0.60509999999999997</v>
      </c>
    </row>
    <row r="5263" spans="1:5" x14ac:dyDescent="0.2">
      <c r="A5263" s="223">
        <v>105400</v>
      </c>
      <c r="B5263" s="7" t="s">
        <v>5249</v>
      </c>
      <c r="C5263" s="60" t="s">
        <v>43</v>
      </c>
      <c r="D5263" s="61">
        <v>72.31</v>
      </c>
      <c r="E5263" s="224">
        <v>0.59850000000000003</v>
      </c>
    </row>
    <row r="5264" spans="1:5" x14ac:dyDescent="0.2">
      <c r="A5264" s="223">
        <v>105264</v>
      </c>
      <c r="B5264" s="7" t="s">
        <v>5250</v>
      </c>
      <c r="C5264" s="60" t="s">
        <v>43</v>
      </c>
      <c r="D5264" s="61">
        <v>58.51</v>
      </c>
      <c r="E5264" s="224">
        <v>0.61660000000000004</v>
      </c>
    </row>
    <row r="5265" spans="1:5" x14ac:dyDescent="0.2">
      <c r="A5265" s="223">
        <v>105297</v>
      </c>
      <c r="B5265" s="7" t="s">
        <v>5251</v>
      </c>
      <c r="C5265" s="60" t="s">
        <v>43</v>
      </c>
      <c r="D5265" s="61">
        <v>10.9</v>
      </c>
      <c r="E5265" s="224">
        <v>0.58530000000000004</v>
      </c>
    </row>
    <row r="5266" spans="1:5" x14ac:dyDescent="0.2">
      <c r="A5266" s="223">
        <v>105372</v>
      </c>
      <c r="B5266" s="7" t="s">
        <v>5252</v>
      </c>
      <c r="C5266" s="60" t="s">
        <v>43</v>
      </c>
      <c r="D5266" s="61">
        <v>8.44</v>
      </c>
      <c r="E5266" s="224">
        <v>0.58289999999999997</v>
      </c>
    </row>
    <row r="5267" spans="1:5" x14ac:dyDescent="0.2">
      <c r="A5267" s="223">
        <v>105401</v>
      </c>
      <c r="B5267" s="7" t="s">
        <v>5253</v>
      </c>
      <c r="C5267" s="60" t="s">
        <v>43</v>
      </c>
      <c r="D5267" s="61">
        <v>81.56</v>
      </c>
      <c r="E5267" s="224">
        <v>0.60360000000000003</v>
      </c>
    </row>
    <row r="5268" spans="1:5" x14ac:dyDescent="0.2">
      <c r="A5268" s="223">
        <v>105265</v>
      </c>
      <c r="B5268" s="7" t="s">
        <v>5254</v>
      </c>
      <c r="C5268" s="60" t="s">
        <v>43</v>
      </c>
      <c r="D5268" s="61">
        <v>66.08</v>
      </c>
      <c r="E5268" s="224">
        <v>0.62209999999999999</v>
      </c>
    </row>
    <row r="5269" spans="1:5" x14ac:dyDescent="0.2">
      <c r="A5269" s="223">
        <v>105402</v>
      </c>
      <c r="B5269" s="7" t="s">
        <v>5255</v>
      </c>
      <c r="C5269" s="60" t="s">
        <v>43</v>
      </c>
      <c r="D5269" s="61">
        <v>91.1</v>
      </c>
      <c r="E5269" s="224">
        <v>0.60570000000000002</v>
      </c>
    </row>
    <row r="5270" spans="1:5" x14ac:dyDescent="0.2">
      <c r="A5270" s="223">
        <v>105266</v>
      </c>
      <c r="B5270" s="7" t="s">
        <v>5256</v>
      </c>
      <c r="C5270" s="60" t="s">
        <v>43</v>
      </c>
      <c r="D5270" s="61">
        <v>73.930000000000007</v>
      </c>
      <c r="E5270" s="224">
        <v>0.624</v>
      </c>
    </row>
    <row r="5271" spans="1:5" x14ac:dyDescent="0.2">
      <c r="A5271" s="223">
        <v>105361</v>
      </c>
      <c r="B5271" s="7" t="s">
        <v>5257</v>
      </c>
      <c r="C5271" s="60" t="s">
        <v>43</v>
      </c>
      <c r="D5271" s="61">
        <v>18.13</v>
      </c>
      <c r="E5271" s="224">
        <v>0.88800000000000001</v>
      </c>
    </row>
    <row r="5272" spans="1:5" x14ac:dyDescent="0.2">
      <c r="A5272" s="223">
        <v>105382</v>
      </c>
      <c r="B5272" s="7" t="s">
        <v>5258</v>
      </c>
      <c r="C5272" s="60" t="s">
        <v>43</v>
      </c>
      <c r="D5272" s="61">
        <v>15.09</v>
      </c>
      <c r="E5272" s="224">
        <v>0.86550000000000005</v>
      </c>
    </row>
    <row r="5273" spans="1:5" x14ac:dyDescent="0.2">
      <c r="A5273" s="223">
        <v>105359</v>
      </c>
      <c r="B5273" s="7" t="s">
        <v>5259</v>
      </c>
      <c r="C5273" s="60" t="s">
        <v>43</v>
      </c>
      <c r="D5273" s="61">
        <v>12.71</v>
      </c>
      <c r="E5273" s="224">
        <v>0.92920000000000003</v>
      </c>
    </row>
    <row r="5274" spans="1:5" x14ac:dyDescent="0.2">
      <c r="A5274" s="223">
        <v>105315</v>
      </c>
      <c r="B5274" s="7" t="s">
        <v>5260</v>
      </c>
      <c r="C5274" s="60" t="s">
        <v>43</v>
      </c>
      <c r="D5274" s="61">
        <v>10.48</v>
      </c>
      <c r="E5274" s="224">
        <v>0.91410000000000002</v>
      </c>
    </row>
    <row r="5275" spans="1:5" x14ac:dyDescent="0.2">
      <c r="A5275" s="223">
        <v>105360</v>
      </c>
      <c r="B5275" s="7" t="s">
        <v>5261</v>
      </c>
      <c r="C5275" s="60" t="s">
        <v>43</v>
      </c>
      <c r="D5275" s="61">
        <v>15.54</v>
      </c>
      <c r="E5275" s="224">
        <v>0.89829999999999999</v>
      </c>
    </row>
    <row r="5276" spans="1:5" x14ac:dyDescent="0.2">
      <c r="A5276" s="223">
        <v>105381</v>
      </c>
      <c r="B5276" s="7" t="s">
        <v>5262</v>
      </c>
      <c r="C5276" s="60" t="s">
        <v>43</v>
      </c>
      <c r="D5276" s="61">
        <v>12.9</v>
      </c>
      <c r="E5276" s="224">
        <v>0.87749999999999995</v>
      </c>
    </row>
    <row r="5277" spans="1:5" x14ac:dyDescent="0.2">
      <c r="A5277" s="223">
        <v>105251</v>
      </c>
      <c r="B5277" s="7" t="s">
        <v>5263</v>
      </c>
      <c r="C5277" s="60" t="s">
        <v>43</v>
      </c>
      <c r="D5277" s="61">
        <v>18.28</v>
      </c>
      <c r="E5277" s="224">
        <v>0.62250000000000005</v>
      </c>
    </row>
    <row r="5278" spans="1:5" x14ac:dyDescent="0.2">
      <c r="A5278" s="223">
        <v>105282</v>
      </c>
      <c r="B5278" s="7" t="s">
        <v>5264</v>
      </c>
      <c r="C5278" s="60" t="s">
        <v>43</v>
      </c>
      <c r="D5278" s="61">
        <v>14.18</v>
      </c>
      <c r="E5278" s="224">
        <v>0.62760000000000005</v>
      </c>
    </row>
    <row r="5279" spans="1:5" x14ac:dyDescent="0.2">
      <c r="A5279" s="223">
        <v>105276</v>
      </c>
      <c r="B5279" s="7" t="s">
        <v>5265</v>
      </c>
      <c r="C5279" s="60" t="s">
        <v>43</v>
      </c>
      <c r="D5279" s="61">
        <v>146.05000000000001</v>
      </c>
      <c r="E5279" s="224">
        <v>0.62790000000000001</v>
      </c>
    </row>
    <row r="5280" spans="1:5" x14ac:dyDescent="0.2">
      <c r="A5280" s="223">
        <v>105341</v>
      </c>
      <c r="B5280" s="7" t="s">
        <v>5266</v>
      </c>
      <c r="C5280" s="60" t="s">
        <v>43</v>
      </c>
      <c r="D5280" s="61">
        <v>117.76</v>
      </c>
      <c r="E5280" s="224">
        <v>0.65169999999999995</v>
      </c>
    </row>
    <row r="5281" spans="1:5" x14ac:dyDescent="0.2">
      <c r="A5281" s="223">
        <v>105277</v>
      </c>
      <c r="B5281" s="7" t="s">
        <v>5267</v>
      </c>
      <c r="C5281" s="60" t="s">
        <v>43</v>
      </c>
      <c r="D5281" s="61">
        <v>177.66</v>
      </c>
      <c r="E5281" s="224">
        <v>0.61660000000000004</v>
      </c>
    </row>
    <row r="5282" spans="1:5" x14ac:dyDescent="0.2">
      <c r="A5282" s="223">
        <v>105342</v>
      </c>
      <c r="B5282" s="7" t="s">
        <v>5268</v>
      </c>
      <c r="C5282" s="60" t="s">
        <v>43</v>
      </c>
      <c r="D5282" s="61">
        <v>144.31</v>
      </c>
      <c r="E5282" s="224">
        <v>0.63629999999999998</v>
      </c>
    </row>
    <row r="5283" spans="1:5" x14ac:dyDescent="0.2">
      <c r="A5283" s="223">
        <v>105252</v>
      </c>
      <c r="B5283" s="7" t="s">
        <v>5269</v>
      </c>
      <c r="C5283" s="60" t="s">
        <v>43</v>
      </c>
      <c r="D5283" s="61">
        <v>24.19</v>
      </c>
      <c r="E5283" s="224">
        <v>0.6552</v>
      </c>
    </row>
    <row r="5284" spans="1:5" x14ac:dyDescent="0.2">
      <c r="A5284" s="223">
        <v>105298</v>
      </c>
      <c r="B5284" s="7" t="s">
        <v>5270</v>
      </c>
      <c r="C5284" s="60" t="s">
        <v>43</v>
      </c>
      <c r="D5284" s="61">
        <v>19.059999999999999</v>
      </c>
      <c r="E5284" s="224">
        <v>0.66369999999999996</v>
      </c>
    </row>
    <row r="5285" spans="1:5" x14ac:dyDescent="0.2">
      <c r="A5285" s="223">
        <v>105253</v>
      </c>
      <c r="B5285" s="7" t="s">
        <v>5271</v>
      </c>
      <c r="C5285" s="60" t="s">
        <v>43</v>
      </c>
      <c r="D5285" s="61">
        <v>30.09</v>
      </c>
      <c r="E5285" s="224">
        <v>0.67459999999999998</v>
      </c>
    </row>
    <row r="5286" spans="1:5" x14ac:dyDescent="0.2">
      <c r="A5286" s="223">
        <v>105299</v>
      </c>
      <c r="B5286" s="7" t="s">
        <v>5272</v>
      </c>
      <c r="C5286" s="60" t="s">
        <v>43</v>
      </c>
      <c r="D5286" s="61">
        <v>23.98</v>
      </c>
      <c r="E5286" s="224">
        <v>0.68469999999999998</v>
      </c>
    </row>
    <row r="5287" spans="1:5" x14ac:dyDescent="0.2">
      <c r="A5287" s="223">
        <v>105254</v>
      </c>
      <c r="B5287" s="7" t="s">
        <v>5273</v>
      </c>
      <c r="C5287" s="60" t="s">
        <v>43</v>
      </c>
      <c r="D5287" s="61">
        <v>36.19</v>
      </c>
      <c r="E5287" s="224">
        <v>0.68420000000000003</v>
      </c>
    </row>
    <row r="5288" spans="1:5" x14ac:dyDescent="0.2">
      <c r="A5288" s="223">
        <v>105300</v>
      </c>
      <c r="B5288" s="7" t="s">
        <v>5274</v>
      </c>
      <c r="C5288" s="60" t="s">
        <v>43</v>
      </c>
      <c r="D5288" s="61">
        <v>29.09</v>
      </c>
      <c r="E5288" s="224">
        <v>0.69440000000000002</v>
      </c>
    </row>
    <row r="5289" spans="1:5" x14ac:dyDescent="0.2">
      <c r="A5289" s="223">
        <v>105255</v>
      </c>
      <c r="B5289" s="7" t="s">
        <v>5275</v>
      </c>
      <c r="C5289" s="60" t="s">
        <v>43</v>
      </c>
      <c r="D5289" s="61">
        <v>42.28</v>
      </c>
      <c r="E5289" s="224">
        <v>0.69110000000000005</v>
      </c>
    </row>
    <row r="5290" spans="1:5" x14ac:dyDescent="0.2">
      <c r="A5290" s="223">
        <v>105301</v>
      </c>
      <c r="B5290" s="7" t="s">
        <v>5276</v>
      </c>
      <c r="C5290" s="60" t="s">
        <v>43</v>
      </c>
      <c r="D5290" s="61">
        <v>34.18</v>
      </c>
      <c r="E5290" s="224">
        <v>0.70130000000000003</v>
      </c>
    </row>
    <row r="5291" spans="1:5" x14ac:dyDescent="0.2">
      <c r="A5291" s="223">
        <v>105256</v>
      </c>
      <c r="B5291" s="7" t="s">
        <v>5277</v>
      </c>
      <c r="C5291" s="60" t="s">
        <v>43</v>
      </c>
      <c r="D5291" s="61">
        <v>48.38</v>
      </c>
      <c r="E5291" s="224">
        <v>0.6966</v>
      </c>
    </row>
    <row r="5292" spans="1:5" x14ac:dyDescent="0.2">
      <c r="A5292" s="223">
        <v>105302</v>
      </c>
      <c r="B5292" s="7" t="s">
        <v>5278</v>
      </c>
      <c r="C5292" s="60" t="s">
        <v>43</v>
      </c>
      <c r="D5292" s="61">
        <v>39.26</v>
      </c>
      <c r="E5292" s="224">
        <v>0.70660000000000001</v>
      </c>
    </row>
    <row r="5293" spans="1:5" x14ac:dyDescent="0.2">
      <c r="A5293" s="223">
        <v>105257</v>
      </c>
      <c r="B5293" s="7" t="s">
        <v>5279</v>
      </c>
      <c r="C5293" s="60" t="s">
        <v>43</v>
      </c>
      <c r="D5293" s="61">
        <v>54.44</v>
      </c>
      <c r="E5293" s="224">
        <v>0.7006</v>
      </c>
    </row>
    <row r="5294" spans="1:5" x14ac:dyDescent="0.2">
      <c r="A5294" s="223">
        <v>105303</v>
      </c>
      <c r="B5294" s="7" t="s">
        <v>5280</v>
      </c>
      <c r="C5294" s="60" t="s">
        <v>43</v>
      </c>
      <c r="D5294" s="61">
        <v>44.34</v>
      </c>
      <c r="E5294" s="224">
        <v>0.71060000000000001</v>
      </c>
    </row>
    <row r="5295" spans="1:5" x14ac:dyDescent="0.2">
      <c r="A5295" s="223">
        <v>105270</v>
      </c>
      <c r="B5295" s="7" t="s">
        <v>5281</v>
      </c>
      <c r="C5295" s="60" t="s">
        <v>43</v>
      </c>
      <c r="D5295" s="61">
        <v>60.71</v>
      </c>
      <c r="E5295" s="224">
        <v>0.70189999999999997</v>
      </c>
    </row>
    <row r="5296" spans="1:5" x14ac:dyDescent="0.2">
      <c r="A5296" s="223">
        <v>105304</v>
      </c>
      <c r="B5296" s="7" t="s">
        <v>5282</v>
      </c>
      <c r="C5296" s="60" t="s">
        <v>43</v>
      </c>
      <c r="D5296" s="61">
        <v>49.6</v>
      </c>
      <c r="E5296" s="224">
        <v>0.71109999999999995</v>
      </c>
    </row>
    <row r="5297" spans="1:5" x14ac:dyDescent="0.2">
      <c r="A5297" s="223">
        <v>105271</v>
      </c>
      <c r="B5297" s="7" t="s">
        <v>5283</v>
      </c>
      <c r="C5297" s="60" t="s">
        <v>43</v>
      </c>
      <c r="D5297" s="61">
        <v>77.62</v>
      </c>
      <c r="E5297" s="224">
        <v>0.60640000000000005</v>
      </c>
    </row>
    <row r="5298" spans="1:5" x14ac:dyDescent="0.2">
      <c r="A5298" s="223">
        <v>105305</v>
      </c>
      <c r="B5298" s="7" t="s">
        <v>5284</v>
      </c>
      <c r="C5298" s="60" t="s">
        <v>43</v>
      </c>
      <c r="D5298" s="61">
        <v>62</v>
      </c>
      <c r="E5298" s="224">
        <v>0.62980000000000003</v>
      </c>
    </row>
    <row r="5299" spans="1:5" x14ac:dyDescent="0.2">
      <c r="A5299" s="223">
        <v>105272</v>
      </c>
      <c r="B5299" s="7" t="s">
        <v>5285</v>
      </c>
      <c r="C5299" s="60" t="s">
        <v>43</v>
      </c>
      <c r="D5299" s="61">
        <v>91.75</v>
      </c>
      <c r="E5299" s="224">
        <v>0.61040000000000005</v>
      </c>
    </row>
    <row r="5300" spans="1:5" x14ac:dyDescent="0.2">
      <c r="A5300" s="223">
        <v>105306</v>
      </c>
      <c r="B5300" s="7" t="s">
        <v>5286</v>
      </c>
      <c r="C5300" s="60" t="s">
        <v>43</v>
      </c>
      <c r="D5300" s="61">
        <v>73.58</v>
      </c>
      <c r="E5300" s="224">
        <v>0.6331</v>
      </c>
    </row>
    <row r="5301" spans="1:5" x14ac:dyDescent="0.2">
      <c r="A5301" s="223">
        <v>105273</v>
      </c>
      <c r="B5301" s="7" t="s">
        <v>5287</v>
      </c>
      <c r="C5301" s="60" t="s">
        <v>43</v>
      </c>
      <c r="D5301" s="61">
        <v>104.87</v>
      </c>
      <c r="E5301" s="224">
        <v>0.61919999999999997</v>
      </c>
    </row>
    <row r="5302" spans="1:5" x14ac:dyDescent="0.2">
      <c r="A5302" s="223">
        <v>105307</v>
      </c>
      <c r="B5302" s="7" t="s">
        <v>5288</v>
      </c>
      <c r="C5302" s="60" t="s">
        <v>43</v>
      </c>
      <c r="D5302" s="61">
        <v>84.17</v>
      </c>
      <c r="E5302" s="224">
        <v>0.6431</v>
      </c>
    </row>
    <row r="5303" spans="1:5" x14ac:dyDescent="0.2">
      <c r="A5303" s="223">
        <v>105250</v>
      </c>
      <c r="B5303" s="7" t="s">
        <v>5289</v>
      </c>
      <c r="C5303" s="60" t="s">
        <v>43</v>
      </c>
      <c r="D5303" s="61">
        <v>15.86</v>
      </c>
      <c r="E5303" s="224">
        <v>0.60470000000000002</v>
      </c>
    </row>
    <row r="5304" spans="1:5" x14ac:dyDescent="0.2">
      <c r="A5304" s="223">
        <v>105269</v>
      </c>
      <c r="B5304" s="7" t="s">
        <v>5290</v>
      </c>
      <c r="C5304" s="60" t="s">
        <v>43</v>
      </c>
      <c r="D5304" s="61">
        <v>12.16</v>
      </c>
      <c r="E5304" s="224">
        <v>0.60770000000000002</v>
      </c>
    </row>
    <row r="5305" spans="1:5" x14ac:dyDescent="0.2">
      <c r="A5305" s="223">
        <v>105274</v>
      </c>
      <c r="B5305" s="7" t="s">
        <v>5291</v>
      </c>
      <c r="C5305" s="60" t="s">
        <v>43</v>
      </c>
      <c r="D5305" s="61">
        <v>118.37</v>
      </c>
      <c r="E5305" s="224">
        <v>0.62380000000000002</v>
      </c>
    </row>
    <row r="5306" spans="1:5" x14ac:dyDescent="0.2">
      <c r="A5306" s="223">
        <v>105340</v>
      </c>
      <c r="B5306" s="7" t="s">
        <v>5292</v>
      </c>
      <c r="C5306" s="60" t="s">
        <v>43</v>
      </c>
      <c r="D5306" s="61">
        <v>95.15</v>
      </c>
      <c r="E5306" s="224">
        <v>0.64800000000000002</v>
      </c>
    </row>
    <row r="5307" spans="1:5" x14ac:dyDescent="0.2">
      <c r="A5307" s="223">
        <v>105275</v>
      </c>
      <c r="B5307" s="7" t="s">
        <v>5293</v>
      </c>
      <c r="C5307" s="60" t="s">
        <v>43</v>
      </c>
      <c r="D5307" s="61">
        <v>132.13</v>
      </c>
      <c r="E5307" s="224">
        <v>0.62639999999999996</v>
      </c>
    </row>
    <row r="5308" spans="1:5" x14ac:dyDescent="0.2">
      <c r="A5308" s="223">
        <v>105390</v>
      </c>
      <c r="B5308" s="7" t="s">
        <v>5294</v>
      </c>
      <c r="C5308" s="60" t="s">
        <v>43</v>
      </c>
      <c r="D5308" s="61">
        <v>106.37</v>
      </c>
      <c r="E5308" s="224">
        <v>0.65059999999999996</v>
      </c>
    </row>
    <row r="5309" spans="1:5" x14ac:dyDescent="0.2">
      <c r="A5309" s="223">
        <v>105364</v>
      </c>
      <c r="B5309" s="7" t="s">
        <v>5295</v>
      </c>
      <c r="C5309" s="60" t="s">
        <v>43</v>
      </c>
      <c r="D5309" s="61">
        <v>26.19</v>
      </c>
      <c r="E5309" s="224">
        <v>0.92249999999999999</v>
      </c>
    </row>
    <row r="5310" spans="1:5" x14ac:dyDescent="0.2">
      <c r="A5310" s="223">
        <v>105385</v>
      </c>
      <c r="B5310" s="7" t="s">
        <v>5296</v>
      </c>
      <c r="C5310" s="60" t="s">
        <v>43</v>
      </c>
      <c r="D5310" s="61">
        <v>21.62</v>
      </c>
      <c r="E5310" s="224">
        <v>0.90610000000000002</v>
      </c>
    </row>
    <row r="5311" spans="1:5" x14ac:dyDescent="0.2">
      <c r="A5311" s="223">
        <v>105362</v>
      </c>
      <c r="B5311" s="7" t="s">
        <v>5297</v>
      </c>
      <c r="C5311" s="60" t="s">
        <v>43</v>
      </c>
      <c r="D5311" s="61">
        <v>18.62</v>
      </c>
      <c r="E5311" s="224">
        <v>0.95169999999999999</v>
      </c>
    </row>
    <row r="5312" spans="1:5" x14ac:dyDescent="0.2">
      <c r="A5312" s="223">
        <v>105383</v>
      </c>
      <c r="B5312" s="7" t="s">
        <v>5298</v>
      </c>
      <c r="C5312" s="60" t="s">
        <v>43</v>
      </c>
      <c r="D5312" s="61">
        <v>15.28</v>
      </c>
      <c r="E5312" s="224">
        <v>0.94110000000000005</v>
      </c>
    </row>
    <row r="5313" spans="1:5" x14ac:dyDescent="0.2">
      <c r="A5313" s="223">
        <v>105363</v>
      </c>
      <c r="B5313" s="7" t="s">
        <v>5299</v>
      </c>
      <c r="C5313" s="60" t="s">
        <v>43</v>
      </c>
      <c r="D5313" s="61">
        <v>22.52</v>
      </c>
      <c r="E5313" s="224">
        <v>0.92979999999999996</v>
      </c>
    </row>
    <row r="5314" spans="1:5" x14ac:dyDescent="0.2">
      <c r="A5314" s="223">
        <v>105384</v>
      </c>
      <c r="B5314" s="7" t="s">
        <v>5300</v>
      </c>
      <c r="C5314" s="60" t="s">
        <v>43</v>
      </c>
      <c r="D5314" s="61">
        <v>18.559999999999999</v>
      </c>
      <c r="E5314" s="224">
        <v>0.91490000000000005</v>
      </c>
    </row>
    <row r="5315" spans="1:5" x14ac:dyDescent="0.2">
      <c r="A5315" s="223">
        <v>105279</v>
      </c>
      <c r="B5315" s="7" t="s">
        <v>5301</v>
      </c>
      <c r="C5315" s="60" t="s">
        <v>43</v>
      </c>
      <c r="D5315" s="61">
        <v>25.16</v>
      </c>
      <c r="E5315" s="224">
        <v>0.60289999999999999</v>
      </c>
    </row>
    <row r="5316" spans="1:5" x14ac:dyDescent="0.2">
      <c r="A5316" s="223">
        <v>105259</v>
      </c>
      <c r="B5316" s="7" t="s">
        <v>5302</v>
      </c>
      <c r="C5316" s="60" t="s">
        <v>43</v>
      </c>
      <c r="D5316" s="61">
        <v>19.690000000000001</v>
      </c>
      <c r="E5316" s="224">
        <v>0.60229999999999995</v>
      </c>
    </row>
    <row r="5317" spans="1:5" x14ac:dyDescent="0.2">
      <c r="A5317" s="223">
        <v>105357</v>
      </c>
      <c r="B5317" s="7" t="s">
        <v>5303</v>
      </c>
      <c r="C5317" s="60" t="s">
        <v>43</v>
      </c>
      <c r="D5317" s="61">
        <v>201.54</v>
      </c>
      <c r="E5317" s="224">
        <v>0.60670000000000002</v>
      </c>
    </row>
    <row r="5318" spans="1:5" x14ac:dyDescent="0.2">
      <c r="A5318" s="223">
        <v>105346</v>
      </c>
      <c r="B5318" s="7" t="s">
        <v>5304</v>
      </c>
      <c r="C5318" s="60" t="s">
        <v>43</v>
      </c>
      <c r="D5318" s="61">
        <v>163.83000000000001</v>
      </c>
      <c r="E5318" s="224">
        <v>0.62460000000000004</v>
      </c>
    </row>
    <row r="5319" spans="1:5" x14ac:dyDescent="0.2">
      <c r="A5319" s="223">
        <v>105358</v>
      </c>
      <c r="B5319" s="7" t="s">
        <v>5305</v>
      </c>
      <c r="C5319" s="60" t="s">
        <v>43</v>
      </c>
      <c r="D5319" s="61">
        <v>247.83</v>
      </c>
      <c r="E5319" s="224">
        <v>0.58940000000000003</v>
      </c>
    </row>
    <row r="5320" spans="1:5" x14ac:dyDescent="0.2">
      <c r="A5320" s="223">
        <v>105347</v>
      </c>
      <c r="B5320" s="7" t="s">
        <v>5306</v>
      </c>
      <c r="C5320" s="60" t="s">
        <v>43</v>
      </c>
      <c r="D5320" s="61">
        <v>203.34</v>
      </c>
      <c r="E5320" s="224">
        <v>0.60209999999999997</v>
      </c>
    </row>
    <row r="5321" spans="1:5" x14ac:dyDescent="0.2">
      <c r="A5321" s="223">
        <v>105280</v>
      </c>
      <c r="B5321" s="7" t="s">
        <v>5307</v>
      </c>
      <c r="C5321" s="60" t="s">
        <v>43</v>
      </c>
      <c r="D5321" s="61">
        <v>33.28</v>
      </c>
      <c r="E5321" s="224">
        <v>0.63460000000000005</v>
      </c>
    </row>
    <row r="5322" spans="1:5" x14ac:dyDescent="0.2">
      <c r="A5322" s="223">
        <v>105283</v>
      </c>
      <c r="B5322" s="7" t="s">
        <v>5308</v>
      </c>
      <c r="C5322" s="60" t="s">
        <v>43</v>
      </c>
      <c r="D5322" s="61">
        <v>26.47</v>
      </c>
      <c r="E5322" s="224">
        <v>0.63770000000000004</v>
      </c>
    </row>
    <row r="5323" spans="1:5" x14ac:dyDescent="0.2">
      <c r="A5323" s="223">
        <v>105281</v>
      </c>
      <c r="B5323" s="7" t="s">
        <v>5309</v>
      </c>
      <c r="C5323" s="60" t="s">
        <v>43</v>
      </c>
      <c r="D5323" s="61">
        <v>41.39</v>
      </c>
      <c r="E5323" s="224">
        <v>0.65429999999999999</v>
      </c>
    </row>
    <row r="5324" spans="1:5" x14ac:dyDescent="0.2">
      <c r="A5324" s="223">
        <v>105319</v>
      </c>
      <c r="B5324" s="7" t="s">
        <v>5310</v>
      </c>
      <c r="C5324" s="60" t="s">
        <v>43</v>
      </c>
      <c r="D5324" s="61">
        <v>33.25</v>
      </c>
      <c r="E5324" s="224">
        <v>0.65920000000000001</v>
      </c>
    </row>
    <row r="5325" spans="1:5" x14ac:dyDescent="0.2">
      <c r="A5325" s="223">
        <v>105284</v>
      </c>
      <c r="B5325" s="7" t="s">
        <v>5311</v>
      </c>
      <c r="C5325" s="60" t="s">
        <v>43</v>
      </c>
      <c r="D5325" s="61">
        <v>49.92</v>
      </c>
      <c r="E5325" s="224">
        <v>0.66169999999999995</v>
      </c>
    </row>
    <row r="5326" spans="1:5" x14ac:dyDescent="0.2">
      <c r="A5326" s="223">
        <v>105320</v>
      </c>
      <c r="B5326" s="7" t="s">
        <v>5312</v>
      </c>
      <c r="C5326" s="60" t="s">
        <v>43</v>
      </c>
      <c r="D5326" s="61">
        <v>40.43</v>
      </c>
      <c r="E5326" s="224">
        <v>0.66610000000000003</v>
      </c>
    </row>
    <row r="5327" spans="1:5" x14ac:dyDescent="0.2">
      <c r="A5327" s="223">
        <v>105348</v>
      </c>
      <c r="B5327" s="7" t="s">
        <v>5313</v>
      </c>
      <c r="C5327" s="60" t="s">
        <v>43</v>
      </c>
      <c r="D5327" s="61">
        <v>58.39</v>
      </c>
      <c r="E5327" s="224">
        <v>0.66739999999999999</v>
      </c>
    </row>
    <row r="5328" spans="1:5" x14ac:dyDescent="0.2">
      <c r="A5328" s="223">
        <v>105321</v>
      </c>
      <c r="B5328" s="7" t="s">
        <v>5314</v>
      </c>
      <c r="C5328" s="60" t="s">
        <v>43</v>
      </c>
      <c r="D5328" s="61">
        <v>47.58</v>
      </c>
      <c r="E5328" s="224">
        <v>0.67190000000000005</v>
      </c>
    </row>
    <row r="5329" spans="1:5" x14ac:dyDescent="0.2">
      <c r="A5329" s="223">
        <v>105349</v>
      </c>
      <c r="B5329" s="7" t="s">
        <v>5315</v>
      </c>
      <c r="C5329" s="60" t="s">
        <v>43</v>
      </c>
      <c r="D5329" s="61">
        <v>66.87</v>
      </c>
      <c r="E5329" s="224">
        <v>0.67179999999999995</v>
      </c>
    </row>
    <row r="5330" spans="1:5" x14ac:dyDescent="0.2">
      <c r="A5330" s="223">
        <v>105322</v>
      </c>
      <c r="B5330" s="7" t="s">
        <v>5316</v>
      </c>
      <c r="C5330" s="60" t="s">
        <v>43</v>
      </c>
      <c r="D5330" s="61">
        <v>54.73</v>
      </c>
      <c r="E5330" s="224">
        <v>0.67589999999999995</v>
      </c>
    </row>
    <row r="5331" spans="1:5" x14ac:dyDescent="0.2">
      <c r="A5331" s="223">
        <v>105350</v>
      </c>
      <c r="B5331" s="7" t="s">
        <v>5317</v>
      </c>
      <c r="C5331" s="60" t="s">
        <v>43</v>
      </c>
      <c r="D5331" s="61">
        <v>75.33</v>
      </c>
      <c r="E5331" s="224">
        <v>0.67530000000000001</v>
      </c>
    </row>
    <row r="5332" spans="1:5" x14ac:dyDescent="0.2">
      <c r="A5332" s="223">
        <v>105323</v>
      </c>
      <c r="B5332" s="7" t="s">
        <v>5318</v>
      </c>
      <c r="C5332" s="60" t="s">
        <v>43</v>
      </c>
      <c r="D5332" s="61">
        <v>61.86</v>
      </c>
      <c r="E5332" s="224">
        <v>0.67930000000000001</v>
      </c>
    </row>
    <row r="5333" spans="1:5" x14ac:dyDescent="0.2">
      <c r="A5333" s="223">
        <v>105351</v>
      </c>
      <c r="B5333" s="7" t="s">
        <v>5319</v>
      </c>
      <c r="C5333" s="60" t="s">
        <v>43</v>
      </c>
      <c r="D5333" s="61">
        <v>84.16</v>
      </c>
      <c r="E5333" s="224">
        <v>0.67530000000000001</v>
      </c>
    </row>
    <row r="5334" spans="1:5" x14ac:dyDescent="0.2">
      <c r="A5334" s="223">
        <v>105324</v>
      </c>
      <c r="B5334" s="7" t="s">
        <v>5320</v>
      </c>
      <c r="C5334" s="60" t="s">
        <v>43</v>
      </c>
      <c r="D5334" s="61">
        <v>69.349999999999994</v>
      </c>
      <c r="E5334" s="224">
        <v>0.67830000000000001</v>
      </c>
    </row>
    <row r="5335" spans="1:5" x14ac:dyDescent="0.2">
      <c r="A5335" s="223">
        <v>105352</v>
      </c>
      <c r="B5335" s="7" t="s">
        <v>5321</v>
      </c>
      <c r="C5335" s="60" t="s">
        <v>43</v>
      </c>
      <c r="D5335" s="61">
        <v>107.11</v>
      </c>
      <c r="E5335" s="224">
        <v>0.58609999999999995</v>
      </c>
    </row>
    <row r="5336" spans="1:5" x14ac:dyDescent="0.2">
      <c r="A5336" s="223">
        <v>105325</v>
      </c>
      <c r="B5336" s="7" t="s">
        <v>5322</v>
      </c>
      <c r="C5336" s="60" t="s">
        <v>43</v>
      </c>
      <c r="D5336" s="61">
        <v>86.26</v>
      </c>
      <c r="E5336" s="224">
        <v>0.60360000000000003</v>
      </c>
    </row>
    <row r="5337" spans="1:5" x14ac:dyDescent="0.2">
      <c r="A5337" s="223">
        <v>105353</v>
      </c>
      <c r="B5337" s="7" t="s">
        <v>5323</v>
      </c>
      <c r="C5337" s="60" t="s">
        <v>43</v>
      </c>
      <c r="D5337" s="61">
        <v>126.88</v>
      </c>
      <c r="E5337" s="224">
        <v>0.58850000000000002</v>
      </c>
    </row>
    <row r="5338" spans="1:5" x14ac:dyDescent="0.2">
      <c r="A5338" s="223">
        <v>105326</v>
      </c>
      <c r="B5338" s="7" t="s">
        <v>5324</v>
      </c>
      <c r="C5338" s="60" t="s">
        <v>43</v>
      </c>
      <c r="D5338" s="61">
        <v>102.66</v>
      </c>
      <c r="E5338" s="224">
        <v>0.60509999999999997</v>
      </c>
    </row>
    <row r="5339" spans="1:5" x14ac:dyDescent="0.2">
      <c r="A5339" s="223">
        <v>105354</v>
      </c>
      <c r="B5339" s="7" t="s">
        <v>5325</v>
      </c>
      <c r="C5339" s="60" t="s">
        <v>43</v>
      </c>
      <c r="D5339" s="61">
        <v>144.63999999999999</v>
      </c>
      <c r="E5339" s="224">
        <v>0.59860000000000002</v>
      </c>
    </row>
    <row r="5340" spans="1:5" x14ac:dyDescent="0.2">
      <c r="A5340" s="223">
        <v>105344</v>
      </c>
      <c r="B5340" s="7" t="s">
        <v>5326</v>
      </c>
      <c r="C5340" s="60" t="s">
        <v>43</v>
      </c>
      <c r="D5340" s="61">
        <v>117.04</v>
      </c>
      <c r="E5340" s="224">
        <v>0.61660000000000004</v>
      </c>
    </row>
    <row r="5341" spans="1:5" x14ac:dyDescent="0.2">
      <c r="A5341" s="223">
        <v>105278</v>
      </c>
      <c r="B5341" s="7" t="s">
        <v>5327</v>
      </c>
      <c r="C5341" s="60" t="s">
        <v>43</v>
      </c>
      <c r="D5341" s="61">
        <v>21.82</v>
      </c>
      <c r="E5341" s="224">
        <v>0.58620000000000005</v>
      </c>
    </row>
    <row r="5342" spans="1:5" x14ac:dyDescent="0.2">
      <c r="A5342" s="223">
        <v>105343</v>
      </c>
      <c r="B5342" s="7" t="s">
        <v>5328</v>
      </c>
      <c r="C5342" s="60" t="s">
        <v>43</v>
      </c>
      <c r="D5342" s="61">
        <v>16.87</v>
      </c>
      <c r="E5342" s="224">
        <v>0.58330000000000004</v>
      </c>
    </row>
    <row r="5343" spans="1:5" x14ac:dyDescent="0.2">
      <c r="A5343" s="223">
        <v>105355</v>
      </c>
      <c r="B5343" s="7" t="s">
        <v>5329</v>
      </c>
      <c r="C5343" s="60" t="s">
        <v>43</v>
      </c>
      <c r="D5343" s="61">
        <v>163.13999999999999</v>
      </c>
      <c r="E5343" s="224">
        <v>0.60360000000000003</v>
      </c>
    </row>
    <row r="5344" spans="1:5" x14ac:dyDescent="0.2">
      <c r="A5344" s="223">
        <v>105391</v>
      </c>
      <c r="B5344" s="7" t="s">
        <v>5330</v>
      </c>
      <c r="C5344" s="60" t="s">
        <v>43</v>
      </c>
      <c r="D5344" s="61">
        <v>132.16</v>
      </c>
      <c r="E5344" s="224">
        <v>0.62209999999999999</v>
      </c>
    </row>
    <row r="5345" spans="1:5" x14ac:dyDescent="0.2">
      <c r="A5345" s="223">
        <v>105356</v>
      </c>
      <c r="B5345" s="7" t="s">
        <v>5331</v>
      </c>
      <c r="C5345" s="60" t="s">
        <v>43</v>
      </c>
      <c r="D5345" s="61">
        <v>182.2</v>
      </c>
      <c r="E5345" s="224">
        <v>0.60589999999999999</v>
      </c>
    </row>
    <row r="5346" spans="1:5" x14ac:dyDescent="0.2">
      <c r="A5346" s="223">
        <v>105345</v>
      </c>
      <c r="B5346" s="7" t="s">
        <v>5332</v>
      </c>
      <c r="C5346" s="60" t="s">
        <v>43</v>
      </c>
      <c r="D5346" s="61">
        <v>147.85</v>
      </c>
      <c r="E5346" s="224">
        <v>0.62409999999999999</v>
      </c>
    </row>
    <row r="5347" spans="1:5" x14ac:dyDescent="0.2">
      <c r="A5347" s="223">
        <v>105367</v>
      </c>
      <c r="B5347" s="7" t="s">
        <v>5333</v>
      </c>
      <c r="C5347" s="60" t="s">
        <v>43</v>
      </c>
      <c r="D5347" s="61">
        <v>36.28</v>
      </c>
      <c r="E5347" s="224">
        <v>0.88780000000000003</v>
      </c>
    </row>
    <row r="5348" spans="1:5" x14ac:dyDescent="0.2">
      <c r="A5348" s="223">
        <v>105371</v>
      </c>
      <c r="B5348" s="7" t="s">
        <v>5334</v>
      </c>
      <c r="C5348" s="60" t="s">
        <v>43</v>
      </c>
      <c r="D5348" s="61">
        <v>30.2</v>
      </c>
      <c r="E5348" s="224">
        <v>0.86519999999999997</v>
      </c>
    </row>
    <row r="5349" spans="1:5" x14ac:dyDescent="0.2">
      <c r="A5349" s="223">
        <v>105365</v>
      </c>
      <c r="B5349" s="7" t="s">
        <v>5335</v>
      </c>
      <c r="C5349" s="60" t="s">
        <v>43</v>
      </c>
      <c r="D5349" s="61">
        <v>25.44</v>
      </c>
      <c r="E5349" s="224">
        <v>0.92889999999999995</v>
      </c>
    </row>
    <row r="5350" spans="1:5" x14ac:dyDescent="0.2">
      <c r="A5350" s="223">
        <v>105386</v>
      </c>
      <c r="B5350" s="7" t="s">
        <v>5336</v>
      </c>
      <c r="C5350" s="60" t="s">
        <v>43</v>
      </c>
      <c r="D5350" s="61">
        <v>20.98</v>
      </c>
      <c r="E5350" s="224">
        <v>0.91369999999999996</v>
      </c>
    </row>
    <row r="5351" spans="1:5" x14ac:dyDescent="0.2">
      <c r="A5351" s="223">
        <v>105366</v>
      </c>
      <c r="B5351" s="7" t="s">
        <v>5337</v>
      </c>
      <c r="C5351" s="60" t="s">
        <v>43</v>
      </c>
      <c r="D5351" s="61">
        <v>31.08</v>
      </c>
      <c r="E5351" s="224">
        <v>0.89829999999999999</v>
      </c>
    </row>
    <row r="5352" spans="1:5" x14ac:dyDescent="0.2">
      <c r="A5352" s="223">
        <v>105387</v>
      </c>
      <c r="B5352" s="7" t="s">
        <v>5338</v>
      </c>
      <c r="C5352" s="60" t="s">
        <v>43</v>
      </c>
      <c r="D5352" s="61">
        <v>25.81</v>
      </c>
      <c r="E5352" s="224">
        <v>0.87760000000000005</v>
      </c>
    </row>
    <row r="5353" spans="1:5" x14ac:dyDescent="0.2">
      <c r="A5353" s="223">
        <v>97177</v>
      </c>
      <c r="B5353" s="7" t="s">
        <v>5339</v>
      </c>
      <c r="C5353" s="60" t="s">
        <v>23</v>
      </c>
      <c r="D5353" s="61">
        <v>89.53</v>
      </c>
      <c r="E5353" s="224">
        <v>0.61870000000000003</v>
      </c>
    </row>
    <row r="5354" spans="1:5" x14ac:dyDescent="0.2">
      <c r="A5354" s="223">
        <v>97187</v>
      </c>
      <c r="B5354" s="7" t="s">
        <v>5340</v>
      </c>
      <c r="C5354" s="60" t="s">
        <v>23</v>
      </c>
      <c r="D5354" s="61">
        <v>81.45</v>
      </c>
      <c r="E5354" s="224">
        <v>0.63139999999999996</v>
      </c>
    </row>
    <row r="5355" spans="1:5" x14ac:dyDescent="0.2">
      <c r="A5355" s="223">
        <v>97178</v>
      </c>
      <c r="B5355" s="7" t="s">
        <v>5341</v>
      </c>
      <c r="C5355" s="60" t="s">
        <v>23</v>
      </c>
      <c r="D5355" s="61">
        <v>108.69</v>
      </c>
      <c r="E5355" s="224">
        <v>0.62539999999999996</v>
      </c>
    </row>
    <row r="5356" spans="1:5" x14ac:dyDescent="0.2">
      <c r="A5356" s="223">
        <v>97188</v>
      </c>
      <c r="B5356" s="7" t="s">
        <v>5342</v>
      </c>
      <c r="C5356" s="60" t="s">
        <v>23</v>
      </c>
      <c r="D5356" s="61">
        <v>98.96</v>
      </c>
      <c r="E5356" s="224">
        <v>0.63780000000000003</v>
      </c>
    </row>
    <row r="5357" spans="1:5" x14ac:dyDescent="0.2">
      <c r="A5357" s="223">
        <v>97179</v>
      </c>
      <c r="B5357" s="7" t="s">
        <v>5343</v>
      </c>
      <c r="C5357" s="60" t="s">
        <v>23</v>
      </c>
      <c r="D5357" s="61">
        <v>127.84</v>
      </c>
      <c r="E5357" s="224">
        <v>0.63019999999999998</v>
      </c>
    </row>
    <row r="5358" spans="1:5" x14ac:dyDescent="0.2">
      <c r="A5358" s="223">
        <v>97189</v>
      </c>
      <c r="B5358" s="7" t="s">
        <v>5344</v>
      </c>
      <c r="C5358" s="60" t="s">
        <v>23</v>
      </c>
      <c r="D5358" s="61">
        <v>116.48</v>
      </c>
      <c r="E5358" s="224">
        <v>0.64229999999999998</v>
      </c>
    </row>
    <row r="5359" spans="1:5" x14ac:dyDescent="0.2">
      <c r="A5359" s="223">
        <v>97180</v>
      </c>
      <c r="B5359" s="7" t="s">
        <v>5345</v>
      </c>
      <c r="C5359" s="60" t="s">
        <v>23</v>
      </c>
      <c r="D5359" s="61">
        <v>147.01</v>
      </c>
      <c r="E5359" s="224">
        <v>0.63380000000000003</v>
      </c>
    </row>
    <row r="5360" spans="1:5" x14ac:dyDescent="0.2">
      <c r="A5360" s="223">
        <v>97190</v>
      </c>
      <c r="B5360" s="7" t="s">
        <v>5346</v>
      </c>
      <c r="C5360" s="60" t="s">
        <v>23</v>
      </c>
      <c r="D5360" s="61">
        <v>133.99</v>
      </c>
      <c r="E5360" s="224">
        <v>0.64559999999999995</v>
      </c>
    </row>
    <row r="5361" spans="1:5" x14ac:dyDescent="0.2">
      <c r="A5361" s="223">
        <v>97181</v>
      </c>
      <c r="B5361" s="7" t="s">
        <v>5347</v>
      </c>
      <c r="C5361" s="60" t="s">
        <v>23</v>
      </c>
      <c r="D5361" s="61">
        <v>166.17</v>
      </c>
      <c r="E5361" s="224">
        <v>0.63649999999999995</v>
      </c>
    </row>
    <row r="5362" spans="1:5" x14ac:dyDescent="0.2">
      <c r="A5362" s="223">
        <v>97191</v>
      </c>
      <c r="B5362" s="7" t="s">
        <v>5348</v>
      </c>
      <c r="C5362" s="60" t="s">
        <v>23</v>
      </c>
      <c r="D5362" s="61">
        <v>151.51</v>
      </c>
      <c r="E5362" s="224">
        <v>0.64810000000000001</v>
      </c>
    </row>
    <row r="5363" spans="1:5" x14ac:dyDescent="0.2">
      <c r="A5363" s="223">
        <v>97182</v>
      </c>
      <c r="B5363" s="7" t="s">
        <v>5349</v>
      </c>
      <c r="C5363" s="60" t="s">
        <v>23</v>
      </c>
      <c r="D5363" s="61">
        <v>189.68</v>
      </c>
      <c r="E5363" s="224">
        <v>0.62390000000000001</v>
      </c>
    </row>
    <row r="5364" spans="1:5" x14ac:dyDescent="0.2">
      <c r="A5364" s="223">
        <v>97192</v>
      </c>
      <c r="B5364" s="7" t="s">
        <v>5350</v>
      </c>
      <c r="C5364" s="60" t="s">
        <v>23</v>
      </c>
      <c r="D5364" s="61">
        <v>172.35</v>
      </c>
      <c r="E5364" s="224">
        <v>0.63759999999999994</v>
      </c>
    </row>
    <row r="5365" spans="1:5" x14ac:dyDescent="0.2">
      <c r="A5365" s="223">
        <v>97173</v>
      </c>
      <c r="B5365" s="7" t="s">
        <v>5351</v>
      </c>
      <c r="C5365" s="60" t="s">
        <v>23</v>
      </c>
      <c r="D5365" s="61">
        <v>51.22</v>
      </c>
      <c r="E5365" s="224">
        <v>0.58960000000000001</v>
      </c>
    </row>
    <row r="5366" spans="1:5" x14ac:dyDescent="0.2">
      <c r="A5366" s="223">
        <v>97183</v>
      </c>
      <c r="B5366" s="7" t="s">
        <v>5352</v>
      </c>
      <c r="C5366" s="60" t="s">
        <v>23</v>
      </c>
      <c r="D5366" s="61">
        <v>46.43</v>
      </c>
      <c r="E5366" s="224">
        <v>0.60389999999999999</v>
      </c>
    </row>
    <row r="5367" spans="1:5" x14ac:dyDescent="0.2">
      <c r="A5367" s="223">
        <v>97174</v>
      </c>
      <c r="B5367" s="7" t="s">
        <v>5353</v>
      </c>
      <c r="C5367" s="60" t="s">
        <v>23</v>
      </c>
      <c r="D5367" s="61">
        <v>60.78</v>
      </c>
      <c r="E5367" s="224">
        <v>0.60040000000000004</v>
      </c>
    </row>
    <row r="5368" spans="1:5" x14ac:dyDescent="0.2">
      <c r="A5368" s="223">
        <v>97184</v>
      </c>
      <c r="B5368" s="7" t="s">
        <v>5354</v>
      </c>
      <c r="C5368" s="60" t="s">
        <v>23</v>
      </c>
      <c r="D5368" s="61">
        <v>55.17</v>
      </c>
      <c r="E5368" s="224">
        <v>0.61409999999999998</v>
      </c>
    </row>
    <row r="5369" spans="1:5" x14ac:dyDescent="0.2">
      <c r="A5369" s="223">
        <v>97175</v>
      </c>
      <c r="B5369" s="7" t="s">
        <v>5355</v>
      </c>
      <c r="C5369" s="60" t="s">
        <v>23</v>
      </c>
      <c r="D5369" s="61">
        <v>70.36</v>
      </c>
      <c r="E5369" s="224">
        <v>0.60819999999999996</v>
      </c>
    </row>
    <row r="5370" spans="1:5" x14ac:dyDescent="0.2">
      <c r="A5370" s="223">
        <v>97185</v>
      </c>
      <c r="B5370" s="7" t="s">
        <v>5356</v>
      </c>
      <c r="C5370" s="60" t="s">
        <v>23</v>
      </c>
      <c r="D5370" s="61">
        <v>63.93</v>
      </c>
      <c r="E5370" s="224">
        <v>0.62160000000000004</v>
      </c>
    </row>
    <row r="5371" spans="1:5" x14ac:dyDescent="0.2">
      <c r="A5371" s="223">
        <v>97176</v>
      </c>
      <c r="B5371" s="7" t="s">
        <v>5357</v>
      </c>
      <c r="C5371" s="60" t="s">
        <v>23</v>
      </c>
      <c r="D5371" s="61">
        <v>79.959999999999994</v>
      </c>
      <c r="E5371" s="224">
        <v>0.6139</v>
      </c>
    </row>
    <row r="5372" spans="1:5" x14ac:dyDescent="0.2">
      <c r="A5372" s="223">
        <v>97186</v>
      </c>
      <c r="B5372" s="7" t="s">
        <v>5358</v>
      </c>
      <c r="C5372" s="60" t="s">
        <v>23</v>
      </c>
      <c r="D5372" s="61">
        <v>72.709999999999994</v>
      </c>
      <c r="E5372" s="224">
        <v>0.627</v>
      </c>
    </row>
    <row r="5373" spans="1:5" x14ac:dyDescent="0.2">
      <c r="A5373" s="223">
        <v>97142</v>
      </c>
      <c r="B5373" s="7" t="s">
        <v>5359</v>
      </c>
      <c r="C5373" s="60" t="s">
        <v>23</v>
      </c>
      <c r="D5373" s="61">
        <v>5.74</v>
      </c>
      <c r="E5373" s="224">
        <v>0.6411</v>
      </c>
    </row>
    <row r="5374" spans="1:5" x14ac:dyDescent="0.2">
      <c r="A5374" s="223">
        <v>97158</v>
      </c>
      <c r="B5374" s="7" t="s">
        <v>5360</v>
      </c>
      <c r="C5374" s="60" t="s">
        <v>23</v>
      </c>
      <c r="D5374" s="61">
        <v>4.41</v>
      </c>
      <c r="E5374" s="224">
        <v>0.65080000000000005</v>
      </c>
    </row>
    <row r="5375" spans="1:5" x14ac:dyDescent="0.2">
      <c r="A5375" s="223">
        <v>97155</v>
      </c>
      <c r="B5375" s="7" t="s">
        <v>5361</v>
      </c>
      <c r="C5375" s="60" t="s">
        <v>23</v>
      </c>
      <c r="D5375" s="61">
        <v>45.59</v>
      </c>
      <c r="E5375" s="224">
        <v>0.65339999999999998</v>
      </c>
    </row>
    <row r="5376" spans="1:5" x14ac:dyDescent="0.2">
      <c r="A5376" s="223">
        <v>97171</v>
      </c>
      <c r="B5376" s="7" t="s">
        <v>5362</v>
      </c>
      <c r="C5376" s="60" t="s">
        <v>23</v>
      </c>
      <c r="D5376" s="61">
        <v>36.39</v>
      </c>
      <c r="E5376" s="224">
        <v>0.68479999999999996</v>
      </c>
    </row>
    <row r="5377" spans="1:5" x14ac:dyDescent="0.2">
      <c r="A5377" s="223">
        <v>97156</v>
      </c>
      <c r="B5377" s="7" t="s">
        <v>5363</v>
      </c>
      <c r="C5377" s="60" t="s">
        <v>23</v>
      </c>
      <c r="D5377" s="61">
        <v>54.73</v>
      </c>
      <c r="E5377" s="224">
        <v>0.65010000000000001</v>
      </c>
    </row>
    <row r="5378" spans="1:5" x14ac:dyDescent="0.2">
      <c r="A5378" s="223">
        <v>97172</v>
      </c>
      <c r="B5378" s="7" t="s">
        <v>5364</v>
      </c>
      <c r="C5378" s="60" t="s">
        <v>23</v>
      </c>
      <c r="D5378" s="61">
        <v>43.9</v>
      </c>
      <c r="E5378" s="224">
        <v>0.67930000000000001</v>
      </c>
    </row>
    <row r="5379" spans="1:5" x14ac:dyDescent="0.2">
      <c r="A5379" s="223">
        <v>97143</v>
      </c>
      <c r="B5379" s="7" t="s">
        <v>5365</v>
      </c>
      <c r="C5379" s="60" t="s">
        <v>23</v>
      </c>
      <c r="D5379" s="61">
        <v>7.6</v>
      </c>
      <c r="E5379" s="224">
        <v>0.67500000000000004</v>
      </c>
    </row>
    <row r="5380" spans="1:5" x14ac:dyDescent="0.2">
      <c r="A5380" s="223">
        <v>97159</v>
      </c>
      <c r="B5380" s="7" t="s">
        <v>5366</v>
      </c>
      <c r="C5380" s="60" t="s">
        <v>23</v>
      </c>
      <c r="D5380" s="61">
        <v>5.93</v>
      </c>
      <c r="E5380" s="224">
        <v>0.68969999999999998</v>
      </c>
    </row>
    <row r="5381" spans="1:5" x14ac:dyDescent="0.2">
      <c r="A5381" s="223">
        <v>97144</v>
      </c>
      <c r="B5381" s="7" t="s">
        <v>5367</v>
      </c>
      <c r="C5381" s="60" t="s">
        <v>23</v>
      </c>
      <c r="D5381" s="61">
        <v>9.4700000000000006</v>
      </c>
      <c r="E5381" s="224">
        <v>0.69589999999999996</v>
      </c>
    </row>
    <row r="5382" spans="1:5" x14ac:dyDescent="0.2">
      <c r="A5382" s="223">
        <v>97160</v>
      </c>
      <c r="B5382" s="7" t="s">
        <v>5368</v>
      </c>
      <c r="C5382" s="60" t="s">
        <v>23</v>
      </c>
      <c r="D5382" s="61">
        <v>7.48</v>
      </c>
      <c r="E5382" s="224">
        <v>0.71260000000000001</v>
      </c>
    </row>
    <row r="5383" spans="1:5" x14ac:dyDescent="0.2">
      <c r="A5383" s="223">
        <v>97145</v>
      </c>
      <c r="B5383" s="7" t="s">
        <v>5369</v>
      </c>
      <c r="C5383" s="60" t="s">
        <v>23</v>
      </c>
      <c r="D5383" s="61">
        <v>11.35</v>
      </c>
      <c r="E5383" s="224">
        <v>0.70660000000000001</v>
      </c>
    </row>
    <row r="5384" spans="1:5" x14ac:dyDescent="0.2">
      <c r="A5384" s="223">
        <v>97161</v>
      </c>
      <c r="B5384" s="7" t="s">
        <v>5370</v>
      </c>
      <c r="C5384" s="60" t="s">
        <v>23</v>
      </c>
      <c r="D5384" s="61">
        <v>9.0399999999999991</v>
      </c>
      <c r="E5384" s="224">
        <v>0.72350000000000003</v>
      </c>
    </row>
    <row r="5385" spans="1:5" x14ac:dyDescent="0.2">
      <c r="A5385" s="223">
        <v>97146</v>
      </c>
      <c r="B5385" s="7" t="s">
        <v>5371</v>
      </c>
      <c r="C5385" s="60" t="s">
        <v>23</v>
      </c>
      <c r="D5385" s="61">
        <v>13.25</v>
      </c>
      <c r="E5385" s="224">
        <v>0.71550000000000002</v>
      </c>
    </row>
    <row r="5386" spans="1:5" x14ac:dyDescent="0.2">
      <c r="A5386" s="223">
        <v>97162</v>
      </c>
      <c r="B5386" s="7" t="s">
        <v>5372</v>
      </c>
      <c r="C5386" s="60" t="s">
        <v>23</v>
      </c>
      <c r="D5386" s="61">
        <v>10.61</v>
      </c>
      <c r="E5386" s="224">
        <v>0.73229999999999995</v>
      </c>
    </row>
    <row r="5387" spans="1:5" x14ac:dyDescent="0.2">
      <c r="A5387" s="223">
        <v>97147</v>
      </c>
      <c r="B5387" s="7" t="s">
        <v>5373</v>
      </c>
      <c r="C5387" s="60" t="s">
        <v>23</v>
      </c>
      <c r="D5387" s="61">
        <v>15.15</v>
      </c>
      <c r="E5387" s="224">
        <v>0.72209999999999996</v>
      </c>
    </row>
    <row r="5388" spans="1:5" x14ac:dyDescent="0.2">
      <c r="A5388" s="223">
        <v>97163</v>
      </c>
      <c r="B5388" s="7" t="s">
        <v>5374</v>
      </c>
      <c r="C5388" s="60" t="s">
        <v>23</v>
      </c>
      <c r="D5388" s="61">
        <v>12.19</v>
      </c>
      <c r="E5388" s="224">
        <v>0.73829999999999996</v>
      </c>
    </row>
    <row r="5389" spans="1:5" x14ac:dyDescent="0.2">
      <c r="A5389" s="223">
        <v>97148</v>
      </c>
      <c r="B5389" s="7" t="s">
        <v>5375</v>
      </c>
      <c r="C5389" s="60" t="s">
        <v>23</v>
      </c>
      <c r="D5389" s="61">
        <v>17.04</v>
      </c>
      <c r="E5389" s="224">
        <v>0.72650000000000003</v>
      </c>
    </row>
    <row r="5390" spans="1:5" x14ac:dyDescent="0.2">
      <c r="A5390" s="223">
        <v>97164</v>
      </c>
      <c r="B5390" s="7" t="s">
        <v>5376</v>
      </c>
      <c r="C5390" s="60" t="s">
        <v>23</v>
      </c>
      <c r="D5390" s="61">
        <v>13.75</v>
      </c>
      <c r="E5390" s="224">
        <v>0.74250000000000005</v>
      </c>
    </row>
    <row r="5391" spans="1:5" x14ac:dyDescent="0.2">
      <c r="A5391" s="223">
        <v>97149</v>
      </c>
      <c r="B5391" s="7" t="s">
        <v>5377</v>
      </c>
      <c r="C5391" s="60" t="s">
        <v>23</v>
      </c>
      <c r="D5391" s="61">
        <v>18.96</v>
      </c>
      <c r="E5391" s="224">
        <v>0.72940000000000005</v>
      </c>
    </row>
    <row r="5392" spans="1:5" x14ac:dyDescent="0.2">
      <c r="A5392" s="223">
        <v>97165</v>
      </c>
      <c r="B5392" s="7" t="s">
        <v>5378</v>
      </c>
      <c r="C5392" s="60" t="s">
        <v>23</v>
      </c>
      <c r="D5392" s="61">
        <v>15.35</v>
      </c>
      <c r="E5392" s="224">
        <v>0.74590000000000001</v>
      </c>
    </row>
    <row r="5393" spans="1:5" x14ac:dyDescent="0.2">
      <c r="A5393" s="223">
        <v>97150</v>
      </c>
      <c r="B5393" s="7" t="s">
        <v>5379</v>
      </c>
      <c r="C5393" s="60" t="s">
        <v>23</v>
      </c>
      <c r="D5393" s="61">
        <v>24.36</v>
      </c>
      <c r="E5393" s="224">
        <v>0.62729999999999997</v>
      </c>
    </row>
    <row r="5394" spans="1:5" x14ac:dyDescent="0.2">
      <c r="A5394" s="223">
        <v>97166</v>
      </c>
      <c r="B5394" s="7" t="s">
        <v>5380</v>
      </c>
      <c r="C5394" s="60" t="s">
        <v>23</v>
      </c>
      <c r="D5394" s="61">
        <v>19.29</v>
      </c>
      <c r="E5394" s="224">
        <v>0.6573</v>
      </c>
    </row>
    <row r="5395" spans="1:5" x14ac:dyDescent="0.2">
      <c r="A5395" s="223">
        <v>97151</v>
      </c>
      <c r="B5395" s="7" t="s">
        <v>5381</v>
      </c>
      <c r="C5395" s="60" t="s">
        <v>23</v>
      </c>
      <c r="D5395" s="61">
        <v>28.73</v>
      </c>
      <c r="E5395" s="224">
        <v>0.63280000000000003</v>
      </c>
    </row>
    <row r="5396" spans="1:5" x14ac:dyDescent="0.2">
      <c r="A5396" s="223">
        <v>97167</v>
      </c>
      <c r="B5396" s="7" t="s">
        <v>5382</v>
      </c>
      <c r="C5396" s="60" t="s">
        <v>23</v>
      </c>
      <c r="D5396" s="61">
        <v>22.83</v>
      </c>
      <c r="E5396" s="224">
        <v>0.6623</v>
      </c>
    </row>
    <row r="5397" spans="1:5" x14ac:dyDescent="0.2">
      <c r="A5397" s="223">
        <v>97152</v>
      </c>
      <c r="B5397" s="7" t="s">
        <v>5383</v>
      </c>
      <c r="C5397" s="60" t="s">
        <v>23</v>
      </c>
      <c r="D5397" s="61">
        <v>32.76</v>
      </c>
      <c r="E5397" s="224">
        <v>0.64380000000000004</v>
      </c>
    </row>
    <row r="5398" spans="1:5" x14ac:dyDescent="0.2">
      <c r="A5398" s="223">
        <v>97168</v>
      </c>
      <c r="B5398" s="7" t="s">
        <v>5384</v>
      </c>
      <c r="C5398" s="60" t="s">
        <v>23</v>
      </c>
      <c r="D5398" s="61">
        <v>26.04</v>
      </c>
      <c r="E5398" s="224">
        <v>0.67510000000000003</v>
      </c>
    </row>
    <row r="5399" spans="1:5" x14ac:dyDescent="0.2">
      <c r="A5399" s="223">
        <v>97141</v>
      </c>
      <c r="B5399" s="7" t="s">
        <v>5385</v>
      </c>
      <c r="C5399" s="60" t="s">
        <v>23</v>
      </c>
      <c r="D5399" s="61">
        <v>4.97</v>
      </c>
      <c r="E5399" s="224">
        <v>0.62370000000000003</v>
      </c>
    </row>
    <row r="5400" spans="1:5" x14ac:dyDescent="0.2">
      <c r="A5400" s="223">
        <v>97157</v>
      </c>
      <c r="B5400" s="7" t="s">
        <v>5386</v>
      </c>
      <c r="C5400" s="60" t="s">
        <v>23</v>
      </c>
      <c r="D5400" s="61">
        <v>3.76</v>
      </c>
      <c r="E5400" s="224">
        <v>0.63300000000000001</v>
      </c>
    </row>
    <row r="5401" spans="1:5" x14ac:dyDescent="0.2">
      <c r="A5401" s="223">
        <v>97153</v>
      </c>
      <c r="B5401" s="7" t="s">
        <v>5387</v>
      </c>
      <c r="C5401" s="60" t="s">
        <v>23</v>
      </c>
      <c r="D5401" s="61">
        <v>37</v>
      </c>
      <c r="E5401" s="224">
        <v>0.64839999999999998</v>
      </c>
    </row>
    <row r="5402" spans="1:5" x14ac:dyDescent="0.2">
      <c r="A5402" s="223">
        <v>97169</v>
      </c>
      <c r="B5402" s="7" t="s">
        <v>5388</v>
      </c>
      <c r="C5402" s="60" t="s">
        <v>23</v>
      </c>
      <c r="D5402" s="61">
        <v>29.46</v>
      </c>
      <c r="E5402" s="224">
        <v>0.67989999999999995</v>
      </c>
    </row>
    <row r="5403" spans="1:5" x14ac:dyDescent="0.2">
      <c r="A5403" s="223">
        <v>97154</v>
      </c>
      <c r="B5403" s="7" t="s">
        <v>5389</v>
      </c>
      <c r="C5403" s="60" t="s">
        <v>23</v>
      </c>
      <c r="D5403" s="61">
        <v>41.28</v>
      </c>
      <c r="E5403" s="224">
        <v>0.6512</v>
      </c>
    </row>
    <row r="5404" spans="1:5" x14ac:dyDescent="0.2">
      <c r="A5404" s="223">
        <v>97170</v>
      </c>
      <c r="B5404" s="7" t="s">
        <v>5390</v>
      </c>
      <c r="C5404" s="60" t="s">
        <v>23</v>
      </c>
      <c r="D5404" s="61">
        <v>32.909999999999997</v>
      </c>
      <c r="E5404" s="224">
        <v>0.68279999999999996</v>
      </c>
    </row>
    <row r="5405" spans="1:5" x14ac:dyDescent="0.2">
      <c r="A5405" s="223">
        <v>105311</v>
      </c>
      <c r="B5405" s="7" t="s">
        <v>5391</v>
      </c>
      <c r="C5405" s="60" t="s">
        <v>23</v>
      </c>
      <c r="D5405" s="61">
        <v>4.0199999999999996</v>
      </c>
      <c r="E5405" s="224">
        <v>0.91539999999999999</v>
      </c>
    </row>
    <row r="5406" spans="1:5" x14ac:dyDescent="0.2">
      <c r="A5406" s="223">
        <v>105339</v>
      </c>
      <c r="B5406" s="7" t="s">
        <v>5392</v>
      </c>
      <c r="C5406" s="60" t="s">
        <v>23</v>
      </c>
      <c r="D5406" s="61">
        <v>3.32</v>
      </c>
      <c r="E5406" s="224">
        <v>0.89759999999999995</v>
      </c>
    </row>
    <row r="5407" spans="1:5" x14ac:dyDescent="0.2">
      <c r="A5407" s="223">
        <v>97127</v>
      </c>
      <c r="B5407" s="7" t="s">
        <v>5393</v>
      </c>
      <c r="C5407" s="60" t="s">
        <v>23</v>
      </c>
      <c r="D5407" s="61">
        <v>5.25</v>
      </c>
      <c r="E5407" s="224">
        <v>0.90100000000000002</v>
      </c>
    </row>
    <row r="5408" spans="1:5" x14ac:dyDescent="0.2">
      <c r="A5408" s="223">
        <v>97134</v>
      </c>
      <c r="B5408" s="7" t="s">
        <v>5394</v>
      </c>
      <c r="C5408" s="60" t="s">
        <v>23</v>
      </c>
      <c r="D5408" s="61">
        <v>4.3600000000000003</v>
      </c>
      <c r="E5408" s="224">
        <v>0.88070000000000004</v>
      </c>
    </row>
    <row r="5409" spans="1:5" x14ac:dyDescent="0.2">
      <c r="A5409" s="223">
        <v>97128</v>
      </c>
      <c r="B5409" s="7" t="s">
        <v>5395</v>
      </c>
      <c r="C5409" s="60" t="s">
        <v>23</v>
      </c>
      <c r="D5409" s="61">
        <v>10.35</v>
      </c>
      <c r="E5409" s="224">
        <v>0.72270000000000001</v>
      </c>
    </row>
    <row r="5410" spans="1:5" x14ac:dyDescent="0.2">
      <c r="A5410" s="223">
        <v>97135</v>
      </c>
      <c r="B5410" s="7" t="s">
        <v>5396</v>
      </c>
      <c r="C5410" s="60" t="s">
        <v>23</v>
      </c>
      <c r="D5410" s="61">
        <v>7.94</v>
      </c>
      <c r="E5410" s="224">
        <v>0.71660000000000001</v>
      </c>
    </row>
    <row r="5411" spans="1:5" x14ac:dyDescent="0.2">
      <c r="A5411" s="223">
        <v>97129</v>
      </c>
      <c r="B5411" s="7" t="s">
        <v>5397</v>
      </c>
      <c r="C5411" s="60" t="s">
        <v>23</v>
      </c>
      <c r="D5411" s="61">
        <v>12.23</v>
      </c>
      <c r="E5411" s="224">
        <v>0.7228</v>
      </c>
    </row>
    <row r="5412" spans="1:5" x14ac:dyDescent="0.2">
      <c r="A5412" s="223">
        <v>97136</v>
      </c>
      <c r="B5412" s="7" t="s">
        <v>5398</v>
      </c>
      <c r="C5412" s="60" t="s">
        <v>23</v>
      </c>
      <c r="D5412" s="61">
        <v>9.39</v>
      </c>
      <c r="E5412" s="224">
        <v>0.7167</v>
      </c>
    </row>
    <row r="5413" spans="1:5" x14ac:dyDescent="0.2">
      <c r="A5413" s="223">
        <v>97130</v>
      </c>
      <c r="B5413" s="7" t="s">
        <v>5399</v>
      </c>
      <c r="C5413" s="60" t="s">
        <v>23</v>
      </c>
      <c r="D5413" s="61">
        <v>14.18</v>
      </c>
      <c r="E5413" s="224">
        <v>0.72</v>
      </c>
    </row>
    <row r="5414" spans="1:5" x14ac:dyDescent="0.2">
      <c r="A5414" s="223">
        <v>97137</v>
      </c>
      <c r="B5414" s="7" t="s">
        <v>5400</v>
      </c>
      <c r="C5414" s="60" t="s">
        <v>23</v>
      </c>
      <c r="D5414" s="61">
        <v>10.9</v>
      </c>
      <c r="E5414" s="224">
        <v>0.71379999999999999</v>
      </c>
    </row>
    <row r="5415" spans="1:5" x14ac:dyDescent="0.2">
      <c r="A5415" s="223">
        <v>97131</v>
      </c>
      <c r="B5415" s="7" t="s">
        <v>5401</v>
      </c>
      <c r="C5415" s="60" t="s">
        <v>23</v>
      </c>
      <c r="D5415" s="61">
        <v>16.100000000000001</v>
      </c>
      <c r="E5415" s="224">
        <v>0.71930000000000005</v>
      </c>
    </row>
    <row r="5416" spans="1:5" x14ac:dyDescent="0.2">
      <c r="A5416" s="223">
        <v>97138</v>
      </c>
      <c r="B5416" s="7" t="s">
        <v>5402</v>
      </c>
      <c r="C5416" s="60" t="s">
        <v>23</v>
      </c>
      <c r="D5416" s="61">
        <v>12.38</v>
      </c>
      <c r="E5416" s="224">
        <v>0.71240000000000003</v>
      </c>
    </row>
    <row r="5417" spans="1:5" x14ac:dyDescent="0.2">
      <c r="A5417" s="223">
        <v>97132</v>
      </c>
      <c r="B5417" s="7" t="s">
        <v>5403</v>
      </c>
      <c r="C5417" s="60" t="s">
        <v>23</v>
      </c>
      <c r="D5417" s="61">
        <v>18.03</v>
      </c>
      <c r="E5417" s="224">
        <v>0.71879999999999999</v>
      </c>
    </row>
    <row r="5418" spans="1:5" x14ac:dyDescent="0.2">
      <c r="A5418" s="223">
        <v>97139</v>
      </c>
      <c r="B5418" s="7" t="s">
        <v>5404</v>
      </c>
      <c r="C5418" s="60" t="s">
        <v>23</v>
      </c>
      <c r="D5418" s="61">
        <v>13.85</v>
      </c>
      <c r="E5418" s="224">
        <v>0.71120000000000005</v>
      </c>
    </row>
    <row r="5419" spans="1:5" x14ac:dyDescent="0.2">
      <c r="A5419" s="223">
        <v>97133</v>
      </c>
      <c r="B5419" s="7" t="s">
        <v>5405</v>
      </c>
      <c r="C5419" s="60" t="s">
        <v>23</v>
      </c>
      <c r="D5419" s="61">
        <v>21.86</v>
      </c>
      <c r="E5419" s="224">
        <v>0.7177</v>
      </c>
    </row>
    <row r="5420" spans="1:5" x14ac:dyDescent="0.2">
      <c r="A5420" s="223">
        <v>97140</v>
      </c>
      <c r="B5420" s="7" t="s">
        <v>5406</v>
      </c>
      <c r="C5420" s="60" t="s">
        <v>23</v>
      </c>
      <c r="D5420" s="61">
        <v>16.809999999999999</v>
      </c>
      <c r="E5420" s="224">
        <v>0.71030000000000004</v>
      </c>
    </row>
    <row r="5421" spans="1:5" x14ac:dyDescent="0.2">
      <c r="A5421" s="223">
        <v>97123</v>
      </c>
      <c r="B5421" s="7" t="s">
        <v>5407</v>
      </c>
      <c r="C5421" s="60" t="s">
        <v>23</v>
      </c>
      <c r="D5421" s="61">
        <v>4.32</v>
      </c>
      <c r="E5421" s="224">
        <v>0.92130000000000001</v>
      </c>
    </row>
    <row r="5422" spans="1:5" x14ac:dyDescent="0.2">
      <c r="A5422" s="223">
        <v>97126</v>
      </c>
      <c r="B5422" s="7" t="s">
        <v>5408</v>
      </c>
      <c r="C5422" s="60" t="s">
        <v>23</v>
      </c>
      <c r="D5422" s="61">
        <v>3.56</v>
      </c>
      <c r="E5422" s="224">
        <v>0.90449999999999997</v>
      </c>
    </row>
    <row r="5423" spans="1:5" x14ac:dyDescent="0.2">
      <c r="A5423" s="223">
        <v>105308</v>
      </c>
      <c r="B5423" s="7" t="s">
        <v>5409</v>
      </c>
      <c r="C5423" s="60" t="s">
        <v>23</v>
      </c>
      <c r="D5423" s="61">
        <v>5</v>
      </c>
      <c r="E5423" s="224">
        <v>0.90200000000000002</v>
      </c>
    </row>
    <row r="5424" spans="1:5" x14ac:dyDescent="0.2">
      <c r="A5424" s="223">
        <v>105312</v>
      </c>
      <c r="B5424" s="7" t="s">
        <v>5410</v>
      </c>
      <c r="C5424" s="60" t="s">
        <v>23</v>
      </c>
      <c r="D5424" s="61">
        <v>4.1500000000000004</v>
      </c>
      <c r="E5424" s="224">
        <v>0.88190000000000002</v>
      </c>
    </row>
    <row r="5425" spans="1:5" x14ac:dyDescent="0.2">
      <c r="A5425" s="223">
        <v>105309</v>
      </c>
      <c r="B5425" s="7" t="s">
        <v>5411</v>
      </c>
      <c r="C5425" s="60" t="s">
        <v>23</v>
      </c>
      <c r="D5425" s="61">
        <v>5.39</v>
      </c>
      <c r="E5425" s="224">
        <v>0.89610000000000001</v>
      </c>
    </row>
    <row r="5426" spans="1:5" x14ac:dyDescent="0.2">
      <c r="A5426" s="223">
        <v>105313</v>
      </c>
      <c r="B5426" s="7" t="s">
        <v>5412</v>
      </c>
      <c r="C5426" s="60" t="s">
        <v>23</v>
      </c>
      <c r="D5426" s="61">
        <v>4.4800000000000004</v>
      </c>
      <c r="E5426" s="224">
        <v>0.875</v>
      </c>
    </row>
    <row r="5427" spans="1:5" x14ac:dyDescent="0.2">
      <c r="A5427" s="223">
        <v>105310</v>
      </c>
      <c r="B5427" s="7" t="s">
        <v>5413</v>
      </c>
      <c r="C5427" s="60" t="s">
        <v>23</v>
      </c>
      <c r="D5427" s="61">
        <v>6.35</v>
      </c>
      <c r="E5427" s="224">
        <v>0.89290000000000003</v>
      </c>
    </row>
    <row r="5428" spans="1:5" x14ac:dyDescent="0.2">
      <c r="A5428" s="223">
        <v>105314</v>
      </c>
      <c r="B5428" s="7" t="s">
        <v>5414</v>
      </c>
      <c r="C5428" s="60" t="s">
        <v>23</v>
      </c>
      <c r="D5428" s="61">
        <v>5.28</v>
      </c>
      <c r="E5428" s="224">
        <v>0.87119999999999997</v>
      </c>
    </row>
    <row r="5429" spans="1:5" x14ac:dyDescent="0.2">
      <c r="A5429" s="223">
        <v>97121</v>
      </c>
      <c r="B5429" s="7" t="s">
        <v>5415</v>
      </c>
      <c r="C5429" s="60" t="s">
        <v>23</v>
      </c>
      <c r="D5429" s="61">
        <v>3.06</v>
      </c>
      <c r="E5429" s="224">
        <v>0.95099999999999996</v>
      </c>
    </row>
    <row r="5430" spans="1:5" x14ac:dyDescent="0.2">
      <c r="A5430" s="223">
        <v>97124</v>
      </c>
      <c r="B5430" s="7" t="s">
        <v>5416</v>
      </c>
      <c r="C5430" s="60" t="s">
        <v>23</v>
      </c>
      <c r="D5430" s="61">
        <v>2.5099999999999998</v>
      </c>
      <c r="E5430" s="224">
        <v>0.94020000000000004</v>
      </c>
    </row>
    <row r="5431" spans="1:5" x14ac:dyDescent="0.2">
      <c r="A5431" s="223">
        <v>97122</v>
      </c>
      <c r="B5431" s="7" t="s">
        <v>5417</v>
      </c>
      <c r="C5431" s="60" t="s">
        <v>23</v>
      </c>
      <c r="D5431" s="61">
        <v>3.71</v>
      </c>
      <c r="E5431" s="224">
        <v>0.92989999999999995</v>
      </c>
    </row>
    <row r="5432" spans="1:5" x14ac:dyDescent="0.2">
      <c r="A5432" s="223">
        <v>97125</v>
      </c>
      <c r="B5432" s="7" t="s">
        <v>5418</v>
      </c>
      <c r="C5432" s="60" t="s">
        <v>23</v>
      </c>
      <c r="D5432" s="61">
        <v>3.06</v>
      </c>
      <c r="E5432" s="224">
        <v>0.91500000000000004</v>
      </c>
    </row>
    <row r="5433" spans="1:5" x14ac:dyDescent="0.2">
      <c r="A5433" s="223">
        <v>105296</v>
      </c>
      <c r="B5433" s="7" t="s">
        <v>5419</v>
      </c>
      <c r="C5433" s="60" t="s">
        <v>43</v>
      </c>
      <c r="D5433" s="61">
        <v>193.39</v>
      </c>
      <c r="E5433" s="224">
        <v>0.1249</v>
      </c>
    </row>
    <row r="5434" spans="1:5" x14ac:dyDescent="0.2">
      <c r="A5434" s="223">
        <v>105374</v>
      </c>
      <c r="B5434" s="7" t="s">
        <v>5420</v>
      </c>
      <c r="C5434" s="60" t="s">
        <v>43</v>
      </c>
      <c r="D5434" s="61">
        <v>188.82</v>
      </c>
      <c r="E5434" s="224">
        <v>0.1037</v>
      </c>
    </row>
    <row r="5435" spans="1:5" x14ac:dyDescent="0.2">
      <c r="A5435" s="223">
        <v>105292</v>
      </c>
      <c r="B5435" s="7" t="s">
        <v>5421</v>
      </c>
      <c r="C5435" s="60" t="s">
        <v>43</v>
      </c>
      <c r="D5435" s="61">
        <v>55.12</v>
      </c>
      <c r="E5435" s="224">
        <v>0.32150000000000001</v>
      </c>
    </row>
    <row r="5436" spans="1:5" x14ac:dyDescent="0.2">
      <c r="A5436" s="223">
        <v>105293</v>
      </c>
      <c r="B5436" s="7" t="s">
        <v>5422</v>
      </c>
      <c r="C5436" s="60" t="s">
        <v>43</v>
      </c>
      <c r="D5436" s="61">
        <v>51.78</v>
      </c>
      <c r="E5436" s="224">
        <v>0.2777</v>
      </c>
    </row>
    <row r="5437" spans="1:5" x14ac:dyDescent="0.2">
      <c r="A5437" s="223">
        <v>105294</v>
      </c>
      <c r="B5437" s="7" t="s">
        <v>5423</v>
      </c>
      <c r="C5437" s="60" t="s">
        <v>43</v>
      </c>
      <c r="D5437" s="61">
        <v>112.6</v>
      </c>
      <c r="E5437" s="224">
        <v>0.186</v>
      </c>
    </row>
    <row r="5438" spans="1:5" x14ac:dyDescent="0.2">
      <c r="A5438" s="223">
        <v>105295</v>
      </c>
      <c r="B5438" s="7" t="s">
        <v>5424</v>
      </c>
      <c r="C5438" s="60" t="s">
        <v>43</v>
      </c>
      <c r="D5438" s="61">
        <v>108.64</v>
      </c>
      <c r="E5438" s="224">
        <v>0.15629999999999999</v>
      </c>
    </row>
    <row r="5439" spans="1:5" x14ac:dyDescent="0.2">
      <c r="A5439" s="223">
        <v>105290</v>
      </c>
      <c r="B5439" s="7" t="s">
        <v>5425</v>
      </c>
      <c r="C5439" s="60" t="s">
        <v>43</v>
      </c>
      <c r="D5439" s="61">
        <v>73.819999999999993</v>
      </c>
      <c r="E5439" s="224">
        <v>0.21809999999999999</v>
      </c>
    </row>
    <row r="5440" spans="1:5" x14ac:dyDescent="0.2">
      <c r="A5440" s="223">
        <v>105291</v>
      </c>
      <c r="B5440" s="7" t="s">
        <v>5426</v>
      </c>
      <c r="C5440" s="60" t="s">
        <v>43</v>
      </c>
      <c r="D5440" s="61">
        <v>70.78</v>
      </c>
      <c r="E5440" s="224">
        <v>0.1845</v>
      </c>
    </row>
    <row r="5441" spans="1:5" x14ac:dyDescent="0.2">
      <c r="A5441" s="223">
        <v>105286</v>
      </c>
      <c r="B5441" s="7" t="s">
        <v>5427</v>
      </c>
      <c r="C5441" s="60" t="s">
        <v>43</v>
      </c>
      <c r="D5441" s="61">
        <v>33.049999999999997</v>
      </c>
      <c r="E5441" s="224">
        <v>0.35730000000000001</v>
      </c>
    </row>
    <row r="5442" spans="1:5" x14ac:dyDescent="0.2">
      <c r="A5442" s="223">
        <v>105287</v>
      </c>
      <c r="B5442" s="7" t="s">
        <v>5428</v>
      </c>
      <c r="C5442" s="60" t="s">
        <v>43</v>
      </c>
      <c r="D5442" s="61">
        <v>30.82</v>
      </c>
      <c r="E5442" s="224">
        <v>0.31080000000000002</v>
      </c>
    </row>
    <row r="5443" spans="1:5" x14ac:dyDescent="0.2">
      <c r="A5443" s="223">
        <v>105288</v>
      </c>
      <c r="B5443" s="7" t="s">
        <v>5429</v>
      </c>
      <c r="C5443" s="60" t="s">
        <v>43</v>
      </c>
      <c r="D5443" s="61">
        <v>54.78</v>
      </c>
      <c r="E5443" s="224">
        <v>0.25480000000000003</v>
      </c>
    </row>
    <row r="5444" spans="1:5" x14ac:dyDescent="0.2">
      <c r="A5444" s="223">
        <v>105289</v>
      </c>
      <c r="B5444" s="7" t="s">
        <v>5430</v>
      </c>
      <c r="C5444" s="60" t="s">
        <v>43</v>
      </c>
      <c r="D5444" s="61">
        <v>52.14</v>
      </c>
      <c r="E5444" s="224">
        <v>0.21709999999999999</v>
      </c>
    </row>
    <row r="5445" spans="1:5" x14ac:dyDescent="0.2">
      <c r="A5445" s="223">
        <v>105375</v>
      </c>
      <c r="B5445" s="7" t="s">
        <v>5431</v>
      </c>
      <c r="C5445" s="60" t="s">
        <v>43</v>
      </c>
      <c r="D5445" s="61">
        <v>149.49</v>
      </c>
      <c r="E5445" s="224">
        <v>0.2155</v>
      </c>
    </row>
    <row r="5446" spans="1:5" x14ac:dyDescent="0.2">
      <c r="A5446" s="223">
        <v>105376</v>
      </c>
      <c r="B5446" s="7" t="s">
        <v>5432</v>
      </c>
      <c r="C5446" s="60" t="s">
        <v>43</v>
      </c>
      <c r="D5446" s="61">
        <v>143.41</v>
      </c>
      <c r="E5446" s="224">
        <v>0.1822</v>
      </c>
    </row>
    <row r="5447" spans="1:5" x14ac:dyDescent="0.2">
      <c r="A5447" s="223">
        <v>105331</v>
      </c>
      <c r="B5447" s="7" t="s">
        <v>5433</v>
      </c>
      <c r="C5447" s="60" t="s">
        <v>23</v>
      </c>
      <c r="D5447" s="61">
        <v>63.2</v>
      </c>
      <c r="E5447" s="224">
        <v>5.8200000000000002E-2</v>
      </c>
    </row>
    <row r="5448" spans="1:5" x14ac:dyDescent="0.2">
      <c r="A5448" s="223">
        <v>105332</v>
      </c>
      <c r="B5448" s="7" t="s">
        <v>5434</v>
      </c>
      <c r="C5448" s="60" t="s">
        <v>23</v>
      </c>
      <c r="D5448" s="61">
        <v>62.5</v>
      </c>
      <c r="E5448" s="224">
        <v>4.7699999999999999E-2</v>
      </c>
    </row>
    <row r="5449" spans="1:5" x14ac:dyDescent="0.2">
      <c r="A5449" s="223">
        <v>105333</v>
      </c>
      <c r="B5449" s="7" t="s">
        <v>5435</v>
      </c>
      <c r="C5449" s="60" t="s">
        <v>23</v>
      </c>
      <c r="D5449" s="61">
        <v>280.25</v>
      </c>
      <c r="E5449" s="224">
        <v>2.6700000000000002E-2</v>
      </c>
    </row>
    <row r="5450" spans="1:5" x14ac:dyDescent="0.2">
      <c r="A5450" s="223">
        <v>105334</v>
      </c>
      <c r="B5450" s="7" t="s">
        <v>5436</v>
      </c>
      <c r="C5450" s="60" t="s">
        <v>23</v>
      </c>
      <c r="D5450" s="61">
        <v>277.83999999999997</v>
      </c>
      <c r="E5450" s="224">
        <v>2.0500000000000001E-2</v>
      </c>
    </row>
    <row r="5451" spans="1:5" x14ac:dyDescent="0.2">
      <c r="A5451" s="223">
        <v>105335</v>
      </c>
      <c r="B5451" s="7" t="s">
        <v>5437</v>
      </c>
      <c r="C5451" s="60" t="s">
        <v>23</v>
      </c>
      <c r="D5451" s="61">
        <v>423.12</v>
      </c>
      <c r="E5451" s="224">
        <v>2.0899999999999998E-2</v>
      </c>
    </row>
    <row r="5452" spans="1:5" x14ac:dyDescent="0.2">
      <c r="A5452" s="223">
        <v>105336</v>
      </c>
      <c r="B5452" s="7" t="s">
        <v>5438</v>
      </c>
      <c r="C5452" s="60" t="s">
        <v>23</v>
      </c>
      <c r="D5452" s="61">
        <v>420.28</v>
      </c>
      <c r="E5452" s="224">
        <v>1.6E-2</v>
      </c>
    </row>
    <row r="5453" spans="1:5" x14ac:dyDescent="0.2">
      <c r="A5453" s="223">
        <v>105337</v>
      </c>
      <c r="B5453" s="7" t="s">
        <v>5439</v>
      </c>
      <c r="C5453" s="60" t="s">
        <v>23</v>
      </c>
      <c r="D5453" s="61">
        <v>597.65</v>
      </c>
      <c r="E5453" s="224">
        <v>1.7100000000000001E-2</v>
      </c>
    </row>
    <row r="5454" spans="1:5" x14ac:dyDescent="0.2">
      <c r="A5454" s="223">
        <v>105338</v>
      </c>
      <c r="B5454" s="7" t="s">
        <v>5440</v>
      </c>
      <c r="C5454" s="60" t="s">
        <v>23</v>
      </c>
      <c r="D5454" s="61">
        <v>594.37</v>
      </c>
      <c r="E5454" s="224">
        <v>1.3100000000000001E-2</v>
      </c>
    </row>
    <row r="5455" spans="1:5" x14ac:dyDescent="0.2">
      <c r="A5455" s="223">
        <v>106108</v>
      </c>
      <c r="B5455" s="7" t="s">
        <v>5441</v>
      </c>
      <c r="C5455" s="60" t="s">
        <v>23</v>
      </c>
      <c r="D5455" s="61">
        <v>89.4</v>
      </c>
      <c r="E5455" s="224">
        <v>4.4499999999999998E-2</v>
      </c>
    </row>
    <row r="5456" spans="1:5" x14ac:dyDescent="0.2">
      <c r="A5456" s="223">
        <v>106109</v>
      </c>
      <c r="B5456" s="7" t="s">
        <v>5442</v>
      </c>
      <c r="C5456" s="60" t="s">
        <v>23</v>
      </c>
      <c r="D5456" s="61">
        <v>88.64</v>
      </c>
      <c r="E5456" s="224">
        <v>3.6299999999999999E-2</v>
      </c>
    </row>
    <row r="5457" spans="1:5" x14ac:dyDescent="0.2">
      <c r="A5457" s="223">
        <v>106104</v>
      </c>
      <c r="B5457" s="7" t="s">
        <v>5443</v>
      </c>
      <c r="C5457" s="60" t="s">
        <v>23</v>
      </c>
      <c r="D5457" s="61">
        <v>28.99</v>
      </c>
      <c r="E5457" s="224">
        <v>0.1004</v>
      </c>
    </row>
    <row r="5458" spans="1:5" x14ac:dyDescent="0.2">
      <c r="A5458" s="223">
        <v>106105</v>
      </c>
      <c r="B5458" s="7" t="s">
        <v>5444</v>
      </c>
      <c r="C5458" s="60" t="s">
        <v>23</v>
      </c>
      <c r="D5458" s="61">
        <v>28.44</v>
      </c>
      <c r="E5458" s="224">
        <v>8.3000000000000004E-2</v>
      </c>
    </row>
    <row r="5459" spans="1:5" x14ac:dyDescent="0.2">
      <c r="A5459" s="223">
        <v>106106</v>
      </c>
      <c r="B5459" s="7" t="s">
        <v>5445</v>
      </c>
      <c r="C5459" s="60" t="s">
        <v>23</v>
      </c>
      <c r="D5459" s="61">
        <v>54.63</v>
      </c>
      <c r="E5459" s="224">
        <v>6.3200000000000006E-2</v>
      </c>
    </row>
    <row r="5460" spans="1:5" x14ac:dyDescent="0.2">
      <c r="A5460" s="223">
        <v>106107</v>
      </c>
      <c r="B5460" s="7" t="s">
        <v>5446</v>
      </c>
      <c r="C5460" s="60" t="s">
        <v>23</v>
      </c>
      <c r="D5460" s="61">
        <v>53.98</v>
      </c>
      <c r="E5460" s="224">
        <v>5.1900000000000002E-2</v>
      </c>
    </row>
    <row r="5461" spans="1:5" x14ac:dyDescent="0.2">
      <c r="A5461" s="223">
        <v>105377</v>
      </c>
      <c r="B5461" s="7" t="s">
        <v>5447</v>
      </c>
      <c r="C5461" s="60" t="s">
        <v>43</v>
      </c>
      <c r="D5461" s="61">
        <v>47.6</v>
      </c>
      <c r="E5461" s="224">
        <v>0.20150000000000001</v>
      </c>
    </row>
    <row r="5462" spans="1:5" x14ac:dyDescent="0.2">
      <c r="A5462" s="223">
        <v>105368</v>
      </c>
      <c r="B5462" s="7" t="s">
        <v>5448</v>
      </c>
      <c r="C5462" s="60" t="s">
        <v>43</v>
      </c>
      <c r="D5462" s="61">
        <v>43.9</v>
      </c>
      <c r="E5462" s="224">
        <v>0.16830000000000001</v>
      </c>
    </row>
    <row r="5463" spans="1:5" x14ac:dyDescent="0.2">
      <c r="A5463" s="223">
        <v>105369</v>
      </c>
      <c r="B5463" s="7" t="s">
        <v>5449</v>
      </c>
      <c r="C5463" s="60" t="s">
        <v>43</v>
      </c>
      <c r="D5463" s="61">
        <v>75.02</v>
      </c>
      <c r="E5463" s="224">
        <v>0.17050000000000001</v>
      </c>
    </row>
    <row r="5464" spans="1:5" x14ac:dyDescent="0.2">
      <c r="A5464" s="223">
        <v>105370</v>
      </c>
      <c r="B5464" s="7" t="s">
        <v>5450</v>
      </c>
      <c r="C5464" s="60" t="s">
        <v>43</v>
      </c>
      <c r="D5464" s="61">
        <v>70.069999999999993</v>
      </c>
      <c r="E5464" s="224">
        <v>0.1404</v>
      </c>
    </row>
    <row r="5465" spans="1:5" x14ac:dyDescent="0.2">
      <c r="A5465" s="223">
        <v>92864</v>
      </c>
      <c r="B5465" s="7" t="s">
        <v>5451</v>
      </c>
      <c r="C5465" s="60" t="s">
        <v>23</v>
      </c>
      <c r="D5465" s="61">
        <v>91.69</v>
      </c>
      <c r="E5465" s="224">
        <v>0.35849999999999999</v>
      </c>
    </row>
    <row r="5466" spans="1:5" x14ac:dyDescent="0.2">
      <c r="A5466" s="223">
        <v>92848</v>
      </c>
      <c r="B5466" s="7" t="s">
        <v>5452</v>
      </c>
      <c r="C5466" s="60" t="s">
        <v>23</v>
      </c>
      <c r="D5466" s="61">
        <v>81.400000000000006</v>
      </c>
      <c r="E5466" s="224">
        <v>0.33</v>
      </c>
    </row>
    <row r="5467" spans="1:5" x14ac:dyDescent="0.2">
      <c r="A5467" s="223">
        <v>92850</v>
      </c>
      <c r="B5467" s="7" t="s">
        <v>5453</v>
      </c>
      <c r="C5467" s="60" t="s">
        <v>23</v>
      </c>
      <c r="D5467" s="61">
        <v>22.67</v>
      </c>
      <c r="E5467" s="224">
        <v>0.36259999999999998</v>
      </c>
    </row>
    <row r="5468" spans="1:5" x14ac:dyDescent="0.2">
      <c r="A5468" s="223">
        <v>92834</v>
      </c>
      <c r="B5468" s="7" t="s">
        <v>5454</v>
      </c>
      <c r="C5468" s="60" t="s">
        <v>23</v>
      </c>
      <c r="D5468" s="61">
        <v>20.100000000000001</v>
      </c>
      <c r="E5468" s="224">
        <v>0.33479999999999999</v>
      </c>
    </row>
    <row r="5469" spans="1:5" x14ac:dyDescent="0.2">
      <c r="A5469" s="223">
        <v>92852</v>
      </c>
      <c r="B5469" s="7" t="s">
        <v>5455</v>
      </c>
      <c r="C5469" s="60" t="s">
        <v>23</v>
      </c>
      <c r="D5469" s="61">
        <v>30.36</v>
      </c>
      <c r="E5469" s="224">
        <v>0.38700000000000001</v>
      </c>
    </row>
    <row r="5470" spans="1:5" x14ac:dyDescent="0.2">
      <c r="A5470" s="223">
        <v>92836</v>
      </c>
      <c r="B5470" s="7" t="s">
        <v>5456</v>
      </c>
      <c r="C5470" s="60" t="s">
        <v>23</v>
      </c>
      <c r="D5470" s="61">
        <v>26.67</v>
      </c>
      <c r="E5470" s="224">
        <v>0.36</v>
      </c>
    </row>
    <row r="5471" spans="1:5" x14ac:dyDescent="0.2">
      <c r="A5471" s="223">
        <v>92854</v>
      </c>
      <c r="B5471" s="7" t="s">
        <v>5457</v>
      </c>
      <c r="C5471" s="60" t="s">
        <v>23</v>
      </c>
      <c r="D5471" s="61">
        <v>38.369999999999997</v>
      </c>
      <c r="E5471" s="224">
        <v>0.3977</v>
      </c>
    </row>
    <row r="5472" spans="1:5" x14ac:dyDescent="0.2">
      <c r="A5472" s="223">
        <v>92838</v>
      </c>
      <c r="B5472" s="7" t="s">
        <v>5458</v>
      </c>
      <c r="C5472" s="60" t="s">
        <v>23</v>
      </c>
      <c r="D5472" s="61">
        <v>33.6</v>
      </c>
      <c r="E5472" s="224">
        <v>0.37169999999999997</v>
      </c>
    </row>
    <row r="5473" spans="1:5" x14ac:dyDescent="0.2">
      <c r="A5473" s="223">
        <v>92856</v>
      </c>
      <c r="B5473" s="7" t="s">
        <v>5459</v>
      </c>
      <c r="C5473" s="60" t="s">
        <v>23</v>
      </c>
      <c r="D5473" s="61">
        <v>46.66</v>
      </c>
      <c r="E5473" s="224">
        <v>0.40250000000000002</v>
      </c>
    </row>
    <row r="5474" spans="1:5" x14ac:dyDescent="0.2">
      <c r="A5474" s="223">
        <v>92840</v>
      </c>
      <c r="B5474" s="7" t="s">
        <v>5460</v>
      </c>
      <c r="C5474" s="60" t="s">
        <v>23</v>
      </c>
      <c r="D5474" s="61">
        <v>40.78</v>
      </c>
      <c r="E5474" s="224">
        <v>0.37640000000000001</v>
      </c>
    </row>
    <row r="5475" spans="1:5" x14ac:dyDescent="0.2">
      <c r="A5475" s="223">
        <v>92858</v>
      </c>
      <c r="B5475" s="7" t="s">
        <v>5461</v>
      </c>
      <c r="C5475" s="60" t="s">
        <v>23</v>
      </c>
      <c r="D5475" s="61">
        <v>57.96</v>
      </c>
      <c r="E5475" s="224">
        <v>0.38469999999999999</v>
      </c>
    </row>
    <row r="5476" spans="1:5" x14ac:dyDescent="0.2">
      <c r="A5476" s="223">
        <v>92842</v>
      </c>
      <c r="B5476" s="7" t="s">
        <v>5462</v>
      </c>
      <c r="C5476" s="60" t="s">
        <v>23</v>
      </c>
      <c r="D5476" s="61">
        <v>50.96</v>
      </c>
      <c r="E5476" s="224">
        <v>0.3579</v>
      </c>
    </row>
    <row r="5477" spans="1:5" x14ac:dyDescent="0.2">
      <c r="A5477" s="223">
        <v>92860</v>
      </c>
      <c r="B5477" s="7" t="s">
        <v>5463</v>
      </c>
      <c r="C5477" s="60" t="s">
        <v>23</v>
      </c>
      <c r="D5477" s="61">
        <v>68.55</v>
      </c>
      <c r="E5477" s="224">
        <v>0.37669999999999998</v>
      </c>
    </row>
    <row r="5478" spans="1:5" x14ac:dyDescent="0.2">
      <c r="A5478" s="223">
        <v>92844</v>
      </c>
      <c r="B5478" s="7" t="s">
        <v>5464</v>
      </c>
      <c r="C5478" s="60" t="s">
        <v>23</v>
      </c>
      <c r="D5478" s="61">
        <v>60.45</v>
      </c>
      <c r="E5478" s="224">
        <v>0.34899999999999998</v>
      </c>
    </row>
    <row r="5479" spans="1:5" x14ac:dyDescent="0.2">
      <c r="A5479" s="223">
        <v>92862</v>
      </c>
      <c r="B5479" s="7" t="s">
        <v>5465</v>
      </c>
      <c r="C5479" s="60" t="s">
        <v>23</v>
      </c>
      <c r="D5479" s="61">
        <v>78.48</v>
      </c>
      <c r="E5479" s="224">
        <v>0.374</v>
      </c>
    </row>
    <row r="5480" spans="1:5" x14ac:dyDescent="0.2">
      <c r="A5480" s="223">
        <v>92846</v>
      </c>
      <c r="B5480" s="7" t="s">
        <v>5466</v>
      </c>
      <c r="C5480" s="60" t="s">
        <v>23</v>
      </c>
      <c r="D5480" s="61">
        <v>69.290000000000006</v>
      </c>
      <c r="E5480" s="224">
        <v>0.34620000000000001</v>
      </c>
    </row>
    <row r="5481" spans="1:5" x14ac:dyDescent="0.2">
      <c r="A5481" s="223">
        <v>92828</v>
      </c>
      <c r="B5481" s="7" t="s">
        <v>5467</v>
      </c>
      <c r="C5481" s="60" t="s">
        <v>23</v>
      </c>
      <c r="D5481" s="61">
        <v>113.28</v>
      </c>
      <c r="E5481" s="224">
        <v>0.55259999999999998</v>
      </c>
    </row>
    <row r="5482" spans="1:5" x14ac:dyDescent="0.2">
      <c r="A5482" s="223">
        <v>92815</v>
      </c>
      <c r="B5482" s="7" t="s">
        <v>5468</v>
      </c>
      <c r="C5482" s="60" t="s">
        <v>23</v>
      </c>
      <c r="D5482" s="61">
        <v>102.98</v>
      </c>
      <c r="E5482" s="224">
        <v>0.54959999999999998</v>
      </c>
    </row>
    <row r="5483" spans="1:5" x14ac:dyDescent="0.2">
      <c r="A5483" s="223">
        <v>92830</v>
      </c>
      <c r="B5483" s="7" t="s">
        <v>5469</v>
      </c>
      <c r="C5483" s="60" t="s">
        <v>23</v>
      </c>
      <c r="D5483" s="61">
        <v>140.04</v>
      </c>
      <c r="E5483" s="224">
        <v>0.54649999999999999</v>
      </c>
    </row>
    <row r="5484" spans="1:5" x14ac:dyDescent="0.2">
      <c r="A5484" s="223">
        <v>92817</v>
      </c>
      <c r="B5484" s="7" t="s">
        <v>5470</v>
      </c>
      <c r="C5484" s="60" t="s">
        <v>23</v>
      </c>
      <c r="D5484" s="61">
        <v>127.53</v>
      </c>
      <c r="E5484" s="224">
        <v>0.54290000000000005</v>
      </c>
    </row>
    <row r="5485" spans="1:5" x14ac:dyDescent="0.2">
      <c r="A5485" s="223">
        <v>92832</v>
      </c>
      <c r="B5485" s="7" t="s">
        <v>5471</v>
      </c>
      <c r="C5485" s="60" t="s">
        <v>23</v>
      </c>
      <c r="D5485" s="61">
        <v>182.23</v>
      </c>
      <c r="E5485" s="224">
        <v>0.53779999999999994</v>
      </c>
    </row>
    <row r="5486" spans="1:5" x14ac:dyDescent="0.2">
      <c r="A5486" s="223">
        <v>92819</v>
      </c>
      <c r="B5486" s="7" t="s">
        <v>5472</v>
      </c>
      <c r="C5486" s="60" t="s">
        <v>23</v>
      </c>
      <c r="D5486" s="61">
        <v>166.42</v>
      </c>
      <c r="E5486" s="224">
        <v>0.53349999999999997</v>
      </c>
    </row>
    <row r="5487" spans="1:5" x14ac:dyDescent="0.2">
      <c r="A5487" s="223">
        <v>92820</v>
      </c>
      <c r="B5487" s="7" t="s">
        <v>5473</v>
      </c>
      <c r="C5487" s="60" t="s">
        <v>23</v>
      </c>
      <c r="D5487" s="61">
        <v>28.43</v>
      </c>
      <c r="E5487" s="224">
        <v>0.57689999999999997</v>
      </c>
    </row>
    <row r="5488" spans="1:5" x14ac:dyDescent="0.2">
      <c r="A5488" s="223">
        <v>92808</v>
      </c>
      <c r="B5488" s="7" t="s">
        <v>5474</v>
      </c>
      <c r="C5488" s="60" t="s">
        <v>23</v>
      </c>
      <c r="D5488" s="61">
        <v>25.83</v>
      </c>
      <c r="E5488" s="224">
        <v>0.57650000000000001</v>
      </c>
    </row>
    <row r="5489" spans="1:5" x14ac:dyDescent="0.2">
      <c r="A5489" s="223">
        <v>92821</v>
      </c>
      <c r="B5489" s="7" t="s">
        <v>5475</v>
      </c>
      <c r="C5489" s="60" t="s">
        <v>23</v>
      </c>
      <c r="D5489" s="61">
        <v>39.659999999999997</v>
      </c>
      <c r="E5489" s="224">
        <v>0.5736</v>
      </c>
    </row>
    <row r="5490" spans="1:5" x14ac:dyDescent="0.2">
      <c r="A5490" s="223">
        <v>92809</v>
      </c>
      <c r="B5490" s="7" t="s">
        <v>5476</v>
      </c>
      <c r="C5490" s="60" t="s">
        <v>23</v>
      </c>
      <c r="D5490" s="61">
        <v>35.97</v>
      </c>
      <c r="E5490" s="224">
        <v>0.57269999999999999</v>
      </c>
    </row>
    <row r="5491" spans="1:5" x14ac:dyDescent="0.2">
      <c r="A5491" s="223">
        <v>92822</v>
      </c>
      <c r="B5491" s="7" t="s">
        <v>5477</v>
      </c>
      <c r="C5491" s="60" t="s">
        <v>23</v>
      </c>
      <c r="D5491" s="61">
        <v>51.27</v>
      </c>
      <c r="E5491" s="224">
        <v>0.56930000000000003</v>
      </c>
    </row>
    <row r="5492" spans="1:5" x14ac:dyDescent="0.2">
      <c r="A5492" s="223">
        <v>92810</v>
      </c>
      <c r="B5492" s="7" t="s">
        <v>5478</v>
      </c>
      <c r="C5492" s="60" t="s">
        <v>23</v>
      </c>
      <c r="D5492" s="61">
        <v>46.48</v>
      </c>
      <c r="E5492" s="224">
        <v>0.56799999999999995</v>
      </c>
    </row>
    <row r="5493" spans="1:5" x14ac:dyDescent="0.2">
      <c r="A5493" s="223">
        <v>92824</v>
      </c>
      <c r="B5493" s="7" t="s">
        <v>5479</v>
      </c>
      <c r="C5493" s="60" t="s">
        <v>23</v>
      </c>
      <c r="D5493" s="61">
        <v>63.08</v>
      </c>
      <c r="E5493" s="224">
        <v>0.56589999999999996</v>
      </c>
    </row>
    <row r="5494" spans="1:5" x14ac:dyDescent="0.2">
      <c r="A5494" s="223">
        <v>92811</v>
      </c>
      <c r="B5494" s="7" t="s">
        <v>5480</v>
      </c>
      <c r="C5494" s="60" t="s">
        <v>23</v>
      </c>
      <c r="D5494" s="61">
        <v>57.2</v>
      </c>
      <c r="E5494" s="224">
        <v>0.56420000000000003</v>
      </c>
    </row>
    <row r="5495" spans="1:5" x14ac:dyDescent="0.2">
      <c r="A5495" s="223">
        <v>92825</v>
      </c>
      <c r="B5495" s="7" t="s">
        <v>5481</v>
      </c>
      <c r="C5495" s="60" t="s">
        <v>23</v>
      </c>
      <c r="D5495" s="61">
        <v>75.2</v>
      </c>
      <c r="E5495" s="224">
        <v>0.5625</v>
      </c>
    </row>
    <row r="5496" spans="1:5" x14ac:dyDescent="0.2">
      <c r="A5496" s="223">
        <v>92812</v>
      </c>
      <c r="B5496" s="7" t="s">
        <v>5482</v>
      </c>
      <c r="C5496" s="60" t="s">
        <v>23</v>
      </c>
      <c r="D5496" s="61">
        <v>68.23</v>
      </c>
      <c r="E5496" s="224">
        <v>0.5605</v>
      </c>
    </row>
    <row r="5497" spans="1:5" x14ac:dyDescent="0.2">
      <c r="A5497" s="223">
        <v>92826</v>
      </c>
      <c r="B5497" s="7" t="s">
        <v>5483</v>
      </c>
      <c r="C5497" s="60" t="s">
        <v>23</v>
      </c>
      <c r="D5497" s="61">
        <v>87.62</v>
      </c>
      <c r="E5497" s="224">
        <v>0.55910000000000004</v>
      </c>
    </row>
    <row r="5498" spans="1:5" x14ac:dyDescent="0.2">
      <c r="A5498" s="223">
        <v>92813</v>
      </c>
      <c r="B5498" s="7" t="s">
        <v>5484</v>
      </c>
      <c r="C5498" s="60" t="s">
        <v>23</v>
      </c>
      <c r="D5498" s="61">
        <v>79.55</v>
      </c>
      <c r="E5498" s="224">
        <v>0.55659999999999998</v>
      </c>
    </row>
    <row r="5499" spans="1:5" x14ac:dyDescent="0.2">
      <c r="A5499" s="223">
        <v>92827</v>
      </c>
      <c r="B5499" s="7" t="s">
        <v>5485</v>
      </c>
      <c r="C5499" s="60" t="s">
        <v>23</v>
      </c>
      <c r="D5499" s="61">
        <v>100.37</v>
      </c>
      <c r="E5499" s="224">
        <v>0.55569999999999997</v>
      </c>
    </row>
    <row r="5500" spans="1:5" x14ac:dyDescent="0.2">
      <c r="A5500" s="223">
        <v>92814</v>
      </c>
      <c r="B5500" s="7" t="s">
        <v>5486</v>
      </c>
      <c r="C5500" s="60" t="s">
        <v>23</v>
      </c>
      <c r="D5500" s="61">
        <v>91.14</v>
      </c>
      <c r="E5500" s="224">
        <v>0.55310000000000004</v>
      </c>
    </row>
    <row r="5501" spans="1:5" x14ac:dyDescent="0.2">
      <c r="A5501" s="223">
        <v>95570</v>
      </c>
      <c r="B5501" s="7" t="s">
        <v>5487</v>
      </c>
      <c r="C5501" s="60" t="s">
        <v>23</v>
      </c>
      <c r="D5501" s="61">
        <v>88.17</v>
      </c>
      <c r="E5501" s="224">
        <v>0.186</v>
      </c>
    </row>
    <row r="5502" spans="1:5" x14ac:dyDescent="0.2">
      <c r="A5502" s="223">
        <v>95567</v>
      </c>
      <c r="B5502" s="7" t="s">
        <v>5488</v>
      </c>
      <c r="C5502" s="60" t="s">
        <v>23</v>
      </c>
      <c r="D5502" s="61">
        <v>85.57</v>
      </c>
      <c r="E5502" s="224">
        <v>0.17399999999999999</v>
      </c>
    </row>
    <row r="5503" spans="1:5" x14ac:dyDescent="0.2">
      <c r="A5503" s="223">
        <v>95571</v>
      </c>
      <c r="B5503" s="7" t="s">
        <v>5489</v>
      </c>
      <c r="C5503" s="60" t="s">
        <v>23</v>
      </c>
      <c r="D5503" s="61">
        <v>110.25</v>
      </c>
      <c r="E5503" s="224">
        <v>0.20630000000000001</v>
      </c>
    </row>
    <row r="5504" spans="1:5" x14ac:dyDescent="0.2">
      <c r="A5504" s="223">
        <v>95568</v>
      </c>
      <c r="B5504" s="7" t="s">
        <v>5490</v>
      </c>
      <c r="C5504" s="60" t="s">
        <v>23</v>
      </c>
      <c r="D5504" s="61">
        <v>106.56</v>
      </c>
      <c r="E5504" s="224">
        <v>0.1933</v>
      </c>
    </row>
    <row r="5505" spans="1:5" x14ac:dyDescent="0.2">
      <c r="A5505" s="223">
        <v>95572</v>
      </c>
      <c r="B5505" s="7" t="s">
        <v>5491</v>
      </c>
      <c r="C5505" s="60" t="s">
        <v>23</v>
      </c>
      <c r="D5505" s="61">
        <v>156.33000000000001</v>
      </c>
      <c r="E5505" s="224">
        <v>0.1867</v>
      </c>
    </row>
    <row r="5506" spans="1:5" x14ac:dyDescent="0.2">
      <c r="A5506" s="223">
        <v>95569</v>
      </c>
      <c r="B5506" s="7" t="s">
        <v>5492</v>
      </c>
      <c r="C5506" s="60" t="s">
        <v>23</v>
      </c>
      <c r="D5506" s="61">
        <v>151.54</v>
      </c>
      <c r="E5506" s="224">
        <v>0.17419999999999999</v>
      </c>
    </row>
    <row r="5507" spans="1:5" x14ac:dyDescent="0.2">
      <c r="A5507" s="223">
        <v>92863</v>
      </c>
      <c r="B5507" s="7" t="s">
        <v>5493</v>
      </c>
      <c r="C5507" s="60" t="s">
        <v>23</v>
      </c>
      <c r="D5507" s="61">
        <v>1064.26</v>
      </c>
      <c r="E5507" s="224">
        <v>3.09E-2</v>
      </c>
    </row>
    <row r="5508" spans="1:5" x14ac:dyDescent="0.2">
      <c r="A5508" s="223">
        <v>92847</v>
      </c>
      <c r="B5508" s="7" t="s">
        <v>5494</v>
      </c>
      <c r="C5508" s="60" t="s">
        <v>23</v>
      </c>
      <c r="D5508" s="61">
        <v>1053.97</v>
      </c>
      <c r="E5508" s="224">
        <v>2.5499999999999998E-2</v>
      </c>
    </row>
    <row r="5509" spans="1:5" x14ac:dyDescent="0.2">
      <c r="A5509" s="223">
        <v>92849</v>
      </c>
      <c r="B5509" s="7" t="s">
        <v>5495</v>
      </c>
      <c r="C5509" s="60" t="s">
        <v>23</v>
      </c>
      <c r="D5509" s="61">
        <v>226.15</v>
      </c>
      <c r="E5509" s="224">
        <v>3.6299999999999999E-2</v>
      </c>
    </row>
    <row r="5510" spans="1:5" x14ac:dyDescent="0.2">
      <c r="A5510" s="223">
        <v>92833</v>
      </c>
      <c r="B5510" s="7" t="s">
        <v>5496</v>
      </c>
      <c r="C5510" s="60" t="s">
        <v>23</v>
      </c>
      <c r="D5510" s="61">
        <v>223.58</v>
      </c>
      <c r="E5510" s="224">
        <v>3.0099999999999998E-2</v>
      </c>
    </row>
    <row r="5511" spans="1:5" x14ac:dyDescent="0.2">
      <c r="A5511" s="223">
        <v>92851</v>
      </c>
      <c r="B5511" s="7" t="s">
        <v>5497</v>
      </c>
      <c r="C5511" s="60" t="s">
        <v>23</v>
      </c>
      <c r="D5511" s="61">
        <v>239.06</v>
      </c>
      <c r="E5511" s="224">
        <v>4.9200000000000001E-2</v>
      </c>
    </row>
    <row r="5512" spans="1:5" x14ac:dyDescent="0.2">
      <c r="A5512" s="223">
        <v>92835</v>
      </c>
      <c r="B5512" s="7" t="s">
        <v>5498</v>
      </c>
      <c r="C5512" s="60" t="s">
        <v>23</v>
      </c>
      <c r="D5512" s="61">
        <v>235.37</v>
      </c>
      <c r="E5512" s="224">
        <v>4.0800000000000003E-2</v>
      </c>
    </row>
    <row r="5513" spans="1:5" x14ac:dyDescent="0.2">
      <c r="A5513" s="223">
        <v>92853</v>
      </c>
      <c r="B5513" s="7" t="s">
        <v>5499</v>
      </c>
      <c r="C5513" s="60" t="s">
        <v>23</v>
      </c>
      <c r="D5513" s="61">
        <v>424.47</v>
      </c>
      <c r="E5513" s="224">
        <v>3.5999999999999997E-2</v>
      </c>
    </row>
    <row r="5514" spans="1:5" x14ac:dyDescent="0.2">
      <c r="A5514" s="223">
        <v>92837</v>
      </c>
      <c r="B5514" s="7" t="s">
        <v>5500</v>
      </c>
      <c r="C5514" s="60" t="s">
        <v>23</v>
      </c>
      <c r="D5514" s="61">
        <v>419.7</v>
      </c>
      <c r="E5514" s="224">
        <v>2.98E-2</v>
      </c>
    </row>
    <row r="5515" spans="1:5" x14ac:dyDescent="0.2">
      <c r="A5515" s="223">
        <v>92855</v>
      </c>
      <c r="B5515" s="7" t="s">
        <v>5501</v>
      </c>
      <c r="C5515" s="60" t="s">
        <v>23</v>
      </c>
      <c r="D5515" s="61">
        <v>520.41999999999996</v>
      </c>
      <c r="E5515" s="224">
        <v>3.61E-2</v>
      </c>
    </row>
    <row r="5516" spans="1:5" x14ac:dyDescent="0.2">
      <c r="A5516" s="223">
        <v>92839</v>
      </c>
      <c r="B5516" s="7" t="s">
        <v>5502</v>
      </c>
      <c r="C5516" s="60" t="s">
        <v>23</v>
      </c>
      <c r="D5516" s="61">
        <v>514.54</v>
      </c>
      <c r="E5516" s="224">
        <v>2.98E-2</v>
      </c>
    </row>
    <row r="5517" spans="1:5" x14ac:dyDescent="0.2">
      <c r="A5517" s="223">
        <v>92857</v>
      </c>
      <c r="B5517" s="7" t="s">
        <v>5503</v>
      </c>
      <c r="C5517" s="60" t="s">
        <v>23</v>
      </c>
      <c r="D5517" s="61">
        <v>676.77</v>
      </c>
      <c r="E5517" s="224">
        <v>3.3000000000000002E-2</v>
      </c>
    </row>
    <row r="5518" spans="1:5" x14ac:dyDescent="0.2">
      <c r="A5518" s="223">
        <v>92841</v>
      </c>
      <c r="B5518" s="7" t="s">
        <v>5504</v>
      </c>
      <c r="C5518" s="60" t="s">
        <v>23</v>
      </c>
      <c r="D5518" s="61">
        <v>669.77</v>
      </c>
      <c r="E5518" s="224">
        <v>2.7199999999999998E-2</v>
      </c>
    </row>
    <row r="5519" spans="1:5" x14ac:dyDescent="0.2">
      <c r="A5519" s="223">
        <v>92859</v>
      </c>
      <c r="B5519" s="7" t="s">
        <v>5505</v>
      </c>
      <c r="C5519" s="60" t="s">
        <v>23</v>
      </c>
      <c r="D5519" s="61">
        <v>701.04</v>
      </c>
      <c r="E5519" s="224">
        <v>3.6799999999999999E-2</v>
      </c>
    </row>
    <row r="5520" spans="1:5" x14ac:dyDescent="0.2">
      <c r="A5520" s="223">
        <v>92843</v>
      </c>
      <c r="B5520" s="7" t="s">
        <v>5506</v>
      </c>
      <c r="C5520" s="60" t="s">
        <v>23</v>
      </c>
      <c r="D5520" s="61">
        <v>692.94</v>
      </c>
      <c r="E5520" s="224">
        <v>3.04E-2</v>
      </c>
    </row>
    <row r="5521" spans="1:5" x14ac:dyDescent="0.2">
      <c r="A5521" s="223">
        <v>92861</v>
      </c>
      <c r="B5521" s="7" t="s">
        <v>5507</v>
      </c>
      <c r="C5521" s="60" t="s">
        <v>23</v>
      </c>
      <c r="D5521" s="61">
        <v>1037.49</v>
      </c>
      <c r="E5521" s="224">
        <v>2.8299999999999999E-2</v>
      </c>
    </row>
    <row r="5522" spans="1:5" x14ac:dyDescent="0.2">
      <c r="A5522" s="223">
        <v>92845</v>
      </c>
      <c r="B5522" s="7" t="s">
        <v>5508</v>
      </c>
      <c r="C5522" s="60" t="s">
        <v>23</v>
      </c>
      <c r="D5522" s="61">
        <v>1028.3</v>
      </c>
      <c r="E5522" s="224">
        <v>2.3300000000000001E-2</v>
      </c>
    </row>
    <row r="5523" spans="1:5" x14ac:dyDescent="0.2">
      <c r="A5523" s="223">
        <v>92226</v>
      </c>
      <c r="B5523" s="7" t="s">
        <v>5509</v>
      </c>
      <c r="C5523" s="60" t="s">
        <v>23</v>
      </c>
      <c r="D5523" s="61">
        <v>597.48</v>
      </c>
      <c r="E5523" s="224">
        <v>0.1048</v>
      </c>
    </row>
    <row r="5524" spans="1:5" x14ac:dyDescent="0.2">
      <c r="A5524" s="223">
        <v>92216</v>
      </c>
      <c r="B5524" s="7" t="s">
        <v>5510</v>
      </c>
      <c r="C5524" s="60" t="s">
        <v>23</v>
      </c>
      <c r="D5524" s="61">
        <v>587.17999999999995</v>
      </c>
      <c r="E5524" s="224">
        <v>9.64E-2</v>
      </c>
    </row>
    <row r="5525" spans="1:5" x14ac:dyDescent="0.2">
      <c r="A5525" s="223">
        <v>92829</v>
      </c>
      <c r="B5525" s="7" t="s">
        <v>5511</v>
      </c>
      <c r="C5525" s="60" t="s">
        <v>23</v>
      </c>
      <c r="D5525" s="61">
        <v>863.21</v>
      </c>
      <c r="E5525" s="224">
        <v>8.8700000000000001E-2</v>
      </c>
    </row>
    <row r="5526" spans="1:5" x14ac:dyDescent="0.2">
      <c r="A5526" s="223">
        <v>92816</v>
      </c>
      <c r="B5526" s="7" t="s">
        <v>5512</v>
      </c>
      <c r="C5526" s="60" t="s">
        <v>23</v>
      </c>
      <c r="D5526" s="61">
        <v>850.7</v>
      </c>
      <c r="E5526" s="224">
        <v>8.14E-2</v>
      </c>
    </row>
    <row r="5527" spans="1:5" x14ac:dyDescent="0.2">
      <c r="A5527" s="223">
        <v>92831</v>
      </c>
      <c r="B5527" s="7" t="s">
        <v>5513</v>
      </c>
      <c r="C5527" s="60" t="s">
        <v>23</v>
      </c>
      <c r="D5527" s="61">
        <v>1229.94</v>
      </c>
      <c r="E5527" s="224">
        <v>7.9699999999999993E-2</v>
      </c>
    </row>
    <row r="5528" spans="1:5" x14ac:dyDescent="0.2">
      <c r="A5528" s="223">
        <v>92818</v>
      </c>
      <c r="B5528" s="7" t="s">
        <v>5514</v>
      </c>
      <c r="C5528" s="60" t="s">
        <v>23</v>
      </c>
      <c r="D5528" s="61">
        <v>1214.1300000000001</v>
      </c>
      <c r="E5528" s="224">
        <v>7.3099999999999998E-2</v>
      </c>
    </row>
    <row r="5529" spans="1:5" x14ac:dyDescent="0.2">
      <c r="A5529" s="223">
        <v>95566</v>
      </c>
      <c r="B5529" s="7" t="s">
        <v>5515</v>
      </c>
      <c r="C5529" s="60" t="s">
        <v>23</v>
      </c>
      <c r="D5529" s="61">
        <v>142.16999999999999</v>
      </c>
      <c r="E5529" s="224">
        <v>0.1154</v>
      </c>
    </row>
    <row r="5530" spans="1:5" x14ac:dyDescent="0.2">
      <c r="A5530" s="223">
        <v>95565</v>
      </c>
      <c r="B5530" s="7" t="s">
        <v>5516</v>
      </c>
      <c r="C5530" s="60" t="s">
        <v>23</v>
      </c>
      <c r="D5530" s="61">
        <v>139.57</v>
      </c>
      <c r="E5530" s="224">
        <v>0.1067</v>
      </c>
    </row>
    <row r="5531" spans="1:5" x14ac:dyDescent="0.2">
      <c r="A5531" s="223">
        <v>92219</v>
      </c>
      <c r="B5531" s="7" t="s">
        <v>5517</v>
      </c>
      <c r="C5531" s="60" t="s">
        <v>23</v>
      </c>
      <c r="D5531" s="61">
        <v>168</v>
      </c>
      <c r="E5531" s="224">
        <v>0.13539999999999999</v>
      </c>
    </row>
    <row r="5532" spans="1:5" x14ac:dyDescent="0.2">
      <c r="A5532" s="223">
        <v>92210</v>
      </c>
      <c r="B5532" s="7" t="s">
        <v>5518</v>
      </c>
      <c r="C5532" s="60" t="s">
        <v>23</v>
      </c>
      <c r="D5532" s="61">
        <v>164.31</v>
      </c>
      <c r="E5532" s="224">
        <v>0.12540000000000001</v>
      </c>
    </row>
    <row r="5533" spans="1:5" x14ac:dyDescent="0.2">
      <c r="A5533" s="223">
        <v>92220</v>
      </c>
      <c r="B5533" s="7" t="s">
        <v>5519</v>
      </c>
      <c r="C5533" s="60" t="s">
        <v>23</v>
      </c>
      <c r="D5533" s="61">
        <v>204.66</v>
      </c>
      <c r="E5533" s="224">
        <v>0.1426</v>
      </c>
    </row>
    <row r="5534" spans="1:5" x14ac:dyDescent="0.2">
      <c r="A5534" s="223">
        <v>92211</v>
      </c>
      <c r="B5534" s="7" t="s">
        <v>5520</v>
      </c>
      <c r="C5534" s="60" t="s">
        <v>23</v>
      </c>
      <c r="D5534" s="61">
        <v>199.87</v>
      </c>
      <c r="E5534" s="224">
        <v>0.1321</v>
      </c>
    </row>
    <row r="5535" spans="1:5" x14ac:dyDescent="0.2">
      <c r="A5535" s="223">
        <v>92221</v>
      </c>
      <c r="B5535" s="7" t="s">
        <v>5521</v>
      </c>
      <c r="C5535" s="60" t="s">
        <v>23</v>
      </c>
      <c r="D5535" s="61">
        <v>311.44</v>
      </c>
      <c r="E5535" s="224">
        <v>0.11459999999999999</v>
      </c>
    </row>
    <row r="5536" spans="1:5" x14ac:dyDescent="0.2">
      <c r="A5536" s="223">
        <v>92212</v>
      </c>
      <c r="B5536" s="7" t="s">
        <v>5522</v>
      </c>
      <c r="C5536" s="60" t="s">
        <v>23</v>
      </c>
      <c r="D5536" s="61">
        <v>305.56</v>
      </c>
      <c r="E5536" s="224">
        <v>0.1056</v>
      </c>
    </row>
    <row r="5537" spans="1:5" x14ac:dyDescent="0.2">
      <c r="A5537" s="223">
        <v>92222</v>
      </c>
      <c r="B5537" s="7" t="s">
        <v>5523</v>
      </c>
      <c r="C5537" s="60" t="s">
        <v>23</v>
      </c>
      <c r="D5537" s="61">
        <v>413.71</v>
      </c>
      <c r="E5537" s="224">
        <v>0.1022</v>
      </c>
    </row>
    <row r="5538" spans="1:5" x14ac:dyDescent="0.2">
      <c r="A5538" s="223">
        <v>92213</v>
      </c>
      <c r="B5538" s="7" t="s">
        <v>5524</v>
      </c>
      <c r="C5538" s="60" t="s">
        <v>23</v>
      </c>
      <c r="D5538" s="61">
        <v>406.74</v>
      </c>
      <c r="E5538" s="224">
        <v>9.4E-2</v>
      </c>
    </row>
    <row r="5539" spans="1:5" x14ac:dyDescent="0.2">
      <c r="A5539" s="223">
        <v>92223</v>
      </c>
      <c r="B5539" s="7" t="s">
        <v>5525</v>
      </c>
      <c r="C5539" s="60" t="s">
        <v>23</v>
      </c>
      <c r="D5539" s="61">
        <v>500.85</v>
      </c>
      <c r="E5539" s="224">
        <v>9.7799999999999998E-2</v>
      </c>
    </row>
    <row r="5540" spans="1:5" x14ac:dyDescent="0.2">
      <c r="A5540" s="223">
        <v>92214</v>
      </c>
      <c r="B5540" s="7" t="s">
        <v>5526</v>
      </c>
      <c r="C5540" s="60" t="s">
        <v>23</v>
      </c>
      <c r="D5540" s="61">
        <v>492.78</v>
      </c>
      <c r="E5540" s="224">
        <v>8.9899999999999994E-2</v>
      </c>
    </row>
    <row r="5541" spans="1:5" x14ac:dyDescent="0.2">
      <c r="A5541" s="223">
        <v>92224</v>
      </c>
      <c r="B5541" s="7" t="s">
        <v>5527</v>
      </c>
      <c r="C5541" s="60" t="s">
        <v>23</v>
      </c>
      <c r="D5541" s="61">
        <v>575.16999999999996</v>
      </c>
      <c r="E5541" s="224">
        <v>9.7000000000000003E-2</v>
      </c>
    </row>
    <row r="5542" spans="1:5" x14ac:dyDescent="0.2">
      <c r="A5542" s="223">
        <v>92215</v>
      </c>
      <c r="B5542" s="7" t="s">
        <v>5528</v>
      </c>
      <c r="C5542" s="60" t="s">
        <v>23</v>
      </c>
      <c r="D5542" s="61">
        <v>565.94000000000005</v>
      </c>
      <c r="E5542" s="224">
        <v>8.9099999999999999E-2</v>
      </c>
    </row>
    <row r="5543" spans="1:5" x14ac:dyDescent="0.2">
      <c r="A5543" s="223">
        <v>94342</v>
      </c>
      <c r="B5543" s="7" t="s">
        <v>5529</v>
      </c>
      <c r="C5543" s="60" t="s">
        <v>24</v>
      </c>
      <c r="D5543" s="61">
        <v>96.64</v>
      </c>
      <c r="E5543" s="224">
        <v>0.28149999999999997</v>
      </c>
    </row>
    <row r="5544" spans="1:5" x14ac:dyDescent="0.2">
      <c r="A5544" s="223">
        <v>94319</v>
      </c>
      <c r="B5544" s="7" t="s">
        <v>5530</v>
      </c>
      <c r="C5544" s="60" t="s">
        <v>24</v>
      </c>
      <c r="D5544" s="61">
        <v>84.5</v>
      </c>
      <c r="E5544" s="224">
        <v>0.32190000000000002</v>
      </c>
    </row>
    <row r="5545" spans="1:5" x14ac:dyDescent="0.2">
      <c r="A5545" s="223">
        <v>94304</v>
      </c>
      <c r="B5545" s="7" t="s">
        <v>5531</v>
      </c>
      <c r="C5545" s="60" t="s">
        <v>24</v>
      </c>
      <c r="D5545" s="61">
        <v>79.510000000000005</v>
      </c>
      <c r="E5545" s="224">
        <v>0.1346</v>
      </c>
    </row>
    <row r="5546" spans="1:5" x14ac:dyDescent="0.2">
      <c r="A5546" s="223">
        <v>94306</v>
      </c>
      <c r="B5546" s="7" t="s">
        <v>5532</v>
      </c>
      <c r="C5546" s="60" t="s">
        <v>24</v>
      </c>
      <c r="D5546" s="61">
        <v>72.56</v>
      </c>
      <c r="E5546" s="224">
        <v>0.1148</v>
      </c>
    </row>
    <row r="5547" spans="1:5" x14ac:dyDescent="0.2">
      <c r="A5547" s="223">
        <v>94327</v>
      </c>
      <c r="B5547" s="7" t="s">
        <v>5533</v>
      </c>
      <c r="C5547" s="60" t="s">
        <v>24</v>
      </c>
      <c r="D5547" s="61">
        <v>91.65</v>
      </c>
      <c r="E5547" s="224">
        <v>0.1167</v>
      </c>
    </row>
    <row r="5548" spans="1:5" x14ac:dyDescent="0.2">
      <c r="A5548" s="223">
        <v>94329</v>
      </c>
      <c r="B5548" s="7" t="s">
        <v>5534</v>
      </c>
      <c r="C5548" s="60" t="s">
        <v>24</v>
      </c>
      <c r="D5548" s="61">
        <v>84.7</v>
      </c>
      <c r="E5548" s="224">
        <v>9.8299999999999998E-2</v>
      </c>
    </row>
    <row r="5549" spans="1:5" x14ac:dyDescent="0.2">
      <c r="A5549" s="223">
        <v>94333</v>
      </c>
      <c r="B5549" s="7" t="s">
        <v>5535</v>
      </c>
      <c r="C5549" s="60" t="s">
        <v>24</v>
      </c>
      <c r="D5549" s="61">
        <v>81.58</v>
      </c>
      <c r="E5549" s="224">
        <v>9.01E-2</v>
      </c>
    </row>
    <row r="5550" spans="1:5" x14ac:dyDescent="0.2">
      <c r="A5550" s="223">
        <v>94310</v>
      </c>
      <c r="B5550" s="7" t="s">
        <v>5536</v>
      </c>
      <c r="C5550" s="60" t="s">
        <v>24</v>
      </c>
      <c r="D5550" s="61">
        <v>69.44</v>
      </c>
      <c r="E5550" s="224">
        <v>0.10580000000000001</v>
      </c>
    </row>
    <row r="5551" spans="1:5" x14ac:dyDescent="0.2">
      <c r="A5551" s="223">
        <v>104739</v>
      </c>
      <c r="B5551" s="7" t="s">
        <v>5537</v>
      </c>
      <c r="C5551" s="60" t="s">
        <v>24</v>
      </c>
      <c r="D5551" s="61">
        <v>97.69</v>
      </c>
      <c r="E5551" s="224">
        <v>0.1769</v>
      </c>
    </row>
    <row r="5552" spans="1:5" x14ac:dyDescent="0.2">
      <c r="A5552" s="223">
        <v>104738</v>
      </c>
      <c r="B5552" s="7" t="s">
        <v>5538</v>
      </c>
      <c r="C5552" s="60" t="s">
        <v>24</v>
      </c>
      <c r="D5552" s="61">
        <v>85.55</v>
      </c>
      <c r="E5552" s="224">
        <v>0.20200000000000001</v>
      </c>
    </row>
    <row r="5553" spans="1:5" x14ac:dyDescent="0.2">
      <c r="A5553" s="223">
        <v>94316</v>
      </c>
      <c r="B5553" s="7" t="s">
        <v>5539</v>
      </c>
      <c r="C5553" s="60" t="s">
        <v>24</v>
      </c>
      <c r="D5553" s="61">
        <v>74.28</v>
      </c>
      <c r="E5553" s="224">
        <v>0.1489</v>
      </c>
    </row>
    <row r="5554" spans="1:5" x14ac:dyDescent="0.2">
      <c r="A5554" s="223">
        <v>94318</v>
      </c>
      <c r="B5554" s="7" t="s">
        <v>5540</v>
      </c>
      <c r="C5554" s="60" t="s">
        <v>24</v>
      </c>
      <c r="D5554" s="61">
        <v>68.08</v>
      </c>
      <c r="E5554" s="224">
        <v>0.1143</v>
      </c>
    </row>
    <row r="5555" spans="1:5" x14ac:dyDescent="0.2">
      <c r="A5555" s="223">
        <v>94339</v>
      </c>
      <c r="B5555" s="7" t="s">
        <v>5541</v>
      </c>
      <c r="C5555" s="60" t="s">
        <v>24</v>
      </c>
      <c r="D5555" s="61">
        <v>86.42</v>
      </c>
      <c r="E5555" s="224">
        <v>0.128</v>
      </c>
    </row>
    <row r="5556" spans="1:5" x14ac:dyDescent="0.2">
      <c r="A5556" s="223">
        <v>94341</v>
      </c>
      <c r="B5556" s="7" t="s">
        <v>5542</v>
      </c>
      <c r="C5556" s="60" t="s">
        <v>24</v>
      </c>
      <c r="D5556" s="61">
        <v>80.22</v>
      </c>
      <c r="E5556" s="224">
        <v>9.7000000000000003E-2</v>
      </c>
    </row>
    <row r="5557" spans="1:5" x14ac:dyDescent="0.2">
      <c r="A5557" s="223">
        <v>104742</v>
      </c>
      <c r="B5557" s="7" t="s">
        <v>5543</v>
      </c>
      <c r="C5557" s="60" t="s">
        <v>410</v>
      </c>
      <c r="D5557" s="61">
        <v>8.32</v>
      </c>
      <c r="E5557" s="224">
        <v>0.24759999999999999</v>
      </c>
    </row>
    <row r="5558" spans="1:5" x14ac:dyDescent="0.2">
      <c r="A5558" s="223">
        <v>93382</v>
      </c>
      <c r="B5558" s="7" t="s">
        <v>5544</v>
      </c>
      <c r="C5558" s="60" t="s">
        <v>24</v>
      </c>
      <c r="D5558" s="61">
        <v>30.67</v>
      </c>
      <c r="E5558" s="224">
        <v>0.88690000000000002</v>
      </c>
    </row>
    <row r="5559" spans="1:5" x14ac:dyDescent="0.2">
      <c r="A5559" s="223">
        <v>104737</v>
      </c>
      <c r="B5559" s="7" t="s">
        <v>5545</v>
      </c>
      <c r="C5559" s="60" t="s">
        <v>24</v>
      </c>
      <c r="D5559" s="61">
        <v>24.74</v>
      </c>
      <c r="E5559" s="224">
        <v>0.89049999999999996</v>
      </c>
    </row>
    <row r="5560" spans="1:5" x14ac:dyDescent="0.2">
      <c r="A5560" s="223">
        <v>93369</v>
      </c>
      <c r="B5560" s="7" t="s">
        <v>5546</v>
      </c>
      <c r="C5560" s="60" t="s">
        <v>24</v>
      </c>
      <c r="D5560" s="61">
        <v>18.73</v>
      </c>
      <c r="E5560" s="224">
        <v>0.44469999999999998</v>
      </c>
    </row>
    <row r="5561" spans="1:5" x14ac:dyDescent="0.2">
      <c r="A5561" s="223">
        <v>93373</v>
      </c>
      <c r="B5561" s="7" t="s">
        <v>5547</v>
      </c>
      <c r="C5561" s="60" t="s">
        <v>24</v>
      </c>
      <c r="D5561" s="61">
        <v>15.61</v>
      </c>
      <c r="E5561" s="224">
        <v>0.47089999999999999</v>
      </c>
    </row>
    <row r="5562" spans="1:5" x14ac:dyDescent="0.2">
      <c r="A5562" s="223">
        <v>93368</v>
      </c>
      <c r="B5562" s="7" t="s">
        <v>5548</v>
      </c>
      <c r="C5562" s="60" t="s">
        <v>24</v>
      </c>
      <c r="D5562" s="61">
        <v>22.57</v>
      </c>
      <c r="E5562" s="224">
        <v>0.42530000000000001</v>
      </c>
    </row>
    <row r="5563" spans="1:5" x14ac:dyDescent="0.2">
      <c r="A5563" s="223">
        <v>104729</v>
      </c>
      <c r="B5563" s="7" t="s">
        <v>5549</v>
      </c>
      <c r="C5563" s="60" t="s">
        <v>24</v>
      </c>
      <c r="D5563" s="61">
        <v>17.440000000000001</v>
      </c>
      <c r="E5563" s="224">
        <v>0.30620000000000003</v>
      </c>
    </row>
    <row r="5564" spans="1:5" x14ac:dyDescent="0.2">
      <c r="A5564" s="223">
        <v>93372</v>
      </c>
      <c r="B5564" s="7" t="s">
        <v>5550</v>
      </c>
      <c r="C5564" s="60" t="s">
        <v>24</v>
      </c>
      <c r="D5564" s="61">
        <v>18.03</v>
      </c>
      <c r="E5564" s="224">
        <v>0.44979999999999998</v>
      </c>
    </row>
    <row r="5565" spans="1:5" x14ac:dyDescent="0.2">
      <c r="A5565" s="223">
        <v>104731</v>
      </c>
      <c r="B5565" s="7" t="s">
        <v>5551</v>
      </c>
      <c r="C5565" s="60" t="s">
        <v>24</v>
      </c>
      <c r="D5565" s="61">
        <v>12.94</v>
      </c>
      <c r="E5565" s="224">
        <v>0.3014</v>
      </c>
    </row>
    <row r="5566" spans="1:5" x14ac:dyDescent="0.2">
      <c r="A5566" s="223">
        <v>93367</v>
      </c>
      <c r="B5566" s="7" t="s">
        <v>5552</v>
      </c>
      <c r="C5566" s="60" t="s">
        <v>24</v>
      </c>
      <c r="D5566" s="61">
        <v>25.68</v>
      </c>
      <c r="E5566" s="224">
        <v>0.41670000000000001</v>
      </c>
    </row>
    <row r="5567" spans="1:5" x14ac:dyDescent="0.2">
      <c r="A5567" s="223">
        <v>104728</v>
      </c>
      <c r="B5567" s="7" t="s">
        <v>5553</v>
      </c>
      <c r="C5567" s="60" t="s">
        <v>24</v>
      </c>
      <c r="D5567" s="61">
        <v>20.48</v>
      </c>
      <c r="E5567" s="224">
        <v>0.3105</v>
      </c>
    </row>
    <row r="5568" spans="1:5" x14ac:dyDescent="0.2">
      <c r="A5568" s="223">
        <v>104730</v>
      </c>
      <c r="B5568" s="7" t="s">
        <v>5554</v>
      </c>
      <c r="C5568" s="60" t="s">
        <v>24</v>
      </c>
      <c r="D5568" s="61">
        <v>13.62</v>
      </c>
      <c r="E5568" s="224">
        <v>0.30180000000000001</v>
      </c>
    </row>
    <row r="5569" spans="1:5" x14ac:dyDescent="0.2">
      <c r="A5569" s="223">
        <v>104732</v>
      </c>
      <c r="B5569" s="7" t="s">
        <v>5555</v>
      </c>
      <c r="C5569" s="60" t="s">
        <v>24</v>
      </c>
      <c r="D5569" s="61">
        <v>10.52</v>
      </c>
      <c r="E5569" s="224">
        <v>0.2994</v>
      </c>
    </row>
    <row r="5570" spans="1:5" x14ac:dyDescent="0.2">
      <c r="A5570" s="223">
        <v>104740</v>
      </c>
      <c r="B5570" s="7" t="s">
        <v>5556</v>
      </c>
      <c r="C5570" s="60" t="s">
        <v>24</v>
      </c>
      <c r="D5570" s="61">
        <v>31.72</v>
      </c>
      <c r="E5570" s="224">
        <v>0.54479999999999995</v>
      </c>
    </row>
    <row r="5571" spans="1:5" x14ac:dyDescent="0.2">
      <c r="A5571" s="223">
        <v>104741</v>
      </c>
      <c r="B5571" s="7" t="s">
        <v>5557</v>
      </c>
      <c r="C5571" s="60" t="s">
        <v>24</v>
      </c>
      <c r="D5571" s="61">
        <v>25.79</v>
      </c>
      <c r="E5571" s="224">
        <v>0.46960000000000002</v>
      </c>
    </row>
    <row r="5572" spans="1:5" x14ac:dyDescent="0.2">
      <c r="A5572" s="223">
        <v>93381</v>
      </c>
      <c r="B5572" s="7" t="s">
        <v>5558</v>
      </c>
      <c r="C5572" s="60" t="s">
        <v>24</v>
      </c>
      <c r="D5572" s="61">
        <v>14.25</v>
      </c>
      <c r="E5572" s="224">
        <v>0.54600000000000004</v>
      </c>
    </row>
    <row r="5573" spans="1:5" x14ac:dyDescent="0.2">
      <c r="A5573" s="223">
        <v>93379</v>
      </c>
      <c r="B5573" s="7" t="s">
        <v>5559</v>
      </c>
      <c r="C5573" s="60" t="s">
        <v>24</v>
      </c>
      <c r="D5573" s="61">
        <v>20.45</v>
      </c>
      <c r="E5573" s="224">
        <v>0.54079999999999995</v>
      </c>
    </row>
    <row r="5574" spans="1:5" x14ac:dyDescent="0.2">
      <c r="A5574" s="223">
        <v>93380</v>
      </c>
      <c r="B5574" s="7" t="s">
        <v>5560</v>
      </c>
      <c r="C5574" s="60" t="s">
        <v>24</v>
      </c>
      <c r="D5574" s="61">
        <v>17.43</v>
      </c>
      <c r="E5574" s="224">
        <v>0.53759999999999997</v>
      </c>
    </row>
    <row r="5575" spans="1:5" x14ac:dyDescent="0.2">
      <c r="A5575" s="223">
        <v>93378</v>
      </c>
      <c r="B5575" s="7" t="s">
        <v>5561</v>
      </c>
      <c r="C5575" s="60" t="s">
        <v>24</v>
      </c>
      <c r="D5575" s="61">
        <v>26.45</v>
      </c>
      <c r="E5575" s="224">
        <v>0.53759999999999997</v>
      </c>
    </row>
    <row r="5576" spans="1:5" x14ac:dyDescent="0.2">
      <c r="A5576" s="223">
        <v>104733</v>
      </c>
      <c r="B5576" s="7" t="s">
        <v>5562</v>
      </c>
      <c r="C5576" s="60" t="s">
        <v>24</v>
      </c>
      <c r="D5576" s="61">
        <v>20.52</v>
      </c>
      <c r="E5576" s="224">
        <v>0.441</v>
      </c>
    </row>
    <row r="5577" spans="1:5" x14ac:dyDescent="0.2">
      <c r="A5577" s="223">
        <v>104735</v>
      </c>
      <c r="B5577" s="7" t="s">
        <v>5563</v>
      </c>
      <c r="C5577" s="60" t="s">
        <v>24</v>
      </c>
      <c r="D5577" s="61">
        <v>12.15</v>
      </c>
      <c r="E5577" s="224">
        <v>0.40660000000000002</v>
      </c>
    </row>
    <row r="5578" spans="1:5" x14ac:dyDescent="0.2">
      <c r="A5578" s="223">
        <v>104734</v>
      </c>
      <c r="B5578" s="7" t="s">
        <v>5564</v>
      </c>
      <c r="C5578" s="60" t="s">
        <v>24</v>
      </c>
      <c r="D5578" s="61">
        <v>14.89</v>
      </c>
      <c r="E5578" s="224">
        <v>0.4244</v>
      </c>
    </row>
    <row r="5579" spans="1:5" x14ac:dyDescent="0.2">
      <c r="A5579" s="223">
        <v>104736</v>
      </c>
      <c r="B5579" s="7" t="s">
        <v>5565</v>
      </c>
      <c r="C5579" s="60" t="s">
        <v>24</v>
      </c>
      <c r="D5579" s="61">
        <v>9.1199999999999992</v>
      </c>
      <c r="E5579" s="224">
        <v>0.38600000000000001</v>
      </c>
    </row>
    <row r="5580" spans="1:5" x14ac:dyDescent="0.2">
      <c r="A5580" s="223">
        <v>105732</v>
      </c>
      <c r="B5580" s="7" t="s">
        <v>5566</v>
      </c>
      <c r="C5580" s="60" t="s">
        <v>24</v>
      </c>
      <c r="D5580" s="61">
        <v>256.18</v>
      </c>
      <c r="E5580" s="224">
        <v>4.8099999999999997E-2</v>
      </c>
    </row>
    <row r="5581" spans="1:5" x14ac:dyDescent="0.2">
      <c r="A5581" s="223">
        <v>96397</v>
      </c>
      <c r="B5581" s="7" t="s">
        <v>5567</v>
      </c>
      <c r="C5581" s="60" t="s">
        <v>24</v>
      </c>
      <c r="D5581" s="61">
        <v>251.49</v>
      </c>
      <c r="E5581" s="224">
        <v>4.19E-2</v>
      </c>
    </row>
    <row r="5582" spans="1:5" x14ac:dyDescent="0.2">
      <c r="A5582" s="223">
        <v>105735</v>
      </c>
      <c r="B5582" s="7" t="s">
        <v>5568</v>
      </c>
      <c r="C5582" s="60" t="s">
        <v>24</v>
      </c>
      <c r="D5582" s="61">
        <v>249.14</v>
      </c>
      <c r="E5582" s="224">
        <v>3.8699999999999998E-2</v>
      </c>
    </row>
    <row r="5583" spans="1:5" x14ac:dyDescent="0.2">
      <c r="A5583" s="223">
        <v>105727</v>
      </c>
      <c r="B5583" s="7" t="s">
        <v>5569</v>
      </c>
      <c r="C5583" s="60" t="s">
        <v>24</v>
      </c>
      <c r="D5583" s="61">
        <v>178.72</v>
      </c>
      <c r="E5583" s="224">
        <v>6.1400000000000003E-2</v>
      </c>
    </row>
    <row r="5584" spans="1:5" x14ac:dyDescent="0.2">
      <c r="A5584" s="223">
        <v>96396</v>
      </c>
      <c r="B5584" s="7" t="s">
        <v>5570</v>
      </c>
      <c r="C5584" s="60" t="s">
        <v>24</v>
      </c>
      <c r="D5584" s="61">
        <v>175.12</v>
      </c>
      <c r="E5584" s="224">
        <v>5.5199999999999999E-2</v>
      </c>
    </row>
    <row r="5585" spans="1:5" x14ac:dyDescent="0.2">
      <c r="A5585" s="223">
        <v>105730</v>
      </c>
      <c r="B5585" s="7" t="s">
        <v>5571</v>
      </c>
      <c r="C5585" s="60" t="s">
        <v>24</v>
      </c>
      <c r="D5585" s="61">
        <v>173.32</v>
      </c>
      <c r="E5585" s="224">
        <v>5.1799999999999999E-2</v>
      </c>
    </row>
    <row r="5586" spans="1:5" x14ac:dyDescent="0.2">
      <c r="A5586" s="223">
        <v>105737</v>
      </c>
      <c r="B5586" s="7" t="s">
        <v>5572</v>
      </c>
      <c r="C5586" s="60" t="s">
        <v>24</v>
      </c>
      <c r="D5586" s="61">
        <v>355.67</v>
      </c>
      <c r="E5586" s="224">
        <v>3.8800000000000001E-2</v>
      </c>
    </row>
    <row r="5587" spans="1:5" x14ac:dyDescent="0.2">
      <c r="A5587" s="223">
        <v>96398</v>
      </c>
      <c r="B5587" s="7" t="s">
        <v>5573</v>
      </c>
      <c r="C5587" s="60" t="s">
        <v>24</v>
      </c>
      <c r="D5587" s="61">
        <v>352.16</v>
      </c>
      <c r="E5587" s="224">
        <v>3.5499999999999997E-2</v>
      </c>
    </row>
    <row r="5588" spans="1:5" x14ac:dyDescent="0.2">
      <c r="A5588" s="223">
        <v>105740</v>
      </c>
      <c r="B5588" s="7" t="s">
        <v>5574</v>
      </c>
      <c r="C5588" s="60" t="s">
        <v>24</v>
      </c>
      <c r="D5588" s="61">
        <v>350.31</v>
      </c>
      <c r="E5588" s="224">
        <v>3.3700000000000001E-2</v>
      </c>
    </row>
    <row r="5589" spans="1:5" x14ac:dyDescent="0.2">
      <c r="A5589" s="223">
        <v>105749</v>
      </c>
      <c r="B5589" s="7" t="s">
        <v>5575</v>
      </c>
      <c r="C5589" s="60" t="s">
        <v>24</v>
      </c>
      <c r="D5589" s="61">
        <v>159.94</v>
      </c>
      <c r="E5589" s="224">
        <v>7.22E-2</v>
      </c>
    </row>
    <row r="5590" spans="1:5" x14ac:dyDescent="0.2">
      <c r="A5590" s="223">
        <v>96400</v>
      </c>
      <c r="B5590" s="7" t="s">
        <v>5576</v>
      </c>
      <c r="C5590" s="60" t="s">
        <v>24</v>
      </c>
      <c r="D5590" s="61">
        <v>158.04</v>
      </c>
      <c r="E5590" s="224">
        <v>6.9099999999999995E-2</v>
      </c>
    </row>
    <row r="5591" spans="1:5" x14ac:dyDescent="0.2">
      <c r="A5591" s="223">
        <v>105752</v>
      </c>
      <c r="B5591" s="7" t="s">
        <v>5577</v>
      </c>
      <c r="C5591" s="60" t="s">
        <v>24</v>
      </c>
      <c r="D5591" s="61">
        <v>156.33000000000001</v>
      </c>
      <c r="E5591" s="224">
        <v>6.5799999999999997E-2</v>
      </c>
    </row>
    <row r="5592" spans="1:5" x14ac:dyDescent="0.2">
      <c r="A5592" s="223">
        <v>105754</v>
      </c>
      <c r="B5592" s="7" t="s">
        <v>5578</v>
      </c>
      <c r="C5592" s="60" t="s">
        <v>24</v>
      </c>
      <c r="D5592" s="61">
        <v>154.71</v>
      </c>
      <c r="E5592" s="224">
        <v>6.2399999999999997E-2</v>
      </c>
    </row>
    <row r="5593" spans="1:5" x14ac:dyDescent="0.2">
      <c r="A5593" s="223">
        <v>105742</v>
      </c>
      <c r="B5593" s="7" t="s">
        <v>5579</v>
      </c>
      <c r="C5593" s="60" t="s">
        <v>24</v>
      </c>
      <c r="D5593" s="61">
        <v>121.27</v>
      </c>
      <c r="E5593" s="224">
        <v>6.5000000000000002E-2</v>
      </c>
    </row>
    <row r="5594" spans="1:5" x14ac:dyDescent="0.2">
      <c r="A5594" s="223">
        <v>96399</v>
      </c>
      <c r="B5594" s="7" t="s">
        <v>5580</v>
      </c>
      <c r="C5594" s="60" t="s">
        <v>24</v>
      </c>
      <c r="D5594" s="61">
        <v>119.61</v>
      </c>
      <c r="E5594" s="224">
        <v>5.9799999999999999E-2</v>
      </c>
    </row>
    <row r="5595" spans="1:5" x14ac:dyDescent="0.2">
      <c r="A5595" s="223">
        <v>105745</v>
      </c>
      <c r="B5595" s="7" t="s">
        <v>5581</v>
      </c>
      <c r="C5595" s="60" t="s">
        <v>24</v>
      </c>
      <c r="D5595" s="61">
        <v>117.91</v>
      </c>
      <c r="E5595" s="224">
        <v>5.4399999999999997E-2</v>
      </c>
    </row>
    <row r="5596" spans="1:5" x14ac:dyDescent="0.2">
      <c r="A5596" s="223">
        <v>105747</v>
      </c>
      <c r="B5596" s="7" t="s">
        <v>5582</v>
      </c>
      <c r="C5596" s="60" t="s">
        <v>24</v>
      </c>
      <c r="D5596" s="61">
        <v>116.21</v>
      </c>
      <c r="E5596" s="224">
        <v>4.8800000000000003E-2</v>
      </c>
    </row>
    <row r="5597" spans="1:5" x14ac:dyDescent="0.2">
      <c r="A5597" s="223">
        <v>105657</v>
      </c>
      <c r="B5597" s="7" t="s">
        <v>5583</v>
      </c>
      <c r="C5597" s="60" t="s">
        <v>24</v>
      </c>
      <c r="D5597" s="61">
        <v>193.33</v>
      </c>
      <c r="E5597" s="224">
        <v>0.08</v>
      </c>
    </row>
    <row r="5598" spans="1:5" x14ac:dyDescent="0.2">
      <c r="A5598" s="223">
        <v>100566</v>
      </c>
      <c r="B5598" s="7" t="s">
        <v>5584</v>
      </c>
      <c r="C5598" s="60" t="s">
        <v>24</v>
      </c>
      <c r="D5598" s="61">
        <v>185.75</v>
      </c>
      <c r="E5598" s="224">
        <v>6.3399999999999998E-2</v>
      </c>
    </row>
    <row r="5599" spans="1:5" x14ac:dyDescent="0.2">
      <c r="A5599" s="223">
        <v>105666</v>
      </c>
      <c r="B5599" s="7" t="s">
        <v>5585</v>
      </c>
      <c r="C5599" s="60" t="s">
        <v>24</v>
      </c>
      <c r="D5599" s="61">
        <v>181.94</v>
      </c>
      <c r="E5599" s="224">
        <v>5.4600000000000003E-2</v>
      </c>
    </row>
    <row r="5600" spans="1:5" x14ac:dyDescent="0.2">
      <c r="A5600" s="223">
        <v>105639</v>
      </c>
      <c r="B5600" s="7" t="s">
        <v>5586</v>
      </c>
      <c r="C5600" s="60" t="s">
        <v>24</v>
      </c>
      <c r="D5600" s="61">
        <v>221.31</v>
      </c>
      <c r="E5600" s="224">
        <v>4.9599999999999998E-2</v>
      </c>
    </row>
    <row r="5601" spans="1:5" x14ac:dyDescent="0.2">
      <c r="A5601" s="223">
        <v>105645</v>
      </c>
      <c r="B5601" s="7" t="s">
        <v>5587</v>
      </c>
      <c r="C5601" s="60" t="s">
        <v>24</v>
      </c>
      <c r="D5601" s="61">
        <v>217.71</v>
      </c>
      <c r="E5601" s="224">
        <v>4.4400000000000002E-2</v>
      </c>
    </row>
    <row r="5602" spans="1:5" x14ac:dyDescent="0.2">
      <c r="A5602" s="223">
        <v>105651</v>
      </c>
      <c r="B5602" s="7" t="s">
        <v>5588</v>
      </c>
      <c r="C5602" s="60" t="s">
        <v>24</v>
      </c>
      <c r="D5602" s="61">
        <v>215.91</v>
      </c>
      <c r="E5602" s="224">
        <v>4.1599999999999998E-2</v>
      </c>
    </row>
    <row r="5603" spans="1:5" x14ac:dyDescent="0.2">
      <c r="A5603" s="223">
        <v>105658</v>
      </c>
      <c r="B5603" s="7" t="s">
        <v>5589</v>
      </c>
      <c r="C5603" s="60" t="s">
        <v>24</v>
      </c>
      <c r="D5603" s="61">
        <v>230.1</v>
      </c>
      <c r="E5603" s="224">
        <v>6.7199999999999996E-2</v>
      </c>
    </row>
    <row r="5604" spans="1:5" x14ac:dyDescent="0.2">
      <c r="A5604" s="223">
        <v>100567</v>
      </c>
      <c r="B5604" s="7" t="s">
        <v>5590</v>
      </c>
      <c r="C5604" s="60" t="s">
        <v>24</v>
      </c>
      <c r="D5604" s="61">
        <v>222.52</v>
      </c>
      <c r="E5604" s="224">
        <v>5.2900000000000003E-2</v>
      </c>
    </row>
    <row r="5605" spans="1:5" x14ac:dyDescent="0.2">
      <c r="A5605" s="223">
        <v>105667</v>
      </c>
      <c r="B5605" s="7" t="s">
        <v>5591</v>
      </c>
      <c r="C5605" s="60" t="s">
        <v>24</v>
      </c>
      <c r="D5605" s="61">
        <v>218.71</v>
      </c>
      <c r="E5605" s="224">
        <v>4.5400000000000003E-2</v>
      </c>
    </row>
    <row r="5606" spans="1:5" x14ac:dyDescent="0.2">
      <c r="A5606" s="223">
        <v>105640</v>
      </c>
      <c r="B5606" s="7" t="s">
        <v>5592</v>
      </c>
      <c r="C5606" s="60" t="s">
        <v>24</v>
      </c>
      <c r="D5606" s="61">
        <v>255.78</v>
      </c>
      <c r="E5606" s="224">
        <v>4.2900000000000001E-2</v>
      </c>
    </row>
    <row r="5607" spans="1:5" x14ac:dyDescent="0.2">
      <c r="A5607" s="223">
        <v>105646</v>
      </c>
      <c r="B5607" s="7" t="s">
        <v>5593</v>
      </c>
      <c r="C5607" s="60" t="s">
        <v>24</v>
      </c>
      <c r="D5607" s="61">
        <v>252.18</v>
      </c>
      <c r="E5607" s="224">
        <v>3.8300000000000001E-2</v>
      </c>
    </row>
    <row r="5608" spans="1:5" x14ac:dyDescent="0.2">
      <c r="A5608" s="223">
        <v>105652</v>
      </c>
      <c r="B5608" s="7" t="s">
        <v>5594</v>
      </c>
      <c r="C5608" s="60" t="s">
        <v>24</v>
      </c>
      <c r="D5608" s="61">
        <v>250.38</v>
      </c>
      <c r="E5608" s="224">
        <v>3.5799999999999998E-2</v>
      </c>
    </row>
    <row r="5609" spans="1:5" x14ac:dyDescent="0.2">
      <c r="A5609" s="223">
        <v>105659</v>
      </c>
      <c r="B5609" s="7" t="s">
        <v>5595</v>
      </c>
      <c r="C5609" s="60" t="s">
        <v>24</v>
      </c>
      <c r="D5609" s="61">
        <v>266.37</v>
      </c>
      <c r="E5609" s="224">
        <v>5.8000000000000003E-2</v>
      </c>
    </row>
    <row r="5610" spans="1:5" x14ac:dyDescent="0.2">
      <c r="A5610" s="223">
        <v>100568</v>
      </c>
      <c r="B5610" s="7" t="s">
        <v>5596</v>
      </c>
      <c r="C5610" s="60" t="s">
        <v>24</v>
      </c>
      <c r="D5610" s="61">
        <v>258.79000000000002</v>
      </c>
      <c r="E5610" s="224">
        <v>4.5499999999999999E-2</v>
      </c>
    </row>
    <row r="5611" spans="1:5" x14ac:dyDescent="0.2">
      <c r="A5611" s="223">
        <v>105668</v>
      </c>
      <c r="B5611" s="7" t="s">
        <v>5597</v>
      </c>
      <c r="C5611" s="60" t="s">
        <v>24</v>
      </c>
      <c r="D5611" s="61">
        <v>254.98</v>
      </c>
      <c r="E5611" s="224">
        <v>3.8899999999999997E-2</v>
      </c>
    </row>
    <row r="5612" spans="1:5" x14ac:dyDescent="0.2">
      <c r="A5612" s="223">
        <v>105641</v>
      </c>
      <c r="B5612" s="7" t="s">
        <v>5598</v>
      </c>
      <c r="C5612" s="60" t="s">
        <v>24</v>
      </c>
      <c r="D5612" s="61">
        <v>290.23</v>
      </c>
      <c r="E5612" s="224">
        <v>3.78E-2</v>
      </c>
    </row>
    <row r="5613" spans="1:5" x14ac:dyDescent="0.2">
      <c r="A5613" s="223">
        <v>105647</v>
      </c>
      <c r="B5613" s="7" t="s">
        <v>5599</v>
      </c>
      <c r="C5613" s="60" t="s">
        <v>24</v>
      </c>
      <c r="D5613" s="61">
        <v>286.63</v>
      </c>
      <c r="E5613" s="224">
        <v>3.3700000000000001E-2</v>
      </c>
    </row>
    <row r="5614" spans="1:5" x14ac:dyDescent="0.2">
      <c r="A5614" s="223">
        <v>105653</v>
      </c>
      <c r="B5614" s="7" t="s">
        <v>5600</v>
      </c>
      <c r="C5614" s="60" t="s">
        <v>24</v>
      </c>
      <c r="D5614" s="61">
        <v>284.83</v>
      </c>
      <c r="E5614" s="224">
        <v>3.15E-2</v>
      </c>
    </row>
    <row r="5615" spans="1:5" x14ac:dyDescent="0.2">
      <c r="A5615" s="223">
        <v>105710</v>
      </c>
      <c r="B5615" s="7" t="s">
        <v>5601</v>
      </c>
      <c r="C5615" s="60" t="s">
        <v>24</v>
      </c>
      <c r="D5615" s="61">
        <v>114.83</v>
      </c>
      <c r="E5615" s="224">
        <v>0.1346</v>
      </c>
    </row>
    <row r="5616" spans="1:5" x14ac:dyDescent="0.2">
      <c r="A5616" s="223">
        <v>100564</v>
      </c>
      <c r="B5616" s="7" t="s">
        <v>5602</v>
      </c>
      <c r="C5616" s="60" t="s">
        <v>24</v>
      </c>
      <c r="D5616" s="61">
        <v>107.25</v>
      </c>
      <c r="E5616" s="224">
        <v>0.10970000000000001</v>
      </c>
    </row>
    <row r="5617" spans="1:5" x14ac:dyDescent="0.2">
      <c r="A5617" s="223">
        <v>105711</v>
      </c>
      <c r="B5617" s="7" t="s">
        <v>5603</v>
      </c>
      <c r="C5617" s="60" t="s">
        <v>24</v>
      </c>
      <c r="D5617" s="61">
        <v>103.44</v>
      </c>
      <c r="E5617" s="224">
        <v>9.6000000000000002E-2</v>
      </c>
    </row>
    <row r="5618" spans="1:5" x14ac:dyDescent="0.2">
      <c r="A5618" s="223">
        <v>105705</v>
      </c>
      <c r="B5618" s="7" t="s">
        <v>5604</v>
      </c>
      <c r="C5618" s="60" t="s">
        <v>24</v>
      </c>
      <c r="D5618" s="61">
        <v>152.4</v>
      </c>
      <c r="E5618" s="224">
        <v>7.1999999999999995E-2</v>
      </c>
    </row>
    <row r="5619" spans="1:5" x14ac:dyDescent="0.2">
      <c r="A5619" s="223">
        <v>105706</v>
      </c>
      <c r="B5619" s="7" t="s">
        <v>5605</v>
      </c>
      <c r="C5619" s="60" t="s">
        <v>24</v>
      </c>
      <c r="D5619" s="61">
        <v>148.80000000000001</v>
      </c>
      <c r="E5619" s="224">
        <v>6.4899999999999999E-2</v>
      </c>
    </row>
    <row r="5620" spans="1:5" x14ac:dyDescent="0.2">
      <c r="A5620" s="223">
        <v>105708</v>
      </c>
      <c r="B5620" s="7" t="s">
        <v>5606</v>
      </c>
      <c r="C5620" s="60" t="s">
        <v>24</v>
      </c>
      <c r="D5620" s="61">
        <v>147</v>
      </c>
      <c r="E5620" s="224">
        <v>6.0999999999999999E-2</v>
      </c>
    </row>
    <row r="5621" spans="1:5" x14ac:dyDescent="0.2">
      <c r="A5621" s="223">
        <v>105690</v>
      </c>
      <c r="B5621" s="7" t="s">
        <v>5607</v>
      </c>
      <c r="C5621" s="60" t="s">
        <v>24</v>
      </c>
      <c r="D5621" s="61">
        <v>180.3</v>
      </c>
      <c r="E5621" s="224">
        <v>8.5699999999999998E-2</v>
      </c>
    </row>
    <row r="5622" spans="1:5" x14ac:dyDescent="0.2">
      <c r="A5622" s="223">
        <v>100569</v>
      </c>
      <c r="B5622" s="7" t="s">
        <v>5608</v>
      </c>
      <c r="C5622" s="60" t="s">
        <v>24</v>
      </c>
      <c r="D5622" s="61">
        <v>172.72</v>
      </c>
      <c r="E5622" s="224">
        <v>6.8099999999999994E-2</v>
      </c>
    </row>
    <row r="5623" spans="1:5" x14ac:dyDescent="0.2">
      <c r="A5623" s="223">
        <v>105699</v>
      </c>
      <c r="B5623" s="7" t="s">
        <v>5609</v>
      </c>
      <c r="C5623" s="60" t="s">
        <v>24</v>
      </c>
      <c r="D5623" s="61">
        <v>168.91</v>
      </c>
      <c r="E5623" s="224">
        <v>5.8799999999999998E-2</v>
      </c>
    </row>
    <row r="5624" spans="1:5" x14ac:dyDescent="0.2">
      <c r="A5624" s="223">
        <v>105672</v>
      </c>
      <c r="B5624" s="7" t="s">
        <v>5610</v>
      </c>
      <c r="C5624" s="60" t="s">
        <v>24</v>
      </c>
      <c r="D5624" s="61">
        <v>201.49</v>
      </c>
      <c r="E5624" s="224">
        <v>5.45E-2</v>
      </c>
    </row>
    <row r="5625" spans="1:5" x14ac:dyDescent="0.2">
      <c r="A5625" s="223">
        <v>105678</v>
      </c>
      <c r="B5625" s="7" t="s">
        <v>5611</v>
      </c>
      <c r="C5625" s="60" t="s">
        <v>24</v>
      </c>
      <c r="D5625" s="61">
        <v>197.89</v>
      </c>
      <c r="E5625" s="224">
        <v>4.8899999999999999E-2</v>
      </c>
    </row>
    <row r="5626" spans="1:5" x14ac:dyDescent="0.2">
      <c r="A5626" s="223">
        <v>105684</v>
      </c>
      <c r="B5626" s="7" t="s">
        <v>5612</v>
      </c>
      <c r="C5626" s="60" t="s">
        <v>24</v>
      </c>
      <c r="D5626" s="61">
        <v>196.09</v>
      </c>
      <c r="E5626" s="224">
        <v>4.58E-2</v>
      </c>
    </row>
    <row r="5627" spans="1:5" x14ac:dyDescent="0.2">
      <c r="A5627" s="223">
        <v>105691</v>
      </c>
      <c r="B5627" s="7" t="s">
        <v>5613</v>
      </c>
      <c r="C5627" s="60" t="s">
        <v>24</v>
      </c>
      <c r="D5627" s="61">
        <v>217.34</v>
      </c>
      <c r="E5627" s="224">
        <v>7.1099999999999997E-2</v>
      </c>
    </row>
    <row r="5628" spans="1:5" x14ac:dyDescent="0.2">
      <c r="A5628" s="223">
        <v>100570</v>
      </c>
      <c r="B5628" s="7" t="s">
        <v>5614</v>
      </c>
      <c r="C5628" s="60" t="s">
        <v>24</v>
      </c>
      <c r="D5628" s="61">
        <v>209.76</v>
      </c>
      <c r="E5628" s="224">
        <v>5.6099999999999997E-2</v>
      </c>
    </row>
    <row r="5629" spans="1:5" x14ac:dyDescent="0.2">
      <c r="A5629" s="223">
        <v>105700</v>
      </c>
      <c r="B5629" s="7" t="s">
        <v>5615</v>
      </c>
      <c r="C5629" s="60" t="s">
        <v>24</v>
      </c>
      <c r="D5629" s="61">
        <v>205.95</v>
      </c>
      <c r="E5629" s="224">
        <v>4.82E-2</v>
      </c>
    </row>
    <row r="5630" spans="1:5" x14ac:dyDescent="0.2">
      <c r="A5630" s="223">
        <v>105673</v>
      </c>
      <c r="B5630" s="7" t="s">
        <v>5616</v>
      </c>
      <c r="C5630" s="60" t="s">
        <v>24</v>
      </c>
      <c r="D5630" s="61">
        <v>236.37</v>
      </c>
      <c r="E5630" s="224">
        <v>4.6399999999999997E-2</v>
      </c>
    </row>
    <row r="5631" spans="1:5" x14ac:dyDescent="0.2">
      <c r="A5631" s="223">
        <v>105679</v>
      </c>
      <c r="B5631" s="7" t="s">
        <v>5617</v>
      </c>
      <c r="C5631" s="60" t="s">
        <v>24</v>
      </c>
      <c r="D5631" s="61">
        <v>232.77</v>
      </c>
      <c r="E5631" s="224">
        <v>4.1500000000000002E-2</v>
      </c>
    </row>
    <row r="5632" spans="1:5" x14ac:dyDescent="0.2">
      <c r="A5632" s="223">
        <v>105685</v>
      </c>
      <c r="B5632" s="7" t="s">
        <v>5618</v>
      </c>
      <c r="C5632" s="60" t="s">
        <v>24</v>
      </c>
      <c r="D5632" s="61">
        <v>230.97</v>
      </c>
      <c r="E5632" s="224">
        <v>3.8800000000000001E-2</v>
      </c>
    </row>
    <row r="5633" spans="1:5" x14ac:dyDescent="0.2">
      <c r="A5633" s="223">
        <v>105692</v>
      </c>
      <c r="B5633" s="7" t="s">
        <v>5619</v>
      </c>
      <c r="C5633" s="60" t="s">
        <v>24</v>
      </c>
      <c r="D5633" s="61">
        <v>253.88</v>
      </c>
      <c r="E5633" s="224">
        <v>6.0900000000000003E-2</v>
      </c>
    </row>
    <row r="5634" spans="1:5" x14ac:dyDescent="0.2">
      <c r="A5634" s="223">
        <v>100571</v>
      </c>
      <c r="B5634" s="7" t="s">
        <v>5620</v>
      </c>
      <c r="C5634" s="60" t="s">
        <v>24</v>
      </c>
      <c r="D5634" s="61">
        <v>246.3</v>
      </c>
      <c r="E5634" s="224">
        <v>4.7800000000000002E-2</v>
      </c>
    </row>
    <row r="5635" spans="1:5" x14ac:dyDescent="0.2">
      <c r="A5635" s="223">
        <v>105701</v>
      </c>
      <c r="B5635" s="7" t="s">
        <v>5621</v>
      </c>
      <c r="C5635" s="60" t="s">
        <v>24</v>
      </c>
      <c r="D5635" s="61">
        <v>242.49</v>
      </c>
      <c r="E5635" s="224">
        <v>4.1000000000000002E-2</v>
      </c>
    </row>
    <row r="5636" spans="1:5" x14ac:dyDescent="0.2">
      <c r="A5636" s="223">
        <v>105674</v>
      </c>
      <c r="B5636" s="7" t="s">
        <v>5622</v>
      </c>
      <c r="C5636" s="60" t="s">
        <v>24</v>
      </c>
      <c r="D5636" s="61">
        <v>271.23</v>
      </c>
      <c r="E5636" s="224">
        <v>4.0399999999999998E-2</v>
      </c>
    </row>
    <row r="5637" spans="1:5" x14ac:dyDescent="0.2">
      <c r="A5637" s="223">
        <v>105680</v>
      </c>
      <c r="B5637" s="7" t="s">
        <v>5623</v>
      </c>
      <c r="C5637" s="60" t="s">
        <v>24</v>
      </c>
      <c r="D5637" s="61">
        <v>267.63</v>
      </c>
      <c r="E5637" s="224">
        <v>3.61E-2</v>
      </c>
    </row>
    <row r="5638" spans="1:5" x14ac:dyDescent="0.2">
      <c r="A5638" s="223">
        <v>105686</v>
      </c>
      <c r="B5638" s="7" t="s">
        <v>5624</v>
      </c>
      <c r="C5638" s="60" t="s">
        <v>24</v>
      </c>
      <c r="D5638" s="61">
        <v>265.83</v>
      </c>
      <c r="E5638" s="224">
        <v>3.3700000000000001E-2</v>
      </c>
    </row>
    <row r="5639" spans="1:5" x14ac:dyDescent="0.2">
      <c r="A5639" s="223">
        <v>105718</v>
      </c>
      <c r="B5639" s="7" t="s">
        <v>5625</v>
      </c>
      <c r="C5639" s="60" t="s">
        <v>24</v>
      </c>
      <c r="D5639" s="61">
        <v>101.25</v>
      </c>
      <c r="E5639" s="224">
        <v>0.1527</v>
      </c>
    </row>
    <row r="5640" spans="1:5" x14ac:dyDescent="0.2">
      <c r="A5640" s="223">
        <v>100565</v>
      </c>
      <c r="B5640" s="7" t="s">
        <v>5626</v>
      </c>
      <c r="C5640" s="60" t="s">
        <v>24</v>
      </c>
      <c r="D5640" s="61">
        <v>93.67</v>
      </c>
      <c r="E5640" s="224">
        <v>0.12570000000000001</v>
      </c>
    </row>
    <row r="5641" spans="1:5" x14ac:dyDescent="0.2">
      <c r="A5641" s="223">
        <v>105581</v>
      </c>
      <c r="B5641" s="7" t="s">
        <v>5627</v>
      </c>
      <c r="C5641" s="60" t="s">
        <v>24</v>
      </c>
      <c r="D5641" s="61">
        <v>89.86</v>
      </c>
      <c r="E5641" s="224">
        <v>0.1105</v>
      </c>
    </row>
    <row r="5642" spans="1:5" x14ac:dyDescent="0.2">
      <c r="A5642" s="223">
        <v>105713</v>
      </c>
      <c r="B5642" s="7" t="s">
        <v>5628</v>
      </c>
      <c r="C5642" s="60" t="s">
        <v>24</v>
      </c>
      <c r="D5642" s="61">
        <v>131.75</v>
      </c>
      <c r="E5642" s="224">
        <v>8.3299999999999999E-2</v>
      </c>
    </row>
    <row r="5643" spans="1:5" x14ac:dyDescent="0.2">
      <c r="A5643" s="223">
        <v>105714</v>
      </c>
      <c r="B5643" s="7" t="s">
        <v>5629</v>
      </c>
      <c r="C5643" s="60" t="s">
        <v>24</v>
      </c>
      <c r="D5643" s="61">
        <v>128.15</v>
      </c>
      <c r="E5643" s="224">
        <v>7.5399999999999995E-2</v>
      </c>
    </row>
    <row r="5644" spans="1:5" x14ac:dyDescent="0.2">
      <c r="A5644" s="223">
        <v>105716</v>
      </c>
      <c r="B5644" s="7" t="s">
        <v>5630</v>
      </c>
      <c r="C5644" s="60" t="s">
        <v>24</v>
      </c>
      <c r="D5644" s="61">
        <v>126.35</v>
      </c>
      <c r="E5644" s="224">
        <v>7.0999999999999994E-2</v>
      </c>
    </row>
    <row r="5645" spans="1:5" x14ac:dyDescent="0.2">
      <c r="A5645" s="223">
        <v>105624</v>
      </c>
      <c r="B5645" s="7" t="s">
        <v>5631</v>
      </c>
      <c r="C5645" s="60" t="s">
        <v>24</v>
      </c>
      <c r="D5645" s="61">
        <v>140.68</v>
      </c>
      <c r="E5645" s="224">
        <v>6.2700000000000006E-2</v>
      </c>
    </row>
    <row r="5646" spans="1:5" x14ac:dyDescent="0.2">
      <c r="A5646" s="223">
        <v>96391</v>
      </c>
      <c r="B5646" s="7" t="s">
        <v>5632</v>
      </c>
      <c r="C5646" s="60" t="s">
        <v>24</v>
      </c>
      <c r="D5646" s="61">
        <v>134.6</v>
      </c>
      <c r="E5646" s="224">
        <v>4.3499999999999997E-2</v>
      </c>
    </row>
    <row r="5647" spans="1:5" x14ac:dyDescent="0.2">
      <c r="A5647" s="223">
        <v>105632</v>
      </c>
      <c r="B5647" s="7" t="s">
        <v>5633</v>
      </c>
      <c r="C5647" s="60" t="s">
        <v>24</v>
      </c>
      <c r="D5647" s="61">
        <v>133.63</v>
      </c>
      <c r="E5647" s="224">
        <v>4.19E-2</v>
      </c>
    </row>
    <row r="5648" spans="1:5" x14ac:dyDescent="0.2">
      <c r="A5648" s="223">
        <v>105601</v>
      </c>
      <c r="B5648" s="7" t="s">
        <v>5634</v>
      </c>
      <c r="C5648" s="60" t="s">
        <v>24</v>
      </c>
      <c r="D5648" s="61">
        <v>132.31</v>
      </c>
      <c r="E5648" s="224">
        <v>6.1699999999999998E-2</v>
      </c>
    </row>
    <row r="5649" spans="1:5" x14ac:dyDescent="0.2">
      <c r="A5649" s="223">
        <v>105609</v>
      </c>
      <c r="B5649" s="7" t="s">
        <v>5635</v>
      </c>
      <c r="C5649" s="60" t="s">
        <v>24</v>
      </c>
      <c r="D5649" s="61">
        <v>129.97</v>
      </c>
      <c r="E5649" s="224">
        <v>5.6300000000000003E-2</v>
      </c>
    </row>
    <row r="5650" spans="1:5" x14ac:dyDescent="0.2">
      <c r="A5650" s="223">
        <v>105617</v>
      </c>
      <c r="B5650" s="7" t="s">
        <v>5636</v>
      </c>
      <c r="C5650" s="60" t="s">
        <v>24</v>
      </c>
      <c r="D5650" s="61">
        <v>128.27000000000001</v>
      </c>
      <c r="E5650" s="224">
        <v>5.2400000000000002E-2</v>
      </c>
    </row>
    <row r="5651" spans="1:5" x14ac:dyDescent="0.2">
      <c r="A5651" s="223">
        <v>105625</v>
      </c>
      <c r="B5651" s="7" t="s">
        <v>5637</v>
      </c>
      <c r="C5651" s="60" t="s">
        <v>24</v>
      </c>
      <c r="D5651" s="61">
        <v>178.58</v>
      </c>
      <c r="E5651" s="224">
        <v>4.9399999999999999E-2</v>
      </c>
    </row>
    <row r="5652" spans="1:5" x14ac:dyDescent="0.2">
      <c r="A5652" s="223">
        <v>96392</v>
      </c>
      <c r="B5652" s="7" t="s">
        <v>5638</v>
      </c>
      <c r="C5652" s="60" t="s">
        <v>24</v>
      </c>
      <c r="D5652" s="61">
        <v>172.5</v>
      </c>
      <c r="E5652" s="224">
        <v>3.4000000000000002E-2</v>
      </c>
    </row>
    <row r="5653" spans="1:5" x14ac:dyDescent="0.2">
      <c r="A5653" s="223">
        <v>105633</v>
      </c>
      <c r="B5653" s="7" t="s">
        <v>5639</v>
      </c>
      <c r="C5653" s="60" t="s">
        <v>24</v>
      </c>
      <c r="D5653" s="61">
        <v>171.53</v>
      </c>
      <c r="E5653" s="224">
        <v>3.2599999999999997E-2</v>
      </c>
    </row>
    <row r="5654" spans="1:5" x14ac:dyDescent="0.2">
      <c r="A5654" s="223">
        <v>105602</v>
      </c>
      <c r="B5654" s="7" t="s">
        <v>5640</v>
      </c>
      <c r="C5654" s="60" t="s">
        <v>24</v>
      </c>
      <c r="D5654" s="61">
        <v>169.24</v>
      </c>
      <c r="E5654" s="224">
        <v>4.82E-2</v>
      </c>
    </row>
    <row r="5655" spans="1:5" x14ac:dyDescent="0.2">
      <c r="A5655" s="223">
        <v>105610</v>
      </c>
      <c r="B5655" s="7" t="s">
        <v>5641</v>
      </c>
      <c r="C5655" s="60" t="s">
        <v>24</v>
      </c>
      <c r="D5655" s="61">
        <v>166.9</v>
      </c>
      <c r="E5655" s="224">
        <v>4.3900000000000002E-2</v>
      </c>
    </row>
    <row r="5656" spans="1:5" x14ac:dyDescent="0.2">
      <c r="A5656" s="223">
        <v>105618</v>
      </c>
      <c r="B5656" s="7" t="s">
        <v>5642</v>
      </c>
      <c r="C5656" s="60" t="s">
        <v>24</v>
      </c>
      <c r="D5656" s="61">
        <v>165.2</v>
      </c>
      <c r="E5656" s="224">
        <v>4.07E-2</v>
      </c>
    </row>
    <row r="5657" spans="1:5" x14ac:dyDescent="0.2">
      <c r="A5657" s="223">
        <v>105571</v>
      </c>
      <c r="B5657" s="7" t="s">
        <v>5643</v>
      </c>
      <c r="C5657" s="60" t="s">
        <v>24</v>
      </c>
      <c r="D5657" s="61">
        <v>62.81</v>
      </c>
      <c r="E5657" s="224">
        <v>0.1404</v>
      </c>
    </row>
    <row r="5658" spans="1:5" x14ac:dyDescent="0.2">
      <c r="A5658" s="223">
        <v>96389</v>
      </c>
      <c r="B5658" s="7" t="s">
        <v>5644</v>
      </c>
      <c r="C5658" s="60" t="s">
        <v>24</v>
      </c>
      <c r="D5658" s="61">
        <v>56.73</v>
      </c>
      <c r="E5658" s="224">
        <v>0.1033</v>
      </c>
    </row>
    <row r="5659" spans="1:5" x14ac:dyDescent="0.2">
      <c r="A5659" s="223">
        <v>105575</v>
      </c>
      <c r="B5659" s="7" t="s">
        <v>5645</v>
      </c>
      <c r="C5659" s="60" t="s">
        <v>24</v>
      </c>
      <c r="D5659" s="61">
        <v>55.76</v>
      </c>
      <c r="E5659" s="224">
        <v>0.1004</v>
      </c>
    </row>
    <row r="5660" spans="1:5" x14ac:dyDescent="0.2">
      <c r="A5660" s="223">
        <v>105599</v>
      </c>
      <c r="B5660" s="7" t="s">
        <v>5646</v>
      </c>
      <c r="C5660" s="60" t="s">
        <v>24</v>
      </c>
      <c r="D5660" s="61">
        <v>58.43</v>
      </c>
      <c r="E5660" s="224">
        <v>0.13980000000000001</v>
      </c>
    </row>
    <row r="5661" spans="1:5" x14ac:dyDescent="0.2">
      <c r="A5661" s="223">
        <v>105607</v>
      </c>
      <c r="B5661" s="7" t="s">
        <v>5647</v>
      </c>
      <c r="C5661" s="60" t="s">
        <v>24</v>
      </c>
      <c r="D5661" s="61">
        <v>56.09</v>
      </c>
      <c r="E5661" s="224">
        <v>0.13070000000000001</v>
      </c>
    </row>
    <row r="5662" spans="1:5" x14ac:dyDescent="0.2">
      <c r="A5662" s="223">
        <v>105615</v>
      </c>
      <c r="B5662" s="7" t="s">
        <v>5648</v>
      </c>
      <c r="C5662" s="60" t="s">
        <v>24</v>
      </c>
      <c r="D5662" s="61">
        <v>54.39</v>
      </c>
      <c r="E5662" s="224">
        <v>0.1237</v>
      </c>
    </row>
    <row r="5663" spans="1:5" x14ac:dyDescent="0.2">
      <c r="A5663" s="223">
        <v>105623</v>
      </c>
      <c r="B5663" s="7" t="s">
        <v>5649</v>
      </c>
      <c r="C5663" s="60" t="s">
        <v>24</v>
      </c>
      <c r="D5663" s="61">
        <v>102.28</v>
      </c>
      <c r="E5663" s="224">
        <v>8.6199999999999999E-2</v>
      </c>
    </row>
    <row r="5664" spans="1:5" x14ac:dyDescent="0.2">
      <c r="A5664" s="223">
        <v>96390</v>
      </c>
      <c r="B5664" s="7" t="s">
        <v>5650</v>
      </c>
      <c r="C5664" s="60" t="s">
        <v>24</v>
      </c>
      <c r="D5664" s="61">
        <v>96.2</v>
      </c>
      <c r="E5664" s="224">
        <v>6.0900000000000003E-2</v>
      </c>
    </row>
    <row r="5665" spans="1:5" x14ac:dyDescent="0.2">
      <c r="A5665" s="223">
        <v>105631</v>
      </c>
      <c r="B5665" s="7" t="s">
        <v>5651</v>
      </c>
      <c r="C5665" s="60" t="s">
        <v>24</v>
      </c>
      <c r="D5665" s="61">
        <v>95.23</v>
      </c>
      <c r="E5665" s="224">
        <v>5.8799999999999998E-2</v>
      </c>
    </row>
    <row r="5666" spans="1:5" x14ac:dyDescent="0.2">
      <c r="A5666" s="223">
        <v>105600</v>
      </c>
      <c r="B5666" s="7" t="s">
        <v>5652</v>
      </c>
      <c r="C5666" s="60" t="s">
        <v>24</v>
      </c>
      <c r="D5666" s="61">
        <v>95.37</v>
      </c>
      <c r="E5666" s="224">
        <v>8.5699999999999998E-2</v>
      </c>
    </row>
    <row r="5667" spans="1:5" x14ac:dyDescent="0.2">
      <c r="A5667" s="223">
        <v>105608</v>
      </c>
      <c r="B5667" s="7" t="s">
        <v>5653</v>
      </c>
      <c r="C5667" s="60" t="s">
        <v>24</v>
      </c>
      <c r="D5667" s="61">
        <v>93.03</v>
      </c>
      <c r="E5667" s="224">
        <v>7.8799999999999995E-2</v>
      </c>
    </row>
    <row r="5668" spans="1:5" x14ac:dyDescent="0.2">
      <c r="A5668" s="223">
        <v>105616</v>
      </c>
      <c r="B5668" s="7" t="s">
        <v>5654</v>
      </c>
      <c r="C5668" s="60" t="s">
        <v>24</v>
      </c>
      <c r="D5668" s="61">
        <v>91.33</v>
      </c>
      <c r="E5668" s="224">
        <v>7.3700000000000002E-2</v>
      </c>
    </row>
    <row r="5669" spans="1:5" x14ac:dyDescent="0.2">
      <c r="A5669" s="223">
        <v>105585</v>
      </c>
      <c r="B5669" s="7" t="s">
        <v>5655</v>
      </c>
      <c r="C5669" s="60" t="s">
        <v>24</v>
      </c>
      <c r="D5669" s="61">
        <v>123.31</v>
      </c>
      <c r="E5669" s="224">
        <v>0.16139999999999999</v>
      </c>
    </row>
    <row r="5670" spans="1:5" x14ac:dyDescent="0.2">
      <c r="A5670" s="223">
        <v>100572</v>
      </c>
      <c r="B5670" s="7" t="s">
        <v>5656</v>
      </c>
      <c r="C5670" s="60" t="s">
        <v>24</v>
      </c>
      <c r="D5670" s="61">
        <v>112.92</v>
      </c>
      <c r="E5670" s="224">
        <v>0.13039999999999999</v>
      </c>
    </row>
    <row r="5671" spans="1:5" x14ac:dyDescent="0.2">
      <c r="A5671" s="223">
        <v>105588</v>
      </c>
      <c r="B5671" s="7" t="s">
        <v>5657</v>
      </c>
      <c r="C5671" s="60" t="s">
        <v>24</v>
      </c>
      <c r="D5671" s="61">
        <v>111.91</v>
      </c>
      <c r="E5671" s="224">
        <v>0.12820000000000001</v>
      </c>
    </row>
    <row r="5672" spans="1:5" x14ac:dyDescent="0.2">
      <c r="A5672" s="223">
        <v>105583</v>
      </c>
      <c r="B5672" s="7" t="s">
        <v>5658</v>
      </c>
      <c r="C5672" s="60" t="s">
        <v>24</v>
      </c>
      <c r="D5672" s="61">
        <v>158.75</v>
      </c>
      <c r="E5672" s="224">
        <v>8.5900000000000004E-2</v>
      </c>
    </row>
    <row r="5673" spans="1:5" x14ac:dyDescent="0.2">
      <c r="A5673" s="223">
        <v>105719</v>
      </c>
      <c r="B5673" s="7" t="s">
        <v>5659</v>
      </c>
      <c r="C5673" s="60" t="s">
        <v>24</v>
      </c>
      <c r="D5673" s="61">
        <v>153.04</v>
      </c>
      <c r="E5673" s="224">
        <v>7.46E-2</v>
      </c>
    </row>
    <row r="5674" spans="1:5" x14ac:dyDescent="0.2">
      <c r="A5674" s="223">
        <v>105721</v>
      </c>
      <c r="B5674" s="7" t="s">
        <v>5660</v>
      </c>
      <c r="C5674" s="60" t="s">
        <v>24</v>
      </c>
      <c r="D5674" s="61">
        <v>153.30000000000001</v>
      </c>
      <c r="E5674" s="224">
        <v>7.5899999999999995E-2</v>
      </c>
    </row>
    <row r="5675" spans="1:5" x14ac:dyDescent="0.2">
      <c r="A5675" s="223">
        <v>105592</v>
      </c>
      <c r="B5675" s="7" t="s">
        <v>5661</v>
      </c>
      <c r="C5675" s="60" t="s">
        <v>24</v>
      </c>
      <c r="D5675" s="61">
        <v>109.73</v>
      </c>
      <c r="E5675" s="224">
        <v>0.18140000000000001</v>
      </c>
    </row>
    <row r="5676" spans="1:5" x14ac:dyDescent="0.2">
      <c r="A5676" s="223">
        <v>100573</v>
      </c>
      <c r="B5676" s="7" t="s">
        <v>5662</v>
      </c>
      <c r="C5676" s="60" t="s">
        <v>24</v>
      </c>
      <c r="D5676" s="61">
        <v>99.34</v>
      </c>
      <c r="E5676" s="224">
        <v>0.1482</v>
      </c>
    </row>
    <row r="5677" spans="1:5" x14ac:dyDescent="0.2">
      <c r="A5677" s="223">
        <v>105595</v>
      </c>
      <c r="B5677" s="7" t="s">
        <v>5663</v>
      </c>
      <c r="C5677" s="60" t="s">
        <v>24</v>
      </c>
      <c r="D5677" s="61">
        <v>98.33</v>
      </c>
      <c r="E5677" s="224">
        <v>0.1459</v>
      </c>
    </row>
    <row r="5678" spans="1:5" x14ac:dyDescent="0.2">
      <c r="A5678" s="223">
        <v>105590</v>
      </c>
      <c r="B5678" s="7" t="s">
        <v>5664</v>
      </c>
      <c r="C5678" s="60" t="s">
        <v>24</v>
      </c>
      <c r="D5678" s="61">
        <v>138.1</v>
      </c>
      <c r="E5678" s="224">
        <v>9.8799999999999999E-2</v>
      </c>
    </row>
    <row r="5679" spans="1:5" x14ac:dyDescent="0.2">
      <c r="A5679" s="223">
        <v>105723</v>
      </c>
      <c r="B5679" s="7" t="s">
        <v>5665</v>
      </c>
      <c r="C5679" s="60" t="s">
        <v>24</v>
      </c>
      <c r="D5679" s="61">
        <v>132.38999999999999</v>
      </c>
      <c r="E5679" s="224">
        <v>8.6199999999999999E-2</v>
      </c>
    </row>
    <row r="5680" spans="1:5" x14ac:dyDescent="0.2">
      <c r="A5680" s="223">
        <v>105725</v>
      </c>
      <c r="B5680" s="7" t="s">
        <v>5666</v>
      </c>
      <c r="C5680" s="60" t="s">
        <v>24</v>
      </c>
      <c r="D5680" s="61">
        <v>132.65</v>
      </c>
      <c r="E5680" s="224">
        <v>8.77E-2</v>
      </c>
    </row>
    <row r="5681" spans="1:5" x14ac:dyDescent="0.2">
      <c r="A5681" s="223">
        <v>105566</v>
      </c>
      <c r="B5681" s="7" t="s">
        <v>5667</v>
      </c>
      <c r="C5681" s="60" t="s">
        <v>24</v>
      </c>
      <c r="D5681" s="61">
        <v>11.82</v>
      </c>
      <c r="E5681" s="224">
        <v>0.32150000000000001</v>
      </c>
    </row>
    <row r="5682" spans="1:5" x14ac:dyDescent="0.2">
      <c r="A5682" s="223">
        <v>96388</v>
      </c>
      <c r="B5682" s="7" t="s">
        <v>5668</v>
      </c>
      <c r="C5682" s="60" t="s">
        <v>24</v>
      </c>
      <c r="D5682" s="61">
        <v>9.4700000000000006</v>
      </c>
      <c r="E5682" s="224">
        <v>0.31259999999999999</v>
      </c>
    </row>
    <row r="5683" spans="1:5" x14ac:dyDescent="0.2">
      <c r="A5683" s="223">
        <v>105569</v>
      </c>
      <c r="B5683" s="7" t="s">
        <v>5669</v>
      </c>
      <c r="C5683" s="60" t="s">
        <v>24</v>
      </c>
      <c r="D5683" s="61">
        <v>7.86</v>
      </c>
      <c r="E5683" s="224">
        <v>0.30409999999999998</v>
      </c>
    </row>
    <row r="5684" spans="1:5" x14ac:dyDescent="0.2">
      <c r="A5684" s="223">
        <v>101767</v>
      </c>
      <c r="B5684" s="7" t="s">
        <v>5670</v>
      </c>
      <c r="C5684" s="60" t="s">
        <v>24</v>
      </c>
      <c r="D5684" s="61">
        <v>31.77</v>
      </c>
      <c r="E5684" s="224">
        <v>0.46329999999999999</v>
      </c>
    </row>
    <row r="5685" spans="1:5" x14ac:dyDescent="0.2">
      <c r="A5685" s="223">
        <v>101768</v>
      </c>
      <c r="B5685" s="7" t="s">
        <v>5671</v>
      </c>
      <c r="C5685" s="60" t="s">
        <v>24</v>
      </c>
      <c r="D5685" s="61">
        <v>27.38</v>
      </c>
      <c r="E5685" s="224">
        <v>0.39479999999999998</v>
      </c>
    </row>
    <row r="5686" spans="1:5" x14ac:dyDescent="0.2">
      <c r="A5686" s="223">
        <v>100574</v>
      </c>
      <c r="B5686" s="7" t="s">
        <v>5672</v>
      </c>
      <c r="C5686" s="60" t="s">
        <v>24</v>
      </c>
      <c r="D5686" s="61">
        <v>1.47</v>
      </c>
      <c r="E5686" s="224">
        <v>0.36049999999999999</v>
      </c>
    </row>
    <row r="5687" spans="1:5" x14ac:dyDescent="0.2">
      <c r="A5687" s="223">
        <v>105562</v>
      </c>
      <c r="B5687" s="7" t="s">
        <v>5673</v>
      </c>
      <c r="C5687" s="60" t="s">
        <v>24</v>
      </c>
      <c r="D5687" s="61">
        <v>8.77</v>
      </c>
      <c r="E5687" s="224">
        <v>0.3044</v>
      </c>
    </row>
    <row r="5688" spans="1:5" x14ac:dyDescent="0.2">
      <c r="A5688" s="223">
        <v>105563</v>
      </c>
      <c r="B5688" s="7" t="s">
        <v>5674</v>
      </c>
      <c r="C5688" s="60" t="s">
        <v>24</v>
      </c>
      <c r="D5688" s="61">
        <v>7.08</v>
      </c>
      <c r="E5688" s="224">
        <v>0.29520000000000002</v>
      </c>
    </row>
    <row r="5689" spans="1:5" x14ac:dyDescent="0.2">
      <c r="A5689" s="223">
        <v>105565</v>
      </c>
      <c r="B5689" s="7" t="s">
        <v>5675</v>
      </c>
      <c r="C5689" s="60" t="s">
        <v>24</v>
      </c>
      <c r="D5689" s="61">
        <v>6.58</v>
      </c>
      <c r="E5689" s="224">
        <v>0.2994</v>
      </c>
    </row>
    <row r="5690" spans="1:5" x14ac:dyDescent="0.2">
      <c r="A5690" s="223">
        <v>105557</v>
      </c>
      <c r="B5690" s="7" t="s">
        <v>5676</v>
      </c>
      <c r="C5690" s="60" t="s">
        <v>24</v>
      </c>
      <c r="D5690" s="61">
        <v>16.96</v>
      </c>
      <c r="E5690" s="224">
        <v>0.37790000000000001</v>
      </c>
    </row>
    <row r="5691" spans="1:5" x14ac:dyDescent="0.2">
      <c r="A5691" s="223">
        <v>105558</v>
      </c>
      <c r="B5691" s="7" t="s">
        <v>5677</v>
      </c>
      <c r="C5691" s="60" t="s">
        <v>24</v>
      </c>
      <c r="D5691" s="61">
        <v>14.61</v>
      </c>
      <c r="E5691" s="224">
        <v>0.37509999999999999</v>
      </c>
    </row>
    <row r="5692" spans="1:5" x14ac:dyDescent="0.2">
      <c r="A5692" s="223">
        <v>105560</v>
      </c>
      <c r="B5692" s="7" t="s">
        <v>5678</v>
      </c>
      <c r="C5692" s="60" t="s">
        <v>24</v>
      </c>
      <c r="D5692" s="61">
        <v>13.34</v>
      </c>
      <c r="E5692" s="224">
        <v>0.37559999999999999</v>
      </c>
    </row>
    <row r="5693" spans="1:5" x14ac:dyDescent="0.2">
      <c r="A5693" s="223">
        <v>96386</v>
      </c>
      <c r="B5693" s="7" t="s">
        <v>5679</v>
      </c>
      <c r="C5693" s="60" t="s">
        <v>24</v>
      </c>
      <c r="D5693" s="61">
        <v>7.03</v>
      </c>
      <c r="E5693" s="224">
        <v>0.29730000000000001</v>
      </c>
    </row>
    <row r="5694" spans="1:5" x14ac:dyDescent="0.2">
      <c r="A5694" s="223">
        <v>105564</v>
      </c>
      <c r="B5694" s="7" t="s">
        <v>5680</v>
      </c>
      <c r="C5694" s="60" t="s">
        <v>24</v>
      </c>
      <c r="D5694" s="61">
        <v>6.54</v>
      </c>
      <c r="E5694" s="224">
        <v>0.30120000000000002</v>
      </c>
    </row>
    <row r="5695" spans="1:5" x14ac:dyDescent="0.2">
      <c r="A5695" s="223">
        <v>105561</v>
      </c>
      <c r="B5695" s="7" t="s">
        <v>5681</v>
      </c>
      <c r="C5695" s="60" t="s">
        <v>24</v>
      </c>
      <c r="D5695" s="61">
        <v>8.59</v>
      </c>
      <c r="E5695" s="224">
        <v>0.31080000000000002</v>
      </c>
    </row>
    <row r="5696" spans="1:5" x14ac:dyDescent="0.2">
      <c r="A5696" s="223">
        <v>96385</v>
      </c>
      <c r="B5696" s="7" t="s">
        <v>5682</v>
      </c>
      <c r="C5696" s="60" t="s">
        <v>24</v>
      </c>
      <c r="D5696" s="61">
        <v>13.2</v>
      </c>
      <c r="E5696" s="224">
        <v>0.36890000000000001</v>
      </c>
    </row>
    <row r="5697" spans="1:5" x14ac:dyDescent="0.2">
      <c r="A5697" s="223">
        <v>105556</v>
      </c>
      <c r="B5697" s="7" t="s">
        <v>5683</v>
      </c>
      <c r="C5697" s="60" t="s">
        <v>24</v>
      </c>
      <c r="D5697" s="61">
        <v>14.82</v>
      </c>
      <c r="E5697" s="224">
        <v>0.36980000000000002</v>
      </c>
    </row>
    <row r="5698" spans="1:5" x14ac:dyDescent="0.2">
      <c r="A5698" s="223">
        <v>105559</v>
      </c>
      <c r="B5698" s="7" t="s">
        <v>5684</v>
      </c>
      <c r="C5698" s="60" t="s">
        <v>24</v>
      </c>
      <c r="D5698" s="61">
        <v>11.2</v>
      </c>
      <c r="E5698" s="224">
        <v>0.36609999999999998</v>
      </c>
    </row>
    <row r="5699" spans="1:5" x14ac:dyDescent="0.2">
      <c r="A5699" s="223">
        <v>105733</v>
      </c>
      <c r="B5699" s="7" t="s">
        <v>5685</v>
      </c>
      <c r="C5699" s="60" t="s">
        <v>24</v>
      </c>
      <c r="D5699" s="61">
        <v>264.29000000000002</v>
      </c>
      <c r="E5699" s="224">
        <v>6.0199999999999997E-2</v>
      </c>
    </row>
    <row r="5700" spans="1:5" x14ac:dyDescent="0.2">
      <c r="A5700" s="223">
        <v>105734</v>
      </c>
      <c r="B5700" s="7" t="s">
        <v>5686</v>
      </c>
      <c r="C5700" s="60" t="s">
        <v>24</v>
      </c>
      <c r="D5700" s="61">
        <v>257.8</v>
      </c>
      <c r="E5700" s="224">
        <v>5.1700000000000003E-2</v>
      </c>
    </row>
    <row r="5701" spans="1:5" x14ac:dyDescent="0.2">
      <c r="A5701" s="223">
        <v>105736</v>
      </c>
      <c r="B5701" s="7" t="s">
        <v>5687</v>
      </c>
      <c r="C5701" s="60" t="s">
        <v>24</v>
      </c>
      <c r="D5701" s="61">
        <v>254.54</v>
      </c>
      <c r="E5701" s="224">
        <v>4.7300000000000002E-2</v>
      </c>
    </row>
    <row r="5702" spans="1:5" x14ac:dyDescent="0.2">
      <c r="A5702" s="223">
        <v>105728</v>
      </c>
      <c r="B5702" s="7" t="s">
        <v>5688</v>
      </c>
      <c r="C5702" s="60" t="s">
        <v>24</v>
      </c>
      <c r="D5702" s="61">
        <v>185.48</v>
      </c>
      <c r="E5702" s="224">
        <v>7.5300000000000006E-2</v>
      </c>
    </row>
    <row r="5703" spans="1:5" x14ac:dyDescent="0.2">
      <c r="A5703" s="223">
        <v>105729</v>
      </c>
      <c r="B5703" s="7" t="s">
        <v>5689</v>
      </c>
      <c r="C5703" s="60" t="s">
        <v>24</v>
      </c>
      <c r="D5703" s="61">
        <v>180.51</v>
      </c>
      <c r="E5703" s="224">
        <v>6.6699999999999995E-2</v>
      </c>
    </row>
    <row r="5704" spans="1:5" x14ac:dyDescent="0.2">
      <c r="A5704" s="223">
        <v>105731</v>
      </c>
      <c r="B5704" s="7" t="s">
        <v>5690</v>
      </c>
      <c r="C5704" s="60" t="s">
        <v>24</v>
      </c>
      <c r="D5704" s="61">
        <v>178.03</v>
      </c>
      <c r="E5704" s="224">
        <v>6.2199999999999998E-2</v>
      </c>
    </row>
    <row r="5705" spans="1:5" x14ac:dyDescent="0.2">
      <c r="A5705" s="223">
        <v>105738</v>
      </c>
      <c r="B5705" s="7" t="s">
        <v>5691</v>
      </c>
      <c r="C5705" s="60" t="s">
        <v>24</v>
      </c>
      <c r="D5705" s="61">
        <v>362.42</v>
      </c>
      <c r="E5705" s="224">
        <v>4.6399999999999997E-2</v>
      </c>
    </row>
    <row r="5706" spans="1:5" x14ac:dyDescent="0.2">
      <c r="A5706" s="223">
        <v>105739</v>
      </c>
      <c r="B5706" s="7" t="s">
        <v>5692</v>
      </c>
      <c r="C5706" s="60" t="s">
        <v>24</v>
      </c>
      <c r="D5706" s="61">
        <v>357.55</v>
      </c>
      <c r="E5706" s="224">
        <v>4.1599999999999998E-2</v>
      </c>
    </row>
    <row r="5707" spans="1:5" x14ac:dyDescent="0.2">
      <c r="A5707" s="223">
        <v>105741</v>
      </c>
      <c r="B5707" s="7" t="s">
        <v>5693</v>
      </c>
      <c r="C5707" s="60" t="s">
        <v>24</v>
      </c>
      <c r="D5707" s="61">
        <v>355.02</v>
      </c>
      <c r="E5707" s="224">
        <v>3.9199999999999999E-2</v>
      </c>
    </row>
    <row r="5708" spans="1:5" x14ac:dyDescent="0.2">
      <c r="A5708" s="223">
        <v>105750</v>
      </c>
      <c r="B5708" s="7" t="s">
        <v>5694</v>
      </c>
      <c r="C5708" s="60" t="s">
        <v>24</v>
      </c>
      <c r="D5708" s="61">
        <v>170.92</v>
      </c>
      <c r="E5708" s="224">
        <v>9.7900000000000001E-2</v>
      </c>
    </row>
    <row r="5709" spans="1:5" x14ac:dyDescent="0.2">
      <c r="A5709" s="223">
        <v>105751</v>
      </c>
      <c r="B5709" s="7" t="s">
        <v>5695</v>
      </c>
      <c r="C5709" s="60" t="s">
        <v>24</v>
      </c>
      <c r="D5709" s="61">
        <v>168.41</v>
      </c>
      <c r="E5709" s="224">
        <v>9.4100000000000003E-2</v>
      </c>
    </row>
    <row r="5710" spans="1:5" x14ac:dyDescent="0.2">
      <c r="A5710" s="223">
        <v>105753</v>
      </c>
      <c r="B5710" s="7" t="s">
        <v>5696</v>
      </c>
      <c r="C5710" s="60" t="s">
        <v>24</v>
      </c>
      <c r="D5710" s="61">
        <v>166.11</v>
      </c>
      <c r="E5710" s="224">
        <v>8.9800000000000005E-2</v>
      </c>
    </row>
    <row r="5711" spans="1:5" x14ac:dyDescent="0.2">
      <c r="A5711" s="223">
        <v>105755</v>
      </c>
      <c r="B5711" s="7" t="s">
        <v>5697</v>
      </c>
      <c r="C5711" s="60" t="s">
        <v>24</v>
      </c>
      <c r="D5711" s="61">
        <v>163.91</v>
      </c>
      <c r="E5711" s="224">
        <v>8.5500000000000007E-2</v>
      </c>
    </row>
    <row r="5712" spans="1:5" x14ac:dyDescent="0.2">
      <c r="A5712" s="223">
        <v>105743</v>
      </c>
      <c r="B5712" s="7" t="s">
        <v>5698</v>
      </c>
      <c r="C5712" s="60" t="s">
        <v>24</v>
      </c>
      <c r="D5712" s="61">
        <v>128.59</v>
      </c>
      <c r="E5712" s="224">
        <v>8.8999999999999996E-2</v>
      </c>
    </row>
    <row r="5713" spans="1:5" x14ac:dyDescent="0.2">
      <c r="A5713" s="223">
        <v>105744</v>
      </c>
      <c r="B5713" s="7" t="s">
        <v>5699</v>
      </c>
      <c r="C5713" s="60" t="s">
        <v>24</v>
      </c>
      <c r="D5713" s="61">
        <v>126.23</v>
      </c>
      <c r="E5713" s="224">
        <v>8.2199999999999995E-2</v>
      </c>
    </row>
    <row r="5714" spans="1:5" x14ac:dyDescent="0.2">
      <c r="A5714" s="223">
        <v>105746</v>
      </c>
      <c r="B5714" s="7" t="s">
        <v>5700</v>
      </c>
      <c r="C5714" s="60" t="s">
        <v>24</v>
      </c>
      <c r="D5714" s="61">
        <v>123.85</v>
      </c>
      <c r="E5714" s="224">
        <v>7.51E-2</v>
      </c>
    </row>
    <row r="5715" spans="1:5" x14ac:dyDescent="0.2">
      <c r="A5715" s="223">
        <v>105748</v>
      </c>
      <c r="B5715" s="7" t="s">
        <v>5701</v>
      </c>
      <c r="C5715" s="60" t="s">
        <v>24</v>
      </c>
      <c r="D5715" s="61">
        <v>121.48</v>
      </c>
      <c r="E5715" s="224">
        <v>6.7900000000000002E-2</v>
      </c>
    </row>
    <row r="5716" spans="1:5" x14ac:dyDescent="0.2">
      <c r="A5716" s="223">
        <v>105660</v>
      </c>
      <c r="B5716" s="7" t="s">
        <v>5702</v>
      </c>
      <c r="C5716" s="60" t="s">
        <v>24</v>
      </c>
      <c r="D5716" s="61">
        <v>206.1</v>
      </c>
      <c r="E5716" s="224">
        <v>0.1089</v>
      </c>
    </row>
    <row r="5717" spans="1:5" x14ac:dyDescent="0.2">
      <c r="A5717" s="223">
        <v>105663</v>
      </c>
      <c r="B5717" s="7" t="s">
        <v>5703</v>
      </c>
      <c r="C5717" s="60" t="s">
        <v>24</v>
      </c>
      <c r="D5717" s="61">
        <v>195.48</v>
      </c>
      <c r="E5717" s="224">
        <v>8.7499999999999994E-2</v>
      </c>
    </row>
    <row r="5718" spans="1:5" x14ac:dyDescent="0.2">
      <c r="A5718" s="223">
        <v>105669</v>
      </c>
      <c r="B5718" s="7" t="s">
        <v>5704</v>
      </c>
      <c r="C5718" s="60" t="s">
        <v>24</v>
      </c>
      <c r="D5718" s="61">
        <v>190.16</v>
      </c>
      <c r="E5718" s="224">
        <v>7.5800000000000006E-2</v>
      </c>
    </row>
    <row r="5719" spans="1:5" x14ac:dyDescent="0.2">
      <c r="A5719" s="223">
        <v>105642</v>
      </c>
      <c r="B5719" s="7" t="s">
        <v>5705</v>
      </c>
      <c r="C5719" s="60" t="s">
        <v>24</v>
      </c>
      <c r="D5719" s="61">
        <v>228.07</v>
      </c>
      <c r="E5719" s="224">
        <v>6.13E-2</v>
      </c>
    </row>
    <row r="5720" spans="1:5" x14ac:dyDescent="0.2">
      <c r="A5720" s="223">
        <v>105648</v>
      </c>
      <c r="B5720" s="7" t="s">
        <v>5706</v>
      </c>
      <c r="C5720" s="60" t="s">
        <v>24</v>
      </c>
      <c r="D5720" s="61">
        <v>223.1</v>
      </c>
      <c r="E5720" s="224">
        <v>5.3999999999999999E-2</v>
      </c>
    </row>
    <row r="5721" spans="1:5" x14ac:dyDescent="0.2">
      <c r="A5721" s="223">
        <v>105654</v>
      </c>
      <c r="B5721" s="7" t="s">
        <v>5707</v>
      </c>
      <c r="C5721" s="60" t="s">
        <v>24</v>
      </c>
      <c r="D5721" s="61">
        <v>220.62</v>
      </c>
      <c r="E5721" s="224">
        <v>5.0200000000000002E-2</v>
      </c>
    </row>
    <row r="5722" spans="1:5" x14ac:dyDescent="0.2">
      <c r="A5722" s="223">
        <v>105661</v>
      </c>
      <c r="B5722" s="7" t="s">
        <v>5708</v>
      </c>
      <c r="C5722" s="60" t="s">
        <v>24</v>
      </c>
      <c r="D5722" s="61">
        <v>242.87</v>
      </c>
      <c r="E5722" s="224">
        <v>9.2399999999999996E-2</v>
      </c>
    </row>
    <row r="5723" spans="1:5" x14ac:dyDescent="0.2">
      <c r="A5723" s="223">
        <v>105664</v>
      </c>
      <c r="B5723" s="7" t="s">
        <v>5709</v>
      </c>
      <c r="C5723" s="60" t="s">
        <v>24</v>
      </c>
      <c r="D5723" s="61">
        <v>232.25</v>
      </c>
      <c r="E5723" s="224">
        <v>7.3599999999999999E-2</v>
      </c>
    </row>
    <row r="5724" spans="1:5" x14ac:dyDescent="0.2">
      <c r="A5724" s="223">
        <v>105670</v>
      </c>
      <c r="B5724" s="7" t="s">
        <v>5710</v>
      </c>
      <c r="C5724" s="60" t="s">
        <v>24</v>
      </c>
      <c r="D5724" s="61">
        <v>226.93</v>
      </c>
      <c r="E5724" s="224">
        <v>6.3500000000000001E-2</v>
      </c>
    </row>
    <row r="5725" spans="1:5" x14ac:dyDescent="0.2">
      <c r="A5725" s="223">
        <v>105643</v>
      </c>
      <c r="B5725" s="7" t="s">
        <v>5711</v>
      </c>
      <c r="C5725" s="60" t="s">
        <v>24</v>
      </c>
      <c r="D5725" s="61">
        <v>262.54000000000002</v>
      </c>
      <c r="E5725" s="224">
        <v>5.3199999999999997E-2</v>
      </c>
    </row>
    <row r="5726" spans="1:5" x14ac:dyDescent="0.2">
      <c r="A5726" s="223">
        <v>105649</v>
      </c>
      <c r="B5726" s="7" t="s">
        <v>5712</v>
      </c>
      <c r="C5726" s="60" t="s">
        <v>24</v>
      </c>
      <c r="D5726" s="61">
        <v>257.57</v>
      </c>
      <c r="E5726" s="224">
        <v>4.6699999999999998E-2</v>
      </c>
    </row>
    <row r="5727" spans="1:5" x14ac:dyDescent="0.2">
      <c r="A5727" s="223">
        <v>105655</v>
      </c>
      <c r="B5727" s="7" t="s">
        <v>5713</v>
      </c>
      <c r="C5727" s="60" t="s">
        <v>24</v>
      </c>
      <c r="D5727" s="61">
        <v>255.09</v>
      </c>
      <c r="E5727" s="224">
        <v>4.3400000000000001E-2</v>
      </c>
    </row>
    <row r="5728" spans="1:5" x14ac:dyDescent="0.2">
      <c r="A5728" s="223">
        <v>105662</v>
      </c>
      <c r="B5728" s="7" t="s">
        <v>5714</v>
      </c>
      <c r="C5728" s="60" t="s">
        <v>24</v>
      </c>
      <c r="D5728" s="61">
        <v>279.14</v>
      </c>
      <c r="E5728" s="224">
        <v>8.0399999999999999E-2</v>
      </c>
    </row>
    <row r="5729" spans="1:5" x14ac:dyDescent="0.2">
      <c r="A5729" s="223">
        <v>105665</v>
      </c>
      <c r="B5729" s="7" t="s">
        <v>5715</v>
      </c>
      <c r="C5729" s="60" t="s">
        <v>24</v>
      </c>
      <c r="D5729" s="61">
        <v>268.52</v>
      </c>
      <c r="E5729" s="224">
        <v>6.3700000000000007E-2</v>
      </c>
    </row>
    <row r="5730" spans="1:5" x14ac:dyDescent="0.2">
      <c r="A5730" s="223">
        <v>105671</v>
      </c>
      <c r="B5730" s="7" t="s">
        <v>5716</v>
      </c>
      <c r="C5730" s="60" t="s">
        <v>24</v>
      </c>
      <c r="D5730" s="61">
        <v>263.2</v>
      </c>
      <c r="E5730" s="224">
        <v>5.4699999999999999E-2</v>
      </c>
    </row>
    <row r="5731" spans="1:5" x14ac:dyDescent="0.2">
      <c r="A5731" s="223">
        <v>105644</v>
      </c>
      <c r="B5731" s="7" t="s">
        <v>5717</v>
      </c>
      <c r="C5731" s="60" t="s">
        <v>24</v>
      </c>
      <c r="D5731" s="61">
        <v>296.99</v>
      </c>
      <c r="E5731" s="224">
        <v>4.7E-2</v>
      </c>
    </row>
    <row r="5732" spans="1:5" x14ac:dyDescent="0.2">
      <c r="A5732" s="223">
        <v>105650</v>
      </c>
      <c r="B5732" s="7" t="s">
        <v>5718</v>
      </c>
      <c r="C5732" s="60" t="s">
        <v>24</v>
      </c>
      <c r="D5732" s="61">
        <v>292.02</v>
      </c>
      <c r="E5732" s="224">
        <v>4.1200000000000001E-2</v>
      </c>
    </row>
    <row r="5733" spans="1:5" x14ac:dyDescent="0.2">
      <c r="A5733" s="223">
        <v>105656</v>
      </c>
      <c r="B5733" s="7" t="s">
        <v>5719</v>
      </c>
      <c r="C5733" s="60" t="s">
        <v>24</v>
      </c>
      <c r="D5733" s="61">
        <v>289.54000000000002</v>
      </c>
      <c r="E5733" s="224">
        <v>3.8199999999999998E-2</v>
      </c>
    </row>
    <row r="5734" spans="1:5" x14ac:dyDescent="0.2">
      <c r="A5734" s="223">
        <v>105577</v>
      </c>
      <c r="B5734" s="7" t="s">
        <v>5720</v>
      </c>
      <c r="C5734" s="60" t="s">
        <v>24</v>
      </c>
      <c r="D5734" s="61">
        <v>127.6</v>
      </c>
      <c r="E5734" s="224">
        <v>0.1759</v>
      </c>
    </row>
    <row r="5735" spans="1:5" x14ac:dyDescent="0.2">
      <c r="A5735" s="223">
        <v>105578</v>
      </c>
      <c r="B5735" s="7" t="s">
        <v>5721</v>
      </c>
      <c r="C5735" s="60" t="s">
        <v>24</v>
      </c>
      <c r="D5735" s="61">
        <v>116.98</v>
      </c>
      <c r="E5735" s="224">
        <v>0.1462</v>
      </c>
    </row>
    <row r="5736" spans="1:5" x14ac:dyDescent="0.2">
      <c r="A5736" s="223">
        <v>105712</v>
      </c>
      <c r="B5736" s="7" t="s">
        <v>5722</v>
      </c>
      <c r="C5736" s="60" t="s">
        <v>24</v>
      </c>
      <c r="D5736" s="61">
        <v>111.66</v>
      </c>
      <c r="E5736" s="224">
        <v>0.12909999999999999</v>
      </c>
    </row>
    <row r="5737" spans="1:5" x14ac:dyDescent="0.2">
      <c r="A5737" s="223">
        <v>105637</v>
      </c>
      <c r="B5737" s="7" t="s">
        <v>5723</v>
      </c>
      <c r="C5737" s="60" t="s">
        <v>24</v>
      </c>
      <c r="D5737" s="61">
        <v>159.16</v>
      </c>
      <c r="E5737" s="224">
        <v>8.7800000000000003E-2</v>
      </c>
    </row>
    <row r="5738" spans="1:5" x14ac:dyDescent="0.2">
      <c r="A5738" s="223">
        <v>105707</v>
      </c>
      <c r="B5738" s="7" t="s">
        <v>5724</v>
      </c>
      <c r="C5738" s="60" t="s">
        <v>24</v>
      </c>
      <c r="D5738" s="61">
        <v>154.19</v>
      </c>
      <c r="E5738" s="224">
        <v>7.8100000000000003E-2</v>
      </c>
    </row>
    <row r="5739" spans="1:5" x14ac:dyDescent="0.2">
      <c r="A5739" s="223">
        <v>105709</v>
      </c>
      <c r="B5739" s="7" t="s">
        <v>5725</v>
      </c>
      <c r="C5739" s="60" t="s">
        <v>24</v>
      </c>
      <c r="D5739" s="61">
        <v>151.71</v>
      </c>
      <c r="E5739" s="224">
        <v>7.2999999999999995E-2</v>
      </c>
    </row>
    <row r="5740" spans="1:5" x14ac:dyDescent="0.2">
      <c r="A5740" s="223">
        <v>105693</v>
      </c>
      <c r="B5740" s="7" t="s">
        <v>5726</v>
      </c>
      <c r="C5740" s="60" t="s">
        <v>24</v>
      </c>
      <c r="D5740" s="61">
        <v>193.07</v>
      </c>
      <c r="E5740" s="224">
        <v>0.1162</v>
      </c>
    </row>
    <row r="5741" spans="1:5" x14ac:dyDescent="0.2">
      <c r="A5741" s="223">
        <v>105696</v>
      </c>
      <c r="B5741" s="7" t="s">
        <v>5727</v>
      </c>
      <c r="C5741" s="60" t="s">
        <v>24</v>
      </c>
      <c r="D5741" s="61">
        <v>182.45</v>
      </c>
      <c r="E5741" s="224">
        <v>9.3700000000000006E-2</v>
      </c>
    </row>
    <row r="5742" spans="1:5" x14ac:dyDescent="0.2">
      <c r="A5742" s="223">
        <v>105702</v>
      </c>
      <c r="B5742" s="7" t="s">
        <v>5728</v>
      </c>
      <c r="C5742" s="60" t="s">
        <v>24</v>
      </c>
      <c r="D5742" s="61">
        <v>177.13</v>
      </c>
      <c r="E5742" s="224">
        <v>8.14E-2</v>
      </c>
    </row>
    <row r="5743" spans="1:5" x14ac:dyDescent="0.2">
      <c r="A5743" s="223">
        <v>105675</v>
      </c>
      <c r="B5743" s="7" t="s">
        <v>5729</v>
      </c>
      <c r="C5743" s="60" t="s">
        <v>24</v>
      </c>
      <c r="D5743" s="61">
        <v>208.25</v>
      </c>
      <c r="E5743" s="224">
        <v>6.7100000000000007E-2</v>
      </c>
    </row>
    <row r="5744" spans="1:5" x14ac:dyDescent="0.2">
      <c r="A5744" s="223">
        <v>105681</v>
      </c>
      <c r="B5744" s="7" t="s">
        <v>5730</v>
      </c>
      <c r="C5744" s="60" t="s">
        <v>24</v>
      </c>
      <c r="D5744" s="61">
        <v>203.28</v>
      </c>
      <c r="E5744" s="224">
        <v>5.9299999999999999E-2</v>
      </c>
    </row>
    <row r="5745" spans="1:5" x14ac:dyDescent="0.2">
      <c r="A5745" s="223">
        <v>105687</v>
      </c>
      <c r="B5745" s="7" t="s">
        <v>5731</v>
      </c>
      <c r="C5745" s="60" t="s">
        <v>24</v>
      </c>
      <c r="D5745" s="61">
        <v>200.8</v>
      </c>
      <c r="E5745" s="224">
        <v>5.5199999999999999E-2</v>
      </c>
    </row>
    <row r="5746" spans="1:5" x14ac:dyDescent="0.2">
      <c r="A5746" s="223">
        <v>105694</v>
      </c>
      <c r="B5746" s="7" t="s">
        <v>5732</v>
      </c>
      <c r="C5746" s="60" t="s">
        <v>24</v>
      </c>
      <c r="D5746" s="61">
        <v>230.11</v>
      </c>
      <c r="E5746" s="224">
        <v>9.7500000000000003E-2</v>
      </c>
    </row>
    <row r="5747" spans="1:5" x14ac:dyDescent="0.2">
      <c r="A5747" s="223">
        <v>105697</v>
      </c>
      <c r="B5747" s="7" t="s">
        <v>5733</v>
      </c>
      <c r="C5747" s="60" t="s">
        <v>24</v>
      </c>
      <c r="D5747" s="61">
        <v>219.49</v>
      </c>
      <c r="E5747" s="224">
        <v>7.7899999999999997E-2</v>
      </c>
    </row>
    <row r="5748" spans="1:5" x14ac:dyDescent="0.2">
      <c r="A5748" s="223">
        <v>105703</v>
      </c>
      <c r="B5748" s="7" t="s">
        <v>5734</v>
      </c>
      <c r="C5748" s="60" t="s">
        <v>24</v>
      </c>
      <c r="D5748" s="61">
        <v>214.17</v>
      </c>
      <c r="E5748" s="224">
        <v>6.7299999999999999E-2</v>
      </c>
    </row>
    <row r="5749" spans="1:5" x14ac:dyDescent="0.2">
      <c r="A5749" s="223">
        <v>105676</v>
      </c>
      <c r="B5749" s="7" t="s">
        <v>5735</v>
      </c>
      <c r="C5749" s="60" t="s">
        <v>24</v>
      </c>
      <c r="D5749" s="61">
        <v>243.13</v>
      </c>
      <c r="E5749" s="224">
        <v>5.7500000000000002E-2</v>
      </c>
    </row>
    <row r="5750" spans="1:5" x14ac:dyDescent="0.2">
      <c r="A5750" s="223">
        <v>105682</v>
      </c>
      <c r="B5750" s="7" t="s">
        <v>5736</v>
      </c>
      <c r="C5750" s="60" t="s">
        <v>24</v>
      </c>
      <c r="D5750" s="61">
        <v>238.16</v>
      </c>
      <c r="E5750" s="224">
        <v>5.0599999999999999E-2</v>
      </c>
    </row>
    <row r="5751" spans="1:5" x14ac:dyDescent="0.2">
      <c r="A5751" s="223">
        <v>105688</v>
      </c>
      <c r="B5751" s="7" t="s">
        <v>5737</v>
      </c>
      <c r="C5751" s="60" t="s">
        <v>24</v>
      </c>
      <c r="D5751" s="61">
        <v>235.68</v>
      </c>
      <c r="E5751" s="224">
        <v>4.7E-2</v>
      </c>
    </row>
    <row r="5752" spans="1:5" x14ac:dyDescent="0.2">
      <c r="A5752" s="223">
        <v>105695</v>
      </c>
      <c r="B5752" s="7" t="s">
        <v>5738</v>
      </c>
      <c r="C5752" s="60" t="s">
        <v>24</v>
      </c>
      <c r="D5752" s="61">
        <v>266.64999999999998</v>
      </c>
      <c r="E5752" s="224">
        <v>8.4199999999999997E-2</v>
      </c>
    </row>
    <row r="5753" spans="1:5" x14ac:dyDescent="0.2">
      <c r="A5753" s="223">
        <v>105698</v>
      </c>
      <c r="B5753" s="7" t="s">
        <v>5739</v>
      </c>
      <c r="C5753" s="60" t="s">
        <v>24</v>
      </c>
      <c r="D5753" s="61">
        <v>256.02999999999997</v>
      </c>
      <c r="E5753" s="224">
        <v>6.6799999999999998E-2</v>
      </c>
    </row>
    <row r="5754" spans="1:5" x14ac:dyDescent="0.2">
      <c r="A5754" s="223">
        <v>105704</v>
      </c>
      <c r="B5754" s="7" t="s">
        <v>5740</v>
      </c>
      <c r="C5754" s="60" t="s">
        <v>24</v>
      </c>
      <c r="D5754" s="61">
        <v>250.71</v>
      </c>
      <c r="E5754" s="224">
        <v>5.7500000000000002E-2</v>
      </c>
    </row>
    <row r="5755" spans="1:5" x14ac:dyDescent="0.2">
      <c r="A5755" s="223">
        <v>105677</v>
      </c>
      <c r="B5755" s="7" t="s">
        <v>5741</v>
      </c>
      <c r="C5755" s="60" t="s">
        <v>24</v>
      </c>
      <c r="D5755" s="61">
        <v>277.99</v>
      </c>
      <c r="E5755" s="224">
        <v>5.0299999999999997E-2</v>
      </c>
    </row>
    <row r="5756" spans="1:5" x14ac:dyDescent="0.2">
      <c r="A5756" s="223">
        <v>105683</v>
      </c>
      <c r="B5756" s="7" t="s">
        <v>5742</v>
      </c>
      <c r="C5756" s="60" t="s">
        <v>24</v>
      </c>
      <c r="D5756" s="61">
        <v>273.02</v>
      </c>
      <c r="E5756" s="224">
        <v>4.41E-2</v>
      </c>
    </row>
    <row r="5757" spans="1:5" x14ac:dyDescent="0.2">
      <c r="A5757" s="223">
        <v>105689</v>
      </c>
      <c r="B5757" s="7" t="s">
        <v>5743</v>
      </c>
      <c r="C5757" s="60" t="s">
        <v>24</v>
      </c>
      <c r="D5757" s="61">
        <v>270.54000000000002</v>
      </c>
      <c r="E5757" s="224">
        <v>4.0899999999999999E-2</v>
      </c>
    </row>
    <row r="5758" spans="1:5" x14ac:dyDescent="0.2">
      <c r="A5758" s="223">
        <v>105579</v>
      </c>
      <c r="B5758" s="7" t="s">
        <v>5744</v>
      </c>
      <c r="C5758" s="60" t="s">
        <v>24</v>
      </c>
      <c r="D5758" s="61">
        <v>114.02</v>
      </c>
      <c r="E5758" s="224">
        <v>0.1968</v>
      </c>
    </row>
    <row r="5759" spans="1:5" x14ac:dyDescent="0.2">
      <c r="A5759" s="223">
        <v>105580</v>
      </c>
      <c r="B5759" s="7" t="s">
        <v>5745</v>
      </c>
      <c r="C5759" s="60" t="s">
        <v>24</v>
      </c>
      <c r="D5759" s="61">
        <v>103.4</v>
      </c>
      <c r="E5759" s="224">
        <v>0.16539999999999999</v>
      </c>
    </row>
    <row r="5760" spans="1:5" x14ac:dyDescent="0.2">
      <c r="A5760" s="223">
        <v>105582</v>
      </c>
      <c r="B5760" s="7" t="s">
        <v>5746</v>
      </c>
      <c r="C5760" s="60" t="s">
        <v>24</v>
      </c>
      <c r="D5760" s="61">
        <v>98.08</v>
      </c>
      <c r="E5760" s="224">
        <v>0.1469</v>
      </c>
    </row>
    <row r="5761" spans="1:5" x14ac:dyDescent="0.2">
      <c r="A5761" s="223">
        <v>105638</v>
      </c>
      <c r="B5761" s="7" t="s">
        <v>5747</v>
      </c>
      <c r="C5761" s="60" t="s">
        <v>24</v>
      </c>
      <c r="D5761" s="61">
        <v>138.51</v>
      </c>
      <c r="E5761" s="224">
        <v>0.1009</v>
      </c>
    </row>
    <row r="5762" spans="1:5" x14ac:dyDescent="0.2">
      <c r="A5762" s="223">
        <v>105715</v>
      </c>
      <c r="B5762" s="7" t="s">
        <v>5748</v>
      </c>
      <c r="C5762" s="60" t="s">
        <v>24</v>
      </c>
      <c r="D5762" s="61">
        <v>133.54</v>
      </c>
      <c r="E5762" s="224">
        <v>9.0200000000000002E-2</v>
      </c>
    </row>
    <row r="5763" spans="1:5" x14ac:dyDescent="0.2">
      <c r="A5763" s="223">
        <v>105717</v>
      </c>
      <c r="B5763" s="7" t="s">
        <v>5749</v>
      </c>
      <c r="C5763" s="60" t="s">
        <v>24</v>
      </c>
      <c r="D5763" s="61">
        <v>131.06</v>
      </c>
      <c r="E5763" s="224">
        <v>8.4500000000000006E-2</v>
      </c>
    </row>
    <row r="5764" spans="1:5" x14ac:dyDescent="0.2">
      <c r="A5764" s="223">
        <v>105626</v>
      </c>
      <c r="B5764" s="7" t="s">
        <v>5750</v>
      </c>
      <c r="C5764" s="60" t="s">
        <v>24</v>
      </c>
      <c r="D5764" s="61">
        <v>148</v>
      </c>
      <c r="E5764" s="224">
        <v>8.6599999999999996E-2</v>
      </c>
    </row>
    <row r="5765" spans="1:5" x14ac:dyDescent="0.2">
      <c r="A5765" s="223">
        <v>105629</v>
      </c>
      <c r="B5765" s="7" t="s">
        <v>5751</v>
      </c>
      <c r="C5765" s="60" t="s">
        <v>24</v>
      </c>
      <c r="D5765" s="61">
        <v>139.46</v>
      </c>
      <c r="E5765" s="224">
        <v>6.0999999999999999E-2</v>
      </c>
    </row>
    <row r="5766" spans="1:5" x14ac:dyDescent="0.2">
      <c r="A5766" s="223">
        <v>105635</v>
      </c>
      <c r="B5766" s="7" t="s">
        <v>5752</v>
      </c>
      <c r="C5766" s="60" t="s">
        <v>24</v>
      </c>
      <c r="D5766" s="61">
        <v>138.29</v>
      </c>
      <c r="E5766" s="224">
        <v>5.8900000000000001E-2</v>
      </c>
    </row>
    <row r="5767" spans="1:5" x14ac:dyDescent="0.2">
      <c r="A5767" s="223">
        <v>105605</v>
      </c>
      <c r="B5767" s="7" t="s">
        <v>5753</v>
      </c>
      <c r="C5767" s="60" t="s">
        <v>24</v>
      </c>
      <c r="D5767" s="61">
        <v>136.19999999999999</v>
      </c>
      <c r="E5767" s="224">
        <v>7.2499999999999995E-2</v>
      </c>
    </row>
    <row r="5768" spans="1:5" x14ac:dyDescent="0.2">
      <c r="A5768" s="223">
        <v>105613</v>
      </c>
      <c r="B5768" s="7" t="s">
        <v>5754</v>
      </c>
      <c r="C5768" s="60" t="s">
        <v>24</v>
      </c>
      <c r="D5768" s="61">
        <v>133.01</v>
      </c>
      <c r="E5768" s="224">
        <v>6.5100000000000005E-2</v>
      </c>
    </row>
    <row r="5769" spans="1:5" x14ac:dyDescent="0.2">
      <c r="A5769" s="223">
        <v>105621</v>
      </c>
      <c r="B5769" s="7" t="s">
        <v>5755</v>
      </c>
      <c r="C5769" s="60" t="s">
        <v>24</v>
      </c>
      <c r="D5769" s="61">
        <v>130.71</v>
      </c>
      <c r="E5769" s="224">
        <v>5.96E-2</v>
      </c>
    </row>
    <row r="5770" spans="1:5" x14ac:dyDescent="0.2">
      <c r="A5770" s="223">
        <v>105627</v>
      </c>
      <c r="B5770" s="7" t="s">
        <v>5756</v>
      </c>
      <c r="C5770" s="60" t="s">
        <v>24</v>
      </c>
      <c r="D5770" s="61">
        <v>185.9</v>
      </c>
      <c r="E5770" s="224">
        <v>6.8900000000000003E-2</v>
      </c>
    </row>
    <row r="5771" spans="1:5" x14ac:dyDescent="0.2">
      <c r="A5771" s="223">
        <v>105630</v>
      </c>
      <c r="B5771" s="7" t="s">
        <v>5757</v>
      </c>
      <c r="C5771" s="60" t="s">
        <v>24</v>
      </c>
      <c r="D5771" s="61">
        <v>177.36</v>
      </c>
      <c r="E5771" s="224">
        <v>4.8000000000000001E-2</v>
      </c>
    </row>
    <row r="5772" spans="1:5" x14ac:dyDescent="0.2">
      <c r="A5772" s="223">
        <v>105636</v>
      </c>
      <c r="B5772" s="7" t="s">
        <v>5758</v>
      </c>
      <c r="C5772" s="60" t="s">
        <v>24</v>
      </c>
      <c r="D5772" s="61">
        <v>176.19</v>
      </c>
      <c r="E5772" s="224">
        <v>4.6300000000000001E-2</v>
      </c>
    </row>
    <row r="5773" spans="1:5" x14ac:dyDescent="0.2">
      <c r="A5773" s="223">
        <v>105606</v>
      </c>
      <c r="B5773" s="7" t="s">
        <v>5759</v>
      </c>
      <c r="C5773" s="60" t="s">
        <v>24</v>
      </c>
      <c r="D5773" s="61">
        <v>173.13</v>
      </c>
      <c r="E5773" s="224">
        <v>5.7000000000000002E-2</v>
      </c>
    </row>
    <row r="5774" spans="1:5" x14ac:dyDescent="0.2">
      <c r="A5774" s="223">
        <v>105614</v>
      </c>
      <c r="B5774" s="7" t="s">
        <v>5760</v>
      </c>
      <c r="C5774" s="60" t="s">
        <v>24</v>
      </c>
      <c r="D5774" s="61">
        <v>169.94</v>
      </c>
      <c r="E5774" s="224">
        <v>5.0999999999999997E-2</v>
      </c>
    </row>
    <row r="5775" spans="1:5" x14ac:dyDescent="0.2">
      <c r="A5775" s="223">
        <v>105622</v>
      </c>
      <c r="B5775" s="7" t="s">
        <v>5761</v>
      </c>
      <c r="C5775" s="60" t="s">
        <v>24</v>
      </c>
      <c r="D5775" s="61">
        <v>167.64</v>
      </c>
      <c r="E5775" s="224">
        <v>4.65E-2</v>
      </c>
    </row>
    <row r="5776" spans="1:5" x14ac:dyDescent="0.2">
      <c r="A5776" s="223">
        <v>105572</v>
      </c>
      <c r="B5776" s="7" t="s">
        <v>5762</v>
      </c>
      <c r="C5776" s="60" t="s">
        <v>24</v>
      </c>
      <c r="D5776" s="61">
        <v>70.13</v>
      </c>
      <c r="E5776" s="224">
        <v>0.1827</v>
      </c>
    </row>
    <row r="5777" spans="1:5" x14ac:dyDescent="0.2">
      <c r="A5777" s="223">
        <v>105574</v>
      </c>
      <c r="B5777" s="7" t="s">
        <v>5763</v>
      </c>
      <c r="C5777" s="60" t="s">
        <v>24</v>
      </c>
      <c r="D5777" s="61">
        <v>61.59</v>
      </c>
      <c r="E5777" s="224">
        <v>0.13819999999999999</v>
      </c>
    </row>
    <row r="5778" spans="1:5" x14ac:dyDescent="0.2">
      <c r="A5778" s="223">
        <v>105576</v>
      </c>
      <c r="B5778" s="7" t="s">
        <v>5764</v>
      </c>
      <c r="C5778" s="60" t="s">
        <v>24</v>
      </c>
      <c r="D5778" s="61">
        <v>60.42</v>
      </c>
      <c r="E5778" s="224">
        <v>0.13489999999999999</v>
      </c>
    </row>
    <row r="5779" spans="1:5" x14ac:dyDescent="0.2">
      <c r="A5779" s="223">
        <v>105603</v>
      </c>
      <c r="B5779" s="7" t="s">
        <v>5765</v>
      </c>
      <c r="C5779" s="60" t="s">
        <v>24</v>
      </c>
      <c r="D5779" s="61">
        <v>62.32</v>
      </c>
      <c r="E5779" s="224">
        <v>0.1585</v>
      </c>
    </row>
    <row r="5780" spans="1:5" x14ac:dyDescent="0.2">
      <c r="A5780" s="223">
        <v>105611</v>
      </c>
      <c r="B5780" s="7" t="s">
        <v>5766</v>
      </c>
      <c r="C5780" s="60" t="s">
        <v>24</v>
      </c>
      <c r="D5780" s="61">
        <v>59.13</v>
      </c>
      <c r="E5780" s="224">
        <v>0.14660000000000001</v>
      </c>
    </row>
    <row r="5781" spans="1:5" x14ac:dyDescent="0.2">
      <c r="A5781" s="223">
        <v>105619</v>
      </c>
      <c r="B5781" s="7" t="s">
        <v>5767</v>
      </c>
      <c r="C5781" s="60" t="s">
        <v>24</v>
      </c>
      <c r="D5781" s="61">
        <v>56.83</v>
      </c>
      <c r="E5781" s="224">
        <v>0.13730000000000001</v>
      </c>
    </row>
    <row r="5782" spans="1:5" x14ac:dyDescent="0.2">
      <c r="A5782" s="223">
        <v>105573</v>
      </c>
      <c r="B5782" s="7" t="s">
        <v>5768</v>
      </c>
      <c r="C5782" s="60" t="s">
        <v>24</v>
      </c>
      <c r="D5782" s="61">
        <v>109.6</v>
      </c>
      <c r="E5782" s="224">
        <v>0.1169</v>
      </c>
    </row>
    <row r="5783" spans="1:5" x14ac:dyDescent="0.2">
      <c r="A5783" s="223">
        <v>105628</v>
      </c>
      <c r="B5783" s="7" t="s">
        <v>5769</v>
      </c>
      <c r="C5783" s="60" t="s">
        <v>24</v>
      </c>
      <c r="D5783" s="61">
        <v>101.06</v>
      </c>
      <c r="E5783" s="224">
        <v>8.4199999999999997E-2</v>
      </c>
    </row>
    <row r="5784" spans="1:5" x14ac:dyDescent="0.2">
      <c r="A5784" s="223">
        <v>105634</v>
      </c>
      <c r="B5784" s="7" t="s">
        <v>5770</v>
      </c>
      <c r="C5784" s="60" t="s">
        <v>24</v>
      </c>
      <c r="D5784" s="61">
        <v>99.89</v>
      </c>
      <c r="E5784" s="224">
        <v>8.1600000000000006E-2</v>
      </c>
    </row>
    <row r="5785" spans="1:5" x14ac:dyDescent="0.2">
      <c r="A5785" s="223">
        <v>105604</v>
      </c>
      <c r="B5785" s="7" t="s">
        <v>5771</v>
      </c>
      <c r="C5785" s="60" t="s">
        <v>24</v>
      </c>
      <c r="D5785" s="61">
        <v>99.26</v>
      </c>
      <c r="E5785" s="224">
        <v>9.9500000000000005E-2</v>
      </c>
    </row>
    <row r="5786" spans="1:5" x14ac:dyDescent="0.2">
      <c r="A5786" s="223">
        <v>105612</v>
      </c>
      <c r="B5786" s="7" t="s">
        <v>5772</v>
      </c>
      <c r="C5786" s="60" t="s">
        <v>24</v>
      </c>
      <c r="D5786" s="61">
        <v>96.07</v>
      </c>
      <c r="E5786" s="224">
        <v>9.0200000000000002E-2</v>
      </c>
    </row>
    <row r="5787" spans="1:5" x14ac:dyDescent="0.2">
      <c r="A5787" s="223">
        <v>105620</v>
      </c>
      <c r="B5787" s="7" t="s">
        <v>5773</v>
      </c>
      <c r="C5787" s="60" t="s">
        <v>24</v>
      </c>
      <c r="D5787" s="61">
        <v>93.77</v>
      </c>
      <c r="E5787" s="224">
        <v>8.3199999999999996E-2</v>
      </c>
    </row>
    <row r="5788" spans="1:5" x14ac:dyDescent="0.2">
      <c r="A5788" s="223">
        <v>105586</v>
      </c>
      <c r="B5788" s="7" t="s">
        <v>5774</v>
      </c>
      <c r="C5788" s="60" t="s">
        <v>24</v>
      </c>
      <c r="D5788" s="61">
        <v>139.81</v>
      </c>
      <c r="E5788" s="224">
        <v>0.20660000000000001</v>
      </c>
    </row>
    <row r="5789" spans="1:5" x14ac:dyDescent="0.2">
      <c r="A5789" s="223">
        <v>105587</v>
      </c>
      <c r="B5789" s="7" t="s">
        <v>5775</v>
      </c>
      <c r="C5789" s="60" t="s">
        <v>24</v>
      </c>
      <c r="D5789" s="61">
        <v>125.13</v>
      </c>
      <c r="E5789" s="224">
        <v>0.1709</v>
      </c>
    </row>
    <row r="5790" spans="1:5" x14ac:dyDescent="0.2">
      <c r="A5790" s="223">
        <v>105589</v>
      </c>
      <c r="B5790" s="7" t="s">
        <v>5776</v>
      </c>
      <c r="C5790" s="60" t="s">
        <v>24</v>
      </c>
      <c r="D5790" s="61">
        <v>123.81</v>
      </c>
      <c r="E5790" s="224">
        <v>0.16850000000000001</v>
      </c>
    </row>
    <row r="5791" spans="1:5" x14ac:dyDescent="0.2">
      <c r="A5791" s="223">
        <v>105584</v>
      </c>
      <c r="B5791" s="7" t="s">
        <v>5777</v>
      </c>
      <c r="C5791" s="60" t="s">
        <v>24</v>
      </c>
      <c r="D5791" s="61">
        <v>168.23</v>
      </c>
      <c r="E5791" s="224">
        <v>0.106</v>
      </c>
    </row>
    <row r="5792" spans="1:5" x14ac:dyDescent="0.2">
      <c r="A5792" s="223">
        <v>105720</v>
      </c>
      <c r="B5792" s="7" t="s">
        <v>5778</v>
      </c>
      <c r="C5792" s="60" t="s">
        <v>24</v>
      </c>
      <c r="D5792" s="61">
        <v>160.25</v>
      </c>
      <c r="E5792" s="224">
        <v>9.1200000000000003E-2</v>
      </c>
    </row>
    <row r="5793" spans="1:5" x14ac:dyDescent="0.2">
      <c r="A5793" s="223">
        <v>105722</v>
      </c>
      <c r="B5793" s="7" t="s">
        <v>5779</v>
      </c>
      <c r="C5793" s="60" t="s">
        <v>24</v>
      </c>
      <c r="D5793" s="61">
        <v>160.76</v>
      </c>
      <c r="E5793" s="224">
        <v>9.3100000000000002E-2</v>
      </c>
    </row>
    <row r="5794" spans="1:5" x14ac:dyDescent="0.2">
      <c r="A5794" s="223">
        <v>105593</v>
      </c>
      <c r="B5794" s="7" t="s">
        <v>5780</v>
      </c>
      <c r="C5794" s="60" t="s">
        <v>24</v>
      </c>
      <c r="D5794" s="61">
        <v>126.23</v>
      </c>
      <c r="E5794" s="224">
        <v>0.2288</v>
      </c>
    </row>
    <row r="5795" spans="1:5" x14ac:dyDescent="0.2">
      <c r="A5795" s="223">
        <v>105594</v>
      </c>
      <c r="B5795" s="7" t="s">
        <v>5781</v>
      </c>
      <c r="C5795" s="60" t="s">
        <v>24</v>
      </c>
      <c r="D5795" s="61">
        <v>111.55</v>
      </c>
      <c r="E5795" s="224">
        <v>0.1918</v>
      </c>
    </row>
    <row r="5796" spans="1:5" x14ac:dyDescent="0.2">
      <c r="A5796" s="223">
        <v>105596</v>
      </c>
      <c r="B5796" s="7" t="s">
        <v>5782</v>
      </c>
      <c r="C5796" s="60" t="s">
        <v>24</v>
      </c>
      <c r="D5796" s="61">
        <v>110.23</v>
      </c>
      <c r="E5796" s="224">
        <v>0.18920000000000001</v>
      </c>
    </row>
    <row r="5797" spans="1:5" x14ac:dyDescent="0.2">
      <c r="A5797" s="223">
        <v>105591</v>
      </c>
      <c r="B5797" s="7" t="s">
        <v>5783</v>
      </c>
      <c r="C5797" s="60" t="s">
        <v>24</v>
      </c>
      <c r="D5797" s="61">
        <v>147.58000000000001</v>
      </c>
      <c r="E5797" s="224">
        <v>0.12089999999999999</v>
      </c>
    </row>
    <row r="5798" spans="1:5" x14ac:dyDescent="0.2">
      <c r="A5798" s="223">
        <v>105724</v>
      </c>
      <c r="B5798" s="7" t="s">
        <v>5784</v>
      </c>
      <c r="C5798" s="60" t="s">
        <v>24</v>
      </c>
      <c r="D5798" s="61">
        <v>139.6</v>
      </c>
      <c r="E5798" s="224">
        <v>0.1047</v>
      </c>
    </row>
    <row r="5799" spans="1:5" x14ac:dyDescent="0.2">
      <c r="A5799" s="223">
        <v>105726</v>
      </c>
      <c r="B5799" s="7" t="s">
        <v>5785</v>
      </c>
      <c r="C5799" s="60" t="s">
        <v>24</v>
      </c>
      <c r="D5799" s="61">
        <v>140.11000000000001</v>
      </c>
      <c r="E5799" s="224">
        <v>0.10680000000000001</v>
      </c>
    </row>
    <row r="5800" spans="1:5" x14ac:dyDescent="0.2">
      <c r="A5800" s="223">
        <v>105567</v>
      </c>
      <c r="B5800" s="7" t="s">
        <v>5786</v>
      </c>
      <c r="C5800" s="60" t="s">
        <v>24</v>
      </c>
      <c r="D5800" s="61">
        <v>15.71</v>
      </c>
      <c r="E5800" s="224">
        <v>0.35139999999999999</v>
      </c>
    </row>
    <row r="5801" spans="1:5" x14ac:dyDescent="0.2">
      <c r="A5801" s="223">
        <v>105568</v>
      </c>
      <c r="B5801" s="7" t="s">
        <v>5787</v>
      </c>
      <c r="C5801" s="60" t="s">
        <v>24</v>
      </c>
      <c r="D5801" s="61">
        <v>12.51</v>
      </c>
      <c r="E5801" s="224">
        <v>0.34449999999999997</v>
      </c>
    </row>
    <row r="5802" spans="1:5" x14ac:dyDescent="0.2">
      <c r="A5802" s="223">
        <v>105570</v>
      </c>
      <c r="B5802" s="7" t="s">
        <v>5788</v>
      </c>
      <c r="C5802" s="60" t="s">
        <v>24</v>
      </c>
      <c r="D5802" s="61">
        <v>10.34</v>
      </c>
      <c r="E5802" s="224">
        <v>0.33850000000000002</v>
      </c>
    </row>
    <row r="5803" spans="1:5" x14ac:dyDescent="0.2">
      <c r="A5803" s="223">
        <v>100575</v>
      </c>
      <c r="B5803" s="7" t="s">
        <v>5789</v>
      </c>
      <c r="C5803" s="60" t="s">
        <v>410</v>
      </c>
      <c r="D5803" s="61">
        <v>0.6</v>
      </c>
      <c r="E5803" s="224">
        <v>0.43330000000000002</v>
      </c>
    </row>
    <row r="5804" spans="1:5" x14ac:dyDescent="0.2">
      <c r="A5804" s="223">
        <v>100577</v>
      </c>
      <c r="B5804" s="7" t="s">
        <v>5790</v>
      </c>
      <c r="C5804" s="60" t="s">
        <v>410</v>
      </c>
      <c r="D5804" s="61">
        <v>1.54</v>
      </c>
      <c r="E5804" s="224">
        <v>0.31169999999999998</v>
      </c>
    </row>
    <row r="5805" spans="1:5" x14ac:dyDescent="0.2">
      <c r="A5805" s="223">
        <v>105598</v>
      </c>
      <c r="B5805" s="7" t="s">
        <v>5791</v>
      </c>
      <c r="C5805" s="60" t="s">
        <v>410</v>
      </c>
      <c r="D5805" s="61">
        <v>2.0699999999999998</v>
      </c>
      <c r="E5805" s="224">
        <v>0.3382</v>
      </c>
    </row>
    <row r="5806" spans="1:5" x14ac:dyDescent="0.2">
      <c r="A5806" s="223">
        <v>100576</v>
      </c>
      <c r="B5806" s="7" t="s">
        <v>5792</v>
      </c>
      <c r="C5806" s="60" t="s">
        <v>410</v>
      </c>
      <c r="D5806" s="61">
        <v>3.04</v>
      </c>
      <c r="E5806" s="224">
        <v>0.38159999999999999</v>
      </c>
    </row>
    <row r="5807" spans="1:5" x14ac:dyDescent="0.2">
      <c r="A5807" s="223">
        <v>105597</v>
      </c>
      <c r="B5807" s="7" t="s">
        <v>5793</v>
      </c>
      <c r="C5807" s="60" t="s">
        <v>410</v>
      </c>
      <c r="D5807" s="61">
        <v>4.1900000000000004</v>
      </c>
      <c r="E5807" s="224">
        <v>0.40329999999999999</v>
      </c>
    </row>
    <row r="5808" spans="1:5" x14ac:dyDescent="0.2">
      <c r="A5808" s="223">
        <v>102730</v>
      </c>
      <c r="B5808" s="7" t="s">
        <v>5794</v>
      </c>
      <c r="C5808" s="60" t="s">
        <v>17</v>
      </c>
      <c r="D5808" s="61">
        <v>12.2</v>
      </c>
      <c r="E5808" s="224">
        <v>0.20979999999999999</v>
      </c>
    </row>
    <row r="5809" spans="1:5" x14ac:dyDescent="0.2">
      <c r="A5809" s="223">
        <v>102731</v>
      </c>
      <c r="B5809" s="7" t="s">
        <v>5795</v>
      </c>
      <c r="C5809" s="60" t="s">
        <v>17</v>
      </c>
      <c r="D5809" s="61">
        <v>10.220000000000001</v>
      </c>
      <c r="E5809" s="224">
        <v>0.17710000000000001</v>
      </c>
    </row>
    <row r="5810" spans="1:5" x14ac:dyDescent="0.2">
      <c r="A5810" s="223">
        <v>102732</v>
      </c>
      <c r="B5810" s="7" t="s">
        <v>5796</v>
      </c>
      <c r="C5810" s="60" t="s">
        <v>17</v>
      </c>
      <c r="D5810" s="61">
        <v>9.57</v>
      </c>
      <c r="E5810" s="224">
        <v>0.12429999999999999</v>
      </c>
    </row>
    <row r="5811" spans="1:5" x14ac:dyDescent="0.2">
      <c r="A5811" s="223">
        <v>102733</v>
      </c>
      <c r="B5811" s="7" t="s">
        <v>5797</v>
      </c>
      <c r="C5811" s="60" t="s">
        <v>17</v>
      </c>
      <c r="D5811" s="61">
        <v>10.58</v>
      </c>
      <c r="E5811" s="224">
        <v>7.1800000000000003E-2</v>
      </c>
    </row>
    <row r="5812" spans="1:5" x14ac:dyDescent="0.2">
      <c r="A5812" s="223">
        <v>102728</v>
      </c>
      <c r="B5812" s="7" t="s">
        <v>5798</v>
      </c>
      <c r="C5812" s="60" t="s">
        <v>17</v>
      </c>
      <c r="D5812" s="61">
        <v>14.98</v>
      </c>
      <c r="E5812" s="224">
        <v>0.34179999999999999</v>
      </c>
    </row>
    <row r="5813" spans="1:5" x14ac:dyDescent="0.2">
      <c r="A5813" s="223">
        <v>102729</v>
      </c>
      <c r="B5813" s="7" t="s">
        <v>5799</v>
      </c>
      <c r="C5813" s="60" t="s">
        <v>17</v>
      </c>
      <c r="D5813" s="61">
        <v>13.81</v>
      </c>
      <c r="E5813" s="224">
        <v>0.25919999999999999</v>
      </c>
    </row>
    <row r="5814" spans="1:5" x14ac:dyDescent="0.2">
      <c r="A5814" s="223">
        <v>102734</v>
      </c>
      <c r="B5814" s="7" t="s">
        <v>5800</v>
      </c>
      <c r="C5814" s="60" t="s">
        <v>17</v>
      </c>
      <c r="D5814" s="61">
        <v>13.85</v>
      </c>
      <c r="E5814" s="224">
        <v>0.27579999999999999</v>
      </c>
    </row>
    <row r="5815" spans="1:5" x14ac:dyDescent="0.2">
      <c r="A5815" s="223">
        <v>102735</v>
      </c>
      <c r="B5815" s="7" t="s">
        <v>5801</v>
      </c>
      <c r="C5815" s="60" t="s">
        <v>17</v>
      </c>
      <c r="D5815" s="61">
        <v>12.87</v>
      </c>
      <c r="E5815" s="224">
        <v>0.20050000000000001</v>
      </c>
    </row>
    <row r="5816" spans="1:5" x14ac:dyDescent="0.2">
      <c r="A5816" s="223">
        <v>102765</v>
      </c>
      <c r="B5816" s="7" t="s">
        <v>5802</v>
      </c>
      <c r="C5816" s="60" t="s">
        <v>43</v>
      </c>
      <c r="D5816" s="61">
        <v>17030.810000000001</v>
      </c>
      <c r="E5816" s="224">
        <v>0.29260000000000003</v>
      </c>
    </row>
    <row r="5817" spans="1:5" x14ac:dyDescent="0.2">
      <c r="A5817" s="223">
        <v>102795</v>
      </c>
      <c r="B5817" s="7" t="s">
        <v>5803</v>
      </c>
      <c r="C5817" s="60" t="s">
        <v>43</v>
      </c>
      <c r="D5817" s="61">
        <v>30691.68</v>
      </c>
      <c r="E5817" s="224">
        <v>0.27300000000000002</v>
      </c>
    </row>
    <row r="5818" spans="1:5" x14ac:dyDescent="0.2">
      <c r="A5818" s="223">
        <v>102766</v>
      </c>
      <c r="B5818" s="7" t="s">
        <v>5804</v>
      </c>
      <c r="C5818" s="60" t="s">
        <v>43</v>
      </c>
      <c r="D5818" s="61">
        <v>25598.04</v>
      </c>
      <c r="E5818" s="224">
        <v>0.27250000000000002</v>
      </c>
    </row>
    <row r="5819" spans="1:5" x14ac:dyDescent="0.2">
      <c r="A5819" s="223">
        <v>102796</v>
      </c>
      <c r="B5819" s="7" t="s">
        <v>5805</v>
      </c>
      <c r="C5819" s="60" t="s">
        <v>43</v>
      </c>
      <c r="D5819" s="61">
        <v>49306.54</v>
      </c>
      <c r="E5819" s="224">
        <v>0.25829999999999997</v>
      </c>
    </row>
    <row r="5820" spans="1:5" x14ac:dyDescent="0.2">
      <c r="A5820" s="223">
        <v>102767</v>
      </c>
      <c r="B5820" s="7" t="s">
        <v>5806</v>
      </c>
      <c r="C5820" s="60" t="s">
        <v>43</v>
      </c>
      <c r="D5820" s="61">
        <v>35714.57</v>
      </c>
      <c r="E5820" s="224">
        <v>0.2646</v>
      </c>
    </row>
    <row r="5821" spans="1:5" x14ac:dyDescent="0.2">
      <c r="A5821" s="223">
        <v>102797</v>
      </c>
      <c r="B5821" s="7" t="s">
        <v>5807</v>
      </c>
      <c r="C5821" s="60" t="s">
        <v>43</v>
      </c>
      <c r="D5821" s="61">
        <v>69809.8</v>
      </c>
      <c r="E5821" s="224">
        <v>0.2525</v>
      </c>
    </row>
    <row r="5822" spans="1:5" x14ac:dyDescent="0.2">
      <c r="A5822" s="223">
        <v>102768</v>
      </c>
      <c r="B5822" s="7" t="s">
        <v>5808</v>
      </c>
      <c r="C5822" s="60" t="s">
        <v>43</v>
      </c>
      <c r="D5822" s="61">
        <v>49830.79</v>
      </c>
      <c r="E5822" s="224">
        <v>0.24540000000000001</v>
      </c>
    </row>
    <row r="5823" spans="1:5" x14ac:dyDescent="0.2">
      <c r="A5823" s="223">
        <v>102798</v>
      </c>
      <c r="B5823" s="7" t="s">
        <v>5809</v>
      </c>
      <c r="C5823" s="60" t="s">
        <v>43</v>
      </c>
      <c r="D5823" s="61">
        <v>85351.52</v>
      </c>
      <c r="E5823" s="224">
        <v>0.24879999999999999</v>
      </c>
    </row>
    <row r="5824" spans="1:5" x14ac:dyDescent="0.2">
      <c r="A5824" s="223">
        <v>102744</v>
      </c>
      <c r="B5824" s="7" t="s">
        <v>5810</v>
      </c>
      <c r="C5824" s="60" t="s">
        <v>43</v>
      </c>
      <c r="D5824" s="61">
        <v>7117.79</v>
      </c>
      <c r="E5824" s="224">
        <v>0.27160000000000001</v>
      </c>
    </row>
    <row r="5825" spans="1:5" x14ac:dyDescent="0.2">
      <c r="A5825" s="223">
        <v>102755</v>
      </c>
      <c r="B5825" s="7" t="s">
        <v>5811</v>
      </c>
      <c r="C5825" s="60" t="s">
        <v>43</v>
      </c>
      <c r="D5825" s="61">
        <v>10990.24</v>
      </c>
      <c r="E5825" s="224">
        <v>0.25509999999999999</v>
      </c>
    </row>
    <row r="5826" spans="1:5" x14ac:dyDescent="0.2">
      <c r="A5826" s="223">
        <v>102782</v>
      </c>
      <c r="B5826" s="7" t="s">
        <v>5812</v>
      </c>
      <c r="C5826" s="60" t="s">
        <v>43</v>
      </c>
      <c r="D5826" s="61">
        <v>14983.3</v>
      </c>
      <c r="E5826" s="224">
        <v>0.27810000000000001</v>
      </c>
    </row>
    <row r="5827" spans="1:5" x14ac:dyDescent="0.2">
      <c r="A5827" s="223">
        <v>102745</v>
      </c>
      <c r="B5827" s="7" t="s">
        <v>5813</v>
      </c>
      <c r="C5827" s="60" t="s">
        <v>43</v>
      </c>
      <c r="D5827" s="61">
        <v>9987.83</v>
      </c>
      <c r="E5827" s="224">
        <v>0.26550000000000001</v>
      </c>
    </row>
    <row r="5828" spans="1:5" x14ac:dyDescent="0.2">
      <c r="A5828" s="223">
        <v>102756</v>
      </c>
      <c r="B5828" s="7" t="s">
        <v>5814</v>
      </c>
      <c r="C5828" s="60" t="s">
        <v>43</v>
      </c>
      <c r="D5828" s="61">
        <v>16289.13</v>
      </c>
      <c r="E5828" s="224">
        <v>0.2477</v>
      </c>
    </row>
    <row r="5829" spans="1:5" x14ac:dyDescent="0.2">
      <c r="A5829" s="223">
        <v>102783</v>
      </c>
      <c r="B5829" s="7" t="s">
        <v>5815</v>
      </c>
      <c r="C5829" s="60" t="s">
        <v>43</v>
      </c>
      <c r="D5829" s="61">
        <v>19866.400000000001</v>
      </c>
      <c r="E5829" s="224">
        <v>0.2823</v>
      </c>
    </row>
    <row r="5830" spans="1:5" x14ac:dyDescent="0.2">
      <c r="A5830" s="223">
        <v>102746</v>
      </c>
      <c r="B5830" s="7" t="s">
        <v>5816</v>
      </c>
      <c r="C5830" s="60" t="s">
        <v>43</v>
      </c>
      <c r="D5830" s="61">
        <v>17289.22</v>
      </c>
      <c r="E5830" s="224">
        <v>0.25919999999999999</v>
      </c>
    </row>
    <row r="5831" spans="1:5" x14ac:dyDescent="0.2">
      <c r="A5831" s="223">
        <v>102757</v>
      </c>
      <c r="B5831" s="7" t="s">
        <v>5817</v>
      </c>
      <c r="C5831" s="60" t="s">
        <v>43</v>
      </c>
      <c r="D5831" s="61">
        <v>30259.11</v>
      </c>
      <c r="E5831" s="224">
        <v>0.2407</v>
      </c>
    </row>
    <row r="5832" spans="1:5" x14ac:dyDescent="0.2">
      <c r="A5832" s="223">
        <v>102784</v>
      </c>
      <c r="B5832" s="7" t="s">
        <v>5818</v>
      </c>
      <c r="C5832" s="60" t="s">
        <v>43</v>
      </c>
      <c r="D5832" s="61">
        <v>30408.67</v>
      </c>
      <c r="E5832" s="224">
        <v>0.21249999999999999</v>
      </c>
    </row>
    <row r="5833" spans="1:5" x14ac:dyDescent="0.2">
      <c r="A5833" s="223">
        <v>102779</v>
      </c>
      <c r="B5833" s="7" t="s">
        <v>5819</v>
      </c>
      <c r="C5833" s="60" t="s">
        <v>43</v>
      </c>
      <c r="D5833" s="61">
        <v>7940.24</v>
      </c>
      <c r="E5833" s="224">
        <v>0.29659999999999997</v>
      </c>
    </row>
    <row r="5834" spans="1:5" x14ac:dyDescent="0.2">
      <c r="A5834" s="223">
        <v>102780</v>
      </c>
      <c r="B5834" s="7" t="s">
        <v>5820</v>
      </c>
      <c r="C5834" s="60" t="s">
        <v>43</v>
      </c>
      <c r="D5834" s="61">
        <v>9137.64</v>
      </c>
      <c r="E5834" s="224">
        <v>0.29659999999999997</v>
      </c>
    </row>
    <row r="5835" spans="1:5" x14ac:dyDescent="0.2">
      <c r="A5835" s="223">
        <v>102743</v>
      </c>
      <c r="B5835" s="7" t="s">
        <v>5821</v>
      </c>
      <c r="C5835" s="60" t="s">
        <v>43</v>
      </c>
      <c r="D5835" s="61">
        <v>4760.3500000000004</v>
      </c>
      <c r="E5835" s="224">
        <v>0.27800000000000002</v>
      </c>
    </row>
    <row r="5836" spans="1:5" x14ac:dyDescent="0.2">
      <c r="A5836" s="223">
        <v>102781</v>
      </c>
      <c r="B5836" s="7" t="s">
        <v>5822</v>
      </c>
      <c r="C5836" s="60" t="s">
        <v>43</v>
      </c>
      <c r="D5836" s="61">
        <v>13532.43</v>
      </c>
      <c r="E5836" s="224">
        <v>0.29620000000000002</v>
      </c>
    </row>
    <row r="5837" spans="1:5" x14ac:dyDescent="0.2">
      <c r="A5837" s="223">
        <v>102761</v>
      </c>
      <c r="B5837" s="7" t="s">
        <v>5823</v>
      </c>
      <c r="C5837" s="60" t="s">
        <v>43</v>
      </c>
      <c r="D5837" s="61">
        <v>13639.6</v>
      </c>
      <c r="E5837" s="224">
        <v>0.2944</v>
      </c>
    </row>
    <row r="5838" spans="1:5" x14ac:dyDescent="0.2">
      <c r="A5838" s="223">
        <v>102791</v>
      </c>
      <c r="B5838" s="7" t="s">
        <v>5824</v>
      </c>
      <c r="C5838" s="60" t="s">
        <v>43</v>
      </c>
      <c r="D5838" s="61">
        <v>28756.54</v>
      </c>
      <c r="E5838" s="224">
        <v>0.27250000000000002</v>
      </c>
    </row>
    <row r="5839" spans="1:5" x14ac:dyDescent="0.2">
      <c r="A5839" s="223">
        <v>102762</v>
      </c>
      <c r="B5839" s="7" t="s">
        <v>5825</v>
      </c>
      <c r="C5839" s="60" t="s">
        <v>43</v>
      </c>
      <c r="D5839" s="61">
        <v>21031.32</v>
      </c>
      <c r="E5839" s="224">
        <v>0.27350000000000002</v>
      </c>
    </row>
    <row r="5840" spans="1:5" x14ac:dyDescent="0.2">
      <c r="A5840" s="223">
        <v>102792</v>
      </c>
      <c r="B5840" s="7" t="s">
        <v>5826</v>
      </c>
      <c r="C5840" s="60" t="s">
        <v>43</v>
      </c>
      <c r="D5840" s="61">
        <v>46616.959999999999</v>
      </c>
      <c r="E5840" s="224">
        <v>0.2596</v>
      </c>
    </row>
    <row r="5841" spans="1:5" x14ac:dyDescent="0.2">
      <c r="A5841" s="223">
        <v>102763</v>
      </c>
      <c r="B5841" s="7" t="s">
        <v>5827</v>
      </c>
      <c r="C5841" s="60" t="s">
        <v>43</v>
      </c>
      <c r="D5841" s="61">
        <v>29181.71</v>
      </c>
      <c r="E5841" s="224">
        <v>0.26619999999999999</v>
      </c>
    </row>
    <row r="5842" spans="1:5" x14ac:dyDescent="0.2">
      <c r="A5842" s="223">
        <v>102793</v>
      </c>
      <c r="B5842" s="7" t="s">
        <v>5828</v>
      </c>
      <c r="C5842" s="60" t="s">
        <v>43</v>
      </c>
      <c r="D5842" s="61">
        <v>62525.37</v>
      </c>
      <c r="E5842" s="224">
        <v>0.2445</v>
      </c>
    </row>
    <row r="5843" spans="1:5" x14ac:dyDescent="0.2">
      <c r="A5843" s="223">
        <v>102764</v>
      </c>
      <c r="B5843" s="7" t="s">
        <v>5829</v>
      </c>
      <c r="C5843" s="60" t="s">
        <v>43</v>
      </c>
      <c r="D5843" s="61">
        <v>41087.69</v>
      </c>
      <c r="E5843" s="224">
        <v>0.24729999999999999</v>
      </c>
    </row>
    <row r="5844" spans="1:5" x14ac:dyDescent="0.2">
      <c r="A5844" s="223">
        <v>102794</v>
      </c>
      <c r="B5844" s="7" t="s">
        <v>5830</v>
      </c>
      <c r="C5844" s="60" t="s">
        <v>43</v>
      </c>
      <c r="D5844" s="61">
        <v>89436.21</v>
      </c>
      <c r="E5844" s="224">
        <v>0.23930000000000001</v>
      </c>
    </row>
    <row r="5845" spans="1:5" x14ac:dyDescent="0.2">
      <c r="A5845" s="223">
        <v>102740</v>
      </c>
      <c r="B5845" s="7" t="s">
        <v>5831</v>
      </c>
      <c r="C5845" s="60" t="s">
        <v>43</v>
      </c>
      <c r="D5845" s="61">
        <v>5866.57</v>
      </c>
      <c r="E5845" s="224">
        <v>0.27289999999999998</v>
      </c>
    </row>
    <row r="5846" spans="1:5" x14ac:dyDescent="0.2">
      <c r="A5846" s="223">
        <v>102752</v>
      </c>
      <c r="B5846" s="7" t="s">
        <v>5832</v>
      </c>
      <c r="C5846" s="60" t="s">
        <v>43</v>
      </c>
      <c r="D5846" s="61">
        <v>7868.28</v>
      </c>
      <c r="E5846" s="224">
        <v>0.2611</v>
      </c>
    </row>
    <row r="5847" spans="1:5" x14ac:dyDescent="0.2">
      <c r="A5847" s="223">
        <v>102776</v>
      </c>
      <c r="B5847" s="7" t="s">
        <v>5833</v>
      </c>
      <c r="C5847" s="60" t="s">
        <v>43</v>
      </c>
      <c r="D5847" s="61">
        <v>11846.72</v>
      </c>
      <c r="E5847" s="224">
        <v>0.29620000000000002</v>
      </c>
    </row>
    <row r="5848" spans="1:5" x14ac:dyDescent="0.2">
      <c r="A5848" s="223">
        <v>102741</v>
      </c>
      <c r="B5848" s="7" t="s">
        <v>5834</v>
      </c>
      <c r="C5848" s="60" t="s">
        <v>43</v>
      </c>
      <c r="D5848" s="61">
        <v>8221.9699999999993</v>
      </c>
      <c r="E5848" s="224">
        <v>0.2671</v>
      </c>
    </row>
    <row r="5849" spans="1:5" x14ac:dyDescent="0.2">
      <c r="A5849" s="223">
        <v>102753</v>
      </c>
      <c r="B5849" s="7" t="s">
        <v>5835</v>
      </c>
      <c r="C5849" s="60" t="s">
        <v>43</v>
      </c>
      <c r="D5849" s="61">
        <v>11625.54</v>
      </c>
      <c r="E5849" s="224">
        <v>0.25380000000000003</v>
      </c>
    </row>
    <row r="5850" spans="1:5" x14ac:dyDescent="0.2">
      <c r="A5850" s="223">
        <v>102777</v>
      </c>
      <c r="B5850" s="7" t="s">
        <v>5836</v>
      </c>
      <c r="C5850" s="60" t="s">
        <v>43</v>
      </c>
      <c r="D5850" s="61">
        <v>17927.22</v>
      </c>
      <c r="E5850" s="224">
        <v>0.29599999999999999</v>
      </c>
    </row>
    <row r="5851" spans="1:5" x14ac:dyDescent="0.2">
      <c r="A5851" s="223">
        <v>102742</v>
      </c>
      <c r="B5851" s="7" t="s">
        <v>5837</v>
      </c>
      <c r="C5851" s="60" t="s">
        <v>43</v>
      </c>
      <c r="D5851" s="61">
        <v>14216.66</v>
      </c>
      <c r="E5851" s="224">
        <v>0.26119999999999999</v>
      </c>
    </row>
    <row r="5852" spans="1:5" x14ac:dyDescent="0.2">
      <c r="A5852" s="223">
        <v>102754</v>
      </c>
      <c r="B5852" s="7" t="s">
        <v>5838</v>
      </c>
      <c r="C5852" s="60" t="s">
        <v>43</v>
      </c>
      <c r="D5852" s="61">
        <v>22069.34</v>
      </c>
      <c r="E5852" s="224">
        <v>0.24679999999999999</v>
      </c>
    </row>
    <row r="5853" spans="1:5" x14ac:dyDescent="0.2">
      <c r="A5853" s="223">
        <v>102778</v>
      </c>
      <c r="B5853" s="7" t="s">
        <v>5839</v>
      </c>
      <c r="C5853" s="60" t="s">
        <v>43</v>
      </c>
      <c r="D5853" s="61">
        <v>26248.19</v>
      </c>
      <c r="E5853" s="224">
        <v>0.23150000000000001</v>
      </c>
    </row>
    <row r="5854" spans="1:5" x14ac:dyDescent="0.2">
      <c r="A5854" s="223">
        <v>102737</v>
      </c>
      <c r="B5854" s="7" t="s">
        <v>5840</v>
      </c>
      <c r="C5854" s="60" t="s">
        <v>43</v>
      </c>
      <c r="D5854" s="61">
        <v>1148.67</v>
      </c>
      <c r="E5854" s="224">
        <v>0.29749999999999999</v>
      </c>
    </row>
    <row r="5855" spans="1:5" x14ac:dyDescent="0.2">
      <c r="A5855" s="223">
        <v>102773</v>
      </c>
      <c r="B5855" s="7" t="s">
        <v>5841</v>
      </c>
      <c r="C5855" s="60" t="s">
        <v>43</v>
      </c>
      <c r="D5855" s="61">
        <v>7940.24</v>
      </c>
      <c r="E5855" s="224">
        <v>0.29659999999999997</v>
      </c>
    </row>
    <row r="5856" spans="1:5" x14ac:dyDescent="0.2">
      <c r="A5856" s="223">
        <v>102738</v>
      </c>
      <c r="B5856" s="7" t="s">
        <v>5842</v>
      </c>
      <c r="C5856" s="60" t="s">
        <v>43</v>
      </c>
      <c r="D5856" s="61">
        <v>2346</v>
      </c>
      <c r="E5856" s="224">
        <v>0.28539999999999999</v>
      </c>
    </row>
    <row r="5857" spans="1:5" x14ac:dyDescent="0.2">
      <c r="A5857" s="223">
        <v>102750</v>
      </c>
      <c r="B5857" s="7" t="s">
        <v>5843</v>
      </c>
      <c r="C5857" s="60" t="s">
        <v>43</v>
      </c>
      <c r="D5857" s="61">
        <v>2857.65</v>
      </c>
      <c r="E5857" s="224">
        <v>0.28110000000000002</v>
      </c>
    </row>
    <row r="5858" spans="1:5" x14ac:dyDescent="0.2">
      <c r="A5858" s="223">
        <v>102774</v>
      </c>
      <c r="B5858" s="7" t="s">
        <v>5844</v>
      </c>
      <c r="C5858" s="60" t="s">
        <v>43</v>
      </c>
      <c r="D5858" s="61">
        <v>7940.24</v>
      </c>
      <c r="E5858" s="224">
        <v>0.29659999999999997</v>
      </c>
    </row>
    <row r="5859" spans="1:5" x14ac:dyDescent="0.2">
      <c r="A5859" s="223">
        <v>102739</v>
      </c>
      <c r="B5859" s="7" t="s">
        <v>5845</v>
      </c>
      <c r="C5859" s="60" t="s">
        <v>43</v>
      </c>
      <c r="D5859" s="61">
        <v>3920.62</v>
      </c>
      <c r="E5859" s="224">
        <v>0.27900000000000003</v>
      </c>
    </row>
    <row r="5860" spans="1:5" x14ac:dyDescent="0.2">
      <c r="A5860" s="223">
        <v>102751</v>
      </c>
      <c r="B5860" s="7" t="s">
        <v>5846</v>
      </c>
      <c r="C5860" s="60" t="s">
        <v>43</v>
      </c>
      <c r="D5860" s="61">
        <v>4949.62</v>
      </c>
      <c r="E5860" s="224">
        <v>0.26960000000000001</v>
      </c>
    </row>
    <row r="5861" spans="1:5" x14ac:dyDescent="0.2">
      <c r="A5861" s="223">
        <v>102775</v>
      </c>
      <c r="B5861" s="7" t="s">
        <v>5847</v>
      </c>
      <c r="C5861" s="60" t="s">
        <v>43</v>
      </c>
      <c r="D5861" s="61">
        <v>11846.72</v>
      </c>
      <c r="E5861" s="224">
        <v>0.29620000000000002</v>
      </c>
    </row>
    <row r="5862" spans="1:5" x14ac:dyDescent="0.2">
      <c r="A5862" s="223">
        <v>102769</v>
      </c>
      <c r="B5862" s="7" t="s">
        <v>5848</v>
      </c>
      <c r="C5862" s="60" t="s">
        <v>43</v>
      </c>
      <c r="D5862" s="61">
        <v>19731.099999999999</v>
      </c>
      <c r="E5862" s="224">
        <v>0.28649999999999998</v>
      </c>
    </row>
    <row r="5863" spans="1:5" x14ac:dyDescent="0.2">
      <c r="A5863" s="223">
        <v>102799</v>
      </c>
      <c r="B5863" s="7" t="s">
        <v>5849</v>
      </c>
      <c r="C5863" s="60" t="s">
        <v>43</v>
      </c>
      <c r="D5863" s="61">
        <v>31342.76</v>
      </c>
      <c r="E5863" s="224">
        <v>0.27350000000000002</v>
      </c>
    </row>
    <row r="5864" spans="1:5" x14ac:dyDescent="0.2">
      <c r="A5864" s="223">
        <v>102770</v>
      </c>
      <c r="B5864" s="7" t="s">
        <v>5850</v>
      </c>
      <c r="C5864" s="60" t="s">
        <v>43</v>
      </c>
      <c r="D5864" s="61">
        <v>30216.83</v>
      </c>
      <c r="E5864" s="224">
        <v>0.27139999999999997</v>
      </c>
    </row>
    <row r="5865" spans="1:5" x14ac:dyDescent="0.2">
      <c r="A5865" s="223">
        <v>102800</v>
      </c>
      <c r="B5865" s="7" t="s">
        <v>5851</v>
      </c>
      <c r="C5865" s="60" t="s">
        <v>43</v>
      </c>
      <c r="D5865" s="61">
        <v>54141.49</v>
      </c>
      <c r="E5865" s="224">
        <v>0.25919999999999999</v>
      </c>
    </row>
    <row r="5866" spans="1:5" x14ac:dyDescent="0.2">
      <c r="A5866" s="223">
        <v>102771</v>
      </c>
      <c r="B5866" s="7" t="s">
        <v>5852</v>
      </c>
      <c r="C5866" s="60" t="s">
        <v>43</v>
      </c>
      <c r="D5866" s="61">
        <v>42142.55</v>
      </c>
      <c r="E5866" s="224">
        <v>0.26350000000000001</v>
      </c>
    </row>
    <row r="5867" spans="1:5" x14ac:dyDescent="0.2">
      <c r="A5867" s="223">
        <v>102801</v>
      </c>
      <c r="B5867" s="7" t="s">
        <v>5853</v>
      </c>
      <c r="C5867" s="60" t="s">
        <v>43</v>
      </c>
      <c r="D5867" s="61">
        <v>75666.02</v>
      </c>
      <c r="E5867" s="224">
        <v>0.25140000000000001</v>
      </c>
    </row>
    <row r="5868" spans="1:5" x14ac:dyDescent="0.2">
      <c r="A5868" s="223">
        <v>102772</v>
      </c>
      <c r="B5868" s="7" t="s">
        <v>5854</v>
      </c>
      <c r="C5868" s="60" t="s">
        <v>43</v>
      </c>
      <c r="D5868" s="61">
        <v>59144.58</v>
      </c>
      <c r="E5868" s="224">
        <v>0.2432</v>
      </c>
    </row>
    <row r="5869" spans="1:5" x14ac:dyDescent="0.2">
      <c r="A5869" s="223">
        <v>102802</v>
      </c>
      <c r="B5869" s="7" t="s">
        <v>5855</v>
      </c>
      <c r="C5869" s="60" t="s">
        <v>43</v>
      </c>
      <c r="D5869" s="61">
        <v>90685.34</v>
      </c>
      <c r="E5869" s="224">
        <v>0.24940000000000001</v>
      </c>
    </row>
    <row r="5870" spans="1:5" x14ac:dyDescent="0.2">
      <c r="A5870" s="223">
        <v>102747</v>
      </c>
      <c r="B5870" s="7" t="s">
        <v>5856</v>
      </c>
      <c r="C5870" s="60" t="s">
        <v>43</v>
      </c>
      <c r="D5870" s="61">
        <v>8839.57</v>
      </c>
      <c r="E5870" s="224">
        <v>0.26850000000000002</v>
      </c>
    </row>
    <row r="5871" spans="1:5" x14ac:dyDescent="0.2">
      <c r="A5871" s="223">
        <v>102758</v>
      </c>
      <c r="B5871" s="7" t="s">
        <v>5857</v>
      </c>
      <c r="C5871" s="60" t="s">
        <v>43</v>
      </c>
      <c r="D5871" s="61">
        <v>14125.88</v>
      </c>
      <c r="E5871" s="224">
        <v>0.25190000000000001</v>
      </c>
    </row>
    <row r="5872" spans="1:5" x14ac:dyDescent="0.2">
      <c r="A5872" s="223">
        <v>102788</v>
      </c>
      <c r="B5872" s="7" t="s">
        <v>5858</v>
      </c>
      <c r="C5872" s="60" t="s">
        <v>43</v>
      </c>
      <c r="D5872" s="61">
        <v>16390.13</v>
      </c>
      <c r="E5872" s="224">
        <v>0.26</v>
      </c>
    </row>
    <row r="5873" spans="1:5" x14ac:dyDescent="0.2">
      <c r="A5873" s="223">
        <v>102748</v>
      </c>
      <c r="B5873" s="7" t="s">
        <v>5859</v>
      </c>
      <c r="C5873" s="60" t="s">
        <v>43</v>
      </c>
      <c r="D5873" s="61">
        <v>12350.57</v>
      </c>
      <c r="E5873" s="224">
        <v>0.26279999999999998</v>
      </c>
    </row>
    <row r="5874" spans="1:5" x14ac:dyDescent="0.2">
      <c r="A5874" s="223">
        <v>102759</v>
      </c>
      <c r="B5874" s="7" t="s">
        <v>5860</v>
      </c>
      <c r="C5874" s="60" t="s">
        <v>43</v>
      </c>
      <c r="D5874" s="61">
        <v>20973.38</v>
      </c>
      <c r="E5874" s="224">
        <v>0.2445</v>
      </c>
    </row>
    <row r="5875" spans="1:5" x14ac:dyDescent="0.2">
      <c r="A5875" s="223">
        <v>102789</v>
      </c>
      <c r="B5875" s="7" t="s">
        <v>5861</v>
      </c>
      <c r="C5875" s="60" t="s">
        <v>43</v>
      </c>
      <c r="D5875" s="61">
        <v>21541.38</v>
      </c>
      <c r="E5875" s="224">
        <v>0.25659999999999999</v>
      </c>
    </row>
    <row r="5876" spans="1:5" x14ac:dyDescent="0.2">
      <c r="A5876" s="223">
        <v>102749</v>
      </c>
      <c r="B5876" s="7" t="s">
        <v>5862</v>
      </c>
      <c r="C5876" s="60" t="s">
        <v>43</v>
      </c>
      <c r="D5876" s="61">
        <v>21174.93</v>
      </c>
      <c r="E5876" s="224">
        <v>0.25650000000000001</v>
      </c>
    </row>
    <row r="5877" spans="1:5" x14ac:dyDescent="0.2">
      <c r="A5877" s="223">
        <v>102760</v>
      </c>
      <c r="B5877" s="7" t="s">
        <v>5863</v>
      </c>
      <c r="C5877" s="60" t="s">
        <v>43</v>
      </c>
      <c r="D5877" s="61">
        <v>38601.81</v>
      </c>
      <c r="E5877" s="224">
        <v>0.23760000000000001</v>
      </c>
    </row>
    <row r="5878" spans="1:5" x14ac:dyDescent="0.2">
      <c r="A5878" s="223">
        <v>102790</v>
      </c>
      <c r="B5878" s="7" t="s">
        <v>5864</v>
      </c>
      <c r="C5878" s="60" t="s">
        <v>43</v>
      </c>
      <c r="D5878" s="61">
        <v>35303.03</v>
      </c>
      <c r="E5878" s="224">
        <v>0.22409999999999999</v>
      </c>
    </row>
    <row r="5879" spans="1:5" x14ac:dyDescent="0.2">
      <c r="A5879" s="223">
        <v>102785</v>
      </c>
      <c r="B5879" s="7" t="s">
        <v>5865</v>
      </c>
      <c r="C5879" s="60" t="s">
        <v>43</v>
      </c>
      <c r="D5879" s="61">
        <v>9137.64</v>
      </c>
      <c r="E5879" s="224">
        <v>0.29659999999999997</v>
      </c>
    </row>
    <row r="5880" spans="1:5" x14ac:dyDescent="0.2">
      <c r="A5880" s="223">
        <v>102786</v>
      </c>
      <c r="B5880" s="7" t="s">
        <v>5866</v>
      </c>
      <c r="C5880" s="60" t="s">
        <v>43</v>
      </c>
      <c r="D5880" s="61">
        <v>10100.200000000001</v>
      </c>
      <c r="E5880" s="224">
        <v>0.26979999999999998</v>
      </c>
    </row>
    <row r="5881" spans="1:5" x14ac:dyDescent="0.2">
      <c r="A5881" s="223">
        <v>102787</v>
      </c>
      <c r="B5881" s="7" t="s">
        <v>5867</v>
      </c>
      <c r="C5881" s="60" t="s">
        <v>43</v>
      </c>
      <c r="D5881" s="61">
        <v>14983.3</v>
      </c>
      <c r="E5881" s="224">
        <v>0.27810000000000001</v>
      </c>
    </row>
    <row r="5882" spans="1:5" x14ac:dyDescent="0.2">
      <c r="A5882" s="223">
        <v>102736</v>
      </c>
      <c r="B5882" s="7" t="s">
        <v>5868</v>
      </c>
      <c r="C5882" s="60" t="s">
        <v>24</v>
      </c>
      <c r="D5882" s="61">
        <v>691.44</v>
      </c>
      <c r="E5882" s="224">
        <v>7.4099999999999999E-2</v>
      </c>
    </row>
    <row r="5883" spans="1:5" x14ac:dyDescent="0.2">
      <c r="A5883" s="223">
        <v>102727</v>
      </c>
      <c r="B5883" s="7" t="s">
        <v>5869</v>
      </c>
      <c r="C5883" s="60" t="s">
        <v>410</v>
      </c>
      <c r="D5883" s="61">
        <v>106.76</v>
      </c>
      <c r="E5883" s="224">
        <v>0.45500000000000002</v>
      </c>
    </row>
    <row r="5884" spans="1:5" x14ac:dyDescent="0.2">
      <c r="A5884" s="223">
        <v>102111</v>
      </c>
      <c r="B5884" s="7" t="s">
        <v>5870</v>
      </c>
      <c r="C5884" s="60" t="s">
        <v>43</v>
      </c>
      <c r="D5884" s="61">
        <v>1181.25</v>
      </c>
      <c r="E5884" s="224">
        <v>0.1757</v>
      </c>
    </row>
    <row r="5885" spans="1:5" x14ac:dyDescent="0.2">
      <c r="A5885" s="223">
        <v>102113</v>
      </c>
      <c r="B5885" s="7" t="s">
        <v>5871</v>
      </c>
      <c r="C5885" s="60" t="s">
        <v>43</v>
      </c>
      <c r="D5885" s="61">
        <v>1847.75</v>
      </c>
      <c r="E5885" s="224">
        <v>0.1143</v>
      </c>
    </row>
    <row r="5886" spans="1:5" x14ac:dyDescent="0.2">
      <c r="A5886" s="223">
        <v>102116</v>
      </c>
      <c r="B5886" s="7" t="s">
        <v>5872</v>
      </c>
      <c r="C5886" s="60" t="s">
        <v>43</v>
      </c>
      <c r="D5886" s="61">
        <v>1969.54</v>
      </c>
      <c r="E5886" s="224">
        <v>0.1095</v>
      </c>
    </row>
    <row r="5887" spans="1:5" x14ac:dyDescent="0.2">
      <c r="A5887" s="223">
        <v>102115</v>
      </c>
      <c r="B5887" s="7" t="s">
        <v>5873</v>
      </c>
      <c r="C5887" s="60" t="s">
        <v>43</v>
      </c>
      <c r="D5887" s="61">
        <v>3121.5</v>
      </c>
      <c r="E5887" s="224">
        <v>6.9099999999999995E-2</v>
      </c>
    </row>
    <row r="5888" spans="1:5" x14ac:dyDescent="0.2">
      <c r="A5888" s="223">
        <v>102122</v>
      </c>
      <c r="B5888" s="7" t="s">
        <v>5874</v>
      </c>
      <c r="C5888" s="60" t="s">
        <v>43</v>
      </c>
      <c r="D5888" s="61">
        <v>8874.49</v>
      </c>
      <c r="E5888" s="224">
        <v>3.0599999999999999E-2</v>
      </c>
    </row>
    <row r="5889" spans="1:5" x14ac:dyDescent="0.2">
      <c r="A5889" s="223">
        <v>102118</v>
      </c>
      <c r="B5889" s="7" t="s">
        <v>5875</v>
      </c>
      <c r="C5889" s="60" t="s">
        <v>43</v>
      </c>
      <c r="D5889" s="61">
        <v>2663.93</v>
      </c>
      <c r="E5889" s="224">
        <v>8.2400000000000001E-2</v>
      </c>
    </row>
    <row r="5890" spans="1:5" x14ac:dyDescent="0.2">
      <c r="A5890" s="223">
        <v>102126</v>
      </c>
      <c r="B5890" s="7" t="s">
        <v>5876</v>
      </c>
      <c r="C5890" s="60" t="s">
        <v>43</v>
      </c>
      <c r="D5890" s="61">
        <v>14952.06</v>
      </c>
      <c r="E5890" s="224">
        <v>2.3800000000000002E-2</v>
      </c>
    </row>
    <row r="5891" spans="1:5" x14ac:dyDescent="0.2">
      <c r="A5891" s="223">
        <v>102137</v>
      </c>
      <c r="B5891" s="7" t="s">
        <v>5877</v>
      </c>
      <c r="C5891" s="60" t="s">
        <v>43</v>
      </c>
      <c r="D5891" s="61">
        <v>131.54</v>
      </c>
      <c r="E5891" s="224">
        <v>0.65790000000000004</v>
      </c>
    </row>
    <row r="5892" spans="1:5" x14ac:dyDescent="0.2">
      <c r="A5892" s="223">
        <v>102112</v>
      </c>
      <c r="B5892" s="7" t="s">
        <v>5878</v>
      </c>
      <c r="C5892" s="60" t="s">
        <v>43</v>
      </c>
      <c r="D5892" s="61">
        <v>214.58</v>
      </c>
      <c r="E5892" s="224">
        <v>0.96730000000000005</v>
      </c>
    </row>
    <row r="5893" spans="1:5" x14ac:dyDescent="0.2">
      <c r="A5893" s="223">
        <v>102114</v>
      </c>
      <c r="B5893" s="7" t="s">
        <v>5879</v>
      </c>
      <c r="C5893" s="60" t="s">
        <v>43</v>
      </c>
      <c r="D5893" s="61">
        <v>218.27</v>
      </c>
      <c r="E5893" s="224">
        <v>0.96789999999999998</v>
      </c>
    </row>
    <row r="5894" spans="1:5" x14ac:dyDescent="0.2">
      <c r="A5894" s="223">
        <v>102117</v>
      </c>
      <c r="B5894" s="7" t="s">
        <v>5880</v>
      </c>
      <c r="C5894" s="60" t="s">
        <v>43</v>
      </c>
      <c r="D5894" s="61">
        <v>222.74</v>
      </c>
      <c r="E5894" s="224">
        <v>0.96850000000000003</v>
      </c>
    </row>
    <row r="5895" spans="1:5" x14ac:dyDescent="0.2">
      <c r="A5895" s="223">
        <v>102123</v>
      </c>
      <c r="B5895" s="7" t="s">
        <v>5881</v>
      </c>
      <c r="C5895" s="60" t="s">
        <v>43</v>
      </c>
      <c r="D5895" s="61">
        <v>278.37</v>
      </c>
      <c r="E5895" s="224">
        <v>0.9748</v>
      </c>
    </row>
    <row r="5896" spans="1:5" x14ac:dyDescent="0.2">
      <c r="A5896" s="223">
        <v>102119</v>
      </c>
      <c r="B5896" s="7" t="s">
        <v>5882</v>
      </c>
      <c r="C5896" s="60" t="s">
        <v>43</v>
      </c>
      <c r="D5896" s="61">
        <v>226.6</v>
      </c>
      <c r="E5896" s="224">
        <v>0.96909999999999996</v>
      </c>
    </row>
    <row r="5897" spans="1:5" x14ac:dyDescent="0.2">
      <c r="A5897" s="223">
        <v>102127</v>
      </c>
      <c r="B5897" s="7" t="s">
        <v>5883</v>
      </c>
      <c r="C5897" s="60" t="s">
        <v>43</v>
      </c>
      <c r="D5897" s="61">
        <v>809.5</v>
      </c>
      <c r="E5897" s="224">
        <v>0.43969999999999998</v>
      </c>
    </row>
    <row r="5898" spans="1:5" x14ac:dyDescent="0.2">
      <c r="A5898" s="223">
        <v>102121</v>
      </c>
      <c r="B5898" s="7" t="s">
        <v>5884</v>
      </c>
      <c r="C5898" s="60" t="s">
        <v>43</v>
      </c>
      <c r="D5898" s="61">
        <v>266.89999999999998</v>
      </c>
      <c r="E5898" s="224">
        <v>0.97370000000000001</v>
      </c>
    </row>
    <row r="5899" spans="1:5" x14ac:dyDescent="0.2">
      <c r="A5899" s="223">
        <v>102138</v>
      </c>
      <c r="B5899" s="7" t="s">
        <v>5885</v>
      </c>
      <c r="C5899" s="60" t="s">
        <v>43</v>
      </c>
      <c r="D5899" s="61">
        <v>297.06</v>
      </c>
      <c r="E5899" s="224">
        <v>0.97640000000000005</v>
      </c>
    </row>
    <row r="5900" spans="1:5" x14ac:dyDescent="0.2">
      <c r="A5900" s="223">
        <v>102129</v>
      </c>
      <c r="B5900" s="7" t="s">
        <v>5886</v>
      </c>
      <c r="C5900" s="60" t="s">
        <v>43</v>
      </c>
      <c r="D5900" s="61">
        <v>1067.05</v>
      </c>
      <c r="E5900" s="224">
        <v>0.3931</v>
      </c>
    </row>
    <row r="5901" spans="1:5" x14ac:dyDescent="0.2">
      <c r="A5901" s="223">
        <v>102131</v>
      </c>
      <c r="B5901" s="7" t="s">
        <v>5887</v>
      </c>
      <c r="C5901" s="60" t="s">
        <v>43</v>
      </c>
      <c r="D5901" s="61">
        <v>1149.54</v>
      </c>
      <c r="E5901" s="224">
        <v>0.43669999999999998</v>
      </c>
    </row>
    <row r="5902" spans="1:5" x14ac:dyDescent="0.2">
      <c r="A5902" s="223">
        <v>101801</v>
      </c>
      <c r="B5902" s="7" t="s">
        <v>5888</v>
      </c>
      <c r="C5902" s="60" t="s">
        <v>43</v>
      </c>
      <c r="D5902" s="61">
        <v>1148.48</v>
      </c>
      <c r="E5902" s="224">
        <v>0.31490000000000001</v>
      </c>
    </row>
    <row r="5903" spans="1:5" x14ac:dyDescent="0.2">
      <c r="A5903" s="223">
        <v>101800</v>
      </c>
      <c r="B5903" s="7" t="s">
        <v>5889</v>
      </c>
      <c r="C5903" s="60" t="s">
        <v>43</v>
      </c>
      <c r="D5903" s="61">
        <v>1518.25</v>
      </c>
      <c r="E5903" s="224">
        <v>0.38319999999999999</v>
      </c>
    </row>
    <row r="5904" spans="1:5" x14ac:dyDescent="0.2">
      <c r="A5904" s="223">
        <v>98108</v>
      </c>
      <c r="B5904" s="7" t="s">
        <v>5890</v>
      </c>
      <c r="C5904" s="60" t="s">
        <v>43</v>
      </c>
      <c r="D5904" s="61">
        <v>549.20000000000005</v>
      </c>
      <c r="E5904" s="224">
        <v>0.58279999999999998</v>
      </c>
    </row>
    <row r="5905" spans="1:5" x14ac:dyDescent="0.2">
      <c r="A5905" s="223">
        <v>98105</v>
      </c>
      <c r="B5905" s="7" t="s">
        <v>5891</v>
      </c>
      <c r="C5905" s="60" t="s">
        <v>43</v>
      </c>
      <c r="D5905" s="61">
        <v>680.61</v>
      </c>
      <c r="E5905" s="224">
        <v>0.61890000000000001</v>
      </c>
    </row>
    <row r="5906" spans="1:5" x14ac:dyDescent="0.2">
      <c r="A5906" s="223">
        <v>98109</v>
      </c>
      <c r="B5906" s="7" t="s">
        <v>5892</v>
      </c>
      <c r="C5906" s="60" t="s">
        <v>43</v>
      </c>
      <c r="D5906" s="61">
        <v>893.03</v>
      </c>
      <c r="E5906" s="224">
        <v>0.57730000000000004</v>
      </c>
    </row>
    <row r="5907" spans="1:5" x14ac:dyDescent="0.2">
      <c r="A5907" s="223">
        <v>98106</v>
      </c>
      <c r="B5907" s="7" t="s">
        <v>5893</v>
      </c>
      <c r="C5907" s="60" t="s">
        <v>43</v>
      </c>
      <c r="D5907" s="61">
        <v>1121.06</v>
      </c>
      <c r="E5907" s="224">
        <v>0.61570000000000003</v>
      </c>
    </row>
    <row r="5908" spans="1:5" x14ac:dyDescent="0.2">
      <c r="A5908" s="223">
        <v>98110</v>
      </c>
      <c r="B5908" s="7" t="s">
        <v>5894</v>
      </c>
      <c r="C5908" s="60" t="s">
        <v>43</v>
      </c>
      <c r="D5908" s="61">
        <v>499.87</v>
      </c>
      <c r="E5908" s="224">
        <v>3.1800000000000002E-2</v>
      </c>
    </row>
    <row r="5909" spans="1:5" x14ac:dyDescent="0.2">
      <c r="A5909" s="223">
        <v>98107</v>
      </c>
      <c r="B5909" s="7" t="s">
        <v>5895</v>
      </c>
      <c r="C5909" s="60" t="s">
        <v>43</v>
      </c>
      <c r="D5909" s="61">
        <v>308.2</v>
      </c>
      <c r="E5909" s="224">
        <v>0.57140000000000002</v>
      </c>
    </row>
    <row r="5910" spans="1:5" x14ac:dyDescent="0.2">
      <c r="A5910" s="223">
        <v>98104</v>
      </c>
      <c r="B5910" s="7" t="s">
        <v>5896</v>
      </c>
      <c r="C5910" s="60" t="s">
        <v>43</v>
      </c>
      <c r="D5910" s="61">
        <v>389.53</v>
      </c>
      <c r="E5910" s="224">
        <v>0.61309999999999998</v>
      </c>
    </row>
    <row r="5911" spans="1:5" x14ac:dyDescent="0.2">
      <c r="A5911" s="223">
        <v>98102</v>
      </c>
      <c r="B5911" s="7" t="s">
        <v>5897</v>
      </c>
      <c r="C5911" s="60" t="s">
        <v>43</v>
      </c>
      <c r="D5911" s="61">
        <v>183.4</v>
      </c>
      <c r="E5911" s="224">
        <v>3.44E-2</v>
      </c>
    </row>
    <row r="5912" spans="1:5" x14ac:dyDescent="0.2">
      <c r="A5912" s="223">
        <v>98111</v>
      </c>
      <c r="B5912" s="7" t="s">
        <v>5898</v>
      </c>
      <c r="C5912" s="60" t="s">
        <v>43</v>
      </c>
      <c r="D5912" s="61">
        <v>65.78</v>
      </c>
      <c r="E5912" s="224">
        <v>0.13270000000000001</v>
      </c>
    </row>
    <row r="5913" spans="1:5" x14ac:dyDescent="0.2">
      <c r="A5913" s="223">
        <v>97891</v>
      </c>
      <c r="B5913" s="7" t="s">
        <v>5899</v>
      </c>
      <c r="C5913" s="60" t="s">
        <v>43</v>
      </c>
      <c r="D5913" s="61">
        <v>226.3</v>
      </c>
      <c r="E5913" s="224">
        <v>0.60319999999999996</v>
      </c>
    </row>
    <row r="5914" spans="1:5" x14ac:dyDescent="0.2">
      <c r="A5914" s="223">
        <v>97892</v>
      </c>
      <c r="B5914" s="7" t="s">
        <v>5900</v>
      </c>
      <c r="C5914" s="60" t="s">
        <v>43</v>
      </c>
      <c r="D5914" s="61">
        <v>426.41</v>
      </c>
      <c r="E5914" s="224">
        <v>0.57499999999999996</v>
      </c>
    </row>
    <row r="5915" spans="1:5" x14ac:dyDescent="0.2">
      <c r="A5915" s="223">
        <v>97893</v>
      </c>
      <c r="B5915" s="7" t="s">
        <v>5901</v>
      </c>
      <c r="C5915" s="60" t="s">
        <v>43</v>
      </c>
      <c r="D5915" s="61">
        <v>587.24</v>
      </c>
      <c r="E5915" s="224">
        <v>0.57940000000000003</v>
      </c>
    </row>
    <row r="5916" spans="1:5" x14ac:dyDescent="0.2">
      <c r="A5916" s="223">
        <v>97894</v>
      </c>
      <c r="B5916" s="7" t="s">
        <v>5902</v>
      </c>
      <c r="C5916" s="60" t="s">
        <v>43</v>
      </c>
      <c r="D5916" s="61">
        <v>663.38</v>
      </c>
      <c r="E5916" s="224">
        <v>0.50119999999999998</v>
      </c>
    </row>
    <row r="5917" spans="1:5" x14ac:dyDescent="0.2">
      <c r="A5917" s="223">
        <v>97886</v>
      </c>
      <c r="B5917" s="7" t="s">
        <v>5903</v>
      </c>
      <c r="C5917" s="60" t="s">
        <v>43</v>
      </c>
      <c r="D5917" s="61">
        <v>175.9</v>
      </c>
      <c r="E5917" s="224">
        <v>0.63470000000000004</v>
      </c>
    </row>
    <row r="5918" spans="1:5" x14ac:dyDescent="0.2">
      <c r="A5918" s="223">
        <v>97887</v>
      </c>
      <c r="B5918" s="7" t="s">
        <v>5904</v>
      </c>
      <c r="C5918" s="60" t="s">
        <v>43</v>
      </c>
      <c r="D5918" s="61">
        <v>277.20999999999998</v>
      </c>
      <c r="E5918" s="224">
        <v>0.63319999999999999</v>
      </c>
    </row>
    <row r="5919" spans="1:5" x14ac:dyDescent="0.2">
      <c r="A5919" s="223">
        <v>97888</v>
      </c>
      <c r="B5919" s="7" t="s">
        <v>5905</v>
      </c>
      <c r="C5919" s="60" t="s">
        <v>43</v>
      </c>
      <c r="D5919" s="61">
        <v>534.04999999999995</v>
      </c>
      <c r="E5919" s="224">
        <v>0.61360000000000003</v>
      </c>
    </row>
    <row r="5920" spans="1:5" x14ac:dyDescent="0.2">
      <c r="A5920" s="223">
        <v>97889</v>
      </c>
      <c r="B5920" s="7" t="s">
        <v>5906</v>
      </c>
      <c r="C5920" s="60" t="s">
        <v>43</v>
      </c>
      <c r="D5920" s="61">
        <v>724.54</v>
      </c>
      <c r="E5920" s="224">
        <v>0.61480000000000001</v>
      </c>
    </row>
    <row r="5921" spans="1:5" x14ac:dyDescent="0.2">
      <c r="A5921" s="223">
        <v>97890</v>
      </c>
      <c r="B5921" s="7" t="s">
        <v>5907</v>
      </c>
      <c r="C5921" s="60" t="s">
        <v>43</v>
      </c>
      <c r="D5921" s="61">
        <v>829.73</v>
      </c>
      <c r="E5921" s="224">
        <v>0.5544</v>
      </c>
    </row>
    <row r="5922" spans="1:5" x14ac:dyDescent="0.2">
      <c r="A5922" s="223">
        <v>97881</v>
      </c>
      <c r="B5922" s="7" t="s">
        <v>5908</v>
      </c>
      <c r="C5922" s="60" t="s">
        <v>43</v>
      </c>
      <c r="D5922" s="61">
        <v>141.61000000000001</v>
      </c>
      <c r="E5922" s="224">
        <v>0.20880000000000001</v>
      </c>
    </row>
    <row r="5923" spans="1:5" x14ac:dyDescent="0.2">
      <c r="A5923" s="223">
        <v>97882</v>
      </c>
      <c r="B5923" s="7" t="s">
        <v>5909</v>
      </c>
      <c r="C5923" s="60" t="s">
        <v>43</v>
      </c>
      <c r="D5923" s="61">
        <v>223.92</v>
      </c>
      <c r="E5923" s="224">
        <v>0.189</v>
      </c>
    </row>
    <row r="5924" spans="1:5" x14ac:dyDescent="0.2">
      <c r="A5924" s="223">
        <v>97883</v>
      </c>
      <c r="B5924" s="7" t="s">
        <v>5910</v>
      </c>
      <c r="C5924" s="60" t="s">
        <v>43</v>
      </c>
      <c r="D5924" s="61">
        <v>432.69</v>
      </c>
      <c r="E5924" s="224">
        <v>0.17030000000000001</v>
      </c>
    </row>
    <row r="5925" spans="1:5" x14ac:dyDescent="0.2">
      <c r="A5925" s="223">
        <v>97884</v>
      </c>
      <c r="B5925" s="7" t="s">
        <v>5911</v>
      </c>
      <c r="C5925" s="60" t="s">
        <v>43</v>
      </c>
      <c r="D5925" s="61">
        <v>849.72</v>
      </c>
      <c r="E5925" s="224">
        <v>0.14549999999999999</v>
      </c>
    </row>
    <row r="5926" spans="1:5" x14ac:dyDescent="0.2">
      <c r="A5926" s="223">
        <v>97885</v>
      </c>
      <c r="B5926" s="7" t="s">
        <v>5912</v>
      </c>
      <c r="C5926" s="60" t="s">
        <v>43</v>
      </c>
      <c r="D5926" s="61">
        <v>1317.61</v>
      </c>
      <c r="E5926" s="224">
        <v>0.13150000000000001</v>
      </c>
    </row>
    <row r="5927" spans="1:5" x14ac:dyDescent="0.2">
      <c r="A5927" s="223">
        <v>99250</v>
      </c>
      <c r="B5927" s="7" t="s">
        <v>5913</v>
      </c>
      <c r="C5927" s="60" t="s">
        <v>43</v>
      </c>
      <c r="D5927" s="61">
        <v>193.49</v>
      </c>
      <c r="E5927" s="224">
        <v>0.61770000000000003</v>
      </c>
    </row>
    <row r="5928" spans="1:5" x14ac:dyDescent="0.2">
      <c r="A5928" s="223">
        <v>97900</v>
      </c>
      <c r="B5928" s="7" t="s">
        <v>5914</v>
      </c>
      <c r="C5928" s="60" t="s">
        <v>43</v>
      </c>
      <c r="D5928" s="61">
        <v>198.19</v>
      </c>
      <c r="E5928" s="224">
        <v>0.60470000000000002</v>
      </c>
    </row>
    <row r="5929" spans="1:5" x14ac:dyDescent="0.2">
      <c r="A5929" s="223">
        <v>99251</v>
      </c>
      <c r="B5929" s="7" t="s">
        <v>5915</v>
      </c>
      <c r="C5929" s="60" t="s">
        <v>43</v>
      </c>
      <c r="D5929" s="61">
        <v>303.2</v>
      </c>
      <c r="E5929" s="224">
        <v>0.62190000000000001</v>
      </c>
    </row>
    <row r="5930" spans="1:5" x14ac:dyDescent="0.2">
      <c r="A5930" s="223">
        <v>97901</v>
      </c>
      <c r="B5930" s="7" t="s">
        <v>5916</v>
      </c>
      <c r="C5930" s="60" t="s">
        <v>43</v>
      </c>
      <c r="D5930" s="61">
        <v>311.27</v>
      </c>
      <c r="E5930" s="224">
        <v>0.60760000000000003</v>
      </c>
    </row>
    <row r="5931" spans="1:5" x14ac:dyDescent="0.2">
      <c r="A5931" s="223">
        <v>99253</v>
      </c>
      <c r="B5931" s="7" t="s">
        <v>5917</v>
      </c>
      <c r="C5931" s="60" t="s">
        <v>43</v>
      </c>
      <c r="D5931" s="61">
        <v>585.41999999999996</v>
      </c>
      <c r="E5931" s="224">
        <v>0.6099</v>
      </c>
    </row>
    <row r="5932" spans="1:5" x14ac:dyDescent="0.2">
      <c r="A5932" s="223">
        <v>97902</v>
      </c>
      <c r="B5932" s="7" t="s">
        <v>5918</v>
      </c>
      <c r="C5932" s="60" t="s">
        <v>43</v>
      </c>
      <c r="D5932" s="61">
        <v>603.53</v>
      </c>
      <c r="E5932" s="224">
        <v>0.59370000000000001</v>
      </c>
    </row>
    <row r="5933" spans="1:5" x14ac:dyDescent="0.2">
      <c r="A5933" s="223">
        <v>99255</v>
      </c>
      <c r="B5933" s="7" t="s">
        <v>5919</v>
      </c>
      <c r="C5933" s="60" t="s">
        <v>43</v>
      </c>
      <c r="D5933" s="61">
        <v>816.7</v>
      </c>
      <c r="E5933" s="224">
        <v>0.60950000000000004</v>
      </c>
    </row>
    <row r="5934" spans="1:5" x14ac:dyDescent="0.2">
      <c r="A5934" s="223">
        <v>97903</v>
      </c>
      <c r="B5934" s="7" t="s">
        <v>5920</v>
      </c>
      <c r="C5934" s="60" t="s">
        <v>43</v>
      </c>
      <c r="D5934" s="61">
        <v>841.53</v>
      </c>
      <c r="E5934" s="224">
        <v>0.59360000000000002</v>
      </c>
    </row>
    <row r="5935" spans="1:5" x14ac:dyDescent="0.2">
      <c r="A5935" s="223">
        <v>99257</v>
      </c>
      <c r="B5935" s="7" t="s">
        <v>5921</v>
      </c>
      <c r="C5935" s="60" t="s">
        <v>43</v>
      </c>
      <c r="D5935" s="61">
        <v>960.42</v>
      </c>
      <c r="E5935" s="224">
        <v>0.56259999999999999</v>
      </c>
    </row>
    <row r="5936" spans="1:5" x14ac:dyDescent="0.2">
      <c r="A5936" s="223">
        <v>97904</v>
      </c>
      <c r="B5936" s="7" t="s">
        <v>5922</v>
      </c>
      <c r="C5936" s="60" t="s">
        <v>43</v>
      </c>
      <c r="D5936" s="61">
        <v>992.55</v>
      </c>
      <c r="E5936" s="224">
        <v>0.54669999999999996</v>
      </c>
    </row>
    <row r="5937" spans="1:5" x14ac:dyDescent="0.2">
      <c r="A5937" s="223">
        <v>99258</v>
      </c>
      <c r="B5937" s="7" t="s">
        <v>5923</v>
      </c>
      <c r="C5937" s="60" t="s">
        <v>43</v>
      </c>
      <c r="D5937" s="61">
        <v>262.16000000000003</v>
      </c>
      <c r="E5937" s="224">
        <v>0.58740000000000003</v>
      </c>
    </row>
    <row r="5938" spans="1:5" x14ac:dyDescent="0.2">
      <c r="A5938" s="223">
        <v>97905</v>
      </c>
      <c r="B5938" s="7" t="s">
        <v>5924</v>
      </c>
      <c r="C5938" s="60" t="s">
        <v>43</v>
      </c>
      <c r="D5938" s="61">
        <v>267.27999999999997</v>
      </c>
      <c r="E5938" s="224">
        <v>0.57740000000000002</v>
      </c>
    </row>
    <row r="5939" spans="1:5" x14ac:dyDescent="0.2">
      <c r="A5939" s="223">
        <v>99260</v>
      </c>
      <c r="B5939" s="7" t="s">
        <v>5925</v>
      </c>
      <c r="C5939" s="60" t="s">
        <v>43</v>
      </c>
      <c r="D5939" s="61">
        <v>486.8</v>
      </c>
      <c r="E5939" s="224">
        <v>0.56859999999999999</v>
      </c>
    </row>
    <row r="5940" spans="1:5" x14ac:dyDescent="0.2">
      <c r="A5940" s="223">
        <v>97906</v>
      </c>
      <c r="B5940" s="7" t="s">
        <v>5926</v>
      </c>
      <c r="C5940" s="60" t="s">
        <v>43</v>
      </c>
      <c r="D5940" s="61">
        <v>498.21</v>
      </c>
      <c r="E5940" s="224">
        <v>0.55720000000000003</v>
      </c>
    </row>
    <row r="5941" spans="1:5" x14ac:dyDescent="0.2">
      <c r="A5941" s="223">
        <v>99262</v>
      </c>
      <c r="B5941" s="7" t="s">
        <v>5927</v>
      </c>
      <c r="C5941" s="60" t="s">
        <v>43</v>
      </c>
      <c r="D5941" s="61">
        <v>690.88</v>
      </c>
      <c r="E5941" s="224">
        <v>0.57220000000000004</v>
      </c>
    </row>
    <row r="5942" spans="1:5" x14ac:dyDescent="0.2">
      <c r="A5942" s="223">
        <v>97907</v>
      </c>
      <c r="B5942" s="7" t="s">
        <v>5928</v>
      </c>
      <c r="C5942" s="60" t="s">
        <v>43</v>
      </c>
      <c r="D5942" s="61">
        <v>707.16</v>
      </c>
      <c r="E5942" s="224">
        <v>0.56069999999999998</v>
      </c>
    </row>
    <row r="5943" spans="1:5" x14ac:dyDescent="0.2">
      <c r="A5943" s="223">
        <v>99264</v>
      </c>
      <c r="B5943" s="7" t="s">
        <v>5929</v>
      </c>
      <c r="C5943" s="60" t="s">
        <v>43</v>
      </c>
      <c r="D5943" s="61">
        <v>811.52</v>
      </c>
      <c r="E5943" s="224">
        <v>0.51649999999999996</v>
      </c>
    </row>
    <row r="5944" spans="1:5" x14ac:dyDescent="0.2">
      <c r="A5944" s="223">
        <v>97908</v>
      </c>
      <c r="B5944" s="7" t="s">
        <v>5930</v>
      </c>
      <c r="C5944" s="60" t="s">
        <v>43</v>
      </c>
      <c r="D5944" s="61">
        <v>833.53</v>
      </c>
      <c r="E5944" s="224">
        <v>0.50470000000000004</v>
      </c>
    </row>
    <row r="5945" spans="1:5" x14ac:dyDescent="0.2">
      <c r="A5945" s="223">
        <v>97895</v>
      </c>
      <c r="B5945" s="7" t="s">
        <v>5931</v>
      </c>
      <c r="C5945" s="60" t="s">
        <v>43</v>
      </c>
      <c r="D5945" s="61">
        <v>193.03</v>
      </c>
      <c r="E5945" s="224">
        <v>1.9199999999999998E-2</v>
      </c>
    </row>
    <row r="5946" spans="1:5" x14ac:dyDescent="0.2">
      <c r="A5946" s="223">
        <v>97896</v>
      </c>
      <c r="B5946" s="7" t="s">
        <v>5932</v>
      </c>
      <c r="C5946" s="60" t="s">
        <v>43</v>
      </c>
      <c r="D5946" s="61">
        <v>358.03</v>
      </c>
      <c r="E5946" s="224">
        <v>2.1499999999999998E-2</v>
      </c>
    </row>
    <row r="5947" spans="1:5" x14ac:dyDescent="0.2">
      <c r="A5947" s="223">
        <v>97897</v>
      </c>
      <c r="B5947" s="7" t="s">
        <v>5933</v>
      </c>
      <c r="C5947" s="60" t="s">
        <v>43</v>
      </c>
      <c r="D5947" s="61">
        <v>464.34</v>
      </c>
      <c r="E5947" s="224">
        <v>3.1099999999999999E-2</v>
      </c>
    </row>
    <row r="5948" spans="1:5" x14ac:dyDescent="0.2">
      <c r="A5948" s="223">
        <v>97898</v>
      </c>
      <c r="B5948" s="7" t="s">
        <v>5934</v>
      </c>
      <c r="C5948" s="60" t="s">
        <v>43</v>
      </c>
      <c r="D5948" s="61">
        <v>899.61</v>
      </c>
      <c r="E5948" s="224">
        <v>0.1321</v>
      </c>
    </row>
    <row r="5949" spans="1:5" x14ac:dyDescent="0.2">
      <c r="A5949" s="223">
        <v>101795</v>
      </c>
      <c r="B5949" s="7" t="s">
        <v>5935</v>
      </c>
      <c r="C5949" s="60" t="s">
        <v>43</v>
      </c>
      <c r="D5949" s="61">
        <v>658.81</v>
      </c>
      <c r="E5949" s="224">
        <v>0.47170000000000001</v>
      </c>
    </row>
    <row r="5950" spans="1:5" x14ac:dyDescent="0.2">
      <c r="A5950" s="223">
        <v>101802</v>
      </c>
      <c r="B5950" s="7" t="s">
        <v>5936</v>
      </c>
      <c r="C5950" s="60" t="s">
        <v>43</v>
      </c>
      <c r="D5950" s="61">
        <v>1949.81</v>
      </c>
      <c r="E5950" s="224">
        <v>0.44140000000000001</v>
      </c>
    </row>
    <row r="5951" spans="1:5" x14ac:dyDescent="0.2">
      <c r="A5951" s="223">
        <v>101803</v>
      </c>
      <c r="B5951" s="7" t="s">
        <v>5937</v>
      </c>
      <c r="C5951" s="60" t="s">
        <v>43</v>
      </c>
      <c r="D5951" s="61">
        <v>1232.92</v>
      </c>
      <c r="E5951" s="224">
        <v>0.48599999999999999</v>
      </c>
    </row>
    <row r="5952" spans="1:5" x14ac:dyDescent="0.2">
      <c r="A5952" s="223">
        <v>101804</v>
      </c>
      <c r="B5952" s="7" t="s">
        <v>5938</v>
      </c>
      <c r="C5952" s="60" t="s">
        <v>43</v>
      </c>
      <c r="D5952" s="61">
        <v>1550.56</v>
      </c>
      <c r="E5952" s="224">
        <v>0.45579999999999998</v>
      </c>
    </row>
    <row r="5953" spans="1:5" x14ac:dyDescent="0.2">
      <c r="A5953" s="223">
        <v>101805</v>
      </c>
      <c r="B5953" s="7" t="s">
        <v>5939</v>
      </c>
      <c r="C5953" s="60" t="s">
        <v>43</v>
      </c>
      <c r="D5953" s="61">
        <v>1969.48</v>
      </c>
      <c r="E5953" s="224">
        <v>0.4577</v>
      </c>
    </row>
    <row r="5954" spans="1:5" x14ac:dyDescent="0.2">
      <c r="A5954" s="223">
        <v>98115</v>
      </c>
      <c r="B5954" s="7" t="s">
        <v>5940</v>
      </c>
      <c r="C5954" s="60" t="s">
        <v>43</v>
      </c>
      <c r="D5954" s="61">
        <v>106.33</v>
      </c>
      <c r="E5954" s="224">
        <v>0.65639999999999998</v>
      </c>
    </row>
    <row r="5955" spans="1:5" x14ac:dyDescent="0.2">
      <c r="A5955" s="223">
        <v>98114</v>
      </c>
      <c r="B5955" s="7" t="s">
        <v>5941</v>
      </c>
      <c r="C5955" s="60" t="s">
        <v>43</v>
      </c>
      <c r="D5955" s="61">
        <v>629.24</v>
      </c>
      <c r="E5955" s="224">
        <v>9.4299999999999995E-2</v>
      </c>
    </row>
    <row r="5956" spans="1:5" x14ac:dyDescent="0.2">
      <c r="A5956" s="223">
        <v>98112</v>
      </c>
      <c r="B5956" s="7" t="s">
        <v>5942</v>
      </c>
      <c r="C5956" s="60" t="s">
        <v>43</v>
      </c>
      <c r="D5956" s="61">
        <v>108.44</v>
      </c>
      <c r="E5956" s="224">
        <v>0.224</v>
      </c>
    </row>
    <row r="5957" spans="1:5" x14ac:dyDescent="0.2">
      <c r="A5957" s="223">
        <v>100128</v>
      </c>
      <c r="B5957" s="7" t="s">
        <v>5943</v>
      </c>
      <c r="C5957" s="60" t="s">
        <v>43</v>
      </c>
      <c r="D5957" s="61">
        <v>1811.31</v>
      </c>
      <c r="E5957" s="224">
        <v>1.9199999999999998E-2</v>
      </c>
    </row>
    <row r="5958" spans="1:5" x14ac:dyDescent="0.2">
      <c r="A5958" s="223">
        <v>102623</v>
      </c>
      <c r="B5958" s="7" t="s">
        <v>5944</v>
      </c>
      <c r="C5958" s="60" t="s">
        <v>43</v>
      </c>
      <c r="D5958" s="61">
        <v>943.16</v>
      </c>
      <c r="E5958" s="224">
        <v>0.1231</v>
      </c>
    </row>
    <row r="5959" spans="1:5" x14ac:dyDescent="0.2">
      <c r="A5959" s="223">
        <v>102607</v>
      </c>
      <c r="B5959" s="7" t="s">
        <v>5945</v>
      </c>
      <c r="C5959" s="60" t="s">
        <v>43</v>
      </c>
      <c r="D5959" s="61">
        <v>463.52</v>
      </c>
      <c r="E5959" s="224">
        <v>1.7899999999999999E-2</v>
      </c>
    </row>
    <row r="5960" spans="1:5" x14ac:dyDescent="0.2">
      <c r="A5960" s="223">
        <v>102608</v>
      </c>
      <c r="B5960" s="7" t="s">
        <v>5946</v>
      </c>
      <c r="C5960" s="60" t="s">
        <v>43</v>
      </c>
      <c r="D5960" s="61">
        <v>1061.74</v>
      </c>
      <c r="E5960" s="224">
        <v>1.04E-2</v>
      </c>
    </row>
    <row r="5961" spans="1:5" x14ac:dyDescent="0.2">
      <c r="A5961" s="223">
        <v>102609</v>
      </c>
      <c r="B5961" s="7" t="s">
        <v>5947</v>
      </c>
      <c r="C5961" s="60" t="s">
        <v>43</v>
      </c>
      <c r="D5961" s="61">
        <v>1206.6199999999999</v>
      </c>
      <c r="E5961" s="224">
        <v>1.23E-2</v>
      </c>
    </row>
    <row r="5962" spans="1:5" x14ac:dyDescent="0.2">
      <c r="A5962" s="223">
        <v>102610</v>
      </c>
      <c r="B5962" s="7" t="s">
        <v>5948</v>
      </c>
      <c r="C5962" s="60" t="s">
        <v>43</v>
      </c>
      <c r="D5962" s="61">
        <v>2073.2199999999998</v>
      </c>
      <c r="E5962" s="224">
        <v>8.9999999999999993E-3</v>
      </c>
    </row>
    <row r="5963" spans="1:5" x14ac:dyDescent="0.2">
      <c r="A5963" s="223">
        <v>102622</v>
      </c>
      <c r="B5963" s="7" t="s">
        <v>5949</v>
      </c>
      <c r="C5963" s="60" t="s">
        <v>43</v>
      </c>
      <c r="D5963" s="61">
        <v>694.57</v>
      </c>
      <c r="E5963" s="224">
        <v>0.15140000000000001</v>
      </c>
    </row>
    <row r="5964" spans="1:5" x14ac:dyDescent="0.2">
      <c r="A5964" s="223">
        <v>102605</v>
      </c>
      <c r="B5964" s="7" t="s">
        <v>5950</v>
      </c>
      <c r="C5964" s="60" t="s">
        <v>43</v>
      </c>
      <c r="D5964" s="61">
        <v>281.07</v>
      </c>
      <c r="E5964" s="224">
        <v>2.06E-2</v>
      </c>
    </row>
    <row r="5965" spans="1:5" x14ac:dyDescent="0.2">
      <c r="A5965" s="223">
        <v>102606</v>
      </c>
      <c r="B5965" s="7" t="s">
        <v>5951</v>
      </c>
      <c r="C5965" s="60" t="s">
        <v>43</v>
      </c>
      <c r="D5965" s="61">
        <v>432.94</v>
      </c>
      <c r="E5965" s="224">
        <v>1.6500000000000001E-2</v>
      </c>
    </row>
    <row r="5966" spans="1:5" x14ac:dyDescent="0.2">
      <c r="A5966" s="223">
        <v>102613</v>
      </c>
      <c r="B5966" s="7" t="s">
        <v>5952</v>
      </c>
      <c r="C5966" s="60" t="s">
        <v>43</v>
      </c>
      <c r="D5966" s="61">
        <v>649.48</v>
      </c>
      <c r="E5966" s="224">
        <v>1.2999999999999999E-2</v>
      </c>
    </row>
    <row r="5967" spans="1:5" x14ac:dyDescent="0.2">
      <c r="A5967" s="223">
        <v>102619</v>
      </c>
      <c r="B5967" s="7" t="s">
        <v>5953</v>
      </c>
      <c r="C5967" s="60" t="s">
        <v>43</v>
      </c>
      <c r="D5967" s="61">
        <v>5579.6</v>
      </c>
      <c r="E5967" s="224">
        <v>3.8399999999999997E-2</v>
      </c>
    </row>
    <row r="5968" spans="1:5" x14ac:dyDescent="0.2">
      <c r="A5968" s="223">
        <v>102614</v>
      </c>
      <c r="B5968" s="7" t="s">
        <v>5954</v>
      </c>
      <c r="C5968" s="60" t="s">
        <v>43</v>
      </c>
      <c r="D5968" s="61">
        <v>998.45</v>
      </c>
      <c r="E5968" s="224">
        <v>1.09E-2</v>
      </c>
    </row>
    <row r="5969" spans="1:5" x14ac:dyDescent="0.2">
      <c r="A5969" s="223">
        <v>102620</v>
      </c>
      <c r="B5969" s="7" t="s">
        <v>5955</v>
      </c>
      <c r="C5969" s="60" t="s">
        <v>43</v>
      </c>
      <c r="D5969" s="61">
        <v>8083.07</v>
      </c>
      <c r="E5969" s="224">
        <v>2.6499999999999999E-2</v>
      </c>
    </row>
    <row r="5970" spans="1:5" x14ac:dyDescent="0.2">
      <c r="A5970" s="223">
        <v>102615</v>
      </c>
      <c r="B5970" s="7" t="s">
        <v>5956</v>
      </c>
      <c r="C5970" s="60" t="s">
        <v>43</v>
      </c>
      <c r="D5970" s="61">
        <v>1253.06</v>
      </c>
      <c r="E5970" s="224">
        <v>1.09E-2</v>
      </c>
    </row>
    <row r="5971" spans="1:5" x14ac:dyDescent="0.2">
      <c r="A5971" s="223">
        <v>102621</v>
      </c>
      <c r="B5971" s="7" t="s">
        <v>5957</v>
      </c>
      <c r="C5971" s="60" t="s">
        <v>43</v>
      </c>
      <c r="D5971" s="61">
        <v>12397.2</v>
      </c>
      <c r="E5971" s="224">
        <v>1.7299999999999999E-2</v>
      </c>
    </row>
    <row r="5972" spans="1:5" x14ac:dyDescent="0.2">
      <c r="A5972" s="223">
        <v>102616</v>
      </c>
      <c r="B5972" s="7" t="s">
        <v>5958</v>
      </c>
      <c r="C5972" s="60" t="s">
        <v>43</v>
      </c>
      <c r="D5972" s="61">
        <v>1854.71</v>
      </c>
      <c r="E5972" s="224">
        <v>9.7000000000000003E-3</v>
      </c>
    </row>
    <row r="5973" spans="1:5" x14ac:dyDescent="0.2">
      <c r="A5973" s="223">
        <v>102611</v>
      </c>
      <c r="B5973" s="7" t="s">
        <v>5959</v>
      </c>
      <c r="C5973" s="60" t="s">
        <v>43</v>
      </c>
      <c r="D5973" s="61">
        <v>466.7</v>
      </c>
      <c r="E5973" s="224">
        <v>1.3599999999999999E-2</v>
      </c>
    </row>
    <row r="5974" spans="1:5" x14ac:dyDescent="0.2">
      <c r="A5974" s="223">
        <v>102617</v>
      </c>
      <c r="B5974" s="7" t="s">
        <v>5960</v>
      </c>
      <c r="C5974" s="60" t="s">
        <v>43</v>
      </c>
      <c r="D5974" s="61">
        <v>3474.28</v>
      </c>
      <c r="E5974" s="224">
        <v>6.1699999999999998E-2</v>
      </c>
    </row>
    <row r="5975" spans="1:5" x14ac:dyDescent="0.2">
      <c r="A5975" s="223">
        <v>102618</v>
      </c>
      <c r="B5975" s="7" t="s">
        <v>5961</v>
      </c>
      <c r="C5975" s="60" t="s">
        <v>43</v>
      </c>
      <c r="D5975" s="61">
        <v>4169.38</v>
      </c>
      <c r="E5975" s="224">
        <v>5.1400000000000001E-2</v>
      </c>
    </row>
    <row r="5976" spans="1:5" x14ac:dyDescent="0.2">
      <c r="A5976" s="223">
        <v>102612</v>
      </c>
      <c r="B5976" s="7" t="s">
        <v>5962</v>
      </c>
      <c r="C5976" s="60" t="s">
        <v>43</v>
      </c>
      <c r="D5976" s="61">
        <v>669.84</v>
      </c>
      <c r="E5976" s="224">
        <v>1.0500000000000001E-2</v>
      </c>
    </row>
    <row r="5977" spans="1:5" x14ac:dyDescent="0.2">
      <c r="A5977" s="223">
        <v>102603</v>
      </c>
      <c r="B5977" s="7" t="s">
        <v>5963</v>
      </c>
      <c r="C5977" s="60" t="s">
        <v>43</v>
      </c>
      <c r="D5977" s="61">
        <v>11.23</v>
      </c>
      <c r="E5977" s="224">
        <v>1</v>
      </c>
    </row>
    <row r="5978" spans="1:5" x14ac:dyDescent="0.2">
      <c r="A5978" s="223">
        <v>102587</v>
      </c>
      <c r="B5978" s="7" t="s">
        <v>5964</v>
      </c>
      <c r="C5978" s="60" t="s">
        <v>43</v>
      </c>
      <c r="D5978" s="61">
        <v>3.85</v>
      </c>
      <c r="E5978" s="224">
        <v>1</v>
      </c>
    </row>
    <row r="5979" spans="1:5" x14ac:dyDescent="0.2">
      <c r="A5979" s="223">
        <v>102589</v>
      </c>
      <c r="B5979" s="7" t="s">
        <v>5965</v>
      </c>
      <c r="C5979" s="60" t="s">
        <v>43</v>
      </c>
      <c r="D5979" s="61">
        <v>4.28</v>
      </c>
      <c r="E5979" s="224">
        <v>1</v>
      </c>
    </row>
    <row r="5980" spans="1:5" x14ac:dyDescent="0.2">
      <c r="A5980" s="223">
        <v>102591</v>
      </c>
      <c r="B5980" s="7" t="s">
        <v>5966</v>
      </c>
      <c r="C5980" s="60" t="s">
        <v>43</v>
      </c>
      <c r="D5980" s="61">
        <v>4.72</v>
      </c>
      <c r="E5980" s="224">
        <v>1</v>
      </c>
    </row>
    <row r="5981" spans="1:5" x14ac:dyDescent="0.2">
      <c r="A5981" s="223">
        <v>102593</v>
      </c>
      <c r="B5981" s="7" t="s">
        <v>5967</v>
      </c>
      <c r="C5981" s="60" t="s">
        <v>43</v>
      </c>
      <c r="D5981" s="61">
        <v>5.32</v>
      </c>
      <c r="E5981" s="224">
        <v>1</v>
      </c>
    </row>
    <row r="5982" spans="1:5" x14ac:dyDescent="0.2">
      <c r="A5982" s="223">
        <v>102595</v>
      </c>
      <c r="B5982" s="7" t="s">
        <v>5968</v>
      </c>
      <c r="C5982" s="60" t="s">
        <v>43</v>
      </c>
      <c r="D5982" s="61">
        <v>6.02</v>
      </c>
      <c r="E5982" s="224">
        <v>1</v>
      </c>
    </row>
    <row r="5983" spans="1:5" x14ac:dyDescent="0.2">
      <c r="A5983" s="223">
        <v>102597</v>
      </c>
      <c r="B5983" s="7" t="s">
        <v>5969</v>
      </c>
      <c r="C5983" s="60" t="s">
        <v>43</v>
      </c>
      <c r="D5983" s="61">
        <v>6.88</v>
      </c>
      <c r="E5983" s="224">
        <v>1</v>
      </c>
    </row>
    <row r="5984" spans="1:5" x14ac:dyDescent="0.2">
      <c r="A5984" s="223">
        <v>102599</v>
      </c>
      <c r="B5984" s="7" t="s">
        <v>5970</v>
      </c>
      <c r="C5984" s="60" t="s">
        <v>43</v>
      </c>
      <c r="D5984" s="61">
        <v>7.76</v>
      </c>
      <c r="E5984" s="224">
        <v>1</v>
      </c>
    </row>
    <row r="5985" spans="1:5" x14ac:dyDescent="0.2">
      <c r="A5985" s="223">
        <v>102601</v>
      </c>
      <c r="B5985" s="7" t="s">
        <v>5971</v>
      </c>
      <c r="C5985" s="60" t="s">
        <v>43</v>
      </c>
      <c r="D5985" s="61">
        <v>9.06</v>
      </c>
      <c r="E5985" s="224">
        <v>1</v>
      </c>
    </row>
    <row r="5986" spans="1:5" x14ac:dyDescent="0.2">
      <c r="A5986" s="223">
        <v>102604</v>
      </c>
      <c r="B5986" s="7" t="s">
        <v>5972</v>
      </c>
      <c r="C5986" s="60" t="s">
        <v>43</v>
      </c>
      <c r="D5986" s="61">
        <v>12.95</v>
      </c>
      <c r="E5986" s="224">
        <v>1</v>
      </c>
    </row>
    <row r="5987" spans="1:5" x14ac:dyDescent="0.2">
      <c r="A5987" s="223">
        <v>102588</v>
      </c>
      <c r="B5987" s="7" t="s">
        <v>5973</v>
      </c>
      <c r="C5987" s="60" t="s">
        <v>43</v>
      </c>
      <c r="D5987" s="61">
        <v>5.57</v>
      </c>
      <c r="E5987" s="224">
        <v>1</v>
      </c>
    </row>
    <row r="5988" spans="1:5" x14ac:dyDescent="0.2">
      <c r="A5988" s="223">
        <v>102590</v>
      </c>
      <c r="B5988" s="7" t="s">
        <v>5974</v>
      </c>
      <c r="C5988" s="60" t="s">
        <v>43</v>
      </c>
      <c r="D5988" s="61">
        <v>6</v>
      </c>
      <c r="E5988" s="224">
        <v>1</v>
      </c>
    </row>
    <row r="5989" spans="1:5" x14ac:dyDescent="0.2">
      <c r="A5989" s="223">
        <v>102592</v>
      </c>
      <c r="B5989" s="7" t="s">
        <v>5975</v>
      </c>
      <c r="C5989" s="60" t="s">
        <v>43</v>
      </c>
      <c r="D5989" s="61">
        <v>6.43</v>
      </c>
      <c r="E5989" s="224">
        <v>1</v>
      </c>
    </row>
    <row r="5990" spans="1:5" x14ac:dyDescent="0.2">
      <c r="A5990" s="223">
        <v>102594</v>
      </c>
      <c r="B5990" s="7" t="s">
        <v>5976</v>
      </c>
      <c r="C5990" s="60" t="s">
        <v>43</v>
      </c>
      <c r="D5990" s="61">
        <v>7.05</v>
      </c>
      <c r="E5990" s="224">
        <v>1</v>
      </c>
    </row>
    <row r="5991" spans="1:5" x14ac:dyDescent="0.2">
      <c r="A5991" s="223">
        <v>102596</v>
      </c>
      <c r="B5991" s="7" t="s">
        <v>5977</v>
      </c>
      <c r="C5991" s="60" t="s">
        <v>43</v>
      </c>
      <c r="D5991" s="61">
        <v>7.74</v>
      </c>
      <c r="E5991" s="224">
        <v>1</v>
      </c>
    </row>
    <row r="5992" spans="1:5" x14ac:dyDescent="0.2">
      <c r="A5992" s="223">
        <v>102598</v>
      </c>
      <c r="B5992" s="7" t="s">
        <v>5978</v>
      </c>
      <c r="C5992" s="60" t="s">
        <v>43</v>
      </c>
      <c r="D5992" s="61">
        <v>8.61</v>
      </c>
      <c r="E5992" s="224">
        <v>1</v>
      </c>
    </row>
    <row r="5993" spans="1:5" x14ac:dyDescent="0.2">
      <c r="A5993" s="223">
        <v>102600</v>
      </c>
      <c r="B5993" s="7" t="s">
        <v>5979</v>
      </c>
      <c r="C5993" s="60" t="s">
        <v>43</v>
      </c>
      <c r="D5993" s="61">
        <v>9.48</v>
      </c>
      <c r="E5993" s="224">
        <v>1</v>
      </c>
    </row>
    <row r="5994" spans="1:5" x14ac:dyDescent="0.2">
      <c r="A5994" s="223">
        <v>102602</v>
      </c>
      <c r="B5994" s="7" t="s">
        <v>5980</v>
      </c>
      <c r="C5994" s="60" t="s">
        <v>43</v>
      </c>
      <c r="D5994" s="61">
        <v>10.78</v>
      </c>
      <c r="E5994" s="224">
        <v>1</v>
      </c>
    </row>
    <row r="5995" spans="1:5" x14ac:dyDescent="0.2">
      <c r="A5995" s="223">
        <v>103005</v>
      </c>
      <c r="B5995" s="7" t="s">
        <v>5981</v>
      </c>
      <c r="C5995" s="60" t="s">
        <v>43</v>
      </c>
      <c r="D5995" s="61">
        <v>635.91999999999996</v>
      </c>
      <c r="E5995" s="224">
        <v>0.3518</v>
      </c>
    </row>
    <row r="5996" spans="1:5" x14ac:dyDescent="0.2">
      <c r="A5996" s="223">
        <v>103006</v>
      </c>
      <c r="B5996" s="7" t="s">
        <v>5982</v>
      </c>
      <c r="C5996" s="60" t="s">
        <v>43</v>
      </c>
      <c r="D5996" s="61">
        <v>806.9</v>
      </c>
      <c r="E5996" s="224">
        <v>0.35139999999999999</v>
      </c>
    </row>
    <row r="5997" spans="1:5" x14ac:dyDescent="0.2">
      <c r="A5997" s="223">
        <v>103007</v>
      </c>
      <c r="B5997" s="7" t="s">
        <v>5983</v>
      </c>
      <c r="C5997" s="60" t="s">
        <v>43</v>
      </c>
      <c r="D5997" s="61">
        <v>1067.1500000000001</v>
      </c>
      <c r="E5997" s="224">
        <v>0.34010000000000001</v>
      </c>
    </row>
    <row r="5998" spans="1:5" x14ac:dyDescent="0.2">
      <c r="A5998" s="223">
        <v>102989</v>
      </c>
      <c r="B5998" s="7" t="s">
        <v>5984</v>
      </c>
      <c r="C5998" s="60" t="s">
        <v>23</v>
      </c>
      <c r="D5998" s="61">
        <v>38.51</v>
      </c>
      <c r="E5998" s="224">
        <v>0.35339999999999999</v>
      </c>
    </row>
    <row r="5999" spans="1:5" x14ac:dyDescent="0.2">
      <c r="A5999" s="223">
        <v>102990</v>
      </c>
      <c r="B5999" s="7" t="s">
        <v>5985</v>
      </c>
      <c r="C5999" s="60" t="s">
        <v>23</v>
      </c>
      <c r="D5999" s="61">
        <v>48.51</v>
      </c>
      <c r="E5999" s="224">
        <v>0.36840000000000001</v>
      </c>
    </row>
    <row r="6000" spans="1:5" x14ac:dyDescent="0.2">
      <c r="A6000" s="223">
        <v>102991</v>
      </c>
      <c r="B6000" s="7" t="s">
        <v>5986</v>
      </c>
      <c r="C6000" s="60" t="s">
        <v>23</v>
      </c>
      <c r="D6000" s="61">
        <v>63.86</v>
      </c>
      <c r="E6000" s="224">
        <v>0.37180000000000002</v>
      </c>
    </row>
    <row r="6001" spans="1:5" x14ac:dyDescent="0.2">
      <c r="A6001" s="223">
        <v>102992</v>
      </c>
      <c r="B6001" s="7" t="s">
        <v>5987</v>
      </c>
      <c r="C6001" s="60" t="s">
        <v>23</v>
      </c>
      <c r="D6001" s="61">
        <v>94.57</v>
      </c>
      <c r="E6001" s="224">
        <v>0.17560000000000001</v>
      </c>
    </row>
    <row r="6002" spans="1:5" x14ac:dyDescent="0.2">
      <c r="A6002" s="223">
        <v>102993</v>
      </c>
      <c r="B6002" s="7" t="s">
        <v>5988</v>
      </c>
      <c r="C6002" s="60" t="s">
        <v>23</v>
      </c>
      <c r="D6002" s="61">
        <v>123.03</v>
      </c>
      <c r="E6002" s="224">
        <v>0.17780000000000001</v>
      </c>
    </row>
    <row r="6003" spans="1:5" x14ac:dyDescent="0.2">
      <c r="A6003" s="223">
        <v>102994</v>
      </c>
      <c r="B6003" s="7" t="s">
        <v>5989</v>
      </c>
      <c r="C6003" s="60" t="s">
        <v>23</v>
      </c>
      <c r="D6003" s="61">
        <v>229.66</v>
      </c>
      <c r="E6003" s="224">
        <v>0.1784</v>
      </c>
    </row>
    <row r="6004" spans="1:5" x14ac:dyDescent="0.2">
      <c r="A6004" s="223">
        <v>105944</v>
      </c>
      <c r="B6004" s="7" t="s">
        <v>5990</v>
      </c>
      <c r="C6004" s="60" t="s">
        <v>24</v>
      </c>
      <c r="D6004" s="61">
        <v>850.92</v>
      </c>
      <c r="E6004" s="224">
        <v>0.39290000000000003</v>
      </c>
    </row>
    <row r="6005" spans="1:5" x14ac:dyDescent="0.2">
      <c r="A6005" s="223">
        <v>106004</v>
      </c>
      <c r="B6005" s="7" t="s">
        <v>5991</v>
      </c>
      <c r="C6005" s="60" t="s">
        <v>23</v>
      </c>
      <c r="D6005" s="61">
        <v>181.5</v>
      </c>
      <c r="E6005" s="224">
        <v>0.52690000000000003</v>
      </c>
    </row>
    <row r="6006" spans="1:5" x14ac:dyDescent="0.2">
      <c r="A6006" s="223">
        <v>106005</v>
      </c>
      <c r="B6006" s="7" t="s">
        <v>5992</v>
      </c>
      <c r="C6006" s="60" t="s">
        <v>23</v>
      </c>
      <c r="D6006" s="61">
        <v>214.53</v>
      </c>
      <c r="E6006" s="224">
        <v>0.52790000000000004</v>
      </c>
    </row>
    <row r="6007" spans="1:5" x14ac:dyDescent="0.2">
      <c r="A6007" s="223">
        <v>106006</v>
      </c>
      <c r="B6007" s="7" t="s">
        <v>5993</v>
      </c>
      <c r="C6007" s="60" t="s">
        <v>23</v>
      </c>
      <c r="D6007" s="61">
        <v>255.62</v>
      </c>
      <c r="E6007" s="224">
        <v>0.52729999999999999</v>
      </c>
    </row>
    <row r="6008" spans="1:5" x14ac:dyDescent="0.2">
      <c r="A6008" s="223">
        <v>106007</v>
      </c>
      <c r="B6008" s="7" t="s">
        <v>5994</v>
      </c>
      <c r="C6008" s="60" t="s">
        <v>23</v>
      </c>
      <c r="D6008" s="61">
        <v>291.33999999999997</v>
      </c>
      <c r="E6008" s="224">
        <v>0.52759999999999996</v>
      </c>
    </row>
    <row r="6009" spans="1:5" x14ac:dyDescent="0.2">
      <c r="A6009" s="223">
        <v>106008</v>
      </c>
      <c r="B6009" s="7" t="s">
        <v>5995</v>
      </c>
      <c r="C6009" s="60" t="s">
        <v>23</v>
      </c>
      <c r="D6009" s="61">
        <v>327.05</v>
      </c>
      <c r="E6009" s="224">
        <v>0.52790000000000004</v>
      </c>
    </row>
    <row r="6010" spans="1:5" x14ac:dyDescent="0.2">
      <c r="A6010" s="223">
        <v>106009</v>
      </c>
      <c r="B6010" s="7" t="s">
        <v>5996</v>
      </c>
      <c r="C6010" s="60" t="s">
        <v>23</v>
      </c>
      <c r="D6010" s="61">
        <v>403.86</v>
      </c>
      <c r="E6010" s="224">
        <v>0.52769999999999995</v>
      </c>
    </row>
    <row r="6011" spans="1:5" x14ac:dyDescent="0.2">
      <c r="A6011" s="223">
        <v>106010</v>
      </c>
      <c r="B6011" s="7" t="s">
        <v>5997</v>
      </c>
      <c r="C6011" s="60" t="s">
        <v>23</v>
      </c>
      <c r="D6011" s="61">
        <v>472.62</v>
      </c>
      <c r="E6011" s="224">
        <v>0.5282</v>
      </c>
    </row>
    <row r="6012" spans="1:5" x14ac:dyDescent="0.2">
      <c r="A6012" s="223">
        <v>106011</v>
      </c>
      <c r="B6012" s="7" t="s">
        <v>5998</v>
      </c>
      <c r="C6012" s="60" t="s">
        <v>23</v>
      </c>
      <c r="D6012" s="61">
        <v>871.81</v>
      </c>
      <c r="E6012" s="224">
        <v>0.41449999999999998</v>
      </c>
    </row>
    <row r="6013" spans="1:5" x14ac:dyDescent="0.2">
      <c r="A6013" s="223">
        <v>106013</v>
      </c>
      <c r="B6013" s="7" t="s">
        <v>5999</v>
      </c>
      <c r="C6013" s="60" t="s">
        <v>23</v>
      </c>
      <c r="D6013" s="61">
        <v>1087.3800000000001</v>
      </c>
      <c r="E6013" s="224">
        <v>0.41909999999999997</v>
      </c>
    </row>
    <row r="6014" spans="1:5" x14ac:dyDescent="0.2">
      <c r="A6014" s="223">
        <v>106012</v>
      </c>
      <c r="B6014" s="7" t="s">
        <v>6000</v>
      </c>
      <c r="C6014" s="60" t="s">
        <v>23</v>
      </c>
      <c r="D6014" s="61">
        <v>963.03</v>
      </c>
      <c r="E6014" s="224">
        <v>0.40739999999999998</v>
      </c>
    </row>
    <row r="6015" spans="1:5" x14ac:dyDescent="0.2">
      <c r="A6015" s="223">
        <v>106014</v>
      </c>
      <c r="B6015" s="7" t="s">
        <v>6001</v>
      </c>
      <c r="C6015" s="60" t="s">
        <v>23</v>
      </c>
      <c r="D6015" s="61">
        <v>1248.27</v>
      </c>
      <c r="E6015" s="224">
        <v>0.37230000000000002</v>
      </c>
    </row>
    <row r="6016" spans="1:5" x14ac:dyDescent="0.2">
      <c r="A6016" s="223">
        <v>106015</v>
      </c>
      <c r="B6016" s="7" t="s">
        <v>6002</v>
      </c>
      <c r="C6016" s="60" t="s">
        <v>23</v>
      </c>
      <c r="D6016" s="61">
        <v>1483.83</v>
      </c>
      <c r="E6016" s="224">
        <v>0.38779999999999998</v>
      </c>
    </row>
    <row r="6017" spans="1:5" x14ac:dyDescent="0.2">
      <c r="A6017" s="223">
        <v>106016</v>
      </c>
      <c r="B6017" s="7" t="s">
        <v>6003</v>
      </c>
      <c r="C6017" s="60" t="s">
        <v>23</v>
      </c>
      <c r="D6017" s="61">
        <v>1734.66</v>
      </c>
      <c r="E6017" s="224">
        <v>0.39789999999999998</v>
      </c>
    </row>
    <row r="6018" spans="1:5" x14ac:dyDescent="0.2">
      <c r="A6018" s="223">
        <v>106003</v>
      </c>
      <c r="B6018" s="7" t="s">
        <v>6004</v>
      </c>
      <c r="C6018" s="60" t="s">
        <v>23</v>
      </c>
      <c r="D6018" s="61">
        <v>184.54</v>
      </c>
      <c r="E6018" s="224">
        <v>0.32719999999999999</v>
      </c>
    </row>
    <row r="6019" spans="1:5" x14ac:dyDescent="0.2">
      <c r="A6019" s="223">
        <v>105997</v>
      </c>
      <c r="B6019" s="7" t="s">
        <v>6005</v>
      </c>
      <c r="C6019" s="60" t="s">
        <v>23</v>
      </c>
      <c r="D6019" s="61">
        <v>100.89</v>
      </c>
      <c r="E6019" s="224">
        <v>0.32950000000000002</v>
      </c>
    </row>
    <row r="6020" spans="1:5" x14ac:dyDescent="0.2">
      <c r="A6020" s="223">
        <v>105998</v>
      </c>
      <c r="B6020" s="7" t="s">
        <v>6006</v>
      </c>
      <c r="C6020" s="60" t="s">
        <v>23</v>
      </c>
      <c r="D6020" s="61">
        <v>111.83</v>
      </c>
      <c r="E6020" s="224">
        <v>0.32900000000000001</v>
      </c>
    </row>
    <row r="6021" spans="1:5" x14ac:dyDescent="0.2">
      <c r="A6021" s="223">
        <v>105999</v>
      </c>
      <c r="B6021" s="7" t="s">
        <v>6007</v>
      </c>
      <c r="C6021" s="60" t="s">
        <v>23</v>
      </c>
      <c r="D6021" s="61">
        <v>127.26</v>
      </c>
      <c r="E6021" s="224">
        <v>0.32850000000000001</v>
      </c>
    </row>
    <row r="6022" spans="1:5" x14ac:dyDescent="0.2">
      <c r="A6022" s="223">
        <v>106000</v>
      </c>
      <c r="B6022" s="7" t="s">
        <v>6008</v>
      </c>
      <c r="C6022" s="60" t="s">
        <v>23</v>
      </c>
      <c r="D6022" s="61">
        <v>142.72</v>
      </c>
      <c r="E6022" s="224">
        <v>0.32800000000000001</v>
      </c>
    </row>
    <row r="6023" spans="1:5" x14ac:dyDescent="0.2">
      <c r="A6023" s="223">
        <v>106001</v>
      </c>
      <c r="B6023" s="7" t="s">
        <v>6009</v>
      </c>
      <c r="C6023" s="60" t="s">
        <v>23</v>
      </c>
      <c r="D6023" s="61">
        <v>153.65</v>
      </c>
      <c r="E6023" s="224">
        <v>0.32779999999999998</v>
      </c>
    </row>
    <row r="6024" spans="1:5" x14ac:dyDescent="0.2">
      <c r="A6024" s="223">
        <v>106002</v>
      </c>
      <c r="B6024" s="7" t="s">
        <v>6010</v>
      </c>
      <c r="C6024" s="60" t="s">
        <v>23</v>
      </c>
      <c r="D6024" s="61">
        <v>169.08</v>
      </c>
      <c r="E6024" s="224">
        <v>0.32750000000000001</v>
      </c>
    </row>
    <row r="6025" spans="1:5" x14ac:dyDescent="0.2">
      <c r="A6025" s="223">
        <v>105992</v>
      </c>
      <c r="B6025" s="7" t="s">
        <v>6011</v>
      </c>
      <c r="C6025" s="60" t="s">
        <v>23</v>
      </c>
      <c r="D6025" s="61">
        <v>107.53</v>
      </c>
      <c r="E6025" s="224">
        <v>0.4345</v>
      </c>
    </row>
    <row r="6026" spans="1:5" x14ac:dyDescent="0.2">
      <c r="A6026" s="223">
        <v>105993</v>
      </c>
      <c r="B6026" s="7" t="s">
        <v>6012</v>
      </c>
      <c r="C6026" s="60" t="s">
        <v>23</v>
      </c>
      <c r="D6026" s="61">
        <v>129.07</v>
      </c>
      <c r="E6026" s="224">
        <v>0.43390000000000001</v>
      </c>
    </row>
    <row r="6027" spans="1:5" x14ac:dyDescent="0.2">
      <c r="A6027" s="223">
        <v>105994</v>
      </c>
      <c r="B6027" s="7" t="s">
        <v>6013</v>
      </c>
      <c r="C6027" s="60" t="s">
        <v>23</v>
      </c>
      <c r="D6027" s="61">
        <v>158.24</v>
      </c>
      <c r="E6027" s="224">
        <v>0.43340000000000001</v>
      </c>
    </row>
    <row r="6028" spans="1:5" x14ac:dyDescent="0.2">
      <c r="A6028" s="223">
        <v>105995</v>
      </c>
      <c r="B6028" s="7" t="s">
        <v>6014</v>
      </c>
      <c r="C6028" s="60" t="s">
        <v>23</v>
      </c>
      <c r="D6028" s="61">
        <v>187.49</v>
      </c>
      <c r="E6028" s="224">
        <v>0.433</v>
      </c>
    </row>
    <row r="6029" spans="1:5" x14ac:dyDescent="0.2">
      <c r="A6029" s="223">
        <v>105996</v>
      </c>
      <c r="B6029" s="7" t="s">
        <v>6015</v>
      </c>
      <c r="C6029" s="60" t="s">
        <v>23</v>
      </c>
      <c r="D6029" s="61">
        <v>202.72</v>
      </c>
      <c r="E6029" s="224">
        <v>0.43290000000000001</v>
      </c>
    </row>
    <row r="6030" spans="1:5" x14ac:dyDescent="0.2">
      <c r="A6030" s="223">
        <v>105988</v>
      </c>
      <c r="B6030" s="7" t="s">
        <v>6016</v>
      </c>
      <c r="C6030" s="60" t="s">
        <v>23</v>
      </c>
      <c r="D6030" s="61">
        <v>70.739999999999995</v>
      </c>
      <c r="E6030" s="224">
        <v>0.43619999999999998</v>
      </c>
    </row>
    <row r="6031" spans="1:5" x14ac:dyDescent="0.2">
      <c r="A6031" s="223">
        <v>105989</v>
      </c>
      <c r="B6031" s="7" t="s">
        <v>6017</v>
      </c>
      <c r="C6031" s="60" t="s">
        <v>23</v>
      </c>
      <c r="D6031" s="61">
        <v>78.37</v>
      </c>
      <c r="E6031" s="224">
        <v>0.43580000000000002</v>
      </c>
    </row>
    <row r="6032" spans="1:5" x14ac:dyDescent="0.2">
      <c r="A6032" s="223">
        <v>105990</v>
      </c>
      <c r="B6032" s="7" t="s">
        <v>6018</v>
      </c>
      <c r="C6032" s="60" t="s">
        <v>23</v>
      </c>
      <c r="D6032" s="61">
        <v>89.13</v>
      </c>
      <c r="E6032" s="224">
        <v>0.43530000000000002</v>
      </c>
    </row>
    <row r="6033" spans="1:5" x14ac:dyDescent="0.2">
      <c r="A6033" s="223">
        <v>105991</v>
      </c>
      <c r="B6033" s="7" t="s">
        <v>6019</v>
      </c>
      <c r="C6033" s="60" t="s">
        <v>23</v>
      </c>
      <c r="D6033" s="61">
        <v>99.91</v>
      </c>
      <c r="E6033" s="224">
        <v>0.43469999999999998</v>
      </c>
    </row>
    <row r="6034" spans="1:5" x14ac:dyDescent="0.2">
      <c r="A6034" s="223">
        <v>105987</v>
      </c>
      <c r="B6034" s="7" t="s">
        <v>6020</v>
      </c>
      <c r="C6034" s="60" t="s">
        <v>23</v>
      </c>
      <c r="D6034" s="61">
        <v>122.77</v>
      </c>
      <c r="E6034" s="224">
        <v>0.434</v>
      </c>
    </row>
    <row r="6035" spans="1:5" x14ac:dyDescent="0.2">
      <c r="A6035" s="223">
        <v>105986</v>
      </c>
      <c r="B6035" s="7" t="s">
        <v>6021</v>
      </c>
      <c r="C6035" s="60" t="s">
        <v>23</v>
      </c>
      <c r="D6035" s="61">
        <v>153.26</v>
      </c>
      <c r="E6035" s="224">
        <v>0.43340000000000001</v>
      </c>
    </row>
    <row r="6036" spans="1:5" x14ac:dyDescent="0.2">
      <c r="A6036" s="223">
        <v>103001</v>
      </c>
      <c r="B6036" s="7" t="s">
        <v>6022</v>
      </c>
      <c r="C6036" s="60" t="s">
        <v>43</v>
      </c>
      <c r="D6036" s="61">
        <v>205.88</v>
      </c>
      <c r="E6036" s="224">
        <v>7.0800000000000002E-2</v>
      </c>
    </row>
    <row r="6037" spans="1:5" x14ac:dyDescent="0.2">
      <c r="A6037" s="223">
        <v>103002</v>
      </c>
      <c r="B6037" s="7" t="s">
        <v>6023</v>
      </c>
      <c r="C6037" s="60" t="s">
        <v>43</v>
      </c>
      <c r="D6037" s="61">
        <v>257.70999999999998</v>
      </c>
      <c r="E6037" s="224">
        <v>5.8900000000000001E-2</v>
      </c>
    </row>
    <row r="6038" spans="1:5" x14ac:dyDescent="0.2">
      <c r="A6038" s="223">
        <v>103003</v>
      </c>
      <c r="B6038" s="7" t="s">
        <v>6024</v>
      </c>
      <c r="C6038" s="60" t="s">
        <v>43</v>
      </c>
      <c r="D6038" s="61">
        <v>361.34</v>
      </c>
      <c r="E6038" s="224">
        <v>4.5400000000000003E-2</v>
      </c>
    </row>
    <row r="6039" spans="1:5" x14ac:dyDescent="0.2">
      <c r="A6039" s="223">
        <v>105945</v>
      </c>
      <c r="B6039" s="7" t="s">
        <v>6025</v>
      </c>
      <c r="C6039" s="60" t="s">
        <v>410</v>
      </c>
      <c r="D6039" s="61">
        <v>8.1300000000000008</v>
      </c>
      <c r="E6039" s="224">
        <v>0.74780000000000002</v>
      </c>
    </row>
    <row r="6040" spans="1:5" x14ac:dyDescent="0.2">
      <c r="A6040" s="223">
        <v>98522</v>
      </c>
      <c r="B6040" s="7" t="s">
        <v>6026</v>
      </c>
      <c r="C6040" s="60" t="s">
        <v>23</v>
      </c>
      <c r="D6040" s="61">
        <v>170.97</v>
      </c>
      <c r="E6040" s="224">
        <v>0.2402</v>
      </c>
    </row>
    <row r="6041" spans="1:5" x14ac:dyDescent="0.2">
      <c r="A6041" s="223">
        <v>102364</v>
      </c>
      <c r="B6041" s="7" t="s">
        <v>6027</v>
      </c>
      <c r="C6041" s="60" t="s">
        <v>410</v>
      </c>
      <c r="D6041" s="61">
        <v>187.9</v>
      </c>
      <c r="E6041" s="224">
        <v>0.17100000000000001</v>
      </c>
    </row>
    <row r="6042" spans="1:5" x14ac:dyDescent="0.2">
      <c r="A6042" s="223">
        <v>102363</v>
      </c>
      <c r="B6042" s="7" t="s">
        <v>6028</v>
      </c>
      <c r="C6042" s="60" t="s">
        <v>410</v>
      </c>
      <c r="D6042" s="61">
        <v>163.41</v>
      </c>
      <c r="E6042" s="224">
        <v>0.19670000000000001</v>
      </c>
    </row>
    <row r="6043" spans="1:5" x14ac:dyDescent="0.2">
      <c r="A6043" s="223">
        <v>102362</v>
      </c>
      <c r="B6043" s="7" t="s">
        <v>6029</v>
      </c>
      <c r="C6043" s="60" t="s">
        <v>410</v>
      </c>
      <c r="D6043" s="61">
        <v>149.54</v>
      </c>
      <c r="E6043" s="224">
        <v>0.21490000000000001</v>
      </c>
    </row>
    <row r="6044" spans="1:5" x14ac:dyDescent="0.2">
      <c r="A6044" s="223">
        <v>101193</v>
      </c>
      <c r="B6044" s="7" t="s">
        <v>6030</v>
      </c>
      <c r="C6044" s="60" t="s">
        <v>23</v>
      </c>
      <c r="D6044" s="61">
        <v>57.29</v>
      </c>
      <c r="E6044" s="224">
        <v>0.36730000000000002</v>
      </c>
    </row>
    <row r="6045" spans="1:5" x14ac:dyDescent="0.2">
      <c r="A6045" s="223">
        <v>106459</v>
      </c>
      <c r="B6045" s="7" t="s">
        <v>6031</v>
      </c>
      <c r="C6045" s="60" t="s">
        <v>23</v>
      </c>
      <c r="D6045" s="61">
        <v>57.43</v>
      </c>
      <c r="E6045" s="224">
        <v>0.3664</v>
      </c>
    </row>
    <row r="6046" spans="1:5" x14ac:dyDescent="0.2">
      <c r="A6046" s="223">
        <v>101194</v>
      </c>
      <c r="B6046" s="7" t="s">
        <v>6032</v>
      </c>
      <c r="C6046" s="60" t="s">
        <v>23</v>
      </c>
      <c r="D6046" s="61">
        <v>57.6</v>
      </c>
      <c r="E6046" s="224">
        <v>0.36530000000000001</v>
      </c>
    </row>
    <row r="6047" spans="1:5" x14ac:dyDescent="0.2">
      <c r="A6047" s="223">
        <v>101190</v>
      </c>
      <c r="B6047" s="7" t="s">
        <v>6033</v>
      </c>
      <c r="C6047" s="60" t="s">
        <v>23</v>
      </c>
      <c r="D6047" s="61">
        <v>63.59</v>
      </c>
      <c r="E6047" s="224">
        <v>0.33090000000000003</v>
      </c>
    </row>
    <row r="6048" spans="1:5" x14ac:dyDescent="0.2">
      <c r="A6048" s="223">
        <v>106458</v>
      </c>
      <c r="B6048" s="7" t="s">
        <v>6034</v>
      </c>
      <c r="C6048" s="60" t="s">
        <v>23</v>
      </c>
      <c r="D6048" s="61">
        <v>63.73</v>
      </c>
      <c r="E6048" s="224">
        <v>0.3301</v>
      </c>
    </row>
    <row r="6049" spans="1:5" x14ac:dyDescent="0.2">
      <c r="A6049" s="223">
        <v>101191</v>
      </c>
      <c r="B6049" s="7" t="s">
        <v>6035</v>
      </c>
      <c r="C6049" s="60" t="s">
        <v>23</v>
      </c>
      <c r="D6049" s="61">
        <v>63.9</v>
      </c>
      <c r="E6049" s="224">
        <v>0.32929999999999998</v>
      </c>
    </row>
    <row r="6050" spans="1:5" x14ac:dyDescent="0.2">
      <c r="A6050" s="223">
        <v>101198</v>
      </c>
      <c r="B6050" s="7" t="s">
        <v>6036</v>
      </c>
      <c r="C6050" s="60" t="s">
        <v>23</v>
      </c>
      <c r="D6050" s="61">
        <v>87.69</v>
      </c>
      <c r="E6050" s="224">
        <v>0.4279</v>
      </c>
    </row>
    <row r="6051" spans="1:5" x14ac:dyDescent="0.2">
      <c r="A6051" s="223">
        <v>106460</v>
      </c>
      <c r="B6051" s="7" t="s">
        <v>6037</v>
      </c>
      <c r="C6051" s="60" t="s">
        <v>23</v>
      </c>
      <c r="D6051" s="61">
        <v>88.07</v>
      </c>
      <c r="E6051" s="224">
        <v>0.42599999999999999</v>
      </c>
    </row>
    <row r="6052" spans="1:5" x14ac:dyDescent="0.2">
      <c r="A6052" s="223">
        <v>101199</v>
      </c>
      <c r="B6052" s="7" t="s">
        <v>6038</v>
      </c>
      <c r="C6052" s="60" t="s">
        <v>23</v>
      </c>
      <c r="D6052" s="61">
        <v>88.46</v>
      </c>
      <c r="E6052" s="224">
        <v>0.42409999999999998</v>
      </c>
    </row>
    <row r="6053" spans="1:5" x14ac:dyDescent="0.2">
      <c r="A6053" s="223">
        <v>101203</v>
      </c>
      <c r="B6053" s="7" t="s">
        <v>6039</v>
      </c>
      <c r="C6053" s="60" t="s">
        <v>23</v>
      </c>
      <c r="D6053" s="61">
        <v>40.22</v>
      </c>
      <c r="E6053" s="224">
        <v>0.50700000000000001</v>
      </c>
    </row>
    <row r="6054" spans="1:5" x14ac:dyDescent="0.2">
      <c r="A6054" s="223">
        <v>101204</v>
      </c>
      <c r="B6054" s="7" t="s">
        <v>6040</v>
      </c>
      <c r="C6054" s="60" t="s">
        <v>23</v>
      </c>
      <c r="D6054" s="61">
        <v>40.520000000000003</v>
      </c>
      <c r="E6054" s="224">
        <v>0.50319999999999998</v>
      </c>
    </row>
    <row r="6055" spans="1:5" x14ac:dyDescent="0.2">
      <c r="A6055" s="223">
        <v>106257</v>
      </c>
      <c r="B6055" s="7" t="s">
        <v>6041</v>
      </c>
      <c r="C6055" s="60" t="s">
        <v>23</v>
      </c>
      <c r="D6055" s="61">
        <v>40.39</v>
      </c>
      <c r="E6055" s="224">
        <v>0.50480000000000003</v>
      </c>
    </row>
    <row r="6056" spans="1:5" x14ac:dyDescent="0.2">
      <c r="A6056" s="223">
        <v>106461</v>
      </c>
      <c r="B6056" s="7" t="s">
        <v>6042</v>
      </c>
      <c r="C6056" s="60" t="s">
        <v>23</v>
      </c>
      <c r="D6056" s="61">
        <v>47.55</v>
      </c>
      <c r="E6056" s="224">
        <v>0.38950000000000001</v>
      </c>
    </row>
    <row r="6057" spans="1:5" x14ac:dyDescent="0.2">
      <c r="A6057" s="223">
        <v>106462</v>
      </c>
      <c r="B6057" s="7" t="s">
        <v>6043</v>
      </c>
      <c r="C6057" s="60" t="s">
        <v>23</v>
      </c>
      <c r="D6057" s="61">
        <v>59.53</v>
      </c>
      <c r="E6057" s="224">
        <v>0.43609999999999999</v>
      </c>
    </row>
    <row r="6058" spans="1:5" x14ac:dyDescent="0.2">
      <c r="A6058" s="223">
        <v>106479</v>
      </c>
      <c r="B6058" s="7" t="s">
        <v>6044</v>
      </c>
      <c r="C6058" s="60" t="s">
        <v>23</v>
      </c>
      <c r="D6058" s="61">
        <v>62.78</v>
      </c>
      <c r="E6058" s="224">
        <v>0.26200000000000001</v>
      </c>
    </row>
    <row r="6059" spans="1:5" x14ac:dyDescent="0.2">
      <c r="A6059" s="223">
        <v>106483</v>
      </c>
      <c r="B6059" s="7" t="s">
        <v>6045</v>
      </c>
      <c r="C6059" s="60" t="s">
        <v>43</v>
      </c>
      <c r="D6059" s="61">
        <v>112</v>
      </c>
      <c r="E6059" s="224">
        <v>0.2601</v>
      </c>
    </row>
    <row r="6060" spans="1:5" x14ac:dyDescent="0.2">
      <c r="A6060" s="223">
        <v>106484</v>
      </c>
      <c r="B6060" s="7" t="s">
        <v>6046</v>
      </c>
      <c r="C6060" s="60" t="s">
        <v>43</v>
      </c>
      <c r="D6060" s="61">
        <v>121.31</v>
      </c>
      <c r="E6060" s="224">
        <v>0.24010000000000001</v>
      </c>
    </row>
    <row r="6061" spans="1:5" x14ac:dyDescent="0.2">
      <c r="A6061" s="223">
        <v>106480</v>
      </c>
      <c r="B6061" s="7" t="s">
        <v>6047</v>
      </c>
      <c r="C6061" s="60" t="s">
        <v>43</v>
      </c>
      <c r="D6061" s="61">
        <v>107.68</v>
      </c>
      <c r="E6061" s="224">
        <v>0.27050000000000002</v>
      </c>
    </row>
    <row r="6062" spans="1:5" x14ac:dyDescent="0.2">
      <c r="A6062" s="223">
        <v>106481</v>
      </c>
      <c r="B6062" s="7" t="s">
        <v>6048</v>
      </c>
      <c r="C6062" s="60" t="s">
        <v>43</v>
      </c>
      <c r="D6062" s="61">
        <v>123.41</v>
      </c>
      <c r="E6062" s="224">
        <v>0.23599999999999999</v>
      </c>
    </row>
    <row r="6063" spans="1:5" x14ac:dyDescent="0.2">
      <c r="A6063" s="223">
        <v>106469</v>
      </c>
      <c r="B6063" s="7" t="s">
        <v>6049</v>
      </c>
      <c r="C6063" s="60" t="s">
        <v>410</v>
      </c>
      <c r="D6063" s="61">
        <v>36.54</v>
      </c>
      <c r="E6063" s="224">
        <v>0.1177</v>
      </c>
    </row>
    <row r="6064" spans="1:5" x14ac:dyDescent="0.2">
      <c r="A6064" s="223">
        <v>106468</v>
      </c>
      <c r="B6064" s="7" t="s">
        <v>6050</v>
      </c>
      <c r="C6064" s="60" t="s">
        <v>410</v>
      </c>
      <c r="D6064" s="61">
        <v>22.7</v>
      </c>
      <c r="E6064" s="224">
        <v>0.18940000000000001</v>
      </c>
    </row>
    <row r="6065" spans="1:5" x14ac:dyDescent="0.2">
      <c r="A6065" s="223">
        <v>106466</v>
      </c>
      <c r="B6065" s="7" t="s">
        <v>6051</v>
      </c>
      <c r="C6065" s="60" t="s">
        <v>410</v>
      </c>
      <c r="D6065" s="61">
        <v>46.2</v>
      </c>
      <c r="E6065" s="224">
        <v>0.30630000000000002</v>
      </c>
    </row>
    <row r="6066" spans="1:5" x14ac:dyDescent="0.2">
      <c r="A6066" s="223">
        <v>106464</v>
      </c>
      <c r="B6066" s="7" t="s">
        <v>6052</v>
      </c>
      <c r="C6066" s="60" t="s">
        <v>410</v>
      </c>
      <c r="D6066" s="61">
        <v>61.85</v>
      </c>
      <c r="E6066" s="224">
        <v>0.2288</v>
      </c>
    </row>
    <row r="6067" spans="1:5" x14ac:dyDescent="0.2">
      <c r="A6067" s="223">
        <v>106476</v>
      </c>
      <c r="B6067" s="7" t="s">
        <v>6053</v>
      </c>
      <c r="C6067" s="60" t="s">
        <v>23</v>
      </c>
      <c r="D6067" s="61">
        <v>59.21</v>
      </c>
      <c r="E6067" s="224">
        <v>0.21870000000000001</v>
      </c>
    </row>
    <row r="6068" spans="1:5" x14ac:dyDescent="0.2">
      <c r="A6068" s="223">
        <v>106477</v>
      </c>
      <c r="B6068" s="7" t="s">
        <v>6054</v>
      </c>
      <c r="C6068" s="60" t="s">
        <v>23</v>
      </c>
      <c r="D6068" s="61">
        <v>49.66</v>
      </c>
      <c r="E6068" s="224">
        <v>0.26079999999999998</v>
      </c>
    </row>
    <row r="6069" spans="1:5" x14ac:dyDescent="0.2">
      <c r="A6069" s="223">
        <v>106478</v>
      </c>
      <c r="B6069" s="7" t="s">
        <v>6055</v>
      </c>
      <c r="C6069" s="60" t="s">
        <v>23</v>
      </c>
      <c r="D6069" s="61">
        <v>108.95</v>
      </c>
      <c r="E6069" s="224">
        <v>0.11890000000000001</v>
      </c>
    </row>
    <row r="6070" spans="1:5" x14ac:dyDescent="0.2">
      <c r="A6070" s="223">
        <v>106471</v>
      </c>
      <c r="B6070" s="7" t="s">
        <v>6056</v>
      </c>
      <c r="C6070" s="60" t="s">
        <v>23</v>
      </c>
      <c r="D6070" s="61">
        <v>137.04</v>
      </c>
      <c r="E6070" s="224">
        <v>0.23830000000000001</v>
      </c>
    </row>
    <row r="6071" spans="1:5" x14ac:dyDescent="0.2">
      <c r="A6071" s="223">
        <v>106470</v>
      </c>
      <c r="B6071" s="7" t="s">
        <v>6057</v>
      </c>
      <c r="C6071" s="60" t="s">
        <v>23</v>
      </c>
      <c r="D6071" s="61">
        <v>118.71</v>
      </c>
      <c r="E6071" s="224">
        <v>0.27560000000000001</v>
      </c>
    </row>
    <row r="6072" spans="1:5" x14ac:dyDescent="0.2">
      <c r="A6072" s="223">
        <v>106472</v>
      </c>
      <c r="B6072" s="7" t="s">
        <v>6058</v>
      </c>
      <c r="C6072" s="60" t="s">
        <v>23</v>
      </c>
      <c r="D6072" s="61">
        <v>169.83</v>
      </c>
      <c r="E6072" s="224">
        <v>0.19170000000000001</v>
      </c>
    </row>
    <row r="6073" spans="1:5" x14ac:dyDescent="0.2">
      <c r="A6073" s="223">
        <v>106475</v>
      </c>
      <c r="B6073" s="7" t="s">
        <v>6059</v>
      </c>
      <c r="C6073" s="60" t="s">
        <v>23</v>
      </c>
      <c r="D6073" s="61">
        <v>139.18</v>
      </c>
      <c r="E6073" s="224">
        <v>5.8299999999999998E-2</v>
      </c>
    </row>
    <row r="6074" spans="1:5" x14ac:dyDescent="0.2">
      <c r="A6074" s="223">
        <v>106474</v>
      </c>
      <c r="B6074" s="7" t="s">
        <v>6060</v>
      </c>
      <c r="C6074" s="60" t="s">
        <v>23</v>
      </c>
      <c r="D6074" s="61">
        <v>106.12</v>
      </c>
      <c r="E6074" s="224">
        <v>7.6799999999999993E-2</v>
      </c>
    </row>
    <row r="6075" spans="1:5" x14ac:dyDescent="0.2">
      <c r="A6075" s="223">
        <v>106473</v>
      </c>
      <c r="B6075" s="7" t="s">
        <v>6061</v>
      </c>
      <c r="C6075" s="60" t="s">
        <v>23</v>
      </c>
      <c r="D6075" s="61">
        <v>87.58</v>
      </c>
      <c r="E6075" s="224">
        <v>9.3200000000000005E-2</v>
      </c>
    </row>
    <row r="6076" spans="1:5" x14ac:dyDescent="0.2">
      <c r="A6076" s="223">
        <v>101205</v>
      </c>
      <c r="B6076" s="7" t="s">
        <v>6062</v>
      </c>
      <c r="C6076" s="60" t="s">
        <v>23</v>
      </c>
      <c r="D6076" s="61">
        <v>40.39</v>
      </c>
      <c r="E6076" s="224">
        <v>0.50480000000000003</v>
      </c>
    </row>
    <row r="6077" spans="1:5" x14ac:dyDescent="0.2">
      <c r="A6077" s="223">
        <v>106457</v>
      </c>
      <c r="B6077" s="7" t="s">
        <v>6063</v>
      </c>
      <c r="C6077" s="60" t="s">
        <v>23</v>
      </c>
      <c r="D6077" s="61">
        <v>5.94</v>
      </c>
      <c r="E6077" s="224">
        <v>0.79120000000000001</v>
      </c>
    </row>
    <row r="6078" spans="1:5" x14ac:dyDescent="0.2">
      <c r="A6078" s="223">
        <v>87905</v>
      </c>
      <c r="B6078" s="7" t="s">
        <v>6064</v>
      </c>
      <c r="C6078" s="60" t="s">
        <v>410</v>
      </c>
      <c r="D6078" s="61">
        <v>8.84</v>
      </c>
      <c r="E6078" s="224">
        <v>0.80320000000000003</v>
      </c>
    </row>
    <row r="6079" spans="1:5" x14ac:dyDescent="0.2">
      <c r="A6079" s="223">
        <v>87904</v>
      </c>
      <c r="B6079" s="7" t="s">
        <v>6065</v>
      </c>
      <c r="C6079" s="60" t="s">
        <v>410</v>
      </c>
      <c r="D6079" s="61">
        <v>9.2899999999999991</v>
      </c>
      <c r="E6079" s="224">
        <v>0.81589999999999996</v>
      </c>
    </row>
    <row r="6080" spans="1:5" x14ac:dyDescent="0.2">
      <c r="A6080" s="223">
        <v>87908</v>
      </c>
      <c r="B6080" s="7" t="s">
        <v>6066</v>
      </c>
      <c r="C6080" s="60" t="s">
        <v>410</v>
      </c>
      <c r="D6080" s="61">
        <v>6.8</v>
      </c>
      <c r="E6080" s="224">
        <v>0.61180000000000001</v>
      </c>
    </row>
    <row r="6081" spans="1:5" x14ac:dyDescent="0.2">
      <c r="A6081" s="223">
        <v>87907</v>
      </c>
      <c r="B6081" s="7" t="s">
        <v>6067</v>
      </c>
      <c r="C6081" s="60" t="s">
        <v>410</v>
      </c>
      <c r="D6081" s="61">
        <v>7.25</v>
      </c>
      <c r="E6081" s="224">
        <v>0.64</v>
      </c>
    </row>
    <row r="6082" spans="1:5" x14ac:dyDescent="0.2">
      <c r="A6082" s="223">
        <v>87903</v>
      </c>
      <c r="B6082" s="7" t="s">
        <v>6068</v>
      </c>
      <c r="C6082" s="60" t="s">
        <v>410</v>
      </c>
      <c r="D6082" s="61">
        <v>12.14</v>
      </c>
      <c r="E6082" s="224">
        <v>0.35499999999999998</v>
      </c>
    </row>
    <row r="6083" spans="1:5" x14ac:dyDescent="0.2">
      <c r="A6083" s="223">
        <v>87902</v>
      </c>
      <c r="B6083" s="7" t="s">
        <v>6069</v>
      </c>
      <c r="C6083" s="60" t="s">
        <v>410</v>
      </c>
      <c r="D6083" s="61">
        <v>12.53</v>
      </c>
      <c r="E6083" s="224">
        <v>0.37190000000000001</v>
      </c>
    </row>
    <row r="6084" spans="1:5" x14ac:dyDescent="0.2">
      <c r="A6084" s="223">
        <v>87900</v>
      </c>
      <c r="B6084" s="7" t="s">
        <v>6070</v>
      </c>
      <c r="C6084" s="60" t="s">
        <v>410</v>
      </c>
      <c r="D6084" s="61">
        <v>9.89</v>
      </c>
      <c r="E6084" s="224">
        <v>0.43580000000000002</v>
      </c>
    </row>
    <row r="6085" spans="1:5" x14ac:dyDescent="0.2">
      <c r="A6085" s="223">
        <v>87899</v>
      </c>
      <c r="B6085" s="7" t="s">
        <v>6071</v>
      </c>
      <c r="C6085" s="60" t="s">
        <v>410</v>
      </c>
      <c r="D6085" s="61">
        <v>10.029999999999999</v>
      </c>
      <c r="E6085" s="224">
        <v>0.44569999999999999</v>
      </c>
    </row>
    <row r="6086" spans="1:5" x14ac:dyDescent="0.2">
      <c r="A6086" s="223">
        <v>87894</v>
      </c>
      <c r="B6086" s="7" t="s">
        <v>6072</v>
      </c>
      <c r="C6086" s="60" t="s">
        <v>410</v>
      </c>
      <c r="D6086" s="61">
        <v>7.58</v>
      </c>
      <c r="E6086" s="224">
        <v>0.77039999999999997</v>
      </c>
    </row>
    <row r="6087" spans="1:5" x14ac:dyDescent="0.2">
      <c r="A6087" s="223">
        <v>87893</v>
      </c>
      <c r="B6087" s="7" t="s">
        <v>6073</v>
      </c>
      <c r="C6087" s="60" t="s">
        <v>410</v>
      </c>
      <c r="D6087" s="61">
        <v>8.0299999999999994</v>
      </c>
      <c r="E6087" s="224">
        <v>0.78700000000000003</v>
      </c>
    </row>
    <row r="6088" spans="1:5" x14ac:dyDescent="0.2">
      <c r="A6088" s="223">
        <v>87897</v>
      </c>
      <c r="B6088" s="7" t="s">
        <v>6074</v>
      </c>
      <c r="C6088" s="60" t="s">
        <v>410</v>
      </c>
      <c r="D6088" s="61">
        <v>5.61</v>
      </c>
      <c r="E6088" s="224">
        <v>0.57220000000000004</v>
      </c>
    </row>
    <row r="6089" spans="1:5" x14ac:dyDescent="0.2">
      <c r="A6089" s="223">
        <v>87896</v>
      </c>
      <c r="B6089" s="7" t="s">
        <v>6075</v>
      </c>
      <c r="C6089" s="60" t="s">
        <v>410</v>
      </c>
      <c r="D6089" s="61">
        <v>6.06</v>
      </c>
      <c r="E6089" s="224">
        <v>0.6089</v>
      </c>
    </row>
    <row r="6090" spans="1:5" x14ac:dyDescent="0.2">
      <c r="A6090" s="223">
        <v>87892</v>
      </c>
      <c r="B6090" s="7" t="s">
        <v>6076</v>
      </c>
      <c r="C6090" s="60" t="s">
        <v>410</v>
      </c>
      <c r="D6090" s="61">
        <v>11.36</v>
      </c>
      <c r="E6090" s="224">
        <v>0.31069999999999998</v>
      </c>
    </row>
    <row r="6091" spans="1:5" x14ac:dyDescent="0.2">
      <c r="A6091" s="223">
        <v>87891</v>
      </c>
      <c r="B6091" s="7" t="s">
        <v>6077</v>
      </c>
      <c r="C6091" s="60" t="s">
        <v>410</v>
      </c>
      <c r="D6091" s="61">
        <v>11.75</v>
      </c>
      <c r="E6091" s="224">
        <v>0.33019999999999999</v>
      </c>
    </row>
    <row r="6092" spans="1:5" x14ac:dyDescent="0.2">
      <c r="A6092" s="223">
        <v>87889</v>
      </c>
      <c r="B6092" s="7" t="s">
        <v>6078</v>
      </c>
      <c r="C6092" s="60" t="s">
        <v>410</v>
      </c>
      <c r="D6092" s="61">
        <v>9.11</v>
      </c>
      <c r="E6092" s="224">
        <v>0.38750000000000001</v>
      </c>
    </row>
    <row r="6093" spans="1:5" x14ac:dyDescent="0.2">
      <c r="A6093" s="223">
        <v>87888</v>
      </c>
      <c r="B6093" s="7" t="s">
        <v>6079</v>
      </c>
      <c r="C6093" s="60" t="s">
        <v>410</v>
      </c>
      <c r="D6093" s="61">
        <v>9.25</v>
      </c>
      <c r="E6093" s="224">
        <v>0.39889999999999998</v>
      </c>
    </row>
    <row r="6094" spans="1:5" x14ac:dyDescent="0.2">
      <c r="A6094" s="223">
        <v>104411</v>
      </c>
      <c r="B6094" s="7" t="s">
        <v>6080</v>
      </c>
      <c r="C6094" s="60" t="s">
        <v>410</v>
      </c>
      <c r="D6094" s="61">
        <v>5.07</v>
      </c>
      <c r="E6094" s="224">
        <v>0.51680000000000004</v>
      </c>
    </row>
    <row r="6095" spans="1:5" x14ac:dyDescent="0.2">
      <c r="A6095" s="223">
        <v>104410</v>
      </c>
      <c r="B6095" s="7" t="s">
        <v>6081</v>
      </c>
      <c r="C6095" s="60" t="s">
        <v>410</v>
      </c>
      <c r="D6095" s="61">
        <v>5.59</v>
      </c>
      <c r="E6095" s="224">
        <v>0.56530000000000002</v>
      </c>
    </row>
    <row r="6096" spans="1:5" x14ac:dyDescent="0.2">
      <c r="A6096" s="223">
        <v>87879</v>
      </c>
      <c r="B6096" s="7" t="s">
        <v>6082</v>
      </c>
      <c r="C6096" s="60" t="s">
        <v>410</v>
      </c>
      <c r="D6096" s="61">
        <v>4.93</v>
      </c>
      <c r="E6096" s="224">
        <v>0.64710000000000001</v>
      </c>
    </row>
    <row r="6097" spans="1:5" x14ac:dyDescent="0.2">
      <c r="A6097" s="223">
        <v>87878</v>
      </c>
      <c r="B6097" s="7" t="s">
        <v>6083</v>
      </c>
      <c r="C6097" s="60" t="s">
        <v>410</v>
      </c>
      <c r="D6097" s="61">
        <v>5.38</v>
      </c>
      <c r="E6097" s="224">
        <v>0.68220000000000003</v>
      </c>
    </row>
    <row r="6098" spans="1:5" x14ac:dyDescent="0.2">
      <c r="A6098" s="223">
        <v>87885</v>
      </c>
      <c r="B6098" s="7" t="s">
        <v>6084</v>
      </c>
      <c r="C6098" s="60" t="s">
        <v>410</v>
      </c>
      <c r="D6098" s="61">
        <v>9.58</v>
      </c>
      <c r="E6098" s="224">
        <v>0.1827</v>
      </c>
    </row>
    <row r="6099" spans="1:5" x14ac:dyDescent="0.2">
      <c r="A6099" s="223">
        <v>87884</v>
      </c>
      <c r="B6099" s="7" t="s">
        <v>6085</v>
      </c>
      <c r="C6099" s="60" t="s">
        <v>410</v>
      </c>
      <c r="D6099" s="61">
        <v>9.9700000000000006</v>
      </c>
      <c r="E6099" s="224">
        <v>0.21060000000000001</v>
      </c>
    </row>
    <row r="6100" spans="1:5" x14ac:dyDescent="0.2">
      <c r="A6100" s="223">
        <v>87882</v>
      </c>
      <c r="B6100" s="7" t="s">
        <v>6086</v>
      </c>
      <c r="C6100" s="60" t="s">
        <v>410</v>
      </c>
      <c r="D6100" s="61">
        <v>7.33</v>
      </c>
      <c r="E6100" s="224">
        <v>0.2387</v>
      </c>
    </row>
    <row r="6101" spans="1:5" x14ac:dyDescent="0.2">
      <c r="A6101" s="223">
        <v>87881</v>
      </c>
      <c r="B6101" s="7" t="s">
        <v>6087</v>
      </c>
      <c r="C6101" s="60" t="s">
        <v>410</v>
      </c>
      <c r="D6101" s="61">
        <v>7.47</v>
      </c>
      <c r="E6101" s="224">
        <v>0.25569999999999998</v>
      </c>
    </row>
    <row r="6102" spans="1:5" x14ac:dyDescent="0.2">
      <c r="A6102" s="223">
        <v>87887</v>
      </c>
      <c r="B6102" s="7" t="s">
        <v>6088</v>
      </c>
      <c r="C6102" s="60" t="s">
        <v>410</v>
      </c>
      <c r="D6102" s="61">
        <v>16.600000000000001</v>
      </c>
      <c r="E6102" s="224">
        <v>0.3367</v>
      </c>
    </row>
    <row r="6103" spans="1:5" x14ac:dyDescent="0.2">
      <c r="A6103" s="223">
        <v>87886</v>
      </c>
      <c r="B6103" s="7" t="s">
        <v>6089</v>
      </c>
      <c r="C6103" s="60" t="s">
        <v>410</v>
      </c>
      <c r="D6103" s="61">
        <v>17.440000000000001</v>
      </c>
      <c r="E6103" s="224">
        <v>0.3664</v>
      </c>
    </row>
    <row r="6104" spans="1:5" x14ac:dyDescent="0.2">
      <c r="A6104" s="223">
        <v>87911</v>
      </c>
      <c r="B6104" s="7" t="s">
        <v>6090</v>
      </c>
      <c r="C6104" s="60" t="s">
        <v>410</v>
      </c>
      <c r="D6104" s="61">
        <v>22.57</v>
      </c>
      <c r="E6104" s="224">
        <v>0.51219999999999999</v>
      </c>
    </row>
    <row r="6105" spans="1:5" x14ac:dyDescent="0.2">
      <c r="A6105" s="223">
        <v>87910</v>
      </c>
      <c r="B6105" s="7" t="s">
        <v>6091</v>
      </c>
      <c r="C6105" s="60" t="s">
        <v>410</v>
      </c>
      <c r="D6105" s="61">
        <v>23.41</v>
      </c>
      <c r="E6105" s="224">
        <v>0.52800000000000002</v>
      </c>
    </row>
    <row r="6106" spans="1:5" x14ac:dyDescent="0.2">
      <c r="A6106" s="223">
        <v>103686</v>
      </c>
      <c r="B6106" s="7" t="s">
        <v>6092</v>
      </c>
      <c r="C6106" s="60" t="s">
        <v>24</v>
      </c>
      <c r="D6106" s="61">
        <v>777.31</v>
      </c>
      <c r="E6106" s="224">
        <v>0.14960000000000001</v>
      </c>
    </row>
    <row r="6107" spans="1:5" x14ac:dyDescent="0.2">
      <c r="A6107" s="223">
        <v>103685</v>
      </c>
      <c r="B6107" s="7" t="s">
        <v>6093</v>
      </c>
      <c r="C6107" s="60" t="s">
        <v>24</v>
      </c>
      <c r="D6107" s="61">
        <v>712.3</v>
      </c>
      <c r="E6107" s="224">
        <v>7.2700000000000001E-2</v>
      </c>
    </row>
    <row r="6108" spans="1:5" x14ac:dyDescent="0.2">
      <c r="A6108" s="223">
        <v>103669</v>
      </c>
      <c r="B6108" s="7" t="s">
        <v>6094</v>
      </c>
      <c r="C6108" s="60" t="s">
        <v>24</v>
      </c>
      <c r="D6108" s="61">
        <v>1031.6400000000001</v>
      </c>
      <c r="E6108" s="224">
        <v>0.31840000000000002</v>
      </c>
    </row>
    <row r="6109" spans="1:5" x14ac:dyDescent="0.2">
      <c r="A6109" s="223">
        <v>103672</v>
      </c>
      <c r="B6109" s="7" t="s">
        <v>6095</v>
      </c>
      <c r="C6109" s="60" t="s">
        <v>24</v>
      </c>
      <c r="D6109" s="61">
        <v>707.19</v>
      </c>
      <c r="E6109" s="224">
        <v>6.59E-2</v>
      </c>
    </row>
    <row r="6110" spans="1:5" x14ac:dyDescent="0.2">
      <c r="A6110" s="223">
        <v>103671</v>
      </c>
      <c r="B6110" s="7" t="s">
        <v>6096</v>
      </c>
      <c r="C6110" s="60" t="s">
        <v>24</v>
      </c>
      <c r="D6110" s="61">
        <v>754.36</v>
      </c>
      <c r="E6110" s="224">
        <v>7.0599999999999996E-2</v>
      </c>
    </row>
    <row r="6111" spans="1:5" x14ac:dyDescent="0.2">
      <c r="A6111" s="223">
        <v>103688</v>
      </c>
      <c r="B6111" s="7" t="s">
        <v>6097</v>
      </c>
      <c r="C6111" s="60" t="s">
        <v>24</v>
      </c>
      <c r="D6111" s="61">
        <v>898.32</v>
      </c>
      <c r="E6111" s="224">
        <v>0.21909999999999999</v>
      </c>
    </row>
    <row r="6112" spans="1:5" x14ac:dyDescent="0.2">
      <c r="A6112" s="223">
        <v>103687</v>
      </c>
      <c r="B6112" s="7" t="s">
        <v>6098</v>
      </c>
      <c r="C6112" s="60" t="s">
        <v>24</v>
      </c>
      <c r="D6112" s="61">
        <v>1170.4000000000001</v>
      </c>
      <c r="E6112" s="224">
        <v>0.39989999999999998</v>
      </c>
    </row>
    <row r="6113" spans="1:5" x14ac:dyDescent="0.2">
      <c r="A6113" s="223">
        <v>103684</v>
      </c>
      <c r="B6113" s="7" t="s">
        <v>6099</v>
      </c>
      <c r="C6113" s="60" t="s">
        <v>24</v>
      </c>
      <c r="D6113" s="61">
        <v>726.32</v>
      </c>
      <c r="E6113" s="224">
        <v>9.0499999999999997E-2</v>
      </c>
    </row>
    <row r="6114" spans="1:5" x14ac:dyDescent="0.2">
      <c r="A6114" s="223">
        <v>103681</v>
      </c>
      <c r="B6114" s="7" t="s">
        <v>6100</v>
      </c>
      <c r="C6114" s="60" t="s">
        <v>24</v>
      </c>
      <c r="D6114" s="61">
        <v>782.61</v>
      </c>
      <c r="E6114" s="224">
        <v>0.1042</v>
      </c>
    </row>
    <row r="6115" spans="1:5" x14ac:dyDescent="0.2">
      <c r="A6115" s="223">
        <v>103679</v>
      </c>
      <c r="B6115" s="7" t="s">
        <v>6101</v>
      </c>
      <c r="C6115" s="60" t="s">
        <v>24</v>
      </c>
      <c r="D6115" s="61">
        <v>858.86</v>
      </c>
      <c r="E6115" s="224">
        <v>0.18329999999999999</v>
      </c>
    </row>
    <row r="6116" spans="1:5" x14ac:dyDescent="0.2">
      <c r="A6116" s="223">
        <v>103677</v>
      </c>
      <c r="B6116" s="7" t="s">
        <v>6102</v>
      </c>
      <c r="C6116" s="60" t="s">
        <v>24</v>
      </c>
      <c r="D6116" s="61">
        <v>905.93</v>
      </c>
      <c r="E6116" s="224">
        <v>0.2258</v>
      </c>
    </row>
    <row r="6117" spans="1:5" x14ac:dyDescent="0.2">
      <c r="A6117" s="223">
        <v>103675</v>
      </c>
      <c r="B6117" s="7" t="s">
        <v>6103</v>
      </c>
      <c r="C6117" s="60" t="s">
        <v>24</v>
      </c>
      <c r="D6117" s="61">
        <v>707.25</v>
      </c>
      <c r="E6117" s="224">
        <v>6.59E-2</v>
      </c>
    </row>
    <row r="6118" spans="1:5" x14ac:dyDescent="0.2">
      <c r="A6118" s="223">
        <v>103680</v>
      </c>
      <c r="B6118" s="7" t="s">
        <v>6104</v>
      </c>
      <c r="C6118" s="60" t="s">
        <v>24</v>
      </c>
      <c r="D6118" s="61">
        <v>908.66</v>
      </c>
      <c r="E6118" s="224">
        <v>0.22770000000000001</v>
      </c>
    </row>
    <row r="6119" spans="1:5" x14ac:dyDescent="0.2">
      <c r="A6119" s="223">
        <v>103678</v>
      </c>
      <c r="B6119" s="7" t="s">
        <v>6105</v>
      </c>
      <c r="C6119" s="60" t="s">
        <v>24</v>
      </c>
      <c r="D6119" s="61">
        <v>990.43</v>
      </c>
      <c r="E6119" s="224">
        <v>0.29110000000000003</v>
      </c>
    </row>
    <row r="6120" spans="1:5" x14ac:dyDescent="0.2">
      <c r="A6120" s="223">
        <v>103676</v>
      </c>
      <c r="B6120" s="7" t="s">
        <v>6106</v>
      </c>
      <c r="C6120" s="60" t="s">
        <v>24</v>
      </c>
      <c r="D6120" s="61">
        <v>1096.5899999999999</v>
      </c>
      <c r="E6120" s="224">
        <v>0.35980000000000001</v>
      </c>
    </row>
    <row r="6121" spans="1:5" x14ac:dyDescent="0.2">
      <c r="A6121" s="223">
        <v>103674</v>
      </c>
      <c r="B6121" s="7" t="s">
        <v>6107</v>
      </c>
      <c r="C6121" s="60" t="s">
        <v>24</v>
      </c>
      <c r="D6121" s="61">
        <v>729.2</v>
      </c>
      <c r="E6121" s="224">
        <v>9.3899999999999997E-2</v>
      </c>
    </row>
    <row r="6122" spans="1:5" x14ac:dyDescent="0.2">
      <c r="A6122" s="223">
        <v>103683</v>
      </c>
      <c r="B6122" s="7" t="s">
        <v>6108</v>
      </c>
      <c r="C6122" s="60" t="s">
        <v>24</v>
      </c>
      <c r="D6122" s="61">
        <v>1374.52</v>
      </c>
      <c r="E6122" s="224">
        <v>0.48799999999999999</v>
      </c>
    </row>
    <row r="6123" spans="1:5" x14ac:dyDescent="0.2">
      <c r="A6123" s="223">
        <v>103682</v>
      </c>
      <c r="B6123" s="7" t="s">
        <v>6109</v>
      </c>
      <c r="C6123" s="60" t="s">
        <v>24</v>
      </c>
      <c r="D6123" s="61">
        <v>1052.49</v>
      </c>
      <c r="E6123" s="224">
        <v>0.33279999999999998</v>
      </c>
    </row>
    <row r="6124" spans="1:5" x14ac:dyDescent="0.2">
      <c r="A6124" s="223">
        <v>103670</v>
      </c>
      <c r="B6124" s="7" t="s">
        <v>6110</v>
      </c>
      <c r="C6124" s="60" t="s">
        <v>24</v>
      </c>
      <c r="D6124" s="61">
        <v>330.94</v>
      </c>
      <c r="E6124" s="224">
        <v>0.99270000000000003</v>
      </c>
    </row>
    <row r="6125" spans="1:5" x14ac:dyDescent="0.2">
      <c r="A6125" s="223">
        <v>103673</v>
      </c>
      <c r="B6125" s="7" t="s">
        <v>6111</v>
      </c>
      <c r="C6125" s="60" t="s">
        <v>24</v>
      </c>
      <c r="D6125" s="61">
        <v>46.83</v>
      </c>
      <c r="E6125" s="224">
        <v>0.99550000000000005</v>
      </c>
    </row>
    <row r="6126" spans="1:5" x14ac:dyDescent="0.2">
      <c r="A6126" s="223">
        <v>91084</v>
      </c>
      <c r="B6126" s="7" t="s">
        <v>6112</v>
      </c>
      <c r="C6126" s="60" t="s">
        <v>410</v>
      </c>
      <c r="D6126" s="61">
        <v>275.70999999999998</v>
      </c>
      <c r="E6126" s="224">
        <v>0.38100000000000001</v>
      </c>
    </row>
    <row r="6127" spans="1:5" x14ac:dyDescent="0.2">
      <c r="A6127" s="223">
        <v>91080</v>
      </c>
      <c r="B6127" s="7" t="s">
        <v>6113</v>
      </c>
      <c r="C6127" s="60" t="s">
        <v>410</v>
      </c>
      <c r="D6127" s="61">
        <v>220</v>
      </c>
      <c r="E6127" s="224">
        <v>0.29409999999999997</v>
      </c>
    </row>
    <row r="6128" spans="1:5" x14ac:dyDescent="0.2">
      <c r="A6128" s="223">
        <v>91101</v>
      </c>
      <c r="B6128" s="7" t="s">
        <v>6114</v>
      </c>
      <c r="C6128" s="60" t="s">
        <v>410</v>
      </c>
      <c r="D6128" s="61">
        <v>256.97000000000003</v>
      </c>
      <c r="E6128" s="224">
        <v>0.35749999999999998</v>
      </c>
    </row>
    <row r="6129" spans="1:5" x14ac:dyDescent="0.2">
      <c r="A6129" s="223">
        <v>91097</v>
      </c>
      <c r="B6129" s="7" t="s">
        <v>6115</v>
      </c>
      <c r="C6129" s="60" t="s">
        <v>410</v>
      </c>
      <c r="D6129" s="61">
        <v>212.95</v>
      </c>
      <c r="E6129" s="224">
        <v>0.28000000000000003</v>
      </c>
    </row>
    <row r="6130" spans="1:5" x14ac:dyDescent="0.2">
      <c r="A6130" s="223">
        <v>91082</v>
      </c>
      <c r="B6130" s="7" t="s">
        <v>6116</v>
      </c>
      <c r="C6130" s="60" t="s">
        <v>410</v>
      </c>
      <c r="D6130" s="61">
        <v>249.27</v>
      </c>
      <c r="E6130" s="224">
        <v>0.33560000000000001</v>
      </c>
    </row>
    <row r="6131" spans="1:5" x14ac:dyDescent="0.2">
      <c r="A6131" s="223">
        <v>91078</v>
      </c>
      <c r="B6131" s="7" t="s">
        <v>6117</v>
      </c>
      <c r="C6131" s="60" t="s">
        <v>410</v>
      </c>
      <c r="D6131" s="61">
        <v>207.73</v>
      </c>
      <c r="E6131" s="224">
        <v>0.26179999999999998</v>
      </c>
    </row>
    <row r="6132" spans="1:5" x14ac:dyDescent="0.2">
      <c r="A6132" s="223">
        <v>91099</v>
      </c>
      <c r="B6132" s="7" t="s">
        <v>6118</v>
      </c>
      <c r="C6132" s="60" t="s">
        <v>410</v>
      </c>
      <c r="D6132" s="61">
        <v>236.1</v>
      </c>
      <c r="E6132" s="224">
        <v>0.31519999999999998</v>
      </c>
    </row>
    <row r="6133" spans="1:5" x14ac:dyDescent="0.2">
      <c r="A6133" s="223">
        <v>91095</v>
      </c>
      <c r="B6133" s="7" t="s">
        <v>6119</v>
      </c>
      <c r="C6133" s="60" t="s">
        <v>410</v>
      </c>
      <c r="D6133" s="61">
        <v>202.12</v>
      </c>
      <c r="E6133" s="224">
        <v>0.24979999999999999</v>
      </c>
    </row>
    <row r="6134" spans="1:5" x14ac:dyDescent="0.2">
      <c r="A6134" s="223">
        <v>91076</v>
      </c>
      <c r="B6134" s="7" t="s">
        <v>6120</v>
      </c>
      <c r="C6134" s="60" t="s">
        <v>410</v>
      </c>
      <c r="D6134" s="61">
        <v>365.67</v>
      </c>
      <c r="E6134" s="224">
        <v>0.65480000000000005</v>
      </c>
    </row>
    <row r="6135" spans="1:5" x14ac:dyDescent="0.2">
      <c r="A6135" s="223">
        <v>91072</v>
      </c>
      <c r="B6135" s="7" t="s">
        <v>6121</v>
      </c>
      <c r="C6135" s="60" t="s">
        <v>410</v>
      </c>
      <c r="D6135" s="61">
        <v>321.64999999999998</v>
      </c>
      <c r="E6135" s="224">
        <v>0.6452</v>
      </c>
    </row>
    <row r="6136" spans="1:5" x14ac:dyDescent="0.2">
      <c r="A6136" s="223">
        <v>91093</v>
      </c>
      <c r="B6136" s="7" t="s">
        <v>6122</v>
      </c>
      <c r="C6136" s="60" t="s">
        <v>410</v>
      </c>
      <c r="D6136" s="61">
        <v>379.33</v>
      </c>
      <c r="E6136" s="224">
        <v>0.67559999999999998</v>
      </c>
    </row>
    <row r="6137" spans="1:5" x14ac:dyDescent="0.2">
      <c r="A6137" s="223">
        <v>91089</v>
      </c>
      <c r="B6137" s="7" t="s">
        <v>6123</v>
      </c>
      <c r="C6137" s="60" t="s">
        <v>410</v>
      </c>
      <c r="D6137" s="61">
        <v>343.27</v>
      </c>
      <c r="E6137" s="224">
        <v>0.6704</v>
      </c>
    </row>
    <row r="6138" spans="1:5" x14ac:dyDescent="0.2">
      <c r="A6138" s="223">
        <v>91074</v>
      </c>
      <c r="B6138" s="7" t="s">
        <v>6124</v>
      </c>
      <c r="C6138" s="60" t="s">
        <v>410</v>
      </c>
      <c r="D6138" s="61">
        <v>240.76</v>
      </c>
      <c r="E6138" s="224">
        <v>0.49199999999999999</v>
      </c>
    </row>
    <row r="6139" spans="1:5" x14ac:dyDescent="0.2">
      <c r="A6139" s="223">
        <v>91070</v>
      </c>
      <c r="B6139" s="7" t="s">
        <v>6125</v>
      </c>
      <c r="C6139" s="60" t="s">
        <v>410</v>
      </c>
      <c r="D6139" s="61">
        <v>207.1</v>
      </c>
      <c r="E6139" s="224">
        <v>0.45760000000000001</v>
      </c>
    </row>
    <row r="6140" spans="1:5" x14ac:dyDescent="0.2">
      <c r="A6140" s="223">
        <v>91091</v>
      </c>
      <c r="B6140" s="7" t="s">
        <v>6126</v>
      </c>
      <c r="C6140" s="60" t="s">
        <v>410</v>
      </c>
      <c r="D6140" s="61">
        <v>255.48</v>
      </c>
      <c r="E6140" s="224">
        <v>0.53080000000000005</v>
      </c>
    </row>
    <row r="6141" spans="1:5" x14ac:dyDescent="0.2">
      <c r="A6141" s="223">
        <v>91087</v>
      </c>
      <c r="B6141" s="7" t="s">
        <v>6127</v>
      </c>
      <c r="C6141" s="60" t="s">
        <v>410</v>
      </c>
      <c r="D6141" s="61">
        <v>227.41</v>
      </c>
      <c r="E6141" s="224">
        <v>0.50929999999999997</v>
      </c>
    </row>
    <row r="6142" spans="1:5" x14ac:dyDescent="0.2">
      <c r="A6142" s="223">
        <v>91083</v>
      </c>
      <c r="B6142" s="7" t="s">
        <v>6128</v>
      </c>
      <c r="C6142" s="60" t="s">
        <v>410</v>
      </c>
      <c r="D6142" s="61">
        <v>335.77</v>
      </c>
      <c r="E6142" s="224">
        <v>0.48320000000000002</v>
      </c>
    </row>
    <row r="6143" spans="1:5" x14ac:dyDescent="0.2">
      <c r="A6143" s="223">
        <v>91079</v>
      </c>
      <c r="B6143" s="7" t="s">
        <v>6129</v>
      </c>
      <c r="C6143" s="60" t="s">
        <v>410</v>
      </c>
      <c r="D6143" s="61">
        <v>204.99</v>
      </c>
      <c r="E6143" s="224">
        <v>0.33069999999999999</v>
      </c>
    </row>
    <row r="6144" spans="1:5" x14ac:dyDescent="0.2">
      <c r="A6144" s="223">
        <v>91100</v>
      </c>
      <c r="B6144" s="7" t="s">
        <v>6130</v>
      </c>
      <c r="C6144" s="60" t="s">
        <v>410</v>
      </c>
      <c r="D6144" s="61">
        <v>280.87</v>
      </c>
      <c r="E6144" s="224">
        <v>0.43669999999999998</v>
      </c>
    </row>
    <row r="6145" spans="1:5" x14ac:dyDescent="0.2">
      <c r="A6145" s="223">
        <v>91096</v>
      </c>
      <c r="B6145" s="7" t="s">
        <v>6131</v>
      </c>
      <c r="C6145" s="60" t="s">
        <v>410</v>
      </c>
      <c r="D6145" s="61">
        <v>194.37</v>
      </c>
      <c r="E6145" s="224">
        <v>0.30930000000000002</v>
      </c>
    </row>
    <row r="6146" spans="1:5" x14ac:dyDescent="0.2">
      <c r="A6146" s="223">
        <v>91081</v>
      </c>
      <c r="B6146" s="7" t="s">
        <v>6132</v>
      </c>
      <c r="C6146" s="60" t="s">
        <v>410</v>
      </c>
      <c r="D6146" s="61">
        <v>269.94</v>
      </c>
      <c r="E6146" s="224">
        <v>0.41360000000000002</v>
      </c>
    </row>
    <row r="6147" spans="1:5" x14ac:dyDescent="0.2">
      <c r="A6147" s="223">
        <v>91077</v>
      </c>
      <c r="B6147" s="7" t="s">
        <v>6133</v>
      </c>
      <c r="C6147" s="60" t="s">
        <v>410</v>
      </c>
      <c r="D6147" s="61">
        <v>189.1</v>
      </c>
      <c r="E6147" s="224">
        <v>0.28999999999999998</v>
      </c>
    </row>
    <row r="6148" spans="1:5" x14ac:dyDescent="0.2">
      <c r="A6148" s="223">
        <v>91098</v>
      </c>
      <c r="B6148" s="7" t="s">
        <v>6134</v>
      </c>
      <c r="C6148" s="60" t="s">
        <v>410</v>
      </c>
      <c r="D6148" s="61">
        <v>239.09</v>
      </c>
      <c r="E6148" s="224">
        <v>0.3765</v>
      </c>
    </row>
    <row r="6149" spans="1:5" x14ac:dyDescent="0.2">
      <c r="A6149" s="223">
        <v>91094</v>
      </c>
      <c r="B6149" s="7" t="s">
        <v>6135</v>
      </c>
      <c r="C6149" s="60" t="s">
        <v>410</v>
      </c>
      <c r="D6149" s="61">
        <v>181.27</v>
      </c>
      <c r="E6149" s="224">
        <v>0.27239999999999998</v>
      </c>
    </row>
    <row r="6150" spans="1:5" x14ac:dyDescent="0.2">
      <c r="A6150" s="223">
        <v>91075</v>
      </c>
      <c r="B6150" s="7" t="s">
        <v>6136</v>
      </c>
      <c r="C6150" s="60" t="s">
        <v>410</v>
      </c>
      <c r="D6150" s="61">
        <v>397.32</v>
      </c>
      <c r="E6150" s="224">
        <v>0.67789999999999995</v>
      </c>
    </row>
    <row r="6151" spans="1:5" x14ac:dyDescent="0.2">
      <c r="A6151" s="223">
        <v>91071</v>
      </c>
      <c r="B6151" s="7" t="s">
        <v>6137</v>
      </c>
      <c r="C6151" s="60" t="s">
        <v>410</v>
      </c>
      <c r="D6151" s="61">
        <v>312.29000000000002</v>
      </c>
      <c r="E6151" s="224">
        <v>0.66579999999999995</v>
      </c>
    </row>
    <row r="6152" spans="1:5" x14ac:dyDescent="0.2">
      <c r="A6152" s="223">
        <v>91092</v>
      </c>
      <c r="B6152" s="7" t="s">
        <v>6138</v>
      </c>
      <c r="C6152" s="60" t="s">
        <v>410</v>
      </c>
      <c r="D6152" s="61">
        <v>392.58</v>
      </c>
      <c r="E6152" s="224">
        <v>0.69530000000000003</v>
      </c>
    </row>
    <row r="6153" spans="1:5" x14ac:dyDescent="0.2">
      <c r="A6153" s="223">
        <v>91088</v>
      </c>
      <c r="B6153" s="7" t="s">
        <v>6139</v>
      </c>
      <c r="C6153" s="60" t="s">
        <v>410</v>
      </c>
      <c r="D6153" s="61">
        <v>331.6</v>
      </c>
      <c r="E6153" s="224">
        <v>0.69010000000000005</v>
      </c>
    </row>
    <row r="6154" spans="1:5" x14ac:dyDescent="0.2">
      <c r="A6154" s="223">
        <v>91073</v>
      </c>
      <c r="B6154" s="7" t="s">
        <v>6140</v>
      </c>
      <c r="C6154" s="60" t="s">
        <v>410</v>
      </c>
      <c r="D6154" s="61">
        <v>252.52</v>
      </c>
      <c r="E6154" s="224">
        <v>0.5292</v>
      </c>
    </row>
    <row r="6155" spans="1:5" x14ac:dyDescent="0.2">
      <c r="A6155" s="223">
        <v>91069</v>
      </c>
      <c r="B6155" s="7" t="s">
        <v>6141</v>
      </c>
      <c r="C6155" s="60" t="s">
        <v>410</v>
      </c>
      <c r="D6155" s="61">
        <v>195.53</v>
      </c>
      <c r="E6155" s="224">
        <v>0.47849999999999998</v>
      </c>
    </row>
    <row r="6156" spans="1:5" x14ac:dyDescent="0.2">
      <c r="A6156" s="223">
        <v>91090</v>
      </c>
      <c r="B6156" s="7" t="s">
        <v>6142</v>
      </c>
      <c r="C6156" s="60" t="s">
        <v>410</v>
      </c>
      <c r="D6156" s="61">
        <v>257.32</v>
      </c>
      <c r="E6156" s="224">
        <v>0.55889999999999995</v>
      </c>
    </row>
    <row r="6157" spans="1:5" x14ac:dyDescent="0.2">
      <c r="A6157" s="223">
        <v>91086</v>
      </c>
      <c r="B6157" s="7" t="s">
        <v>6143</v>
      </c>
      <c r="C6157" s="60" t="s">
        <v>410</v>
      </c>
      <c r="D6157" s="61">
        <v>214.33</v>
      </c>
      <c r="E6157" s="224">
        <v>0.52969999999999995</v>
      </c>
    </row>
    <row r="6158" spans="1:5" x14ac:dyDescent="0.2">
      <c r="A6158" s="223">
        <v>90944</v>
      </c>
      <c r="B6158" s="7" t="s">
        <v>6144</v>
      </c>
      <c r="C6158" s="60" t="s">
        <v>410</v>
      </c>
      <c r="D6158" s="61">
        <v>196.33</v>
      </c>
      <c r="E6158" s="224">
        <v>0.22120000000000001</v>
      </c>
    </row>
    <row r="6159" spans="1:5" x14ac:dyDescent="0.2">
      <c r="A6159" s="223">
        <v>90934</v>
      </c>
      <c r="B6159" s="7" t="s">
        <v>6145</v>
      </c>
      <c r="C6159" s="60" t="s">
        <v>410</v>
      </c>
      <c r="D6159" s="61">
        <v>182.14</v>
      </c>
      <c r="E6159" s="224">
        <v>0.21729999999999999</v>
      </c>
    </row>
    <row r="6160" spans="1:5" x14ac:dyDescent="0.2">
      <c r="A6160" s="223">
        <v>90954</v>
      </c>
      <c r="B6160" s="7" t="s">
        <v>6146</v>
      </c>
      <c r="C6160" s="60" t="s">
        <v>410</v>
      </c>
      <c r="D6160" s="61">
        <v>222.33</v>
      </c>
      <c r="E6160" s="224">
        <v>0.22689999999999999</v>
      </c>
    </row>
    <row r="6161" spans="1:5" x14ac:dyDescent="0.2">
      <c r="A6161" s="223">
        <v>90933</v>
      </c>
      <c r="B6161" s="7" t="s">
        <v>6147</v>
      </c>
      <c r="C6161" s="60" t="s">
        <v>410</v>
      </c>
      <c r="D6161" s="61">
        <v>168.63</v>
      </c>
      <c r="E6161" s="224">
        <v>0.16200000000000001</v>
      </c>
    </row>
    <row r="6162" spans="1:5" x14ac:dyDescent="0.2">
      <c r="A6162" s="223">
        <v>90943</v>
      </c>
      <c r="B6162" s="7" t="s">
        <v>6148</v>
      </c>
      <c r="C6162" s="60" t="s">
        <v>410</v>
      </c>
      <c r="D6162" s="61">
        <v>181.62</v>
      </c>
      <c r="E6162" s="224">
        <v>0.1656</v>
      </c>
    </row>
    <row r="6163" spans="1:5" x14ac:dyDescent="0.2">
      <c r="A6163" s="223">
        <v>90953</v>
      </c>
      <c r="B6163" s="7" t="s">
        <v>6149</v>
      </c>
      <c r="C6163" s="60" t="s">
        <v>410</v>
      </c>
      <c r="D6163" s="61">
        <v>205.42</v>
      </c>
      <c r="E6163" s="224">
        <v>0.17080000000000001</v>
      </c>
    </row>
    <row r="6164" spans="1:5" x14ac:dyDescent="0.2">
      <c r="A6164" s="223">
        <v>90932</v>
      </c>
      <c r="B6164" s="7" t="s">
        <v>6150</v>
      </c>
      <c r="C6164" s="60" t="s">
        <v>410</v>
      </c>
      <c r="D6164" s="61">
        <v>94.04</v>
      </c>
      <c r="E6164" s="224">
        <v>0.38059999999999999</v>
      </c>
    </row>
    <row r="6165" spans="1:5" x14ac:dyDescent="0.2">
      <c r="A6165" s="223">
        <v>90942</v>
      </c>
      <c r="B6165" s="7" t="s">
        <v>6151</v>
      </c>
      <c r="C6165" s="60" t="s">
        <v>410</v>
      </c>
      <c r="D6165" s="61">
        <v>100.4</v>
      </c>
      <c r="E6165" s="224">
        <v>0.39140000000000003</v>
      </c>
    </row>
    <row r="6166" spans="1:5" x14ac:dyDescent="0.2">
      <c r="A6166" s="223">
        <v>90952</v>
      </c>
      <c r="B6166" s="7" t="s">
        <v>6152</v>
      </c>
      <c r="C6166" s="60" t="s">
        <v>410</v>
      </c>
      <c r="D6166" s="61">
        <v>112.03</v>
      </c>
      <c r="E6166" s="224">
        <v>0.40789999999999998</v>
      </c>
    </row>
    <row r="6167" spans="1:5" x14ac:dyDescent="0.2">
      <c r="A6167" s="223">
        <v>90930</v>
      </c>
      <c r="B6167" s="7" t="s">
        <v>6153</v>
      </c>
      <c r="C6167" s="60" t="s">
        <v>410</v>
      </c>
      <c r="D6167" s="61">
        <v>87.8</v>
      </c>
      <c r="E6167" s="224">
        <v>0.33029999999999998</v>
      </c>
    </row>
    <row r="6168" spans="1:5" x14ac:dyDescent="0.2">
      <c r="A6168" s="223">
        <v>90940</v>
      </c>
      <c r="B6168" s="7" t="s">
        <v>6154</v>
      </c>
      <c r="C6168" s="60" t="s">
        <v>410</v>
      </c>
      <c r="D6168" s="61">
        <v>93.6</v>
      </c>
      <c r="E6168" s="224">
        <v>0.34089999999999998</v>
      </c>
    </row>
    <row r="6169" spans="1:5" x14ac:dyDescent="0.2">
      <c r="A6169" s="223">
        <v>90950</v>
      </c>
      <c r="B6169" s="7" t="s">
        <v>6155</v>
      </c>
      <c r="C6169" s="60" t="s">
        <v>410</v>
      </c>
      <c r="D6169" s="61">
        <v>104.22</v>
      </c>
      <c r="E6169" s="224">
        <v>0.3569</v>
      </c>
    </row>
    <row r="6170" spans="1:5" x14ac:dyDescent="0.2">
      <c r="A6170" s="223">
        <v>88476</v>
      </c>
      <c r="B6170" s="7" t="s">
        <v>6156</v>
      </c>
      <c r="C6170" s="60" t="s">
        <v>410</v>
      </c>
      <c r="D6170" s="61">
        <v>24.18</v>
      </c>
      <c r="E6170" s="224">
        <v>9.1800000000000007E-2</v>
      </c>
    </row>
    <row r="6171" spans="1:5" x14ac:dyDescent="0.2">
      <c r="A6171" s="223">
        <v>88477</v>
      </c>
      <c r="B6171" s="7" t="s">
        <v>6157</v>
      </c>
      <c r="C6171" s="60" t="s">
        <v>410</v>
      </c>
      <c r="D6171" s="61">
        <v>33.21</v>
      </c>
      <c r="E6171" s="224">
        <v>0.12709999999999999</v>
      </c>
    </row>
    <row r="6172" spans="1:5" x14ac:dyDescent="0.2">
      <c r="A6172" s="223">
        <v>88478</v>
      </c>
      <c r="B6172" s="7" t="s">
        <v>6158</v>
      </c>
      <c r="C6172" s="60" t="s">
        <v>410</v>
      </c>
      <c r="D6172" s="61">
        <v>40.69</v>
      </c>
      <c r="E6172" s="224">
        <v>0.14330000000000001</v>
      </c>
    </row>
    <row r="6173" spans="1:5" x14ac:dyDescent="0.2">
      <c r="A6173" s="223">
        <v>88470</v>
      </c>
      <c r="B6173" s="7" t="s">
        <v>6159</v>
      </c>
      <c r="C6173" s="60" t="s">
        <v>410</v>
      </c>
      <c r="D6173" s="61">
        <v>28.73</v>
      </c>
      <c r="E6173" s="224">
        <v>0.1225</v>
      </c>
    </row>
    <row r="6174" spans="1:5" x14ac:dyDescent="0.2">
      <c r="A6174" s="223">
        <v>88471</v>
      </c>
      <c r="B6174" s="7" t="s">
        <v>6160</v>
      </c>
      <c r="C6174" s="60" t="s">
        <v>410</v>
      </c>
      <c r="D6174" s="61">
        <v>35.950000000000003</v>
      </c>
      <c r="E6174" s="224">
        <v>0.13550000000000001</v>
      </c>
    </row>
    <row r="6175" spans="1:5" x14ac:dyDescent="0.2">
      <c r="A6175" s="223">
        <v>88472</v>
      </c>
      <c r="B6175" s="7" t="s">
        <v>6161</v>
      </c>
      <c r="C6175" s="60" t="s">
        <v>410</v>
      </c>
      <c r="D6175" s="61">
        <v>41.68</v>
      </c>
      <c r="E6175" s="224">
        <v>0.14180000000000001</v>
      </c>
    </row>
    <row r="6176" spans="1:5" x14ac:dyDescent="0.2">
      <c r="A6176" s="223">
        <v>87759</v>
      </c>
      <c r="B6176" s="7" t="s">
        <v>6162</v>
      </c>
      <c r="C6176" s="60" t="s">
        <v>410</v>
      </c>
      <c r="D6176" s="61">
        <v>122.44</v>
      </c>
      <c r="E6176" s="224">
        <v>0.32150000000000001</v>
      </c>
    </row>
    <row r="6177" spans="1:5" x14ac:dyDescent="0.2">
      <c r="A6177" s="223">
        <v>87769</v>
      </c>
      <c r="B6177" s="7" t="s">
        <v>6163</v>
      </c>
      <c r="C6177" s="60" t="s">
        <v>410</v>
      </c>
      <c r="D6177" s="61">
        <v>145.9</v>
      </c>
      <c r="E6177" s="224">
        <v>0.30049999999999999</v>
      </c>
    </row>
    <row r="6178" spans="1:5" x14ac:dyDescent="0.2">
      <c r="A6178" s="223">
        <v>87739</v>
      </c>
      <c r="B6178" s="7" t="s">
        <v>6164</v>
      </c>
      <c r="C6178" s="60" t="s">
        <v>410</v>
      </c>
      <c r="D6178" s="61">
        <v>96.44</v>
      </c>
      <c r="E6178" s="224">
        <v>0.33989999999999998</v>
      </c>
    </row>
    <row r="6179" spans="1:5" x14ac:dyDescent="0.2">
      <c r="A6179" s="223">
        <v>87749</v>
      </c>
      <c r="B6179" s="7" t="s">
        <v>6165</v>
      </c>
      <c r="C6179" s="60" t="s">
        <v>410</v>
      </c>
      <c r="D6179" s="61">
        <v>125.04</v>
      </c>
      <c r="E6179" s="224">
        <v>0.30530000000000002</v>
      </c>
    </row>
    <row r="6180" spans="1:5" x14ac:dyDescent="0.2">
      <c r="A6180" s="223">
        <v>87624</v>
      </c>
      <c r="B6180" s="7" t="s">
        <v>6166</v>
      </c>
      <c r="C6180" s="60" t="s">
        <v>410</v>
      </c>
      <c r="D6180" s="61">
        <v>83.11</v>
      </c>
      <c r="E6180" s="224">
        <v>0.23400000000000001</v>
      </c>
    </row>
    <row r="6181" spans="1:5" x14ac:dyDescent="0.2">
      <c r="A6181" s="223">
        <v>87634</v>
      </c>
      <c r="B6181" s="7" t="s">
        <v>6167</v>
      </c>
      <c r="C6181" s="60" t="s">
        <v>410</v>
      </c>
      <c r="D6181" s="61">
        <v>111.7</v>
      </c>
      <c r="E6181" s="224">
        <v>0.22239999999999999</v>
      </c>
    </row>
    <row r="6182" spans="1:5" x14ac:dyDescent="0.2">
      <c r="A6182" s="223">
        <v>87644</v>
      </c>
      <c r="B6182" s="7" t="s">
        <v>6168</v>
      </c>
      <c r="C6182" s="60" t="s">
        <v>410</v>
      </c>
      <c r="D6182" s="61">
        <v>135.1</v>
      </c>
      <c r="E6182" s="224">
        <v>0.21659999999999999</v>
      </c>
    </row>
    <row r="6183" spans="1:5" x14ac:dyDescent="0.2">
      <c r="A6183" s="223">
        <v>87684</v>
      </c>
      <c r="B6183" s="7" t="s">
        <v>6169</v>
      </c>
      <c r="C6183" s="60" t="s">
        <v>410</v>
      </c>
      <c r="D6183" s="61">
        <v>129.9</v>
      </c>
      <c r="E6183" s="224">
        <v>0.2177</v>
      </c>
    </row>
    <row r="6184" spans="1:5" x14ac:dyDescent="0.2">
      <c r="A6184" s="223">
        <v>87694</v>
      </c>
      <c r="B6184" s="7" t="s">
        <v>6170</v>
      </c>
      <c r="C6184" s="60" t="s">
        <v>410</v>
      </c>
      <c r="D6184" s="61">
        <v>148.80000000000001</v>
      </c>
      <c r="E6184" s="224">
        <v>0.21790000000000001</v>
      </c>
    </row>
    <row r="6185" spans="1:5" x14ac:dyDescent="0.2">
      <c r="A6185" s="223">
        <v>87704</v>
      </c>
      <c r="B6185" s="7" t="s">
        <v>6171</v>
      </c>
      <c r="C6185" s="60" t="s">
        <v>410</v>
      </c>
      <c r="D6185" s="61">
        <v>161.55000000000001</v>
      </c>
      <c r="E6185" s="224">
        <v>0.2155</v>
      </c>
    </row>
    <row r="6186" spans="1:5" x14ac:dyDescent="0.2">
      <c r="A6186" s="223">
        <v>87758</v>
      </c>
      <c r="B6186" s="7" t="s">
        <v>6172</v>
      </c>
      <c r="C6186" s="60" t="s">
        <v>410</v>
      </c>
      <c r="D6186" s="61">
        <v>112.85</v>
      </c>
      <c r="E6186" s="224">
        <v>0.2717</v>
      </c>
    </row>
    <row r="6187" spans="1:5" x14ac:dyDescent="0.2">
      <c r="A6187" s="223">
        <v>87768</v>
      </c>
      <c r="B6187" s="7" t="s">
        <v>6173</v>
      </c>
      <c r="C6187" s="60" t="s">
        <v>410</v>
      </c>
      <c r="D6187" s="61">
        <v>134.1</v>
      </c>
      <c r="E6187" s="224">
        <v>0.24709999999999999</v>
      </c>
    </row>
    <row r="6188" spans="1:5" x14ac:dyDescent="0.2">
      <c r="A6188" s="223">
        <v>87738</v>
      </c>
      <c r="B6188" s="7" t="s">
        <v>6174</v>
      </c>
      <c r="C6188" s="60" t="s">
        <v>410</v>
      </c>
      <c r="D6188" s="61">
        <v>89.54</v>
      </c>
      <c r="E6188" s="224">
        <v>0.29620000000000002</v>
      </c>
    </row>
    <row r="6189" spans="1:5" x14ac:dyDescent="0.2">
      <c r="A6189" s="223">
        <v>87748</v>
      </c>
      <c r="B6189" s="7" t="s">
        <v>6175</v>
      </c>
      <c r="C6189" s="60" t="s">
        <v>410</v>
      </c>
      <c r="D6189" s="61">
        <v>115.45</v>
      </c>
      <c r="E6189" s="224">
        <v>0.25530000000000003</v>
      </c>
    </row>
    <row r="6190" spans="1:5" x14ac:dyDescent="0.2">
      <c r="A6190" s="223">
        <v>87623</v>
      </c>
      <c r="B6190" s="7" t="s">
        <v>6176</v>
      </c>
      <c r="C6190" s="60" t="s">
        <v>410</v>
      </c>
      <c r="D6190" s="61">
        <v>76.209999999999994</v>
      </c>
      <c r="E6190" s="224">
        <v>0.1731</v>
      </c>
    </row>
    <row r="6191" spans="1:5" x14ac:dyDescent="0.2">
      <c r="A6191" s="223">
        <v>87633</v>
      </c>
      <c r="B6191" s="7" t="s">
        <v>6177</v>
      </c>
      <c r="C6191" s="60" t="s">
        <v>410</v>
      </c>
      <c r="D6191" s="61">
        <v>102.11</v>
      </c>
      <c r="E6191" s="224">
        <v>0.15809999999999999</v>
      </c>
    </row>
    <row r="6192" spans="1:5" x14ac:dyDescent="0.2">
      <c r="A6192" s="223">
        <v>87643</v>
      </c>
      <c r="B6192" s="7" t="s">
        <v>6178</v>
      </c>
      <c r="C6192" s="60" t="s">
        <v>410</v>
      </c>
      <c r="D6192" s="61">
        <v>123.3</v>
      </c>
      <c r="E6192" s="224">
        <v>0.15049999999999999</v>
      </c>
    </row>
    <row r="6193" spans="1:5" x14ac:dyDescent="0.2">
      <c r="A6193" s="223">
        <v>87683</v>
      </c>
      <c r="B6193" s="7" t="s">
        <v>6179</v>
      </c>
      <c r="C6193" s="60" t="s">
        <v>410</v>
      </c>
      <c r="D6193" s="61">
        <v>118.1</v>
      </c>
      <c r="E6193" s="224">
        <v>0.1489</v>
      </c>
    </row>
    <row r="6194" spans="1:5" x14ac:dyDescent="0.2">
      <c r="A6194" s="223">
        <v>87703</v>
      </c>
      <c r="B6194" s="7" t="s">
        <v>6180</v>
      </c>
      <c r="C6194" s="60" t="s">
        <v>410</v>
      </c>
      <c r="D6194" s="61">
        <v>146.84</v>
      </c>
      <c r="E6194" s="224">
        <v>0.14630000000000001</v>
      </c>
    </row>
    <row r="6195" spans="1:5" x14ac:dyDescent="0.2">
      <c r="A6195" s="223">
        <v>87693</v>
      </c>
      <c r="B6195" s="7" t="s">
        <v>6181</v>
      </c>
      <c r="C6195" s="60" t="s">
        <v>410</v>
      </c>
      <c r="D6195" s="61">
        <v>135.29</v>
      </c>
      <c r="E6195" s="224">
        <v>0.14899999999999999</v>
      </c>
    </row>
    <row r="6196" spans="1:5" x14ac:dyDescent="0.2">
      <c r="A6196" s="223">
        <v>87757</v>
      </c>
      <c r="B6196" s="7" t="s">
        <v>6182</v>
      </c>
      <c r="C6196" s="60" t="s">
        <v>410</v>
      </c>
      <c r="D6196" s="61">
        <v>59.89</v>
      </c>
      <c r="E6196" s="224">
        <v>0.61250000000000004</v>
      </c>
    </row>
    <row r="6197" spans="1:5" x14ac:dyDescent="0.2">
      <c r="A6197" s="223">
        <v>87767</v>
      </c>
      <c r="B6197" s="7" t="s">
        <v>6183</v>
      </c>
      <c r="C6197" s="60" t="s">
        <v>410</v>
      </c>
      <c r="D6197" s="61">
        <v>68.98</v>
      </c>
      <c r="E6197" s="224">
        <v>0.5877</v>
      </c>
    </row>
    <row r="6198" spans="1:5" x14ac:dyDescent="0.2">
      <c r="A6198" s="223">
        <v>87737</v>
      </c>
      <c r="B6198" s="7" t="s">
        <v>6184</v>
      </c>
      <c r="C6198" s="60" t="s">
        <v>410</v>
      </c>
      <c r="D6198" s="61">
        <v>51.44</v>
      </c>
      <c r="E6198" s="224">
        <v>0.59970000000000001</v>
      </c>
    </row>
    <row r="6199" spans="1:5" x14ac:dyDescent="0.2">
      <c r="A6199" s="223">
        <v>87747</v>
      </c>
      <c r="B6199" s="7" t="s">
        <v>6185</v>
      </c>
      <c r="C6199" s="60" t="s">
        <v>410</v>
      </c>
      <c r="D6199" s="61">
        <v>62.49</v>
      </c>
      <c r="E6199" s="224">
        <v>0.56810000000000005</v>
      </c>
    </row>
    <row r="6200" spans="1:5" x14ac:dyDescent="0.2">
      <c r="A6200" s="223">
        <v>87622</v>
      </c>
      <c r="B6200" s="7" t="s">
        <v>6186</v>
      </c>
      <c r="C6200" s="60" t="s">
        <v>410</v>
      </c>
      <c r="D6200" s="61">
        <v>38.11</v>
      </c>
      <c r="E6200" s="224">
        <v>0.4597</v>
      </c>
    </row>
    <row r="6201" spans="1:5" x14ac:dyDescent="0.2">
      <c r="A6201" s="223">
        <v>87632</v>
      </c>
      <c r="B6201" s="7" t="s">
        <v>6187</v>
      </c>
      <c r="C6201" s="60" t="s">
        <v>410</v>
      </c>
      <c r="D6201" s="61">
        <v>49.15</v>
      </c>
      <c r="E6201" s="224">
        <v>0.45090000000000002</v>
      </c>
    </row>
    <row r="6202" spans="1:5" x14ac:dyDescent="0.2">
      <c r="A6202" s="223">
        <v>87642</v>
      </c>
      <c r="B6202" s="7" t="s">
        <v>6188</v>
      </c>
      <c r="C6202" s="60" t="s">
        <v>410</v>
      </c>
      <c r="D6202" s="61">
        <v>58.18</v>
      </c>
      <c r="E6202" s="224">
        <v>0.44619999999999999</v>
      </c>
    </row>
    <row r="6203" spans="1:5" x14ac:dyDescent="0.2">
      <c r="A6203" s="223">
        <v>87682</v>
      </c>
      <c r="B6203" s="7" t="s">
        <v>6189</v>
      </c>
      <c r="C6203" s="60" t="s">
        <v>410</v>
      </c>
      <c r="D6203" s="61">
        <v>52.98</v>
      </c>
      <c r="E6203" s="224">
        <v>0.47149999999999997</v>
      </c>
    </row>
    <row r="6204" spans="1:5" x14ac:dyDescent="0.2">
      <c r="A6204" s="223">
        <v>87692</v>
      </c>
      <c r="B6204" s="7" t="s">
        <v>6190</v>
      </c>
      <c r="C6204" s="60" t="s">
        <v>410</v>
      </c>
      <c r="D6204" s="61">
        <v>60.7</v>
      </c>
      <c r="E6204" s="224">
        <v>0.47170000000000001</v>
      </c>
    </row>
    <row r="6205" spans="1:5" x14ac:dyDescent="0.2">
      <c r="A6205" s="223">
        <v>87702</v>
      </c>
      <c r="B6205" s="7" t="s">
        <v>6191</v>
      </c>
      <c r="C6205" s="60" t="s">
        <v>410</v>
      </c>
      <c r="D6205" s="61">
        <v>65.62</v>
      </c>
      <c r="E6205" s="224">
        <v>0.46779999999999999</v>
      </c>
    </row>
    <row r="6206" spans="1:5" x14ac:dyDescent="0.2">
      <c r="A6206" s="223">
        <v>87755</v>
      </c>
      <c r="B6206" s="7" t="s">
        <v>6192</v>
      </c>
      <c r="C6206" s="60" t="s">
        <v>410</v>
      </c>
      <c r="D6206" s="61">
        <v>55.46</v>
      </c>
      <c r="E6206" s="224">
        <v>0.57450000000000001</v>
      </c>
    </row>
    <row r="6207" spans="1:5" x14ac:dyDescent="0.2">
      <c r="A6207" s="223">
        <v>87765</v>
      </c>
      <c r="B6207" s="7" t="s">
        <v>6193</v>
      </c>
      <c r="C6207" s="60" t="s">
        <v>410</v>
      </c>
      <c r="D6207" s="61">
        <v>63.53</v>
      </c>
      <c r="E6207" s="224">
        <v>0.54479999999999995</v>
      </c>
    </row>
    <row r="6208" spans="1:5" x14ac:dyDescent="0.2">
      <c r="A6208" s="223">
        <v>87735</v>
      </c>
      <c r="B6208" s="7" t="s">
        <v>6194</v>
      </c>
      <c r="C6208" s="60" t="s">
        <v>410</v>
      </c>
      <c r="D6208" s="61">
        <v>48.26</v>
      </c>
      <c r="E6208" s="224">
        <v>0.56730000000000003</v>
      </c>
    </row>
    <row r="6209" spans="1:5" x14ac:dyDescent="0.2">
      <c r="A6209" s="223">
        <v>87745</v>
      </c>
      <c r="B6209" s="7" t="s">
        <v>6195</v>
      </c>
      <c r="C6209" s="60" t="s">
        <v>410</v>
      </c>
      <c r="D6209" s="61">
        <v>58.06</v>
      </c>
      <c r="E6209" s="224">
        <v>0.52839999999999998</v>
      </c>
    </row>
    <row r="6210" spans="1:5" x14ac:dyDescent="0.2">
      <c r="A6210" s="223">
        <v>87620</v>
      </c>
      <c r="B6210" s="7" t="s">
        <v>6196</v>
      </c>
      <c r="C6210" s="60" t="s">
        <v>410</v>
      </c>
      <c r="D6210" s="61">
        <v>34.93</v>
      </c>
      <c r="E6210" s="224">
        <v>0.4022</v>
      </c>
    </row>
    <row r="6211" spans="1:5" x14ac:dyDescent="0.2">
      <c r="A6211" s="223">
        <v>87630</v>
      </c>
      <c r="B6211" s="7" t="s">
        <v>6197</v>
      </c>
      <c r="C6211" s="60" t="s">
        <v>410</v>
      </c>
      <c r="D6211" s="61">
        <v>44.72</v>
      </c>
      <c r="E6211" s="224">
        <v>0.38769999999999999</v>
      </c>
    </row>
    <row r="6212" spans="1:5" x14ac:dyDescent="0.2">
      <c r="A6212" s="223">
        <v>87640</v>
      </c>
      <c r="B6212" s="7" t="s">
        <v>6198</v>
      </c>
      <c r="C6212" s="60" t="s">
        <v>410</v>
      </c>
      <c r="D6212" s="61">
        <v>52.73</v>
      </c>
      <c r="E6212" s="224">
        <v>0.37990000000000002</v>
      </c>
    </row>
    <row r="6213" spans="1:5" x14ac:dyDescent="0.2">
      <c r="A6213" s="223">
        <v>87680</v>
      </c>
      <c r="B6213" s="7" t="s">
        <v>6199</v>
      </c>
      <c r="C6213" s="60" t="s">
        <v>410</v>
      </c>
      <c r="D6213" s="61">
        <v>47.53</v>
      </c>
      <c r="E6213" s="224">
        <v>0.40079999999999999</v>
      </c>
    </row>
    <row r="6214" spans="1:5" x14ac:dyDescent="0.2">
      <c r="A6214" s="223">
        <v>87690</v>
      </c>
      <c r="B6214" s="7" t="s">
        <v>6200</v>
      </c>
      <c r="C6214" s="60" t="s">
        <v>410</v>
      </c>
      <c r="D6214" s="61">
        <v>54.46</v>
      </c>
      <c r="E6214" s="224">
        <v>0.40100000000000002</v>
      </c>
    </row>
    <row r="6215" spans="1:5" x14ac:dyDescent="0.2">
      <c r="A6215" s="223">
        <v>87700</v>
      </c>
      <c r="B6215" s="7" t="s">
        <v>6201</v>
      </c>
      <c r="C6215" s="60" t="s">
        <v>410</v>
      </c>
      <c r="D6215" s="61">
        <v>58.82</v>
      </c>
      <c r="E6215" s="224">
        <v>0.39629999999999999</v>
      </c>
    </row>
    <row r="6216" spans="1:5" x14ac:dyDescent="0.2">
      <c r="A6216" s="223">
        <v>102803</v>
      </c>
      <c r="B6216" s="7" t="s">
        <v>6202</v>
      </c>
      <c r="C6216" s="60" t="s">
        <v>410</v>
      </c>
      <c r="D6216" s="61">
        <v>2.63</v>
      </c>
      <c r="E6216" s="224">
        <v>0.8327</v>
      </c>
    </row>
    <row r="6217" spans="1:5" x14ac:dyDescent="0.2">
      <c r="A6217" s="223">
        <v>92717</v>
      </c>
      <c r="B6217" s="7" t="s">
        <v>6203</v>
      </c>
      <c r="C6217" s="60" t="s">
        <v>6204</v>
      </c>
      <c r="D6217" s="61">
        <v>0.3</v>
      </c>
      <c r="E6217" s="224">
        <v>0</v>
      </c>
    </row>
    <row r="6218" spans="1:5" x14ac:dyDescent="0.2">
      <c r="A6218" s="223">
        <v>92716</v>
      </c>
      <c r="B6218" s="7" t="s">
        <v>6205</v>
      </c>
      <c r="C6218" s="60" t="s">
        <v>6206</v>
      </c>
      <c r="D6218" s="61">
        <v>115.86</v>
      </c>
      <c r="E6218" s="224">
        <v>0</v>
      </c>
    </row>
    <row r="6219" spans="1:5" x14ac:dyDescent="0.2">
      <c r="A6219" s="223">
        <v>89218</v>
      </c>
      <c r="B6219" s="7" t="s">
        <v>6207</v>
      </c>
      <c r="C6219" s="60" t="s">
        <v>6204</v>
      </c>
      <c r="D6219" s="61">
        <v>112.78</v>
      </c>
      <c r="E6219" s="224">
        <v>0.66220000000000001</v>
      </c>
    </row>
    <row r="6220" spans="1:5" x14ac:dyDescent="0.2">
      <c r="A6220" s="223">
        <v>89843</v>
      </c>
      <c r="B6220" s="7" t="s">
        <v>6208</v>
      </c>
      <c r="C6220" s="60" t="s">
        <v>6206</v>
      </c>
      <c r="D6220" s="61">
        <v>234.79</v>
      </c>
      <c r="E6220" s="224">
        <v>0.31809999999999999</v>
      </c>
    </row>
    <row r="6221" spans="1:5" x14ac:dyDescent="0.2">
      <c r="A6221" s="223">
        <v>87446</v>
      </c>
      <c r="B6221" s="7" t="s">
        <v>6209</v>
      </c>
      <c r="C6221" s="60" t="s">
        <v>6204</v>
      </c>
      <c r="D6221" s="61">
        <v>0.48</v>
      </c>
      <c r="E6221" s="224">
        <v>0</v>
      </c>
    </row>
    <row r="6222" spans="1:5" x14ac:dyDescent="0.2">
      <c r="A6222" s="223">
        <v>87445</v>
      </c>
      <c r="B6222" s="7" t="s">
        <v>6210</v>
      </c>
      <c r="C6222" s="60" t="s">
        <v>6206</v>
      </c>
      <c r="D6222" s="61">
        <v>5.24</v>
      </c>
      <c r="E6222" s="224">
        <v>0</v>
      </c>
    </row>
    <row r="6223" spans="1:5" x14ac:dyDescent="0.2">
      <c r="A6223" s="223">
        <v>93234</v>
      </c>
      <c r="B6223" s="7" t="s">
        <v>6211</v>
      </c>
      <c r="C6223" s="60" t="s">
        <v>6204</v>
      </c>
      <c r="D6223" s="61">
        <v>0.44</v>
      </c>
      <c r="E6223" s="224">
        <v>0</v>
      </c>
    </row>
    <row r="6224" spans="1:5" x14ac:dyDescent="0.2">
      <c r="A6224" s="223">
        <v>93233</v>
      </c>
      <c r="B6224" s="7" t="s">
        <v>6212</v>
      </c>
      <c r="C6224" s="60" t="s">
        <v>6206</v>
      </c>
      <c r="D6224" s="61">
        <v>5.71</v>
      </c>
      <c r="E6224" s="224">
        <v>0</v>
      </c>
    </row>
    <row r="6225" spans="1:5" x14ac:dyDescent="0.2">
      <c r="A6225" s="223">
        <v>88831</v>
      </c>
      <c r="B6225" s="7" t="s">
        <v>6213</v>
      </c>
      <c r="C6225" s="60" t="s">
        <v>6204</v>
      </c>
      <c r="D6225" s="61">
        <v>0.35</v>
      </c>
      <c r="E6225" s="224">
        <v>0</v>
      </c>
    </row>
    <row r="6226" spans="1:5" x14ac:dyDescent="0.2">
      <c r="A6226" s="223">
        <v>88830</v>
      </c>
      <c r="B6226" s="7" t="s">
        <v>6214</v>
      </c>
      <c r="C6226" s="60" t="s">
        <v>6206</v>
      </c>
      <c r="D6226" s="61">
        <v>1.93</v>
      </c>
      <c r="E6226" s="224">
        <v>0</v>
      </c>
    </row>
    <row r="6227" spans="1:5" x14ac:dyDescent="0.2">
      <c r="A6227" s="223">
        <v>89226</v>
      </c>
      <c r="B6227" s="7" t="s">
        <v>6215</v>
      </c>
      <c r="C6227" s="60" t="s">
        <v>6204</v>
      </c>
      <c r="D6227" s="61">
        <v>1.45</v>
      </c>
      <c r="E6227" s="224">
        <v>0</v>
      </c>
    </row>
    <row r="6228" spans="1:5" x14ac:dyDescent="0.2">
      <c r="A6228" s="223">
        <v>89225</v>
      </c>
      <c r="B6228" s="7" t="s">
        <v>6216</v>
      </c>
      <c r="C6228" s="60" t="s">
        <v>6206</v>
      </c>
      <c r="D6228" s="61">
        <v>5.29</v>
      </c>
      <c r="E6228" s="224">
        <v>0</v>
      </c>
    </row>
    <row r="6229" spans="1:5" x14ac:dyDescent="0.2">
      <c r="A6229" s="223">
        <v>89279</v>
      </c>
      <c r="B6229" s="7" t="s">
        <v>6217</v>
      </c>
      <c r="C6229" s="60" t="s">
        <v>6204</v>
      </c>
      <c r="D6229" s="61">
        <v>1.76</v>
      </c>
      <c r="E6229" s="224">
        <v>0</v>
      </c>
    </row>
    <row r="6230" spans="1:5" x14ac:dyDescent="0.2">
      <c r="A6230" s="223">
        <v>89278</v>
      </c>
      <c r="B6230" s="7" t="s">
        <v>6218</v>
      </c>
      <c r="C6230" s="60" t="s">
        <v>6206</v>
      </c>
      <c r="D6230" s="61">
        <v>12.09</v>
      </c>
      <c r="E6230" s="224">
        <v>0</v>
      </c>
    </row>
    <row r="6231" spans="1:5" x14ac:dyDescent="0.2">
      <c r="A6231" s="223">
        <v>90651</v>
      </c>
      <c r="B6231" s="7" t="s">
        <v>6219</v>
      </c>
      <c r="C6231" s="60" t="s">
        <v>6204</v>
      </c>
      <c r="D6231" s="61">
        <v>1.1200000000000001</v>
      </c>
      <c r="E6231" s="224">
        <v>0</v>
      </c>
    </row>
    <row r="6232" spans="1:5" x14ac:dyDescent="0.2">
      <c r="A6232" s="223">
        <v>90650</v>
      </c>
      <c r="B6232" s="7" t="s">
        <v>6220</v>
      </c>
      <c r="C6232" s="60" t="s">
        <v>6206</v>
      </c>
      <c r="D6232" s="61">
        <v>12.01</v>
      </c>
      <c r="E6232" s="224">
        <v>0</v>
      </c>
    </row>
    <row r="6233" spans="1:5" x14ac:dyDescent="0.2">
      <c r="A6233" s="223">
        <v>90657</v>
      </c>
      <c r="B6233" s="7" t="s">
        <v>6221</v>
      </c>
      <c r="C6233" s="60" t="s">
        <v>6204</v>
      </c>
      <c r="D6233" s="61">
        <v>4.3499999999999996</v>
      </c>
      <c r="E6233" s="224">
        <v>0</v>
      </c>
    </row>
    <row r="6234" spans="1:5" x14ac:dyDescent="0.2">
      <c r="A6234" s="223">
        <v>90656</v>
      </c>
      <c r="B6234" s="7" t="s">
        <v>6222</v>
      </c>
      <c r="C6234" s="60" t="s">
        <v>6206</v>
      </c>
      <c r="D6234" s="61">
        <v>14.73</v>
      </c>
      <c r="E6234" s="224">
        <v>0</v>
      </c>
    </row>
    <row r="6235" spans="1:5" x14ac:dyDescent="0.2">
      <c r="A6235" s="223">
        <v>90663</v>
      </c>
      <c r="B6235" s="7" t="s">
        <v>6223</v>
      </c>
      <c r="C6235" s="60" t="s">
        <v>6204</v>
      </c>
      <c r="D6235" s="61">
        <v>4.66</v>
      </c>
      <c r="E6235" s="224">
        <v>0</v>
      </c>
    </row>
    <row r="6236" spans="1:5" x14ac:dyDescent="0.2">
      <c r="A6236" s="223">
        <v>90662</v>
      </c>
      <c r="B6236" s="7" t="s">
        <v>6224</v>
      </c>
      <c r="C6236" s="60" t="s">
        <v>6206</v>
      </c>
      <c r="D6236" s="61">
        <v>15.32</v>
      </c>
      <c r="E6236" s="224">
        <v>0</v>
      </c>
    </row>
    <row r="6237" spans="1:5" x14ac:dyDescent="0.2">
      <c r="A6237" s="223">
        <v>89022</v>
      </c>
      <c r="B6237" s="7" t="s">
        <v>6225</v>
      </c>
      <c r="C6237" s="60" t="s">
        <v>6204</v>
      </c>
      <c r="D6237" s="61">
        <v>0.7</v>
      </c>
      <c r="E6237" s="224">
        <v>0</v>
      </c>
    </row>
    <row r="6238" spans="1:5" x14ac:dyDescent="0.2">
      <c r="A6238" s="223">
        <v>89021</v>
      </c>
      <c r="B6238" s="7" t="s">
        <v>6226</v>
      </c>
      <c r="C6238" s="60" t="s">
        <v>6206</v>
      </c>
      <c r="D6238" s="61">
        <v>3.27</v>
      </c>
      <c r="E6238" s="224">
        <v>0</v>
      </c>
    </row>
    <row r="6239" spans="1:5" x14ac:dyDescent="0.2">
      <c r="A6239" s="223">
        <v>90644</v>
      </c>
      <c r="B6239" s="7" t="s">
        <v>6227</v>
      </c>
      <c r="C6239" s="60" t="s">
        <v>6204</v>
      </c>
      <c r="D6239" s="61">
        <v>6.69</v>
      </c>
      <c r="E6239" s="224">
        <v>0</v>
      </c>
    </row>
    <row r="6240" spans="1:5" x14ac:dyDescent="0.2">
      <c r="A6240" s="223">
        <v>90643</v>
      </c>
      <c r="B6240" s="7" t="s">
        <v>6228</v>
      </c>
      <c r="C6240" s="60" t="s">
        <v>6206</v>
      </c>
      <c r="D6240" s="61">
        <v>25.45</v>
      </c>
      <c r="E6240" s="224">
        <v>0</v>
      </c>
    </row>
    <row r="6241" spans="1:5" x14ac:dyDescent="0.2">
      <c r="A6241" s="223">
        <v>92146</v>
      </c>
      <c r="B6241" s="7" t="s">
        <v>6229</v>
      </c>
      <c r="C6241" s="60" t="s">
        <v>6204</v>
      </c>
      <c r="D6241" s="61">
        <v>32.79</v>
      </c>
      <c r="E6241" s="224">
        <v>0.78320000000000001</v>
      </c>
    </row>
    <row r="6242" spans="1:5" x14ac:dyDescent="0.2">
      <c r="A6242" s="223">
        <v>92145</v>
      </c>
      <c r="B6242" s="7" t="s">
        <v>6230</v>
      </c>
      <c r="C6242" s="60" t="s">
        <v>6206</v>
      </c>
      <c r="D6242" s="61">
        <v>80.930000000000007</v>
      </c>
      <c r="E6242" s="224">
        <v>0.31730000000000003</v>
      </c>
    </row>
    <row r="6243" spans="1:5" x14ac:dyDescent="0.2">
      <c r="A6243" s="223">
        <v>92139</v>
      </c>
      <c r="B6243" s="7" t="s">
        <v>6231</v>
      </c>
      <c r="C6243" s="60" t="s">
        <v>6204</v>
      </c>
      <c r="D6243" s="61">
        <v>45.1</v>
      </c>
      <c r="E6243" s="224">
        <v>0.56940000000000002</v>
      </c>
    </row>
    <row r="6244" spans="1:5" x14ac:dyDescent="0.2">
      <c r="A6244" s="223">
        <v>92138</v>
      </c>
      <c r="B6244" s="7" t="s">
        <v>6232</v>
      </c>
      <c r="C6244" s="60" t="s">
        <v>6206</v>
      </c>
      <c r="D6244" s="61">
        <v>97.96</v>
      </c>
      <c r="E6244" s="224">
        <v>0.2621</v>
      </c>
    </row>
    <row r="6245" spans="1:5" x14ac:dyDescent="0.2">
      <c r="A6245" s="223">
        <v>91387</v>
      </c>
      <c r="B6245" s="7" t="s">
        <v>6233</v>
      </c>
      <c r="C6245" s="60" t="s">
        <v>6204</v>
      </c>
      <c r="D6245" s="61">
        <v>82.92</v>
      </c>
      <c r="E6245" s="224">
        <v>0.35149999999999998</v>
      </c>
    </row>
    <row r="6246" spans="1:5" x14ac:dyDescent="0.2">
      <c r="A6246" s="223">
        <v>91386</v>
      </c>
      <c r="B6246" s="7" t="s">
        <v>6234</v>
      </c>
      <c r="C6246" s="60" t="s">
        <v>6206</v>
      </c>
      <c r="D6246" s="61">
        <v>290.3</v>
      </c>
      <c r="E6246" s="224">
        <v>0.1004</v>
      </c>
    </row>
    <row r="6247" spans="1:5" x14ac:dyDescent="0.2">
      <c r="A6247" s="223">
        <v>96036</v>
      </c>
      <c r="B6247" s="7" t="s">
        <v>6235</v>
      </c>
      <c r="C6247" s="60" t="s">
        <v>6204</v>
      </c>
      <c r="D6247" s="61">
        <v>92.37</v>
      </c>
      <c r="E6247" s="224">
        <v>0.31559999999999999</v>
      </c>
    </row>
    <row r="6248" spans="1:5" x14ac:dyDescent="0.2">
      <c r="A6248" s="223">
        <v>96035</v>
      </c>
      <c r="B6248" s="7" t="s">
        <v>6236</v>
      </c>
      <c r="C6248" s="60" t="s">
        <v>6206</v>
      </c>
      <c r="D6248" s="61">
        <v>305.88</v>
      </c>
      <c r="E6248" s="224">
        <v>9.5299999999999996E-2</v>
      </c>
    </row>
    <row r="6249" spans="1:5" x14ac:dyDescent="0.2">
      <c r="A6249" s="223">
        <v>89877</v>
      </c>
      <c r="B6249" s="7" t="s">
        <v>6237</v>
      </c>
      <c r="C6249" s="60" t="s">
        <v>6204</v>
      </c>
      <c r="D6249" s="61">
        <v>97.62</v>
      </c>
      <c r="E6249" s="224">
        <v>0.29859999999999998</v>
      </c>
    </row>
    <row r="6250" spans="1:5" x14ac:dyDescent="0.2">
      <c r="A6250" s="223">
        <v>89876</v>
      </c>
      <c r="B6250" s="7" t="s">
        <v>6238</v>
      </c>
      <c r="C6250" s="60" t="s">
        <v>6206</v>
      </c>
      <c r="D6250" s="61">
        <v>355.51</v>
      </c>
      <c r="E6250" s="224">
        <v>8.2000000000000003E-2</v>
      </c>
    </row>
    <row r="6251" spans="1:5" x14ac:dyDescent="0.2">
      <c r="A6251" s="223">
        <v>89884</v>
      </c>
      <c r="B6251" s="7" t="s">
        <v>6239</v>
      </c>
      <c r="C6251" s="60" t="s">
        <v>6204</v>
      </c>
      <c r="D6251" s="61">
        <v>102.38</v>
      </c>
      <c r="E6251" s="224">
        <v>0.28470000000000001</v>
      </c>
    </row>
    <row r="6252" spans="1:5" x14ac:dyDescent="0.2">
      <c r="A6252" s="223">
        <v>89883</v>
      </c>
      <c r="B6252" s="7" t="s">
        <v>6240</v>
      </c>
      <c r="C6252" s="60" t="s">
        <v>6206</v>
      </c>
      <c r="D6252" s="61">
        <v>392.97</v>
      </c>
      <c r="E6252" s="224">
        <v>7.4200000000000002E-2</v>
      </c>
    </row>
    <row r="6253" spans="1:5" x14ac:dyDescent="0.2">
      <c r="A6253" s="223">
        <v>67827</v>
      </c>
      <c r="B6253" s="7" t="s">
        <v>6241</v>
      </c>
      <c r="C6253" s="60" t="s">
        <v>6204</v>
      </c>
      <c r="D6253" s="61">
        <v>71.44</v>
      </c>
      <c r="E6253" s="224">
        <v>0.40799999999999997</v>
      </c>
    </row>
    <row r="6254" spans="1:5" x14ac:dyDescent="0.2">
      <c r="A6254" s="223">
        <v>67826</v>
      </c>
      <c r="B6254" s="7" t="s">
        <v>6242</v>
      </c>
      <c r="C6254" s="60" t="s">
        <v>6206</v>
      </c>
      <c r="D6254" s="61">
        <v>203.98</v>
      </c>
      <c r="E6254" s="224">
        <v>0.1429</v>
      </c>
    </row>
    <row r="6255" spans="1:5" x14ac:dyDescent="0.2">
      <c r="A6255" s="223">
        <v>5961</v>
      </c>
      <c r="B6255" s="7" t="s">
        <v>6243</v>
      </c>
      <c r="C6255" s="60" t="s">
        <v>6204</v>
      </c>
      <c r="D6255" s="61">
        <v>70</v>
      </c>
      <c r="E6255" s="224">
        <v>0.41639999999999999</v>
      </c>
    </row>
    <row r="6256" spans="1:5" x14ac:dyDescent="0.2">
      <c r="A6256" s="223">
        <v>5811</v>
      </c>
      <c r="B6256" s="7" t="s">
        <v>6244</v>
      </c>
      <c r="C6256" s="60" t="s">
        <v>6206</v>
      </c>
      <c r="D6256" s="61">
        <v>221.09</v>
      </c>
      <c r="E6256" s="224">
        <v>0.1318</v>
      </c>
    </row>
    <row r="6257" spans="1:5" x14ac:dyDescent="0.2">
      <c r="A6257" s="223">
        <v>92243</v>
      </c>
      <c r="B6257" s="7" t="s">
        <v>6245</v>
      </c>
      <c r="C6257" s="60" t="s">
        <v>6204</v>
      </c>
      <c r="D6257" s="61">
        <v>85.09</v>
      </c>
      <c r="E6257" s="224">
        <v>0.39760000000000001</v>
      </c>
    </row>
    <row r="6258" spans="1:5" x14ac:dyDescent="0.2">
      <c r="A6258" s="223">
        <v>92242</v>
      </c>
      <c r="B6258" s="7" t="s">
        <v>6246</v>
      </c>
      <c r="C6258" s="60" t="s">
        <v>6206</v>
      </c>
      <c r="D6258" s="61">
        <v>425.43</v>
      </c>
      <c r="E6258" s="224">
        <v>7.9500000000000001E-2</v>
      </c>
    </row>
    <row r="6259" spans="1:5" x14ac:dyDescent="0.2">
      <c r="A6259" s="223">
        <v>91646</v>
      </c>
      <c r="B6259" s="7" t="s">
        <v>6247</v>
      </c>
      <c r="C6259" s="60" t="s">
        <v>6204</v>
      </c>
      <c r="D6259" s="61">
        <v>104.3</v>
      </c>
      <c r="E6259" s="224">
        <v>0.32440000000000002</v>
      </c>
    </row>
    <row r="6260" spans="1:5" x14ac:dyDescent="0.2">
      <c r="A6260" s="223">
        <v>91645</v>
      </c>
      <c r="B6260" s="7" t="s">
        <v>6248</v>
      </c>
      <c r="C6260" s="60" t="s">
        <v>6206</v>
      </c>
      <c r="D6260" s="61">
        <v>492.54</v>
      </c>
      <c r="E6260" s="224">
        <v>6.8699999999999997E-2</v>
      </c>
    </row>
    <row r="6261" spans="1:5" x14ac:dyDescent="0.2">
      <c r="A6261" s="223">
        <v>92107</v>
      </c>
      <c r="B6261" s="7" t="s">
        <v>6249</v>
      </c>
      <c r="C6261" s="60" t="s">
        <v>6204</v>
      </c>
      <c r="D6261" s="61">
        <v>101.69</v>
      </c>
      <c r="E6261" s="224">
        <v>0.27779999999999999</v>
      </c>
    </row>
    <row r="6262" spans="1:5" x14ac:dyDescent="0.2">
      <c r="A6262" s="223">
        <v>92106</v>
      </c>
      <c r="B6262" s="7" t="s">
        <v>6250</v>
      </c>
      <c r="C6262" s="60" t="s">
        <v>6206</v>
      </c>
      <c r="D6262" s="61">
        <v>378.75</v>
      </c>
      <c r="E6262" s="224">
        <v>7.46E-2</v>
      </c>
    </row>
    <row r="6263" spans="1:5" x14ac:dyDescent="0.2">
      <c r="A6263" s="223">
        <v>5903</v>
      </c>
      <c r="B6263" s="7" t="s">
        <v>6251</v>
      </c>
      <c r="C6263" s="60" t="s">
        <v>6204</v>
      </c>
      <c r="D6263" s="61">
        <v>80.81</v>
      </c>
      <c r="E6263" s="224">
        <v>0.34960000000000002</v>
      </c>
    </row>
    <row r="6264" spans="1:5" x14ac:dyDescent="0.2">
      <c r="A6264" s="223">
        <v>5901</v>
      </c>
      <c r="B6264" s="7" t="s">
        <v>6252</v>
      </c>
      <c r="C6264" s="60" t="s">
        <v>6206</v>
      </c>
      <c r="D6264" s="61">
        <v>337.57</v>
      </c>
      <c r="E6264" s="224">
        <v>8.3699999999999997E-2</v>
      </c>
    </row>
    <row r="6265" spans="1:5" x14ac:dyDescent="0.2">
      <c r="A6265" s="223">
        <v>106252</v>
      </c>
      <c r="B6265" s="7" t="s">
        <v>6253</v>
      </c>
      <c r="C6265" s="60" t="s">
        <v>6204</v>
      </c>
      <c r="D6265" s="61">
        <v>80.06</v>
      </c>
      <c r="E6265" s="224">
        <v>0.35289999999999999</v>
      </c>
    </row>
    <row r="6266" spans="1:5" x14ac:dyDescent="0.2">
      <c r="A6266" s="223">
        <v>106247</v>
      </c>
      <c r="B6266" s="7" t="s">
        <v>6254</v>
      </c>
      <c r="C6266" s="60" t="s">
        <v>6206</v>
      </c>
      <c r="D6266" s="61">
        <v>300.23</v>
      </c>
      <c r="E6266" s="224">
        <v>9.4100000000000003E-2</v>
      </c>
    </row>
    <row r="6267" spans="1:5" x14ac:dyDescent="0.2">
      <c r="A6267" s="223">
        <v>6260</v>
      </c>
      <c r="B6267" s="7" t="s">
        <v>6255</v>
      </c>
      <c r="C6267" s="60" t="s">
        <v>6204</v>
      </c>
      <c r="D6267" s="61">
        <v>65.900000000000006</v>
      </c>
      <c r="E6267" s="224">
        <v>0.42870000000000003</v>
      </c>
    </row>
    <row r="6268" spans="1:5" x14ac:dyDescent="0.2">
      <c r="A6268" s="223">
        <v>6259</v>
      </c>
      <c r="B6268" s="7" t="s">
        <v>6256</v>
      </c>
      <c r="C6268" s="60" t="s">
        <v>6206</v>
      </c>
      <c r="D6268" s="61">
        <v>270.32</v>
      </c>
      <c r="E6268" s="224">
        <v>0.1045</v>
      </c>
    </row>
    <row r="6269" spans="1:5" x14ac:dyDescent="0.2">
      <c r="A6269" s="223">
        <v>91395</v>
      </c>
      <c r="B6269" s="7" t="s">
        <v>6257</v>
      </c>
      <c r="C6269" s="60" t="s">
        <v>6204</v>
      </c>
      <c r="D6269" s="61">
        <v>64.040000000000006</v>
      </c>
      <c r="E6269" s="224">
        <v>0.44109999999999999</v>
      </c>
    </row>
    <row r="6270" spans="1:5" x14ac:dyDescent="0.2">
      <c r="A6270" s="223">
        <v>73467</v>
      </c>
      <c r="B6270" s="7" t="s">
        <v>6258</v>
      </c>
      <c r="C6270" s="60" t="s">
        <v>6206</v>
      </c>
      <c r="D6270" s="61">
        <v>263.64</v>
      </c>
      <c r="E6270" s="224">
        <v>0.1072</v>
      </c>
    </row>
    <row r="6271" spans="1:5" x14ac:dyDescent="0.2">
      <c r="A6271" s="223">
        <v>5826</v>
      </c>
      <c r="B6271" s="7" t="s">
        <v>6259</v>
      </c>
      <c r="C6271" s="60" t="s">
        <v>6204</v>
      </c>
      <c r="D6271" s="61">
        <v>67.47</v>
      </c>
      <c r="E6271" s="224">
        <v>0.41870000000000002</v>
      </c>
    </row>
    <row r="6272" spans="1:5" x14ac:dyDescent="0.2">
      <c r="A6272" s="223">
        <v>5824</v>
      </c>
      <c r="B6272" s="7" t="s">
        <v>6260</v>
      </c>
      <c r="C6272" s="60" t="s">
        <v>6206</v>
      </c>
      <c r="D6272" s="61">
        <v>232.05</v>
      </c>
      <c r="E6272" s="224">
        <v>0.1217</v>
      </c>
    </row>
    <row r="6273" spans="1:5" x14ac:dyDescent="0.2">
      <c r="A6273" s="223">
        <v>106253</v>
      </c>
      <c r="B6273" s="7" t="s">
        <v>6261</v>
      </c>
      <c r="C6273" s="60" t="s">
        <v>6204</v>
      </c>
      <c r="D6273" s="61">
        <v>86.09</v>
      </c>
      <c r="E6273" s="224">
        <v>0.3281</v>
      </c>
    </row>
    <row r="6274" spans="1:5" x14ac:dyDescent="0.2">
      <c r="A6274" s="223">
        <v>106248</v>
      </c>
      <c r="B6274" s="7" t="s">
        <v>6262</v>
      </c>
      <c r="C6274" s="60" t="s">
        <v>6206</v>
      </c>
      <c r="D6274" s="61">
        <v>315.77</v>
      </c>
      <c r="E6274" s="224">
        <v>8.9499999999999996E-2</v>
      </c>
    </row>
    <row r="6275" spans="1:5" x14ac:dyDescent="0.2">
      <c r="A6275" s="223">
        <v>5892</v>
      </c>
      <c r="B6275" s="7" t="s">
        <v>6263</v>
      </c>
      <c r="C6275" s="60" t="s">
        <v>6204</v>
      </c>
      <c r="D6275" s="61">
        <v>61.24</v>
      </c>
      <c r="E6275" s="224">
        <v>0.46129999999999999</v>
      </c>
    </row>
    <row r="6276" spans="1:5" x14ac:dyDescent="0.2">
      <c r="A6276" s="223">
        <v>5890</v>
      </c>
      <c r="B6276" s="7" t="s">
        <v>6264</v>
      </c>
      <c r="C6276" s="60" t="s">
        <v>6206</v>
      </c>
      <c r="D6276" s="61">
        <v>216.72</v>
      </c>
      <c r="E6276" s="224">
        <v>0.13039999999999999</v>
      </c>
    </row>
    <row r="6277" spans="1:5" x14ac:dyDescent="0.2">
      <c r="A6277" s="223">
        <v>5896</v>
      </c>
      <c r="B6277" s="7" t="s">
        <v>6265</v>
      </c>
      <c r="C6277" s="60" t="s">
        <v>6204</v>
      </c>
      <c r="D6277" s="61">
        <v>64.47</v>
      </c>
      <c r="E6277" s="224">
        <v>0.43819999999999998</v>
      </c>
    </row>
    <row r="6278" spans="1:5" x14ac:dyDescent="0.2">
      <c r="A6278" s="223">
        <v>5894</v>
      </c>
      <c r="B6278" s="7" t="s">
        <v>6266</v>
      </c>
      <c r="C6278" s="60" t="s">
        <v>6206</v>
      </c>
      <c r="D6278" s="61">
        <v>226.29</v>
      </c>
      <c r="E6278" s="224">
        <v>0.12479999999999999</v>
      </c>
    </row>
    <row r="6279" spans="1:5" x14ac:dyDescent="0.2">
      <c r="A6279" s="223">
        <v>91032</v>
      </c>
      <c r="B6279" s="7" t="s">
        <v>6267</v>
      </c>
      <c r="C6279" s="60" t="s">
        <v>6204</v>
      </c>
      <c r="D6279" s="61">
        <v>74.34</v>
      </c>
      <c r="E6279" s="224">
        <v>0.38</v>
      </c>
    </row>
    <row r="6280" spans="1:5" x14ac:dyDescent="0.2">
      <c r="A6280" s="223">
        <v>91031</v>
      </c>
      <c r="B6280" s="7" t="s">
        <v>6268</v>
      </c>
      <c r="C6280" s="60" t="s">
        <v>6206</v>
      </c>
      <c r="D6280" s="61">
        <v>277.95999999999998</v>
      </c>
      <c r="E6280" s="224">
        <v>0.1016</v>
      </c>
    </row>
    <row r="6281" spans="1:5" x14ac:dyDescent="0.2">
      <c r="A6281" s="223">
        <v>91534</v>
      </c>
      <c r="B6281" s="7" t="s">
        <v>6269</v>
      </c>
      <c r="C6281" s="60" t="s">
        <v>6204</v>
      </c>
      <c r="D6281" s="61">
        <v>39.6</v>
      </c>
      <c r="E6281" s="224">
        <v>0.9677</v>
      </c>
    </row>
    <row r="6282" spans="1:5" x14ac:dyDescent="0.2">
      <c r="A6282" s="223">
        <v>91533</v>
      </c>
      <c r="B6282" s="7" t="s">
        <v>6270</v>
      </c>
      <c r="C6282" s="60" t="s">
        <v>6206</v>
      </c>
      <c r="D6282" s="61">
        <v>47.31</v>
      </c>
      <c r="E6282" s="224">
        <v>0.81</v>
      </c>
    </row>
    <row r="6283" spans="1:5" x14ac:dyDescent="0.2">
      <c r="A6283" s="223">
        <v>95265</v>
      </c>
      <c r="B6283" s="7" t="s">
        <v>6271</v>
      </c>
      <c r="C6283" s="60" t="s">
        <v>6204</v>
      </c>
      <c r="D6283" s="61">
        <v>1.02</v>
      </c>
      <c r="E6283" s="224">
        <v>0</v>
      </c>
    </row>
    <row r="6284" spans="1:5" x14ac:dyDescent="0.2">
      <c r="A6284" s="223">
        <v>95264</v>
      </c>
      <c r="B6284" s="7" t="s">
        <v>6272</v>
      </c>
      <c r="C6284" s="60" t="s">
        <v>6206</v>
      </c>
      <c r="D6284" s="61">
        <v>6.93</v>
      </c>
      <c r="E6284" s="224">
        <v>0</v>
      </c>
    </row>
    <row r="6285" spans="1:5" x14ac:dyDescent="0.2">
      <c r="A6285" s="223">
        <v>90973</v>
      </c>
      <c r="B6285" s="7" t="s">
        <v>6273</v>
      </c>
      <c r="C6285" s="60" t="s">
        <v>6204</v>
      </c>
      <c r="D6285" s="61">
        <v>8.93</v>
      </c>
      <c r="E6285" s="224">
        <v>0</v>
      </c>
    </row>
    <row r="6286" spans="1:5" x14ac:dyDescent="0.2">
      <c r="A6286" s="223">
        <v>90972</v>
      </c>
      <c r="B6286" s="7" t="s">
        <v>6274</v>
      </c>
      <c r="C6286" s="60" t="s">
        <v>6206</v>
      </c>
      <c r="D6286" s="61">
        <v>79.53</v>
      </c>
      <c r="E6286" s="224">
        <v>0</v>
      </c>
    </row>
    <row r="6287" spans="1:5" x14ac:dyDescent="0.2">
      <c r="A6287" s="223">
        <v>91001</v>
      </c>
      <c r="B6287" s="7" t="s">
        <v>6275</v>
      </c>
      <c r="C6287" s="60" t="s">
        <v>6204</v>
      </c>
      <c r="D6287" s="61">
        <v>10.59</v>
      </c>
      <c r="E6287" s="224">
        <v>0</v>
      </c>
    </row>
    <row r="6288" spans="1:5" x14ac:dyDescent="0.2">
      <c r="A6288" s="223">
        <v>90999</v>
      </c>
      <c r="B6288" s="7" t="s">
        <v>6276</v>
      </c>
      <c r="C6288" s="60" t="s">
        <v>6206</v>
      </c>
      <c r="D6288" s="61">
        <v>104.97</v>
      </c>
      <c r="E6288" s="224">
        <v>0</v>
      </c>
    </row>
    <row r="6289" spans="1:5" x14ac:dyDescent="0.2">
      <c r="A6289" s="223">
        <v>5954</v>
      </c>
      <c r="B6289" s="7" t="s">
        <v>6277</v>
      </c>
      <c r="C6289" s="60" t="s">
        <v>6204</v>
      </c>
      <c r="D6289" s="61">
        <v>6.67</v>
      </c>
      <c r="E6289" s="224">
        <v>0</v>
      </c>
    </row>
    <row r="6290" spans="1:5" x14ac:dyDescent="0.2">
      <c r="A6290" s="223">
        <v>5953</v>
      </c>
      <c r="B6290" s="7" t="s">
        <v>6278</v>
      </c>
      <c r="C6290" s="60" t="s">
        <v>6206</v>
      </c>
      <c r="D6290" s="61">
        <v>61.31</v>
      </c>
      <c r="E6290" s="224">
        <v>0</v>
      </c>
    </row>
    <row r="6291" spans="1:5" x14ac:dyDescent="0.2">
      <c r="A6291" s="223">
        <v>90982</v>
      </c>
      <c r="B6291" s="7" t="s">
        <v>6279</v>
      </c>
      <c r="C6291" s="60" t="s">
        <v>6204</v>
      </c>
      <c r="D6291" s="61">
        <v>22.69</v>
      </c>
      <c r="E6291" s="224">
        <v>0</v>
      </c>
    </row>
    <row r="6292" spans="1:5" x14ac:dyDescent="0.2">
      <c r="A6292" s="223">
        <v>90979</v>
      </c>
      <c r="B6292" s="7" t="s">
        <v>6280</v>
      </c>
      <c r="C6292" s="60" t="s">
        <v>6206</v>
      </c>
      <c r="D6292" s="61">
        <v>205.38</v>
      </c>
      <c r="E6292" s="224">
        <v>0</v>
      </c>
    </row>
    <row r="6293" spans="1:5" x14ac:dyDescent="0.2">
      <c r="A6293" s="223">
        <v>90965</v>
      </c>
      <c r="B6293" s="7" t="s">
        <v>6281</v>
      </c>
      <c r="C6293" s="60" t="s">
        <v>6204</v>
      </c>
      <c r="D6293" s="61">
        <v>8.9</v>
      </c>
      <c r="E6293" s="224">
        <v>0</v>
      </c>
    </row>
    <row r="6294" spans="1:5" x14ac:dyDescent="0.2">
      <c r="A6294" s="223">
        <v>90964</v>
      </c>
      <c r="B6294" s="7" t="s">
        <v>6282</v>
      </c>
      <c r="C6294" s="60" t="s">
        <v>6206</v>
      </c>
      <c r="D6294" s="61">
        <v>32.94</v>
      </c>
      <c r="E6294" s="224">
        <v>0</v>
      </c>
    </row>
    <row r="6295" spans="1:5" x14ac:dyDescent="0.2">
      <c r="A6295" s="223">
        <v>102970</v>
      </c>
      <c r="B6295" s="7" t="s">
        <v>6283</v>
      </c>
      <c r="C6295" s="60" t="s">
        <v>6204</v>
      </c>
      <c r="D6295" s="61">
        <v>0.26</v>
      </c>
      <c r="E6295" s="224">
        <v>0</v>
      </c>
    </row>
    <row r="6296" spans="1:5" x14ac:dyDescent="0.2">
      <c r="A6296" s="223">
        <v>102971</v>
      </c>
      <c r="B6296" s="7" t="s">
        <v>6284</v>
      </c>
      <c r="C6296" s="60" t="s">
        <v>6206</v>
      </c>
      <c r="D6296" s="61">
        <v>0.62</v>
      </c>
      <c r="E6296" s="224">
        <v>0</v>
      </c>
    </row>
    <row r="6297" spans="1:5" x14ac:dyDescent="0.2">
      <c r="A6297" s="223">
        <v>106416</v>
      </c>
      <c r="B6297" s="7" t="s">
        <v>6285</v>
      </c>
      <c r="C6297" s="60" t="s">
        <v>6204</v>
      </c>
      <c r="D6297" s="61">
        <v>15.5</v>
      </c>
      <c r="E6297" s="224">
        <v>0</v>
      </c>
    </row>
    <row r="6298" spans="1:5" x14ac:dyDescent="0.2">
      <c r="A6298" s="223">
        <v>106414</v>
      </c>
      <c r="B6298" s="7" t="s">
        <v>6286</v>
      </c>
      <c r="C6298" s="60" t="s">
        <v>6206</v>
      </c>
      <c r="D6298" s="61">
        <v>28.63</v>
      </c>
      <c r="E6298" s="224">
        <v>0</v>
      </c>
    </row>
    <row r="6299" spans="1:5" x14ac:dyDescent="0.2">
      <c r="A6299" s="223">
        <v>91285</v>
      </c>
      <c r="B6299" s="7" t="s">
        <v>6287</v>
      </c>
      <c r="C6299" s="60" t="s">
        <v>6204</v>
      </c>
      <c r="D6299" s="61">
        <v>0.62</v>
      </c>
      <c r="E6299" s="224">
        <v>0</v>
      </c>
    </row>
    <row r="6300" spans="1:5" x14ac:dyDescent="0.2">
      <c r="A6300" s="223">
        <v>91283</v>
      </c>
      <c r="B6300" s="7" t="s">
        <v>6288</v>
      </c>
      <c r="C6300" s="60" t="s">
        <v>6206</v>
      </c>
      <c r="D6300" s="61">
        <v>10.35</v>
      </c>
      <c r="E6300" s="224">
        <v>0</v>
      </c>
    </row>
    <row r="6301" spans="1:5" x14ac:dyDescent="0.2">
      <c r="A6301" s="223">
        <v>95283</v>
      </c>
      <c r="B6301" s="7" t="s">
        <v>6289</v>
      </c>
      <c r="C6301" s="60" t="s">
        <v>6204</v>
      </c>
      <c r="D6301" s="61">
        <v>0.88</v>
      </c>
      <c r="E6301" s="224">
        <v>0</v>
      </c>
    </row>
    <row r="6302" spans="1:5" x14ac:dyDescent="0.2">
      <c r="A6302" s="223">
        <v>95282</v>
      </c>
      <c r="B6302" s="7" t="s">
        <v>6290</v>
      </c>
      <c r="C6302" s="60" t="s">
        <v>6206</v>
      </c>
      <c r="D6302" s="61">
        <v>10.61</v>
      </c>
      <c r="E6302" s="224">
        <v>0</v>
      </c>
    </row>
    <row r="6303" spans="1:5" x14ac:dyDescent="0.2">
      <c r="A6303" s="223">
        <v>95128</v>
      </c>
      <c r="B6303" s="7" t="s">
        <v>6291</v>
      </c>
      <c r="C6303" s="60" t="s">
        <v>6204</v>
      </c>
      <c r="D6303" s="61">
        <v>64.89</v>
      </c>
      <c r="E6303" s="224">
        <v>0.59050000000000002</v>
      </c>
    </row>
    <row r="6304" spans="1:5" x14ac:dyDescent="0.2">
      <c r="A6304" s="223">
        <v>95127</v>
      </c>
      <c r="B6304" s="7" t="s">
        <v>6292</v>
      </c>
      <c r="C6304" s="60" t="s">
        <v>6206</v>
      </c>
      <c r="D6304" s="61">
        <v>237.23</v>
      </c>
      <c r="E6304" s="224">
        <v>0.1615</v>
      </c>
    </row>
    <row r="6305" spans="1:5" x14ac:dyDescent="0.2">
      <c r="A6305" s="223">
        <v>92044</v>
      </c>
      <c r="B6305" s="7" t="s">
        <v>6293</v>
      </c>
      <c r="C6305" s="60" t="s">
        <v>6204</v>
      </c>
      <c r="D6305" s="61">
        <v>8.8699999999999992</v>
      </c>
      <c r="E6305" s="224">
        <v>0</v>
      </c>
    </row>
    <row r="6306" spans="1:5" x14ac:dyDescent="0.2">
      <c r="A6306" s="223">
        <v>92043</v>
      </c>
      <c r="B6306" s="7" t="s">
        <v>6294</v>
      </c>
      <c r="C6306" s="60" t="s">
        <v>6206</v>
      </c>
      <c r="D6306" s="61">
        <v>15</v>
      </c>
      <c r="E6306" s="224">
        <v>0</v>
      </c>
    </row>
    <row r="6307" spans="1:5" x14ac:dyDescent="0.2">
      <c r="A6307" s="223">
        <v>106417</v>
      </c>
      <c r="B6307" s="7" t="s">
        <v>6295</v>
      </c>
      <c r="C6307" s="60" t="s">
        <v>6204</v>
      </c>
      <c r="D6307" s="61">
        <v>8.82</v>
      </c>
      <c r="E6307" s="224">
        <v>0</v>
      </c>
    </row>
    <row r="6308" spans="1:5" x14ac:dyDescent="0.2">
      <c r="A6308" s="223">
        <v>106415</v>
      </c>
      <c r="B6308" s="7" t="s">
        <v>6296</v>
      </c>
      <c r="C6308" s="60" t="s">
        <v>6206</v>
      </c>
      <c r="D6308" s="61">
        <v>18.190000000000001</v>
      </c>
      <c r="E6308" s="224">
        <v>0</v>
      </c>
    </row>
    <row r="6309" spans="1:5" x14ac:dyDescent="0.2">
      <c r="A6309" s="223">
        <v>92119</v>
      </c>
      <c r="B6309" s="7" t="s">
        <v>6297</v>
      </c>
      <c r="C6309" s="60" t="s">
        <v>6204</v>
      </c>
      <c r="D6309" s="61">
        <v>0.25</v>
      </c>
      <c r="E6309" s="224">
        <v>0</v>
      </c>
    </row>
    <row r="6310" spans="1:5" x14ac:dyDescent="0.2">
      <c r="A6310" s="223">
        <v>92118</v>
      </c>
      <c r="B6310" s="7" t="s">
        <v>6298</v>
      </c>
      <c r="C6310" s="60" t="s">
        <v>6206</v>
      </c>
      <c r="D6310" s="61">
        <v>0.4</v>
      </c>
      <c r="E6310" s="224">
        <v>0</v>
      </c>
    </row>
    <row r="6311" spans="1:5" x14ac:dyDescent="0.2">
      <c r="A6311" s="223">
        <v>95721</v>
      </c>
      <c r="B6311" s="7" t="s">
        <v>6299</v>
      </c>
      <c r="C6311" s="60" t="s">
        <v>6204</v>
      </c>
      <c r="D6311" s="61">
        <v>119.37</v>
      </c>
      <c r="E6311" s="224">
        <v>0.3019</v>
      </c>
    </row>
    <row r="6312" spans="1:5" x14ac:dyDescent="0.2">
      <c r="A6312" s="223">
        <v>95720</v>
      </c>
      <c r="B6312" s="7" t="s">
        <v>6300</v>
      </c>
      <c r="C6312" s="60" t="s">
        <v>6206</v>
      </c>
      <c r="D6312" s="61">
        <v>293.44</v>
      </c>
      <c r="E6312" s="224">
        <v>0.12280000000000001</v>
      </c>
    </row>
    <row r="6313" spans="1:5" x14ac:dyDescent="0.2">
      <c r="A6313" s="223">
        <v>104717</v>
      </c>
      <c r="B6313" s="7" t="s">
        <v>6301</v>
      </c>
      <c r="C6313" s="60" t="s">
        <v>6204</v>
      </c>
      <c r="D6313" s="61">
        <v>114.36</v>
      </c>
      <c r="E6313" s="224">
        <v>0.31509999999999999</v>
      </c>
    </row>
    <row r="6314" spans="1:5" x14ac:dyDescent="0.2">
      <c r="A6314" s="223">
        <v>104716</v>
      </c>
      <c r="B6314" s="7" t="s">
        <v>6302</v>
      </c>
      <c r="C6314" s="60" t="s">
        <v>6206</v>
      </c>
      <c r="D6314" s="61">
        <v>283.47000000000003</v>
      </c>
      <c r="E6314" s="224">
        <v>0.12709999999999999</v>
      </c>
    </row>
    <row r="6315" spans="1:5" x14ac:dyDescent="0.2">
      <c r="A6315" s="223">
        <v>5632</v>
      </c>
      <c r="B6315" s="7" t="s">
        <v>6303</v>
      </c>
      <c r="C6315" s="60" t="s">
        <v>6204</v>
      </c>
      <c r="D6315" s="61">
        <v>96.22</v>
      </c>
      <c r="E6315" s="224">
        <v>0.37459999999999999</v>
      </c>
    </row>
    <row r="6316" spans="1:5" x14ac:dyDescent="0.2">
      <c r="A6316" s="223">
        <v>5631</v>
      </c>
      <c r="B6316" s="7" t="s">
        <v>6304</v>
      </c>
      <c r="C6316" s="60" t="s">
        <v>6206</v>
      </c>
      <c r="D6316" s="61">
        <v>221.41</v>
      </c>
      <c r="E6316" s="224">
        <v>0.1628</v>
      </c>
    </row>
    <row r="6317" spans="1:5" x14ac:dyDescent="0.2">
      <c r="A6317" s="223">
        <v>88908</v>
      </c>
      <c r="B6317" s="7" t="s">
        <v>6305</v>
      </c>
      <c r="C6317" s="60" t="s">
        <v>6204</v>
      </c>
      <c r="D6317" s="61">
        <v>104.13</v>
      </c>
      <c r="E6317" s="224">
        <v>0.34610000000000002</v>
      </c>
    </row>
    <row r="6318" spans="1:5" x14ac:dyDescent="0.2">
      <c r="A6318" s="223">
        <v>88907</v>
      </c>
      <c r="B6318" s="7" t="s">
        <v>6306</v>
      </c>
      <c r="C6318" s="60" t="s">
        <v>6206</v>
      </c>
      <c r="D6318" s="61">
        <v>263.13</v>
      </c>
      <c r="E6318" s="224">
        <v>0.13700000000000001</v>
      </c>
    </row>
    <row r="6319" spans="1:5" x14ac:dyDescent="0.2">
      <c r="A6319" s="223">
        <v>5911</v>
      </c>
      <c r="B6319" s="7" t="s">
        <v>6307</v>
      </c>
      <c r="C6319" s="60" t="s">
        <v>6204</v>
      </c>
      <c r="D6319" s="61">
        <v>30.5</v>
      </c>
      <c r="E6319" s="224">
        <v>0.81410000000000005</v>
      </c>
    </row>
    <row r="6320" spans="1:5" x14ac:dyDescent="0.2">
      <c r="A6320" s="223">
        <v>5909</v>
      </c>
      <c r="B6320" s="7" t="s">
        <v>6308</v>
      </c>
      <c r="C6320" s="60" t="s">
        <v>6206</v>
      </c>
      <c r="D6320" s="61">
        <v>38.770000000000003</v>
      </c>
      <c r="E6320" s="224">
        <v>0.64039999999999997</v>
      </c>
    </row>
    <row r="6321" spans="1:5" x14ac:dyDescent="0.2">
      <c r="A6321" s="223">
        <v>91486</v>
      </c>
      <c r="B6321" s="7" t="s">
        <v>6309</v>
      </c>
      <c r="C6321" s="60" t="s">
        <v>6204</v>
      </c>
      <c r="D6321" s="61">
        <v>74.540000000000006</v>
      </c>
      <c r="E6321" s="224">
        <v>0.379</v>
      </c>
    </row>
    <row r="6322" spans="1:5" x14ac:dyDescent="0.2">
      <c r="A6322" s="223">
        <v>83362</v>
      </c>
      <c r="B6322" s="7" t="s">
        <v>6310</v>
      </c>
      <c r="C6322" s="60" t="s">
        <v>6206</v>
      </c>
      <c r="D6322" s="61">
        <v>282.68</v>
      </c>
      <c r="E6322" s="224">
        <v>9.9900000000000003E-2</v>
      </c>
    </row>
    <row r="6323" spans="1:5" x14ac:dyDescent="0.2">
      <c r="A6323" s="223">
        <v>89235</v>
      </c>
      <c r="B6323" s="7" t="s">
        <v>6311</v>
      </c>
      <c r="C6323" s="60" t="s">
        <v>6204</v>
      </c>
      <c r="D6323" s="61">
        <v>204.2</v>
      </c>
      <c r="E6323" s="224">
        <v>0.19189999999999999</v>
      </c>
    </row>
    <row r="6324" spans="1:5" x14ac:dyDescent="0.2">
      <c r="A6324" s="223">
        <v>89234</v>
      </c>
      <c r="B6324" s="7" t="s">
        <v>6312</v>
      </c>
      <c r="C6324" s="60" t="s">
        <v>6206</v>
      </c>
      <c r="D6324" s="61">
        <v>599.92999999999995</v>
      </c>
      <c r="E6324" s="224">
        <v>6.5299999999999997E-2</v>
      </c>
    </row>
    <row r="6325" spans="1:5" x14ac:dyDescent="0.2">
      <c r="A6325" s="223">
        <v>89243</v>
      </c>
      <c r="B6325" s="7" t="s">
        <v>6313</v>
      </c>
      <c r="C6325" s="60" t="s">
        <v>6204</v>
      </c>
      <c r="D6325" s="61">
        <v>424.68</v>
      </c>
      <c r="E6325" s="224">
        <v>9.2299999999999993E-2</v>
      </c>
    </row>
    <row r="6326" spans="1:5" x14ac:dyDescent="0.2">
      <c r="A6326" s="223">
        <v>89242</v>
      </c>
      <c r="B6326" s="7" t="s">
        <v>6314</v>
      </c>
      <c r="C6326" s="60" t="s">
        <v>6206</v>
      </c>
      <c r="D6326" s="61">
        <v>1401.66</v>
      </c>
      <c r="E6326" s="224">
        <v>2.8000000000000001E-2</v>
      </c>
    </row>
    <row r="6327" spans="1:5" x14ac:dyDescent="0.2">
      <c r="A6327" s="223">
        <v>93416</v>
      </c>
      <c r="B6327" s="7" t="s">
        <v>6315</v>
      </c>
      <c r="C6327" s="60" t="s">
        <v>6204</v>
      </c>
      <c r="D6327" s="61">
        <v>0.47</v>
      </c>
      <c r="E6327" s="224">
        <v>0</v>
      </c>
    </row>
    <row r="6328" spans="1:5" x14ac:dyDescent="0.2">
      <c r="A6328" s="223">
        <v>93415</v>
      </c>
      <c r="B6328" s="7" t="s">
        <v>6316</v>
      </c>
      <c r="C6328" s="60" t="s">
        <v>6206</v>
      </c>
      <c r="D6328" s="61">
        <v>12.19</v>
      </c>
      <c r="E6328" s="224">
        <v>0</v>
      </c>
    </row>
    <row r="6329" spans="1:5" x14ac:dyDescent="0.2">
      <c r="A6329" s="223">
        <v>5689</v>
      </c>
      <c r="B6329" s="7" t="s">
        <v>6317</v>
      </c>
      <c r="C6329" s="60" t="s">
        <v>6206</v>
      </c>
      <c r="D6329" s="61">
        <v>8.25</v>
      </c>
      <c r="E6329" s="224">
        <v>0</v>
      </c>
    </row>
    <row r="6330" spans="1:5" x14ac:dyDescent="0.2">
      <c r="A6330" s="223">
        <v>5690</v>
      </c>
      <c r="B6330" s="7" t="s">
        <v>6318</v>
      </c>
      <c r="C6330" s="60" t="s">
        <v>6204</v>
      </c>
      <c r="D6330" s="61">
        <v>5.34</v>
      </c>
      <c r="E6330" s="224">
        <v>0</v>
      </c>
    </row>
    <row r="6331" spans="1:5" x14ac:dyDescent="0.2">
      <c r="A6331" s="223">
        <v>5923</v>
      </c>
      <c r="B6331" s="7" t="s">
        <v>6319</v>
      </c>
      <c r="C6331" s="60" t="s">
        <v>6204</v>
      </c>
      <c r="D6331" s="61">
        <v>4.1900000000000004</v>
      </c>
      <c r="E6331" s="224">
        <v>0</v>
      </c>
    </row>
    <row r="6332" spans="1:5" x14ac:dyDescent="0.2">
      <c r="A6332" s="223">
        <v>5921</v>
      </c>
      <c r="B6332" s="7" t="s">
        <v>6320</v>
      </c>
      <c r="C6332" s="60" t="s">
        <v>6206</v>
      </c>
      <c r="D6332" s="61">
        <v>6.47</v>
      </c>
      <c r="E6332" s="224">
        <v>0</v>
      </c>
    </row>
    <row r="6333" spans="1:5" x14ac:dyDescent="0.2">
      <c r="A6333" s="223">
        <v>95212</v>
      </c>
      <c r="B6333" s="7" t="s">
        <v>6321</v>
      </c>
      <c r="C6333" s="60" t="s">
        <v>6206</v>
      </c>
      <c r="D6333" s="61">
        <v>182.29</v>
      </c>
      <c r="E6333" s="224">
        <v>0.27750000000000002</v>
      </c>
    </row>
    <row r="6334" spans="1:5" x14ac:dyDescent="0.2">
      <c r="A6334" s="223">
        <v>95213</v>
      </c>
      <c r="B6334" s="7" t="s">
        <v>6322</v>
      </c>
      <c r="C6334" s="60" t="s">
        <v>6204</v>
      </c>
      <c r="D6334" s="61">
        <v>115.28</v>
      </c>
      <c r="E6334" s="224">
        <v>0.43880000000000002</v>
      </c>
    </row>
    <row r="6335" spans="1:5" x14ac:dyDescent="0.2">
      <c r="A6335" s="223">
        <v>93272</v>
      </c>
      <c r="B6335" s="7" t="s">
        <v>6323</v>
      </c>
      <c r="C6335" s="60" t="s">
        <v>6206</v>
      </c>
      <c r="D6335" s="61">
        <v>121.34</v>
      </c>
      <c r="E6335" s="224">
        <v>0.4168</v>
      </c>
    </row>
    <row r="6336" spans="1:5" x14ac:dyDescent="0.2">
      <c r="A6336" s="223">
        <v>93274</v>
      </c>
      <c r="B6336" s="7" t="s">
        <v>6324</v>
      </c>
      <c r="C6336" s="60" t="s">
        <v>6204</v>
      </c>
      <c r="D6336" s="61">
        <v>86.45</v>
      </c>
      <c r="E6336" s="224">
        <v>0.58509999999999995</v>
      </c>
    </row>
    <row r="6337" spans="1:5" x14ac:dyDescent="0.2">
      <c r="A6337" s="223">
        <v>83766</v>
      </c>
      <c r="B6337" s="7" t="s">
        <v>6325</v>
      </c>
      <c r="C6337" s="60" t="s">
        <v>6204</v>
      </c>
      <c r="D6337" s="61">
        <v>49.49</v>
      </c>
      <c r="E6337" s="224">
        <v>0.73</v>
      </c>
    </row>
    <row r="6338" spans="1:5" x14ac:dyDescent="0.2">
      <c r="A6338" s="223">
        <v>83765</v>
      </c>
      <c r="B6338" s="7" t="s">
        <v>6326</v>
      </c>
      <c r="C6338" s="60" t="s">
        <v>6206</v>
      </c>
      <c r="D6338" s="61">
        <v>109.48</v>
      </c>
      <c r="E6338" s="224">
        <v>0.33</v>
      </c>
    </row>
    <row r="6339" spans="1:5" x14ac:dyDescent="0.2">
      <c r="A6339" s="223">
        <v>95873</v>
      </c>
      <c r="B6339" s="7" t="s">
        <v>6327</v>
      </c>
      <c r="C6339" s="60" t="s">
        <v>6204</v>
      </c>
      <c r="D6339" s="61">
        <v>14.28</v>
      </c>
      <c r="E6339" s="224">
        <v>0</v>
      </c>
    </row>
    <row r="6340" spans="1:5" x14ac:dyDescent="0.2">
      <c r="A6340" s="223">
        <v>95872</v>
      </c>
      <c r="B6340" s="7" t="s">
        <v>6328</v>
      </c>
      <c r="C6340" s="60" t="s">
        <v>6206</v>
      </c>
      <c r="D6340" s="61">
        <v>302.10000000000002</v>
      </c>
      <c r="E6340" s="224">
        <v>0</v>
      </c>
    </row>
    <row r="6341" spans="1:5" x14ac:dyDescent="0.2">
      <c r="A6341" s="223">
        <v>73395</v>
      </c>
      <c r="B6341" s="7" t="s">
        <v>6329</v>
      </c>
      <c r="C6341" s="60" t="s">
        <v>6204</v>
      </c>
      <c r="D6341" s="61">
        <v>10.029999999999999</v>
      </c>
      <c r="E6341" s="224">
        <v>0</v>
      </c>
    </row>
    <row r="6342" spans="1:5" x14ac:dyDescent="0.2">
      <c r="A6342" s="223">
        <v>73417</v>
      </c>
      <c r="B6342" s="7" t="s">
        <v>6330</v>
      </c>
      <c r="C6342" s="60" t="s">
        <v>6206</v>
      </c>
      <c r="D6342" s="61">
        <v>195.63</v>
      </c>
      <c r="E6342" s="224">
        <v>0</v>
      </c>
    </row>
    <row r="6343" spans="1:5" x14ac:dyDescent="0.2">
      <c r="A6343" s="223">
        <v>93428</v>
      </c>
      <c r="B6343" s="7" t="s">
        <v>6331</v>
      </c>
      <c r="C6343" s="60" t="s">
        <v>6204</v>
      </c>
      <c r="D6343" s="61">
        <v>8.92</v>
      </c>
      <c r="E6343" s="224">
        <v>0</v>
      </c>
    </row>
    <row r="6344" spans="1:5" x14ac:dyDescent="0.2">
      <c r="A6344" s="223">
        <v>93427</v>
      </c>
      <c r="B6344" s="7" t="s">
        <v>6332</v>
      </c>
      <c r="C6344" s="60" t="s">
        <v>6206</v>
      </c>
      <c r="D6344" s="61">
        <v>178.22</v>
      </c>
      <c r="E6344" s="224">
        <v>0</v>
      </c>
    </row>
    <row r="6345" spans="1:5" x14ac:dyDescent="0.2">
      <c r="A6345" s="223">
        <v>93422</v>
      </c>
      <c r="B6345" s="7" t="s">
        <v>6333</v>
      </c>
      <c r="C6345" s="60" t="s">
        <v>6204</v>
      </c>
      <c r="D6345" s="61">
        <v>6.3</v>
      </c>
      <c r="E6345" s="224">
        <v>0</v>
      </c>
    </row>
    <row r="6346" spans="1:5" x14ac:dyDescent="0.2">
      <c r="A6346" s="223">
        <v>93421</v>
      </c>
      <c r="B6346" s="7" t="s">
        <v>6334</v>
      </c>
      <c r="C6346" s="60" t="s">
        <v>6206</v>
      </c>
      <c r="D6346" s="61">
        <v>78.84</v>
      </c>
      <c r="E6346" s="224">
        <v>0</v>
      </c>
    </row>
    <row r="6347" spans="1:5" x14ac:dyDescent="0.2">
      <c r="A6347" s="223">
        <v>93282</v>
      </c>
      <c r="B6347" s="7" t="s">
        <v>6335</v>
      </c>
      <c r="C6347" s="60" t="s">
        <v>6204</v>
      </c>
      <c r="D6347" s="61">
        <v>33.86</v>
      </c>
      <c r="E6347" s="224">
        <v>0.99139999999999995</v>
      </c>
    </row>
    <row r="6348" spans="1:5" x14ac:dyDescent="0.2">
      <c r="A6348" s="223">
        <v>93281</v>
      </c>
      <c r="B6348" s="7" t="s">
        <v>6336</v>
      </c>
      <c r="C6348" s="60" t="s">
        <v>6206</v>
      </c>
      <c r="D6348" s="61">
        <v>34.869999999999997</v>
      </c>
      <c r="E6348" s="224">
        <v>0.9627</v>
      </c>
    </row>
    <row r="6349" spans="1:5" x14ac:dyDescent="0.2">
      <c r="A6349" s="223">
        <v>89273</v>
      </c>
      <c r="B6349" s="7" t="s">
        <v>6337</v>
      </c>
      <c r="C6349" s="60" t="s">
        <v>6204</v>
      </c>
      <c r="D6349" s="61">
        <v>126.36</v>
      </c>
      <c r="E6349" s="224">
        <v>0.40029999999999999</v>
      </c>
    </row>
    <row r="6350" spans="1:5" x14ac:dyDescent="0.2">
      <c r="A6350" s="223">
        <v>89272</v>
      </c>
      <c r="B6350" s="7" t="s">
        <v>6338</v>
      </c>
      <c r="C6350" s="60" t="s">
        <v>6206</v>
      </c>
      <c r="D6350" s="61">
        <v>237.43</v>
      </c>
      <c r="E6350" s="224">
        <v>0.21299999999999999</v>
      </c>
    </row>
    <row r="6351" spans="1:5" x14ac:dyDescent="0.2">
      <c r="A6351" s="223">
        <v>93288</v>
      </c>
      <c r="B6351" s="7" t="s">
        <v>6339</v>
      </c>
      <c r="C6351" s="60" t="s">
        <v>6204</v>
      </c>
      <c r="D6351" s="61">
        <v>196.32</v>
      </c>
      <c r="E6351" s="224">
        <v>0.2576</v>
      </c>
    </row>
    <row r="6352" spans="1:5" x14ac:dyDescent="0.2">
      <c r="A6352" s="223">
        <v>93287</v>
      </c>
      <c r="B6352" s="7" t="s">
        <v>6340</v>
      </c>
      <c r="C6352" s="60" t="s">
        <v>6206</v>
      </c>
      <c r="D6352" s="61">
        <v>366.3</v>
      </c>
      <c r="E6352" s="224">
        <v>0.1381</v>
      </c>
    </row>
    <row r="6353" spans="1:5" x14ac:dyDescent="0.2">
      <c r="A6353" s="223">
        <v>106256</v>
      </c>
      <c r="B6353" s="7" t="s">
        <v>6341</v>
      </c>
      <c r="C6353" s="60" t="s">
        <v>6204</v>
      </c>
      <c r="D6353" s="61">
        <v>106.78</v>
      </c>
      <c r="E6353" s="224">
        <v>0.31169999999999998</v>
      </c>
    </row>
    <row r="6354" spans="1:5" x14ac:dyDescent="0.2">
      <c r="A6354" s="223">
        <v>106251</v>
      </c>
      <c r="B6354" s="7" t="s">
        <v>6342</v>
      </c>
      <c r="C6354" s="60" t="s">
        <v>6206</v>
      </c>
      <c r="D6354" s="61">
        <v>346.75</v>
      </c>
      <c r="E6354" s="224">
        <v>9.6000000000000002E-2</v>
      </c>
    </row>
    <row r="6355" spans="1:5" x14ac:dyDescent="0.2">
      <c r="A6355" s="223">
        <v>93403</v>
      </c>
      <c r="B6355" s="7" t="s">
        <v>6343</v>
      </c>
      <c r="C6355" s="60" t="s">
        <v>6204</v>
      </c>
      <c r="D6355" s="61">
        <v>77</v>
      </c>
      <c r="E6355" s="224">
        <v>0.43219999999999997</v>
      </c>
    </row>
    <row r="6356" spans="1:5" x14ac:dyDescent="0.2">
      <c r="A6356" s="223">
        <v>93402</v>
      </c>
      <c r="B6356" s="7" t="s">
        <v>6344</v>
      </c>
      <c r="C6356" s="60" t="s">
        <v>6206</v>
      </c>
      <c r="D6356" s="61">
        <v>288.16000000000003</v>
      </c>
      <c r="E6356" s="224">
        <v>0.11550000000000001</v>
      </c>
    </row>
    <row r="6357" spans="1:5" x14ac:dyDescent="0.2">
      <c r="A6357" s="223">
        <v>5930</v>
      </c>
      <c r="B6357" s="7" t="s">
        <v>6345</v>
      </c>
      <c r="C6357" s="60" t="s">
        <v>6204</v>
      </c>
      <c r="D6357" s="61">
        <v>80.08</v>
      </c>
      <c r="E6357" s="224">
        <v>0.41560000000000002</v>
      </c>
    </row>
    <row r="6358" spans="1:5" x14ac:dyDescent="0.2">
      <c r="A6358" s="223">
        <v>5928</v>
      </c>
      <c r="B6358" s="7" t="s">
        <v>6346</v>
      </c>
      <c r="C6358" s="60" t="s">
        <v>6206</v>
      </c>
      <c r="D6358" s="61">
        <v>294.05</v>
      </c>
      <c r="E6358" s="224">
        <v>0.1132</v>
      </c>
    </row>
    <row r="6359" spans="1:5" x14ac:dyDescent="0.2">
      <c r="A6359" s="223">
        <v>91635</v>
      </c>
      <c r="B6359" s="7" t="s">
        <v>6347</v>
      </c>
      <c r="C6359" s="60" t="s">
        <v>6204</v>
      </c>
      <c r="D6359" s="61">
        <v>70.680000000000007</v>
      </c>
      <c r="E6359" s="224">
        <v>0.47089999999999999</v>
      </c>
    </row>
    <row r="6360" spans="1:5" x14ac:dyDescent="0.2">
      <c r="A6360" s="223">
        <v>91634</v>
      </c>
      <c r="B6360" s="7" t="s">
        <v>6348</v>
      </c>
      <c r="C6360" s="60" t="s">
        <v>6206</v>
      </c>
      <c r="D6360" s="61">
        <v>249.55</v>
      </c>
      <c r="E6360" s="224">
        <v>0.13339999999999999</v>
      </c>
    </row>
    <row r="6361" spans="1:5" x14ac:dyDescent="0.2">
      <c r="A6361" s="223">
        <v>105985</v>
      </c>
      <c r="B6361" s="7" t="s">
        <v>6349</v>
      </c>
      <c r="C6361" s="60" t="s">
        <v>6204</v>
      </c>
      <c r="D6361" s="61">
        <v>104.84</v>
      </c>
      <c r="E6361" s="224">
        <v>0.31740000000000002</v>
      </c>
    </row>
    <row r="6362" spans="1:5" x14ac:dyDescent="0.2">
      <c r="A6362" s="223">
        <v>105984</v>
      </c>
      <c r="B6362" s="7" t="s">
        <v>6350</v>
      </c>
      <c r="C6362" s="60" t="s">
        <v>6206</v>
      </c>
      <c r="D6362" s="61">
        <v>343.05</v>
      </c>
      <c r="E6362" s="224">
        <v>9.7000000000000003E-2</v>
      </c>
    </row>
    <row r="6363" spans="1:5" x14ac:dyDescent="0.2">
      <c r="A6363" s="223">
        <v>98765</v>
      </c>
      <c r="B6363" s="7" t="s">
        <v>6351</v>
      </c>
      <c r="C6363" s="60" t="s">
        <v>6204</v>
      </c>
      <c r="D6363" s="61">
        <v>7.0000000000000007E-2</v>
      </c>
      <c r="E6363" s="224">
        <v>0</v>
      </c>
    </row>
    <row r="6364" spans="1:5" x14ac:dyDescent="0.2">
      <c r="A6364" s="223">
        <v>98764</v>
      </c>
      <c r="B6364" s="7" t="s">
        <v>6352</v>
      </c>
      <c r="C6364" s="60" t="s">
        <v>6206</v>
      </c>
      <c r="D6364" s="61">
        <v>6.21</v>
      </c>
      <c r="E6364" s="224">
        <v>0</v>
      </c>
    </row>
    <row r="6365" spans="1:5" x14ac:dyDescent="0.2">
      <c r="A6365" s="223">
        <v>99834</v>
      </c>
      <c r="B6365" s="7" t="s">
        <v>6353</v>
      </c>
      <c r="C6365" s="60" t="s">
        <v>6204</v>
      </c>
      <c r="D6365" s="61">
        <v>0.21</v>
      </c>
      <c r="E6365" s="224">
        <v>0</v>
      </c>
    </row>
    <row r="6366" spans="1:5" x14ac:dyDescent="0.2">
      <c r="A6366" s="223">
        <v>99833</v>
      </c>
      <c r="B6366" s="7" t="s">
        <v>6354</v>
      </c>
      <c r="C6366" s="60" t="s">
        <v>6206</v>
      </c>
      <c r="D6366" s="61">
        <v>4.83</v>
      </c>
      <c r="E6366" s="224">
        <v>0</v>
      </c>
    </row>
    <row r="6367" spans="1:5" x14ac:dyDescent="0.2">
      <c r="A6367" s="223">
        <v>90687</v>
      </c>
      <c r="B6367" s="7" t="s">
        <v>6355</v>
      </c>
      <c r="C6367" s="60" t="s">
        <v>6204</v>
      </c>
      <c r="D6367" s="61">
        <v>86.06</v>
      </c>
      <c r="E6367" s="224">
        <v>0.45529999999999998</v>
      </c>
    </row>
    <row r="6368" spans="1:5" x14ac:dyDescent="0.2">
      <c r="A6368" s="223">
        <v>90686</v>
      </c>
      <c r="B6368" s="7" t="s">
        <v>6356</v>
      </c>
      <c r="C6368" s="60" t="s">
        <v>6206</v>
      </c>
      <c r="D6368" s="61">
        <v>185.72</v>
      </c>
      <c r="E6368" s="224">
        <v>0.21099999999999999</v>
      </c>
    </row>
    <row r="6369" spans="1:5" x14ac:dyDescent="0.2">
      <c r="A6369" s="223">
        <v>5952</v>
      </c>
      <c r="B6369" s="7" t="s">
        <v>6357</v>
      </c>
      <c r="C6369" s="60" t="s">
        <v>6204</v>
      </c>
      <c r="D6369" s="61">
        <v>33.090000000000003</v>
      </c>
      <c r="E6369" s="224">
        <v>0.98129999999999995</v>
      </c>
    </row>
    <row r="6370" spans="1:5" x14ac:dyDescent="0.2">
      <c r="A6370" s="223">
        <v>5795</v>
      </c>
      <c r="B6370" s="7" t="s">
        <v>6358</v>
      </c>
      <c r="C6370" s="60" t="s">
        <v>6206</v>
      </c>
      <c r="D6370" s="61">
        <v>33.729999999999997</v>
      </c>
      <c r="E6370" s="224">
        <v>0.96260000000000001</v>
      </c>
    </row>
    <row r="6371" spans="1:5" x14ac:dyDescent="0.2">
      <c r="A6371" s="223">
        <v>102274</v>
      </c>
      <c r="B6371" s="7" t="s">
        <v>6359</v>
      </c>
      <c r="C6371" s="60" t="s">
        <v>6204</v>
      </c>
      <c r="D6371" s="61">
        <v>1.07</v>
      </c>
      <c r="E6371" s="224">
        <v>0</v>
      </c>
    </row>
    <row r="6372" spans="1:5" x14ac:dyDescent="0.2">
      <c r="A6372" s="223">
        <v>102275</v>
      </c>
      <c r="B6372" s="7" t="s">
        <v>6360</v>
      </c>
      <c r="C6372" s="60" t="s">
        <v>6206</v>
      </c>
      <c r="D6372" s="61">
        <v>3.88</v>
      </c>
      <c r="E6372" s="224">
        <v>0</v>
      </c>
    </row>
    <row r="6373" spans="1:5" x14ac:dyDescent="0.2">
      <c r="A6373" s="223">
        <v>95259</v>
      </c>
      <c r="B6373" s="7" t="s">
        <v>6361</v>
      </c>
      <c r="C6373" s="60" t="s">
        <v>6204</v>
      </c>
      <c r="D6373" s="61">
        <v>33.74</v>
      </c>
      <c r="E6373" s="224">
        <v>0.96240000000000003</v>
      </c>
    </row>
    <row r="6374" spans="1:5" x14ac:dyDescent="0.2">
      <c r="A6374" s="223">
        <v>95258</v>
      </c>
      <c r="B6374" s="7" t="s">
        <v>6362</v>
      </c>
      <c r="C6374" s="60" t="s">
        <v>6206</v>
      </c>
      <c r="D6374" s="61">
        <v>35.03</v>
      </c>
      <c r="E6374" s="224">
        <v>0.92689999999999995</v>
      </c>
    </row>
    <row r="6375" spans="1:5" x14ac:dyDescent="0.2">
      <c r="A6375" s="223">
        <v>105917</v>
      </c>
      <c r="B6375" s="7" t="s">
        <v>6363</v>
      </c>
      <c r="C6375" s="60" t="s">
        <v>6204</v>
      </c>
      <c r="D6375" s="61">
        <v>33.549999999999997</v>
      </c>
      <c r="E6375" s="224">
        <v>0.96779999999999999</v>
      </c>
    </row>
    <row r="6376" spans="1:5" x14ac:dyDescent="0.2">
      <c r="A6376" s="223">
        <v>105916</v>
      </c>
      <c r="B6376" s="7" t="s">
        <v>6364</v>
      </c>
      <c r="C6376" s="60" t="s">
        <v>6206</v>
      </c>
      <c r="D6376" s="61">
        <v>34.65</v>
      </c>
      <c r="E6376" s="224">
        <v>0.93710000000000004</v>
      </c>
    </row>
    <row r="6377" spans="1:5" x14ac:dyDescent="0.2">
      <c r="A6377" s="223">
        <v>96156</v>
      </c>
      <c r="B6377" s="7" t="s">
        <v>6365</v>
      </c>
      <c r="C6377" s="60" t="s">
        <v>6204</v>
      </c>
      <c r="D6377" s="61">
        <v>76.05</v>
      </c>
      <c r="E6377" s="224">
        <v>0.51519999999999999</v>
      </c>
    </row>
    <row r="6378" spans="1:5" x14ac:dyDescent="0.2">
      <c r="A6378" s="223">
        <v>96158</v>
      </c>
      <c r="B6378" s="7" t="s">
        <v>6366</v>
      </c>
      <c r="C6378" s="60" t="s">
        <v>6206</v>
      </c>
      <c r="D6378" s="61">
        <v>154.83000000000001</v>
      </c>
      <c r="E6378" s="224">
        <v>0.25309999999999999</v>
      </c>
    </row>
    <row r="6379" spans="1:5" x14ac:dyDescent="0.2">
      <c r="A6379" s="223">
        <v>90693</v>
      </c>
      <c r="B6379" s="7" t="s">
        <v>6367</v>
      </c>
      <c r="C6379" s="60" t="s">
        <v>6204</v>
      </c>
      <c r="D6379" s="61">
        <v>69.930000000000007</v>
      </c>
      <c r="E6379" s="224">
        <v>0.56030000000000002</v>
      </c>
    </row>
    <row r="6380" spans="1:5" x14ac:dyDescent="0.2">
      <c r="A6380" s="223">
        <v>90692</v>
      </c>
      <c r="B6380" s="7" t="s">
        <v>6368</v>
      </c>
      <c r="C6380" s="60" t="s">
        <v>6206</v>
      </c>
      <c r="D6380" s="61">
        <v>142.65</v>
      </c>
      <c r="E6380" s="224">
        <v>0.2747</v>
      </c>
    </row>
    <row r="6381" spans="1:5" x14ac:dyDescent="0.2">
      <c r="A6381" s="223">
        <v>96246</v>
      </c>
      <c r="B6381" s="7" t="s">
        <v>6369</v>
      </c>
      <c r="C6381" s="60" t="s">
        <v>6204</v>
      </c>
      <c r="D6381" s="61">
        <v>70.53</v>
      </c>
      <c r="E6381" s="224">
        <v>0.51100000000000001</v>
      </c>
    </row>
    <row r="6382" spans="1:5" x14ac:dyDescent="0.2">
      <c r="A6382" s="223">
        <v>96245</v>
      </c>
      <c r="B6382" s="7" t="s">
        <v>6370</v>
      </c>
      <c r="C6382" s="60" t="s">
        <v>6206</v>
      </c>
      <c r="D6382" s="61">
        <v>122.38</v>
      </c>
      <c r="E6382" s="224">
        <v>0.29449999999999998</v>
      </c>
    </row>
    <row r="6383" spans="1:5" x14ac:dyDescent="0.2">
      <c r="A6383" s="223">
        <v>88404</v>
      </c>
      <c r="B6383" s="7" t="s">
        <v>6371</v>
      </c>
      <c r="C6383" s="60" t="s">
        <v>6204</v>
      </c>
      <c r="D6383" s="61">
        <v>0.88</v>
      </c>
      <c r="E6383" s="224">
        <v>0</v>
      </c>
    </row>
    <row r="6384" spans="1:5" x14ac:dyDescent="0.2">
      <c r="A6384" s="223">
        <v>88399</v>
      </c>
      <c r="B6384" s="7" t="s">
        <v>6372</v>
      </c>
      <c r="C6384" s="60" t="s">
        <v>6206</v>
      </c>
      <c r="D6384" s="61">
        <v>3.58</v>
      </c>
      <c r="E6384" s="224">
        <v>0</v>
      </c>
    </row>
    <row r="6385" spans="1:5" x14ac:dyDescent="0.2">
      <c r="A6385" s="223">
        <v>88392</v>
      </c>
      <c r="B6385" s="7" t="s">
        <v>6373</v>
      </c>
      <c r="C6385" s="60" t="s">
        <v>6204</v>
      </c>
      <c r="D6385" s="61">
        <v>0.94</v>
      </c>
      <c r="E6385" s="224">
        <v>0</v>
      </c>
    </row>
    <row r="6386" spans="1:5" x14ac:dyDescent="0.2">
      <c r="A6386" s="223">
        <v>88386</v>
      </c>
      <c r="B6386" s="7" t="s">
        <v>6374</v>
      </c>
      <c r="C6386" s="60" t="s">
        <v>6206</v>
      </c>
      <c r="D6386" s="61">
        <v>4.97</v>
      </c>
      <c r="E6386" s="224">
        <v>0</v>
      </c>
    </row>
    <row r="6387" spans="1:5" x14ac:dyDescent="0.2">
      <c r="A6387" s="223">
        <v>88398</v>
      </c>
      <c r="B6387" s="7" t="s">
        <v>6375</v>
      </c>
      <c r="C6387" s="60" t="s">
        <v>6204</v>
      </c>
      <c r="D6387" s="61">
        <v>1.1200000000000001</v>
      </c>
      <c r="E6387" s="224">
        <v>0</v>
      </c>
    </row>
    <row r="6388" spans="1:5" x14ac:dyDescent="0.2">
      <c r="A6388" s="223">
        <v>88393</v>
      </c>
      <c r="B6388" s="7" t="s">
        <v>6376</v>
      </c>
      <c r="C6388" s="60" t="s">
        <v>6206</v>
      </c>
      <c r="D6388" s="61">
        <v>6.9</v>
      </c>
      <c r="E6388" s="224">
        <v>0</v>
      </c>
    </row>
    <row r="6389" spans="1:5" x14ac:dyDescent="0.2">
      <c r="A6389" s="223">
        <v>90638</v>
      </c>
      <c r="B6389" s="7" t="s">
        <v>6377</v>
      </c>
      <c r="C6389" s="60" t="s">
        <v>6204</v>
      </c>
      <c r="D6389" s="61">
        <v>4.4800000000000004</v>
      </c>
      <c r="E6389" s="224">
        <v>0</v>
      </c>
    </row>
    <row r="6390" spans="1:5" x14ac:dyDescent="0.2">
      <c r="A6390" s="223">
        <v>90637</v>
      </c>
      <c r="B6390" s="7" t="s">
        <v>6378</v>
      </c>
      <c r="C6390" s="60" t="s">
        <v>6206</v>
      </c>
      <c r="D6390" s="61">
        <v>14.84</v>
      </c>
      <c r="E6390" s="224">
        <v>0</v>
      </c>
    </row>
    <row r="6391" spans="1:5" x14ac:dyDescent="0.2">
      <c r="A6391" s="223">
        <v>5806</v>
      </c>
      <c r="B6391" s="7" t="s">
        <v>6379</v>
      </c>
      <c r="C6391" s="60" t="s">
        <v>6204</v>
      </c>
      <c r="D6391" s="61">
        <v>0.32</v>
      </c>
      <c r="E6391" s="224">
        <v>0</v>
      </c>
    </row>
    <row r="6392" spans="1:5" x14ac:dyDescent="0.2">
      <c r="A6392" s="223">
        <v>73536</v>
      </c>
      <c r="B6392" s="7" t="s">
        <v>6380</v>
      </c>
      <c r="C6392" s="60" t="s">
        <v>6206</v>
      </c>
      <c r="D6392" s="61">
        <v>22.16</v>
      </c>
      <c r="E6392" s="224">
        <v>0</v>
      </c>
    </row>
    <row r="6393" spans="1:5" x14ac:dyDescent="0.2">
      <c r="A6393" s="223">
        <v>7043</v>
      </c>
      <c r="B6393" s="7" t="s">
        <v>6381</v>
      </c>
      <c r="C6393" s="60" t="s">
        <v>6204</v>
      </c>
      <c r="D6393" s="61">
        <v>0.39</v>
      </c>
      <c r="E6393" s="224">
        <v>0</v>
      </c>
    </row>
    <row r="6394" spans="1:5" x14ac:dyDescent="0.2">
      <c r="A6394" s="223">
        <v>7042</v>
      </c>
      <c r="B6394" s="7" t="s">
        <v>6382</v>
      </c>
      <c r="C6394" s="60" t="s">
        <v>6206</v>
      </c>
      <c r="D6394" s="61">
        <v>26.19</v>
      </c>
      <c r="E6394" s="224">
        <v>0</v>
      </c>
    </row>
    <row r="6395" spans="1:5" x14ac:dyDescent="0.2">
      <c r="A6395" s="223">
        <v>5934</v>
      </c>
      <c r="B6395" s="7" t="s">
        <v>6383</v>
      </c>
      <c r="C6395" s="60" t="s">
        <v>6204</v>
      </c>
      <c r="D6395" s="61">
        <v>116.19</v>
      </c>
      <c r="E6395" s="224">
        <v>0.44130000000000003</v>
      </c>
    </row>
    <row r="6396" spans="1:5" x14ac:dyDescent="0.2">
      <c r="A6396" s="223">
        <v>5932</v>
      </c>
      <c r="B6396" s="7" t="s">
        <v>6384</v>
      </c>
      <c r="C6396" s="60" t="s">
        <v>6206</v>
      </c>
      <c r="D6396" s="61">
        <v>278.68</v>
      </c>
      <c r="E6396" s="224">
        <v>0.184</v>
      </c>
    </row>
    <row r="6397" spans="1:5" x14ac:dyDescent="0.2">
      <c r="A6397" s="223">
        <v>96159</v>
      </c>
      <c r="B6397" s="7" t="s">
        <v>6385</v>
      </c>
      <c r="C6397" s="60" t="s">
        <v>6204</v>
      </c>
      <c r="D6397" s="61">
        <v>113.32</v>
      </c>
      <c r="E6397" s="224">
        <v>0.34570000000000001</v>
      </c>
    </row>
    <row r="6398" spans="1:5" x14ac:dyDescent="0.2">
      <c r="A6398" s="223">
        <v>95133</v>
      </c>
      <c r="B6398" s="7" t="s">
        <v>6386</v>
      </c>
      <c r="C6398" s="60" t="s">
        <v>6206</v>
      </c>
      <c r="D6398" s="61">
        <v>210.24</v>
      </c>
      <c r="E6398" s="224">
        <v>0.18640000000000001</v>
      </c>
    </row>
    <row r="6399" spans="1:5" x14ac:dyDescent="0.2">
      <c r="A6399" s="223">
        <v>92961</v>
      </c>
      <c r="B6399" s="7" t="s">
        <v>6387</v>
      </c>
      <c r="C6399" s="60" t="s">
        <v>6204</v>
      </c>
      <c r="D6399" s="61">
        <v>5.22</v>
      </c>
      <c r="E6399" s="224">
        <v>0</v>
      </c>
    </row>
    <row r="6400" spans="1:5" x14ac:dyDescent="0.2">
      <c r="A6400" s="223">
        <v>92960</v>
      </c>
      <c r="B6400" s="7" t="s">
        <v>6388</v>
      </c>
      <c r="C6400" s="60" t="s">
        <v>6206</v>
      </c>
      <c r="D6400" s="61">
        <v>19.309999999999999</v>
      </c>
      <c r="E6400" s="224">
        <v>0</v>
      </c>
    </row>
    <row r="6401" spans="1:5" x14ac:dyDescent="0.2">
      <c r="A6401" s="223">
        <v>93409</v>
      </c>
      <c r="B6401" s="7" t="s">
        <v>6389</v>
      </c>
      <c r="C6401" s="60" t="s">
        <v>6204</v>
      </c>
      <c r="D6401" s="61">
        <v>42.65</v>
      </c>
      <c r="E6401" s="224">
        <v>0.77190000000000003</v>
      </c>
    </row>
    <row r="6402" spans="1:5" x14ac:dyDescent="0.2">
      <c r="A6402" s="223">
        <v>93408</v>
      </c>
      <c r="B6402" s="7" t="s">
        <v>6390</v>
      </c>
      <c r="C6402" s="60" t="s">
        <v>6206</v>
      </c>
      <c r="D6402" s="61">
        <v>100.01</v>
      </c>
      <c r="E6402" s="224">
        <v>0.32919999999999999</v>
      </c>
    </row>
    <row r="6403" spans="1:5" x14ac:dyDescent="0.2">
      <c r="A6403" s="223">
        <v>92113</v>
      </c>
      <c r="B6403" s="7" t="s">
        <v>6391</v>
      </c>
      <c r="C6403" s="60" t="s">
        <v>6204</v>
      </c>
      <c r="D6403" s="61">
        <v>1.04</v>
      </c>
      <c r="E6403" s="224">
        <v>0</v>
      </c>
    </row>
    <row r="6404" spans="1:5" x14ac:dyDescent="0.2">
      <c r="A6404" s="223">
        <v>92112</v>
      </c>
      <c r="B6404" s="7" t="s">
        <v>6392</v>
      </c>
      <c r="C6404" s="60" t="s">
        <v>6206</v>
      </c>
      <c r="D6404" s="61">
        <v>3.37</v>
      </c>
      <c r="E6404" s="224">
        <v>0</v>
      </c>
    </row>
    <row r="6405" spans="1:5" x14ac:dyDescent="0.2">
      <c r="A6405" s="223">
        <v>90675</v>
      </c>
      <c r="B6405" s="7" t="s">
        <v>6393</v>
      </c>
      <c r="C6405" s="60" t="s">
        <v>6204</v>
      </c>
      <c r="D6405" s="61">
        <v>348.91</v>
      </c>
      <c r="E6405" s="224">
        <v>0.10979999999999999</v>
      </c>
    </row>
    <row r="6406" spans="1:5" x14ac:dyDescent="0.2">
      <c r="A6406" s="223">
        <v>90674</v>
      </c>
      <c r="B6406" s="7" t="s">
        <v>6394</v>
      </c>
      <c r="C6406" s="60" t="s">
        <v>6206</v>
      </c>
      <c r="D6406" s="61">
        <v>777.29</v>
      </c>
      <c r="E6406" s="224">
        <v>4.9299999999999997E-2</v>
      </c>
    </row>
    <row r="6407" spans="1:5" x14ac:dyDescent="0.2">
      <c r="A6407" s="223">
        <v>93225</v>
      </c>
      <c r="B6407" s="7" t="s">
        <v>6395</v>
      </c>
      <c r="C6407" s="60" t="s">
        <v>6204</v>
      </c>
      <c r="D6407" s="61">
        <v>514.55999999999995</v>
      </c>
      <c r="E6407" s="224">
        <v>7.4499999999999997E-2</v>
      </c>
    </row>
    <row r="6408" spans="1:5" x14ac:dyDescent="0.2">
      <c r="A6408" s="223">
        <v>93224</v>
      </c>
      <c r="B6408" s="7" t="s">
        <v>6396</v>
      </c>
      <c r="C6408" s="60" t="s">
        <v>6206</v>
      </c>
      <c r="D6408" s="61">
        <v>1143.73</v>
      </c>
      <c r="E6408" s="224">
        <v>3.3500000000000002E-2</v>
      </c>
    </row>
    <row r="6409" spans="1:5" x14ac:dyDescent="0.2">
      <c r="A6409" s="223">
        <v>104696</v>
      </c>
      <c r="B6409" s="7" t="s">
        <v>6397</v>
      </c>
      <c r="C6409" s="60" t="s">
        <v>6204</v>
      </c>
      <c r="D6409" s="61">
        <v>39.51</v>
      </c>
      <c r="E6409" s="224">
        <v>0.96989999999999998</v>
      </c>
    </row>
    <row r="6410" spans="1:5" x14ac:dyDescent="0.2">
      <c r="A6410" s="223">
        <v>104695</v>
      </c>
      <c r="B6410" s="7" t="s">
        <v>6398</v>
      </c>
      <c r="C6410" s="60" t="s">
        <v>6206</v>
      </c>
      <c r="D6410" s="61">
        <v>42.9</v>
      </c>
      <c r="E6410" s="224">
        <v>0.89319999999999999</v>
      </c>
    </row>
    <row r="6411" spans="1:5" x14ac:dyDescent="0.2">
      <c r="A6411" s="223">
        <v>90681</v>
      </c>
      <c r="B6411" s="7" t="s">
        <v>6399</v>
      </c>
      <c r="C6411" s="60" t="s">
        <v>6204</v>
      </c>
      <c r="D6411" s="61">
        <v>186.82</v>
      </c>
      <c r="E6411" s="224">
        <v>0.2051</v>
      </c>
    </row>
    <row r="6412" spans="1:5" x14ac:dyDescent="0.2">
      <c r="A6412" s="223">
        <v>90680</v>
      </c>
      <c r="B6412" s="7" t="s">
        <v>6400</v>
      </c>
      <c r="C6412" s="60" t="s">
        <v>6206</v>
      </c>
      <c r="D6412" s="61">
        <v>427.4</v>
      </c>
      <c r="E6412" s="224">
        <v>8.9700000000000002E-2</v>
      </c>
    </row>
    <row r="6413" spans="1:5" x14ac:dyDescent="0.2">
      <c r="A6413" s="223">
        <v>102875</v>
      </c>
      <c r="B6413" s="7" t="s">
        <v>6401</v>
      </c>
      <c r="C6413" s="60" t="s">
        <v>6204</v>
      </c>
      <c r="D6413" s="61">
        <v>491.94</v>
      </c>
      <c r="E6413" s="224">
        <v>7.7899999999999997E-2</v>
      </c>
    </row>
    <row r="6414" spans="1:5" x14ac:dyDescent="0.2">
      <c r="A6414" s="223">
        <v>102874</v>
      </c>
      <c r="B6414" s="7" t="s">
        <v>6402</v>
      </c>
      <c r="C6414" s="60" t="s">
        <v>6206</v>
      </c>
      <c r="D6414" s="61">
        <v>1060.8</v>
      </c>
      <c r="E6414" s="224">
        <v>3.61E-2</v>
      </c>
    </row>
    <row r="6415" spans="1:5" x14ac:dyDescent="0.2">
      <c r="A6415" s="223">
        <v>102965</v>
      </c>
      <c r="B6415" s="7" t="s">
        <v>6403</v>
      </c>
      <c r="C6415" s="60" t="s">
        <v>6204</v>
      </c>
      <c r="D6415" s="61">
        <v>258.45999999999998</v>
      </c>
      <c r="E6415" s="224">
        <v>0.14829999999999999</v>
      </c>
    </row>
    <row r="6416" spans="1:5" x14ac:dyDescent="0.2">
      <c r="A6416" s="223">
        <v>102964</v>
      </c>
      <c r="B6416" s="7" t="s">
        <v>6404</v>
      </c>
      <c r="C6416" s="60" t="s">
        <v>6206</v>
      </c>
      <c r="D6416" s="61">
        <v>507.48</v>
      </c>
      <c r="E6416" s="224">
        <v>7.5499999999999998E-2</v>
      </c>
    </row>
    <row r="6417" spans="1:5" x14ac:dyDescent="0.2">
      <c r="A6417" s="223">
        <v>90626</v>
      </c>
      <c r="B6417" s="7" t="s">
        <v>6405</v>
      </c>
      <c r="C6417" s="60" t="s">
        <v>6204</v>
      </c>
      <c r="D6417" s="61">
        <v>3.97</v>
      </c>
      <c r="E6417" s="224">
        <v>0</v>
      </c>
    </row>
    <row r="6418" spans="1:5" x14ac:dyDescent="0.2">
      <c r="A6418" s="223">
        <v>90625</v>
      </c>
      <c r="B6418" s="7" t="s">
        <v>6406</v>
      </c>
      <c r="C6418" s="60" t="s">
        <v>6206</v>
      </c>
      <c r="D6418" s="61">
        <v>11.2</v>
      </c>
      <c r="E6418" s="224">
        <v>0</v>
      </c>
    </row>
    <row r="6419" spans="1:5" x14ac:dyDescent="0.2">
      <c r="A6419" s="223">
        <v>102881</v>
      </c>
      <c r="B6419" s="7" t="s">
        <v>6407</v>
      </c>
      <c r="C6419" s="60" t="s">
        <v>6204</v>
      </c>
      <c r="D6419" s="61">
        <v>668.71</v>
      </c>
      <c r="E6419" s="224">
        <v>5.7299999999999997E-2</v>
      </c>
    </row>
    <row r="6420" spans="1:5" x14ac:dyDescent="0.2">
      <c r="A6420" s="223">
        <v>102880</v>
      </c>
      <c r="B6420" s="7" t="s">
        <v>6408</v>
      </c>
      <c r="C6420" s="60" t="s">
        <v>6206</v>
      </c>
      <c r="D6420" s="61">
        <v>1472.8</v>
      </c>
      <c r="E6420" s="224">
        <v>2.5999999999999999E-2</v>
      </c>
    </row>
    <row r="6421" spans="1:5" x14ac:dyDescent="0.2">
      <c r="A6421" s="223">
        <v>103225</v>
      </c>
      <c r="B6421" s="7" t="s">
        <v>6409</v>
      </c>
      <c r="C6421" s="60" t="s">
        <v>6204</v>
      </c>
      <c r="D6421" s="61">
        <v>231.1</v>
      </c>
      <c r="E6421" s="224">
        <v>0.1658</v>
      </c>
    </row>
    <row r="6422" spans="1:5" x14ac:dyDescent="0.2">
      <c r="A6422" s="223">
        <v>103224</v>
      </c>
      <c r="B6422" s="7" t="s">
        <v>6410</v>
      </c>
      <c r="C6422" s="60" t="s">
        <v>6206</v>
      </c>
      <c r="D6422" s="61">
        <v>456.78</v>
      </c>
      <c r="E6422" s="224">
        <v>8.3900000000000002E-2</v>
      </c>
    </row>
    <row r="6423" spans="1:5" x14ac:dyDescent="0.2">
      <c r="A6423" s="223">
        <v>103237</v>
      </c>
      <c r="B6423" s="7" t="s">
        <v>6411</v>
      </c>
      <c r="C6423" s="60" t="s">
        <v>6204</v>
      </c>
      <c r="D6423" s="61">
        <v>643.16999999999996</v>
      </c>
      <c r="E6423" s="224">
        <v>5.96E-2</v>
      </c>
    </row>
    <row r="6424" spans="1:5" x14ac:dyDescent="0.2">
      <c r="A6424" s="223">
        <v>103236</v>
      </c>
      <c r="B6424" s="7" t="s">
        <v>6412</v>
      </c>
      <c r="C6424" s="60" t="s">
        <v>6206</v>
      </c>
      <c r="D6424" s="61">
        <v>1373.23</v>
      </c>
      <c r="E6424" s="224">
        <v>2.7900000000000001E-2</v>
      </c>
    </row>
    <row r="6425" spans="1:5" x14ac:dyDescent="0.2">
      <c r="A6425" s="223">
        <v>103231</v>
      </c>
      <c r="B6425" s="7" t="s">
        <v>6413</v>
      </c>
      <c r="C6425" s="60" t="s">
        <v>6204</v>
      </c>
      <c r="D6425" s="61">
        <v>480.61</v>
      </c>
      <c r="E6425" s="224">
        <v>7.9699999999999993E-2</v>
      </c>
    </row>
    <row r="6426" spans="1:5" x14ac:dyDescent="0.2">
      <c r="A6426" s="223">
        <v>103230</v>
      </c>
      <c r="B6426" s="7" t="s">
        <v>6414</v>
      </c>
      <c r="C6426" s="60" t="s">
        <v>6206</v>
      </c>
      <c r="D6426" s="61">
        <v>1005.12</v>
      </c>
      <c r="E6426" s="224">
        <v>3.8100000000000002E-2</v>
      </c>
    </row>
    <row r="6427" spans="1:5" x14ac:dyDescent="0.2">
      <c r="A6427" s="223">
        <v>102975</v>
      </c>
      <c r="B6427" s="7" t="s">
        <v>6415</v>
      </c>
      <c r="C6427" s="60" t="s">
        <v>6204</v>
      </c>
      <c r="D6427" s="61">
        <v>156.51</v>
      </c>
      <c r="E6427" s="224">
        <v>0.24479999999999999</v>
      </c>
    </row>
    <row r="6428" spans="1:5" x14ac:dyDescent="0.2">
      <c r="A6428" s="223">
        <v>102976</v>
      </c>
      <c r="B6428" s="7" t="s">
        <v>6416</v>
      </c>
      <c r="C6428" s="60" t="s">
        <v>6206</v>
      </c>
      <c r="D6428" s="61">
        <v>293.37</v>
      </c>
      <c r="E6428" s="224">
        <v>0.13059999999999999</v>
      </c>
    </row>
    <row r="6429" spans="1:5" x14ac:dyDescent="0.2">
      <c r="A6429" s="223">
        <v>90632</v>
      </c>
      <c r="B6429" s="7" t="s">
        <v>6417</v>
      </c>
      <c r="C6429" s="60" t="s">
        <v>6204</v>
      </c>
      <c r="D6429" s="61">
        <v>107.16</v>
      </c>
      <c r="E6429" s="224">
        <v>0.35759999999999997</v>
      </c>
    </row>
    <row r="6430" spans="1:5" x14ac:dyDescent="0.2">
      <c r="A6430" s="223">
        <v>90631</v>
      </c>
      <c r="B6430" s="7" t="s">
        <v>6418</v>
      </c>
      <c r="C6430" s="60" t="s">
        <v>6206</v>
      </c>
      <c r="D6430" s="61">
        <v>176.6</v>
      </c>
      <c r="E6430" s="224">
        <v>0.217</v>
      </c>
    </row>
    <row r="6431" spans="1:5" x14ac:dyDescent="0.2">
      <c r="A6431" s="223">
        <v>95709</v>
      </c>
      <c r="B6431" s="7" t="s">
        <v>6419</v>
      </c>
      <c r="C6431" s="60" t="s">
        <v>6204</v>
      </c>
      <c r="D6431" s="61">
        <v>107.83</v>
      </c>
      <c r="E6431" s="224">
        <v>0.35539999999999999</v>
      </c>
    </row>
    <row r="6432" spans="1:5" x14ac:dyDescent="0.2">
      <c r="A6432" s="223">
        <v>95708</v>
      </c>
      <c r="B6432" s="7" t="s">
        <v>6420</v>
      </c>
      <c r="C6432" s="60" t="s">
        <v>6206</v>
      </c>
      <c r="D6432" s="61">
        <v>180.6</v>
      </c>
      <c r="E6432" s="224">
        <v>0.2122</v>
      </c>
    </row>
    <row r="6433" spans="1:5" x14ac:dyDescent="0.2">
      <c r="A6433" s="223">
        <v>91278</v>
      </c>
      <c r="B6433" s="7" t="s">
        <v>6421</v>
      </c>
      <c r="C6433" s="60" t="s">
        <v>6204</v>
      </c>
      <c r="D6433" s="61">
        <v>0.86</v>
      </c>
      <c r="E6433" s="224">
        <v>0</v>
      </c>
    </row>
    <row r="6434" spans="1:5" x14ac:dyDescent="0.2">
      <c r="A6434" s="223">
        <v>91277</v>
      </c>
      <c r="B6434" s="7" t="s">
        <v>6422</v>
      </c>
      <c r="C6434" s="60" t="s">
        <v>6206</v>
      </c>
      <c r="D6434" s="61">
        <v>10.74</v>
      </c>
      <c r="E6434" s="224">
        <v>0</v>
      </c>
    </row>
    <row r="6435" spans="1:5" x14ac:dyDescent="0.2">
      <c r="A6435" s="223">
        <v>95277</v>
      </c>
      <c r="B6435" s="7" t="s">
        <v>6423</v>
      </c>
      <c r="C6435" s="60" t="s">
        <v>6204</v>
      </c>
      <c r="D6435" s="61">
        <v>0.73</v>
      </c>
      <c r="E6435" s="224">
        <v>0</v>
      </c>
    </row>
    <row r="6436" spans="1:5" x14ac:dyDescent="0.2">
      <c r="A6436" s="223">
        <v>95276</v>
      </c>
      <c r="B6436" s="7" t="s">
        <v>6424</v>
      </c>
      <c r="C6436" s="60" t="s">
        <v>6206</v>
      </c>
      <c r="D6436" s="61">
        <v>3.78</v>
      </c>
      <c r="E6436" s="224">
        <v>0</v>
      </c>
    </row>
    <row r="6437" spans="1:5" x14ac:dyDescent="0.2">
      <c r="A6437" s="223">
        <v>88430</v>
      </c>
      <c r="B6437" s="7" t="s">
        <v>6425</v>
      </c>
      <c r="C6437" s="60" t="s">
        <v>6204</v>
      </c>
      <c r="D6437" s="61">
        <v>5.82</v>
      </c>
      <c r="E6437" s="224">
        <v>0</v>
      </c>
    </row>
    <row r="6438" spans="1:5" x14ac:dyDescent="0.2">
      <c r="A6438" s="223">
        <v>88418</v>
      </c>
      <c r="B6438" s="7" t="s">
        <v>6426</v>
      </c>
      <c r="C6438" s="60" t="s">
        <v>6206</v>
      </c>
      <c r="D6438" s="61">
        <v>12.82</v>
      </c>
      <c r="E6438" s="224">
        <v>0</v>
      </c>
    </row>
    <row r="6439" spans="1:5" x14ac:dyDescent="0.2">
      <c r="A6439" s="223">
        <v>88438</v>
      </c>
      <c r="B6439" s="7" t="s">
        <v>6427</v>
      </c>
      <c r="C6439" s="60" t="s">
        <v>6204</v>
      </c>
      <c r="D6439" s="61">
        <v>7.72</v>
      </c>
      <c r="E6439" s="224">
        <v>0</v>
      </c>
    </row>
    <row r="6440" spans="1:5" x14ac:dyDescent="0.2">
      <c r="A6440" s="223">
        <v>88433</v>
      </c>
      <c r="B6440" s="7" t="s">
        <v>6428</v>
      </c>
      <c r="C6440" s="60" t="s">
        <v>6206</v>
      </c>
      <c r="D6440" s="61">
        <v>16.64</v>
      </c>
      <c r="E6440" s="224">
        <v>0</v>
      </c>
    </row>
    <row r="6441" spans="1:5" x14ac:dyDescent="0.2">
      <c r="A6441" s="223">
        <v>90669</v>
      </c>
      <c r="B6441" s="7" t="s">
        <v>6429</v>
      </c>
      <c r="C6441" s="60" t="s">
        <v>6204</v>
      </c>
      <c r="D6441" s="61">
        <v>8.94</v>
      </c>
      <c r="E6441" s="224">
        <v>0</v>
      </c>
    </row>
    <row r="6442" spans="1:5" x14ac:dyDescent="0.2">
      <c r="A6442" s="223">
        <v>90668</v>
      </c>
      <c r="B6442" s="7" t="s">
        <v>6430</v>
      </c>
      <c r="C6442" s="60" t="s">
        <v>6206</v>
      </c>
      <c r="D6442" s="61">
        <v>33.020000000000003</v>
      </c>
      <c r="E6442" s="224">
        <v>0</v>
      </c>
    </row>
    <row r="6443" spans="1:5" x14ac:dyDescent="0.2">
      <c r="A6443" s="223">
        <v>5946</v>
      </c>
      <c r="B6443" s="7" t="s">
        <v>6431</v>
      </c>
      <c r="C6443" s="60" t="s">
        <v>6204</v>
      </c>
      <c r="D6443" s="61">
        <v>112.8</v>
      </c>
      <c r="E6443" s="224">
        <v>0.3473</v>
      </c>
    </row>
    <row r="6444" spans="1:5" x14ac:dyDescent="0.2">
      <c r="A6444" s="223">
        <v>5944</v>
      </c>
      <c r="B6444" s="7" t="s">
        <v>6432</v>
      </c>
      <c r="C6444" s="60" t="s">
        <v>6206</v>
      </c>
      <c r="D6444" s="61">
        <v>257.32</v>
      </c>
      <c r="E6444" s="224">
        <v>0.15229999999999999</v>
      </c>
    </row>
    <row r="6445" spans="1:5" x14ac:dyDescent="0.2">
      <c r="A6445" s="223">
        <v>5942</v>
      </c>
      <c r="B6445" s="7" t="s">
        <v>6433</v>
      </c>
      <c r="C6445" s="60" t="s">
        <v>6204</v>
      </c>
      <c r="D6445" s="61">
        <v>92.28</v>
      </c>
      <c r="E6445" s="224">
        <v>0.42459999999999998</v>
      </c>
    </row>
    <row r="6446" spans="1:5" x14ac:dyDescent="0.2">
      <c r="A6446" s="223">
        <v>5940</v>
      </c>
      <c r="B6446" s="7" t="s">
        <v>6434</v>
      </c>
      <c r="C6446" s="60" t="s">
        <v>6206</v>
      </c>
      <c r="D6446" s="61">
        <v>191.38</v>
      </c>
      <c r="E6446" s="224">
        <v>0.20469999999999999</v>
      </c>
    </row>
    <row r="6447" spans="1:5" x14ac:dyDescent="0.2">
      <c r="A6447" s="223">
        <v>89251</v>
      </c>
      <c r="B6447" s="7" t="s">
        <v>6435</v>
      </c>
      <c r="C6447" s="60" t="s">
        <v>6204</v>
      </c>
      <c r="D6447" s="61">
        <v>374.15</v>
      </c>
      <c r="E6447" s="224">
        <v>0.1047</v>
      </c>
    </row>
    <row r="6448" spans="1:5" x14ac:dyDescent="0.2">
      <c r="A6448" s="223">
        <v>89250</v>
      </c>
      <c r="B6448" s="7" t="s">
        <v>6436</v>
      </c>
      <c r="C6448" s="60" t="s">
        <v>6206</v>
      </c>
      <c r="D6448" s="61">
        <v>1215.6400000000001</v>
      </c>
      <c r="E6448" s="224">
        <v>3.2199999999999999E-2</v>
      </c>
    </row>
    <row r="6449" spans="1:5" x14ac:dyDescent="0.2">
      <c r="A6449" s="223">
        <v>5681</v>
      </c>
      <c r="B6449" s="7" t="s">
        <v>6437</v>
      </c>
      <c r="C6449" s="60" t="s">
        <v>6204</v>
      </c>
      <c r="D6449" s="61">
        <v>64.75</v>
      </c>
      <c r="E6449" s="224">
        <v>0.55659999999999998</v>
      </c>
    </row>
    <row r="6450" spans="1:5" x14ac:dyDescent="0.2">
      <c r="A6450" s="223">
        <v>5680</v>
      </c>
      <c r="B6450" s="7" t="s">
        <v>6438</v>
      </c>
      <c r="C6450" s="60" t="s">
        <v>6206</v>
      </c>
      <c r="D6450" s="61">
        <v>139.86000000000001</v>
      </c>
      <c r="E6450" s="224">
        <v>0.25769999999999998</v>
      </c>
    </row>
    <row r="6451" spans="1:5" x14ac:dyDescent="0.2">
      <c r="A6451" s="223">
        <v>5877</v>
      </c>
      <c r="B6451" s="7" t="s">
        <v>6439</v>
      </c>
      <c r="C6451" s="60" t="s">
        <v>6204</v>
      </c>
      <c r="D6451" s="61">
        <v>67.19</v>
      </c>
      <c r="E6451" s="224">
        <v>0.53639999999999999</v>
      </c>
    </row>
    <row r="6452" spans="1:5" x14ac:dyDescent="0.2">
      <c r="A6452" s="223">
        <v>5875</v>
      </c>
      <c r="B6452" s="7" t="s">
        <v>6440</v>
      </c>
      <c r="C6452" s="60" t="s">
        <v>6206</v>
      </c>
      <c r="D6452" s="61">
        <v>140.56</v>
      </c>
      <c r="E6452" s="224">
        <v>0.25640000000000002</v>
      </c>
    </row>
    <row r="6453" spans="1:5" x14ac:dyDescent="0.2">
      <c r="A6453" s="223">
        <v>5679</v>
      </c>
      <c r="B6453" s="7" t="s">
        <v>6441</v>
      </c>
      <c r="C6453" s="60" t="s">
        <v>6204</v>
      </c>
      <c r="D6453" s="61">
        <v>68.33</v>
      </c>
      <c r="E6453" s="224">
        <v>0.52739999999999998</v>
      </c>
    </row>
    <row r="6454" spans="1:5" x14ac:dyDescent="0.2">
      <c r="A6454" s="223">
        <v>5678</v>
      </c>
      <c r="B6454" s="7" t="s">
        <v>6442</v>
      </c>
      <c r="C6454" s="60" t="s">
        <v>6206</v>
      </c>
      <c r="D6454" s="61">
        <v>152.28</v>
      </c>
      <c r="E6454" s="224">
        <v>0.23669999999999999</v>
      </c>
    </row>
    <row r="6455" spans="1:5" x14ac:dyDescent="0.2">
      <c r="A6455" s="223">
        <v>6880</v>
      </c>
      <c r="B6455" s="7" t="s">
        <v>6443</v>
      </c>
      <c r="C6455" s="60" t="s">
        <v>6204</v>
      </c>
      <c r="D6455" s="61">
        <v>88.95</v>
      </c>
      <c r="E6455" s="224">
        <v>0.37080000000000002</v>
      </c>
    </row>
    <row r="6456" spans="1:5" x14ac:dyDescent="0.2">
      <c r="A6456" s="223">
        <v>6879</v>
      </c>
      <c r="B6456" s="7" t="s">
        <v>6444</v>
      </c>
      <c r="C6456" s="60" t="s">
        <v>6206</v>
      </c>
      <c r="D6456" s="61">
        <v>209.86</v>
      </c>
      <c r="E6456" s="224">
        <v>0.15720000000000001</v>
      </c>
    </row>
    <row r="6457" spans="1:5" x14ac:dyDescent="0.2">
      <c r="A6457" s="223">
        <v>96464</v>
      </c>
      <c r="B6457" s="7" t="s">
        <v>6445</v>
      </c>
      <c r="C6457" s="60" t="s">
        <v>6204</v>
      </c>
      <c r="D6457" s="61">
        <v>92.38</v>
      </c>
      <c r="E6457" s="224">
        <v>0.35699999999999998</v>
      </c>
    </row>
    <row r="6458" spans="1:5" x14ac:dyDescent="0.2">
      <c r="A6458" s="223">
        <v>96463</v>
      </c>
      <c r="B6458" s="7" t="s">
        <v>6446</v>
      </c>
      <c r="C6458" s="60" t="s">
        <v>6206</v>
      </c>
      <c r="D6458" s="61">
        <v>216.08</v>
      </c>
      <c r="E6458" s="224">
        <v>0.15260000000000001</v>
      </c>
    </row>
    <row r="6459" spans="1:5" x14ac:dyDescent="0.2">
      <c r="A6459" s="223">
        <v>7050</v>
      </c>
      <c r="B6459" s="7" t="s">
        <v>6447</v>
      </c>
      <c r="C6459" s="60" t="s">
        <v>6204</v>
      </c>
      <c r="D6459" s="61">
        <v>82.69</v>
      </c>
      <c r="E6459" s="224">
        <v>0.39879999999999999</v>
      </c>
    </row>
    <row r="6460" spans="1:5" x14ac:dyDescent="0.2">
      <c r="A6460" s="223">
        <v>7049</v>
      </c>
      <c r="B6460" s="7" t="s">
        <v>6448</v>
      </c>
      <c r="C6460" s="60" t="s">
        <v>6206</v>
      </c>
      <c r="D6460" s="61">
        <v>222.68</v>
      </c>
      <c r="E6460" s="224">
        <v>0.14810000000000001</v>
      </c>
    </row>
    <row r="6461" spans="1:5" x14ac:dyDescent="0.2">
      <c r="A6461" s="223">
        <v>95632</v>
      </c>
      <c r="B6461" s="7" t="s">
        <v>6449</v>
      </c>
      <c r="C6461" s="60" t="s">
        <v>6204</v>
      </c>
      <c r="D6461" s="61">
        <v>86.55</v>
      </c>
      <c r="E6461" s="224">
        <v>0.38109999999999999</v>
      </c>
    </row>
    <row r="6462" spans="1:5" x14ac:dyDescent="0.2">
      <c r="A6462" s="223">
        <v>95631</v>
      </c>
      <c r="B6462" s="7" t="s">
        <v>6450</v>
      </c>
      <c r="C6462" s="60" t="s">
        <v>6206</v>
      </c>
      <c r="D6462" s="61">
        <v>230.42</v>
      </c>
      <c r="E6462" s="224">
        <v>0.1431</v>
      </c>
    </row>
    <row r="6463" spans="1:5" x14ac:dyDescent="0.2">
      <c r="A6463" s="223">
        <v>5685</v>
      </c>
      <c r="B6463" s="7" t="s">
        <v>6451</v>
      </c>
      <c r="C6463" s="60" t="s">
        <v>6204</v>
      </c>
      <c r="D6463" s="61">
        <v>68.78</v>
      </c>
      <c r="E6463" s="224">
        <v>0.47949999999999998</v>
      </c>
    </row>
    <row r="6464" spans="1:5" x14ac:dyDescent="0.2">
      <c r="A6464" s="223">
        <v>5684</v>
      </c>
      <c r="B6464" s="7" t="s">
        <v>6452</v>
      </c>
      <c r="C6464" s="60" t="s">
        <v>6206</v>
      </c>
      <c r="D6464" s="61">
        <v>162.36000000000001</v>
      </c>
      <c r="E6464" s="224">
        <v>0.2031</v>
      </c>
    </row>
    <row r="6465" spans="1:5" x14ac:dyDescent="0.2">
      <c r="A6465" s="223">
        <v>93244</v>
      </c>
      <c r="B6465" s="7" t="s">
        <v>6453</v>
      </c>
      <c r="C6465" s="60" t="s">
        <v>6204</v>
      </c>
      <c r="D6465" s="61">
        <v>70.260000000000005</v>
      </c>
      <c r="E6465" s="224">
        <v>0.46939999999999998</v>
      </c>
    </row>
    <row r="6466" spans="1:5" x14ac:dyDescent="0.2">
      <c r="A6466" s="223">
        <v>73436</v>
      </c>
      <c r="B6466" s="7" t="s">
        <v>6454</v>
      </c>
      <c r="C6466" s="60" t="s">
        <v>6206</v>
      </c>
      <c r="D6466" s="61">
        <v>165.25</v>
      </c>
      <c r="E6466" s="224">
        <v>0.1996</v>
      </c>
    </row>
    <row r="6467" spans="1:5" x14ac:dyDescent="0.2">
      <c r="A6467" s="223">
        <v>5881</v>
      </c>
      <c r="B6467" s="7" t="s">
        <v>6455</v>
      </c>
      <c r="C6467" s="60" t="s">
        <v>6204</v>
      </c>
      <c r="D6467" s="61">
        <v>81.91</v>
      </c>
      <c r="E6467" s="224">
        <v>0.40260000000000001</v>
      </c>
    </row>
    <row r="6468" spans="1:5" x14ac:dyDescent="0.2">
      <c r="A6468" s="223">
        <v>5879</v>
      </c>
      <c r="B6468" s="7" t="s">
        <v>6456</v>
      </c>
      <c r="C6468" s="60" t="s">
        <v>6206</v>
      </c>
      <c r="D6468" s="61">
        <v>142.38999999999999</v>
      </c>
      <c r="E6468" s="224">
        <v>0.2316</v>
      </c>
    </row>
    <row r="6469" spans="1:5" x14ac:dyDescent="0.2">
      <c r="A6469" s="223">
        <v>5865</v>
      </c>
      <c r="B6469" s="7" t="s">
        <v>6457</v>
      </c>
      <c r="C6469" s="60" t="s">
        <v>6204</v>
      </c>
      <c r="D6469" s="61">
        <v>10.8</v>
      </c>
      <c r="E6469" s="224">
        <v>0</v>
      </c>
    </row>
    <row r="6470" spans="1:5" x14ac:dyDescent="0.2">
      <c r="A6470" s="223">
        <v>5863</v>
      </c>
      <c r="B6470" s="7" t="s">
        <v>6458</v>
      </c>
      <c r="C6470" s="60" t="s">
        <v>6206</v>
      </c>
      <c r="D6470" s="61">
        <v>21.46</v>
      </c>
      <c r="E6470" s="224">
        <v>0</v>
      </c>
    </row>
    <row r="6471" spans="1:5" x14ac:dyDescent="0.2">
      <c r="A6471" s="223">
        <v>5869</v>
      </c>
      <c r="B6471" s="7" t="s">
        <v>6459</v>
      </c>
      <c r="C6471" s="60" t="s">
        <v>6204</v>
      </c>
      <c r="D6471" s="61">
        <v>76.95</v>
      </c>
      <c r="E6471" s="224">
        <v>0.42859999999999998</v>
      </c>
    </row>
    <row r="6472" spans="1:5" x14ac:dyDescent="0.2">
      <c r="A6472" s="223">
        <v>5867</v>
      </c>
      <c r="B6472" s="7" t="s">
        <v>6460</v>
      </c>
      <c r="C6472" s="60" t="s">
        <v>6206</v>
      </c>
      <c r="D6472" s="61">
        <v>162</v>
      </c>
      <c r="E6472" s="224">
        <v>0.2036</v>
      </c>
    </row>
    <row r="6473" spans="1:5" x14ac:dyDescent="0.2">
      <c r="A6473" s="223">
        <v>95271</v>
      </c>
      <c r="B6473" s="7" t="s">
        <v>6461</v>
      </c>
      <c r="C6473" s="60" t="s">
        <v>6204</v>
      </c>
      <c r="D6473" s="61">
        <v>0.73</v>
      </c>
      <c r="E6473" s="224">
        <v>0</v>
      </c>
    </row>
    <row r="6474" spans="1:5" x14ac:dyDescent="0.2">
      <c r="A6474" s="223">
        <v>95270</v>
      </c>
      <c r="B6474" s="7" t="s">
        <v>6462</v>
      </c>
      <c r="C6474" s="60" t="s">
        <v>6206</v>
      </c>
      <c r="D6474" s="61">
        <v>10.34</v>
      </c>
      <c r="E6474" s="224">
        <v>0</v>
      </c>
    </row>
    <row r="6475" spans="1:5" x14ac:dyDescent="0.2">
      <c r="A6475" s="223">
        <v>91693</v>
      </c>
      <c r="B6475" s="7" t="s">
        <v>6463</v>
      </c>
      <c r="C6475" s="60" t="s">
        <v>6204</v>
      </c>
      <c r="D6475" s="61">
        <v>38.450000000000003</v>
      </c>
      <c r="E6475" s="224">
        <v>0.99660000000000004</v>
      </c>
    </row>
    <row r="6476" spans="1:5" x14ac:dyDescent="0.2">
      <c r="A6476" s="223">
        <v>91692</v>
      </c>
      <c r="B6476" s="7" t="s">
        <v>6464</v>
      </c>
      <c r="C6476" s="60" t="s">
        <v>6206</v>
      </c>
      <c r="D6476" s="61">
        <v>39.909999999999997</v>
      </c>
      <c r="E6476" s="224">
        <v>0.96020000000000005</v>
      </c>
    </row>
    <row r="6477" spans="1:5" x14ac:dyDescent="0.2">
      <c r="A6477" s="223">
        <v>95140</v>
      </c>
      <c r="B6477" s="7" t="s">
        <v>6465</v>
      </c>
      <c r="C6477" s="60" t="s">
        <v>6204</v>
      </c>
      <c r="D6477" s="61">
        <v>0.03</v>
      </c>
      <c r="E6477" s="224">
        <v>0</v>
      </c>
    </row>
    <row r="6478" spans="1:5" x14ac:dyDescent="0.2">
      <c r="A6478" s="223">
        <v>95139</v>
      </c>
      <c r="B6478" s="7" t="s">
        <v>6466</v>
      </c>
      <c r="C6478" s="60" t="s">
        <v>6206</v>
      </c>
      <c r="D6478" s="61">
        <v>0.05</v>
      </c>
      <c r="E6478" s="224">
        <v>0</v>
      </c>
    </row>
    <row r="6479" spans="1:5" x14ac:dyDescent="0.2">
      <c r="A6479" s="223">
        <v>89027</v>
      </c>
      <c r="B6479" s="7" t="s">
        <v>6467</v>
      </c>
      <c r="C6479" s="60" t="s">
        <v>6204</v>
      </c>
      <c r="D6479" s="61">
        <v>5.49</v>
      </c>
      <c r="E6479" s="224">
        <v>0</v>
      </c>
    </row>
    <row r="6480" spans="1:5" x14ac:dyDescent="0.2">
      <c r="A6480" s="223">
        <v>89028</v>
      </c>
      <c r="B6480" s="7" t="s">
        <v>6468</v>
      </c>
      <c r="C6480" s="60" t="s">
        <v>6206</v>
      </c>
      <c r="D6480" s="61">
        <v>184.89</v>
      </c>
      <c r="E6480" s="224">
        <v>0</v>
      </c>
    </row>
    <row r="6481" spans="1:5" x14ac:dyDescent="0.2">
      <c r="A6481" s="223">
        <v>7031</v>
      </c>
      <c r="B6481" s="7" t="s">
        <v>6469</v>
      </c>
      <c r="C6481" s="60" t="s">
        <v>6204</v>
      </c>
      <c r="D6481" s="61">
        <v>6.76</v>
      </c>
      <c r="E6481" s="224">
        <v>0</v>
      </c>
    </row>
    <row r="6482" spans="1:5" x14ac:dyDescent="0.2">
      <c r="A6482" s="223">
        <v>7030</v>
      </c>
      <c r="B6482" s="7" t="s">
        <v>6470</v>
      </c>
      <c r="C6482" s="60" t="s">
        <v>6206</v>
      </c>
      <c r="D6482" s="61">
        <v>274.49</v>
      </c>
      <c r="E6482" s="224">
        <v>0</v>
      </c>
    </row>
    <row r="6483" spans="1:5" x14ac:dyDescent="0.2">
      <c r="A6483" s="223">
        <v>104092</v>
      </c>
      <c r="B6483" s="7" t="s">
        <v>6471</v>
      </c>
      <c r="C6483" s="60" t="s">
        <v>6204</v>
      </c>
      <c r="D6483" s="61">
        <v>0.05</v>
      </c>
      <c r="E6483" s="224">
        <v>0</v>
      </c>
    </row>
    <row r="6484" spans="1:5" x14ac:dyDescent="0.2">
      <c r="A6484" s="223">
        <v>104091</v>
      </c>
      <c r="B6484" s="7" t="s">
        <v>6472</v>
      </c>
      <c r="C6484" s="60" t="s">
        <v>6206</v>
      </c>
      <c r="D6484" s="61">
        <v>0.79</v>
      </c>
      <c r="E6484" s="224">
        <v>0</v>
      </c>
    </row>
    <row r="6485" spans="1:5" x14ac:dyDescent="0.2">
      <c r="A6485" s="223">
        <v>104098</v>
      </c>
      <c r="B6485" s="7" t="s">
        <v>6473</v>
      </c>
      <c r="C6485" s="60" t="s">
        <v>6204</v>
      </c>
      <c r="D6485" s="61">
        <v>0.06</v>
      </c>
      <c r="E6485" s="224">
        <v>0</v>
      </c>
    </row>
    <row r="6486" spans="1:5" x14ac:dyDescent="0.2">
      <c r="A6486" s="223">
        <v>104097</v>
      </c>
      <c r="B6486" s="7" t="s">
        <v>6474</v>
      </c>
      <c r="C6486" s="60" t="s">
        <v>6206</v>
      </c>
      <c r="D6486" s="61">
        <v>1.08</v>
      </c>
      <c r="E6486" s="224">
        <v>0</v>
      </c>
    </row>
    <row r="6487" spans="1:5" x14ac:dyDescent="0.2">
      <c r="A6487" s="223">
        <v>89031</v>
      </c>
      <c r="B6487" s="7" t="s">
        <v>6475</v>
      </c>
      <c r="C6487" s="60" t="s">
        <v>6204</v>
      </c>
      <c r="D6487" s="61">
        <v>84.34</v>
      </c>
      <c r="E6487" s="224">
        <v>0.45440000000000003</v>
      </c>
    </row>
    <row r="6488" spans="1:5" x14ac:dyDescent="0.2">
      <c r="A6488" s="223">
        <v>89032</v>
      </c>
      <c r="B6488" s="7" t="s">
        <v>6476</v>
      </c>
      <c r="C6488" s="60" t="s">
        <v>6206</v>
      </c>
      <c r="D6488" s="61">
        <v>205.14</v>
      </c>
      <c r="E6488" s="224">
        <v>0.18679999999999999</v>
      </c>
    </row>
    <row r="6489" spans="1:5" x14ac:dyDescent="0.2">
      <c r="A6489" s="223">
        <v>88844</v>
      </c>
      <c r="B6489" s="7" t="s">
        <v>6477</v>
      </c>
      <c r="C6489" s="60" t="s">
        <v>6204</v>
      </c>
      <c r="D6489" s="61">
        <v>86.49</v>
      </c>
      <c r="E6489" s="224">
        <v>0.44309999999999999</v>
      </c>
    </row>
    <row r="6490" spans="1:5" x14ac:dyDescent="0.2">
      <c r="A6490" s="223">
        <v>88843</v>
      </c>
      <c r="B6490" s="7" t="s">
        <v>6478</v>
      </c>
      <c r="C6490" s="60" t="s">
        <v>6206</v>
      </c>
      <c r="D6490" s="61">
        <v>225.94</v>
      </c>
      <c r="E6490" s="224">
        <v>0.1696</v>
      </c>
    </row>
    <row r="6491" spans="1:5" x14ac:dyDescent="0.2">
      <c r="A6491" s="223">
        <v>5853</v>
      </c>
      <c r="B6491" s="7" t="s">
        <v>6479</v>
      </c>
      <c r="C6491" s="60" t="s">
        <v>6204</v>
      </c>
      <c r="D6491" s="61">
        <v>97.98</v>
      </c>
      <c r="E6491" s="224">
        <v>0.3911</v>
      </c>
    </row>
    <row r="6492" spans="1:5" x14ac:dyDescent="0.2">
      <c r="A6492" s="223">
        <v>5851</v>
      </c>
      <c r="B6492" s="7" t="s">
        <v>6480</v>
      </c>
      <c r="C6492" s="60" t="s">
        <v>6206</v>
      </c>
      <c r="D6492" s="61">
        <v>267.61</v>
      </c>
      <c r="E6492" s="224">
        <v>0.14319999999999999</v>
      </c>
    </row>
    <row r="6493" spans="1:5" x14ac:dyDescent="0.2">
      <c r="A6493" s="223">
        <v>5849</v>
      </c>
      <c r="B6493" s="7" t="s">
        <v>6481</v>
      </c>
      <c r="C6493" s="60" t="s">
        <v>6204</v>
      </c>
      <c r="D6493" s="61">
        <v>97.62</v>
      </c>
      <c r="E6493" s="224">
        <v>0.39250000000000002</v>
      </c>
    </row>
    <row r="6494" spans="1:5" x14ac:dyDescent="0.2">
      <c r="A6494" s="223">
        <v>5847</v>
      </c>
      <c r="B6494" s="7" t="s">
        <v>6482</v>
      </c>
      <c r="C6494" s="60" t="s">
        <v>6206</v>
      </c>
      <c r="D6494" s="61">
        <v>279.55</v>
      </c>
      <c r="E6494" s="224">
        <v>0.1371</v>
      </c>
    </row>
    <row r="6495" spans="1:5" x14ac:dyDescent="0.2">
      <c r="A6495" s="223">
        <v>5857</v>
      </c>
      <c r="B6495" s="7" t="s">
        <v>6483</v>
      </c>
      <c r="C6495" s="60" t="s">
        <v>6204</v>
      </c>
      <c r="D6495" s="61">
        <v>233.78</v>
      </c>
      <c r="E6495" s="224">
        <v>0.16389999999999999</v>
      </c>
    </row>
    <row r="6496" spans="1:5" x14ac:dyDescent="0.2">
      <c r="A6496" s="223">
        <v>5855</v>
      </c>
      <c r="B6496" s="7" t="s">
        <v>6484</v>
      </c>
      <c r="C6496" s="60" t="s">
        <v>6206</v>
      </c>
      <c r="D6496" s="61">
        <v>697.42</v>
      </c>
      <c r="E6496" s="224">
        <v>5.4899999999999997E-2</v>
      </c>
    </row>
    <row r="6497" spans="1:5" x14ac:dyDescent="0.2">
      <c r="A6497" s="223">
        <v>96021</v>
      </c>
      <c r="B6497" s="7" t="s">
        <v>6485</v>
      </c>
      <c r="C6497" s="60" t="s">
        <v>6204</v>
      </c>
      <c r="D6497" s="61">
        <v>68.72</v>
      </c>
      <c r="E6497" s="224">
        <v>0.55759999999999998</v>
      </c>
    </row>
    <row r="6498" spans="1:5" x14ac:dyDescent="0.2">
      <c r="A6498" s="223">
        <v>96020</v>
      </c>
      <c r="B6498" s="7" t="s">
        <v>6486</v>
      </c>
      <c r="C6498" s="60" t="s">
        <v>6206</v>
      </c>
      <c r="D6498" s="61">
        <v>193.52</v>
      </c>
      <c r="E6498" s="224">
        <v>0.19800000000000001</v>
      </c>
    </row>
    <row r="6499" spans="1:5" x14ac:dyDescent="0.2">
      <c r="A6499" s="223">
        <v>96014</v>
      </c>
      <c r="B6499" s="7" t="s">
        <v>6487</v>
      </c>
      <c r="C6499" s="60" t="s">
        <v>6204</v>
      </c>
      <c r="D6499" s="61">
        <v>69.05</v>
      </c>
      <c r="E6499" s="224">
        <v>0.55500000000000005</v>
      </c>
    </row>
    <row r="6500" spans="1:5" x14ac:dyDescent="0.2">
      <c r="A6500" s="223">
        <v>96013</v>
      </c>
      <c r="B6500" s="7" t="s">
        <v>6488</v>
      </c>
      <c r="C6500" s="60" t="s">
        <v>6206</v>
      </c>
      <c r="D6500" s="61">
        <v>194.13</v>
      </c>
      <c r="E6500" s="224">
        <v>0.19739999999999999</v>
      </c>
    </row>
    <row r="6501" spans="1:5" x14ac:dyDescent="0.2">
      <c r="A6501" s="223">
        <v>96029</v>
      </c>
      <c r="B6501" s="7" t="s">
        <v>6489</v>
      </c>
      <c r="C6501" s="60" t="s">
        <v>6204</v>
      </c>
      <c r="D6501" s="61">
        <v>62.08</v>
      </c>
      <c r="E6501" s="224">
        <v>0.61729999999999996</v>
      </c>
    </row>
    <row r="6502" spans="1:5" x14ac:dyDescent="0.2">
      <c r="A6502" s="223">
        <v>96028</v>
      </c>
      <c r="B6502" s="7" t="s">
        <v>6490</v>
      </c>
      <c r="C6502" s="60" t="s">
        <v>6206</v>
      </c>
      <c r="D6502" s="61">
        <v>151.26</v>
      </c>
      <c r="E6502" s="224">
        <v>0.25330000000000003</v>
      </c>
    </row>
    <row r="6503" spans="1:5" x14ac:dyDescent="0.2">
      <c r="A6503" s="223">
        <v>96155</v>
      </c>
      <c r="B6503" s="7" t="s">
        <v>6491</v>
      </c>
      <c r="C6503" s="60" t="s">
        <v>6204</v>
      </c>
      <c r="D6503" s="61">
        <v>62.41</v>
      </c>
      <c r="E6503" s="224">
        <v>0.61399999999999999</v>
      </c>
    </row>
    <row r="6504" spans="1:5" x14ac:dyDescent="0.2">
      <c r="A6504" s="223">
        <v>96157</v>
      </c>
      <c r="B6504" s="7" t="s">
        <v>6492</v>
      </c>
      <c r="C6504" s="60" t="s">
        <v>6206</v>
      </c>
      <c r="D6504" s="61">
        <v>151.87</v>
      </c>
      <c r="E6504" s="224">
        <v>0.25230000000000002</v>
      </c>
    </row>
    <row r="6505" spans="1:5" x14ac:dyDescent="0.2">
      <c r="A6505" s="223">
        <v>5845</v>
      </c>
      <c r="B6505" s="7" t="s">
        <v>6493</v>
      </c>
      <c r="C6505" s="60" t="s">
        <v>6204</v>
      </c>
      <c r="D6505" s="61">
        <v>63.25</v>
      </c>
      <c r="E6505" s="224">
        <v>0.60580000000000001</v>
      </c>
    </row>
    <row r="6506" spans="1:5" x14ac:dyDescent="0.2">
      <c r="A6506" s="223">
        <v>5843</v>
      </c>
      <c r="B6506" s="7" t="s">
        <v>6494</v>
      </c>
      <c r="C6506" s="60" t="s">
        <v>6206</v>
      </c>
      <c r="D6506" s="61">
        <v>183.29</v>
      </c>
      <c r="E6506" s="224">
        <v>0.20910000000000001</v>
      </c>
    </row>
    <row r="6507" spans="1:5" x14ac:dyDescent="0.2">
      <c r="A6507" s="223">
        <v>89036</v>
      </c>
      <c r="B6507" s="7" t="s">
        <v>6495</v>
      </c>
      <c r="C6507" s="60" t="s">
        <v>6204</v>
      </c>
      <c r="D6507" s="61">
        <v>56.57</v>
      </c>
      <c r="E6507" s="224">
        <v>0.6774</v>
      </c>
    </row>
    <row r="6508" spans="1:5" x14ac:dyDescent="0.2">
      <c r="A6508" s="223">
        <v>89035</v>
      </c>
      <c r="B6508" s="7" t="s">
        <v>6496</v>
      </c>
      <c r="C6508" s="60" t="s">
        <v>6206</v>
      </c>
      <c r="D6508" s="61">
        <v>140.99</v>
      </c>
      <c r="E6508" s="224">
        <v>0.27179999999999999</v>
      </c>
    </row>
    <row r="6509" spans="1:5" x14ac:dyDescent="0.2">
      <c r="A6509" s="223">
        <v>93440</v>
      </c>
      <c r="B6509" s="7" t="s">
        <v>6497</v>
      </c>
      <c r="C6509" s="60" t="s">
        <v>6204</v>
      </c>
      <c r="D6509" s="61">
        <v>162.62</v>
      </c>
      <c r="E6509" s="224">
        <v>0.92600000000000005</v>
      </c>
    </row>
    <row r="6510" spans="1:5" x14ac:dyDescent="0.2">
      <c r="A6510" s="223">
        <v>93439</v>
      </c>
      <c r="B6510" s="7" t="s">
        <v>6498</v>
      </c>
      <c r="C6510" s="60" t="s">
        <v>6206</v>
      </c>
      <c r="D6510" s="61">
        <v>287.17</v>
      </c>
      <c r="E6510" s="224">
        <v>0.52439999999999998</v>
      </c>
    </row>
    <row r="6511" spans="1:5" x14ac:dyDescent="0.2">
      <c r="A6511" s="223">
        <v>100648</v>
      </c>
      <c r="B6511" s="7" t="s">
        <v>6499</v>
      </c>
      <c r="C6511" s="60" t="s">
        <v>6204</v>
      </c>
      <c r="D6511" s="61">
        <v>609.23</v>
      </c>
      <c r="E6511" s="224">
        <v>8.4199999999999997E-2</v>
      </c>
    </row>
    <row r="6512" spans="1:5" x14ac:dyDescent="0.2">
      <c r="A6512" s="223">
        <v>100647</v>
      </c>
      <c r="B6512" s="7" t="s">
        <v>6500</v>
      </c>
      <c r="C6512" s="60" t="s">
        <v>6206</v>
      </c>
      <c r="D6512" s="61">
        <v>6762.4</v>
      </c>
      <c r="E6512" s="224">
        <v>7.6E-3</v>
      </c>
    </row>
    <row r="6513" spans="1:5" x14ac:dyDescent="0.2">
      <c r="A6513" s="223">
        <v>5829</v>
      </c>
      <c r="B6513" s="7" t="s">
        <v>6501</v>
      </c>
      <c r="C6513" s="60" t="s">
        <v>6204</v>
      </c>
      <c r="D6513" s="61">
        <v>193.18</v>
      </c>
      <c r="E6513" s="224">
        <v>0.77949999999999997</v>
      </c>
    </row>
    <row r="6514" spans="1:5" x14ac:dyDescent="0.2">
      <c r="A6514" s="223">
        <v>5823</v>
      </c>
      <c r="B6514" s="7" t="s">
        <v>6502</v>
      </c>
      <c r="C6514" s="60" t="s">
        <v>6206</v>
      </c>
      <c r="D6514" s="61">
        <v>253.07</v>
      </c>
      <c r="E6514" s="224">
        <v>0.59509999999999996</v>
      </c>
    </row>
    <row r="6515" spans="1:5" x14ac:dyDescent="0.2">
      <c r="A6515" s="223">
        <v>106095</v>
      </c>
      <c r="B6515" s="7" t="s">
        <v>6503</v>
      </c>
      <c r="C6515" s="60" t="s">
        <v>6204</v>
      </c>
      <c r="D6515" s="61">
        <v>113.77</v>
      </c>
      <c r="E6515" s="224">
        <v>0.24829999999999999</v>
      </c>
    </row>
    <row r="6516" spans="1:5" x14ac:dyDescent="0.2">
      <c r="A6516" s="223">
        <v>106094</v>
      </c>
      <c r="B6516" s="7" t="s">
        <v>6504</v>
      </c>
      <c r="C6516" s="60" t="s">
        <v>6206</v>
      </c>
      <c r="D6516" s="61">
        <v>343.85</v>
      </c>
      <c r="E6516" s="224">
        <v>8.2199999999999995E-2</v>
      </c>
    </row>
    <row r="6517" spans="1:5" x14ac:dyDescent="0.2">
      <c r="A6517" s="223">
        <v>100642</v>
      </c>
      <c r="B6517" s="7" t="s">
        <v>6505</v>
      </c>
      <c r="C6517" s="60" t="s">
        <v>6204</v>
      </c>
      <c r="D6517" s="61">
        <v>314.5</v>
      </c>
      <c r="E6517" s="224">
        <v>0.16300000000000001</v>
      </c>
    </row>
    <row r="6518" spans="1:5" x14ac:dyDescent="0.2">
      <c r="A6518" s="223">
        <v>100641</v>
      </c>
      <c r="B6518" s="7" t="s">
        <v>6506</v>
      </c>
      <c r="C6518" s="60" t="s">
        <v>6206</v>
      </c>
      <c r="D6518" s="61">
        <v>4958.37</v>
      </c>
      <c r="E6518" s="224">
        <v>1.03E-2</v>
      </c>
    </row>
    <row r="6519" spans="1:5" x14ac:dyDescent="0.2">
      <c r="A6519" s="223">
        <v>93434</v>
      </c>
      <c r="B6519" s="7" t="s">
        <v>6507</v>
      </c>
      <c r="C6519" s="60" t="s">
        <v>6204</v>
      </c>
      <c r="D6519" s="61">
        <v>364.88</v>
      </c>
      <c r="E6519" s="224">
        <v>0.41270000000000001</v>
      </c>
    </row>
    <row r="6520" spans="1:5" x14ac:dyDescent="0.2">
      <c r="A6520" s="223">
        <v>93433</v>
      </c>
      <c r="B6520" s="7" t="s">
        <v>6508</v>
      </c>
      <c r="C6520" s="60" t="s">
        <v>6206</v>
      </c>
      <c r="D6520" s="61">
        <v>2765.93</v>
      </c>
      <c r="E6520" s="224">
        <v>5.4399999999999997E-2</v>
      </c>
    </row>
    <row r="6521" spans="1:5" x14ac:dyDescent="0.2">
      <c r="A6521" s="223">
        <v>95122</v>
      </c>
      <c r="B6521" s="7" t="s">
        <v>6509</v>
      </c>
      <c r="C6521" s="60" t="s">
        <v>6204</v>
      </c>
      <c r="D6521" s="61">
        <v>248.95</v>
      </c>
      <c r="E6521" s="224">
        <v>0.60489999999999999</v>
      </c>
    </row>
    <row r="6522" spans="1:5" x14ac:dyDescent="0.2">
      <c r="A6522" s="223">
        <v>95121</v>
      </c>
      <c r="B6522" s="7" t="s">
        <v>6510</v>
      </c>
      <c r="C6522" s="60" t="s">
        <v>6206</v>
      </c>
      <c r="D6522" s="61">
        <v>396.22</v>
      </c>
      <c r="E6522" s="224">
        <v>0.38009999999999999</v>
      </c>
    </row>
    <row r="6523" spans="1:5" x14ac:dyDescent="0.2">
      <c r="A6523" s="223">
        <v>5841</v>
      </c>
      <c r="B6523" s="7" t="s">
        <v>6511</v>
      </c>
      <c r="C6523" s="60" t="s">
        <v>6204</v>
      </c>
      <c r="D6523" s="61">
        <v>6.12</v>
      </c>
      <c r="E6523" s="224">
        <v>0</v>
      </c>
    </row>
    <row r="6524" spans="1:5" x14ac:dyDescent="0.2">
      <c r="A6524" s="223">
        <v>5839</v>
      </c>
      <c r="B6524" s="7" t="s">
        <v>6512</v>
      </c>
      <c r="C6524" s="60" t="s">
        <v>6206</v>
      </c>
      <c r="D6524" s="61">
        <v>12.18</v>
      </c>
      <c r="E6524" s="224">
        <v>0</v>
      </c>
    </row>
    <row r="6525" spans="1:5" x14ac:dyDescent="0.2">
      <c r="A6525" s="223">
        <v>90587</v>
      </c>
      <c r="B6525" s="7" t="s">
        <v>6513</v>
      </c>
      <c r="C6525" s="60" t="s">
        <v>6204</v>
      </c>
      <c r="D6525" s="61">
        <v>0.6</v>
      </c>
      <c r="E6525" s="224">
        <v>0</v>
      </c>
    </row>
    <row r="6526" spans="1:5" x14ac:dyDescent="0.2">
      <c r="A6526" s="223">
        <v>90586</v>
      </c>
      <c r="B6526" s="7" t="s">
        <v>6514</v>
      </c>
      <c r="C6526" s="60" t="s">
        <v>6206</v>
      </c>
      <c r="D6526" s="61">
        <v>1.52</v>
      </c>
      <c r="E6526" s="224">
        <v>0</v>
      </c>
    </row>
    <row r="6527" spans="1:5" x14ac:dyDescent="0.2">
      <c r="A6527" s="223">
        <v>106392</v>
      </c>
      <c r="B6527" s="7" t="s">
        <v>6515</v>
      </c>
      <c r="C6527" s="60" t="s">
        <v>6204</v>
      </c>
      <c r="D6527" s="61">
        <v>140.29</v>
      </c>
      <c r="E6527" s="224">
        <v>0.27929999999999999</v>
      </c>
    </row>
    <row r="6528" spans="1:5" x14ac:dyDescent="0.2">
      <c r="A6528" s="223">
        <v>106389</v>
      </c>
      <c r="B6528" s="7" t="s">
        <v>6516</v>
      </c>
      <c r="C6528" s="60" t="s">
        <v>6206</v>
      </c>
      <c r="D6528" s="61">
        <v>355.56</v>
      </c>
      <c r="E6528" s="224">
        <v>0.11020000000000001</v>
      </c>
    </row>
    <row r="6529" spans="1:5" x14ac:dyDescent="0.2">
      <c r="A6529" s="223">
        <v>106391</v>
      </c>
      <c r="B6529" s="7" t="s">
        <v>6517</v>
      </c>
      <c r="C6529" s="60" t="s">
        <v>6204</v>
      </c>
      <c r="D6529" s="61">
        <v>277.63</v>
      </c>
      <c r="E6529" s="224">
        <v>0.1411</v>
      </c>
    </row>
    <row r="6530" spans="1:5" x14ac:dyDescent="0.2">
      <c r="A6530" s="223">
        <v>106388</v>
      </c>
      <c r="B6530" s="7" t="s">
        <v>6518</v>
      </c>
      <c r="C6530" s="60" t="s">
        <v>6206</v>
      </c>
      <c r="D6530" s="61">
        <v>676.88</v>
      </c>
      <c r="E6530" s="224">
        <v>5.79E-2</v>
      </c>
    </row>
    <row r="6531" spans="1:5" x14ac:dyDescent="0.2">
      <c r="A6531" s="223">
        <v>5837</v>
      </c>
      <c r="B6531" s="7" t="s">
        <v>6519</v>
      </c>
      <c r="C6531" s="60" t="s">
        <v>6204</v>
      </c>
      <c r="D6531" s="61">
        <v>161.66999999999999</v>
      </c>
      <c r="E6531" s="224">
        <v>0.24229999999999999</v>
      </c>
    </row>
    <row r="6532" spans="1:5" x14ac:dyDescent="0.2">
      <c r="A6532" s="223">
        <v>5835</v>
      </c>
      <c r="B6532" s="7" t="s">
        <v>6520</v>
      </c>
      <c r="C6532" s="60" t="s">
        <v>6206</v>
      </c>
      <c r="D6532" s="61">
        <v>398.03</v>
      </c>
      <c r="E6532" s="224">
        <v>9.8400000000000001E-2</v>
      </c>
    </row>
    <row r="6533" spans="1:5" x14ac:dyDescent="0.2">
      <c r="A6533" s="223">
        <v>89257</v>
      </c>
      <c r="B6533" s="7" t="s">
        <v>6521</v>
      </c>
      <c r="C6533" s="60" t="s">
        <v>6206</v>
      </c>
      <c r="D6533" s="61">
        <v>345.3</v>
      </c>
      <c r="E6533" s="224">
        <v>0.1135</v>
      </c>
    </row>
    <row r="6534" spans="1:5" x14ac:dyDescent="0.2">
      <c r="A6534" s="223">
        <v>89258</v>
      </c>
      <c r="B6534" s="7" t="s">
        <v>6522</v>
      </c>
      <c r="C6534" s="60" t="s">
        <v>6204</v>
      </c>
      <c r="D6534" s="61">
        <v>139.56</v>
      </c>
      <c r="E6534" s="224">
        <v>0.28070000000000001</v>
      </c>
    </row>
    <row r="6535" spans="1:5" x14ac:dyDescent="0.2">
      <c r="A6535" s="223">
        <v>106393</v>
      </c>
      <c r="B6535" s="7" t="s">
        <v>6523</v>
      </c>
      <c r="C6535" s="60" t="s">
        <v>6204</v>
      </c>
      <c r="D6535" s="61">
        <v>159.13999999999999</v>
      </c>
      <c r="E6535" s="224">
        <v>0.2462</v>
      </c>
    </row>
    <row r="6536" spans="1:5" x14ac:dyDescent="0.2">
      <c r="A6536" s="223">
        <v>106390</v>
      </c>
      <c r="B6536" s="7" t="s">
        <v>6524</v>
      </c>
      <c r="C6536" s="60" t="s">
        <v>6206</v>
      </c>
      <c r="D6536" s="61">
        <v>378.9</v>
      </c>
      <c r="E6536" s="224">
        <v>0.10340000000000001</v>
      </c>
    </row>
    <row r="6537" spans="1:5" x14ac:dyDescent="0.2">
      <c r="A6537" s="223">
        <v>97621</v>
      </c>
      <c r="B6537" s="7" t="s">
        <v>6525</v>
      </c>
      <c r="C6537" s="60" t="s">
        <v>24</v>
      </c>
      <c r="D6537" s="61">
        <v>133.56</v>
      </c>
      <c r="E6537" s="224">
        <v>1</v>
      </c>
    </row>
    <row r="6538" spans="1:5" x14ac:dyDescent="0.2">
      <c r="A6538" s="223">
        <v>97622</v>
      </c>
      <c r="B6538" s="7" t="s">
        <v>6526</v>
      </c>
      <c r="C6538" s="60" t="s">
        <v>24</v>
      </c>
      <c r="D6538" s="61">
        <v>65.09</v>
      </c>
      <c r="E6538" s="224">
        <v>1</v>
      </c>
    </row>
    <row r="6539" spans="1:5" x14ac:dyDescent="0.2">
      <c r="A6539" s="223">
        <v>97623</v>
      </c>
      <c r="B6539" s="7" t="s">
        <v>6527</v>
      </c>
      <c r="C6539" s="60" t="s">
        <v>24</v>
      </c>
      <c r="D6539" s="61">
        <v>199.4</v>
      </c>
      <c r="E6539" s="224">
        <v>1</v>
      </c>
    </row>
    <row r="6540" spans="1:5" x14ac:dyDescent="0.2">
      <c r="A6540" s="223">
        <v>97624</v>
      </c>
      <c r="B6540" s="7" t="s">
        <v>6528</v>
      </c>
      <c r="C6540" s="60" t="s">
        <v>24</v>
      </c>
      <c r="D6540" s="61">
        <v>122.38</v>
      </c>
      <c r="E6540" s="224">
        <v>1</v>
      </c>
    </row>
    <row r="6541" spans="1:5" x14ac:dyDescent="0.2">
      <c r="A6541" s="223">
        <v>97625</v>
      </c>
      <c r="B6541" s="7" t="s">
        <v>6529</v>
      </c>
      <c r="C6541" s="60" t="s">
        <v>24</v>
      </c>
      <c r="D6541" s="61">
        <v>58.79</v>
      </c>
      <c r="E6541" s="224">
        <v>0.25280000000000002</v>
      </c>
    </row>
    <row r="6542" spans="1:5" x14ac:dyDescent="0.2">
      <c r="A6542" s="223">
        <v>104791</v>
      </c>
      <c r="B6542" s="7" t="s">
        <v>6530</v>
      </c>
      <c r="C6542" s="60" t="s">
        <v>410</v>
      </c>
      <c r="D6542" s="61">
        <v>2.95</v>
      </c>
      <c r="E6542" s="224">
        <v>0.87119999999999997</v>
      </c>
    </row>
    <row r="6543" spans="1:5" x14ac:dyDescent="0.2">
      <c r="A6543" s="223">
        <v>97631</v>
      </c>
      <c r="B6543" s="7" t="s">
        <v>6531</v>
      </c>
      <c r="C6543" s="60" t="s">
        <v>410</v>
      </c>
      <c r="D6543" s="61">
        <v>13.04</v>
      </c>
      <c r="E6543" s="224">
        <v>1</v>
      </c>
    </row>
    <row r="6544" spans="1:5" x14ac:dyDescent="0.2">
      <c r="A6544" s="223">
        <v>104796</v>
      </c>
      <c r="B6544" s="7" t="s">
        <v>6532</v>
      </c>
      <c r="C6544" s="60" t="s">
        <v>23</v>
      </c>
      <c r="D6544" s="61">
        <v>15.82</v>
      </c>
      <c r="E6544" s="224">
        <v>0.77049999999999996</v>
      </c>
    </row>
    <row r="6545" spans="1:5" x14ac:dyDescent="0.2">
      <c r="A6545" s="223">
        <v>97628</v>
      </c>
      <c r="B6545" s="7" t="s">
        <v>6533</v>
      </c>
      <c r="C6545" s="60" t="s">
        <v>24</v>
      </c>
      <c r="D6545" s="61">
        <v>304.67</v>
      </c>
      <c r="E6545" s="224">
        <v>1</v>
      </c>
    </row>
    <row r="6546" spans="1:5" x14ac:dyDescent="0.2">
      <c r="A6546" s="223">
        <v>97629</v>
      </c>
      <c r="B6546" s="7" t="s">
        <v>6534</v>
      </c>
      <c r="C6546" s="60" t="s">
        <v>24</v>
      </c>
      <c r="D6546" s="61">
        <v>24.5</v>
      </c>
      <c r="E6546" s="224">
        <v>0.71020000000000005</v>
      </c>
    </row>
    <row r="6547" spans="1:5" x14ac:dyDescent="0.2">
      <c r="A6547" s="223">
        <v>97626</v>
      </c>
      <c r="B6547" s="7" t="s">
        <v>6535</v>
      </c>
      <c r="C6547" s="60" t="s">
        <v>24</v>
      </c>
      <c r="D6547" s="61">
        <v>654.16</v>
      </c>
      <c r="E6547" s="224">
        <v>1</v>
      </c>
    </row>
    <row r="6548" spans="1:5" x14ac:dyDescent="0.2">
      <c r="A6548" s="223">
        <v>97627</v>
      </c>
      <c r="B6548" s="7" t="s">
        <v>6536</v>
      </c>
      <c r="C6548" s="60" t="s">
        <v>24</v>
      </c>
      <c r="D6548" s="61">
        <v>52.63</v>
      </c>
      <c r="E6548" s="224">
        <v>0.71009999999999995</v>
      </c>
    </row>
    <row r="6549" spans="1:5" x14ac:dyDescent="0.2">
      <c r="A6549" s="223">
        <v>104789</v>
      </c>
      <c r="B6549" s="7" t="s">
        <v>6537</v>
      </c>
      <c r="C6549" s="60" t="s">
        <v>24</v>
      </c>
      <c r="D6549" s="61">
        <v>229.07</v>
      </c>
      <c r="E6549" s="224">
        <v>1</v>
      </c>
    </row>
    <row r="6550" spans="1:5" x14ac:dyDescent="0.2">
      <c r="A6550" s="223">
        <v>104790</v>
      </c>
      <c r="B6550" s="7" t="s">
        <v>6538</v>
      </c>
      <c r="C6550" s="60" t="s">
        <v>24</v>
      </c>
      <c r="D6550" s="61">
        <v>125.57</v>
      </c>
      <c r="E6550" s="224">
        <v>0.62439999999999996</v>
      </c>
    </row>
    <row r="6551" spans="1:5" x14ac:dyDescent="0.2">
      <c r="A6551" s="223">
        <v>97633</v>
      </c>
      <c r="B6551" s="7" t="s">
        <v>6539</v>
      </c>
      <c r="C6551" s="60" t="s">
        <v>410</v>
      </c>
      <c r="D6551" s="61">
        <v>26.05</v>
      </c>
      <c r="E6551" s="224">
        <v>1</v>
      </c>
    </row>
    <row r="6552" spans="1:5" x14ac:dyDescent="0.2">
      <c r="A6552" s="223">
        <v>97634</v>
      </c>
      <c r="B6552" s="7" t="s">
        <v>6540</v>
      </c>
      <c r="C6552" s="60" t="s">
        <v>410</v>
      </c>
      <c r="D6552" s="61">
        <v>4.01</v>
      </c>
      <c r="E6552" s="224">
        <v>0.91020000000000001</v>
      </c>
    </row>
    <row r="6553" spans="1:5" x14ac:dyDescent="0.2">
      <c r="A6553" s="223">
        <v>97632</v>
      </c>
      <c r="B6553" s="7" t="s">
        <v>6541</v>
      </c>
      <c r="C6553" s="60" t="s">
        <v>23</v>
      </c>
      <c r="D6553" s="61">
        <v>2.98</v>
      </c>
      <c r="E6553" s="224">
        <v>1</v>
      </c>
    </row>
    <row r="6554" spans="1:5" x14ac:dyDescent="0.2">
      <c r="A6554" s="223">
        <v>97636</v>
      </c>
      <c r="B6554" s="7" t="s">
        <v>6542</v>
      </c>
      <c r="C6554" s="60" t="s">
        <v>410</v>
      </c>
      <c r="D6554" s="61">
        <v>23.68</v>
      </c>
      <c r="E6554" s="224">
        <v>0.49199999999999999</v>
      </c>
    </row>
    <row r="6555" spans="1:5" x14ac:dyDescent="0.2">
      <c r="A6555" s="223">
        <v>104797</v>
      </c>
      <c r="B6555" s="7" t="s">
        <v>6543</v>
      </c>
      <c r="C6555" s="60" t="s">
        <v>23</v>
      </c>
      <c r="D6555" s="61">
        <v>19.78</v>
      </c>
      <c r="E6555" s="224">
        <v>0.77049999999999996</v>
      </c>
    </row>
    <row r="6556" spans="1:5" x14ac:dyDescent="0.2">
      <c r="A6556" s="223">
        <v>104803</v>
      </c>
      <c r="B6556" s="7" t="s">
        <v>6544</v>
      </c>
      <c r="C6556" s="60" t="s">
        <v>23</v>
      </c>
      <c r="D6556" s="61">
        <v>5.14</v>
      </c>
      <c r="E6556" s="224">
        <v>1</v>
      </c>
    </row>
    <row r="6557" spans="1:5" x14ac:dyDescent="0.2">
      <c r="A6557" s="223">
        <v>97664</v>
      </c>
      <c r="B6557" s="7" t="s">
        <v>6545</v>
      </c>
      <c r="C6557" s="60" t="s">
        <v>43</v>
      </c>
      <c r="D6557" s="61">
        <v>1.8</v>
      </c>
      <c r="E6557" s="224">
        <v>1</v>
      </c>
    </row>
    <row r="6558" spans="1:5" x14ac:dyDescent="0.2">
      <c r="A6558" s="223">
        <v>104801</v>
      </c>
      <c r="B6558" s="7" t="s">
        <v>6546</v>
      </c>
      <c r="C6558" s="60" t="s">
        <v>410</v>
      </c>
      <c r="D6558" s="61">
        <v>15.91</v>
      </c>
      <c r="E6558" s="224">
        <v>1</v>
      </c>
    </row>
    <row r="6559" spans="1:5" x14ac:dyDescent="0.2">
      <c r="A6559" s="223">
        <v>97661</v>
      </c>
      <c r="B6559" s="7" t="s">
        <v>6547</v>
      </c>
      <c r="C6559" s="60" t="s">
        <v>23</v>
      </c>
      <c r="D6559" s="61">
        <v>0.82</v>
      </c>
      <c r="E6559" s="224">
        <v>1</v>
      </c>
    </row>
    <row r="6560" spans="1:5" x14ac:dyDescent="0.2">
      <c r="A6560" s="223">
        <v>104794</v>
      </c>
      <c r="B6560" s="7" t="s">
        <v>6548</v>
      </c>
      <c r="C6560" s="60" t="s">
        <v>23</v>
      </c>
      <c r="D6560" s="61">
        <v>1.1200000000000001</v>
      </c>
      <c r="E6560" s="224">
        <v>1</v>
      </c>
    </row>
    <row r="6561" spans="1:5" x14ac:dyDescent="0.2">
      <c r="A6561" s="223">
        <v>104795</v>
      </c>
      <c r="B6561" s="7" t="s">
        <v>6549</v>
      </c>
      <c r="C6561" s="60" t="s">
        <v>23</v>
      </c>
      <c r="D6561" s="61">
        <v>1.57</v>
      </c>
      <c r="E6561" s="224">
        <v>1</v>
      </c>
    </row>
    <row r="6562" spans="1:5" x14ac:dyDescent="0.2">
      <c r="A6562" s="223">
        <v>104792</v>
      </c>
      <c r="B6562" s="7" t="s">
        <v>6550</v>
      </c>
      <c r="C6562" s="60" t="s">
        <v>23</v>
      </c>
      <c r="D6562" s="61">
        <v>0.45</v>
      </c>
      <c r="E6562" s="224">
        <v>1</v>
      </c>
    </row>
    <row r="6563" spans="1:5" x14ac:dyDescent="0.2">
      <c r="A6563" s="223">
        <v>104793</v>
      </c>
      <c r="B6563" s="7" t="s">
        <v>6551</v>
      </c>
      <c r="C6563" s="60" t="s">
        <v>23</v>
      </c>
      <c r="D6563" s="61">
        <v>0.62</v>
      </c>
      <c r="E6563" s="224">
        <v>1</v>
      </c>
    </row>
    <row r="6564" spans="1:5" x14ac:dyDescent="0.2">
      <c r="A6564" s="223">
        <v>104800</v>
      </c>
      <c r="B6564" s="7" t="s">
        <v>6552</v>
      </c>
      <c r="C6564" s="60" t="s">
        <v>23</v>
      </c>
      <c r="D6564" s="61">
        <v>10.47</v>
      </c>
      <c r="E6564" s="224">
        <v>1</v>
      </c>
    </row>
    <row r="6565" spans="1:5" x14ac:dyDescent="0.2">
      <c r="A6565" s="223">
        <v>97638</v>
      </c>
      <c r="B6565" s="7" t="s">
        <v>6553</v>
      </c>
      <c r="C6565" s="60" t="s">
        <v>410</v>
      </c>
      <c r="D6565" s="61">
        <v>9.91</v>
      </c>
      <c r="E6565" s="224">
        <v>1</v>
      </c>
    </row>
    <row r="6566" spans="1:5" x14ac:dyDescent="0.2">
      <c r="A6566" s="223">
        <v>97641</v>
      </c>
      <c r="B6566" s="7" t="s">
        <v>6554</v>
      </c>
      <c r="C6566" s="60" t="s">
        <v>410</v>
      </c>
      <c r="D6566" s="61">
        <v>3.35</v>
      </c>
      <c r="E6566" s="224">
        <v>1</v>
      </c>
    </row>
    <row r="6567" spans="1:5" x14ac:dyDescent="0.2">
      <c r="A6567" s="223">
        <v>97640</v>
      </c>
      <c r="B6567" s="7" t="s">
        <v>6555</v>
      </c>
      <c r="C6567" s="60" t="s">
        <v>410</v>
      </c>
      <c r="D6567" s="61">
        <v>2.31</v>
      </c>
      <c r="E6567" s="224">
        <v>1</v>
      </c>
    </row>
    <row r="6568" spans="1:5" x14ac:dyDescent="0.2">
      <c r="A6568" s="223">
        <v>97660</v>
      </c>
      <c r="B6568" s="7" t="s">
        <v>6556</v>
      </c>
      <c r="C6568" s="60" t="s">
        <v>43</v>
      </c>
      <c r="D6568" s="61">
        <v>0.77</v>
      </c>
      <c r="E6568" s="224">
        <v>1</v>
      </c>
    </row>
    <row r="6569" spans="1:5" x14ac:dyDescent="0.2">
      <c r="A6569" s="223">
        <v>97645</v>
      </c>
      <c r="B6569" s="7" t="s">
        <v>6557</v>
      </c>
      <c r="C6569" s="60" t="s">
        <v>410</v>
      </c>
      <c r="D6569" s="61">
        <v>28.08</v>
      </c>
      <c r="E6569" s="224">
        <v>1</v>
      </c>
    </row>
    <row r="6570" spans="1:5" x14ac:dyDescent="0.2">
      <c r="A6570" s="223">
        <v>97663</v>
      </c>
      <c r="B6570" s="7" t="s">
        <v>6558</v>
      </c>
      <c r="C6570" s="60" t="s">
        <v>43</v>
      </c>
      <c r="D6570" s="61">
        <v>14.42</v>
      </c>
      <c r="E6570" s="224">
        <v>1</v>
      </c>
    </row>
    <row r="6571" spans="1:5" x14ac:dyDescent="0.2">
      <c r="A6571" s="223">
        <v>97665</v>
      </c>
      <c r="B6571" s="7" t="s">
        <v>6559</v>
      </c>
      <c r="C6571" s="60" t="s">
        <v>43</v>
      </c>
      <c r="D6571" s="61">
        <v>2.09</v>
      </c>
      <c r="E6571" s="224">
        <v>1</v>
      </c>
    </row>
    <row r="6572" spans="1:5" x14ac:dyDescent="0.2">
      <c r="A6572" s="223">
        <v>97666</v>
      </c>
      <c r="B6572" s="7" t="s">
        <v>6560</v>
      </c>
      <c r="C6572" s="60" t="s">
        <v>43</v>
      </c>
      <c r="D6572" s="61">
        <v>10.51</v>
      </c>
      <c r="E6572" s="224">
        <v>1</v>
      </c>
    </row>
    <row r="6573" spans="1:5" x14ac:dyDescent="0.2">
      <c r="A6573" s="223">
        <v>97635</v>
      </c>
      <c r="B6573" s="7" t="s">
        <v>6561</v>
      </c>
      <c r="C6573" s="60" t="s">
        <v>410</v>
      </c>
      <c r="D6573" s="61">
        <v>17.89</v>
      </c>
      <c r="E6573" s="224">
        <v>1</v>
      </c>
    </row>
    <row r="6574" spans="1:5" x14ac:dyDescent="0.2">
      <c r="A6574" s="223">
        <v>97643</v>
      </c>
      <c r="B6574" s="7" t="s">
        <v>6562</v>
      </c>
      <c r="C6574" s="60" t="s">
        <v>410</v>
      </c>
      <c r="D6574" s="61">
        <v>28.73</v>
      </c>
      <c r="E6574" s="224">
        <v>1</v>
      </c>
    </row>
    <row r="6575" spans="1:5" x14ac:dyDescent="0.2">
      <c r="A6575" s="223">
        <v>104799</v>
      </c>
      <c r="B6575" s="7" t="s">
        <v>6563</v>
      </c>
      <c r="C6575" s="60" t="s">
        <v>410</v>
      </c>
      <c r="D6575" s="61">
        <v>12.77</v>
      </c>
      <c r="E6575" s="224">
        <v>1</v>
      </c>
    </row>
    <row r="6576" spans="1:5" x14ac:dyDescent="0.2">
      <c r="A6576" s="223">
        <v>97639</v>
      </c>
      <c r="B6576" s="7" t="s">
        <v>6564</v>
      </c>
      <c r="C6576" s="60" t="s">
        <v>410</v>
      </c>
      <c r="D6576" s="61">
        <v>23.48</v>
      </c>
      <c r="E6576" s="224">
        <v>1</v>
      </c>
    </row>
    <row r="6577" spans="1:5" x14ac:dyDescent="0.2">
      <c r="A6577" s="223">
        <v>97644</v>
      </c>
      <c r="B6577" s="7" t="s">
        <v>6565</v>
      </c>
      <c r="C6577" s="60" t="s">
        <v>410</v>
      </c>
      <c r="D6577" s="61">
        <v>10.87</v>
      </c>
      <c r="E6577" s="224">
        <v>1</v>
      </c>
    </row>
    <row r="6578" spans="1:5" x14ac:dyDescent="0.2">
      <c r="A6578" s="223">
        <v>97648</v>
      </c>
      <c r="B6578" s="7" t="s">
        <v>6566</v>
      </c>
      <c r="C6578" s="60" t="s">
        <v>410</v>
      </c>
      <c r="D6578" s="61">
        <v>2.3199999999999998</v>
      </c>
      <c r="E6578" s="224">
        <v>1</v>
      </c>
    </row>
    <row r="6579" spans="1:5" x14ac:dyDescent="0.2">
      <c r="A6579" s="223">
        <v>104798</v>
      </c>
      <c r="B6579" s="7" t="s">
        <v>6567</v>
      </c>
      <c r="C6579" s="60" t="s">
        <v>43</v>
      </c>
      <c r="D6579" s="61">
        <v>16.260000000000002</v>
      </c>
      <c r="E6579" s="224">
        <v>1</v>
      </c>
    </row>
    <row r="6580" spans="1:5" x14ac:dyDescent="0.2">
      <c r="A6580" s="223">
        <v>97637</v>
      </c>
      <c r="B6580" s="7" t="s">
        <v>6568</v>
      </c>
      <c r="C6580" s="60" t="s">
        <v>410</v>
      </c>
      <c r="D6580" s="61">
        <v>3.4</v>
      </c>
      <c r="E6580" s="224">
        <v>1</v>
      </c>
    </row>
    <row r="6581" spans="1:5" x14ac:dyDescent="0.2">
      <c r="A6581" s="223">
        <v>104802</v>
      </c>
      <c r="B6581" s="7" t="s">
        <v>6569</v>
      </c>
      <c r="C6581" s="60" t="s">
        <v>410</v>
      </c>
      <c r="D6581" s="61">
        <v>10.58</v>
      </c>
      <c r="E6581" s="224">
        <v>1</v>
      </c>
    </row>
    <row r="6582" spans="1:5" x14ac:dyDescent="0.2">
      <c r="A6582" s="223">
        <v>97647</v>
      </c>
      <c r="B6582" s="7" t="s">
        <v>6570</v>
      </c>
      <c r="C6582" s="60" t="s">
        <v>410</v>
      </c>
      <c r="D6582" s="61">
        <v>4.04</v>
      </c>
      <c r="E6582" s="224">
        <v>1</v>
      </c>
    </row>
    <row r="6583" spans="1:5" x14ac:dyDescent="0.2">
      <c r="A6583" s="223">
        <v>97649</v>
      </c>
      <c r="B6583" s="7" t="s">
        <v>6571</v>
      </c>
      <c r="C6583" s="60" t="s">
        <v>410</v>
      </c>
      <c r="D6583" s="61">
        <v>5.09</v>
      </c>
      <c r="E6583" s="224">
        <v>0.87619999999999998</v>
      </c>
    </row>
    <row r="6584" spans="1:5" x14ac:dyDescent="0.2">
      <c r="A6584" s="223">
        <v>97652</v>
      </c>
      <c r="B6584" s="7" t="s">
        <v>6572</v>
      </c>
      <c r="C6584" s="60" t="s">
        <v>43</v>
      </c>
      <c r="D6584" s="61">
        <v>215.13</v>
      </c>
      <c r="E6584" s="224">
        <v>1</v>
      </c>
    </row>
    <row r="6585" spans="1:5" x14ac:dyDescent="0.2">
      <c r="A6585" s="223">
        <v>97654</v>
      </c>
      <c r="B6585" s="7" t="s">
        <v>6573</v>
      </c>
      <c r="C6585" s="60" t="s">
        <v>43</v>
      </c>
      <c r="D6585" s="61">
        <v>195.3</v>
      </c>
      <c r="E6585" s="224">
        <v>0.50590000000000002</v>
      </c>
    </row>
    <row r="6586" spans="1:5" x14ac:dyDescent="0.2">
      <c r="A6586" s="223">
        <v>97651</v>
      </c>
      <c r="B6586" s="7" t="s">
        <v>6574</v>
      </c>
      <c r="C6586" s="60" t="s">
        <v>43</v>
      </c>
      <c r="D6586" s="61">
        <v>94.9</v>
      </c>
      <c r="E6586" s="224">
        <v>1</v>
      </c>
    </row>
    <row r="6587" spans="1:5" x14ac:dyDescent="0.2">
      <c r="A6587" s="223">
        <v>97653</v>
      </c>
      <c r="B6587" s="7" t="s">
        <v>6575</v>
      </c>
      <c r="C6587" s="60" t="s">
        <v>43</v>
      </c>
      <c r="D6587" s="61">
        <v>155.94999999999999</v>
      </c>
      <c r="E6587" s="224">
        <v>0.38129999999999997</v>
      </c>
    </row>
    <row r="6588" spans="1:5" x14ac:dyDescent="0.2">
      <c r="A6588" s="223">
        <v>97657</v>
      </c>
      <c r="B6588" s="7" t="s">
        <v>6576</v>
      </c>
      <c r="C6588" s="60" t="s">
        <v>43</v>
      </c>
      <c r="D6588" s="61">
        <v>745.99</v>
      </c>
      <c r="E6588" s="224">
        <v>0.55189999999999995</v>
      </c>
    </row>
    <row r="6589" spans="1:5" x14ac:dyDescent="0.2">
      <c r="A6589" s="223">
        <v>97659</v>
      </c>
      <c r="B6589" s="7" t="s">
        <v>6577</v>
      </c>
      <c r="C6589" s="60" t="s">
        <v>43</v>
      </c>
      <c r="D6589" s="61">
        <v>340.66</v>
      </c>
      <c r="E6589" s="224">
        <v>0.4899</v>
      </c>
    </row>
    <row r="6590" spans="1:5" x14ac:dyDescent="0.2">
      <c r="A6590" s="223">
        <v>97656</v>
      </c>
      <c r="B6590" s="7" t="s">
        <v>6578</v>
      </c>
      <c r="C6590" s="60" t="s">
        <v>43</v>
      </c>
      <c r="D6590" s="61">
        <v>376.37</v>
      </c>
      <c r="E6590" s="224">
        <v>0.55189999999999995</v>
      </c>
    </row>
    <row r="6591" spans="1:5" x14ac:dyDescent="0.2">
      <c r="A6591" s="223">
        <v>97658</v>
      </c>
      <c r="B6591" s="7" t="s">
        <v>6579</v>
      </c>
      <c r="C6591" s="60" t="s">
        <v>43</v>
      </c>
      <c r="D6591" s="61">
        <v>244.35</v>
      </c>
      <c r="E6591" s="224">
        <v>0.42949999999999999</v>
      </c>
    </row>
    <row r="6592" spans="1:5" x14ac:dyDescent="0.2">
      <c r="A6592" s="223">
        <v>97650</v>
      </c>
      <c r="B6592" s="7" t="s">
        <v>6580</v>
      </c>
      <c r="C6592" s="60" t="s">
        <v>410</v>
      </c>
      <c r="D6592" s="61">
        <v>8.7100000000000009</v>
      </c>
      <c r="E6592" s="224">
        <v>1</v>
      </c>
    </row>
    <row r="6593" spans="1:5" x14ac:dyDescent="0.2">
      <c r="A6593" s="223">
        <v>97642</v>
      </c>
      <c r="B6593" s="7" t="s">
        <v>6581</v>
      </c>
      <c r="C6593" s="60" t="s">
        <v>410</v>
      </c>
      <c r="D6593" s="61">
        <v>3.32</v>
      </c>
      <c r="E6593" s="224">
        <v>1</v>
      </c>
    </row>
    <row r="6594" spans="1:5" x14ac:dyDescent="0.2">
      <c r="A6594" s="223">
        <v>97655</v>
      </c>
      <c r="B6594" s="7" t="s">
        <v>6582</v>
      </c>
      <c r="C6594" s="60" t="s">
        <v>410</v>
      </c>
      <c r="D6594" s="61">
        <v>41.25</v>
      </c>
      <c r="E6594" s="224">
        <v>0.48020000000000002</v>
      </c>
    </row>
    <row r="6595" spans="1:5" x14ac:dyDescent="0.2">
      <c r="A6595" s="223">
        <v>97662</v>
      </c>
      <c r="B6595" s="7" t="s">
        <v>6583</v>
      </c>
      <c r="C6595" s="60" t="s">
        <v>23</v>
      </c>
      <c r="D6595" s="61">
        <v>0.57999999999999996</v>
      </c>
      <c r="E6595" s="224">
        <v>1</v>
      </c>
    </row>
    <row r="6596" spans="1:5" x14ac:dyDescent="0.2">
      <c r="A6596" s="223">
        <v>92712</v>
      </c>
      <c r="B6596" s="7" t="s">
        <v>6584</v>
      </c>
      <c r="C6596" s="60" t="s">
        <v>188</v>
      </c>
      <c r="D6596" s="61">
        <v>0.25</v>
      </c>
      <c r="E6596" s="224">
        <v>0</v>
      </c>
    </row>
    <row r="6597" spans="1:5" x14ac:dyDescent="0.2">
      <c r="A6597" s="223">
        <v>92713</v>
      </c>
      <c r="B6597" s="7" t="s">
        <v>6585</v>
      </c>
      <c r="C6597" s="60" t="s">
        <v>188</v>
      </c>
      <c r="D6597" s="61">
        <v>0.05</v>
      </c>
      <c r="E6597" s="224">
        <v>0</v>
      </c>
    </row>
    <row r="6598" spans="1:5" x14ac:dyDescent="0.2">
      <c r="A6598" s="223">
        <v>92714</v>
      </c>
      <c r="B6598" s="7" t="s">
        <v>6586</v>
      </c>
      <c r="C6598" s="60" t="s">
        <v>188</v>
      </c>
      <c r="D6598" s="61">
        <v>0.32</v>
      </c>
      <c r="E6598" s="224">
        <v>0</v>
      </c>
    </row>
    <row r="6599" spans="1:5" x14ac:dyDescent="0.2">
      <c r="A6599" s="223">
        <v>92715</v>
      </c>
      <c r="B6599" s="7" t="s">
        <v>6587</v>
      </c>
      <c r="C6599" s="60" t="s">
        <v>188</v>
      </c>
      <c r="D6599" s="61">
        <v>115.24</v>
      </c>
      <c r="E6599" s="224">
        <v>0</v>
      </c>
    </row>
    <row r="6600" spans="1:5" x14ac:dyDescent="0.2">
      <c r="A6600" s="223">
        <v>103666</v>
      </c>
      <c r="B6600" s="7" t="s">
        <v>6588</v>
      </c>
      <c r="C6600" s="60" t="s">
        <v>188</v>
      </c>
      <c r="D6600" s="61">
        <v>138.34</v>
      </c>
      <c r="E6600" s="224">
        <v>0</v>
      </c>
    </row>
    <row r="6601" spans="1:5" x14ac:dyDescent="0.2">
      <c r="A6601" s="223">
        <v>89212</v>
      </c>
      <c r="B6601" s="7" t="s">
        <v>6589</v>
      </c>
      <c r="C6601" s="60" t="s">
        <v>188</v>
      </c>
      <c r="D6601" s="61">
        <v>29.12</v>
      </c>
      <c r="E6601" s="224">
        <v>0</v>
      </c>
    </row>
    <row r="6602" spans="1:5" x14ac:dyDescent="0.2">
      <c r="A6602" s="223">
        <v>89213</v>
      </c>
      <c r="B6602" s="7" t="s">
        <v>6590</v>
      </c>
      <c r="C6602" s="60" t="s">
        <v>188</v>
      </c>
      <c r="D6602" s="61">
        <v>8.98</v>
      </c>
      <c r="E6602" s="224">
        <v>0</v>
      </c>
    </row>
    <row r="6603" spans="1:5" x14ac:dyDescent="0.2">
      <c r="A6603" s="223">
        <v>89214</v>
      </c>
      <c r="B6603" s="7" t="s">
        <v>6591</v>
      </c>
      <c r="C6603" s="60" t="s">
        <v>188</v>
      </c>
      <c r="D6603" s="61">
        <v>27.34</v>
      </c>
      <c r="E6603" s="224">
        <v>0</v>
      </c>
    </row>
    <row r="6604" spans="1:5" x14ac:dyDescent="0.2">
      <c r="A6604" s="223">
        <v>89215</v>
      </c>
      <c r="B6604" s="7" t="s">
        <v>6592</v>
      </c>
      <c r="C6604" s="60" t="s">
        <v>188</v>
      </c>
      <c r="D6604" s="61">
        <v>94.67</v>
      </c>
      <c r="E6604" s="224">
        <v>0</v>
      </c>
    </row>
    <row r="6605" spans="1:5" x14ac:dyDescent="0.2">
      <c r="A6605" s="223">
        <v>87441</v>
      </c>
      <c r="B6605" s="7" t="s">
        <v>6593</v>
      </c>
      <c r="C6605" s="60" t="s">
        <v>188</v>
      </c>
      <c r="D6605" s="61">
        <v>0.39</v>
      </c>
      <c r="E6605" s="224">
        <v>0</v>
      </c>
    </row>
    <row r="6606" spans="1:5" x14ac:dyDescent="0.2">
      <c r="A6606" s="223">
        <v>87442</v>
      </c>
      <c r="B6606" s="7" t="s">
        <v>6594</v>
      </c>
      <c r="C6606" s="60" t="s">
        <v>188</v>
      </c>
      <c r="D6606" s="61">
        <v>0.09</v>
      </c>
      <c r="E6606" s="224">
        <v>0</v>
      </c>
    </row>
    <row r="6607" spans="1:5" x14ac:dyDescent="0.2">
      <c r="A6607" s="223">
        <v>87443</v>
      </c>
      <c r="B6607" s="7" t="s">
        <v>6595</v>
      </c>
      <c r="C6607" s="60" t="s">
        <v>188</v>
      </c>
      <c r="D6607" s="61">
        <v>0.49</v>
      </c>
      <c r="E6607" s="224">
        <v>0</v>
      </c>
    </row>
    <row r="6608" spans="1:5" x14ac:dyDescent="0.2">
      <c r="A6608" s="223">
        <v>87444</v>
      </c>
      <c r="B6608" s="7" t="s">
        <v>6596</v>
      </c>
      <c r="C6608" s="60" t="s">
        <v>188</v>
      </c>
      <c r="D6608" s="61">
        <v>4.2699999999999996</v>
      </c>
      <c r="E6608" s="224">
        <v>0</v>
      </c>
    </row>
    <row r="6609" spans="1:5" x14ac:dyDescent="0.2">
      <c r="A6609" s="223">
        <v>93229</v>
      </c>
      <c r="B6609" s="7" t="s">
        <v>6597</v>
      </c>
      <c r="C6609" s="60" t="s">
        <v>188</v>
      </c>
      <c r="D6609" s="61">
        <v>0.36</v>
      </c>
      <c r="E6609" s="224">
        <v>0</v>
      </c>
    </row>
    <row r="6610" spans="1:5" x14ac:dyDescent="0.2">
      <c r="A6610" s="223">
        <v>93230</v>
      </c>
      <c r="B6610" s="7" t="s">
        <v>6598</v>
      </c>
      <c r="C6610" s="60" t="s">
        <v>188</v>
      </c>
      <c r="D6610" s="61">
        <v>0.08</v>
      </c>
      <c r="E6610" s="224">
        <v>0</v>
      </c>
    </row>
    <row r="6611" spans="1:5" x14ac:dyDescent="0.2">
      <c r="A6611" s="223">
        <v>93231</v>
      </c>
      <c r="B6611" s="7" t="s">
        <v>6599</v>
      </c>
      <c r="C6611" s="60" t="s">
        <v>188</v>
      </c>
      <c r="D6611" s="61">
        <v>0.45</v>
      </c>
      <c r="E6611" s="224">
        <v>0</v>
      </c>
    </row>
    <row r="6612" spans="1:5" x14ac:dyDescent="0.2">
      <c r="A6612" s="223">
        <v>93232</v>
      </c>
      <c r="B6612" s="7" t="s">
        <v>6600</v>
      </c>
      <c r="C6612" s="60" t="s">
        <v>188</v>
      </c>
      <c r="D6612" s="61">
        <v>4.82</v>
      </c>
      <c r="E6612" s="224">
        <v>0</v>
      </c>
    </row>
    <row r="6613" spans="1:5" x14ac:dyDescent="0.2">
      <c r="A6613" s="223">
        <v>102951</v>
      </c>
      <c r="B6613" s="7" t="s">
        <v>6601</v>
      </c>
      <c r="C6613" s="60" t="s">
        <v>188</v>
      </c>
      <c r="D6613" s="61">
        <v>0.64</v>
      </c>
      <c r="E6613" s="224">
        <v>0</v>
      </c>
    </row>
    <row r="6614" spans="1:5" x14ac:dyDescent="0.2">
      <c r="A6614" s="223">
        <v>88826</v>
      </c>
      <c r="B6614" s="7" t="s">
        <v>6602</v>
      </c>
      <c r="C6614" s="60" t="s">
        <v>188</v>
      </c>
      <c r="D6614" s="61">
        <v>0.28999999999999998</v>
      </c>
      <c r="E6614" s="224">
        <v>0</v>
      </c>
    </row>
    <row r="6615" spans="1:5" x14ac:dyDescent="0.2">
      <c r="A6615" s="223">
        <v>88827</v>
      </c>
      <c r="B6615" s="7" t="s">
        <v>6603</v>
      </c>
      <c r="C6615" s="60" t="s">
        <v>188</v>
      </c>
      <c r="D6615" s="61">
        <v>0.06</v>
      </c>
      <c r="E6615" s="224">
        <v>0</v>
      </c>
    </row>
    <row r="6616" spans="1:5" x14ac:dyDescent="0.2">
      <c r="A6616" s="223">
        <v>88828</v>
      </c>
      <c r="B6616" s="7" t="s">
        <v>6604</v>
      </c>
      <c r="C6616" s="60" t="s">
        <v>188</v>
      </c>
      <c r="D6616" s="61">
        <v>0.31</v>
      </c>
      <c r="E6616" s="224">
        <v>0</v>
      </c>
    </row>
    <row r="6617" spans="1:5" x14ac:dyDescent="0.2">
      <c r="A6617" s="223">
        <v>88829</v>
      </c>
      <c r="B6617" s="7" t="s">
        <v>6605</v>
      </c>
      <c r="C6617" s="60" t="s">
        <v>188</v>
      </c>
      <c r="D6617" s="61">
        <v>1.27</v>
      </c>
      <c r="E6617" s="224">
        <v>0</v>
      </c>
    </row>
    <row r="6618" spans="1:5" x14ac:dyDescent="0.2">
      <c r="A6618" s="223">
        <v>89221</v>
      </c>
      <c r="B6618" s="7" t="s">
        <v>6606</v>
      </c>
      <c r="C6618" s="60" t="s">
        <v>188</v>
      </c>
      <c r="D6618" s="61">
        <v>1.18</v>
      </c>
      <c r="E6618" s="224">
        <v>0</v>
      </c>
    </row>
    <row r="6619" spans="1:5" x14ac:dyDescent="0.2">
      <c r="A6619" s="223">
        <v>89222</v>
      </c>
      <c r="B6619" s="7" t="s">
        <v>6607</v>
      </c>
      <c r="C6619" s="60" t="s">
        <v>188</v>
      </c>
      <c r="D6619" s="61">
        <v>0.27</v>
      </c>
      <c r="E6619" s="224">
        <v>0</v>
      </c>
    </row>
    <row r="6620" spans="1:5" x14ac:dyDescent="0.2">
      <c r="A6620" s="223">
        <v>89223</v>
      </c>
      <c r="B6620" s="7" t="s">
        <v>6608</v>
      </c>
      <c r="C6620" s="60" t="s">
        <v>188</v>
      </c>
      <c r="D6620" s="61">
        <v>1.29</v>
      </c>
      <c r="E6620" s="224">
        <v>0</v>
      </c>
    </row>
    <row r="6621" spans="1:5" x14ac:dyDescent="0.2">
      <c r="A6621" s="223">
        <v>89224</v>
      </c>
      <c r="B6621" s="7" t="s">
        <v>6609</v>
      </c>
      <c r="C6621" s="60" t="s">
        <v>188</v>
      </c>
      <c r="D6621" s="61">
        <v>2.5499999999999998</v>
      </c>
      <c r="E6621" s="224">
        <v>0</v>
      </c>
    </row>
    <row r="6622" spans="1:5" x14ac:dyDescent="0.2">
      <c r="A6622" s="223">
        <v>89274</v>
      </c>
      <c r="B6622" s="7" t="s">
        <v>6610</v>
      </c>
      <c r="C6622" s="60" t="s">
        <v>188</v>
      </c>
      <c r="D6622" s="61">
        <v>1.43</v>
      </c>
      <c r="E6622" s="224">
        <v>0</v>
      </c>
    </row>
    <row r="6623" spans="1:5" x14ac:dyDescent="0.2">
      <c r="A6623" s="223">
        <v>89275</v>
      </c>
      <c r="B6623" s="7" t="s">
        <v>6611</v>
      </c>
      <c r="C6623" s="60" t="s">
        <v>188</v>
      </c>
      <c r="D6623" s="61">
        <v>0.33</v>
      </c>
      <c r="E6623" s="224">
        <v>0</v>
      </c>
    </row>
    <row r="6624" spans="1:5" x14ac:dyDescent="0.2">
      <c r="A6624" s="223">
        <v>89276</v>
      </c>
      <c r="B6624" s="7" t="s">
        <v>6612</v>
      </c>
      <c r="C6624" s="60" t="s">
        <v>188</v>
      </c>
      <c r="D6624" s="61">
        <v>1.79</v>
      </c>
      <c r="E6624" s="224">
        <v>0</v>
      </c>
    </row>
    <row r="6625" spans="1:5" x14ac:dyDescent="0.2">
      <c r="A6625" s="223">
        <v>89277</v>
      </c>
      <c r="B6625" s="7" t="s">
        <v>6613</v>
      </c>
      <c r="C6625" s="60" t="s">
        <v>188</v>
      </c>
      <c r="D6625" s="61">
        <v>8.5399999999999991</v>
      </c>
      <c r="E6625" s="224">
        <v>0</v>
      </c>
    </row>
    <row r="6626" spans="1:5" x14ac:dyDescent="0.2">
      <c r="A6626" s="223">
        <v>90646</v>
      </c>
      <c r="B6626" s="7" t="s">
        <v>6614</v>
      </c>
      <c r="C6626" s="60" t="s">
        <v>188</v>
      </c>
      <c r="D6626" s="61">
        <v>0.91</v>
      </c>
      <c r="E6626" s="224">
        <v>0</v>
      </c>
    </row>
    <row r="6627" spans="1:5" x14ac:dyDescent="0.2">
      <c r="A6627" s="223">
        <v>90647</v>
      </c>
      <c r="B6627" s="7" t="s">
        <v>6615</v>
      </c>
      <c r="C6627" s="60" t="s">
        <v>188</v>
      </c>
      <c r="D6627" s="61">
        <v>0.21</v>
      </c>
      <c r="E6627" s="224">
        <v>0</v>
      </c>
    </row>
    <row r="6628" spans="1:5" x14ac:dyDescent="0.2">
      <c r="A6628" s="223">
        <v>90648</v>
      </c>
      <c r="B6628" s="7" t="s">
        <v>6616</v>
      </c>
      <c r="C6628" s="60" t="s">
        <v>188</v>
      </c>
      <c r="D6628" s="61">
        <v>1</v>
      </c>
      <c r="E6628" s="224">
        <v>0</v>
      </c>
    </row>
    <row r="6629" spans="1:5" x14ac:dyDescent="0.2">
      <c r="A6629" s="223">
        <v>90649</v>
      </c>
      <c r="B6629" s="7" t="s">
        <v>6617</v>
      </c>
      <c r="C6629" s="60" t="s">
        <v>188</v>
      </c>
      <c r="D6629" s="61">
        <v>9.89</v>
      </c>
      <c r="E6629" s="224">
        <v>0</v>
      </c>
    </row>
    <row r="6630" spans="1:5" x14ac:dyDescent="0.2">
      <c r="A6630" s="223">
        <v>106099</v>
      </c>
      <c r="B6630" s="7" t="s">
        <v>6618</v>
      </c>
      <c r="C6630" s="60" t="s">
        <v>188</v>
      </c>
      <c r="D6630" s="61">
        <v>1.07</v>
      </c>
      <c r="E6630" s="224">
        <v>0</v>
      </c>
    </row>
    <row r="6631" spans="1:5" x14ac:dyDescent="0.2">
      <c r="A6631" s="223">
        <v>90652</v>
      </c>
      <c r="B6631" s="7" t="s">
        <v>6619</v>
      </c>
      <c r="C6631" s="60" t="s">
        <v>188</v>
      </c>
      <c r="D6631" s="61">
        <v>3.54</v>
      </c>
      <c r="E6631" s="224">
        <v>0</v>
      </c>
    </row>
    <row r="6632" spans="1:5" x14ac:dyDescent="0.2">
      <c r="A6632" s="223">
        <v>90653</v>
      </c>
      <c r="B6632" s="7" t="s">
        <v>6620</v>
      </c>
      <c r="C6632" s="60" t="s">
        <v>188</v>
      </c>
      <c r="D6632" s="61">
        <v>0.81</v>
      </c>
      <c r="E6632" s="224">
        <v>0</v>
      </c>
    </row>
    <row r="6633" spans="1:5" x14ac:dyDescent="0.2">
      <c r="A6633" s="223">
        <v>90654</v>
      </c>
      <c r="B6633" s="7" t="s">
        <v>6621</v>
      </c>
      <c r="C6633" s="60" t="s">
        <v>188</v>
      </c>
      <c r="D6633" s="61">
        <v>3.87</v>
      </c>
      <c r="E6633" s="224">
        <v>0</v>
      </c>
    </row>
    <row r="6634" spans="1:5" x14ac:dyDescent="0.2">
      <c r="A6634" s="223">
        <v>90655</v>
      </c>
      <c r="B6634" s="7" t="s">
        <v>6622</v>
      </c>
      <c r="C6634" s="60" t="s">
        <v>188</v>
      </c>
      <c r="D6634" s="61">
        <v>6.51</v>
      </c>
      <c r="E6634" s="224">
        <v>0</v>
      </c>
    </row>
    <row r="6635" spans="1:5" x14ac:dyDescent="0.2">
      <c r="A6635" s="223">
        <v>90658</v>
      </c>
      <c r="B6635" s="7" t="s">
        <v>6623</v>
      </c>
      <c r="C6635" s="60" t="s">
        <v>188</v>
      </c>
      <c r="D6635" s="61">
        <v>3.79</v>
      </c>
      <c r="E6635" s="224">
        <v>0</v>
      </c>
    </row>
    <row r="6636" spans="1:5" x14ac:dyDescent="0.2">
      <c r="A6636" s="223">
        <v>90659</v>
      </c>
      <c r="B6636" s="7" t="s">
        <v>6624</v>
      </c>
      <c r="C6636" s="60" t="s">
        <v>188</v>
      </c>
      <c r="D6636" s="61">
        <v>0.87</v>
      </c>
      <c r="E6636" s="224">
        <v>0</v>
      </c>
    </row>
    <row r="6637" spans="1:5" x14ac:dyDescent="0.2">
      <c r="A6637" s="223">
        <v>90660</v>
      </c>
      <c r="B6637" s="7" t="s">
        <v>6625</v>
      </c>
      <c r="C6637" s="60" t="s">
        <v>188</v>
      </c>
      <c r="D6637" s="61">
        <v>4.1500000000000004</v>
      </c>
      <c r="E6637" s="224">
        <v>0</v>
      </c>
    </row>
    <row r="6638" spans="1:5" x14ac:dyDescent="0.2">
      <c r="A6638" s="223">
        <v>90661</v>
      </c>
      <c r="B6638" s="7" t="s">
        <v>6626</v>
      </c>
      <c r="C6638" s="60" t="s">
        <v>188</v>
      </c>
      <c r="D6638" s="61">
        <v>6.51</v>
      </c>
      <c r="E6638" s="224">
        <v>0</v>
      </c>
    </row>
    <row r="6639" spans="1:5" x14ac:dyDescent="0.2">
      <c r="A6639" s="223">
        <v>89019</v>
      </c>
      <c r="B6639" s="7" t="s">
        <v>6627</v>
      </c>
      <c r="C6639" s="60" t="s">
        <v>188</v>
      </c>
      <c r="D6639" s="61">
        <v>0.56999999999999995</v>
      </c>
      <c r="E6639" s="224">
        <v>0</v>
      </c>
    </row>
    <row r="6640" spans="1:5" x14ac:dyDescent="0.2">
      <c r="A6640" s="223">
        <v>89020</v>
      </c>
      <c r="B6640" s="7" t="s">
        <v>6628</v>
      </c>
      <c r="C6640" s="60" t="s">
        <v>188</v>
      </c>
      <c r="D6640" s="61">
        <v>0.13</v>
      </c>
      <c r="E6640" s="224">
        <v>0</v>
      </c>
    </row>
    <row r="6641" spans="1:5" x14ac:dyDescent="0.2">
      <c r="A6641" s="223">
        <v>5800</v>
      </c>
      <c r="B6641" s="7" t="s">
        <v>6629</v>
      </c>
      <c r="C6641" s="60" t="s">
        <v>188</v>
      </c>
      <c r="D6641" s="61">
        <v>0.62</v>
      </c>
      <c r="E6641" s="224">
        <v>0</v>
      </c>
    </row>
    <row r="6642" spans="1:5" x14ac:dyDescent="0.2">
      <c r="A6642" s="223">
        <v>53866</v>
      </c>
      <c r="B6642" s="7" t="s">
        <v>6630</v>
      </c>
      <c r="C6642" s="60" t="s">
        <v>188</v>
      </c>
      <c r="D6642" s="61">
        <v>1.95</v>
      </c>
      <c r="E6642" s="224">
        <v>0</v>
      </c>
    </row>
    <row r="6643" spans="1:5" x14ac:dyDescent="0.2">
      <c r="A6643" s="223">
        <v>90639</v>
      </c>
      <c r="B6643" s="7" t="s">
        <v>6631</v>
      </c>
      <c r="C6643" s="60" t="s">
        <v>188</v>
      </c>
      <c r="D6643" s="61">
        <v>5.44</v>
      </c>
      <c r="E6643" s="224">
        <v>0</v>
      </c>
    </row>
    <row r="6644" spans="1:5" x14ac:dyDescent="0.2">
      <c r="A6644" s="223">
        <v>90640</v>
      </c>
      <c r="B6644" s="7" t="s">
        <v>6632</v>
      </c>
      <c r="C6644" s="60" t="s">
        <v>188</v>
      </c>
      <c r="D6644" s="61">
        <v>1.25</v>
      </c>
      <c r="E6644" s="224">
        <v>0</v>
      </c>
    </row>
    <row r="6645" spans="1:5" x14ac:dyDescent="0.2">
      <c r="A6645" s="223">
        <v>90641</v>
      </c>
      <c r="B6645" s="7" t="s">
        <v>6633</v>
      </c>
      <c r="C6645" s="60" t="s">
        <v>188</v>
      </c>
      <c r="D6645" s="61">
        <v>5.95</v>
      </c>
      <c r="E6645" s="224">
        <v>0</v>
      </c>
    </row>
    <row r="6646" spans="1:5" x14ac:dyDescent="0.2">
      <c r="A6646" s="223">
        <v>90642</v>
      </c>
      <c r="B6646" s="7" t="s">
        <v>6634</v>
      </c>
      <c r="C6646" s="60" t="s">
        <v>188</v>
      </c>
      <c r="D6646" s="61">
        <v>12.81</v>
      </c>
      <c r="E6646" s="224">
        <v>0</v>
      </c>
    </row>
    <row r="6647" spans="1:5" x14ac:dyDescent="0.2">
      <c r="A6647" s="223">
        <v>102809</v>
      </c>
      <c r="B6647" s="7" t="s">
        <v>6635</v>
      </c>
      <c r="C6647" s="60" t="s">
        <v>188</v>
      </c>
      <c r="D6647" s="61">
        <v>18.66</v>
      </c>
      <c r="E6647" s="224">
        <v>0</v>
      </c>
    </row>
    <row r="6648" spans="1:5" x14ac:dyDescent="0.2">
      <c r="A6648" s="223">
        <v>92140</v>
      </c>
      <c r="B6648" s="7" t="s">
        <v>6636</v>
      </c>
      <c r="C6648" s="60" t="s">
        <v>188</v>
      </c>
      <c r="D6648" s="61">
        <v>4.96</v>
      </c>
      <c r="E6648" s="224">
        <v>0</v>
      </c>
    </row>
    <row r="6649" spans="1:5" x14ac:dyDescent="0.2">
      <c r="A6649" s="223">
        <v>92142</v>
      </c>
      <c r="B6649" s="7" t="s">
        <v>6637</v>
      </c>
      <c r="C6649" s="60" t="s">
        <v>188</v>
      </c>
      <c r="D6649" s="61">
        <v>0.62</v>
      </c>
      <c r="E6649" s="224">
        <v>0</v>
      </c>
    </row>
    <row r="6650" spans="1:5" x14ac:dyDescent="0.2">
      <c r="A6650" s="223">
        <v>92141</v>
      </c>
      <c r="B6650" s="7" t="s">
        <v>6638</v>
      </c>
      <c r="C6650" s="60" t="s">
        <v>188</v>
      </c>
      <c r="D6650" s="61">
        <v>1.53</v>
      </c>
      <c r="E6650" s="224">
        <v>0</v>
      </c>
    </row>
    <row r="6651" spans="1:5" x14ac:dyDescent="0.2">
      <c r="A6651" s="223">
        <v>92143</v>
      </c>
      <c r="B6651" s="7" t="s">
        <v>6639</v>
      </c>
      <c r="C6651" s="60" t="s">
        <v>188</v>
      </c>
      <c r="D6651" s="61">
        <v>6.2</v>
      </c>
      <c r="E6651" s="224">
        <v>0</v>
      </c>
    </row>
    <row r="6652" spans="1:5" x14ac:dyDescent="0.2">
      <c r="A6652" s="223">
        <v>92144</v>
      </c>
      <c r="B6652" s="7" t="s">
        <v>6640</v>
      </c>
      <c r="C6652" s="60" t="s">
        <v>188</v>
      </c>
      <c r="D6652" s="61">
        <v>41.94</v>
      </c>
      <c r="E6652" s="224">
        <v>0</v>
      </c>
    </row>
    <row r="6653" spans="1:5" x14ac:dyDescent="0.2">
      <c r="A6653" s="223">
        <v>92133</v>
      </c>
      <c r="B6653" s="7" t="s">
        <v>6641</v>
      </c>
      <c r="C6653" s="60" t="s">
        <v>188</v>
      </c>
      <c r="D6653" s="61">
        <v>13.55</v>
      </c>
      <c r="E6653" s="224">
        <v>0</v>
      </c>
    </row>
    <row r="6654" spans="1:5" x14ac:dyDescent="0.2">
      <c r="A6654" s="223">
        <v>92135</v>
      </c>
      <c r="B6654" s="7" t="s">
        <v>6642</v>
      </c>
      <c r="C6654" s="60" t="s">
        <v>188</v>
      </c>
      <c r="D6654" s="61">
        <v>1.69</v>
      </c>
      <c r="E6654" s="224">
        <v>0</v>
      </c>
    </row>
    <row r="6655" spans="1:5" x14ac:dyDescent="0.2">
      <c r="A6655" s="223">
        <v>92134</v>
      </c>
      <c r="B6655" s="7" t="s">
        <v>6643</v>
      </c>
      <c r="C6655" s="60" t="s">
        <v>188</v>
      </c>
      <c r="D6655" s="61">
        <v>4.18</v>
      </c>
      <c r="E6655" s="224">
        <v>0</v>
      </c>
    </row>
    <row r="6656" spans="1:5" x14ac:dyDescent="0.2">
      <c r="A6656" s="223">
        <v>92136</v>
      </c>
      <c r="B6656" s="7" t="s">
        <v>6644</v>
      </c>
      <c r="C6656" s="60" t="s">
        <v>188</v>
      </c>
      <c r="D6656" s="61">
        <v>16.940000000000001</v>
      </c>
      <c r="E6656" s="224">
        <v>0</v>
      </c>
    </row>
    <row r="6657" spans="1:5" x14ac:dyDescent="0.2">
      <c r="A6657" s="223">
        <v>92137</v>
      </c>
      <c r="B6657" s="7" t="s">
        <v>6645</v>
      </c>
      <c r="C6657" s="60" t="s">
        <v>188</v>
      </c>
      <c r="D6657" s="61">
        <v>35.92</v>
      </c>
      <c r="E6657" s="224">
        <v>0</v>
      </c>
    </row>
    <row r="6658" spans="1:5" x14ac:dyDescent="0.2">
      <c r="A6658" s="223">
        <v>91380</v>
      </c>
      <c r="B6658" s="7" t="s">
        <v>6646</v>
      </c>
      <c r="C6658" s="60" t="s">
        <v>188</v>
      </c>
      <c r="D6658" s="61">
        <v>34.99</v>
      </c>
      <c r="E6658" s="224">
        <v>0</v>
      </c>
    </row>
    <row r="6659" spans="1:5" x14ac:dyDescent="0.2">
      <c r="A6659" s="223">
        <v>91382</v>
      </c>
      <c r="B6659" s="7" t="s">
        <v>6647</v>
      </c>
      <c r="C6659" s="60" t="s">
        <v>188</v>
      </c>
      <c r="D6659" s="61">
        <v>5.4</v>
      </c>
      <c r="E6659" s="224">
        <v>0</v>
      </c>
    </row>
    <row r="6660" spans="1:5" x14ac:dyDescent="0.2">
      <c r="A6660" s="223">
        <v>91381</v>
      </c>
      <c r="B6660" s="7" t="s">
        <v>6648</v>
      </c>
      <c r="C6660" s="60" t="s">
        <v>188</v>
      </c>
      <c r="D6660" s="61">
        <v>13.38</v>
      </c>
      <c r="E6660" s="224">
        <v>0</v>
      </c>
    </row>
    <row r="6661" spans="1:5" x14ac:dyDescent="0.2">
      <c r="A6661" s="223">
        <v>91383</v>
      </c>
      <c r="B6661" s="7" t="s">
        <v>6649</v>
      </c>
      <c r="C6661" s="60" t="s">
        <v>188</v>
      </c>
      <c r="D6661" s="61">
        <v>62.81</v>
      </c>
      <c r="E6661" s="224">
        <v>0</v>
      </c>
    </row>
    <row r="6662" spans="1:5" x14ac:dyDescent="0.2">
      <c r="A6662" s="223">
        <v>91384</v>
      </c>
      <c r="B6662" s="7" t="s">
        <v>6650</v>
      </c>
      <c r="C6662" s="60" t="s">
        <v>188</v>
      </c>
      <c r="D6662" s="61">
        <v>144.57</v>
      </c>
      <c r="E6662" s="224">
        <v>0</v>
      </c>
    </row>
    <row r="6663" spans="1:5" x14ac:dyDescent="0.2">
      <c r="A6663" s="223">
        <v>96030</v>
      </c>
      <c r="B6663" s="7" t="s">
        <v>6651</v>
      </c>
      <c r="C6663" s="60" t="s">
        <v>188</v>
      </c>
      <c r="D6663" s="61">
        <v>42.35</v>
      </c>
      <c r="E6663" s="224">
        <v>0</v>
      </c>
    </row>
    <row r="6664" spans="1:5" x14ac:dyDescent="0.2">
      <c r="A6664" s="223">
        <v>96032</v>
      </c>
      <c r="B6664" s="7" t="s">
        <v>6652</v>
      </c>
      <c r="C6664" s="60" t="s">
        <v>188</v>
      </c>
      <c r="D6664" s="61">
        <v>5.98</v>
      </c>
      <c r="E6664" s="224">
        <v>0</v>
      </c>
    </row>
    <row r="6665" spans="1:5" x14ac:dyDescent="0.2">
      <c r="A6665" s="223">
        <v>96031</v>
      </c>
      <c r="B6665" s="7" t="s">
        <v>6653</v>
      </c>
      <c r="C6665" s="60" t="s">
        <v>188</v>
      </c>
      <c r="D6665" s="61">
        <v>14.89</v>
      </c>
      <c r="E6665" s="224">
        <v>0</v>
      </c>
    </row>
    <row r="6666" spans="1:5" x14ac:dyDescent="0.2">
      <c r="A6666" s="223">
        <v>96033</v>
      </c>
      <c r="B6666" s="7" t="s">
        <v>6654</v>
      </c>
      <c r="C6666" s="60" t="s">
        <v>188</v>
      </c>
      <c r="D6666" s="61">
        <v>68.94</v>
      </c>
      <c r="E6666" s="224">
        <v>0</v>
      </c>
    </row>
    <row r="6667" spans="1:5" x14ac:dyDescent="0.2">
      <c r="A6667" s="223">
        <v>96034</v>
      </c>
      <c r="B6667" s="7" t="s">
        <v>6655</v>
      </c>
      <c r="C6667" s="60" t="s">
        <v>188</v>
      </c>
      <c r="D6667" s="61">
        <v>144.57</v>
      </c>
      <c r="E6667" s="224">
        <v>0</v>
      </c>
    </row>
    <row r="6668" spans="1:5" x14ac:dyDescent="0.2">
      <c r="A6668" s="223">
        <v>89870</v>
      </c>
      <c r="B6668" s="7" t="s">
        <v>6656</v>
      </c>
      <c r="C6668" s="60" t="s">
        <v>188</v>
      </c>
      <c r="D6668" s="61">
        <v>46.07</v>
      </c>
      <c r="E6668" s="224">
        <v>0</v>
      </c>
    </row>
    <row r="6669" spans="1:5" x14ac:dyDescent="0.2">
      <c r="A6669" s="223">
        <v>89872</v>
      </c>
      <c r="B6669" s="7" t="s">
        <v>6657</v>
      </c>
      <c r="C6669" s="60" t="s">
        <v>188</v>
      </c>
      <c r="D6669" s="61">
        <v>6.44</v>
      </c>
      <c r="E6669" s="224">
        <v>0</v>
      </c>
    </row>
    <row r="6670" spans="1:5" x14ac:dyDescent="0.2">
      <c r="A6670" s="223">
        <v>89871</v>
      </c>
      <c r="B6670" s="7" t="s">
        <v>6658</v>
      </c>
      <c r="C6670" s="60" t="s">
        <v>188</v>
      </c>
      <c r="D6670" s="61">
        <v>15.96</v>
      </c>
      <c r="E6670" s="224">
        <v>0</v>
      </c>
    </row>
    <row r="6671" spans="1:5" x14ac:dyDescent="0.2">
      <c r="A6671" s="223">
        <v>89873</v>
      </c>
      <c r="B6671" s="7" t="s">
        <v>6659</v>
      </c>
      <c r="C6671" s="60" t="s">
        <v>188</v>
      </c>
      <c r="D6671" s="61">
        <v>78.13</v>
      </c>
      <c r="E6671" s="224">
        <v>0</v>
      </c>
    </row>
    <row r="6672" spans="1:5" x14ac:dyDescent="0.2">
      <c r="A6672" s="223">
        <v>89874</v>
      </c>
      <c r="B6672" s="7" t="s">
        <v>6660</v>
      </c>
      <c r="C6672" s="60" t="s">
        <v>188</v>
      </c>
      <c r="D6672" s="61">
        <v>179.76</v>
      </c>
      <c r="E6672" s="224">
        <v>0</v>
      </c>
    </row>
    <row r="6673" spans="1:5" x14ac:dyDescent="0.2">
      <c r="A6673" s="223">
        <v>89878</v>
      </c>
      <c r="B6673" s="7" t="s">
        <v>6661</v>
      </c>
      <c r="C6673" s="60" t="s">
        <v>188</v>
      </c>
      <c r="D6673" s="61">
        <v>49.56</v>
      </c>
      <c r="E6673" s="224">
        <v>0</v>
      </c>
    </row>
    <row r="6674" spans="1:5" x14ac:dyDescent="0.2">
      <c r="A6674" s="223">
        <v>89880</v>
      </c>
      <c r="B6674" s="7" t="s">
        <v>6662</v>
      </c>
      <c r="C6674" s="60" t="s">
        <v>188</v>
      </c>
      <c r="D6674" s="61">
        <v>6.81</v>
      </c>
      <c r="E6674" s="224">
        <v>0</v>
      </c>
    </row>
    <row r="6675" spans="1:5" x14ac:dyDescent="0.2">
      <c r="A6675" s="223">
        <v>89879</v>
      </c>
      <c r="B6675" s="7" t="s">
        <v>6663</v>
      </c>
      <c r="C6675" s="60" t="s">
        <v>188</v>
      </c>
      <c r="D6675" s="61">
        <v>16.86</v>
      </c>
      <c r="E6675" s="224">
        <v>0</v>
      </c>
    </row>
    <row r="6676" spans="1:5" x14ac:dyDescent="0.2">
      <c r="A6676" s="223">
        <v>89881</v>
      </c>
      <c r="B6676" s="7" t="s">
        <v>6664</v>
      </c>
      <c r="C6676" s="60" t="s">
        <v>188</v>
      </c>
      <c r="D6676" s="61">
        <v>83.19</v>
      </c>
      <c r="E6676" s="224">
        <v>0</v>
      </c>
    </row>
    <row r="6677" spans="1:5" x14ac:dyDescent="0.2">
      <c r="A6677" s="223">
        <v>89882</v>
      </c>
      <c r="B6677" s="7" t="s">
        <v>6665</v>
      </c>
      <c r="C6677" s="60" t="s">
        <v>188</v>
      </c>
      <c r="D6677" s="61">
        <v>207.4</v>
      </c>
      <c r="E6677" s="224">
        <v>0</v>
      </c>
    </row>
    <row r="6678" spans="1:5" x14ac:dyDescent="0.2">
      <c r="A6678" s="223">
        <v>7058</v>
      </c>
      <c r="B6678" s="7" t="s">
        <v>6666</v>
      </c>
      <c r="C6678" s="60" t="s">
        <v>188</v>
      </c>
      <c r="D6678" s="61">
        <v>27.49</v>
      </c>
      <c r="E6678" s="224">
        <v>0</v>
      </c>
    </row>
    <row r="6679" spans="1:5" x14ac:dyDescent="0.2">
      <c r="A6679" s="223">
        <v>91402</v>
      </c>
      <c r="B6679" s="7" t="s">
        <v>6667</v>
      </c>
      <c r="C6679" s="60" t="s">
        <v>188</v>
      </c>
      <c r="D6679" s="61">
        <v>4.25</v>
      </c>
      <c r="E6679" s="224">
        <v>0</v>
      </c>
    </row>
    <row r="6680" spans="1:5" x14ac:dyDescent="0.2">
      <c r="A6680" s="223">
        <v>7059</v>
      </c>
      <c r="B6680" s="7" t="s">
        <v>6668</v>
      </c>
      <c r="C6680" s="60" t="s">
        <v>188</v>
      </c>
      <c r="D6680" s="61">
        <v>10.55</v>
      </c>
      <c r="E6680" s="224">
        <v>0</v>
      </c>
    </row>
    <row r="6681" spans="1:5" x14ac:dyDescent="0.2">
      <c r="A6681" s="223">
        <v>7060</v>
      </c>
      <c r="B6681" s="7" t="s">
        <v>6669</v>
      </c>
      <c r="C6681" s="60" t="s">
        <v>188</v>
      </c>
      <c r="D6681" s="61">
        <v>49.46</v>
      </c>
      <c r="E6681" s="224">
        <v>0</v>
      </c>
    </row>
    <row r="6682" spans="1:5" x14ac:dyDescent="0.2">
      <c r="A6682" s="223">
        <v>7061</v>
      </c>
      <c r="B6682" s="7" t="s">
        <v>6670</v>
      </c>
      <c r="C6682" s="60" t="s">
        <v>188</v>
      </c>
      <c r="D6682" s="61">
        <v>83.08</v>
      </c>
      <c r="E6682" s="224">
        <v>0</v>
      </c>
    </row>
    <row r="6683" spans="1:5" x14ac:dyDescent="0.2">
      <c r="A6683" s="223">
        <v>91367</v>
      </c>
      <c r="B6683" s="7" t="s">
        <v>6671</v>
      </c>
      <c r="C6683" s="60" t="s">
        <v>188</v>
      </c>
      <c r="D6683" s="61">
        <v>26.58</v>
      </c>
      <c r="E6683" s="224">
        <v>0</v>
      </c>
    </row>
    <row r="6684" spans="1:5" x14ac:dyDescent="0.2">
      <c r="A6684" s="223">
        <v>91369</v>
      </c>
      <c r="B6684" s="7" t="s">
        <v>6672</v>
      </c>
      <c r="C6684" s="60" t="s">
        <v>188</v>
      </c>
      <c r="D6684" s="61">
        <v>4.0999999999999996</v>
      </c>
      <c r="E6684" s="224">
        <v>0</v>
      </c>
    </row>
    <row r="6685" spans="1:5" x14ac:dyDescent="0.2">
      <c r="A6685" s="223">
        <v>91368</v>
      </c>
      <c r="B6685" s="7" t="s">
        <v>6673</v>
      </c>
      <c r="C6685" s="60" t="s">
        <v>188</v>
      </c>
      <c r="D6685" s="61">
        <v>10.17</v>
      </c>
      <c r="E6685" s="224">
        <v>0</v>
      </c>
    </row>
    <row r="6686" spans="1:5" x14ac:dyDescent="0.2">
      <c r="A6686" s="223">
        <v>5695</v>
      </c>
      <c r="B6686" s="7" t="s">
        <v>6674</v>
      </c>
      <c r="C6686" s="60" t="s">
        <v>188</v>
      </c>
      <c r="D6686" s="61">
        <v>47.82</v>
      </c>
      <c r="E6686" s="224">
        <v>0</v>
      </c>
    </row>
    <row r="6687" spans="1:5" x14ac:dyDescent="0.2">
      <c r="A6687" s="223">
        <v>53792</v>
      </c>
      <c r="B6687" s="7" t="s">
        <v>6675</v>
      </c>
      <c r="C6687" s="60" t="s">
        <v>188</v>
      </c>
      <c r="D6687" s="61">
        <v>103.27</v>
      </c>
      <c r="E6687" s="224">
        <v>0</v>
      </c>
    </row>
    <row r="6688" spans="1:5" x14ac:dyDescent="0.2">
      <c r="A6688" s="223">
        <v>106351</v>
      </c>
      <c r="B6688" s="7" t="s">
        <v>6676</v>
      </c>
      <c r="C6688" s="60" t="s">
        <v>188</v>
      </c>
      <c r="D6688" s="61">
        <v>201.78</v>
      </c>
      <c r="E6688" s="224">
        <v>0</v>
      </c>
    </row>
    <row r="6689" spans="1:5" x14ac:dyDescent="0.2">
      <c r="A6689" s="223">
        <v>106341</v>
      </c>
      <c r="B6689" s="7" t="s">
        <v>6677</v>
      </c>
      <c r="C6689" s="60" t="s">
        <v>188</v>
      </c>
      <c r="D6689" s="61">
        <v>273.82</v>
      </c>
      <c r="E6689" s="224">
        <v>0</v>
      </c>
    </row>
    <row r="6690" spans="1:5" x14ac:dyDescent="0.2">
      <c r="A6690" s="223">
        <v>92237</v>
      </c>
      <c r="B6690" s="7" t="s">
        <v>6678</v>
      </c>
      <c r="C6690" s="60" t="s">
        <v>188</v>
      </c>
      <c r="D6690" s="61">
        <v>32.74</v>
      </c>
      <c r="E6690" s="224">
        <v>0</v>
      </c>
    </row>
    <row r="6691" spans="1:5" x14ac:dyDescent="0.2">
      <c r="A6691" s="223">
        <v>92239</v>
      </c>
      <c r="B6691" s="7" t="s">
        <v>6679</v>
      </c>
      <c r="C6691" s="60" t="s">
        <v>188</v>
      </c>
      <c r="D6691" s="61">
        <v>5.33</v>
      </c>
      <c r="E6691" s="224">
        <v>0</v>
      </c>
    </row>
    <row r="6692" spans="1:5" x14ac:dyDescent="0.2">
      <c r="A6692" s="223">
        <v>92238</v>
      </c>
      <c r="B6692" s="7" t="s">
        <v>6680</v>
      </c>
      <c r="C6692" s="60" t="s">
        <v>188</v>
      </c>
      <c r="D6692" s="61">
        <v>13.19</v>
      </c>
      <c r="E6692" s="224">
        <v>0</v>
      </c>
    </row>
    <row r="6693" spans="1:5" x14ac:dyDescent="0.2">
      <c r="A6693" s="223">
        <v>92240</v>
      </c>
      <c r="B6693" s="7" t="s">
        <v>6681</v>
      </c>
      <c r="C6693" s="60" t="s">
        <v>188</v>
      </c>
      <c r="D6693" s="61">
        <v>58.83</v>
      </c>
      <c r="E6693" s="224">
        <v>0</v>
      </c>
    </row>
    <row r="6694" spans="1:5" x14ac:dyDescent="0.2">
      <c r="A6694" s="223">
        <v>92241</v>
      </c>
      <c r="B6694" s="7" t="s">
        <v>6682</v>
      </c>
      <c r="C6694" s="60" t="s">
        <v>188</v>
      </c>
      <c r="D6694" s="61">
        <v>281.51</v>
      </c>
      <c r="E6694" s="224">
        <v>0</v>
      </c>
    </row>
    <row r="6695" spans="1:5" x14ac:dyDescent="0.2">
      <c r="A6695" s="223">
        <v>91640</v>
      </c>
      <c r="B6695" s="7" t="s">
        <v>6683</v>
      </c>
      <c r="C6695" s="60" t="s">
        <v>188</v>
      </c>
      <c r="D6695" s="61">
        <v>44.97</v>
      </c>
      <c r="E6695" s="224">
        <v>0</v>
      </c>
    </row>
    <row r="6696" spans="1:5" x14ac:dyDescent="0.2">
      <c r="A6696" s="223">
        <v>91642</v>
      </c>
      <c r="B6696" s="7" t="s">
        <v>6684</v>
      </c>
      <c r="C6696" s="60" t="s">
        <v>188</v>
      </c>
      <c r="D6696" s="61">
        <v>7.34</v>
      </c>
      <c r="E6696" s="224">
        <v>0</v>
      </c>
    </row>
    <row r="6697" spans="1:5" x14ac:dyDescent="0.2">
      <c r="A6697" s="223">
        <v>91641</v>
      </c>
      <c r="B6697" s="7" t="s">
        <v>6685</v>
      </c>
      <c r="C6697" s="60" t="s">
        <v>188</v>
      </c>
      <c r="D6697" s="61">
        <v>18.16</v>
      </c>
      <c r="E6697" s="224">
        <v>0</v>
      </c>
    </row>
    <row r="6698" spans="1:5" x14ac:dyDescent="0.2">
      <c r="A6698" s="223">
        <v>91643</v>
      </c>
      <c r="B6698" s="7" t="s">
        <v>6686</v>
      </c>
      <c r="C6698" s="60" t="s">
        <v>188</v>
      </c>
      <c r="D6698" s="61">
        <v>81.17</v>
      </c>
      <c r="E6698" s="224">
        <v>0</v>
      </c>
    </row>
    <row r="6699" spans="1:5" x14ac:dyDescent="0.2">
      <c r="A6699" s="223">
        <v>91644</v>
      </c>
      <c r="B6699" s="7" t="s">
        <v>6687</v>
      </c>
      <c r="C6699" s="60" t="s">
        <v>188</v>
      </c>
      <c r="D6699" s="61">
        <v>307.07</v>
      </c>
      <c r="E6699" s="224">
        <v>0</v>
      </c>
    </row>
    <row r="6700" spans="1:5" x14ac:dyDescent="0.2">
      <c r="A6700" s="223">
        <v>92105</v>
      </c>
      <c r="B6700" s="7" t="s">
        <v>6688</v>
      </c>
      <c r="C6700" s="60" t="s">
        <v>188</v>
      </c>
      <c r="D6700" s="61">
        <v>196.17</v>
      </c>
      <c r="E6700" s="224">
        <v>0</v>
      </c>
    </row>
    <row r="6701" spans="1:5" x14ac:dyDescent="0.2">
      <c r="A6701" s="223">
        <v>92101</v>
      </c>
      <c r="B6701" s="7" t="s">
        <v>6689</v>
      </c>
      <c r="C6701" s="60" t="s">
        <v>188</v>
      </c>
      <c r="D6701" s="61">
        <v>50.72</v>
      </c>
      <c r="E6701" s="224">
        <v>0</v>
      </c>
    </row>
    <row r="6702" spans="1:5" x14ac:dyDescent="0.2">
      <c r="A6702" s="223">
        <v>92103</v>
      </c>
      <c r="B6702" s="7" t="s">
        <v>6690</v>
      </c>
      <c r="C6702" s="60" t="s">
        <v>188</v>
      </c>
      <c r="D6702" s="61">
        <v>6.54</v>
      </c>
      <c r="E6702" s="224">
        <v>0</v>
      </c>
    </row>
    <row r="6703" spans="1:5" x14ac:dyDescent="0.2">
      <c r="A6703" s="223">
        <v>92102</v>
      </c>
      <c r="B6703" s="7" t="s">
        <v>6691</v>
      </c>
      <c r="C6703" s="60" t="s">
        <v>188</v>
      </c>
      <c r="D6703" s="61">
        <v>16.18</v>
      </c>
      <c r="E6703" s="224">
        <v>0</v>
      </c>
    </row>
    <row r="6704" spans="1:5" x14ac:dyDescent="0.2">
      <c r="A6704" s="223">
        <v>92104</v>
      </c>
      <c r="B6704" s="7" t="s">
        <v>6692</v>
      </c>
      <c r="C6704" s="60" t="s">
        <v>188</v>
      </c>
      <c r="D6704" s="61">
        <v>80.89</v>
      </c>
      <c r="E6704" s="224">
        <v>0</v>
      </c>
    </row>
    <row r="6705" spans="1:5" x14ac:dyDescent="0.2">
      <c r="A6705" s="223">
        <v>91396</v>
      </c>
      <c r="B6705" s="7" t="s">
        <v>6693</v>
      </c>
      <c r="C6705" s="60" t="s">
        <v>188</v>
      </c>
      <c r="D6705" s="61">
        <v>34</v>
      </c>
      <c r="E6705" s="224">
        <v>0</v>
      </c>
    </row>
    <row r="6706" spans="1:5" x14ac:dyDescent="0.2">
      <c r="A6706" s="223">
        <v>91398</v>
      </c>
      <c r="B6706" s="7" t="s">
        <v>6694</v>
      </c>
      <c r="C6706" s="60" t="s">
        <v>188</v>
      </c>
      <c r="D6706" s="61">
        <v>5.34</v>
      </c>
      <c r="E6706" s="224">
        <v>0</v>
      </c>
    </row>
    <row r="6707" spans="1:5" x14ac:dyDescent="0.2">
      <c r="A6707" s="223">
        <v>91397</v>
      </c>
      <c r="B6707" s="7" t="s">
        <v>6695</v>
      </c>
      <c r="C6707" s="60" t="s">
        <v>188</v>
      </c>
      <c r="D6707" s="61">
        <v>13.22</v>
      </c>
      <c r="E6707" s="224">
        <v>0</v>
      </c>
    </row>
    <row r="6708" spans="1:5" x14ac:dyDescent="0.2">
      <c r="A6708" s="223">
        <v>5763</v>
      </c>
      <c r="B6708" s="7" t="s">
        <v>6696</v>
      </c>
      <c r="C6708" s="60" t="s">
        <v>188</v>
      </c>
      <c r="D6708" s="61">
        <v>60.59</v>
      </c>
      <c r="E6708" s="224">
        <v>0</v>
      </c>
    </row>
    <row r="6709" spans="1:5" x14ac:dyDescent="0.2">
      <c r="A6709" s="223">
        <v>53831</v>
      </c>
      <c r="B6709" s="7" t="s">
        <v>6697</v>
      </c>
      <c r="C6709" s="60" t="s">
        <v>188</v>
      </c>
      <c r="D6709" s="61">
        <v>196.17</v>
      </c>
      <c r="E6709" s="224">
        <v>0</v>
      </c>
    </row>
    <row r="6710" spans="1:5" x14ac:dyDescent="0.2">
      <c r="A6710" s="223">
        <v>106222</v>
      </c>
      <c r="B6710" s="7" t="s">
        <v>6698</v>
      </c>
      <c r="C6710" s="60" t="s">
        <v>188</v>
      </c>
      <c r="D6710" s="61">
        <v>33.68</v>
      </c>
      <c r="E6710" s="224">
        <v>0</v>
      </c>
    </row>
    <row r="6711" spans="1:5" x14ac:dyDescent="0.2">
      <c r="A6711" s="223">
        <v>106225</v>
      </c>
      <c r="B6711" s="7" t="s">
        <v>6699</v>
      </c>
      <c r="C6711" s="60" t="s">
        <v>188</v>
      </c>
      <c r="D6711" s="61">
        <v>5.22</v>
      </c>
      <c r="E6711" s="224">
        <v>0</v>
      </c>
    </row>
    <row r="6712" spans="1:5" x14ac:dyDescent="0.2">
      <c r="A6712" s="223">
        <v>106223</v>
      </c>
      <c r="B6712" s="7" t="s">
        <v>6700</v>
      </c>
      <c r="C6712" s="60" t="s">
        <v>188</v>
      </c>
      <c r="D6712" s="61">
        <v>12.91</v>
      </c>
      <c r="E6712" s="224">
        <v>0</v>
      </c>
    </row>
    <row r="6713" spans="1:5" x14ac:dyDescent="0.2">
      <c r="A6713" s="223">
        <v>106224</v>
      </c>
      <c r="B6713" s="7" t="s">
        <v>6701</v>
      </c>
      <c r="C6713" s="60" t="s">
        <v>188</v>
      </c>
      <c r="D6713" s="61">
        <v>59.26</v>
      </c>
      <c r="E6713" s="224">
        <v>0</v>
      </c>
    </row>
    <row r="6714" spans="1:5" x14ac:dyDescent="0.2">
      <c r="A6714" s="223">
        <v>106226</v>
      </c>
      <c r="B6714" s="7" t="s">
        <v>6702</v>
      </c>
      <c r="C6714" s="60" t="s">
        <v>188</v>
      </c>
      <c r="D6714" s="61">
        <v>160.91</v>
      </c>
      <c r="E6714" s="224">
        <v>0</v>
      </c>
    </row>
    <row r="6715" spans="1:5" x14ac:dyDescent="0.2">
      <c r="A6715" s="223">
        <v>91359</v>
      </c>
      <c r="B6715" s="7" t="s">
        <v>6703</v>
      </c>
      <c r="C6715" s="60" t="s">
        <v>188</v>
      </c>
      <c r="D6715" s="61">
        <v>24.44</v>
      </c>
      <c r="E6715" s="224">
        <v>0</v>
      </c>
    </row>
    <row r="6716" spans="1:5" x14ac:dyDescent="0.2">
      <c r="A6716" s="223">
        <v>91361</v>
      </c>
      <c r="B6716" s="7" t="s">
        <v>6704</v>
      </c>
      <c r="C6716" s="60" t="s">
        <v>188</v>
      </c>
      <c r="D6716" s="61">
        <v>3.8</v>
      </c>
      <c r="E6716" s="224">
        <v>0</v>
      </c>
    </row>
    <row r="6717" spans="1:5" x14ac:dyDescent="0.2">
      <c r="A6717" s="223">
        <v>91360</v>
      </c>
      <c r="B6717" s="7" t="s">
        <v>6705</v>
      </c>
      <c r="C6717" s="60" t="s">
        <v>188</v>
      </c>
      <c r="D6717" s="61">
        <v>9.41</v>
      </c>
      <c r="E6717" s="224">
        <v>0</v>
      </c>
    </row>
    <row r="6718" spans="1:5" x14ac:dyDescent="0.2">
      <c r="A6718" s="223">
        <v>53882</v>
      </c>
      <c r="B6718" s="7" t="s">
        <v>6706</v>
      </c>
      <c r="C6718" s="60" t="s">
        <v>188</v>
      </c>
      <c r="D6718" s="61">
        <v>43.2</v>
      </c>
      <c r="E6718" s="224">
        <v>0</v>
      </c>
    </row>
    <row r="6719" spans="1:5" x14ac:dyDescent="0.2">
      <c r="A6719" s="223">
        <v>5747</v>
      </c>
      <c r="B6719" s="7" t="s">
        <v>6707</v>
      </c>
      <c r="C6719" s="60" t="s">
        <v>188</v>
      </c>
      <c r="D6719" s="61">
        <v>161.22</v>
      </c>
      <c r="E6719" s="224">
        <v>0</v>
      </c>
    </row>
    <row r="6720" spans="1:5" x14ac:dyDescent="0.2">
      <c r="A6720" s="223">
        <v>104703</v>
      </c>
      <c r="B6720" s="7" t="s">
        <v>6708</v>
      </c>
      <c r="C6720" s="60" t="s">
        <v>188</v>
      </c>
      <c r="D6720" s="61">
        <v>94.3</v>
      </c>
      <c r="E6720" s="224">
        <v>0</v>
      </c>
    </row>
    <row r="6721" spans="1:5" x14ac:dyDescent="0.2">
      <c r="A6721" s="223">
        <v>91390</v>
      </c>
      <c r="B6721" s="7" t="s">
        <v>6709</v>
      </c>
      <c r="C6721" s="60" t="s">
        <v>188</v>
      </c>
      <c r="D6721" s="61">
        <v>22.98</v>
      </c>
      <c r="E6721" s="224">
        <v>0</v>
      </c>
    </row>
    <row r="6722" spans="1:5" x14ac:dyDescent="0.2">
      <c r="A6722" s="223">
        <v>91392</v>
      </c>
      <c r="B6722" s="7" t="s">
        <v>6710</v>
      </c>
      <c r="C6722" s="60" t="s">
        <v>188</v>
      </c>
      <c r="D6722" s="61">
        <v>3.68</v>
      </c>
      <c r="E6722" s="224">
        <v>0</v>
      </c>
    </row>
    <row r="6723" spans="1:5" x14ac:dyDescent="0.2">
      <c r="A6723" s="223">
        <v>91391</v>
      </c>
      <c r="B6723" s="7" t="s">
        <v>6711</v>
      </c>
      <c r="C6723" s="60" t="s">
        <v>188</v>
      </c>
      <c r="D6723" s="61">
        <v>9.1300000000000008</v>
      </c>
      <c r="E6723" s="224">
        <v>0</v>
      </c>
    </row>
    <row r="6724" spans="1:5" x14ac:dyDescent="0.2">
      <c r="A6724" s="223">
        <v>73335</v>
      </c>
      <c r="B6724" s="7" t="s">
        <v>6712</v>
      </c>
      <c r="C6724" s="60" t="s">
        <v>188</v>
      </c>
      <c r="D6724" s="61">
        <v>41.8</v>
      </c>
      <c r="E6724" s="224">
        <v>0</v>
      </c>
    </row>
    <row r="6725" spans="1:5" x14ac:dyDescent="0.2">
      <c r="A6725" s="223">
        <v>73340</v>
      </c>
      <c r="B6725" s="7" t="s">
        <v>6713</v>
      </c>
      <c r="C6725" s="60" t="s">
        <v>188</v>
      </c>
      <c r="D6725" s="61">
        <v>157.80000000000001</v>
      </c>
      <c r="E6725" s="224">
        <v>0</v>
      </c>
    </row>
    <row r="6726" spans="1:5" x14ac:dyDescent="0.2">
      <c r="A6726" s="223">
        <v>89264</v>
      </c>
      <c r="B6726" s="7" t="s">
        <v>6714</v>
      </c>
      <c r="C6726" s="60" t="s">
        <v>188</v>
      </c>
      <c r="D6726" s="61">
        <v>25.17</v>
      </c>
      <c r="E6726" s="224">
        <v>0</v>
      </c>
    </row>
    <row r="6727" spans="1:5" x14ac:dyDescent="0.2">
      <c r="A6727" s="223">
        <v>89266</v>
      </c>
      <c r="B6727" s="7" t="s">
        <v>6715</v>
      </c>
      <c r="C6727" s="60" t="s">
        <v>188</v>
      </c>
      <c r="D6727" s="61">
        <v>4.04</v>
      </c>
      <c r="E6727" s="224">
        <v>0</v>
      </c>
    </row>
    <row r="6728" spans="1:5" x14ac:dyDescent="0.2">
      <c r="A6728" s="223">
        <v>89265</v>
      </c>
      <c r="B6728" s="7" t="s">
        <v>6716</v>
      </c>
      <c r="C6728" s="60" t="s">
        <v>188</v>
      </c>
      <c r="D6728" s="61">
        <v>10.01</v>
      </c>
      <c r="E6728" s="224">
        <v>0</v>
      </c>
    </row>
    <row r="6729" spans="1:5" x14ac:dyDescent="0.2">
      <c r="A6729" s="223">
        <v>5705</v>
      </c>
      <c r="B6729" s="7" t="s">
        <v>6717</v>
      </c>
      <c r="C6729" s="60" t="s">
        <v>188</v>
      </c>
      <c r="D6729" s="61">
        <v>45.82</v>
      </c>
      <c r="E6729" s="224">
        <v>0</v>
      </c>
    </row>
    <row r="6730" spans="1:5" x14ac:dyDescent="0.2">
      <c r="A6730" s="223">
        <v>53797</v>
      </c>
      <c r="B6730" s="7" t="s">
        <v>6718</v>
      </c>
      <c r="C6730" s="60" t="s">
        <v>188</v>
      </c>
      <c r="D6730" s="61">
        <v>118.76</v>
      </c>
      <c r="E6730" s="224">
        <v>0</v>
      </c>
    </row>
    <row r="6731" spans="1:5" x14ac:dyDescent="0.2">
      <c r="A6731" s="223">
        <v>106331</v>
      </c>
      <c r="B6731" s="7" t="s">
        <v>6719</v>
      </c>
      <c r="C6731" s="60" t="s">
        <v>188</v>
      </c>
      <c r="D6731" s="61">
        <v>101.44</v>
      </c>
      <c r="E6731" s="224">
        <v>0</v>
      </c>
    </row>
    <row r="6732" spans="1:5" x14ac:dyDescent="0.2">
      <c r="A6732" s="223">
        <v>106227</v>
      </c>
      <c r="B6732" s="7" t="s">
        <v>6720</v>
      </c>
      <c r="C6732" s="60" t="s">
        <v>188</v>
      </c>
      <c r="D6732" s="61">
        <v>36.68</v>
      </c>
      <c r="E6732" s="224">
        <v>0</v>
      </c>
    </row>
    <row r="6733" spans="1:5" x14ac:dyDescent="0.2">
      <c r="A6733" s="223">
        <v>106230</v>
      </c>
      <c r="B6733" s="7" t="s">
        <v>6721</v>
      </c>
      <c r="C6733" s="60" t="s">
        <v>188</v>
      </c>
      <c r="D6733" s="61">
        <v>6.09</v>
      </c>
      <c r="E6733" s="224">
        <v>0</v>
      </c>
    </row>
    <row r="6734" spans="1:5" x14ac:dyDescent="0.2">
      <c r="A6734" s="223">
        <v>106228</v>
      </c>
      <c r="B6734" s="7" t="s">
        <v>6722</v>
      </c>
      <c r="C6734" s="60" t="s">
        <v>188</v>
      </c>
      <c r="D6734" s="61">
        <v>15.07</v>
      </c>
      <c r="E6734" s="224">
        <v>0</v>
      </c>
    </row>
    <row r="6735" spans="1:5" x14ac:dyDescent="0.2">
      <c r="A6735" s="223">
        <v>106229</v>
      </c>
      <c r="B6735" s="7" t="s">
        <v>6723</v>
      </c>
      <c r="C6735" s="60" t="s">
        <v>188</v>
      </c>
      <c r="D6735" s="61">
        <v>68.77</v>
      </c>
      <c r="E6735" s="224">
        <v>0</v>
      </c>
    </row>
    <row r="6736" spans="1:5" x14ac:dyDescent="0.2">
      <c r="A6736" s="223">
        <v>106231</v>
      </c>
      <c r="B6736" s="7" t="s">
        <v>6724</v>
      </c>
      <c r="C6736" s="60" t="s">
        <v>188</v>
      </c>
      <c r="D6736" s="61">
        <v>160.91</v>
      </c>
      <c r="E6736" s="224">
        <v>0</v>
      </c>
    </row>
    <row r="6737" spans="1:5" x14ac:dyDescent="0.2">
      <c r="A6737" s="223">
        <v>106346</v>
      </c>
      <c r="B6737" s="7" t="s">
        <v>6725</v>
      </c>
      <c r="C6737" s="60" t="s">
        <v>188</v>
      </c>
      <c r="D6737" s="61">
        <v>160.91</v>
      </c>
      <c r="E6737" s="224">
        <v>0</v>
      </c>
    </row>
    <row r="6738" spans="1:5" x14ac:dyDescent="0.2">
      <c r="A6738" s="223">
        <v>106336</v>
      </c>
      <c r="B6738" s="7" t="s">
        <v>6726</v>
      </c>
      <c r="C6738" s="60" t="s">
        <v>188</v>
      </c>
      <c r="D6738" s="61">
        <v>160.91</v>
      </c>
      <c r="E6738" s="224">
        <v>0</v>
      </c>
    </row>
    <row r="6739" spans="1:5" x14ac:dyDescent="0.2">
      <c r="A6739" s="223">
        <v>91354</v>
      </c>
      <c r="B6739" s="7" t="s">
        <v>6727</v>
      </c>
      <c r="C6739" s="60" t="s">
        <v>188</v>
      </c>
      <c r="D6739" s="61">
        <v>20.92</v>
      </c>
      <c r="E6739" s="224">
        <v>0</v>
      </c>
    </row>
    <row r="6740" spans="1:5" x14ac:dyDescent="0.2">
      <c r="A6740" s="223">
        <v>91356</v>
      </c>
      <c r="B6740" s="7" t="s">
        <v>6728</v>
      </c>
      <c r="C6740" s="60" t="s">
        <v>188</v>
      </c>
      <c r="D6740" s="61">
        <v>3.47</v>
      </c>
      <c r="E6740" s="224">
        <v>0</v>
      </c>
    </row>
    <row r="6741" spans="1:5" x14ac:dyDescent="0.2">
      <c r="A6741" s="223">
        <v>91355</v>
      </c>
      <c r="B6741" s="7" t="s">
        <v>6729</v>
      </c>
      <c r="C6741" s="60" t="s">
        <v>188</v>
      </c>
      <c r="D6741" s="61">
        <v>8.6</v>
      </c>
      <c r="E6741" s="224">
        <v>0</v>
      </c>
    </row>
    <row r="6742" spans="1:5" x14ac:dyDescent="0.2">
      <c r="A6742" s="223">
        <v>5751</v>
      </c>
      <c r="B6742" s="7" t="s">
        <v>6730</v>
      </c>
      <c r="C6742" s="60" t="s">
        <v>188</v>
      </c>
      <c r="D6742" s="61">
        <v>39.22</v>
      </c>
      <c r="E6742" s="224">
        <v>0</v>
      </c>
    </row>
    <row r="6743" spans="1:5" x14ac:dyDescent="0.2">
      <c r="A6743" s="223">
        <v>53827</v>
      </c>
      <c r="B6743" s="7" t="s">
        <v>6731</v>
      </c>
      <c r="C6743" s="60" t="s">
        <v>188</v>
      </c>
      <c r="D6743" s="61">
        <v>116.26</v>
      </c>
      <c r="E6743" s="224">
        <v>0</v>
      </c>
    </row>
    <row r="6744" spans="1:5" x14ac:dyDescent="0.2">
      <c r="A6744" s="223">
        <v>91375</v>
      </c>
      <c r="B6744" s="7" t="s">
        <v>6732</v>
      </c>
      <c r="C6744" s="60" t="s">
        <v>188</v>
      </c>
      <c r="D6744" s="61">
        <v>22.97</v>
      </c>
      <c r="E6744" s="224">
        <v>0</v>
      </c>
    </row>
    <row r="6745" spans="1:5" x14ac:dyDescent="0.2">
      <c r="A6745" s="223">
        <v>91377</v>
      </c>
      <c r="B6745" s="7" t="s">
        <v>6733</v>
      </c>
      <c r="C6745" s="60" t="s">
        <v>188</v>
      </c>
      <c r="D6745" s="61">
        <v>3.81</v>
      </c>
      <c r="E6745" s="224">
        <v>0</v>
      </c>
    </row>
    <row r="6746" spans="1:5" x14ac:dyDescent="0.2">
      <c r="A6746" s="223">
        <v>91376</v>
      </c>
      <c r="B6746" s="7" t="s">
        <v>6734</v>
      </c>
      <c r="C6746" s="60" t="s">
        <v>188</v>
      </c>
      <c r="D6746" s="61">
        <v>9.44</v>
      </c>
      <c r="E6746" s="224">
        <v>0</v>
      </c>
    </row>
    <row r="6747" spans="1:5" x14ac:dyDescent="0.2">
      <c r="A6747" s="223">
        <v>5754</v>
      </c>
      <c r="B6747" s="7" t="s">
        <v>6735</v>
      </c>
      <c r="C6747" s="60" t="s">
        <v>188</v>
      </c>
      <c r="D6747" s="61">
        <v>43.06</v>
      </c>
      <c r="E6747" s="224">
        <v>0</v>
      </c>
    </row>
    <row r="6748" spans="1:5" x14ac:dyDescent="0.2">
      <c r="A6748" s="223">
        <v>53829</v>
      </c>
      <c r="B6748" s="7" t="s">
        <v>6736</v>
      </c>
      <c r="C6748" s="60" t="s">
        <v>188</v>
      </c>
      <c r="D6748" s="61">
        <v>118.76</v>
      </c>
      <c r="E6748" s="224">
        <v>0</v>
      </c>
    </row>
    <row r="6749" spans="1:5" x14ac:dyDescent="0.2">
      <c r="A6749" s="223">
        <v>91026</v>
      </c>
      <c r="B6749" s="7" t="s">
        <v>6737</v>
      </c>
      <c r="C6749" s="60" t="s">
        <v>188</v>
      </c>
      <c r="D6749" s="61">
        <v>29.51</v>
      </c>
      <c r="E6749" s="224">
        <v>0</v>
      </c>
    </row>
    <row r="6750" spans="1:5" x14ac:dyDescent="0.2">
      <c r="A6750" s="223">
        <v>91028</v>
      </c>
      <c r="B6750" s="7" t="s">
        <v>6738</v>
      </c>
      <c r="C6750" s="60" t="s">
        <v>188</v>
      </c>
      <c r="D6750" s="61">
        <v>4.7699999999999996</v>
      </c>
      <c r="E6750" s="224">
        <v>0</v>
      </c>
    </row>
    <row r="6751" spans="1:5" x14ac:dyDescent="0.2">
      <c r="A6751" s="223">
        <v>91027</v>
      </c>
      <c r="B6751" s="7" t="s">
        <v>6739</v>
      </c>
      <c r="C6751" s="60" t="s">
        <v>188</v>
      </c>
      <c r="D6751" s="61">
        <v>11.81</v>
      </c>
      <c r="E6751" s="224">
        <v>0</v>
      </c>
    </row>
    <row r="6752" spans="1:5" x14ac:dyDescent="0.2">
      <c r="A6752" s="223">
        <v>91029</v>
      </c>
      <c r="B6752" s="7" t="s">
        <v>6740</v>
      </c>
      <c r="C6752" s="60" t="s">
        <v>188</v>
      </c>
      <c r="D6752" s="61">
        <v>54.05</v>
      </c>
      <c r="E6752" s="224">
        <v>0</v>
      </c>
    </row>
    <row r="6753" spans="1:5" x14ac:dyDescent="0.2">
      <c r="A6753" s="223">
        <v>91030</v>
      </c>
      <c r="B6753" s="7" t="s">
        <v>6741</v>
      </c>
      <c r="C6753" s="60" t="s">
        <v>188</v>
      </c>
      <c r="D6753" s="61">
        <v>149.57</v>
      </c>
      <c r="E6753" s="224">
        <v>0</v>
      </c>
    </row>
    <row r="6754" spans="1:5" x14ac:dyDescent="0.2">
      <c r="A6754" s="223">
        <v>106241</v>
      </c>
      <c r="B6754" s="7" t="s">
        <v>6742</v>
      </c>
      <c r="C6754" s="60" t="s">
        <v>188</v>
      </c>
      <c r="D6754" s="61">
        <v>226.24</v>
      </c>
      <c r="E6754" s="224">
        <v>0</v>
      </c>
    </row>
    <row r="6755" spans="1:5" x14ac:dyDescent="0.2">
      <c r="A6755" s="223">
        <v>106356</v>
      </c>
      <c r="B6755" s="7" t="s">
        <v>6743</v>
      </c>
      <c r="C6755" s="60" t="s">
        <v>188</v>
      </c>
      <c r="D6755" s="61">
        <v>226.24</v>
      </c>
      <c r="E6755" s="224">
        <v>0</v>
      </c>
    </row>
    <row r="6756" spans="1:5" x14ac:dyDescent="0.2">
      <c r="A6756" s="223">
        <v>106361</v>
      </c>
      <c r="B6756" s="7" t="s">
        <v>6744</v>
      </c>
      <c r="C6756" s="60" t="s">
        <v>188</v>
      </c>
      <c r="D6756" s="61">
        <v>307.07</v>
      </c>
      <c r="E6756" s="224">
        <v>0</v>
      </c>
    </row>
    <row r="6757" spans="1:5" x14ac:dyDescent="0.2">
      <c r="A6757" s="223">
        <v>102815</v>
      </c>
      <c r="B6757" s="7" t="s">
        <v>6745</v>
      </c>
      <c r="C6757" s="60" t="s">
        <v>188</v>
      </c>
      <c r="D6757" s="61">
        <v>3.46</v>
      </c>
      <c r="E6757" s="224">
        <v>0</v>
      </c>
    </row>
    <row r="6758" spans="1:5" x14ac:dyDescent="0.2">
      <c r="A6758" s="223">
        <v>91529</v>
      </c>
      <c r="B6758" s="7" t="s">
        <v>6746</v>
      </c>
      <c r="C6758" s="60" t="s">
        <v>188</v>
      </c>
      <c r="D6758" s="61">
        <v>1.01</v>
      </c>
      <c r="E6758" s="224">
        <v>0</v>
      </c>
    </row>
    <row r="6759" spans="1:5" x14ac:dyDescent="0.2">
      <c r="A6759" s="223">
        <v>91530</v>
      </c>
      <c r="B6759" s="7" t="s">
        <v>6747</v>
      </c>
      <c r="C6759" s="60" t="s">
        <v>188</v>
      </c>
      <c r="D6759" s="61">
        <v>0.27</v>
      </c>
      <c r="E6759" s="224">
        <v>0</v>
      </c>
    </row>
    <row r="6760" spans="1:5" x14ac:dyDescent="0.2">
      <c r="A6760" s="223">
        <v>91531</v>
      </c>
      <c r="B6760" s="7" t="s">
        <v>6748</v>
      </c>
      <c r="C6760" s="60" t="s">
        <v>188</v>
      </c>
      <c r="D6760" s="61">
        <v>1.26</v>
      </c>
      <c r="E6760" s="224">
        <v>0</v>
      </c>
    </row>
    <row r="6761" spans="1:5" x14ac:dyDescent="0.2">
      <c r="A6761" s="223">
        <v>91532</v>
      </c>
      <c r="B6761" s="7" t="s">
        <v>6749</v>
      </c>
      <c r="C6761" s="60" t="s">
        <v>188</v>
      </c>
      <c r="D6761" s="61">
        <v>6.45</v>
      </c>
      <c r="E6761" s="224">
        <v>0</v>
      </c>
    </row>
    <row r="6762" spans="1:5" x14ac:dyDescent="0.2">
      <c r="A6762" s="223">
        <v>95260</v>
      </c>
      <c r="B6762" s="7" t="s">
        <v>6750</v>
      </c>
      <c r="C6762" s="60" t="s">
        <v>188</v>
      </c>
      <c r="D6762" s="61">
        <v>0.81</v>
      </c>
      <c r="E6762" s="224">
        <v>0</v>
      </c>
    </row>
    <row r="6763" spans="1:5" x14ac:dyDescent="0.2">
      <c r="A6763" s="223">
        <v>95261</v>
      </c>
      <c r="B6763" s="7" t="s">
        <v>6751</v>
      </c>
      <c r="C6763" s="60" t="s">
        <v>188</v>
      </c>
      <c r="D6763" s="61">
        <v>0.21</v>
      </c>
      <c r="E6763" s="224">
        <v>0</v>
      </c>
    </row>
    <row r="6764" spans="1:5" x14ac:dyDescent="0.2">
      <c r="A6764" s="223">
        <v>95262</v>
      </c>
      <c r="B6764" s="7" t="s">
        <v>6752</v>
      </c>
      <c r="C6764" s="60" t="s">
        <v>188</v>
      </c>
      <c r="D6764" s="61">
        <v>1.02</v>
      </c>
      <c r="E6764" s="224">
        <v>0</v>
      </c>
    </row>
    <row r="6765" spans="1:5" x14ac:dyDescent="0.2">
      <c r="A6765" s="223">
        <v>95263</v>
      </c>
      <c r="B6765" s="7" t="s">
        <v>6753</v>
      </c>
      <c r="C6765" s="60" t="s">
        <v>188</v>
      </c>
      <c r="D6765" s="61">
        <v>4.8899999999999997</v>
      </c>
      <c r="E6765" s="224">
        <v>0</v>
      </c>
    </row>
    <row r="6766" spans="1:5" x14ac:dyDescent="0.2">
      <c r="A6766" s="223">
        <v>90968</v>
      </c>
      <c r="B6766" s="7" t="s">
        <v>6754</v>
      </c>
      <c r="C6766" s="60" t="s">
        <v>188</v>
      </c>
      <c r="D6766" s="61">
        <v>7.04</v>
      </c>
      <c r="E6766" s="224">
        <v>0</v>
      </c>
    </row>
    <row r="6767" spans="1:5" x14ac:dyDescent="0.2">
      <c r="A6767" s="223">
        <v>90969</v>
      </c>
      <c r="B6767" s="7" t="s">
        <v>6755</v>
      </c>
      <c r="C6767" s="60" t="s">
        <v>188</v>
      </c>
      <c r="D6767" s="61">
        <v>1.89</v>
      </c>
      <c r="E6767" s="224">
        <v>0</v>
      </c>
    </row>
    <row r="6768" spans="1:5" x14ac:dyDescent="0.2">
      <c r="A6768" s="223">
        <v>90970</v>
      </c>
      <c r="B6768" s="7" t="s">
        <v>6756</v>
      </c>
      <c r="C6768" s="60" t="s">
        <v>188</v>
      </c>
      <c r="D6768" s="61">
        <v>8.81</v>
      </c>
      <c r="E6768" s="224">
        <v>0</v>
      </c>
    </row>
    <row r="6769" spans="1:5" x14ac:dyDescent="0.2">
      <c r="A6769" s="223">
        <v>90971</v>
      </c>
      <c r="B6769" s="7" t="s">
        <v>6757</v>
      </c>
      <c r="C6769" s="60" t="s">
        <v>188</v>
      </c>
      <c r="D6769" s="61">
        <v>61.79</v>
      </c>
      <c r="E6769" s="224">
        <v>0</v>
      </c>
    </row>
    <row r="6770" spans="1:5" x14ac:dyDescent="0.2">
      <c r="A6770" s="223">
        <v>90992</v>
      </c>
      <c r="B6770" s="7" t="s">
        <v>6758</v>
      </c>
      <c r="C6770" s="60" t="s">
        <v>188</v>
      </c>
      <c r="D6770" s="61">
        <v>8.35</v>
      </c>
      <c r="E6770" s="224">
        <v>0</v>
      </c>
    </row>
    <row r="6771" spans="1:5" x14ac:dyDescent="0.2">
      <c r="A6771" s="223">
        <v>90993</v>
      </c>
      <c r="B6771" s="7" t="s">
        <v>6759</v>
      </c>
      <c r="C6771" s="60" t="s">
        <v>188</v>
      </c>
      <c r="D6771" s="61">
        <v>2.2400000000000002</v>
      </c>
      <c r="E6771" s="224">
        <v>0</v>
      </c>
    </row>
    <row r="6772" spans="1:5" x14ac:dyDescent="0.2">
      <c r="A6772" s="223">
        <v>90994</v>
      </c>
      <c r="B6772" s="7" t="s">
        <v>6760</v>
      </c>
      <c r="C6772" s="60" t="s">
        <v>188</v>
      </c>
      <c r="D6772" s="61">
        <v>10.45</v>
      </c>
      <c r="E6772" s="224">
        <v>0</v>
      </c>
    </row>
    <row r="6773" spans="1:5" x14ac:dyDescent="0.2">
      <c r="A6773" s="223">
        <v>90995</v>
      </c>
      <c r="B6773" s="7" t="s">
        <v>6761</v>
      </c>
      <c r="C6773" s="60" t="s">
        <v>188</v>
      </c>
      <c r="D6773" s="61">
        <v>83.93</v>
      </c>
      <c r="E6773" s="224">
        <v>0</v>
      </c>
    </row>
    <row r="6774" spans="1:5" x14ac:dyDescent="0.2">
      <c r="A6774" s="223">
        <v>90957</v>
      </c>
      <c r="B6774" s="7" t="s">
        <v>6762</v>
      </c>
      <c r="C6774" s="60" t="s">
        <v>188</v>
      </c>
      <c r="D6774" s="61">
        <v>5.26</v>
      </c>
      <c r="E6774" s="224">
        <v>0</v>
      </c>
    </row>
    <row r="6775" spans="1:5" x14ac:dyDescent="0.2">
      <c r="A6775" s="223">
        <v>90958</v>
      </c>
      <c r="B6775" s="7" t="s">
        <v>6763</v>
      </c>
      <c r="C6775" s="60" t="s">
        <v>188</v>
      </c>
      <c r="D6775" s="61">
        <v>1.41</v>
      </c>
      <c r="E6775" s="224">
        <v>0</v>
      </c>
    </row>
    <row r="6776" spans="1:5" x14ac:dyDescent="0.2">
      <c r="A6776" s="223">
        <v>5797</v>
      </c>
      <c r="B6776" s="7" t="s">
        <v>6764</v>
      </c>
      <c r="C6776" s="60" t="s">
        <v>188</v>
      </c>
      <c r="D6776" s="61">
        <v>6.58</v>
      </c>
      <c r="E6776" s="224">
        <v>0</v>
      </c>
    </row>
    <row r="6777" spans="1:5" x14ac:dyDescent="0.2">
      <c r="A6777" s="223">
        <v>53865</v>
      </c>
      <c r="B6777" s="7" t="s">
        <v>6765</v>
      </c>
      <c r="C6777" s="60" t="s">
        <v>188</v>
      </c>
      <c r="D6777" s="61">
        <v>48.06</v>
      </c>
      <c r="E6777" s="224">
        <v>0</v>
      </c>
    </row>
    <row r="6778" spans="1:5" x14ac:dyDescent="0.2">
      <c r="A6778" s="223">
        <v>90975</v>
      </c>
      <c r="B6778" s="7" t="s">
        <v>6766</v>
      </c>
      <c r="C6778" s="60" t="s">
        <v>188</v>
      </c>
      <c r="D6778" s="61">
        <v>17.89</v>
      </c>
      <c r="E6778" s="224">
        <v>0</v>
      </c>
    </row>
    <row r="6779" spans="1:5" x14ac:dyDescent="0.2">
      <c r="A6779" s="223">
        <v>90976</v>
      </c>
      <c r="B6779" s="7" t="s">
        <v>6767</v>
      </c>
      <c r="C6779" s="60" t="s">
        <v>188</v>
      </c>
      <c r="D6779" s="61">
        <v>4.8</v>
      </c>
      <c r="E6779" s="224">
        <v>0</v>
      </c>
    </row>
    <row r="6780" spans="1:5" x14ac:dyDescent="0.2">
      <c r="A6780" s="223">
        <v>90977</v>
      </c>
      <c r="B6780" s="7" t="s">
        <v>6768</v>
      </c>
      <c r="C6780" s="60" t="s">
        <v>188</v>
      </c>
      <c r="D6780" s="61">
        <v>22.39</v>
      </c>
      <c r="E6780" s="224">
        <v>0</v>
      </c>
    </row>
    <row r="6781" spans="1:5" x14ac:dyDescent="0.2">
      <c r="A6781" s="223">
        <v>90978</v>
      </c>
      <c r="B6781" s="7" t="s">
        <v>6769</v>
      </c>
      <c r="C6781" s="60" t="s">
        <v>188</v>
      </c>
      <c r="D6781" s="61">
        <v>160.30000000000001</v>
      </c>
      <c r="E6781" s="224">
        <v>0</v>
      </c>
    </row>
    <row r="6782" spans="1:5" x14ac:dyDescent="0.2">
      <c r="A6782" s="223">
        <v>90960</v>
      </c>
      <c r="B6782" s="7" t="s">
        <v>6770</v>
      </c>
      <c r="C6782" s="60" t="s">
        <v>188</v>
      </c>
      <c r="D6782" s="61">
        <v>7.02</v>
      </c>
      <c r="E6782" s="224">
        <v>0</v>
      </c>
    </row>
    <row r="6783" spans="1:5" x14ac:dyDescent="0.2">
      <c r="A6783" s="223">
        <v>90961</v>
      </c>
      <c r="B6783" s="7" t="s">
        <v>6771</v>
      </c>
      <c r="C6783" s="60" t="s">
        <v>188</v>
      </c>
      <c r="D6783" s="61">
        <v>1.88</v>
      </c>
      <c r="E6783" s="224">
        <v>0</v>
      </c>
    </row>
    <row r="6784" spans="1:5" x14ac:dyDescent="0.2">
      <c r="A6784" s="223">
        <v>90962</v>
      </c>
      <c r="B6784" s="7" t="s">
        <v>6772</v>
      </c>
      <c r="C6784" s="60" t="s">
        <v>188</v>
      </c>
      <c r="D6784" s="61">
        <v>8.7899999999999991</v>
      </c>
      <c r="E6784" s="224">
        <v>0</v>
      </c>
    </row>
    <row r="6785" spans="1:5" x14ac:dyDescent="0.2">
      <c r="A6785" s="223">
        <v>90963</v>
      </c>
      <c r="B6785" s="7" t="s">
        <v>6773</v>
      </c>
      <c r="C6785" s="60" t="s">
        <v>188</v>
      </c>
      <c r="D6785" s="61">
        <v>15.25</v>
      </c>
      <c r="E6785" s="224">
        <v>0</v>
      </c>
    </row>
    <row r="6786" spans="1:5" x14ac:dyDescent="0.2">
      <c r="A6786" s="223">
        <v>102966</v>
      </c>
      <c r="B6786" s="7" t="s">
        <v>6774</v>
      </c>
      <c r="C6786" s="60" t="s">
        <v>188</v>
      </c>
      <c r="D6786" s="61">
        <v>0.22</v>
      </c>
      <c r="E6786" s="224">
        <v>0</v>
      </c>
    </row>
    <row r="6787" spans="1:5" x14ac:dyDescent="0.2">
      <c r="A6787" s="223">
        <v>102967</v>
      </c>
      <c r="B6787" s="7" t="s">
        <v>6775</v>
      </c>
      <c r="C6787" s="60" t="s">
        <v>188</v>
      </c>
      <c r="D6787" s="61">
        <v>0.04</v>
      </c>
      <c r="E6787" s="224">
        <v>0</v>
      </c>
    </row>
    <row r="6788" spans="1:5" x14ac:dyDescent="0.2">
      <c r="A6788" s="223">
        <v>102968</v>
      </c>
      <c r="B6788" s="7" t="s">
        <v>6776</v>
      </c>
      <c r="C6788" s="60" t="s">
        <v>188</v>
      </c>
      <c r="D6788" s="61">
        <v>0.21</v>
      </c>
      <c r="E6788" s="224">
        <v>0</v>
      </c>
    </row>
    <row r="6789" spans="1:5" x14ac:dyDescent="0.2">
      <c r="A6789" s="223">
        <v>102969</v>
      </c>
      <c r="B6789" s="7" t="s">
        <v>6777</v>
      </c>
      <c r="C6789" s="60" t="s">
        <v>188</v>
      </c>
      <c r="D6789" s="61">
        <v>0.15</v>
      </c>
      <c r="E6789" s="224">
        <v>0</v>
      </c>
    </row>
    <row r="6790" spans="1:5" x14ac:dyDescent="0.2">
      <c r="A6790" s="223">
        <v>102832</v>
      </c>
      <c r="B6790" s="7" t="s">
        <v>6778</v>
      </c>
      <c r="C6790" s="60" t="s">
        <v>188</v>
      </c>
      <c r="D6790" s="61">
        <v>8.67</v>
      </c>
      <c r="E6790" s="224">
        <v>0</v>
      </c>
    </row>
    <row r="6791" spans="1:5" x14ac:dyDescent="0.2">
      <c r="A6791" s="223">
        <v>102826</v>
      </c>
      <c r="B6791" s="7" t="s">
        <v>6779</v>
      </c>
      <c r="C6791" s="60" t="s">
        <v>188</v>
      </c>
      <c r="D6791" s="61">
        <v>6.5</v>
      </c>
      <c r="E6791" s="224">
        <v>0</v>
      </c>
    </row>
    <row r="6792" spans="1:5" x14ac:dyDescent="0.2">
      <c r="A6792" s="223">
        <v>103937</v>
      </c>
      <c r="B6792" s="7" t="s">
        <v>6780</v>
      </c>
      <c r="C6792" s="60" t="s">
        <v>188</v>
      </c>
      <c r="D6792" s="61">
        <v>1.56</v>
      </c>
      <c r="E6792" s="224">
        <v>0</v>
      </c>
    </row>
    <row r="6793" spans="1:5" x14ac:dyDescent="0.2">
      <c r="A6793" s="223">
        <v>103943</v>
      </c>
      <c r="B6793" s="7" t="s">
        <v>6781</v>
      </c>
      <c r="C6793" s="60" t="s">
        <v>188</v>
      </c>
      <c r="D6793" s="61">
        <v>1.56</v>
      </c>
      <c r="E6793" s="224">
        <v>0</v>
      </c>
    </row>
    <row r="6794" spans="1:5" x14ac:dyDescent="0.2">
      <c r="A6794" s="223">
        <v>106406</v>
      </c>
      <c r="B6794" s="7" t="s">
        <v>6782</v>
      </c>
      <c r="C6794" s="60" t="s">
        <v>188</v>
      </c>
      <c r="D6794" s="61">
        <v>12.86</v>
      </c>
      <c r="E6794" s="224">
        <v>0</v>
      </c>
    </row>
    <row r="6795" spans="1:5" x14ac:dyDescent="0.2">
      <c r="A6795" s="223">
        <v>106407</v>
      </c>
      <c r="B6795" s="7" t="s">
        <v>6783</v>
      </c>
      <c r="C6795" s="60" t="s">
        <v>188</v>
      </c>
      <c r="D6795" s="61">
        <v>2.64</v>
      </c>
      <c r="E6795" s="224">
        <v>0</v>
      </c>
    </row>
    <row r="6796" spans="1:5" x14ac:dyDescent="0.2">
      <c r="A6796" s="223">
        <v>106408</v>
      </c>
      <c r="B6796" s="7" t="s">
        <v>6784</v>
      </c>
      <c r="C6796" s="60" t="s">
        <v>188</v>
      </c>
      <c r="D6796" s="61">
        <v>8.93</v>
      </c>
      <c r="E6796" s="224">
        <v>0</v>
      </c>
    </row>
    <row r="6797" spans="1:5" x14ac:dyDescent="0.2">
      <c r="A6797" s="223">
        <v>106409</v>
      </c>
      <c r="B6797" s="7" t="s">
        <v>6785</v>
      </c>
      <c r="C6797" s="60" t="s">
        <v>188</v>
      </c>
      <c r="D6797" s="61">
        <v>4.2</v>
      </c>
      <c r="E6797" s="224">
        <v>0</v>
      </c>
    </row>
    <row r="6798" spans="1:5" x14ac:dyDescent="0.2">
      <c r="A6798" s="223">
        <v>91279</v>
      </c>
      <c r="B6798" s="7" t="s">
        <v>6786</v>
      </c>
      <c r="C6798" s="60" t="s">
        <v>188</v>
      </c>
      <c r="D6798" s="61">
        <v>0.51</v>
      </c>
      <c r="E6798" s="224">
        <v>0</v>
      </c>
    </row>
    <row r="6799" spans="1:5" x14ac:dyDescent="0.2">
      <c r="A6799" s="223">
        <v>91280</v>
      </c>
      <c r="B6799" s="7" t="s">
        <v>6787</v>
      </c>
      <c r="C6799" s="60" t="s">
        <v>188</v>
      </c>
      <c r="D6799" s="61">
        <v>0.11</v>
      </c>
      <c r="E6799" s="224">
        <v>0</v>
      </c>
    </row>
    <row r="6800" spans="1:5" x14ac:dyDescent="0.2">
      <c r="A6800" s="223">
        <v>91281</v>
      </c>
      <c r="B6800" s="7" t="s">
        <v>6788</v>
      </c>
      <c r="C6800" s="60" t="s">
        <v>188</v>
      </c>
      <c r="D6800" s="61">
        <v>0.64</v>
      </c>
      <c r="E6800" s="224">
        <v>0</v>
      </c>
    </row>
    <row r="6801" spans="1:5" x14ac:dyDescent="0.2">
      <c r="A6801" s="223">
        <v>91282</v>
      </c>
      <c r="B6801" s="7" t="s">
        <v>6789</v>
      </c>
      <c r="C6801" s="60" t="s">
        <v>188</v>
      </c>
      <c r="D6801" s="61">
        <v>9.09</v>
      </c>
      <c r="E6801" s="224">
        <v>0</v>
      </c>
    </row>
    <row r="6802" spans="1:5" x14ac:dyDescent="0.2">
      <c r="A6802" s="223">
        <v>95278</v>
      </c>
      <c r="B6802" s="7" t="s">
        <v>6790</v>
      </c>
      <c r="C6802" s="60" t="s">
        <v>188</v>
      </c>
      <c r="D6802" s="61">
        <v>0.73</v>
      </c>
      <c r="E6802" s="224">
        <v>0</v>
      </c>
    </row>
    <row r="6803" spans="1:5" x14ac:dyDescent="0.2">
      <c r="A6803" s="223">
        <v>95279</v>
      </c>
      <c r="B6803" s="7" t="s">
        <v>6791</v>
      </c>
      <c r="C6803" s="60" t="s">
        <v>188</v>
      </c>
      <c r="D6803" s="61">
        <v>0.15</v>
      </c>
      <c r="E6803" s="224">
        <v>0</v>
      </c>
    </row>
    <row r="6804" spans="1:5" x14ac:dyDescent="0.2">
      <c r="A6804" s="223">
        <v>95280</v>
      </c>
      <c r="B6804" s="7" t="s">
        <v>6792</v>
      </c>
      <c r="C6804" s="60" t="s">
        <v>188</v>
      </c>
      <c r="D6804" s="61">
        <v>0.71</v>
      </c>
      <c r="E6804" s="224">
        <v>0</v>
      </c>
    </row>
    <row r="6805" spans="1:5" x14ac:dyDescent="0.2">
      <c r="A6805" s="223">
        <v>95281</v>
      </c>
      <c r="B6805" s="7" t="s">
        <v>6793</v>
      </c>
      <c r="C6805" s="60" t="s">
        <v>188</v>
      </c>
      <c r="D6805" s="61">
        <v>9.02</v>
      </c>
      <c r="E6805" s="224">
        <v>0</v>
      </c>
    </row>
    <row r="6806" spans="1:5" x14ac:dyDescent="0.2">
      <c r="A6806" s="223">
        <v>95124</v>
      </c>
      <c r="B6806" s="7" t="s">
        <v>6794</v>
      </c>
      <c r="C6806" s="60" t="s">
        <v>188</v>
      </c>
      <c r="D6806" s="61">
        <v>6.26</v>
      </c>
      <c r="E6806" s="224">
        <v>0</v>
      </c>
    </row>
    <row r="6807" spans="1:5" x14ac:dyDescent="0.2">
      <c r="A6807" s="223">
        <v>95123</v>
      </c>
      <c r="B6807" s="7" t="s">
        <v>6795</v>
      </c>
      <c r="C6807" s="60" t="s">
        <v>188</v>
      </c>
      <c r="D6807" s="61">
        <v>20.309999999999999</v>
      </c>
      <c r="E6807" s="224">
        <v>0</v>
      </c>
    </row>
    <row r="6808" spans="1:5" x14ac:dyDescent="0.2">
      <c r="A6808" s="223">
        <v>95125</v>
      </c>
      <c r="B6808" s="7" t="s">
        <v>6796</v>
      </c>
      <c r="C6808" s="60" t="s">
        <v>188</v>
      </c>
      <c r="D6808" s="61">
        <v>22.22</v>
      </c>
      <c r="E6808" s="224">
        <v>0</v>
      </c>
    </row>
    <row r="6809" spans="1:5" x14ac:dyDescent="0.2">
      <c r="A6809" s="223">
        <v>95126</v>
      </c>
      <c r="B6809" s="7" t="s">
        <v>6797</v>
      </c>
      <c r="C6809" s="60" t="s">
        <v>188</v>
      </c>
      <c r="D6809" s="61">
        <v>150.12</v>
      </c>
      <c r="E6809" s="224">
        <v>0</v>
      </c>
    </row>
    <row r="6810" spans="1:5" x14ac:dyDescent="0.2">
      <c r="A6810" s="223">
        <v>92040</v>
      </c>
      <c r="B6810" s="7" t="s">
        <v>6798</v>
      </c>
      <c r="C6810" s="60" t="s">
        <v>188</v>
      </c>
      <c r="D6810" s="61">
        <v>7.36</v>
      </c>
      <c r="E6810" s="224">
        <v>0</v>
      </c>
    </row>
    <row r="6811" spans="1:5" x14ac:dyDescent="0.2">
      <c r="A6811" s="223">
        <v>92041</v>
      </c>
      <c r="B6811" s="7" t="s">
        <v>6799</v>
      </c>
      <c r="C6811" s="60" t="s">
        <v>188</v>
      </c>
      <c r="D6811" s="61">
        <v>1.51</v>
      </c>
      <c r="E6811" s="224">
        <v>0</v>
      </c>
    </row>
    <row r="6812" spans="1:5" x14ac:dyDescent="0.2">
      <c r="A6812" s="223">
        <v>92042</v>
      </c>
      <c r="B6812" s="7" t="s">
        <v>6800</v>
      </c>
      <c r="C6812" s="60" t="s">
        <v>188</v>
      </c>
      <c r="D6812" s="61">
        <v>6.13</v>
      </c>
      <c r="E6812" s="224">
        <v>0</v>
      </c>
    </row>
    <row r="6813" spans="1:5" x14ac:dyDescent="0.2">
      <c r="A6813" s="223">
        <v>106410</v>
      </c>
      <c r="B6813" s="7" t="s">
        <v>6801</v>
      </c>
      <c r="C6813" s="60" t="s">
        <v>188</v>
      </c>
      <c r="D6813" s="61">
        <v>6.19</v>
      </c>
      <c r="E6813" s="224">
        <v>0</v>
      </c>
    </row>
    <row r="6814" spans="1:5" x14ac:dyDescent="0.2">
      <c r="A6814" s="223">
        <v>106411</v>
      </c>
      <c r="B6814" s="7" t="s">
        <v>6802</v>
      </c>
      <c r="C6814" s="60" t="s">
        <v>188</v>
      </c>
      <c r="D6814" s="61">
        <v>2.63</v>
      </c>
      <c r="E6814" s="224">
        <v>0</v>
      </c>
    </row>
    <row r="6815" spans="1:5" x14ac:dyDescent="0.2">
      <c r="A6815" s="223">
        <v>106412</v>
      </c>
      <c r="B6815" s="7" t="s">
        <v>6803</v>
      </c>
      <c r="C6815" s="60" t="s">
        <v>188</v>
      </c>
      <c r="D6815" s="61">
        <v>6.78</v>
      </c>
      <c r="E6815" s="224">
        <v>0</v>
      </c>
    </row>
    <row r="6816" spans="1:5" x14ac:dyDescent="0.2">
      <c r="A6816" s="223">
        <v>106413</v>
      </c>
      <c r="B6816" s="7" t="s">
        <v>6804</v>
      </c>
      <c r="C6816" s="60" t="s">
        <v>188</v>
      </c>
      <c r="D6816" s="61">
        <v>2.59</v>
      </c>
      <c r="E6816" s="224">
        <v>0</v>
      </c>
    </row>
    <row r="6817" spans="1:5" x14ac:dyDescent="0.2">
      <c r="A6817" s="223">
        <v>92114</v>
      </c>
      <c r="B6817" s="7" t="s">
        <v>6805</v>
      </c>
      <c r="C6817" s="60" t="s">
        <v>188</v>
      </c>
      <c r="D6817" s="61">
        <v>0.21</v>
      </c>
      <c r="E6817" s="224">
        <v>0</v>
      </c>
    </row>
    <row r="6818" spans="1:5" x14ac:dyDescent="0.2">
      <c r="A6818" s="223">
        <v>92115</v>
      </c>
      <c r="B6818" s="7" t="s">
        <v>6806</v>
      </c>
      <c r="C6818" s="60" t="s">
        <v>188</v>
      </c>
      <c r="D6818" s="61">
        <v>0.04</v>
      </c>
      <c r="E6818" s="224">
        <v>0</v>
      </c>
    </row>
    <row r="6819" spans="1:5" x14ac:dyDescent="0.2">
      <c r="A6819" s="223">
        <v>92116</v>
      </c>
      <c r="B6819" s="7" t="s">
        <v>6807</v>
      </c>
      <c r="C6819" s="60" t="s">
        <v>188</v>
      </c>
      <c r="D6819" s="61">
        <v>0.15</v>
      </c>
      <c r="E6819" s="224">
        <v>0</v>
      </c>
    </row>
    <row r="6820" spans="1:5" x14ac:dyDescent="0.2">
      <c r="A6820" s="223">
        <v>102915</v>
      </c>
      <c r="B6820" s="7" t="s">
        <v>6808</v>
      </c>
      <c r="C6820" s="60" t="s">
        <v>188</v>
      </c>
      <c r="D6820" s="61">
        <v>0.64</v>
      </c>
      <c r="E6820" s="224">
        <v>0</v>
      </c>
    </row>
    <row r="6821" spans="1:5" x14ac:dyDescent="0.2">
      <c r="A6821" s="223">
        <v>95716</v>
      </c>
      <c r="B6821" s="7" t="s">
        <v>6809</v>
      </c>
      <c r="C6821" s="60" t="s">
        <v>188</v>
      </c>
      <c r="D6821" s="61">
        <v>65.91</v>
      </c>
      <c r="E6821" s="224">
        <v>0</v>
      </c>
    </row>
    <row r="6822" spans="1:5" x14ac:dyDescent="0.2">
      <c r="A6822" s="223">
        <v>95717</v>
      </c>
      <c r="B6822" s="7" t="s">
        <v>6810</v>
      </c>
      <c r="C6822" s="60" t="s">
        <v>188</v>
      </c>
      <c r="D6822" s="61">
        <v>17.420000000000002</v>
      </c>
      <c r="E6822" s="224">
        <v>0</v>
      </c>
    </row>
    <row r="6823" spans="1:5" x14ac:dyDescent="0.2">
      <c r="A6823" s="223">
        <v>95718</v>
      </c>
      <c r="B6823" s="7" t="s">
        <v>6811</v>
      </c>
      <c r="C6823" s="60" t="s">
        <v>188</v>
      </c>
      <c r="D6823" s="61">
        <v>82.39</v>
      </c>
      <c r="E6823" s="224">
        <v>0</v>
      </c>
    </row>
    <row r="6824" spans="1:5" x14ac:dyDescent="0.2">
      <c r="A6824" s="223">
        <v>95719</v>
      </c>
      <c r="B6824" s="7" t="s">
        <v>6812</v>
      </c>
      <c r="C6824" s="60" t="s">
        <v>188</v>
      </c>
      <c r="D6824" s="61">
        <v>91.68</v>
      </c>
      <c r="E6824" s="224">
        <v>0</v>
      </c>
    </row>
    <row r="6825" spans="1:5" x14ac:dyDescent="0.2">
      <c r="A6825" s="223">
        <v>104712</v>
      </c>
      <c r="B6825" s="7" t="s">
        <v>6813</v>
      </c>
      <c r="C6825" s="60" t="s">
        <v>188</v>
      </c>
      <c r="D6825" s="61">
        <v>61.95</v>
      </c>
      <c r="E6825" s="224">
        <v>0</v>
      </c>
    </row>
    <row r="6826" spans="1:5" x14ac:dyDescent="0.2">
      <c r="A6826" s="223">
        <v>104713</v>
      </c>
      <c r="B6826" s="7" t="s">
        <v>6814</v>
      </c>
      <c r="C6826" s="60" t="s">
        <v>188</v>
      </c>
      <c r="D6826" s="61">
        <v>16.37</v>
      </c>
      <c r="E6826" s="224">
        <v>0</v>
      </c>
    </row>
    <row r="6827" spans="1:5" x14ac:dyDescent="0.2">
      <c r="A6827" s="223">
        <v>104714</v>
      </c>
      <c r="B6827" s="7" t="s">
        <v>6815</v>
      </c>
      <c r="C6827" s="60" t="s">
        <v>188</v>
      </c>
      <c r="D6827" s="61">
        <v>77.430000000000007</v>
      </c>
      <c r="E6827" s="224">
        <v>0</v>
      </c>
    </row>
    <row r="6828" spans="1:5" x14ac:dyDescent="0.2">
      <c r="A6828" s="223">
        <v>104715</v>
      </c>
      <c r="B6828" s="7" t="s">
        <v>6816</v>
      </c>
      <c r="C6828" s="60" t="s">
        <v>188</v>
      </c>
      <c r="D6828" s="61">
        <v>91.68</v>
      </c>
      <c r="E6828" s="224">
        <v>0</v>
      </c>
    </row>
    <row r="6829" spans="1:5" x14ac:dyDescent="0.2">
      <c r="A6829" s="223">
        <v>106397</v>
      </c>
      <c r="B6829" s="7" t="s">
        <v>6817</v>
      </c>
      <c r="C6829" s="60" t="s">
        <v>188</v>
      </c>
      <c r="D6829" s="61">
        <v>91.68</v>
      </c>
      <c r="E6829" s="224">
        <v>0</v>
      </c>
    </row>
    <row r="6830" spans="1:5" x14ac:dyDescent="0.2">
      <c r="A6830" s="223">
        <v>106403</v>
      </c>
      <c r="B6830" s="7" t="s">
        <v>6818</v>
      </c>
      <c r="C6830" s="60" t="s">
        <v>188</v>
      </c>
      <c r="D6830" s="61">
        <v>91.68</v>
      </c>
      <c r="E6830" s="224">
        <v>0</v>
      </c>
    </row>
    <row r="6831" spans="1:5" x14ac:dyDescent="0.2">
      <c r="A6831" s="223">
        <v>102897</v>
      </c>
      <c r="B6831" s="7" t="s">
        <v>6819</v>
      </c>
      <c r="C6831" s="60" t="s">
        <v>188</v>
      </c>
      <c r="D6831" s="61">
        <v>91.68</v>
      </c>
      <c r="E6831" s="224">
        <v>0</v>
      </c>
    </row>
    <row r="6832" spans="1:5" x14ac:dyDescent="0.2">
      <c r="A6832" s="223">
        <v>5627</v>
      </c>
      <c r="B6832" s="7" t="s">
        <v>6820</v>
      </c>
      <c r="C6832" s="60" t="s">
        <v>188</v>
      </c>
      <c r="D6832" s="61">
        <v>47.6</v>
      </c>
      <c r="E6832" s="224">
        <v>0</v>
      </c>
    </row>
    <row r="6833" spans="1:5" x14ac:dyDescent="0.2">
      <c r="A6833" s="223">
        <v>5628</v>
      </c>
      <c r="B6833" s="7" t="s">
        <v>6821</v>
      </c>
      <c r="C6833" s="60" t="s">
        <v>188</v>
      </c>
      <c r="D6833" s="61">
        <v>12.58</v>
      </c>
      <c r="E6833" s="224">
        <v>0</v>
      </c>
    </row>
    <row r="6834" spans="1:5" x14ac:dyDescent="0.2">
      <c r="A6834" s="223">
        <v>5629</v>
      </c>
      <c r="B6834" s="7" t="s">
        <v>6822</v>
      </c>
      <c r="C6834" s="60" t="s">
        <v>188</v>
      </c>
      <c r="D6834" s="61">
        <v>59.5</v>
      </c>
      <c r="E6834" s="224">
        <v>0</v>
      </c>
    </row>
    <row r="6835" spans="1:5" x14ac:dyDescent="0.2">
      <c r="A6835" s="223">
        <v>5630</v>
      </c>
      <c r="B6835" s="7" t="s">
        <v>6823</v>
      </c>
      <c r="C6835" s="60" t="s">
        <v>188</v>
      </c>
      <c r="D6835" s="61">
        <v>65.69</v>
      </c>
      <c r="E6835" s="224">
        <v>0</v>
      </c>
    </row>
    <row r="6836" spans="1:5" x14ac:dyDescent="0.2">
      <c r="A6836" s="223">
        <v>88900</v>
      </c>
      <c r="B6836" s="7" t="s">
        <v>6824</v>
      </c>
      <c r="C6836" s="60" t="s">
        <v>188</v>
      </c>
      <c r="D6836" s="61">
        <v>53.86</v>
      </c>
      <c r="E6836" s="224">
        <v>0</v>
      </c>
    </row>
    <row r="6837" spans="1:5" x14ac:dyDescent="0.2">
      <c r="A6837" s="223">
        <v>88902</v>
      </c>
      <c r="B6837" s="7" t="s">
        <v>6825</v>
      </c>
      <c r="C6837" s="60" t="s">
        <v>188</v>
      </c>
      <c r="D6837" s="61">
        <v>14.23</v>
      </c>
      <c r="E6837" s="224">
        <v>0</v>
      </c>
    </row>
    <row r="6838" spans="1:5" x14ac:dyDescent="0.2">
      <c r="A6838" s="223">
        <v>88903</v>
      </c>
      <c r="B6838" s="7" t="s">
        <v>6826</v>
      </c>
      <c r="C6838" s="60" t="s">
        <v>188</v>
      </c>
      <c r="D6838" s="61">
        <v>67.319999999999993</v>
      </c>
      <c r="E6838" s="224">
        <v>0</v>
      </c>
    </row>
    <row r="6839" spans="1:5" x14ac:dyDescent="0.2">
      <c r="A6839" s="223">
        <v>88904</v>
      </c>
      <c r="B6839" s="7" t="s">
        <v>6827</v>
      </c>
      <c r="C6839" s="60" t="s">
        <v>188</v>
      </c>
      <c r="D6839" s="61">
        <v>91.68</v>
      </c>
      <c r="E6839" s="224">
        <v>0</v>
      </c>
    </row>
    <row r="6840" spans="1:5" x14ac:dyDescent="0.2">
      <c r="A6840" s="223">
        <v>88569</v>
      </c>
      <c r="B6840" s="7" t="s">
        <v>6828</v>
      </c>
      <c r="C6840" s="60" t="s">
        <v>188</v>
      </c>
      <c r="D6840" s="61">
        <v>4.21</v>
      </c>
      <c r="E6840" s="224">
        <v>0</v>
      </c>
    </row>
    <row r="6841" spans="1:5" x14ac:dyDescent="0.2">
      <c r="A6841" s="223">
        <v>88570</v>
      </c>
      <c r="B6841" s="7" t="s">
        <v>6829</v>
      </c>
      <c r="C6841" s="60" t="s">
        <v>188</v>
      </c>
      <c r="D6841" s="61">
        <v>1.46</v>
      </c>
      <c r="E6841" s="224">
        <v>0</v>
      </c>
    </row>
    <row r="6842" spans="1:5" x14ac:dyDescent="0.2">
      <c r="A6842" s="223">
        <v>5765</v>
      </c>
      <c r="B6842" s="7" t="s">
        <v>6830</v>
      </c>
      <c r="C6842" s="60" t="s">
        <v>188</v>
      </c>
      <c r="D6842" s="61">
        <v>5.27</v>
      </c>
      <c r="E6842" s="224">
        <v>0</v>
      </c>
    </row>
    <row r="6843" spans="1:5" x14ac:dyDescent="0.2">
      <c r="A6843" s="223">
        <v>5766</v>
      </c>
      <c r="B6843" s="7" t="s">
        <v>6831</v>
      </c>
      <c r="C6843" s="60" t="s">
        <v>188</v>
      </c>
      <c r="D6843" s="61">
        <v>3</v>
      </c>
      <c r="E6843" s="224">
        <v>0</v>
      </c>
    </row>
    <row r="6844" spans="1:5" x14ac:dyDescent="0.2">
      <c r="A6844" s="223">
        <v>91468</v>
      </c>
      <c r="B6844" s="7" t="s">
        <v>6832</v>
      </c>
      <c r="C6844" s="60" t="s">
        <v>188</v>
      </c>
      <c r="D6844" s="61">
        <v>29.87</v>
      </c>
      <c r="E6844" s="224">
        <v>0</v>
      </c>
    </row>
    <row r="6845" spans="1:5" x14ac:dyDescent="0.2">
      <c r="A6845" s="223">
        <v>91484</v>
      </c>
      <c r="B6845" s="7" t="s">
        <v>6833</v>
      </c>
      <c r="C6845" s="60" t="s">
        <v>188</v>
      </c>
      <c r="D6845" s="61">
        <v>4.72</v>
      </c>
      <c r="E6845" s="224">
        <v>0</v>
      </c>
    </row>
    <row r="6846" spans="1:5" x14ac:dyDescent="0.2">
      <c r="A6846" s="223">
        <v>91469</v>
      </c>
      <c r="B6846" s="7" t="s">
        <v>6834</v>
      </c>
      <c r="C6846" s="60" t="s">
        <v>188</v>
      </c>
      <c r="D6846" s="61">
        <v>11.7</v>
      </c>
      <c r="E6846" s="224">
        <v>0</v>
      </c>
    </row>
    <row r="6847" spans="1:5" x14ac:dyDescent="0.2">
      <c r="A6847" s="223">
        <v>83361</v>
      </c>
      <c r="B6847" s="7" t="s">
        <v>6835</v>
      </c>
      <c r="C6847" s="60" t="s">
        <v>188</v>
      </c>
      <c r="D6847" s="61">
        <v>50.34</v>
      </c>
      <c r="E6847" s="224">
        <v>0</v>
      </c>
    </row>
    <row r="6848" spans="1:5" x14ac:dyDescent="0.2">
      <c r="A6848" s="223">
        <v>91485</v>
      </c>
      <c r="B6848" s="7" t="s">
        <v>6836</v>
      </c>
      <c r="C6848" s="60" t="s">
        <v>188</v>
      </c>
      <c r="D6848" s="61">
        <v>157.80000000000001</v>
      </c>
      <c r="E6848" s="224">
        <v>0</v>
      </c>
    </row>
    <row r="6849" spans="1:5" x14ac:dyDescent="0.2">
      <c r="A6849" s="223">
        <v>89230</v>
      </c>
      <c r="B6849" s="7" t="s">
        <v>6837</v>
      </c>
      <c r="C6849" s="60" t="s">
        <v>188</v>
      </c>
      <c r="D6849" s="61">
        <v>126.34</v>
      </c>
      <c r="E6849" s="224">
        <v>0</v>
      </c>
    </row>
    <row r="6850" spans="1:5" x14ac:dyDescent="0.2">
      <c r="A6850" s="223">
        <v>89231</v>
      </c>
      <c r="B6850" s="7" t="s">
        <v>6838</v>
      </c>
      <c r="C6850" s="60" t="s">
        <v>188</v>
      </c>
      <c r="D6850" s="61">
        <v>38.68</v>
      </c>
      <c r="E6850" s="224">
        <v>0</v>
      </c>
    </row>
    <row r="6851" spans="1:5" x14ac:dyDescent="0.2">
      <c r="A6851" s="223">
        <v>89232</v>
      </c>
      <c r="B6851" s="7" t="s">
        <v>6839</v>
      </c>
      <c r="C6851" s="60" t="s">
        <v>188</v>
      </c>
      <c r="D6851" s="61">
        <v>225.36</v>
      </c>
      <c r="E6851" s="224">
        <v>0</v>
      </c>
    </row>
    <row r="6852" spans="1:5" x14ac:dyDescent="0.2">
      <c r="A6852" s="223">
        <v>89233</v>
      </c>
      <c r="B6852" s="7" t="s">
        <v>6840</v>
      </c>
      <c r="C6852" s="60" t="s">
        <v>188</v>
      </c>
      <c r="D6852" s="61">
        <v>170.37</v>
      </c>
      <c r="E6852" s="224">
        <v>0</v>
      </c>
    </row>
    <row r="6853" spans="1:5" x14ac:dyDescent="0.2">
      <c r="A6853" s="223">
        <v>89236</v>
      </c>
      <c r="B6853" s="7" t="s">
        <v>6841</v>
      </c>
      <c r="C6853" s="60" t="s">
        <v>188</v>
      </c>
      <c r="D6853" s="61">
        <v>295.13</v>
      </c>
      <c r="E6853" s="224">
        <v>0</v>
      </c>
    </row>
    <row r="6854" spans="1:5" x14ac:dyDescent="0.2">
      <c r="A6854" s="223">
        <v>89237</v>
      </c>
      <c r="B6854" s="7" t="s">
        <v>6842</v>
      </c>
      <c r="C6854" s="60" t="s">
        <v>188</v>
      </c>
      <c r="D6854" s="61">
        <v>90.37</v>
      </c>
      <c r="E6854" s="224">
        <v>0</v>
      </c>
    </row>
    <row r="6855" spans="1:5" x14ac:dyDescent="0.2">
      <c r="A6855" s="223">
        <v>89238</v>
      </c>
      <c r="B6855" s="7" t="s">
        <v>6843</v>
      </c>
      <c r="C6855" s="60" t="s">
        <v>188</v>
      </c>
      <c r="D6855" s="61">
        <v>526.44000000000005</v>
      </c>
      <c r="E6855" s="224">
        <v>0</v>
      </c>
    </row>
    <row r="6856" spans="1:5" x14ac:dyDescent="0.2">
      <c r="A6856" s="223">
        <v>89239</v>
      </c>
      <c r="B6856" s="7" t="s">
        <v>6844</v>
      </c>
      <c r="C6856" s="60" t="s">
        <v>188</v>
      </c>
      <c r="D6856" s="61">
        <v>450.54</v>
      </c>
      <c r="E6856" s="224">
        <v>0</v>
      </c>
    </row>
    <row r="6857" spans="1:5" x14ac:dyDescent="0.2">
      <c r="A6857" s="223">
        <v>102933</v>
      </c>
      <c r="B6857" s="7" t="s">
        <v>6845</v>
      </c>
      <c r="C6857" s="60" t="s">
        <v>188</v>
      </c>
      <c r="D6857" s="61">
        <v>0.95</v>
      </c>
      <c r="E6857" s="224">
        <v>0</v>
      </c>
    </row>
    <row r="6858" spans="1:5" x14ac:dyDescent="0.2">
      <c r="A6858" s="223">
        <v>93411</v>
      </c>
      <c r="B6858" s="7" t="s">
        <v>6846</v>
      </c>
      <c r="C6858" s="60" t="s">
        <v>188</v>
      </c>
      <c r="D6858" s="61">
        <v>0.35</v>
      </c>
      <c r="E6858" s="224">
        <v>0</v>
      </c>
    </row>
    <row r="6859" spans="1:5" x14ac:dyDescent="0.2">
      <c r="A6859" s="223">
        <v>93412</v>
      </c>
      <c r="B6859" s="7" t="s">
        <v>6847</v>
      </c>
      <c r="C6859" s="60" t="s">
        <v>188</v>
      </c>
      <c r="D6859" s="61">
        <v>0.12</v>
      </c>
      <c r="E6859" s="224">
        <v>0</v>
      </c>
    </row>
    <row r="6860" spans="1:5" x14ac:dyDescent="0.2">
      <c r="A6860" s="223">
        <v>93413</v>
      </c>
      <c r="B6860" s="7" t="s">
        <v>6848</v>
      </c>
      <c r="C6860" s="60" t="s">
        <v>188</v>
      </c>
      <c r="D6860" s="61">
        <v>0.31</v>
      </c>
      <c r="E6860" s="224">
        <v>0</v>
      </c>
    </row>
    <row r="6861" spans="1:5" x14ac:dyDescent="0.2">
      <c r="A6861" s="223">
        <v>93414</v>
      </c>
      <c r="B6861" s="7" t="s">
        <v>6849</v>
      </c>
      <c r="C6861" s="60" t="s">
        <v>188</v>
      </c>
      <c r="D6861" s="61">
        <v>11.41</v>
      </c>
      <c r="E6861" s="224">
        <v>0</v>
      </c>
    </row>
    <row r="6862" spans="1:5" x14ac:dyDescent="0.2">
      <c r="A6862" s="223">
        <v>88855</v>
      </c>
      <c r="B6862" s="7" t="s">
        <v>6850</v>
      </c>
      <c r="C6862" s="60" t="s">
        <v>188</v>
      </c>
      <c r="D6862" s="61">
        <v>4.1900000000000004</v>
      </c>
      <c r="E6862" s="224">
        <v>0</v>
      </c>
    </row>
    <row r="6863" spans="1:5" x14ac:dyDescent="0.2">
      <c r="A6863" s="223">
        <v>88856</v>
      </c>
      <c r="B6863" s="7" t="s">
        <v>6851</v>
      </c>
      <c r="C6863" s="60" t="s">
        <v>188</v>
      </c>
      <c r="D6863" s="61">
        <v>1.1499999999999999</v>
      </c>
      <c r="E6863" s="224">
        <v>0</v>
      </c>
    </row>
    <row r="6864" spans="1:5" x14ac:dyDescent="0.2">
      <c r="A6864" s="223">
        <v>5658</v>
      </c>
      <c r="B6864" s="7" t="s">
        <v>6852</v>
      </c>
      <c r="C6864" s="60" t="s">
        <v>188</v>
      </c>
      <c r="D6864" s="61">
        <v>2.91</v>
      </c>
      <c r="E6864" s="224">
        <v>0</v>
      </c>
    </row>
    <row r="6865" spans="1:5" x14ac:dyDescent="0.2">
      <c r="A6865" s="223">
        <v>53840</v>
      </c>
      <c r="B6865" s="7" t="s">
        <v>6853</v>
      </c>
      <c r="C6865" s="60" t="s">
        <v>188</v>
      </c>
      <c r="D6865" s="61">
        <v>3.29</v>
      </c>
      <c r="E6865" s="224">
        <v>0</v>
      </c>
    </row>
    <row r="6866" spans="1:5" x14ac:dyDescent="0.2">
      <c r="A6866" s="223">
        <v>87026</v>
      </c>
      <c r="B6866" s="7" t="s">
        <v>6854</v>
      </c>
      <c r="C6866" s="60" t="s">
        <v>188</v>
      </c>
      <c r="D6866" s="61">
        <v>0.9</v>
      </c>
      <c r="E6866" s="224">
        <v>0</v>
      </c>
    </row>
    <row r="6867" spans="1:5" x14ac:dyDescent="0.2">
      <c r="A6867" s="223">
        <v>53841</v>
      </c>
      <c r="B6867" s="7" t="s">
        <v>6855</v>
      </c>
      <c r="C6867" s="60" t="s">
        <v>188</v>
      </c>
      <c r="D6867" s="61">
        <v>2.2799999999999998</v>
      </c>
      <c r="E6867" s="224">
        <v>0</v>
      </c>
    </row>
    <row r="6868" spans="1:5" x14ac:dyDescent="0.2">
      <c r="A6868" s="223">
        <v>95209</v>
      </c>
      <c r="B6868" s="7" t="s">
        <v>6856</v>
      </c>
      <c r="C6868" s="60" t="s">
        <v>188</v>
      </c>
      <c r="D6868" s="61">
        <v>12.15</v>
      </c>
      <c r="E6868" s="224">
        <v>0</v>
      </c>
    </row>
    <row r="6869" spans="1:5" x14ac:dyDescent="0.2">
      <c r="A6869" s="223">
        <v>95210</v>
      </c>
      <c r="B6869" s="7" t="s">
        <v>6857</v>
      </c>
      <c r="C6869" s="60" t="s">
        <v>188</v>
      </c>
      <c r="D6869" s="61">
        <v>57.48</v>
      </c>
      <c r="E6869" s="224">
        <v>0</v>
      </c>
    </row>
    <row r="6870" spans="1:5" x14ac:dyDescent="0.2">
      <c r="A6870" s="223">
        <v>95211</v>
      </c>
      <c r="B6870" s="7" t="s">
        <v>6858</v>
      </c>
      <c r="C6870" s="60" t="s">
        <v>188</v>
      </c>
      <c r="D6870" s="61">
        <v>9.5299999999999994</v>
      </c>
      <c r="E6870" s="224">
        <v>0</v>
      </c>
    </row>
    <row r="6871" spans="1:5" x14ac:dyDescent="0.2">
      <c r="A6871" s="223">
        <v>93267</v>
      </c>
      <c r="B6871" s="7" t="s">
        <v>6859</v>
      </c>
      <c r="C6871" s="60" t="s">
        <v>188</v>
      </c>
      <c r="D6871" s="61">
        <v>26.09</v>
      </c>
      <c r="E6871" s="224">
        <v>0</v>
      </c>
    </row>
    <row r="6872" spans="1:5" x14ac:dyDescent="0.2">
      <c r="A6872" s="223">
        <v>93269</v>
      </c>
      <c r="B6872" s="7" t="s">
        <v>6860</v>
      </c>
      <c r="C6872" s="60" t="s">
        <v>188</v>
      </c>
      <c r="D6872" s="61">
        <v>9.7799999999999994</v>
      </c>
      <c r="E6872" s="224">
        <v>0</v>
      </c>
    </row>
    <row r="6873" spans="1:5" x14ac:dyDescent="0.2">
      <c r="A6873" s="223">
        <v>93270</v>
      </c>
      <c r="B6873" s="7" t="s">
        <v>6861</v>
      </c>
      <c r="C6873" s="60" t="s">
        <v>188</v>
      </c>
      <c r="D6873" s="61">
        <v>25.36</v>
      </c>
      <c r="E6873" s="224">
        <v>0</v>
      </c>
    </row>
    <row r="6874" spans="1:5" x14ac:dyDescent="0.2">
      <c r="A6874" s="223">
        <v>93271</v>
      </c>
      <c r="B6874" s="7" t="s">
        <v>6862</v>
      </c>
      <c r="C6874" s="60" t="s">
        <v>188</v>
      </c>
      <c r="D6874" s="61">
        <v>9.5299999999999994</v>
      </c>
      <c r="E6874" s="224">
        <v>0</v>
      </c>
    </row>
    <row r="6875" spans="1:5" x14ac:dyDescent="0.2">
      <c r="A6875" s="223">
        <v>95208</v>
      </c>
      <c r="B6875" s="7" t="s">
        <v>6863</v>
      </c>
      <c r="C6875" s="60" t="s">
        <v>188</v>
      </c>
      <c r="D6875" s="61">
        <v>52.55</v>
      </c>
      <c r="E6875" s="224">
        <v>0</v>
      </c>
    </row>
    <row r="6876" spans="1:5" x14ac:dyDescent="0.2">
      <c r="A6876" s="223">
        <v>83761</v>
      </c>
      <c r="B6876" s="7" t="s">
        <v>6864</v>
      </c>
      <c r="C6876" s="60" t="s">
        <v>188</v>
      </c>
      <c r="D6876" s="61">
        <v>9.8800000000000008</v>
      </c>
      <c r="E6876" s="224">
        <v>0</v>
      </c>
    </row>
    <row r="6877" spans="1:5" x14ac:dyDescent="0.2">
      <c r="A6877" s="223">
        <v>83764</v>
      </c>
      <c r="B6877" s="7" t="s">
        <v>6865</v>
      </c>
      <c r="C6877" s="60" t="s">
        <v>188</v>
      </c>
      <c r="D6877" s="61">
        <v>3.48</v>
      </c>
      <c r="E6877" s="224">
        <v>0</v>
      </c>
    </row>
    <row r="6878" spans="1:5" x14ac:dyDescent="0.2">
      <c r="A6878" s="223">
        <v>83762</v>
      </c>
      <c r="B6878" s="7" t="s">
        <v>6866</v>
      </c>
      <c r="C6878" s="60" t="s">
        <v>188</v>
      </c>
      <c r="D6878" s="61">
        <v>8.82</v>
      </c>
      <c r="E6878" s="224">
        <v>0</v>
      </c>
    </row>
    <row r="6879" spans="1:5" x14ac:dyDescent="0.2">
      <c r="A6879" s="223">
        <v>83763</v>
      </c>
      <c r="B6879" s="7" t="s">
        <v>6867</v>
      </c>
      <c r="C6879" s="60" t="s">
        <v>188</v>
      </c>
      <c r="D6879" s="61">
        <v>51.17</v>
      </c>
      <c r="E6879" s="224">
        <v>0</v>
      </c>
    </row>
    <row r="6880" spans="1:5" x14ac:dyDescent="0.2">
      <c r="A6880" s="223">
        <v>95874</v>
      </c>
      <c r="B6880" s="7" t="s">
        <v>6868</v>
      </c>
      <c r="C6880" s="60" t="s">
        <v>188</v>
      </c>
      <c r="D6880" s="61">
        <v>10.56</v>
      </c>
      <c r="E6880" s="224">
        <v>0</v>
      </c>
    </row>
    <row r="6881" spans="1:5" x14ac:dyDescent="0.2">
      <c r="A6881" s="223">
        <v>95869</v>
      </c>
      <c r="B6881" s="7" t="s">
        <v>6869</v>
      </c>
      <c r="C6881" s="60" t="s">
        <v>188</v>
      </c>
      <c r="D6881" s="61">
        <v>3.72</v>
      </c>
      <c r="E6881" s="224">
        <v>0</v>
      </c>
    </row>
    <row r="6882" spans="1:5" x14ac:dyDescent="0.2">
      <c r="A6882" s="223">
        <v>95870</v>
      </c>
      <c r="B6882" s="7" t="s">
        <v>6870</v>
      </c>
      <c r="C6882" s="60" t="s">
        <v>188</v>
      </c>
      <c r="D6882" s="61">
        <v>9.42</v>
      </c>
      <c r="E6882" s="224">
        <v>0</v>
      </c>
    </row>
    <row r="6883" spans="1:5" x14ac:dyDescent="0.2">
      <c r="A6883" s="223">
        <v>95871</v>
      </c>
      <c r="B6883" s="7" t="s">
        <v>6871</v>
      </c>
      <c r="C6883" s="60" t="s">
        <v>188</v>
      </c>
      <c r="D6883" s="61">
        <v>278.39999999999998</v>
      </c>
      <c r="E6883" s="224">
        <v>0</v>
      </c>
    </row>
    <row r="6884" spans="1:5" x14ac:dyDescent="0.2">
      <c r="A6884" s="223">
        <v>104687</v>
      </c>
      <c r="B6884" s="7" t="s">
        <v>6872</v>
      </c>
      <c r="C6884" s="60" t="s">
        <v>188</v>
      </c>
      <c r="D6884" s="61">
        <v>458.23</v>
      </c>
      <c r="E6884" s="224">
        <v>0</v>
      </c>
    </row>
    <row r="6885" spans="1:5" x14ac:dyDescent="0.2">
      <c r="A6885" s="223">
        <v>73303</v>
      </c>
      <c r="B6885" s="7" t="s">
        <v>6873</v>
      </c>
      <c r="C6885" s="60" t="s">
        <v>188</v>
      </c>
      <c r="D6885" s="61">
        <v>7.42</v>
      </c>
      <c r="E6885" s="224">
        <v>0</v>
      </c>
    </row>
    <row r="6886" spans="1:5" x14ac:dyDescent="0.2">
      <c r="A6886" s="223">
        <v>93235</v>
      </c>
      <c r="B6886" s="7" t="s">
        <v>6874</v>
      </c>
      <c r="C6886" s="60" t="s">
        <v>188</v>
      </c>
      <c r="D6886" s="61">
        <v>2.61</v>
      </c>
      <c r="E6886" s="224">
        <v>0</v>
      </c>
    </row>
    <row r="6887" spans="1:5" x14ac:dyDescent="0.2">
      <c r="A6887" s="223">
        <v>73307</v>
      </c>
      <c r="B6887" s="7" t="s">
        <v>6875</v>
      </c>
      <c r="C6887" s="60" t="s">
        <v>188</v>
      </c>
      <c r="D6887" s="61">
        <v>6.62</v>
      </c>
      <c r="E6887" s="224">
        <v>0</v>
      </c>
    </row>
    <row r="6888" spans="1:5" x14ac:dyDescent="0.2">
      <c r="A6888" s="223">
        <v>73311</v>
      </c>
      <c r="B6888" s="7" t="s">
        <v>6876</v>
      </c>
      <c r="C6888" s="60" t="s">
        <v>188</v>
      </c>
      <c r="D6888" s="61">
        <v>181.59</v>
      </c>
      <c r="E6888" s="224">
        <v>0</v>
      </c>
    </row>
    <row r="6889" spans="1:5" x14ac:dyDescent="0.2">
      <c r="A6889" s="223">
        <v>93423</v>
      </c>
      <c r="B6889" s="7" t="s">
        <v>6877</v>
      </c>
      <c r="C6889" s="60" t="s">
        <v>188</v>
      </c>
      <c r="D6889" s="61">
        <v>6.6</v>
      </c>
      <c r="E6889" s="224">
        <v>0</v>
      </c>
    </row>
    <row r="6890" spans="1:5" x14ac:dyDescent="0.2">
      <c r="A6890" s="223">
        <v>93424</v>
      </c>
      <c r="B6890" s="7" t="s">
        <v>6878</v>
      </c>
      <c r="C6890" s="60" t="s">
        <v>188</v>
      </c>
      <c r="D6890" s="61">
        <v>2.3199999999999998</v>
      </c>
      <c r="E6890" s="224">
        <v>0</v>
      </c>
    </row>
    <row r="6891" spans="1:5" x14ac:dyDescent="0.2">
      <c r="A6891" s="223">
        <v>93425</v>
      </c>
      <c r="B6891" s="7" t="s">
        <v>6879</v>
      </c>
      <c r="C6891" s="60" t="s">
        <v>188</v>
      </c>
      <c r="D6891" s="61">
        <v>5.89</v>
      </c>
      <c r="E6891" s="224">
        <v>0</v>
      </c>
    </row>
    <row r="6892" spans="1:5" x14ac:dyDescent="0.2">
      <c r="A6892" s="223">
        <v>93426</v>
      </c>
      <c r="B6892" s="7" t="s">
        <v>6880</v>
      </c>
      <c r="C6892" s="60" t="s">
        <v>188</v>
      </c>
      <c r="D6892" s="61">
        <v>163.41</v>
      </c>
      <c r="E6892" s="224">
        <v>0</v>
      </c>
    </row>
    <row r="6893" spans="1:5" x14ac:dyDescent="0.2">
      <c r="A6893" s="223">
        <v>93417</v>
      </c>
      <c r="B6893" s="7" t="s">
        <v>6881</v>
      </c>
      <c r="C6893" s="60" t="s">
        <v>188</v>
      </c>
      <c r="D6893" s="61">
        <v>4.66</v>
      </c>
      <c r="E6893" s="224">
        <v>0</v>
      </c>
    </row>
    <row r="6894" spans="1:5" x14ac:dyDescent="0.2">
      <c r="A6894" s="223">
        <v>93418</v>
      </c>
      <c r="B6894" s="7" t="s">
        <v>6882</v>
      </c>
      <c r="C6894" s="60" t="s">
        <v>188</v>
      </c>
      <c r="D6894" s="61">
        <v>1.64</v>
      </c>
      <c r="E6894" s="224">
        <v>0</v>
      </c>
    </row>
    <row r="6895" spans="1:5" x14ac:dyDescent="0.2">
      <c r="A6895" s="223">
        <v>93419</v>
      </c>
      <c r="B6895" s="7" t="s">
        <v>6883</v>
      </c>
      <c r="C6895" s="60" t="s">
        <v>188</v>
      </c>
      <c r="D6895" s="61">
        <v>4.16</v>
      </c>
      <c r="E6895" s="224">
        <v>0</v>
      </c>
    </row>
    <row r="6896" spans="1:5" x14ac:dyDescent="0.2">
      <c r="A6896" s="223">
        <v>93420</v>
      </c>
      <c r="B6896" s="7" t="s">
        <v>6884</v>
      </c>
      <c r="C6896" s="60" t="s">
        <v>188</v>
      </c>
      <c r="D6896" s="61">
        <v>68.38</v>
      </c>
      <c r="E6896" s="224">
        <v>0</v>
      </c>
    </row>
    <row r="6897" spans="1:5" x14ac:dyDescent="0.2">
      <c r="A6897" s="223">
        <v>93277</v>
      </c>
      <c r="B6897" s="7" t="s">
        <v>6885</v>
      </c>
      <c r="C6897" s="60" t="s">
        <v>188</v>
      </c>
      <c r="D6897" s="61">
        <v>0.24</v>
      </c>
      <c r="E6897" s="224">
        <v>0</v>
      </c>
    </row>
    <row r="6898" spans="1:5" x14ac:dyDescent="0.2">
      <c r="A6898" s="223">
        <v>93278</v>
      </c>
      <c r="B6898" s="7" t="s">
        <v>6886</v>
      </c>
      <c r="C6898" s="60" t="s">
        <v>188</v>
      </c>
      <c r="D6898" s="61">
        <v>0.05</v>
      </c>
      <c r="E6898" s="224">
        <v>0</v>
      </c>
    </row>
    <row r="6899" spans="1:5" x14ac:dyDescent="0.2">
      <c r="A6899" s="223">
        <v>93279</v>
      </c>
      <c r="B6899" s="7" t="s">
        <v>6887</v>
      </c>
      <c r="C6899" s="60" t="s">
        <v>188</v>
      </c>
      <c r="D6899" s="61">
        <v>0.22</v>
      </c>
      <c r="E6899" s="224">
        <v>0</v>
      </c>
    </row>
    <row r="6900" spans="1:5" x14ac:dyDescent="0.2">
      <c r="A6900" s="223">
        <v>93280</v>
      </c>
      <c r="B6900" s="7" t="s">
        <v>6888</v>
      </c>
      <c r="C6900" s="60" t="s">
        <v>188</v>
      </c>
      <c r="D6900" s="61">
        <v>0.79</v>
      </c>
      <c r="E6900" s="224">
        <v>0</v>
      </c>
    </row>
    <row r="6901" spans="1:5" x14ac:dyDescent="0.2">
      <c r="A6901" s="223">
        <v>104912</v>
      </c>
      <c r="B6901" s="7" t="s">
        <v>6889</v>
      </c>
      <c r="C6901" s="60" t="s">
        <v>188</v>
      </c>
      <c r="D6901" s="61">
        <v>39.01</v>
      </c>
      <c r="E6901" s="224">
        <v>0</v>
      </c>
    </row>
    <row r="6902" spans="1:5" x14ac:dyDescent="0.2">
      <c r="A6902" s="223">
        <v>102843</v>
      </c>
      <c r="B6902" s="7" t="s">
        <v>6890</v>
      </c>
      <c r="C6902" s="60" t="s">
        <v>188</v>
      </c>
      <c r="D6902" s="61">
        <v>137.25</v>
      </c>
      <c r="E6902" s="224">
        <v>0</v>
      </c>
    </row>
    <row r="6903" spans="1:5" x14ac:dyDescent="0.2">
      <c r="A6903" s="223">
        <v>89267</v>
      </c>
      <c r="B6903" s="7" t="s">
        <v>6891</v>
      </c>
      <c r="C6903" s="60" t="s">
        <v>188</v>
      </c>
      <c r="D6903" s="61">
        <v>50.69</v>
      </c>
      <c r="E6903" s="224">
        <v>0</v>
      </c>
    </row>
    <row r="6904" spans="1:5" x14ac:dyDescent="0.2">
      <c r="A6904" s="223">
        <v>89269</v>
      </c>
      <c r="B6904" s="7" t="s">
        <v>6892</v>
      </c>
      <c r="C6904" s="60" t="s">
        <v>188</v>
      </c>
      <c r="D6904" s="61">
        <v>7.22</v>
      </c>
      <c r="E6904" s="224">
        <v>0</v>
      </c>
    </row>
    <row r="6905" spans="1:5" x14ac:dyDescent="0.2">
      <c r="A6905" s="223">
        <v>89268</v>
      </c>
      <c r="B6905" s="7" t="s">
        <v>6893</v>
      </c>
      <c r="C6905" s="60" t="s">
        <v>188</v>
      </c>
      <c r="D6905" s="61">
        <v>17.87</v>
      </c>
      <c r="E6905" s="224">
        <v>0</v>
      </c>
    </row>
    <row r="6906" spans="1:5" x14ac:dyDescent="0.2">
      <c r="A6906" s="223">
        <v>89270</v>
      </c>
      <c r="B6906" s="7" t="s">
        <v>6894</v>
      </c>
      <c r="C6906" s="60" t="s">
        <v>188</v>
      </c>
      <c r="D6906" s="61">
        <v>81.489999999999995</v>
      </c>
      <c r="E6906" s="224">
        <v>0</v>
      </c>
    </row>
    <row r="6907" spans="1:5" x14ac:dyDescent="0.2">
      <c r="A6907" s="223">
        <v>89271</v>
      </c>
      <c r="B6907" s="7" t="s">
        <v>6895</v>
      </c>
      <c r="C6907" s="60" t="s">
        <v>188</v>
      </c>
      <c r="D6907" s="61">
        <v>29.58</v>
      </c>
      <c r="E6907" s="224">
        <v>0</v>
      </c>
    </row>
    <row r="6908" spans="1:5" x14ac:dyDescent="0.2">
      <c r="A6908" s="223">
        <v>93283</v>
      </c>
      <c r="B6908" s="7" t="s">
        <v>6896</v>
      </c>
      <c r="C6908" s="60" t="s">
        <v>188</v>
      </c>
      <c r="D6908" s="61">
        <v>97.49</v>
      </c>
      <c r="E6908" s="224">
        <v>0</v>
      </c>
    </row>
    <row r="6909" spans="1:5" x14ac:dyDescent="0.2">
      <c r="A6909" s="223">
        <v>93296</v>
      </c>
      <c r="B6909" s="7" t="s">
        <v>6897</v>
      </c>
      <c r="C6909" s="60" t="s">
        <v>188</v>
      </c>
      <c r="D6909" s="61">
        <v>13.89</v>
      </c>
      <c r="E6909" s="224">
        <v>0</v>
      </c>
    </row>
    <row r="6910" spans="1:5" x14ac:dyDescent="0.2">
      <c r="A6910" s="223">
        <v>93284</v>
      </c>
      <c r="B6910" s="7" t="s">
        <v>6898</v>
      </c>
      <c r="C6910" s="60" t="s">
        <v>188</v>
      </c>
      <c r="D6910" s="61">
        <v>34.36</v>
      </c>
      <c r="E6910" s="224">
        <v>0</v>
      </c>
    </row>
    <row r="6911" spans="1:5" x14ac:dyDescent="0.2">
      <c r="A6911" s="223">
        <v>93285</v>
      </c>
      <c r="B6911" s="7" t="s">
        <v>6899</v>
      </c>
      <c r="C6911" s="60" t="s">
        <v>188</v>
      </c>
      <c r="D6911" s="61">
        <v>156.72</v>
      </c>
      <c r="E6911" s="224">
        <v>0</v>
      </c>
    </row>
    <row r="6912" spans="1:5" x14ac:dyDescent="0.2">
      <c r="A6912" s="223">
        <v>93286</v>
      </c>
      <c r="B6912" s="7" t="s">
        <v>6900</v>
      </c>
      <c r="C6912" s="60" t="s">
        <v>188</v>
      </c>
      <c r="D6912" s="61">
        <v>13.26</v>
      </c>
      <c r="E6912" s="224">
        <v>0</v>
      </c>
    </row>
    <row r="6913" spans="1:5" x14ac:dyDescent="0.2">
      <c r="A6913" s="223">
        <v>104709</v>
      </c>
      <c r="B6913" s="7" t="s">
        <v>6901</v>
      </c>
      <c r="C6913" s="60" t="s">
        <v>188</v>
      </c>
      <c r="D6913" s="61">
        <v>1192.55</v>
      </c>
      <c r="E6913" s="224">
        <v>0</v>
      </c>
    </row>
    <row r="6914" spans="1:5" x14ac:dyDescent="0.2">
      <c r="A6914" s="223">
        <v>104906</v>
      </c>
      <c r="B6914" s="7" t="s">
        <v>6902</v>
      </c>
      <c r="C6914" s="60" t="s">
        <v>188</v>
      </c>
      <c r="D6914" s="61">
        <v>100.65</v>
      </c>
      <c r="E6914" s="224">
        <v>0</v>
      </c>
    </row>
    <row r="6915" spans="1:5" x14ac:dyDescent="0.2">
      <c r="A6915" s="223">
        <v>102849</v>
      </c>
      <c r="B6915" s="7" t="s">
        <v>6903</v>
      </c>
      <c r="C6915" s="60" t="s">
        <v>188</v>
      </c>
      <c r="D6915" s="61">
        <v>67.099999999999994</v>
      </c>
      <c r="E6915" s="224">
        <v>0</v>
      </c>
    </row>
    <row r="6916" spans="1:5" x14ac:dyDescent="0.2">
      <c r="A6916" s="223">
        <v>102855</v>
      </c>
      <c r="B6916" s="7" t="s">
        <v>6904</v>
      </c>
      <c r="C6916" s="60" t="s">
        <v>188</v>
      </c>
      <c r="D6916" s="61">
        <v>67.099999999999994</v>
      </c>
      <c r="E6916" s="224">
        <v>0</v>
      </c>
    </row>
    <row r="6917" spans="1:5" x14ac:dyDescent="0.2">
      <c r="A6917" s="223">
        <v>106242</v>
      </c>
      <c r="B6917" s="7" t="s">
        <v>6905</v>
      </c>
      <c r="C6917" s="60" t="s">
        <v>188</v>
      </c>
      <c r="D6917" s="61">
        <v>49.52</v>
      </c>
      <c r="E6917" s="224">
        <v>0</v>
      </c>
    </row>
    <row r="6918" spans="1:5" x14ac:dyDescent="0.2">
      <c r="A6918" s="223">
        <v>106245</v>
      </c>
      <c r="B6918" s="7" t="s">
        <v>6906</v>
      </c>
      <c r="C6918" s="60" t="s">
        <v>188</v>
      </c>
      <c r="D6918" s="61">
        <v>6.91</v>
      </c>
      <c r="E6918" s="224">
        <v>0</v>
      </c>
    </row>
    <row r="6919" spans="1:5" x14ac:dyDescent="0.2">
      <c r="A6919" s="223">
        <v>106243</v>
      </c>
      <c r="B6919" s="7" t="s">
        <v>6907</v>
      </c>
      <c r="C6919" s="60" t="s">
        <v>188</v>
      </c>
      <c r="D6919" s="61">
        <v>17.07</v>
      </c>
      <c r="E6919" s="224">
        <v>0</v>
      </c>
    </row>
    <row r="6920" spans="1:5" x14ac:dyDescent="0.2">
      <c r="A6920" s="223">
        <v>106244</v>
      </c>
      <c r="B6920" s="7" t="s">
        <v>6908</v>
      </c>
      <c r="C6920" s="60" t="s">
        <v>188</v>
      </c>
      <c r="D6920" s="61">
        <v>79.06</v>
      </c>
      <c r="E6920" s="224">
        <v>0</v>
      </c>
    </row>
    <row r="6921" spans="1:5" x14ac:dyDescent="0.2">
      <c r="A6921" s="223">
        <v>106246</v>
      </c>
      <c r="B6921" s="7" t="s">
        <v>6909</v>
      </c>
      <c r="C6921" s="60" t="s">
        <v>188</v>
      </c>
      <c r="D6921" s="61">
        <v>160.91</v>
      </c>
      <c r="E6921" s="224">
        <v>0</v>
      </c>
    </row>
    <row r="6922" spans="1:5" x14ac:dyDescent="0.2">
      <c r="A6922" s="223">
        <v>93397</v>
      </c>
      <c r="B6922" s="7" t="s">
        <v>6910</v>
      </c>
      <c r="C6922" s="60" t="s">
        <v>188</v>
      </c>
      <c r="D6922" s="61">
        <v>28.47</v>
      </c>
      <c r="E6922" s="224">
        <v>0</v>
      </c>
    </row>
    <row r="6923" spans="1:5" x14ac:dyDescent="0.2">
      <c r="A6923" s="223">
        <v>93399</v>
      </c>
      <c r="B6923" s="7" t="s">
        <v>6911</v>
      </c>
      <c r="C6923" s="60" t="s">
        <v>188</v>
      </c>
      <c r="D6923" s="61">
        <v>4.38</v>
      </c>
      <c r="E6923" s="224">
        <v>0</v>
      </c>
    </row>
    <row r="6924" spans="1:5" x14ac:dyDescent="0.2">
      <c r="A6924" s="223">
        <v>93398</v>
      </c>
      <c r="B6924" s="7" t="s">
        <v>6912</v>
      </c>
      <c r="C6924" s="60" t="s">
        <v>188</v>
      </c>
      <c r="D6924" s="61">
        <v>10.87</v>
      </c>
      <c r="E6924" s="224">
        <v>0</v>
      </c>
    </row>
    <row r="6925" spans="1:5" x14ac:dyDescent="0.2">
      <c r="A6925" s="223">
        <v>93400</v>
      </c>
      <c r="B6925" s="7" t="s">
        <v>6913</v>
      </c>
      <c r="C6925" s="60" t="s">
        <v>188</v>
      </c>
      <c r="D6925" s="61">
        <v>49.94</v>
      </c>
      <c r="E6925" s="224">
        <v>0</v>
      </c>
    </row>
    <row r="6926" spans="1:5" x14ac:dyDescent="0.2">
      <c r="A6926" s="223">
        <v>93401</v>
      </c>
      <c r="B6926" s="7" t="s">
        <v>6914</v>
      </c>
      <c r="C6926" s="60" t="s">
        <v>188</v>
      </c>
      <c r="D6926" s="61">
        <v>161.22</v>
      </c>
      <c r="E6926" s="224">
        <v>0</v>
      </c>
    </row>
    <row r="6927" spans="1:5" x14ac:dyDescent="0.2">
      <c r="A6927" s="223">
        <v>89259</v>
      </c>
      <c r="B6927" s="7" t="s">
        <v>6915</v>
      </c>
      <c r="C6927" s="60" t="s">
        <v>188</v>
      </c>
      <c r="D6927" s="61">
        <v>30.72</v>
      </c>
      <c r="E6927" s="224">
        <v>0</v>
      </c>
    </row>
    <row r="6928" spans="1:5" x14ac:dyDescent="0.2">
      <c r="A6928" s="223">
        <v>91466</v>
      </c>
      <c r="B6928" s="7" t="s">
        <v>6916</v>
      </c>
      <c r="C6928" s="60" t="s">
        <v>188</v>
      </c>
      <c r="D6928" s="61">
        <v>4.62</v>
      </c>
      <c r="E6928" s="224">
        <v>0</v>
      </c>
    </row>
    <row r="6929" spans="1:5" x14ac:dyDescent="0.2">
      <c r="A6929" s="223">
        <v>89260</v>
      </c>
      <c r="B6929" s="7" t="s">
        <v>6917</v>
      </c>
      <c r="C6929" s="60" t="s">
        <v>188</v>
      </c>
      <c r="D6929" s="61">
        <v>11.46</v>
      </c>
      <c r="E6929" s="224">
        <v>0</v>
      </c>
    </row>
    <row r="6930" spans="1:5" x14ac:dyDescent="0.2">
      <c r="A6930" s="223">
        <v>89262</v>
      </c>
      <c r="B6930" s="7" t="s">
        <v>6918</v>
      </c>
      <c r="C6930" s="60" t="s">
        <v>188</v>
      </c>
      <c r="D6930" s="61">
        <v>52.75</v>
      </c>
      <c r="E6930" s="224">
        <v>0</v>
      </c>
    </row>
    <row r="6931" spans="1:5" x14ac:dyDescent="0.2">
      <c r="A6931" s="223">
        <v>91467</v>
      </c>
      <c r="B6931" s="7" t="s">
        <v>6919</v>
      </c>
      <c r="C6931" s="60" t="s">
        <v>188</v>
      </c>
      <c r="D6931" s="61">
        <v>161.22</v>
      </c>
      <c r="E6931" s="224">
        <v>0</v>
      </c>
    </row>
    <row r="6932" spans="1:5" x14ac:dyDescent="0.2">
      <c r="A6932" s="223">
        <v>105843</v>
      </c>
      <c r="B6932" s="7" t="s">
        <v>6920</v>
      </c>
      <c r="C6932" s="60" t="s">
        <v>188</v>
      </c>
      <c r="D6932" s="61">
        <v>84.85</v>
      </c>
      <c r="E6932" s="224">
        <v>0</v>
      </c>
    </row>
    <row r="6933" spans="1:5" x14ac:dyDescent="0.2">
      <c r="A6933" s="223">
        <v>91629</v>
      </c>
      <c r="B6933" s="7" t="s">
        <v>6921</v>
      </c>
      <c r="C6933" s="60" t="s">
        <v>188</v>
      </c>
      <c r="D6933" s="61">
        <v>24.46</v>
      </c>
      <c r="E6933" s="224">
        <v>0</v>
      </c>
    </row>
    <row r="6934" spans="1:5" x14ac:dyDescent="0.2">
      <c r="A6934" s="223">
        <v>91631</v>
      </c>
      <c r="B6934" s="7" t="s">
        <v>6922</v>
      </c>
      <c r="C6934" s="60" t="s">
        <v>188</v>
      </c>
      <c r="D6934" s="61">
        <v>3.72</v>
      </c>
      <c r="E6934" s="224">
        <v>0</v>
      </c>
    </row>
    <row r="6935" spans="1:5" x14ac:dyDescent="0.2">
      <c r="A6935" s="223">
        <v>91630</v>
      </c>
      <c r="B6935" s="7" t="s">
        <v>6923</v>
      </c>
      <c r="C6935" s="60" t="s">
        <v>188</v>
      </c>
      <c r="D6935" s="61">
        <v>9.2200000000000006</v>
      </c>
      <c r="E6935" s="224">
        <v>0</v>
      </c>
    </row>
    <row r="6936" spans="1:5" x14ac:dyDescent="0.2">
      <c r="A6936" s="223">
        <v>91632</v>
      </c>
      <c r="B6936" s="7" t="s">
        <v>6924</v>
      </c>
      <c r="C6936" s="60" t="s">
        <v>188</v>
      </c>
      <c r="D6936" s="61">
        <v>42.42</v>
      </c>
      <c r="E6936" s="224">
        <v>0</v>
      </c>
    </row>
    <row r="6937" spans="1:5" x14ac:dyDescent="0.2">
      <c r="A6937" s="223">
        <v>91633</v>
      </c>
      <c r="B6937" s="7" t="s">
        <v>6925</v>
      </c>
      <c r="C6937" s="60" t="s">
        <v>188</v>
      </c>
      <c r="D6937" s="61">
        <v>136.44999999999999</v>
      </c>
      <c r="E6937" s="224">
        <v>0</v>
      </c>
    </row>
    <row r="6938" spans="1:5" x14ac:dyDescent="0.2">
      <c r="A6938" s="223">
        <v>105979</v>
      </c>
      <c r="B6938" s="7" t="s">
        <v>6926</v>
      </c>
      <c r="C6938" s="60" t="s">
        <v>188</v>
      </c>
      <c r="D6938" s="61">
        <v>48.11</v>
      </c>
      <c r="E6938" s="224">
        <v>0</v>
      </c>
    </row>
    <row r="6939" spans="1:5" x14ac:dyDescent="0.2">
      <c r="A6939" s="223">
        <v>105982</v>
      </c>
      <c r="B6939" s="7" t="s">
        <v>6927</v>
      </c>
      <c r="C6939" s="60" t="s">
        <v>188</v>
      </c>
      <c r="D6939" s="61">
        <v>6.75</v>
      </c>
      <c r="E6939" s="224">
        <v>0</v>
      </c>
    </row>
    <row r="6940" spans="1:5" x14ac:dyDescent="0.2">
      <c r="A6940" s="223">
        <v>105980</v>
      </c>
      <c r="B6940" s="7" t="s">
        <v>6928</v>
      </c>
      <c r="C6940" s="60" t="s">
        <v>188</v>
      </c>
      <c r="D6940" s="61">
        <v>16.7</v>
      </c>
      <c r="E6940" s="224">
        <v>0</v>
      </c>
    </row>
    <row r="6941" spans="1:5" x14ac:dyDescent="0.2">
      <c r="A6941" s="223">
        <v>105981</v>
      </c>
      <c r="B6941" s="7" t="s">
        <v>6929</v>
      </c>
      <c r="C6941" s="60" t="s">
        <v>188</v>
      </c>
      <c r="D6941" s="61">
        <v>77.3</v>
      </c>
      <c r="E6941" s="224">
        <v>0</v>
      </c>
    </row>
    <row r="6942" spans="1:5" x14ac:dyDescent="0.2">
      <c r="A6942" s="223">
        <v>105983</v>
      </c>
      <c r="B6942" s="7" t="s">
        <v>6930</v>
      </c>
      <c r="C6942" s="60" t="s">
        <v>188</v>
      </c>
      <c r="D6942" s="61">
        <v>160.91</v>
      </c>
      <c r="E6942" s="224">
        <v>0</v>
      </c>
    </row>
    <row r="6943" spans="1:5" x14ac:dyDescent="0.2">
      <c r="A6943" s="223">
        <v>98760</v>
      </c>
      <c r="B6943" s="7" t="s">
        <v>6931</v>
      </c>
      <c r="C6943" s="60" t="s">
        <v>188</v>
      </c>
      <c r="D6943" s="61">
        <v>0.06</v>
      </c>
      <c r="E6943" s="224">
        <v>0</v>
      </c>
    </row>
    <row r="6944" spans="1:5" x14ac:dyDescent="0.2">
      <c r="A6944" s="223">
        <v>98761</v>
      </c>
      <c r="B6944" s="7" t="s">
        <v>6932</v>
      </c>
      <c r="C6944" s="60" t="s">
        <v>188</v>
      </c>
      <c r="D6944" s="61">
        <v>0.01</v>
      </c>
      <c r="E6944" s="224">
        <v>0</v>
      </c>
    </row>
    <row r="6945" spans="1:5" x14ac:dyDescent="0.2">
      <c r="A6945" s="223">
        <v>98762</v>
      </c>
      <c r="B6945" s="7" t="s">
        <v>6933</v>
      </c>
      <c r="C6945" s="60" t="s">
        <v>188</v>
      </c>
      <c r="D6945" s="61">
        <v>0.08</v>
      </c>
      <c r="E6945" s="224">
        <v>0</v>
      </c>
    </row>
    <row r="6946" spans="1:5" x14ac:dyDescent="0.2">
      <c r="A6946" s="223">
        <v>98763</v>
      </c>
      <c r="B6946" s="7" t="s">
        <v>6934</v>
      </c>
      <c r="C6946" s="60" t="s">
        <v>188</v>
      </c>
      <c r="D6946" s="61">
        <v>6.06</v>
      </c>
      <c r="E6946" s="224">
        <v>0</v>
      </c>
    </row>
    <row r="6947" spans="1:5" x14ac:dyDescent="0.2">
      <c r="A6947" s="223">
        <v>99829</v>
      </c>
      <c r="B6947" s="7" t="s">
        <v>6935</v>
      </c>
      <c r="C6947" s="60" t="s">
        <v>188</v>
      </c>
      <c r="D6947" s="61">
        <v>0.18</v>
      </c>
      <c r="E6947" s="224">
        <v>0</v>
      </c>
    </row>
    <row r="6948" spans="1:5" x14ac:dyDescent="0.2">
      <c r="A6948" s="223">
        <v>99830</v>
      </c>
      <c r="B6948" s="7" t="s">
        <v>6936</v>
      </c>
      <c r="C6948" s="60" t="s">
        <v>188</v>
      </c>
      <c r="D6948" s="61">
        <v>0.03</v>
      </c>
      <c r="E6948" s="224">
        <v>0</v>
      </c>
    </row>
    <row r="6949" spans="1:5" x14ac:dyDescent="0.2">
      <c r="A6949" s="223">
        <v>99831</v>
      </c>
      <c r="B6949" s="7" t="s">
        <v>6937</v>
      </c>
      <c r="C6949" s="60" t="s">
        <v>188</v>
      </c>
      <c r="D6949" s="61">
        <v>0.12</v>
      </c>
      <c r="E6949" s="224">
        <v>0</v>
      </c>
    </row>
    <row r="6950" spans="1:5" x14ac:dyDescent="0.2">
      <c r="A6950" s="223">
        <v>99832</v>
      </c>
      <c r="B6950" s="7" t="s">
        <v>6938</v>
      </c>
      <c r="C6950" s="60" t="s">
        <v>188</v>
      </c>
      <c r="D6950" s="61">
        <v>4.5</v>
      </c>
      <c r="E6950" s="224">
        <v>0</v>
      </c>
    </row>
    <row r="6951" spans="1:5" x14ac:dyDescent="0.2">
      <c r="A6951" s="223">
        <v>104519</v>
      </c>
      <c r="B6951" s="7" t="s">
        <v>6939</v>
      </c>
      <c r="C6951" s="60" t="s">
        <v>188</v>
      </c>
      <c r="D6951" s="61">
        <v>0.65</v>
      </c>
      <c r="E6951" s="224">
        <v>0</v>
      </c>
    </row>
    <row r="6952" spans="1:5" x14ac:dyDescent="0.2">
      <c r="A6952" s="223">
        <v>90682</v>
      </c>
      <c r="B6952" s="7" t="s">
        <v>6940</v>
      </c>
      <c r="C6952" s="60" t="s">
        <v>188</v>
      </c>
      <c r="D6952" s="61">
        <v>38.08</v>
      </c>
      <c r="E6952" s="224">
        <v>0</v>
      </c>
    </row>
    <row r="6953" spans="1:5" x14ac:dyDescent="0.2">
      <c r="A6953" s="223">
        <v>90683</v>
      </c>
      <c r="B6953" s="7" t="s">
        <v>6941</v>
      </c>
      <c r="C6953" s="60" t="s">
        <v>188</v>
      </c>
      <c r="D6953" s="61">
        <v>8.8000000000000007</v>
      </c>
      <c r="E6953" s="224">
        <v>0</v>
      </c>
    </row>
    <row r="6954" spans="1:5" x14ac:dyDescent="0.2">
      <c r="A6954" s="223">
        <v>90684</v>
      </c>
      <c r="B6954" s="7" t="s">
        <v>6942</v>
      </c>
      <c r="C6954" s="60" t="s">
        <v>188</v>
      </c>
      <c r="D6954" s="61">
        <v>41.65</v>
      </c>
      <c r="E6954" s="224">
        <v>0</v>
      </c>
    </row>
    <row r="6955" spans="1:5" x14ac:dyDescent="0.2">
      <c r="A6955" s="223">
        <v>90685</v>
      </c>
      <c r="B6955" s="7" t="s">
        <v>6943</v>
      </c>
      <c r="C6955" s="60" t="s">
        <v>188</v>
      </c>
      <c r="D6955" s="61">
        <v>58.01</v>
      </c>
      <c r="E6955" s="224">
        <v>0</v>
      </c>
    </row>
    <row r="6956" spans="1:5" x14ac:dyDescent="0.2">
      <c r="A6956" s="223">
        <v>95114</v>
      </c>
      <c r="B6956" s="7" t="s">
        <v>6944</v>
      </c>
      <c r="C6956" s="60" t="s">
        <v>188</v>
      </c>
      <c r="D6956" s="61">
        <v>0.51</v>
      </c>
      <c r="E6956" s="224">
        <v>0</v>
      </c>
    </row>
    <row r="6957" spans="1:5" x14ac:dyDescent="0.2">
      <c r="A6957" s="223">
        <v>95115</v>
      </c>
      <c r="B6957" s="7" t="s">
        <v>6945</v>
      </c>
      <c r="C6957" s="60" t="s">
        <v>188</v>
      </c>
      <c r="D6957" s="61">
        <v>0.11</v>
      </c>
      <c r="E6957" s="224">
        <v>0</v>
      </c>
    </row>
    <row r="6958" spans="1:5" x14ac:dyDescent="0.2">
      <c r="A6958" s="223">
        <v>53863</v>
      </c>
      <c r="B6958" s="7" t="s">
        <v>6946</v>
      </c>
      <c r="C6958" s="60" t="s">
        <v>188</v>
      </c>
      <c r="D6958" s="61">
        <v>0.64</v>
      </c>
      <c r="E6958" s="224">
        <v>0</v>
      </c>
    </row>
    <row r="6959" spans="1:5" x14ac:dyDescent="0.2">
      <c r="A6959" s="223">
        <v>104655</v>
      </c>
      <c r="B6959" s="7" t="s">
        <v>6947</v>
      </c>
      <c r="C6959" s="60" t="s">
        <v>188</v>
      </c>
      <c r="D6959" s="61">
        <v>0.69</v>
      </c>
      <c r="E6959" s="224">
        <v>0</v>
      </c>
    </row>
    <row r="6960" spans="1:5" x14ac:dyDescent="0.2">
      <c r="A6960" s="223">
        <v>102270</v>
      </c>
      <c r="B6960" s="7" t="s">
        <v>6948</v>
      </c>
      <c r="C6960" s="60" t="s">
        <v>188</v>
      </c>
      <c r="D6960" s="61">
        <v>0.87</v>
      </c>
      <c r="E6960" s="224">
        <v>0</v>
      </c>
    </row>
    <row r="6961" spans="1:5" x14ac:dyDescent="0.2">
      <c r="A6961" s="223">
        <v>102271</v>
      </c>
      <c r="B6961" s="7" t="s">
        <v>6949</v>
      </c>
      <c r="C6961" s="60" t="s">
        <v>188</v>
      </c>
      <c r="D6961" s="61">
        <v>0.2</v>
      </c>
      <c r="E6961" s="224">
        <v>0</v>
      </c>
    </row>
    <row r="6962" spans="1:5" x14ac:dyDescent="0.2">
      <c r="A6962" s="223">
        <v>102272</v>
      </c>
      <c r="B6962" s="7" t="s">
        <v>6950</v>
      </c>
      <c r="C6962" s="60" t="s">
        <v>188</v>
      </c>
      <c r="D6962" s="61">
        <v>1.08</v>
      </c>
      <c r="E6962" s="224">
        <v>0</v>
      </c>
    </row>
    <row r="6963" spans="1:5" x14ac:dyDescent="0.2">
      <c r="A6963" s="223">
        <v>102273</v>
      </c>
      <c r="B6963" s="7" t="s">
        <v>6951</v>
      </c>
      <c r="C6963" s="60" t="s">
        <v>188</v>
      </c>
      <c r="D6963" s="61">
        <v>1.73</v>
      </c>
      <c r="E6963" s="224">
        <v>0</v>
      </c>
    </row>
    <row r="6964" spans="1:5" x14ac:dyDescent="0.2">
      <c r="A6964" s="223">
        <v>95255</v>
      </c>
      <c r="B6964" s="7" t="s">
        <v>6952</v>
      </c>
      <c r="C6964" s="60" t="s">
        <v>188</v>
      </c>
      <c r="D6964" s="61">
        <v>1.03</v>
      </c>
      <c r="E6964" s="224">
        <v>0</v>
      </c>
    </row>
    <row r="6965" spans="1:5" x14ac:dyDescent="0.2">
      <c r="A6965" s="223">
        <v>95256</v>
      </c>
      <c r="B6965" s="7" t="s">
        <v>6953</v>
      </c>
      <c r="C6965" s="60" t="s">
        <v>188</v>
      </c>
      <c r="D6965" s="61">
        <v>0.24</v>
      </c>
      <c r="E6965" s="224">
        <v>0</v>
      </c>
    </row>
    <row r="6966" spans="1:5" x14ac:dyDescent="0.2">
      <c r="A6966" s="223">
        <v>95257</v>
      </c>
      <c r="B6966" s="7" t="s">
        <v>6954</v>
      </c>
      <c r="C6966" s="60" t="s">
        <v>188</v>
      </c>
      <c r="D6966" s="61">
        <v>1.29</v>
      </c>
      <c r="E6966" s="224">
        <v>0</v>
      </c>
    </row>
    <row r="6967" spans="1:5" x14ac:dyDescent="0.2">
      <c r="A6967" s="223">
        <v>105913</v>
      </c>
      <c r="B6967" s="7" t="s">
        <v>6955</v>
      </c>
      <c r="C6967" s="60" t="s">
        <v>188</v>
      </c>
      <c r="D6967" s="61">
        <v>0.88</v>
      </c>
      <c r="E6967" s="224">
        <v>0</v>
      </c>
    </row>
    <row r="6968" spans="1:5" x14ac:dyDescent="0.2">
      <c r="A6968" s="223">
        <v>105914</v>
      </c>
      <c r="B6968" s="7" t="s">
        <v>6956</v>
      </c>
      <c r="C6968" s="60" t="s">
        <v>188</v>
      </c>
      <c r="D6968" s="61">
        <v>0.2</v>
      </c>
      <c r="E6968" s="224">
        <v>0</v>
      </c>
    </row>
    <row r="6969" spans="1:5" x14ac:dyDescent="0.2">
      <c r="A6969" s="223">
        <v>105915</v>
      </c>
      <c r="B6969" s="7" t="s">
        <v>6957</v>
      </c>
      <c r="C6969" s="60" t="s">
        <v>188</v>
      </c>
      <c r="D6969" s="61">
        <v>1.1000000000000001</v>
      </c>
      <c r="E6969" s="224">
        <v>0</v>
      </c>
    </row>
    <row r="6970" spans="1:5" x14ac:dyDescent="0.2">
      <c r="A6970" s="223">
        <v>103792</v>
      </c>
      <c r="B6970" s="7" t="s">
        <v>6958</v>
      </c>
      <c r="C6970" s="60" t="s">
        <v>188</v>
      </c>
      <c r="D6970" s="61">
        <v>4.7699999999999996</v>
      </c>
      <c r="E6970" s="224">
        <v>0</v>
      </c>
    </row>
    <row r="6971" spans="1:5" x14ac:dyDescent="0.2">
      <c r="A6971" s="223">
        <v>96054</v>
      </c>
      <c r="B6971" s="7" t="s">
        <v>6959</v>
      </c>
      <c r="C6971" s="60" t="s">
        <v>188</v>
      </c>
      <c r="D6971" s="61">
        <v>30.52</v>
      </c>
      <c r="E6971" s="224">
        <v>0</v>
      </c>
    </row>
    <row r="6972" spans="1:5" x14ac:dyDescent="0.2">
      <c r="A6972" s="223">
        <v>96060</v>
      </c>
      <c r="B6972" s="7" t="s">
        <v>6960</v>
      </c>
      <c r="C6972" s="60" t="s">
        <v>188</v>
      </c>
      <c r="D6972" s="61">
        <v>6.35</v>
      </c>
      <c r="E6972" s="224">
        <v>0</v>
      </c>
    </row>
    <row r="6973" spans="1:5" x14ac:dyDescent="0.2">
      <c r="A6973" s="223">
        <v>96061</v>
      </c>
      <c r="B6973" s="7" t="s">
        <v>6961</v>
      </c>
      <c r="C6973" s="60" t="s">
        <v>188</v>
      </c>
      <c r="D6973" s="61">
        <v>38.159999999999997</v>
      </c>
      <c r="E6973" s="224">
        <v>0</v>
      </c>
    </row>
    <row r="6974" spans="1:5" x14ac:dyDescent="0.2">
      <c r="A6974" s="223">
        <v>96062</v>
      </c>
      <c r="B6974" s="7" t="s">
        <v>6962</v>
      </c>
      <c r="C6974" s="60" t="s">
        <v>188</v>
      </c>
      <c r="D6974" s="61">
        <v>40.619999999999997</v>
      </c>
      <c r="E6974" s="224">
        <v>0</v>
      </c>
    </row>
    <row r="6975" spans="1:5" x14ac:dyDescent="0.2">
      <c r="A6975" s="223">
        <v>90688</v>
      </c>
      <c r="B6975" s="7" t="s">
        <v>6963</v>
      </c>
      <c r="C6975" s="60" t="s">
        <v>188</v>
      </c>
      <c r="D6975" s="61">
        <v>25.68</v>
      </c>
      <c r="E6975" s="224">
        <v>0</v>
      </c>
    </row>
    <row r="6976" spans="1:5" x14ac:dyDescent="0.2">
      <c r="A6976" s="223">
        <v>90689</v>
      </c>
      <c r="B6976" s="7" t="s">
        <v>6964</v>
      </c>
      <c r="C6976" s="60" t="s">
        <v>188</v>
      </c>
      <c r="D6976" s="61">
        <v>5.07</v>
      </c>
      <c r="E6976" s="224">
        <v>0</v>
      </c>
    </row>
    <row r="6977" spans="1:5" x14ac:dyDescent="0.2">
      <c r="A6977" s="223">
        <v>90690</v>
      </c>
      <c r="B6977" s="7" t="s">
        <v>6965</v>
      </c>
      <c r="C6977" s="60" t="s">
        <v>188</v>
      </c>
      <c r="D6977" s="61">
        <v>32.1</v>
      </c>
      <c r="E6977" s="224">
        <v>0</v>
      </c>
    </row>
    <row r="6978" spans="1:5" x14ac:dyDescent="0.2">
      <c r="A6978" s="223">
        <v>90691</v>
      </c>
      <c r="B6978" s="7" t="s">
        <v>6966</v>
      </c>
      <c r="C6978" s="60" t="s">
        <v>188</v>
      </c>
      <c r="D6978" s="61">
        <v>40.619999999999997</v>
      </c>
      <c r="E6978" s="224">
        <v>0</v>
      </c>
    </row>
    <row r="6979" spans="1:5" x14ac:dyDescent="0.2">
      <c r="A6979" s="223">
        <v>96241</v>
      </c>
      <c r="B6979" s="7" t="s">
        <v>6967</v>
      </c>
      <c r="C6979" s="60" t="s">
        <v>188</v>
      </c>
      <c r="D6979" s="61">
        <v>27.28</v>
      </c>
      <c r="E6979" s="224">
        <v>0</v>
      </c>
    </row>
    <row r="6980" spans="1:5" x14ac:dyDescent="0.2">
      <c r="A6980" s="223">
        <v>96242</v>
      </c>
      <c r="B6980" s="7" t="s">
        <v>6968</v>
      </c>
      <c r="C6980" s="60" t="s">
        <v>188</v>
      </c>
      <c r="D6980" s="61">
        <v>7.21</v>
      </c>
      <c r="E6980" s="224">
        <v>0</v>
      </c>
    </row>
    <row r="6981" spans="1:5" x14ac:dyDescent="0.2">
      <c r="A6981" s="223">
        <v>96243</v>
      </c>
      <c r="B6981" s="7" t="s">
        <v>6969</v>
      </c>
      <c r="C6981" s="60" t="s">
        <v>188</v>
      </c>
      <c r="D6981" s="61">
        <v>34.1</v>
      </c>
      <c r="E6981" s="224">
        <v>0</v>
      </c>
    </row>
    <row r="6982" spans="1:5" x14ac:dyDescent="0.2">
      <c r="A6982" s="223">
        <v>96244</v>
      </c>
      <c r="B6982" s="7" t="s">
        <v>6970</v>
      </c>
      <c r="C6982" s="60" t="s">
        <v>188</v>
      </c>
      <c r="D6982" s="61">
        <v>17.75</v>
      </c>
      <c r="E6982" s="224">
        <v>0</v>
      </c>
    </row>
    <row r="6983" spans="1:5" x14ac:dyDescent="0.2">
      <c r="A6983" s="223">
        <v>88400</v>
      </c>
      <c r="B6983" s="7" t="s">
        <v>6971</v>
      </c>
      <c r="C6983" s="60" t="s">
        <v>188</v>
      </c>
      <c r="D6983" s="61">
        <v>0.72</v>
      </c>
      <c r="E6983" s="224">
        <v>0</v>
      </c>
    </row>
    <row r="6984" spans="1:5" x14ac:dyDescent="0.2">
      <c r="A6984" s="223">
        <v>88401</v>
      </c>
      <c r="B6984" s="7" t="s">
        <v>6972</v>
      </c>
      <c r="C6984" s="60" t="s">
        <v>188</v>
      </c>
      <c r="D6984" s="61">
        <v>0.16</v>
      </c>
      <c r="E6984" s="224">
        <v>0</v>
      </c>
    </row>
    <row r="6985" spans="1:5" x14ac:dyDescent="0.2">
      <c r="A6985" s="223">
        <v>88402</v>
      </c>
      <c r="B6985" s="7" t="s">
        <v>6973</v>
      </c>
      <c r="C6985" s="60" t="s">
        <v>188</v>
      </c>
      <c r="D6985" s="61">
        <v>0.79</v>
      </c>
      <c r="E6985" s="224">
        <v>0</v>
      </c>
    </row>
    <row r="6986" spans="1:5" x14ac:dyDescent="0.2">
      <c r="A6986" s="223">
        <v>88403</v>
      </c>
      <c r="B6986" s="7" t="s">
        <v>6974</v>
      </c>
      <c r="C6986" s="60" t="s">
        <v>188</v>
      </c>
      <c r="D6986" s="61">
        <v>1.91</v>
      </c>
      <c r="E6986" s="224">
        <v>0</v>
      </c>
    </row>
    <row r="6987" spans="1:5" x14ac:dyDescent="0.2">
      <c r="A6987" s="223">
        <v>88387</v>
      </c>
      <c r="B6987" s="7" t="s">
        <v>6975</v>
      </c>
      <c r="C6987" s="60" t="s">
        <v>188</v>
      </c>
      <c r="D6987" s="61">
        <v>0.77</v>
      </c>
      <c r="E6987" s="224">
        <v>0</v>
      </c>
    </row>
    <row r="6988" spans="1:5" x14ac:dyDescent="0.2">
      <c r="A6988" s="223">
        <v>88389</v>
      </c>
      <c r="B6988" s="7" t="s">
        <v>6976</v>
      </c>
      <c r="C6988" s="60" t="s">
        <v>188</v>
      </c>
      <c r="D6988" s="61">
        <v>0.17</v>
      </c>
      <c r="E6988" s="224">
        <v>0</v>
      </c>
    </row>
    <row r="6989" spans="1:5" x14ac:dyDescent="0.2">
      <c r="A6989" s="223">
        <v>88390</v>
      </c>
      <c r="B6989" s="7" t="s">
        <v>6977</v>
      </c>
      <c r="C6989" s="60" t="s">
        <v>188</v>
      </c>
      <c r="D6989" s="61">
        <v>0.84</v>
      </c>
      <c r="E6989" s="224">
        <v>0</v>
      </c>
    </row>
    <row r="6990" spans="1:5" x14ac:dyDescent="0.2">
      <c r="A6990" s="223">
        <v>88391</v>
      </c>
      <c r="B6990" s="7" t="s">
        <v>6978</v>
      </c>
      <c r="C6990" s="60" t="s">
        <v>188</v>
      </c>
      <c r="D6990" s="61">
        <v>3.19</v>
      </c>
      <c r="E6990" s="224">
        <v>0</v>
      </c>
    </row>
    <row r="6991" spans="1:5" x14ac:dyDescent="0.2">
      <c r="A6991" s="223">
        <v>88394</v>
      </c>
      <c r="B6991" s="7" t="s">
        <v>6979</v>
      </c>
      <c r="C6991" s="60" t="s">
        <v>188</v>
      </c>
      <c r="D6991" s="61">
        <v>0.91</v>
      </c>
      <c r="E6991" s="224">
        <v>0</v>
      </c>
    </row>
    <row r="6992" spans="1:5" x14ac:dyDescent="0.2">
      <c r="A6992" s="223">
        <v>88395</v>
      </c>
      <c r="B6992" s="7" t="s">
        <v>6980</v>
      </c>
      <c r="C6992" s="60" t="s">
        <v>188</v>
      </c>
      <c r="D6992" s="61">
        <v>0.21</v>
      </c>
      <c r="E6992" s="224">
        <v>0</v>
      </c>
    </row>
    <row r="6993" spans="1:5" x14ac:dyDescent="0.2">
      <c r="A6993" s="223">
        <v>88396</v>
      </c>
      <c r="B6993" s="7" t="s">
        <v>6981</v>
      </c>
      <c r="C6993" s="60" t="s">
        <v>188</v>
      </c>
      <c r="D6993" s="61">
        <v>1</v>
      </c>
      <c r="E6993" s="224">
        <v>0</v>
      </c>
    </row>
    <row r="6994" spans="1:5" x14ac:dyDescent="0.2">
      <c r="A6994" s="223">
        <v>88397</v>
      </c>
      <c r="B6994" s="7" t="s">
        <v>6982</v>
      </c>
      <c r="C6994" s="60" t="s">
        <v>188</v>
      </c>
      <c r="D6994" s="61">
        <v>4.78</v>
      </c>
      <c r="E6994" s="224">
        <v>0</v>
      </c>
    </row>
    <row r="6995" spans="1:5" x14ac:dyDescent="0.2">
      <c r="A6995" s="223">
        <v>90633</v>
      </c>
      <c r="B6995" s="7" t="s">
        <v>6983</v>
      </c>
      <c r="C6995" s="60" t="s">
        <v>188</v>
      </c>
      <c r="D6995" s="61">
        <v>3.64</v>
      </c>
      <c r="E6995" s="224">
        <v>0</v>
      </c>
    </row>
    <row r="6996" spans="1:5" x14ac:dyDescent="0.2">
      <c r="A6996" s="223">
        <v>90634</v>
      </c>
      <c r="B6996" s="7" t="s">
        <v>6984</v>
      </c>
      <c r="C6996" s="60" t="s">
        <v>188</v>
      </c>
      <c r="D6996" s="61">
        <v>0.84</v>
      </c>
      <c r="E6996" s="224">
        <v>0</v>
      </c>
    </row>
    <row r="6997" spans="1:5" x14ac:dyDescent="0.2">
      <c r="A6997" s="223">
        <v>90635</v>
      </c>
      <c r="B6997" s="7" t="s">
        <v>6985</v>
      </c>
      <c r="C6997" s="60" t="s">
        <v>188</v>
      </c>
      <c r="D6997" s="61">
        <v>3.98</v>
      </c>
      <c r="E6997" s="224">
        <v>0</v>
      </c>
    </row>
    <row r="6998" spans="1:5" x14ac:dyDescent="0.2">
      <c r="A6998" s="223">
        <v>90636</v>
      </c>
      <c r="B6998" s="7" t="s">
        <v>6986</v>
      </c>
      <c r="C6998" s="60" t="s">
        <v>188</v>
      </c>
      <c r="D6998" s="61">
        <v>6.38</v>
      </c>
      <c r="E6998" s="224">
        <v>0</v>
      </c>
    </row>
    <row r="6999" spans="1:5" x14ac:dyDescent="0.2">
      <c r="A6999" s="223">
        <v>103241</v>
      </c>
      <c r="B6999" s="7" t="s">
        <v>6987</v>
      </c>
      <c r="C6999" s="60" t="s">
        <v>188</v>
      </c>
      <c r="D6999" s="61">
        <v>11.96</v>
      </c>
      <c r="E6999" s="224">
        <v>0</v>
      </c>
    </row>
    <row r="7000" spans="1:5" x14ac:dyDescent="0.2">
      <c r="A7000" s="223">
        <v>88853</v>
      </c>
      <c r="B7000" s="7" t="s">
        <v>6988</v>
      </c>
      <c r="C7000" s="60" t="s">
        <v>188</v>
      </c>
      <c r="D7000" s="61">
        <v>0.26</v>
      </c>
      <c r="E7000" s="224">
        <v>0</v>
      </c>
    </row>
    <row r="7001" spans="1:5" x14ac:dyDescent="0.2">
      <c r="A7001" s="223">
        <v>88854</v>
      </c>
      <c r="B7001" s="7" t="s">
        <v>6989</v>
      </c>
      <c r="C7001" s="60" t="s">
        <v>188</v>
      </c>
      <c r="D7001" s="61">
        <v>0.06</v>
      </c>
      <c r="E7001" s="224">
        <v>0</v>
      </c>
    </row>
    <row r="7002" spans="1:5" x14ac:dyDescent="0.2">
      <c r="A7002" s="223">
        <v>5692</v>
      </c>
      <c r="B7002" s="7" t="s">
        <v>6990</v>
      </c>
      <c r="C7002" s="60" t="s">
        <v>188</v>
      </c>
      <c r="D7002" s="61">
        <v>0.28000000000000003</v>
      </c>
      <c r="E7002" s="224">
        <v>0</v>
      </c>
    </row>
    <row r="7003" spans="1:5" x14ac:dyDescent="0.2">
      <c r="A7003" s="223">
        <v>5693</v>
      </c>
      <c r="B7003" s="7" t="s">
        <v>6991</v>
      </c>
      <c r="C7003" s="60" t="s">
        <v>188</v>
      </c>
      <c r="D7003" s="61">
        <v>21.56</v>
      </c>
      <c r="E7003" s="224">
        <v>0</v>
      </c>
    </row>
    <row r="7004" spans="1:5" x14ac:dyDescent="0.2">
      <c r="A7004" s="223">
        <v>7044</v>
      </c>
      <c r="B7004" s="7" t="s">
        <v>6992</v>
      </c>
      <c r="C7004" s="60" t="s">
        <v>188</v>
      </c>
      <c r="D7004" s="61">
        <v>0.32</v>
      </c>
      <c r="E7004" s="224">
        <v>0</v>
      </c>
    </row>
    <row r="7005" spans="1:5" x14ac:dyDescent="0.2">
      <c r="A7005" s="223">
        <v>7045</v>
      </c>
      <c r="B7005" s="7" t="s">
        <v>6993</v>
      </c>
      <c r="C7005" s="60" t="s">
        <v>188</v>
      </c>
      <c r="D7005" s="61">
        <v>7.0000000000000007E-2</v>
      </c>
      <c r="E7005" s="224">
        <v>0</v>
      </c>
    </row>
    <row r="7006" spans="1:5" x14ac:dyDescent="0.2">
      <c r="A7006" s="223">
        <v>7046</v>
      </c>
      <c r="B7006" s="7" t="s">
        <v>6994</v>
      </c>
      <c r="C7006" s="60" t="s">
        <v>188</v>
      </c>
      <c r="D7006" s="61">
        <v>0.35</v>
      </c>
      <c r="E7006" s="224">
        <v>0</v>
      </c>
    </row>
    <row r="7007" spans="1:5" x14ac:dyDescent="0.2">
      <c r="A7007" s="223">
        <v>7047</v>
      </c>
      <c r="B7007" s="7" t="s">
        <v>6995</v>
      </c>
      <c r="C7007" s="60" t="s">
        <v>188</v>
      </c>
      <c r="D7007" s="61">
        <v>25.45</v>
      </c>
      <c r="E7007" s="224">
        <v>0</v>
      </c>
    </row>
    <row r="7008" spans="1:5" x14ac:dyDescent="0.2">
      <c r="A7008" s="223">
        <v>89228</v>
      </c>
      <c r="B7008" s="7" t="s">
        <v>6996</v>
      </c>
      <c r="C7008" s="60" t="s">
        <v>188</v>
      </c>
      <c r="D7008" s="61">
        <v>48</v>
      </c>
      <c r="E7008" s="224">
        <v>0</v>
      </c>
    </row>
    <row r="7009" spans="1:5" x14ac:dyDescent="0.2">
      <c r="A7009" s="223">
        <v>89229</v>
      </c>
      <c r="B7009" s="7" t="s">
        <v>6997</v>
      </c>
      <c r="C7009" s="60" t="s">
        <v>188</v>
      </c>
      <c r="D7009" s="61">
        <v>16.920000000000002</v>
      </c>
      <c r="E7009" s="224">
        <v>0</v>
      </c>
    </row>
    <row r="7010" spans="1:5" x14ac:dyDescent="0.2">
      <c r="A7010" s="223">
        <v>5779</v>
      </c>
      <c r="B7010" s="7" t="s">
        <v>6998</v>
      </c>
      <c r="C7010" s="60" t="s">
        <v>188</v>
      </c>
      <c r="D7010" s="61">
        <v>77.16</v>
      </c>
      <c r="E7010" s="224">
        <v>0</v>
      </c>
    </row>
    <row r="7011" spans="1:5" x14ac:dyDescent="0.2">
      <c r="A7011" s="223">
        <v>53849</v>
      </c>
      <c r="B7011" s="7" t="s">
        <v>6999</v>
      </c>
      <c r="C7011" s="60" t="s">
        <v>188</v>
      </c>
      <c r="D7011" s="61">
        <v>85.33</v>
      </c>
      <c r="E7011" s="224">
        <v>0</v>
      </c>
    </row>
    <row r="7012" spans="1:5" x14ac:dyDescent="0.2">
      <c r="A7012" s="223">
        <v>95129</v>
      </c>
      <c r="B7012" s="7" t="s">
        <v>7000</v>
      </c>
      <c r="C7012" s="60" t="s">
        <v>188</v>
      </c>
      <c r="D7012" s="61">
        <v>54.41</v>
      </c>
      <c r="E7012" s="224">
        <v>0</v>
      </c>
    </row>
    <row r="7013" spans="1:5" x14ac:dyDescent="0.2">
      <c r="A7013" s="223">
        <v>95130</v>
      </c>
      <c r="B7013" s="7" t="s">
        <v>7001</v>
      </c>
      <c r="C7013" s="60" t="s">
        <v>188</v>
      </c>
      <c r="D7013" s="61">
        <v>19.73</v>
      </c>
      <c r="E7013" s="224">
        <v>0</v>
      </c>
    </row>
    <row r="7014" spans="1:5" x14ac:dyDescent="0.2">
      <c r="A7014" s="223">
        <v>95131</v>
      </c>
      <c r="B7014" s="7" t="s">
        <v>7002</v>
      </c>
      <c r="C7014" s="60" t="s">
        <v>188</v>
      </c>
      <c r="D7014" s="61">
        <v>64.05</v>
      </c>
      <c r="E7014" s="224">
        <v>0</v>
      </c>
    </row>
    <row r="7015" spans="1:5" x14ac:dyDescent="0.2">
      <c r="A7015" s="223">
        <v>95132</v>
      </c>
      <c r="B7015" s="7" t="s">
        <v>7003</v>
      </c>
      <c r="C7015" s="60" t="s">
        <v>188</v>
      </c>
      <c r="D7015" s="61">
        <v>32.869999999999997</v>
      </c>
      <c r="E7015" s="224">
        <v>0</v>
      </c>
    </row>
    <row r="7016" spans="1:5" x14ac:dyDescent="0.2">
      <c r="A7016" s="223">
        <v>102985</v>
      </c>
      <c r="B7016" s="7" t="s">
        <v>7004</v>
      </c>
      <c r="C7016" s="60" t="s">
        <v>188</v>
      </c>
      <c r="D7016" s="61">
        <v>15.25</v>
      </c>
      <c r="E7016" s="224">
        <v>0</v>
      </c>
    </row>
    <row r="7017" spans="1:5" x14ac:dyDescent="0.2">
      <c r="A7017" s="223">
        <v>92956</v>
      </c>
      <c r="B7017" s="7" t="s">
        <v>7005</v>
      </c>
      <c r="C7017" s="60" t="s">
        <v>188</v>
      </c>
      <c r="D7017" s="61">
        <v>4.24</v>
      </c>
      <c r="E7017" s="224">
        <v>0</v>
      </c>
    </row>
    <row r="7018" spans="1:5" x14ac:dyDescent="0.2">
      <c r="A7018" s="223">
        <v>92957</v>
      </c>
      <c r="B7018" s="7" t="s">
        <v>7006</v>
      </c>
      <c r="C7018" s="60" t="s">
        <v>188</v>
      </c>
      <c r="D7018" s="61">
        <v>0.98</v>
      </c>
      <c r="E7018" s="224">
        <v>0</v>
      </c>
    </row>
    <row r="7019" spans="1:5" x14ac:dyDescent="0.2">
      <c r="A7019" s="223">
        <v>92958</v>
      </c>
      <c r="B7019" s="7" t="s">
        <v>7007</v>
      </c>
      <c r="C7019" s="60" t="s">
        <v>188</v>
      </c>
      <c r="D7019" s="61">
        <v>4.6399999999999997</v>
      </c>
      <c r="E7019" s="224">
        <v>0</v>
      </c>
    </row>
    <row r="7020" spans="1:5" x14ac:dyDescent="0.2">
      <c r="A7020" s="223">
        <v>92959</v>
      </c>
      <c r="B7020" s="7" t="s">
        <v>7008</v>
      </c>
      <c r="C7020" s="60" t="s">
        <v>188</v>
      </c>
      <c r="D7020" s="61">
        <v>9.4499999999999993</v>
      </c>
      <c r="E7020" s="224">
        <v>0</v>
      </c>
    </row>
    <row r="7021" spans="1:5" x14ac:dyDescent="0.2">
      <c r="A7021" s="223">
        <v>102861</v>
      </c>
      <c r="B7021" s="7" t="s">
        <v>7009</v>
      </c>
      <c r="C7021" s="60" t="s">
        <v>188</v>
      </c>
      <c r="D7021" s="61">
        <v>1.27</v>
      </c>
      <c r="E7021" s="224">
        <v>0</v>
      </c>
    </row>
    <row r="7022" spans="1:5" x14ac:dyDescent="0.2">
      <c r="A7022" s="223">
        <v>93404</v>
      </c>
      <c r="B7022" s="7" t="s">
        <v>7010</v>
      </c>
      <c r="C7022" s="60" t="s">
        <v>188</v>
      </c>
      <c r="D7022" s="61">
        <v>7.75</v>
      </c>
      <c r="E7022" s="224">
        <v>0</v>
      </c>
    </row>
    <row r="7023" spans="1:5" x14ac:dyDescent="0.2">
      <c r="A7023" s="223">
        <v>93405</v>
      </c>
      <c r="B7023" s="7" t="s">
        <v>7011</v>
      </c>
      <c r="C7023" s="60" t="s">
        <v>188</v>
      </c>
      <c r="D7023" s="61">
        <v>1.98</v>
      </c>
      <c r="E7023" s="224">
        <v>0</v>
      </c>
    </row>
    <row r="7024" spans="1:5" x14ac:dyDescent="0.2">
      <c r="A7024" s="223">
        <v>93406</v>
      </c>
      <c r="B7024" s="7" t="s">
        <v>7012</v>
      </c>
      <c r="C7024" s="60" t="s">
        <v>188</v>
      </c>
      <c r="D7024" s="61">
        <v>9.3000000000000007</v>
      </c>
      <c r="E7024" s="224">
        <v>0</v>
      </c>
    </row>
    <row r="7025" spans="1:5" x14ac:dyDescent="0.2">
      <c r="A7025" s="223">
        <v>93407</v>
      </c>
      <c r="B7025" s="7" t="s">
        <v>7013</v>
      </c>
      <c r="C7025" s="60" t="s">
        <v>188</v>
      </c>
      <c r="D7025" s="61">
        <v>48.06</v>
      </c>
      <c r="E7025" s="224">
        <v>0</v>
      </c>
    </row>
    <row r="7026" spans="1:5" x14ac:dyDescent="0.2">
      <c r="A7026" s="223">
        <v>102939</v>
      </c>
      <c r="B7026" s="7" t="s">
        <v>7014</v>
      </c>
      <c r="C7026" s="60" t="s">
        <v>188</v>
      </c>
      <c r="D7026" s="61">
        <v>9.5299999999999994</v>
      </c>
      <c r="E7026" s="224">
        <v>0</v>
      </c>
    </row>
    <row r="7027" spans="1:5" x14ac:dyDescent="0.2">
      <c r="A7027" s="223">
        <v>103162</v>
      </c>
      <c r="B7027" s="7" t="s">
        <v>7015</v>
      </c>
      <c r="C7027" s="60" t="s">
        <v>188</v>
      </c>
      <c r="D7027" s="61">
        <v>0.68</v>
      </c>
      <c r="E7027" s="224">
        <v>0</v>
      </c>
    </row>
    <row r="7028" spans="1:5" x14ac:dyDescent="0.2">
      <c r="A7028" s="223">
        <v>103156</v>
      </c>
      <c r="B7028" s="7" t="s">
        <v>7016</v>
      </c>
      <c r="C7028" s="60" t="s">
        <v>188</v>
      </c>
      <c r="D7028" s="61">
        <v>2.42</v>
      </c>
      <c r="E7028" s="224">
        <v>0</v>
      </c>
    </row>
    <row r="7029" spans="1:5" x14ac:dyDescent="0.2">
      <c r="A7029" s="223">
        <v>103174</v>
      </c>
      <c r="B7029" s="7" t="s">
        <v>7017</v>
      </c>
      <c r="C7029" s="60" t="s">
        <v>188</v>
      </c>
      <c r="D7029" s="61">
        <v>1.93</v>
      </c>
      <c r="E7029" s="224">
        <v>0</v>
      </c>
    </row>
    <row r="7030" spans="1:5" x14ac:dyDescent="0.2">
      <c r="A7030" s="223">
        <v>103180</v>
      </c>
      <c r="B7030" s="7" t="s">
        <v>7018</v>
      </c>
      <c r="C7030" s="60" t="s">
        <v>188</v>
      </c>
      <c r="D7030" s="61">
        <v>4.45</v>
      </c>
      <c r="E7030" s="224">
        <v>0</v>
      </c>
    </row>
    <row r="7031" spans="1:5" x14ac:dyDescent="0.2">
      <c r="A7031" s="223">
        <v>103168</v>
      </c>
      <c r="B7031" s="7" t="s">
        <v>7019</v>
      </c>
      <c r="C7031" s="60" t="s">
        <v>188</v>
      </c>
      <c r="D7031" s="61">
        <v>0.77</v>
      </c>
      <c r="E7031" s="224">
        <v>0</v>
      </c>
    </row>
    <row r="7032" spans="1:5" x14ac:dyDescent="0.2">
      <c r="A7032" s="223">
        <v>102867</v>
      </c>
      <c r="B7032" s="7" t="s">
        <v>7020</v>
      </c>
      <c r="C7032" s="60" t="s">
        <v>188</v>
      </c>
      <c r="D7032" s="61">
        <v>0.69</v>
      </c>
      <c r="E7032" s="224">
        <v>0</v>
      </c>
    </row>
    <row r="7033" spans="1:5" x14ac:dyDescent="0.2">
      <c r="A7033" s="223">
        <v>106324</v>
      </c>
      <c r="B7033" s="7" t="s">
        <v>7021</v>
      </c>
      <c r="C7033" s="60" t="s">
        <v>188</v>
      </c>
      <c r="D7033" s="61">
        <v>0.64</v>
      </c>
      <c r="E7033" s="224">
        <v>0</v>
      </c>
    </row>
    <row r="7034" spans="1:5" x14ac:dyDescent="0.2">
      <c r="A7034" s="223">
        <v>92108</v>
      </c>
      <c r="B7034" s="7" t="s">
        <v>7022</v>
      </c>
      <c r="C7034" s="60" t="s">
        <v>188</v>
      </c>
      <c r="D7034" s="61">
        <v>0.85</v>
      </c>
      <c r="E7034" s="224">
        <v>0</v>
      </c>
    </row>
    <row r="7035" spans="1:5" x14ac:dyDescent="0.2">
      <c r="A7035" s="223">
        <v>92109</v>
      </c>
      <c r="B7035" s="7" t="s">
        <v>7023</v>
      </c>
      <c r="C7035" s="60" t="s">
        <v>188</v>
      </c>
      <c r="D7035" s="61">
        <v>0.19</v>
      </c>
      <c r="E7035" s="224">
        <v>0</v>
      </c>
    </row>
    <row r="7036" spans="1:5" x14ac:dyDescent="0.2">
      <c r="A7036" s="223">
        <v>92110</v>
      </c>
      <c r="B7036" s="7" t="s">
        <v>7024</v>
      </c>
      <c r="C7036" s="60" t="s">
        <v>188</v>
      </c>
      <c r="D7036" s="61">
        <v>1.06</v>
      </c>
      <c r="E7036" s="224">
        <v>0</v>
      </c>
    </row>
    <row r="7037" spans="1:5" x14ac:dyDescent="0.2">
      <c r="A7037" s="223">
        <v>92111</v>
      </c>
      <c r="B7037" s="7" t="s">
        <v>7025</v>
      </c>
      <c r="C7037" s="60" t="s">
        <v>188</v>
      </c>
      <c r="D7037" s="61">
        <v>1.27</v>
      </c>
      <c r="E7037" s="224">
        <v>0</v>
      </c>
    </row>
    <row r="7038" spans="1:5" x14ac:dyDescent="0.2">
      <c r="A7038" s="223">
        <v>90670</v>
      </c>
      <c r="B7038" s="7" t="s">
        <v>7026</v>
      </c>
      <c r="C7038" s="60" t="s">
        <v>188</v>
      </c>
      <c r="D7038" s="61">
        <v>244.89</v>
      </c>
      <c r="E7038" s="224">
        <v>0</v>
      </c>
    </row>
    <row r="7039" spans="1:5" x14ac:dyDescent="0.2">
      <c r="A7039" s="223">
        <v>90671</v>
      </c>
      <c r="B7039" s="7" t="s">
        <v>7027</v>
      </c>
      <c r="C7039" s="60" t="s">
        <v>188</v>
      </c>
      <c r="D7039" s="61">
        <v>65.7</v>
      </c>
      <c r="E7039" s="224">
        <v>0</v>
      </c>
    </row>
    <row r="7040" spans="1:5" x14ac:dyDescent="0.2">
      <c r="A7040" s="223">
        <v>90672</v>
      </c>
      <c r="B7040" s="7" t="s">
        <v>7028</v>
      </c>
      <c r="C7040" s="60" t="s">
        <v>188</v>
      </c>
      <c r="D7040" s="61">
        <v>306.45</v>
      </c>
      <c r="E7040" s="224">
        <v>0</v>
      </c>
    </row>
    <row r="7041" spans="1:5" x14ac:dyDescent="0.2">
      <c r="A7041" s="223">
        <v>90673</v>
      </c>
      <c r="B7041" s="7" t="s">
        <v>7029</v>
      </c>
      <c r="C7041" s="60" t="s">
        <v>188</v>
      </c>
      <c r="D7041" s="61">
        <v>121.93</v>
      </c>
      <c r="E7041" s="224">
        <v>0</v>
      </c>
    </row>
    <row r="7042" spans="1:5" x14ac:dyDescent="0.2">
      <c r="A7042" s="223">
        <v>93220</v>
      </c>
      <c r="B7042" s="7" t="s">
        <v>7030</v>
      </c>
      <c r="C7042" s="60" t="s">
        <v>188</v>
      </c>
      <c r="D7042" s="61">
        <v>375.5</v>
      </c>
      <c r="E7042" s="224">
        <v>0</v>
      </c>
    </row>
    <row r="7043" spans="1:5" x14ac:dyDescent="0.2">
      <c r="A7043" s="223">
        <v>93221</v>
      </c>
      <c r="B7043" s="7" t="s">
        <v>7031</v>
      </c>
      <c r="C7043" s="60" t="s">
        <v>188</v>
      </c>
      <c r="D7043" s="61">
        <v>100.74</v>
      </c>
      <c r="E7043" s="224">
        <v>0</v>
      </c>
    </row>
    <row r="7044" spans="1:5" x14ac:dyDescent="0.2">
      <c r="A7044" s="223">
        <v>93222</v>
      </c>
      <c r="B7044" s="7" t="s">
        <v>7032</v>
      </c>
      <c r="C7044" s="60" t="s">
        <v>188</v>
      </c>
      <c r="D7044" s="61">
        <v>469.9</v>
      </c>
      <c r="E7044" s="224">
        <v>0</v>
      </c>
    </row>
    <row r="7045" spans="1:5" x14ac:dyDescent="0.2">
      <c r="A7045" s="223">
        <v>93223</v>
      </c>
      <c r="B7045" s="7" t="s">
        <v>7033</v>
      </c>
      <c r="C7045" s="60" t="s">
        <v>188</v>
      </c>
      <c r="D7045" s="61">
        <v>159.27000000000001</v>
      </c>
      <c r="E7045" s="224">
        <v>0</v>
      </c>
    </row>
    <row r="7046" spans="1:5" x14ac:dyDescent="0.2">
      <c r="A7046" s="223">
        <v>104691</v>
      </c>
      <c r="B7046" s="7" t="s">
        <v>7034</v>
      </c>
      <c r="C7046" s="60" t="s">
        <v>188</v>
      </c>
      <c r="D7046" s="61">
        <v>0.97</v>
      </c>
      <c r="E7046" s="224">
        <v>0</v>
      </c>
    </row>
    <row r="7047" spans="1:5" x14ac:dyDescent="0.2">
      <c r="A7047" s="223">
        <v>104692</v>
      </c>
      <c r="B7047" s="7" t="s">
        <v>7035</v>
      </c>
      <c r="C7047" s="60" t="s">
        <v>188</v>
      </c>
      <c r="D7047" s="61">
        <v>0.22</v>
      </c>
      <c r="E7047" s="224">
        <v>0</v>
      </c>
    </row>
    <row r="7048" spans="1:5" x14ac:dyDescent="0.2">
      <c r="A7048" s="223">
        <v>104693</v>
      </c>
      <c r="B7048" s="7" t="s">
        <v>7036</v>
      </c>
      <c r="C7048" s="60" t="s">
        <v>188</v>
      </c>
      <c r="D7048" s="61">
        <v>1.22</v>
      </c>
      <c r="E7048" s="224">
        <v>0</v>
      </c>
    </row>
    <row r="7049" spans="1:5" x14ac:dyDescent="0.2">
      <c r="A7049" s="223">
        <v>104694</v>
      </c>
      <c r="B7049" s="7" t="s">
        <v>7037</v>
      </c>
      <c r="C7049" s="60" t="s">
        <v>188</v>
      </c>
      <c r="D7049" s="61">
        <v>2.17</v>
      </c>
      <c r="E7049" s="224">
        <v>0</v>
      </c>
    </row>
    <row r="7050" spans="1:5" x14ac:dyDescent="0.2">
      <c r="A7050" s="223">
        <v>90676</v>
      </c>
      <c r="B7050" s="7" t="s">
        <v>7038</v>
      </c>
      <c r="C7050" s="60" t="s">
        <v>188</v>
      </c>
      <c r="D7050" s="61">
        <v>103.83</v>
      </c>
      <c r="E7050" s="224">
        <v>0</v>
      </c>
    </row>
    <row r="7051" spans="1:5" x14ac:dyDescent="0.2">
      <c r="A7051" s="223">
        <v>91021</v>
      </c>
      <c r="B7051" s="7" t="s">
        <v>7039</v>
      </c>
      <c r="C7051" s="60" t="s">
        <v>188</v>
      </c>
      <c r="D7051" s="61">
        <v>12.88</v>
      </c>
      <c r="E7051" s="224">
        <v>0</v>
      </c>
    </row>
    <row r="7052" spans="1:5" x14ac:dyDescent="0.2">
      <c r="A7052" s="223">
        <v>90677</v>
      </c>
      <c r="B7052" s="7" t="s">
        <v>7040</v>
      </c>
      <c r="C7052" s="60" t="s">
        <v>188</v>
      </c>
      <c r="D7052" s="61">
        <v>31.79</v>
      </c>
      <c r="E7052" s="224">
        <v>0</v>
      </c>
    </row>
    <row r="7053" spans="1:5" x14ac:dyDescent="0.2">
      <c r="A7053" s="223">
        <v>90678</v>
      </c>
      <c r="B7053" s="7" t="s">
        <v>7041</v>
      </c>
      <c r="C7053" s="60" t="s">
        <v>188</v>
      </c>
      <c r="D7053" s="61">
        <v>147.07</v>
      </c>
      <c r="E7053" s="224">
        <v>0</v>
      </c>
    </row>
    <row r="7054" spans="1:5" x14ac:dyDescent="0.2">
      <c r="A7054" s="223">
        <v>90679</v>
      </c>
      <c r="B7054" s="7" t="s">
        <v>7042</v>
      </c>
      <c r="C7054" s="60" t="s">
        <v>188</v>
      </c>
      <c r="D7054" s="61">
        <v>93.51</v>
      </c>
      <c r="E7054" s="224">
        <v>0</v>
      </c>
    </row>
    <row r="7055" spans="1:5" x14ac:dyDescent="0.2">
      <c r="A7055" s="223">
        <v>102870</v>
      </c>
      <c r="B7055" s="7" t="s">
        <v>7043</v>
      </c>
      <c r="C7055" s="60" t="s">
        <v>188</v>
      </c>
      <c r="D7055" s="61">
        <v>357.14</v>
      </c>
      <c r="E7055" s="224">
        <v>0</v>
      </c>
    </row>
    <row r="7056" spans="1:5" x14ac:dyDescent="0.2">
      <c r="A7056" s="223">
        <v>102871</v>
      </c>
      <c r="B7056" s="7" t="s">
        <v>7044</v>
      </c>
      <c r="C7056" s="60" t="s">
        <v>188</v>
      </c>
      <c r="D7056" s="61">
        <v>96.48</v>
      </c>
      <c r="E7056" s="224">
        <v>0</v>
      </c>
    </row>
    <row r="7057" spans="1:5" x14ac:dyDescent="0.2">
      <c r="A7057" s="223">
        <v>102872</v>
      </c>
      <c r="B7057" s="7" t="s">
        <v>7045</v>
      </c>
      <c r="C7057" s="60" t="s">
        <v>188</v>
      </c>
      <c r="D7057" s="61">
        <v>446.93</v>
      </c>
      <c r="E7057" s="224">
        <v>0</v>
      </c>
    </row>
    <row r="7058" spans="1:5" x14ac:dyDescent="0.2">
      <c r="A7058" s="223">
        <v>102873</v>
      </c>
      <c r="B7058" s="7" t="s">
        <v>7046</v>
      </c>
      <c r="C7058" s="60" t="s">
        <v>188</v>
      </c>
      <c r="D7058" s="61">
        <v>121.93</v>
      </c>
      <c r="E7058" s="224">
        <v>0</v>
      </c>
    </row>
    <row r="7059" spans="1:5" x14ac:dyDescent="0.2">
      <c r="A7059" s="223">
        <v>102960</v>
      </c>
      <c r="B7059" s="7" t="s">
        <v>7047</v>
      </c>
      <c r="C7059" s="60" t="s">
        <v>188</v>
      </c>
      <c r="D7059" s="61">
        <v>173.32</v>
      </c>
      <c r="E7059" s="224">
        <v>0</v>
      </c>
    </row>
    <row r="7060" spans="1:5" x14ac:dyDescent="0.2">
      <c r="A7060" s="223">
        <v>102961</v>
      </c>
      <c r="B7060" s="7" t="s">
        <v>7048</v>
      </c>
      <c r="C7060" s="60" t="s">
        <v>188</v>
      </c>
      <c r="D7060" s="61">
        <v>46.82</v>
      </c>
      <c r="E7060" s="224">
        <v>0</v>
      </c>
    </row>
    <row r="7061" spans="1:5" x14ac:dyDescent="0.2">
      <c r="A7061" s="223">
        <v>102962</v>
      </c>
      <c r="B7061" s="7" t="s">
        <v>7049</v>
      </c>
      <c r="C7061" s="60" t="s">
        <v>188</v>
      </c>
      <c r="D7061" s="61">
        <v>162.59</v>
      </c>
      <c r="E7061" s="224">
        <v>0</v>
      </c>
    </row>
    <row r="7062" spans="1:5" x14ac:dyDescent="0.2">
      <c r="A7062" s="223">
        <v>102963</v>
      </c>
      <c r="B7062" s="7" t="s">
        <v>7050</v>
      </c>
      <c r="C7062" s="60" t="s">
        <v>188</v>
      </c>
      <c r="D7062" s="61">
        <v>86.43</v>
      </c>
      <c r="E7062" s="224">
        <v>0</v>
      </c>
    </row>
    <row r="7063" spans="1:5" x14ac:dyDescent="0.2">
      <c r="A7063" s="223">
        <v>90621</v>
      </c>
      <c r="B7063" s="7" t="s">
        <v>7051</v>
      </c>
      <c r="C7063" s="60" t="s">
        <v>188</v>
      </c>
      <c r="D7063" s="61">
        <v>3.23</v>
      </c>
      <c r="E7063" s="224">
        <v>0</v>
      </c>
    </row>
    <row r="7064" spans="1:5" x14ac:dyDescent="0.2">
      <c r="A7064" s="223">
        <v>90622</v>
      </c>
      <c r="B7064" s="7" t="s">
        <v>7052</v>
      </c>
      <c r="C7064" s="60" t="s">
        <v>188</v>
      </c>
      <c r="D7064" s="61">
        <v>0.74</v>
      </c>
      <c r="E7064" s="224">
        <v>0</v>
      </c>
    </row>
    <row r="7065" spans="1:5" x14ac:dyDescent="0.2">
      <c r="A7065" s="223">
        <v>90623</v>
      </c>
      <c r="B7065" s="7" t="s">
        <v>7053</v>
      </c>
      <c r="C7065" s="60" t="s">
        <v>188</v>
      </c>
      <c r="D7065" s="61">
        <v>4.04</v>
      </c>
      <c r="E7065" s="224">
        <v>0</v>
      </c>
    </row>
    <row r="7066" spans="1:5" x14ac:dyDescent="0.2">
      <c r="A7066" s="223">
        <v>90624</v>
      </c>
      <c r="B7066" s="7" t="s">
        <v>7054</v>
      </c>
      <c r="C7066" s="60" t="s">
        <v>188</v>
      </c>
      <c r="D7066" s="61">
        <v>3.19</v>
      </c>
      <c r="E7066" s="224">
        <v>0</v>
      </c>
    </row>
    <row r="7067" spans="1:5" x14ac:dyDescent="0.2">
      <c r="A7067" s="223">
        <v>102876</v>
      </c>
      <c r="B7067" s="7" t="s">
        <v>7055</v>
      </c>
      <c r="C7067" s="60" t="s">
        <v>188</v>
      </c>
      <c r="D7067" s="61">
        <v>496.31</v>
      </c>
      <c r="E7067" s="224">
        <v>0</v>
      </c>
    </row>
    <row r="7068" spans="1:5" x14ac:dyDescent="0.2">
      <c r="A7068" s="223">
        <v>102877</v>
      </c>
      <c r="B7068" s="7" t="s">
        <v>7056</v>
      </c>
      <c r="C7068" s="60" t="s">
        <v>188</v>
      </c>
      <c r="D7068" s="61">
        <v>134.08000000000001</v>
      </c>
      <c r="E7068" s="224">
        <v>0</v>
      </c>
    </row>
    <row r="7069" spans="1:5" x14ac:dyDescent="0.2">
      <c r="A7069" s="223">
        <v>102878</v>
      </c>
      <c r="B7069" s="7" t="s">
        <v>7057</v>
      </c>
      <c r="C7069" s="60" t="s">
        <v>188</v>
      </c>
      <c r="D7069" s="61">
        <v>621.09</v>
      </c>
      <c r="E7069" s="224">
        <v>0</v>
      </c>
    </row>
    <row r="7070" spans="1:5" x14ac:dyDescent="0.2">
      <c r="A7070" s="223">
        <v>102879</v>
      </c>
      <c r="B7070" s="7" t="s">
        <v>7058</v>
      </c>
      <c r="C7070" s="60" t="s">
        <v>188</v>
      </c>
      <c r="D7070" s="61">
        <v>183</v>
      </c>
      <c r="E7070" s="224">
        <v>0</v>
      </c>
    </row>
    <row r="7071" spans="1:5" x14ac:dyDescent="0.2">
      <c r="A7071" s="223">
        <v>103220</v>
      </c>
      <c r="B7071" s="7" t="s">
        <v>7059</v>
      </c>
      <c r="C7071" s="60" t="s">
        <v>188</v>
      </c>
      <c r="D7071" s="61">
        <v>151.78</v>
      </c>
      <c r="E7071" s="224">
        <v>0</v>
      </c>
    </row>
    <row r="7072" spans="1:5" x14ac:dyDescent="0.2">
      <c r="A7072" s="223">
        <v>103221</v>
      </c>
      <c r="B7072" s="7" t="s">
        <v>7060</v>
      </c>
      <c r="C7072" s="60" t="s">
        <v>188</v>
      </c>
      <c r="D7072" s="61">
        <v>41</v>
      </c>
      <c r="E7072" s="224">
        <v>0</v>
      </c>
    </row>
    <row r="7073" spans="1:5" x14ac:dyDescent="0.2">
      <c r="A7073" s="223">
        <v>103222</v>
      </c>
      <c r="B7073" s="7" t="s">
        <v>7061</v>
      </c>
      <c r="C7073" s="60" t="s">
        <v>188</v>
      </c>
      <c r="D7073" s="61">
        <v>189.94</v>
      </c>
      <c r="E7073" s="224">
        <v>0</v>
      </c>
    </row>
    <row r="7074" spans="1:5" x14ac:dyDescent="0.2">
      <c r="A7074" s="223">
        <v>103223</v>
      </c>
      <c r="B7074" s="7" t="s">
        <v>7062</v>
      </c>
      <c r="C7074" s="60" t="s">
        <v>188</v>
      </c>
      <c r="D7074" s="61">
        <v>35.74</v>
      </c>
      <c r="E7074" s="224">
        <v>0</v>
      </c>
    </row>
    <row r="7075" spans="1:5" x14ac:dyDescent="0.2">
      <c r="A7075" s="223">
        <v>103232</v>
      </c>
      <c r="B7075" s="7" t="s">
        <v>7063</v>
      </c>
      <c r="C7075" s="60" t="s">
        <v>188</v>
      </c>
      <c r="D7075" s="61">
        <v>476.2</v>
      </c>
      <c r="E7075" s="224">
        <v>0</v>
      </c>
    </row>
    <row r="7076" spans="1:5" x14ac:dyDescent="0.2">
      <c r="A7076" s="223">
        <v>103233</v>
      </c>
      <c r="B7076" s="7" t="s">
        <v>7064</v>
      </c>
      <c r="C7076" s="60" t="s">
        <v>188</v>
      </c>
      <c r="D7076" s="61">
        <v>128.65</v>
      </c>
      <c r="E7076" s="224">
        <v>0</v>
      </c>
    </row>
    <row r="7077" spans="1:5" x14ac:dyDescent="0.2">
      <c r="A7077" s="223">
        <v>103234</v>
      </c>
      <c r="B7077" s="7" t="s">
        <v>7065</v>
      </c>
      <c r="C7077" s="60" t="s">
        <v>188</v>
      </c>
      <c r="D7077" s="61">
        <v>625.4</v>
      </c>
      <c r="E7077" s="224">
        <v>0</v>
      </c>
    </row>
    <row r="7078" spans="1:5" x14ac:dyDescent="0.2">
      <c r="A7078" s="223">
        <v>103235</v>
      </c>
      <c r="B7078" s="7" t="s">
        <v>7066</v>
      </c>
      <c r="C7078" s="60" t="s">
        <v>188</v>
      </c>
      <c r="D7078" s="61">
        <v>104.66</v>
      </c>
      <c r="E7078" s="224">
        <v>0</v>
      </c>
    </row>
    <row r="7079" spans="1:5" x14ac:dyDescent="0.2">
      <c r="A7079" s="223">
        <v>103228</v>
      </c>
      <c r="B7079" s="7" t="s">
        <v>7067</v>
      </c>
      <c r="C7079" s="60" t="s">
        <v>188</v>
      </c>
      <c r="D7079" s="61">
        <v>435.76</v>
      </c>
      <c r="E7079" s="224">
        <v>0</v>
      </c>
    </row>
    <row r="7080" spans="1:5" x14ac:dyDescent="0.2">
      <c r="A7080" s="223">
        <v>103226</v>
      </c>
      <c r="B7080" s="7" t="s">
        <v>7068</v>
      </c>
      <c r="C7080" s="60" t="s">
        <v>188</v>
      </c>
      <c r="D7080" s="61">
        <v>348.22</v>
      </c>
      <c r="E7080" s="224">
        <v>0</v>
      </c>
    </row>
    <row r="7081" spans="1:5" x14ac:dyDescent="0.2">
      <c r="A7081" s="223">
        <v>103227</v>
      </c>
      <c r="B7081" s="7" t="s">
        <v>7069</v>
      </c>
      <c r="C7081" s="60" t="s">
        <v>188</v>
      </c>
      <c r="D7081" s="61">
        <v>94.07</v>
      </c>
      <c r="E7081" s="224">
        <v>0</v>
      </c>
    </row>
    <row r="7082" spans="1:5" x14ac:dyDescent="0.2">
      <c r="A7082" s="223">
        <v>103229</v>
      </c>
      <c r="B7082" s="7" t="s">
        <v>7070</v>
      </c>
      <c r="C7082" s="60" t="s">
        <v>188</v>
      </c>
      <c r="D7082" s="61">
        <v>88.75</v>
      </c>
      <c r="E7082" s="224">
        <v>0</v>
      </c>
    </row>
    <row r="7083" spans="1:5" x14ac:dyDescent="0.2">
      <c r="A7083" s="223">
        <v>102972</v>
      </c>
      <c r="B7083" s="7" t="s">
        <v>7071</v>
      </c>
      <c r="C7083" s="60" t="s">
        <v>188</v>
      </c>
      <c r="D7083" s="61">
        <v>92.51</v>
      </c>
      <c r="E7083" s="224">
        <v>0</v>
      </c>
    </row>
    <row r="7084" spans="1:5" x14ac:dyDescent="0.2">
      <c r="A7084" s="223">
        <v>102973</v>
      </c>
      <c r="B7084" s="7" t="s">
        <v>7072</v>
      </c>
      <c r="C7084" s="60" t="s">
        <v>188</v>
      </c>
      <c r="D7084" s="61">
        <v>25.68</v>
      </c>
      <c r="E7084" s="224">
        <v>0</v>
      </c>
    </row>
    <row r="7085" spans="1:5" x14ac:dyDescent="0.2">
      <c r="A7085" s="223">
        <v>102974</v>
      </c>
      <c r="B7085" s="7" t="s">
        <v>7073</v>
      </c>
      <c r="C7085" s="60" t="s">
        <v>188</v>
      </c>
      <c r="D7085" s="61">
        <v>86.78</v>
      </c>
      <c r="E7085" s="224">
        <v>0</v>
      </c>
    </row>
    <row r="7086" spans="1:5" x14ac:dyDescent="0.2">
      <c r="A7086" s="223">
        <v>96301</v>
      </c>
      <c r="B7086" s="7" t="s">
        <v>7074</v>
      </c>
      <c r="C7086" s="60" t="s">
        <v>188</v>
      </c>
      <c r="D7086" s="61">
        <v>50.08</v>
      </c>
      <c r="E7086" s="224">
        <v>0</v>
      </c>
    </row>
    <row r="7087" spans="1:5" x14ac:dyDescent="0.2">
      <c r="A7087" s="223">
        <v>90627</v>
      </c>
      <c r="B7087" s="7" t="s">
        <v>7075</v>
      </c>
      <c r="C7087" s="60" t="s">
        <v>188</v>
      </c>
      <c r="D7087" s="61">
        <v>54.28</v>
      </c>
      <c r="E7087" s="224">
        <v>0</v>
      </c>
    </row>
    <row r="7088" spans="1:5" x14ac:dyDescent="0.2">
      <c r="A7088" s="223">
        <v>90628</v>
      </c>
      <c r="B7088" s="7" t="s">
        <v>7076</v>
      </c>
      <c r="C7088" s="60" t="s">
        <v>188</v>
      </c>
      <c r="D7088" s="61">
        <v>14.56</v>
      </c>
      <c r="E7088" s="224">
        <v>0</v>
      </c>
    </row>
    <row r="7089" spans="1:5" x14ac:dyDescent="0.2">
      <c r="A7089" s="223">
        <v>90629</v>
      </c>
      <c r="B7089" s="7" t="s">
        <v>7077</v>
      </c>
      <c r="C7089" s="60" t="s">
        <v>188</v>
      </c>
      <c r="D7089" s="61">
        <v>67.930000000000007</v>
      </c>
      <c r="E7089" s="224">
        <v>0</v>
      </c>
    </row>
    <row r="7090" spans="1:5" x14ac:dyDescent="0.2">
      <c r="A7090" s="223">
        <v>90630</v>
      </c>
      <c r="B7090" s="7" t="s">
        <v>7078</v>
      </c>
      <c r="C7090" s="60" t="s">
        <v>188</v>
      </c>
      <c r="D7090" s="61">
        <v>1.51</v>
      </c>
      <c r="E7090" s="224">
        <v>0</v>
      </c>
    </row>
    <row r="7091" spans="1:5" x14ac:dyDescent="0.2">
      <c r="A7091" s="223">
        <v>95704</v>
      </c>
      <c r="B7091" s="7" t="s">
        <v>7079</v>
      </c>
      <c r="C7091" s="60" t="s">
        <v>188</v>
      </c>
      <c r="D7091" s="61">
        <v>54.81</v>
      </c>
      <c r="E7091" s="224">
        <v>0</v>
      </c>
    </row>
    <row r="7092" spans="1:5" x14ac:dyDescent="0.2">
      <c r="A7092" s="223">
        <v>95705</v>
      </c>
      <c r="B7092" s="7" t="s">
        <v>7080</v>
      </c>
      <c r="C7092" s="60" t="s">
        <v>188</v>
      </c>
      <c r="D7092" s="61">
        <v>14.7</v>
      </c>
      <c r="E7092" s="224">
        <v>0</v>
      </c>
    </row>
    <row r="7093" spans="1:5" x14ac:dyDescent="0.2">
      <c r="A7093" s="223">
        <v>95706</v>
      </c>
      <c r="B7093" s="7" t="s">
        <v>7081</v>
      </c>
      <c r="C7093" s="60" t="s">
        <v>188</v>
      </c>
      <c r="D7093" s="61">
        <v>68.59</v>
      </c>
      <c r="E7093" s="224">
        <v>0</v>
      </c>
    </row>
    <row r="7094" spans="1:5" x14ac:dyDescent="0.2">
      <c r="A7094" s="223">
        <v>95707</v>
      </c>
      <c r="B7094" s="7" t="s">
        <v>7082</v>
      </c>
      <c r="C7094" s="60" t="s">
        <v>188</v>
      </c>
      <c r="D7094" s="61">
        <v>4.18</v>
      </c>
      <c r="E7094" s="224">
        <v>0</v>
      </c>
    </row>
    <row r="7095" spans="1:5" x14ac:dyDescent="0.2">
      <c r="A7095" s="223">
        <v>91273</v>
      </c>
      <c r="B7095" s="7" t="s">
        <v>7083</v>
      </c>
      <c r="C7095" s="60" t="s">
        <v>188</v>
      </c>
      <c r="D7095" s="61">
        <v>0.68</v>
      </c>
      <c r="E7095" s="224">
        <v>0</v>
      </c>
    </row>
    <row r="7096" spans="1:5" x14ac:dyDescent="0.2">
      <c r="A7096" s="223">
        <v>91274</v>
      </c>
      <c r="B7096" s="7" t="s">
        <v>7084</v>
      </c>
      <c r="C7096" s="60" t="s">
        <v>188</v>
      </c>
      <c r="D7096" s="61">
        <v>0.18</v>
      </c>
      <c r="E7096" s="224">
        <v>0</v>
      </c>
    </row>
    <row r="7097" spans="1:5" x14ac:dyDescent="0.2">
      <c r="A7097" s="223">
        <v>91275</v>
      </c>
      <c r="B7097" s="7" t="s">
        <v>7085</v>
      </c>
      <c r="C7097" s="60" t="s">
        <v>188</v>
      </c>
      <c r="D7097" s="61">
        <v>0.86</v>
      </c>
      <c r="E7097" s="224">
        <v>0</v>
      </c>
    </row>
    <row r="7098" spans="1:5" x14ac:dyDescent="0.2">
      <c r="A7098" s="223">
        <v>91276</v>
      </c>
      <c r="B7098" s="7" t="s">
        <v>7086</v>
      </c>
      <c r="C7098" s="60" t="s">
        <v>188</v>
      </c>
      <c r="D7098" s="61">
        <v>9.02</v>
      </c>
      <c r="E7098" s="224">
        <v>0</v>
      </c>
    </row>
    <row r="7099" spans="1:5" x14ac:dyDescent="0.2">
      <c r="A7099" s="223">
        <v>102885</v>
      </c>
      <c r="B7099" s="7" t="s">
        <v>7087</v>
      </c>
      <c r="C7099" s="60" t="s">
        <v>188</v>
      </c>
      <c r="D7099" s="61">
        <v>1.3</v>
      </c>
      <c r="E7099" s="224">
        <v>0</v>
      </c>
    </row>
    <row r="7100" spans="1:5" x14ac:dyDescent="0.2">
      <c r="A7100" s="223">
        <v>95272</v>
      </c>
      <c r="B7100" s="7" t="s">
        <v>7088</v>
      </c>
      <c r="C7100" s="60" t="s">
        <v>188</v>
      </c>
      <c r="D7100" s="61">
        <v>0.6</v>
      </c>
      <c r="E7100" s="224">
        <v>0</v>
      </c>
    </row>
    <row r="7101" spans="1:5" x14ac:dyDescent="0.2">
      <c r="A7101" s="223">
        <v>95273</v>
      </c>
      <c r="B7101" s="7" t="s">
        <v>7089</v>
      </c>
      <c r="C7101" s="60" t="s">
        <v>188</v>
      </c>
      <c r="D7101" s="61">
        <v>0.13</v>
      </c>
      <c r="E7101" s="224">
        <v>0</v>
      </c>
    </row>
    <row r="7102" spans="1:5" x14ac:dyDescent="0.2">
      <c r="A7102" s="223">
        <v>95274</v>
      </c>
      <c r="B7102" s="7" t="s">
        <v>7090</v>
      </c>
      <c r="C7102" s="60" t="s">
        <v>188</v>
      </c>
      <c r="D7102" s="61">
        <v>0.46</v>
      </c>
      <c r="E7102" s="224">
        <v>0</v>
      </c>
    </row>
    <row r="7103" spans="1:5" x14ac:dyDescent="0.2">
      <c r="A7103" s="223">
        <v>95275</v>
      </c>
      <c r="B7103" s="7" t="s">
        <v>7091</v>
      </c>
      <c r="C7103" s="60" t="s">
        <v>188</v>
      </c>
      <c r="D7103" s="61">
        <v>2.59</v>
      </c>
      <c r="E7103" s="224">
        <v>0</v>
      </c>
    </row>
    <row r="7104" spans="1:5" x14ac:dyDescent="0.2">
      <c r="A7104" s="223">
        <v>106236</v>
      </c>
      <c r="B7104" s="7" t="s">
        <v>7092</v>
      </c>
      <c r="C7104" s="60" t="s">
        <v>188</v>
      </c>
      <c r="D7104" s="61">
        <v>157.80000000000001</v>
      </c>
      <c r="E7104" s="224">
        <v>0</v>
      </c>
    </row>
    <row r="7105" spans="1:5" x14ac:dyDescent="0.2">
      <c r="A7105" s="223">
        <v>88419</v>
      </c>
      <c r="B7105" s="7" t="s">
        <v>7093</v>
      </c>
      <c r="C7105" s="60" t="s">
        <v>188</v>
      </c>
      <c r="D7105" s="61">
        <v>4.7300000000000004</v>
      </c>
      <c r="E7105" s="224">
        <v>0</v>
      </c>
    </row>
    <row r="7106" spans="1:5" x14ac:dyDescent="0.2">
      <c r="A7106" s="223">
        <v>88422</v>
      </c>
      <c r="B7106" s="7" t="s">
        <v>7094</v>
      </c>
      <c r="C7106" s="60" t="s">
        <v>188</v>
      </c>
      <c r="D7106" s="61">
        <v>1.0900000000000001</v>
      </c>
      <c r="E7106" s="224">
        <v>0</v>
      </c>
    </row>
    <row r="7107" spans="1:5" x14ac:dyDescent="0.2">
      <c r="A7107" s="223">
        <v>88425</v>
      </c>
      <c r="B7107" s="7" t="s">
        <v>7095</v>
      </c>
      <c r="C7107" s="60" t="s">
        <v>188</v>
      </c>
      <c r="D7107" s="61">
        <v>5.92</v>
      </c>
      <c r="E7107" s="224">
        <v>0</v>
      </c>
    </row>
    <row r="7108" spans="1:5" x14ac:dyDescent="0.2">
      <c r="A7108" s="223">
        <v>88427</v>
      </c>
      <c r="B7108" s="7" t="s">
        <v>7096</v>
      </c>
      <c r="C7108" s="60" t="s">
        <v>188</v>
      </c>
      <c r="D7108" s="61">
        <v>1.08</v>
      </c>
      <c r="E7108" s="224">
        <v>0</v>
      </c>
    </row>
    <row r="7109" spans="1:5" x14ac:dyDescent="0.2">
      <c r="A7109" s="223">
        <v>88434</v>
      </c>
      <c r="B7109" s="7" t="s">
        <v>7097</v>
      </c>
      <c r="C7109" s="60" t="s">
        <v>188</v>
      </c>
      <c r="D7109" s="61">
        <v>6.27</v>
      </c>
      <c r="E7109" s="224">
        <v>0</v>
      </c>
    </row>
    <row r="7110" spans="1:5" x14ac:dyDescent="0.2">
      <c r="A7110" s="223">
        <v>88435</v>
      </c>
      <c r="B7110" s="7" t="s">
        <v>7098</v>
      </c>
      <c r="C7110" s="60" t="s">
        <v>188</v>
      </c>
      <c r="D7110" s="61">
        <v>1.45</v>
      </c>
      <c r="E7110" s="224">
        <v>0</v>
      </c>
    </row>
    <row r="7111" spans="1:5" x14ac:dyDescent="0.2">
      <c r="A7111" s="223">
        <v>88436</v>
      </c>
      <c r="B7111" s="7" t="s">
        <v>7099</v>
      </c>
      <c r="C7111" s="60" t="s">
        <v>188</v>
      </c>
      <c r="D7111" s="61">
        <v>7.84</v>
      </c>
      <c r="E7111" s="224">
        <v>0</v>
      </c>
    </row>
    <row r="7112" spans="1:5" x14ac:dyDescent="0.2">
      <c r="A7112" s="223">
        <v>88437</v>
      </c>
      <c r="B7112" s="7" t="s">
        <v>7100</v>
      </c>
      <c r="C7112" s="60" t="s">
        <v>188</v>
      </c>
      <c r="D7112" s="61">
        <v>1.08</v>
      </c>
      <c r="E7112" s="224">
        <v>0</v>
      </c>
    </row>
    <row r="7113" spans="1:5" x14ac:dyDescent="0.2">
      <c r="A7113" s="223">
        <v>90664</v>
      </c>
      <c r="B7113" s="7" t="s">
        <v>7101</v>
      </c>
      <c r="C7113" s="60" t="s">
        <v>188</v>
      </c>
      <c r="D7113" s="61">
        <v>7.06</v>
      </c>
      <c r="E7113" s="224">
        <v>0</v>
      </c>
    </row>
    <row r="7114" spans="1:5" x14ac:dyDescent="0.2">
      <c r="A7114" s="223">
        <v>90665</v>
      </c>
      <c r="B7114" s="7" t="s">
        <v>7102</v>
      </c>
      <c r="C7114" s="60" t="s">
        <v>188</v>
      </c>
      <c r="D7114" s="61">
        <v>1.88</v>
      </c>
      <c r="E7114" s="224">
        <v>0</v>
      </c>
    </row>
    <row r="7115" spans="1:5" x14ac:dyDescent="0.2">
      <c r="A7115" s="223">
        <v>90666</v>
      </c>
      <c r="B7115" s="7" t="s">
        <v>7103</v>
      </c>
      <c r="C7115" s="60" t="s">
        <v>188</v>
      </c>
      <c r="D7115" s="61">
        <v>8.83</v>
      </c>
      <c r="E7115" s="224">
        <v>0</v>
      </c>
    </row>
    <row r="7116" spans="1:5" x14ac:dyDescent="0.2">
      <c r="A7116" s="223">
        <v>90667</v>
      </c>
      <c r="B7116" s="7" t="s">
        <v>7104</v>
      </c>
      <c r="C7116" s="60" t="s">
        <v>188</v>
      </c>
      <c r="D7116" s="61">
        <v>15.25</v>
      </c>
      <c r="E7116" s="224">
        <v>0</v>
      </c>
    </row>
    <row r="7117" spans="1:5" x14ac:dyDescent="0.2">
      <c r="A7117" s="223">
        <v>95217</v>
      </c>
      <c r="B7117" s="7" t="s">
        <v>7105</v>
      </c>
      <c r="C7117" s="60" t="s">
        <v>188</v>
      </c>
      <c r="D7117" s="61">
        <v>0.64</v>
      </c>
      <c r="E7117" s="224">
        <v>0</v>
      </c>
    </row>
    <row r="7118" spans="1:5" x14ac:dyDescent="0.2">
      <c r="A7118" s="223">
        <v>89130</v>
      </c>
      <c r="B7118" s="7" t="s">
        <v>7106</v>
      </c>
      <c r="C7118" s="60" t="s">
        <v>188</v>
      </c>
      <c r="D7118" s="61">
        <v>58.23</v>
      </c>
      <c r="E7118" s="224">
        <v>0</v>
      </c>
    </row>
    <row r="7119" spans="1:5" x14ac:dyDescent="0.2">
      <c r="A7119" s="223">
        <v>89131</v>
      </c>
      <c r="B7119" s="7" t="s">
        <v>7107</v>
      </c>
      <c r="C7119" s="60" t="s">
        <v>188</v>
      </c>
      <c r="D7119" s="61">
        <v>15.39</v>
      </c>
      <c r="E7119" s="224">
        <v>0</v>
      </c>
    </row>
    <row r="7120" spans="1:5" x14ac:dyDescent="0.2">
      <c r="A7120" s="223">
        <v>53861</v>
      </c>
      <c r="B7120" s="7" t="s">
        <v>7108</v>
      </c>
      <c r="C7120" s="60" t="s">
        <v>188</v>
      </c>
      <c r="D7120" s="61">
        <v>72.790000000000006</v>
      </c>
      <c r="E7120" s="224">
        <v>0</v>
      </c>
    </row>
    <row r="7121" spans="1:5" x14ac:dyDescent="0.2">
      <c r="A7121" s="223">
        <v>5787</v>
      </c>
      <c r="B7121" s="7" t="s">
        <v>7109</v>
      </c>
      <c r="C7121" s="60" t="s">
        <v>188</v>
      </c>
      <c r="D7121" s="61">
        <v>71.73</v>
      </c>
      <c r="E7121" s="224">
        <v>0</v>
      </c>
    </row>
    <row r="7122" spans="1:5" x14ac:dyDescent="0.2">
      <c r="A7122" s="223">
        <v>89128</v>
      </c>
      <c r="B7122" s="7" t="s">
        <v>7110</v>
      </c>
      <c r="C7122" s="60" t="s">
        <v>188</v>
      </c>
      <c r="D7122" s="61">
        <v>42</v>
      </c>
      <c r="E7122" s="224">
        <v>0</v>
      </c>
    </row>
    <row r="7123" spans="1:5" x14ac:dyDescent="0.2">
      <c r="A7123" s="223">
        <v>89129</v>
      </c>
      <c r="B7123" s="7" t="s">
        <v>7111</v>
      </c>
      <c r="C7123" s="60" t="s">
        <v>188</v>
      </c>
      <c r="D7123" s="61">
        <v>11.1</v>
      </c>
      <c r="E7123" s="224">
        <v>0</v>
      </c>
    </row>
    <row r="7124" spans="1:5" x14ac:dyDescent="0.2">
      <c r="A7124" s="223">
        <v>53857</v>
      </c>
      <c r="B7124" s="7" t="s">
        <v>7112</v>
      </c>
      <c r="C7124" s="60" t="s">
        <v>188</v>
      </c>
      <c r="D7124" s="61">
        <v>52.5</v>
      </c>
      <c r="E7124" s="224">
        <v>0</v>
      </c>
    </row>
    <row r="7125" spans="1:5" x14ac:dyDescent="0.2">
      <c r="A7125" s="223">
        <v>53858</v>
      </c>
      <c r="B7125" s="7" t="s">
        <v>7113</v>
      </c>
      <c r="C7125" s="60" t="s">
        <v>188</v>
      </c>
      <c r="D7125" s="61">
        <v>46.6</v>
      </c>
      <c r="E7125" s="224">
        <v>0</v>
      </c>
    </row>
    <row r="7126" spans="1:5" x14ac:dyDescent="0.2">
      <c r="A7126" s="223">
        <v>102891</v>
      </c>
      <c r="B7126" s="7" t="s">
        <v>7114</v>
      </c>
      <c r="C7126" s="60" t="s">
        <v>188</v>
      </c>
      <c r="D7126" s="61">
        <v>1.3</v>
      </c>
      <c r="E7126" s="224">
        <v>0</v>
      </c>
    </row>
    <row r="7127" spans="1:5" x14ac:dyDescent="0.2">
      <c r="A7127" s="223">
        <v>89246</v>
      </c>
      <c r="B7127" s="7" t="s">
        <v>7115</v>
      </c>
      <c r="C7127" s="60" t="s">
        <v>188</v>
      </c>
      <c r="D7127" s="61">
        <v>256.45</v>
      </c>
      <c r="E7127" s="224">
        <v>0</v>
      </c>
    </row>
    <row r="7128" spans="1:5" x14ac:dyDescent="0.2">
      <c r="A7128" s="223">
        <v>89247</v>
      </c>
      <c r="B7128" s="7" t="s">
        <v>7116</v>
      </c>
      <c r="C7128" s="60" t="s">
        <v>188</v>
      </c>
      <c r="D7128" s="61">
        <v>78.52</v>
      </c>
      <c r="E7128" s="224">
        <v>0</v>
      </c>
    </row>
    <row r="7129" spans="1:5" x14ac:dyDescent="0.2">
      <c r="A7129" s="223">
        <v>89248</v>
      </c>
      <c r="B7129" s="7" t="s">
        <v>7117</v>
      </c>
      <c r="C7129" s="60" t="s">
        <v>188</v>
      </c>
      <c r="D7129" s="61">
        <v>457.44</v>
      </c>
      <c r="E7129" s="224">
        <v>0</v>
      </c>
    </row>
    <row r="7130" spans="1:5" x14ac:dyDescent="0.2">
      <c r="A7130" s="223">
        <v>89249</v>
      </c>
      <c r="B7130" s="7" t="s">
        <v>7118</v>
      </c>
      <c r="C7130" s="60" t="s">
        <v>188</v>
      </c>
      <c r="D7130" s="61">
        <v>384.05</v>
      </c>
      <c r="E7130" s="224">
        <v>0</v>
      </c>
    </row>
    <row r="7131" spans="1:5" x14ac:dyDescent="0.2">
      <c r="A7131" s="223">
        <v>102957</v>
      </c>
      <c r="B7131" s="7" t="s">
        <v>7119</v>
      </c>
      <c r="C7131" s="60" t="s">
        <v>188</v>
      </c>
      <c r="D7131" s="61">
        <v>40.07</v>
      </c>
      <c r="E7131" s="224">
        <v>0</v>
      </c>
    </row>
    <row r="7132" spans="1:5" x14ac:dyDescent="0.2">
      <c r="A7132" s="223">
        <v>88859</v>
      </c>
      <c r="B7132" s="7" t="s">
        <v>7120</v>
      </c>
      <c r="C7132" s="60" t="s">
        <v>188</v>
      </c>
      <c r="D7132" s="61">
        <v>22.71</v>
      </c>
      <c r="E7132" s="224">
        <v>0</v>
      </c>
    </row>
    <row r="7133" spans="1:5" x14ac:dyDescent="0.2">
      <c r="A7133" s="223">
        <v>88860</v>
      </c>
      <c r="B7133" s="7" t="s">
        <v>7121</v>
      </c>
      <c r="C7133" s="60" t="s">
        <v>188</v>
      </c>
      <c r="D7133" s="61">
        <v>6</v>
      </c>
      <c r="E7133" s="224">
        <v>0</v>
      </c>
    </row>
    <row r="7134" spans="1:5" x14ac:dyDescent="0.2">
      <c r="A7134" s="223">
        <v>5667</v>
      </c>
      <c r="B7134" s="7" t="s">
        <v>7122</v>
      </c>
      <c r="C7134" s="60" t="s">
        <v>188</v>
      </c>
      <c r="D7134" s="61">
        <v>28.39</v>
      </c>
      <c r="E7134" s="224">
        <v>0</v>
      </c>
    </row>
    <row r="7135" spans="1:5" x14ac:dyDescent="0.2">
      <c r="A7135" s="223">
        <v>5668</v>
      </c>
      <c r="B7135" s="7" t="s">
        <v>7123</v>
      </c>
      <c r="C7135" s="60" t="s">
        <v>188</v>
      </c>
      <c r="D7135" s="61">
        <v>46.72</v>
      </c>
      <c r="E7135" s="224">
        <v>0</v>
      </c>
    </row>
    <row r="7136" spans="1:5" x14ac:dyDescent="0.2">
      <c r="A7136" s="223">
        <v>89011</v>
      </c>
      <c r="B7136" s="7" t="s">
        <v>7124</v>
      </c>
      <c r="C7136" s="60" t="s">
        <v>188</v>
      </c>
      <c r="D7136" s="61">
        <v>24.64</v>
      </c>
      <c r="E7136" s="224">
        <v>0</v>
      </c>
    </row>
    <row r="7137" spans="1:5" x14ac:dyDescent="0.2">
      <c r="A7137" s="223">
        <v>89012</v>
      </c>
      <c r="B7137" s="7" t="s">
        <v>7125</v>
      </c>
      <c r="C7137" s="60" t="s">
        <v>188</v>
      </c>
      <c r="D7137" s="61">
        <v>6.51</v>
      </c>
      <c r="E7137" s="224">
        <v>0</v>
      </c>
    </row>
    <row r="7138" spans="1:5" x14ac:dyDescent="0.2">
      <c r="A7138" s="223">
        <v>5735</v>
      </c>
      <c r="B7138" s="7" t="s">
        <v>7126</v>
      </c>
      <c r="C7138" s="60" t="s">
        <v>188</v>
      </c>
      <c r="D7138" s="61">
        <v>30.8</v>
      </c>
      <c r="E7138" s="224">
        <v>0</v>
      </c>
    </row>
    <row r="7139" spans="1:5" x14ac:dyDescent="0.2">
      <c r="A7139" s="223">
        <v>5736</v>
      </c>
      <c r="B7139" s="7" t="s">
        <v>7127</v>
      </c>
      <c r="C7139" s="60" t="s">
        <v>188</v>
      </c>
      <c r="D7139" s="61">
        <v>42.57</v>
      </c>
      <c r="E7139" s="224">
        <v>0</v>
      </c>
    </row>
    <row r="7140" spans="1:5" x14ac:dyDescent="0.2">
      <c r="A7140" s="223">
        <v>88857</v>
      </c>
      <c r="B7140" s="7" t="s">
        <v>7128</v>
      </c>
      <c r="C7140" s="60" t="s">
        <v>188</v>
      </c>
      <c r="D7140" s="61">
        <v>25.54</v>
      </c>
      <c r="E7140" s="224">
        <v>0</v>
      </c>
    </row>
    <row r="7141" spans="1:5" x14ac:dyDescent="0.2">
      <c r="A7141" s="223">
        <v>88858</v>
      </c>
      <c r="B7141" s="7" t="s">
        <v>7129</v>
      </c>
      <c r="C7141" s="60" t="s">
        <v>188</v>
      </c>
      <c r="D7141" s="61">
        <v>6.75</v>
      </c>
      <c r="E7141" s="224">
        <v>0</v>
      </c>
    </row>
    <row r="7142" spans="1:5" x14ac:dyDescent="0.2">
      <c r="A7142" s="223">
        <v>5664</v>
      </c>
      <c r="B7142" s="7" t="s">
        <v>7130</v>
      </c>
      <c r="C7142" s="60" t="s">
        <v>188</v>
      </c>
      <c r="D7142" s="61">
        <v>31.92</v>
      </c>
      <c r="E7142" s="224">
        <v>0</v>
      </c>
    </row>
    <row r="7143" spans="1:5" x14ac:dyDescent="0.2">
      <c r="A7143" s="223">
        <v>53786</v>
      </c>
      <c r="B7143" s="7" t="s">
        <v>7131</v>
      </c>
      <c r="C7143" s="60" t="s">
        <v>188</v>
      </c>
      <c r="D7143" s="61">
        <v>52.03</v>
      </c>
      <c r="E7143" s="224">
        <v>0</v>
      </c>
    </row>
    <row r="7144" spans="1:5" x14ac:dyDescent="0.2">
      <c r="A7144" s="223">
        <v>7038</v>
      </c>
      <c r="B7144" s="7" t="s">
        <v>7132</v>
      </c>
      <c r="C7144" s="60" t="s">
        <v>188</v>
      </c>
      <c r="D7144" s="61">
        <v>44.13</v>
      </c>
      <c r="E7144" s="224">
        <v>0</v>
      </c>
    </row>
    <row r="7145" spans="1:5" x14ac:dyDescent="0.2">
      <c r="A7145" s="223">
        <v>7039</v>
      </c>
      <c r="B7145" s="7" t="s">
        <v>7133</v>
      </c>
      <c r="C7145" s="60" t="s">
        <v>188</v>
      </c>
      <c r="D7145" s="61">
        <v>11.84</v>
      </c>
      <c r="E7145" s="224">
        <v>0</v>
      </c>
    </row>
    <row r="7146" spans="1:5" x14ac:dyDescent="0.2">
      <c r="A7146" s="223">
        <v>7040</v>
      </c>
      <c r="B7146" s="7" t="s">
        <v>7134</v>
      </c>
      <c r="C7146" s="60" t="s">
        <v>188</v>
      </c>
      <c r="D7146" s="61">
        <v>55.22</v>
      </c>
      <c r="E7146" s="224">
        <v>0</v>
      </c>
    </row>
    <row r="7147" spans="1:5" x14ac:dyDescent="0.2">
      <c r="A7147" s="223">
        <v>55263</v>
      </c>
      <c r="B7147" s="7" t="s">
        <v>7135</v>
      </c>
      <c r="C7147" s="60" t="s">
        <v>188</v>
      </c>
      <c r="D7147" s="61">
        <v>65.69</v>
      </c>
      <c r="E7147" s="224">
        <v>0</v>
      </c>
    </row>
    <row r="7148" spans="1:5" x14ac:dyDescent="0.2">
      <c r="A7148" s="223">
        <v>96460</v>
      </c>
      <c r="B7148" s="7" t="s">
        <v>7136</v>
      </c>
      <c r="C7148" s="60" t="s">
        <v>188</v>
      </c>
      <c r="D7148" s="61">
        <v>46.84</v>
      </c>
      <c r="E7148" s="224">
        <v>0</v>
      </c>
    </row>
    <row r="7149" spans="1:5" x14ac:dyDescent="0.2">
      <c r="A7149" s="223">
        <v>96459</v>
      </c>
      <c r="B7149" s="7" t="s">
        <v>7137</v>
      </c>
      <c r="C7149" s="60" t="s">
        <v>188</v>
      </c>
      <c r="D7149" s="61">
        <v>12.56</v>
      </c>
      <c r="E7149" s="224">
        <v>0</v>
      </c>
    </row>
    <row r="7150" spans="1:5" x14ac:dyDescent="0.2">
      <c r="A7150" s="223">
        <v>96458</v>
      </c>
      <c r="B7150" s="7" t="s">
        <v>7138</v>
      </c>
      <c r="C7150" s="60" t="s">
        <v>188</v>
      </c>
      <c r="D7150" s="61">
        <v>58.62</v>
      </c>
      <c r="E7150" s="224">
        <v>0</v>
      </c>
    </row>
    <row r="7151" spans="1:5" x14ac:dyDescent="0.2">
      <c r="A7151" s="223">
        <v>96457</v>
      </c>
      <c r="B7151" s="7" t="s">
        <v>7139</v>
      </c>
      <c r="C7151" s="60" t="s">
        <v>188</v>
      </c>
      <c r="D7151" s="61">
        <v>65.08</v>
      </c>
      <c r="E7151" s="224">
        <v>0</v>
      </c>
    </row>
    <row r="7152" spans="1:5" x14ac:dyDescent="0.2">
      <c r="A7152" s="223">
        <v>7051</v>
      </c>
      <c r="B7152" s="7" t="s">
        <v>7140</v>
      </c>
      <c r="C7152" s="60" t="s">
        <v>188</v>
      </c>
      <c r="D7152" s="61">
        <v>39.14</v>
      </c>
      <c r="E7152" s="224">
        <v>0</v>
      </c>
    </row>
    <row r="7153" spans="1:5" x14ac:dyDescent="0.2">
      <c r="A7153" s="223">
        <v>7052</v>
      </c>
      <c r="B7153" s="7" t="s">
        <v>7141</v>
      </c>
      <c r="C7153" s="60" t="s">
        <v>188</v>
      </c>
      <c r="D7153" s="61">
        <v>10.57</v>
      </c>
      <c r="E7153" s="224">
        <v>0</v>
      </c>
    </row>
    <row r="7154" spans="1:5" x14ac:dyDescent="0.2">
      <c r="A7154" s="223">
        <v>7053</v>
      </c>
      <c r="B7154" s="7" t="s">
        <v>7142</v>
      </c>
      <c r="C7154" s="60" t="s">
        <v>188</v>
      </c>
      <c r="D7154" s="61">
        <v>48.98</v>
      </c>
      <c r="E7154" s="224">
        <v>0</v>
      </c>
    </row>
    <row r="7155" spans="1:5" x14ac:dyDescent="0.2">
      <c r="A7155" s="223">
        <v>7054</v>
      </c>
      <c r="B7155" s="7" t="s">
        <v>7143</v>
      </c>
      <c r="C7155" s="60" t="s">
        <v>188</v>
      </c>
      <c r="D7155" s="61">
        <v>91.01</v>
      </c>
      <c r="E7155" s="224">
        <v>0</v>
      </c>
    </row>
    <row r="7156" spans="1:5" x14ac:dyDescent="0.2">
      <c r="A7156" s="223">
        <v>95627</v>
      </c>
      <c r="B7156" s="7" t="s">
        <v>7144</v>
      </c>
      <c r="C7156" s="60" t="s">
        <v>188</v>
      </c>
      <c r="D7156" s="61">
        <v>42.24</v>
      </c>
      <c r="E7156" s="224">
        <v>0</v>
      </c>
    </row>
    <row r="7157" spans="1:5" x14ac:dyDescent="0.2">
      <c r="A7157" s="223">
        <v>95628</v>
      </c>
      <c r="B7157" s="7" t="s">
        <v>7145</v>
      </c>
      <c r="C7157" s="60" t="s">
        <v>188</v>
      </c>
      <c r="D7157" s="61">
        <v>11.33</v>
      </c>
      <c r="E7157" s="224">
        <v>0</v>
      </c>
    </row>
    <row r="7158" spans="1:5" x14ac:dyDescent="0.2">
      <c r="A7158" s="223">
        <v>95629</v>
      </c>
      <c r="B7158" s="7" t="s">
        <v>7146</v>
      </c>
      <c r="C7158" s="60" t="s">
        <v>188</v>
      </c>
      <c r="D7158" s="61">
        <v>52.86</v>
      </c>
      <c r="E7158" s="224">
        <v>0</v>
      </c>
    </row>
    <row r="7159" spans="1:5" x14ac:dyDescent="0.2">
      <c r="A7159" s="223">
        <v>95630</v>
      </c>
      <c r="B7159" s="7" t="s">
        <v>7147</v>
      </c>
      <c r="C7159" s="60" t="s">
        <v>188</v>
      </c>
      <c r="D7159" s="61">
        <v>91.01</v>
      </c>
      <c r="E7159" s="224">
        <v>0</v>
      </c>
    </row>
    <row r="7160" spans="1:5" x14ac:dyDescent="0.2">
      <c r="A7160" s="223">
        <v>89210</v>
      </c>
      <c r="B7160" s="7" t="s">
        <v>7148</v>
      </c>
      <c r="C7160" s="60" t="s">
        <v>188</v>
      </c>
      <c r="D7160" s="61">
        <v>28.23</v>
      </c>
      <c r="E7160" s="224">
        <v>0</v>
      </c>
    </row>
    <row r="7161" spans="1:5" x14ac:dyDescent="0.2">
      <c r="A7161" s="223">
        <v>89211</v>
      </c>
      <c r="B7161" s="7" t="s">
        <v>7149</v>
      </c>
      <c r="C7161" s="60" t="s">
        <v>188</v>
      </c>
      <c r="D7161" s="61">
        <v>7.57</v>
      </c>
      <c r="E7161" s="224">
        <v>0</v>
      </c>
    </row>
    <row r="7162" spans="1:5" x14ac:dyDescent="0.2">
      <c r="A7162" s="223">
        <v>5674</v>
      </c>
      <c r="B7162" s="7" t="s">
        <v>7150</v>
      </c>
      <c r="C7162" s="60" t="s">
        <v>188</v>
      </c>
      <c r="D7162" s="61">
        <v>35.33</v>
      </c>
      <c r="E7162" s="224">
        <v>0</v>
      </c>
    </row>
    <row r="7163" spans="1:5" x14ac:dyDescent="0.2">
      <c r="A7163" s="223">
        <v>53788</v>
      </c>
      <c r="B7163" s="7" t="s">
        <v>7151</v>
      </c>
      <c r="C7163" s="60" t="s">
        <v>188</v>
      </c>
      <c r="D7163" s="61">
        <v>58.25</v>
      </c>
      <c r="E7163" s="224">
        <v>0</v>
      </c>
    </row>
    <row r="7164" spans="1:5" x14ac:dyDescent="0.2">
      <c r="A7164" s="223">
        <v>73309</v>
      </c>
      <c r="B7164" s="7" t="s">
        <v>7152</v>
      </c>
      <c r="C7164" s="60" t="s">
        <v>188</v>
      </c>
      <c r="D7164" s="61">
        <v>29.35</v>
      </c>
      <c r="E7164" s="224">
        <v>0</v>
      </c>
    </row>
    <row r="7165" spans="1:5" x14ac:dyDescent="0.2">
      <c r="A7165" s="223">
        <v>73313</v>
      </c>
      <c r="B7165" s="7" t="s">
        <v>7153</v>
      </c>
      <c r="C7165" s="60" t="s">
        <v>188</v>
      </c>
      <c r="D7165" s="61">
        <v>7.93</v>
      </c>
      <c r="E7165" s="224">
        <v>0</v>
      </c>
    </row>
    <row r="7166" spans="1:5" x14ac:dyDescent="0.2">
      <c r="A7166" s="223">
        <v>5089</v>
      </c>
      <c r="B7166" s="7" t="s">
        <v>7154</v>
      </c>
      <c r="C7166" s="60" t="s">
        <v>188</v>
      </c>
      <c r="D7166" s="61">
        <v>36.74</v>
      </c>
      <c r="E7166" s="224">
        <v>0</v>
      </c>
    </row>
    <row r="7167" spans="1:5" x14ac:dyDescent="0.2">
      <c r="A7167" s="223">
        <v>73315</v>
      </c>
      <c r="B7167" s="7" t="s">
        <v>7155</v>
      </c>
      <c r="C7167" s="60" t="s">
        <v>188</v>
      </c>
      <c r="D7167" s="61">
        <v>58.25</v>
      </c>
      <c r="E7167" s="224">
        <v>0</v>
      </c>
    </row>
    <row r="7168" spans="1:5" x14ac:dyDescent="0.2">
      <c r="A7168" s="223">
        <v>5738</v>
      </c>
      <c r="B7168" s="7" t="s">
        <v>7156</v>
      </c>
      <c r="C7168" s="60" t="s">
        <v>188</v>
      </c>
      <c r="D7168" s="61">
        <v>38.58</v>
      </c>
      <c r="E7168" s="224">
        <v>0</v>
      </c>
    </row>
    <row r="7169" spans="1:5" x14ac:dyDescent="0.2">
      <c r="A7169" s="223">
        <v>93239</v>
      </c>
      <c r="B7169" s="7" t="s">
        <v>7157</v>
      </c>
      <c r="C7169" s="60" t="s">
        <v>188</v>
      </c>
      <c r="D7169" s="61">
        <v>10.35</v>
      </c>
      <c r="E7169" s="224">
        <v>0</v>
      </c>
    </row>
    <row r="7170" spans="1:5" x14ac:dyDescent="0.2">
      <c r="A7170" s="223">
        <v>5739</v>
      </c>
      <c r="B7170" s="7" t="s">
        <v>7158</v>
      </c>
      <c r="C7170" s="60" t="s">
        <v>188</v>
      </c>
      <c r="D7170" s="61">
        <v>48.28</v>
      </c>
      <c r="E7170" s="224">
        <v>0</v>
      </c>
    </row>
    <row r="7171" spans="1:5" x14ac:dyDescent="0.2">
      <c r="A7171" s="223">
        <v>93240</v>
      </c>
      <c r="B7171" s="7" t="s">
        <v>7159</v>
      </c>
      <c r="C7171" s="60" t="s">
        <v>188</v>
      </c>
      <c r="D7171" s="61">
        <v>12.2</v>
      </c>
      <c r="E7171" s="224">
        <v>0</v>
      </c>
    </row>
    <row r="7172" spans="1:5" x14ac:dyDescent="0.2">
      <c r="A7172" s="223">
        <v>53818</v>
      </c>
      <c r="B7172" s="7" t="s">
        <v>7160</v>
      </c>
      <c r="C7172" s="60" t="s">
        <v>188</v>
      </c>
      <c r="D7172" s="61">
        <v>8.52</v>
      </c>
      <c r="E7172" s="224">
        <v>0</v>
      </c>
    </row>
    <row r="7173" spans="1:5" x14ac:dyDescent="0.2">
      <c r="A7173" s="223">
        <v>93238</v>
      </c>
      <c r="B7173" s="7" t="s">
        <v>7161</v>
      </c>
      <c r="C7173" s="60" t="s">
        <v>188</v>
      </c>
      <c r="D7173" s="61">
        <v>2.2799999999999998</v>
      </c>
      <c r="E7173" s="224">
        <v>0</v>
      </c>
    </row>
    <row r="7174" spans="1:5" x14ac:dyDescent="0.2">
      <c r="A7174" s="223">
        <v>5727</v>
      </c>
      <c r="B7174" s="7" t="s">
        <v>7162</v>
      </c>
      <c r="C7174" s="60" t="s">
        <v>188</v>
      </c>
      <c r="D7174" s="61">
        <v>10.66</v>
      </c>
      <c r="E7174" s="224">
        <v>0</v>
      </c>
    </row>
    <row r="7175" spans="1:5" x14ac:dyDescent="0.2">
      <c r="A7175" s="223">
        <v>89280</v>
      </c>
      <c r="B7175" s="7" t="s">
        <v>7163</v>
      </c>
      <c r="C7175" s="60" t="s">
        <v>188</v>
      </c>
      <c r="D7175" s="61">
        <v>34.67</v>
      </c>
      <c r="E7175" s="224">
        <v>0</v>
      </c>
    </row>
    <row r="7176" spans="1:5" x14ac:dyDescent="0.2">
      <c r="A7176" s="223">
        <v>89281</v>
      </c>
      <c r="B7176" s="7" t="s">
        <v>7164</v>
      </c>
      <c r="C7176" s="60" t="s">
        <v>188</v>
      </c>
      <c r="D7176" s="61">
        <v>9.3000000000000007</v>
      </c>
      <c r="E7176" s="224">
        <v>0</v>
      </c>
    </row>
    <row r="7177" spans="1:5" x14ac:dyDescent="0.2">
      <c r="A7177" s="223">
        <v>5729</v>
      </c>
      <c r="B7177" s="7" t="s">
        <v>7165</v>
      </c>
      <c r="C7177" s="60" t="s">
        <v>188</v>
      </c>
      <c r="D7177" s="61">
        <v>43.39</v>
      </c>
      <c r="E7177" s="224">
        <v>0</v>
      </c>
    </row>
    <row r="7178" spans="1:5" x14ac:dyDescent="0.2">
      <c r="A7178" s="223">
        <v>5730</v>
      </c>
      <c r="B7178" s="7" t="s">
        <v>7166</v>
      </c>
      <c r="C7178" s="60" t="s">
        <v>188</v>
      </c>
      <c r="D7178" s="61">
        <v>41.66</v>
      </c>
      <c r="E7178" s="224">
        <v>0</v>
      </c>
    </row>
    <row r="7179" spans="1:5" x14ac:dyDescent="0.2">
      <c r="A7179" s="223">
        <v>95266</v>
      </c>
      <c r="B7179" s="7" t="s">
        <v>7167</v>
      </c>
      <c r="C7179" s="60" t="s">
        <v>188</v>
      </c>
      <c r="D7179" s="61">
        <v>0.61</v>
      </c>
      <c r="E7179" s="224">
        <v>0</v>
      </c>
    </row>
    <row r="7180" spans="1:5" x14ac:dyDescent="0.2">
      <c r="A7180" s="223">
        <v>95267</v>
      </c>
      <c r="B7180" s="7" t="s">
        <v>7168</v>
      </c>
      <c r="C7180" s="60" t="s">
        <v>188</v>
      </c>
      <c r="D7180" s="61">
        <v>0.12</v>
      </c>
      <c r="E7180" s="224">
        <v>0</v>
      </c>
    </row>
    <row r="7181" spans="1:5" x14ac:dyDescent="0.2">
      <c r="A7181" s="223">
        <v>95268</v>
      </c>
      <c r="B7181" s="7" t="s">
        <v>7169</v>
      </c>
      <c r="C7181" s="60" t="s">
        <v>188</v>
      </c>
      <c r="D7181" s="61">
        <v>0.59</v>
      </c>
      <c r="E7181" s="224">
        <v>0</v>
      </c>
    </row>
    <row r="7182" spans="1:5" x14ac:dyDescent="0.2">
      <c r="A7182" s="223">
        <v>95269</v>
      </c>
      <c r="B7182" s="7" t="s">
        <v>7170</v>
      </c>
      <c r="C7182" s="60" t="s">
        <v>188</v>
      </c>
      <c r="D7182" s="61">
        <v>9.02</v>
      </c>
      <c r="E7182" s="224">
        <v>0</v>
      </c>
    </row>
    <row r="7183" spans="1:5" x14ac:dyDescent="0.2">
      <c r="A7183" s="223">
        <v>91688</v>
      </c>
      <c r="B7183" s="7" t="s">
        <v>7171</v>
      </c>
      <c r="C7183" s="60" t="s">
        <v>188</v>
      </c>
      <c r="D7183" s="61">
        <v>0.11</v>
      </c>
      <c r="E7183" s="224">
        <v>0</v>
      </c>
    </row>
    <row r="7184" spans="1:5" x14ac:dyDescent="0.2">
      <c r="A7184" s="223">
        <v>91689</v>
      </c>
      <c r="B7184" s="7" t="s">
        <v>7172</v>
      </c>
      <c r="C7184" s="60" t="s">
        <v>188</v>
      </c>
      <c r="D7184" s="61">
        <v>0.02</v>
      </c>
      <c r="E7184" s="224">
        <v>0</v>
      </c>
    </row>
    <row r="7185" spans="1:5" x14ac:dyDescent="0.2">
      <c r="A7185" s="223">
        <v>91690</v>
      </c>
      <c r="B7185" s="7" t="s">
        <v>7173</v>
      </c>
      <c r="C7185" s="60" t="s">
        <v>188</v>
      </c>
      <c r="D7185" s="61">
        <v>0.08</v>
      </c>
      <c r="E7185" s="224">
        <v>0</v>
      </c>
    </row>
    <row r="7186" spans="1:5" x14ac:dyDescent="0.2">
      <c r="A7186" s="223">
        <v>91691</v>
      </c>
      <c r="B7186" s="7" t="s">
        <v>7174</v>
      </c>
      <c r="C7186" s="60" t="s">
        <v>188</v>
      </c>
      <c r="D7186" s="61">
        <v>1.38</v>
      </c>
      <c r="E7186" s="224">
        <v>0</v>
      </c>
    </row>
    <row r="7187" spans="1:5" x14ac:dyDescent="0.2">
      <c r="A7187" s="223">
        <v>102927</v>
      </c>
      <c r="B7187" s="7" t="s">
        <v>7175</v>
      </c>
      <c r="C7187" s="60" t="s">
        <v>188</v>
      </c>
      <c r="D7187" s="61">
        <v>0.95</v>
      </c>
      <c r="E7187" s="224">
        <v>0</v>
      </c>
    </row>
    <row r="7188" spans="1:5" x14ac:dyDescent="0.2">
      <c r="A7188" s="223">
        <v>95136</v>
      </c>
      <c r="B7188" s="7" t="s">
        <v>7176</v>
      </c>
      <c r="C7188" s="60" t="s">
        <v>188</v>
      </c>
      <c r="D7188" s="61">
        <v>0.02</v>
      </c>
      <c r="E7188" s="224">
        <v>0</v>
      </c>
    </row>
    <row r="7189" spans="1:5" x14ac:dyDescent="0.2">
      <c r="A7189" s="223">
        <v>95137</v>
      </c>
      <c r="B7189" s="7" t="s">
        <v>7177</v>
      </c>
      <c r="C7189" s="60" t="s">
        <v>188</v>
      </c>
      <c r="D7189" s="61">
        <v>0.01</v>
      </c>
      <c r="E7189" s="224">
        <v>0</v>
      </c>
    </row>
    <row r="7190" spans="1:5" x14ac:dyDescent="0.2">
      <c r="A7190" s="223">
        <v>95138</v>
      </c>
      <c r="B7190" s="7" t="s">
        <v>7178</v>
      </c>
      <c r="C7190" s="60" t="s">
        <v>188</v>
      </c>
      <c r="D7190" s="61">
        <v>0.02</v>
      </c>
      <c r="E7190" s="224">
        <v>0</v>
      </c>
    </row>
    <row r="7191" spans="1:5" x14ac:dyDescent="0.2">
      <c r="A7191" s="223">
        <v>89023</v>
      </c>
      <c r="B7191" s="7" t="s">
        <v>7179</v>
      </c>
      <c r="C7191" s="60" t="s">
        <v>188</v>
      </c>
      <c r="D7191" s="61">
        <v>4.08</v>
      </c>
      <c r="E7191" s="224">
        <v>0</v>
      </c>
    </row>
    <row r="7192" spans="1:5" x14ac:dyDescent="0.2">
      <c r="A7192" s="223">
        <v>89024</v>
      </c>
      <c r="B7192" s="7" t="s">
        <v>7180</v>
      </c>
      <c r="C7192" s="60" t="s">
        <v>188</v>
      </c>
      <c r="D7192" s="61">
        <v>1.41</v>
      </c>
      <c r="E7192" s="224">
        <v>0</v>
      </c>
    </row>
    <row r="7193" spans="1:5" x14ac:dyDescent="0.2">
      <c r="A7193" s="223">
        <v>89025</v>
      </c>
      <c r="B7193" s="7" t="s">
        <v>7181</v>
      </c>
      <c r="C7193" s="60" t="s">
        <v>188</v>
      </c>
      <c r="D7193" s="61">
        <v>5.0999999999999996</v>
      </c>
      <c r="E7193" s="224">
        <v>0</v>
      </c>
    </row>
    <row r="7194" spans="1:5" x14ac:dyDescent="0.2">
      <c r="A7194" s="223">
        <v>89026</v>
      </c>
      <c r="B7194" s="7" t="s">
        <v>7182</v>
      </c>
      <c r="C7194" s="60" t="s">
        <v>188</v>
      </c>
      <c r="D7194" s="61">
        <v>174.3</v>
      </c>
      <c r="E7194" s="224">
        <v>0</v>
      </c>
    </row>
    <row r="7195" spans="1:5" x14ac:dyDescent="0.2">
      <c r="A7195" s="223">
        <v>7032</v>
      </c>
      <c r="B7195" s="7" t="s">
        <v>7183</v>
      </c>
      <c r="C7195" s="60" t="s">
        <v>188</v>
      </c>
      <c r="D7195" s="61">
        <v>5.0199999999999996</v>
      </c>
      <c r="E7195" s="224">
        <v>0</v>
      </c>
    </row>
    <row r="7196" spans="1:5" x14ac:dyDescent="0.2">
      <c r="A7196" s="223">
        <v>7033</v>
      </c>
      <c r="B7196" s="7" t="s">
        <v>7184</v>
      </c>
      <c r="C7196" s="60" t="s">
        <v>188</v>
      </c>
      <c r="D7196" s="61">
        <v>1.74</v>
      </c>
      <c r="E7196" s="224">
        <v>0</v>
      </c>
    </row>
    <row r="7197" spans="1:5" x14ac:dyDescent="0.2">
      <c r="A7197" s="223">
        <v>7034</v>
      </c>
      <c r="B7197" s="7" t="s">
        <v>7185</v>
      </c>
      <c r="C7197" s="60" t="s">
        <v>188</v>
      </c>
      <c r="D7197" s="61">
        <v>6.27</v>
      </c>
      <c r="E7197" s="224">
        <v>0</v>
      </c>
    </row>
    <row r="7198" spans="1:5" x14ac:dyDescent="0.2">
      <c r="A7198" s="223">
        <v>7035</v>
      </c>
      <c r="B7198" s="7" t="s">
        <v>7186</v>
      </c>
      <c r="C7198" s="60" t="s">
        <v>188</v>
      </c>
      <c r="D7198" s="61">
        <v>261.45999999999998</v>
      </c>
      <c r="E7198" s="224">
        <v>0</v>
      </c>
    </row>
    <row r="7199" spans="1:5" x14ac:dyDescent="0.2">
      <c r="A7199" s="223">
        <v>102945</v>
      </c>
      <c r="B7199" s="7" t="s">
        <v>7187</v>
      </c>
      <c r="C7199" s="60" t="s">
        <v>188</v>
      </c>
      <c r="D7199" s="61">
        <v>0.02</v>
      </c>
      <c r="E7199" s="224">
        <v>0</v>
      </c>
    </row>
    <row r="7200" spans="1:5" x14ac:dyDescent="0.2">
      <c r="A7200" s="223">
        <v>104087</v>
      </c>
      <c r="B7200" s="7" t="s">
        <v>7188</v>
      </c>
      <c r="C7200" s="60" t="s">
        <v>188</v>
      </c>
      <c r="D7200" s="61">
        <v>0.04</v>
      </c>
      <c r="E7200" s="224">
        <v>0</v>
      </c>
    </row>
    <row r="7201" spans="1:5" x14ac:dyDescent="0.2">
      <c r="A7201" s="223">
        <v>104088</v>
      </c>
      <c r="B7201" s="7" t="s">
        <v>7189</v>
      </c>
      <c r="C7201" s="60" t="s">
        <v>188</v>
      </c>
      <c r="D7201" s="61">
        <v>0.01</v>
      </c>
      <c r="E7201" s="224">
        <v>0</v>
      </c>
    </row>
    <row r="7202" spans="1:5" x14ac:dyDescent="0.2">
      <c r="A7202" s="223">
        <v>104089</v>
      </c>
      <c r="B7202" s="7" t="s">
        <v>7190</v>
      </c>
      <c r="C7202" s="60" t="s">
        <v>188</v>
      </c>
      <c r="D7202" s="61">
        <v>0.05</v>
      </c>
      <c r="E7202" s="224">
        <v>0</v>
      </c>
    </row>
    <row r="7203" spans="1:5" x14ac:dyDescent="0.2">
      <c r="A7203" s="223">
        <v>104090</v>
      </c>
      <c r="B7203" s="7" t="s">
        <v>7191</v>
      </c>
      <c r="C7203" s="60" t="s">
        <v>188</v>
      </c>
      <c r="D7203" s="61">
        <v>0.69</v>
      </c>
      <c r="E7203" s="224">
        <v>0</v>
      </c>
    </row>
    <row r="7204" spans="1:5" x14ac:dyDescent="0.2">
      <c r="A7204" s="223">
        <v>104093</v>
      </c>
      <c r="B7204" s="7" t="s">
        <v>7192</v>
      </c>
      <c r="C7204" s="60" t="s">
        <v>188</v>
      </c>
      <c r="D7204" s="61">
        <v>0.05</v>
      </c>
      <c r="E7204" s="224">
        <v>0</v>
      </c>
    </row>
    <row r="7205" spans="1:5" x14ac:dyDescent="0.2">
      <c r="A7205" s="223">
        <v>104094</v>
      </c>
      <c r="B7205" s="7" t="s">
        <v>7193</v>
      </c>
      <c r="C7205" s="60" t="s">
        <v>188</v>
      </c>
      <c r="D7205" s="61">
        <v>0.01</v>
      </c>
      <c r="E7205" s="224">
        <v>0</v>
      </c>
    </row>
    <row r="7206" spans="1:5" x14ac:dyDescent="0.2">
      <c r="A7206" s="223">
        <v>104095</v>
      </c>
      <c r="B7206" s="7" t="s">
        <v>7194</v>
      </c>
      <c r="C7206" s="60" t="s">
        <v>188</v>
      </c>
      <c r="D7206" s="61">
        <v>7.0000000000000007E-2</v>
      </c>
      <c r="E7206" s="224">
        <v>0</v>
      </c>
    </row>
    <row r="7207" spans="1:5" x14ac:dyDescent="0.2">
      <c r="A7207" s="223">
        <v>104096</v>
      </c>
      <c r="B7207" s="7" t="s">
        <v>7195</v>
      </c>
      <c r="C7207" s="60" t="s">
        <v>188</v>
      </c>
      <c r="D7207" s="61">
        <v>0.95</v>
      </c>
      <c r="E7207" s="224">
        <v>0</v>
      </c>
    </row>
    <row r="7208" spans="1:5" x14ac:dyDescent="0.2">
      <c r="A7208" s="223">
        <v>102903</v>
      </c>
      <c r="B7208" s="7" t="s">
        <v>7196</v>
      </c>
      <c r="C7208" s="60" t="s">
        <v>188</v>
      </c>
      <c r="D7208" s="61">
        <v>11.89</v>
      </c>
      <c r="E7208" s="224">
        <v>0</v>
      </c>
    </row>
    <row r="7209" spans="1:5" x14ac:dyDescent="0.2">
      <c r="A7209" s="223">
        <v>89029</v>
      </c>
      <c r="B7209" s="7" t="s">
        <v>7197</v>
      </c>
      <c r="C7209" s="60" t="s">
        <v>188</v>
      </c>
      <c r="D7209" s="61">
        <v>31.95</v>
      </c>
      <c r="E7209" s="224">
        <v>0</v>
      </c>
    </row>
    <row r="7210" spans="1:5" x14ac:dyDescent="0.2">
      <c r="A7210" s="223">
        <v>89030</v>
      </c>
      <c r="B7210" s="7" t="s">
        <v>7198</v>
      </c>
      <c r="C7210" s="60" t="s">
        <v>188</v>
      </c>
      <c r="D7210" s="61">
        <v>14.07</v>
      </c>
      <c r="E7210" s="224">
        <v>0</v>
      </c>
    </row>
    <row r="7211" spans="1:5" x14ac:dyDescent="0.2">
      <c r="A7211" s="223">
        <v>5724</v>
      </c>
      <c r="B7211" s="7" t="s">
        <v>7199</v>
      </c>
      <c r="C7211" s="60" t="s">
        <v>188</v>
      </c>
      <c r="D7211" s="61">
        <v>57.12</v>
      </c>
      <c r="E7211" s="224">
        <v>0</v>
      </c>
    </row>
    <row r="7212" spans="1:5" x14ac:dyDescent="0.2">
      <c r="A7212" s="223">
        <v>53817</v>
      </c>
      <c r="B7212" s="7" t="s">
        <v>7200</v>
      </c>
      <c r="C7212" s="60" t="s">
        <v>188</v>
      </c>
      <c r="D7212" s="61">
        <v>63.68</v>
      </c>
      <c r="E7212" s="224">
        <v>0</v>
      </c>
    </row>
    <row r="7213" spans="1:5" x14ac:dyDescent="0.2">
      <c r="A7213" s="223">
        <v>88839</v>
      </c>
      <c r="B7213" s="7" t="s">
        <v>7201</v>
      </c>
      <c r="C7213" s="60" t="s">
        <v>188</v>
      </c>
      <c r="D7213" s="61">
        <v>33.44</v>
      </c>
      <c r="E7213" s="224">
        <v>0</v>
      </c>
    </row>
    <row r="7214" spans="1:5" x14ac:dyDescent="0.2">
      <c r="A7214" s="223">
        <v>88840</v>
      </c>
      <c r="B7214" s="7" t="s">
        <v>7202</v>
      </c>
      <c r="C7214" s="60" t="s">
        <v>188</v>
      </c>
      <c r="D7214" s="61">
        <v>14.73</v>
      </c>
      <c r="E7214" s="224">
        <v>0</v>
      </c>
    </row>
    <row r="7215" spans="1:5" x14ac:dyDescent="0.2">
      <c r="A7215" s="223">
        <v>88841</v>
      </c>
      <c r="B7215" s="7" t="s">
        <v>7203</v>
      </c>
      <c r="C7215" s="60" t="s">
        <v>188</v>
      </c>
      <c r="D7215" s="61">
        <v>59.79</v>
      </c>
      <c r="E7215" s="224">
        <v>0</v>
      </c>
    </row>
    <row r="7216" spans="1:5" x14ac:dyDescent="0.2">
      <c r="A7216" s="223">
        <v>88842</v>
      </c>
      <c r="B7216" s="7" t="s">
        <v>7204</v>
      </c>
      <c r="C7216" s="60" t="s">
        <v>188</v>
      </c>
      <c r="D7216" s="61">
        <v>79.66</v>
      </c>
      <c r="E7216" s="224">
        <v>0</v>
      </c>
    </row>
    <row r="7217" spans="1:5" x14ac:dyDescent="0.2">
      <c r="A7217" s="223">
        <v>89009</v>
      </c>
      <c r="B7217" s="7" t="s">
        <v>7205</v>
      </c>
      <c r="C7217" s="60" t="s">
        <v>188</v>
      </c>
      <c r="D7217" s="61">
        <v>41.42</v>
      </c>
      <c r="E7217" s="224">
        <v>0</v>
      </c>
    </row>
    <row r="7218" spans="1:5" x14ac:dyDescent="0.2">
      <c r="A7218" s="223">
        <v>89010</v>
      </c>
      <c r="B7218" s="7" t="s">
        <v>7206</v>
      </c>
      <c r="C7218" s="60" t="s">
        <v>188</v>
      </c>
      <c r="D7218" s="61">
        <v>18.239999999999998</v>
      </c>
      <c r="E7218" s="224">
        <v>0</v>
      </c>
    </row>
    <row r="7219" spans="1:5" x14ac:dyDescent="0.2">
      <c r="A7219" s="223">
        <v>53810</v>
      </c>
      <c r="B7219" s="7" t="s">
        <v>7207</v>
      </c>
      <c r="C7219" s="60" t="s">
        <v>188</v>
      </c>
      <c r="D7219" s="61">
        <v>74.05</v>
      </c>
      <c r="E7219" s="224">
        <v>0</v>
      </c>
    </row>
    <row r="7220" spans="1:5" x14ac:dyDescent="0.2">
      <c r="A7220" s="223">
        <v>5721</v>
      </c>
      <c r="B7220" s="7" t="s">
        <v>7208</v>
      </c>
      <c r="C7220" s="60" t="s">
        <v>188</v>
      </c>
      <c r="D7220" s="61">
        <v>95.58</v>
      </c>
      <c r="E7220" s="224">
        <v>0</v>
      </c>
    </row>
    <row r="7221" spans="1:5" x14ac:dyDescent="0.2">
      <c r="A7221" s="223">
        <v>89017</v>
      </c>
      <c r="B7221" s="7" t="s">
        <v>7209</v>
      </c>
      <c r="C7221" s="60" t="s">
        <v>188</v>
      </c>
      <c r="D7221" s="61">
        <v>41.17</v>
      </c>
      <c r="E7221" s="224">
        <v>0</v>
      </c>
    </row>
    <row r="7222" spans="1:5" x14ac:dyDescent="0.2">
      <c r="A7222" s="223">
        <v>89018</v>
      </c>
      <c r="B7222" s="7" t="s">
        <v>7210</v>
      </c>
      <c r="C7222" s="60" t="s">
        <v>188</v>
      </c>
      <c r="D7222" s="61">
        <v>18.13</v>
      </c>
      <c r="E7222" s="224">
        <v>0</v>
      </c>
    </row>
    <row r="7223" spans="1:5" x14ac:dyDescent="0.2">
      <c r="A7223" s="223">
        <v>53806</v>
      </c>
      <c r="B7223" s="7" t="s">
        <v>7211</v>
      </c>
      <c r="C7223" s="60" t="s">
        <v>188</v>
      </c>
      <c r="D7223" s="61">
        <v>73.599999999999994</v>
      </c>
      <c r="E7223" s="224">
        <v>0</v>
      </c>
    </row>
    <row r="7224" spans="1:5" x14ac:dyDescent="0.2">
      <c r="A7224" s="223">
        <v>5718</v>
      </c>
      <c r="B7224" s="7" t="s">
        <v>7212</v>
      </c>
      <c r="C7224" s="60" t="s">
        <v>188</v>
      </c>
      <c r="D7224" s="61">
        <v>108.33</v>
      </c>
      <c r="E7224" s="224">
        <v>0</v>
      </c>
    </row>
    <row r="7225" spans="1:5" x14ac:dyDescent="0.2">
      <c r="A7225" s="223">
        <v>89013</v>
      </c>
      <c r="B7225" s="7" t="s">
        <v>7213</v>
      </c>
      <c r="C7225" s="60" t="s">
        <v>188</v>
      </c>
      <c r="D7225" s="61">
        <v>135.69</v>
      </c>
      <c r="E7225" s="224">
        <v>0</v>
      </c>
    </row>
    <row r="7226" spans="1:5" x14ac:dyDescent="0.2">
      <c r="A7226" s="223">
        <v>89014</v>
      </c>
      <c r="B7226" s="7" t="s">
        <v>7214</v>
      </c>
      <c r="C7226" s="60" t="s">
        <v>188</v>
      </c>
      <c r="D7226" s="61">
        <v>59.77</v>
      </c>
      <c r="E7226" s="224">
        <v>0</v>
      </c>
    </row>
    <row r="7227" spans="1:5" x14ac:dyDescent="0.2">
      <c r="A7227" s="223">
        <v>53814</v>
      </c>
      <c r="B7227" s="7" t="s">
        <v>7215</v>
      </c>
      <c r="C7227" s="60" t="s">
        <v>188</v>
      </c>
      <c r="D7227" s="61">
        <v>242.58</v>
      </c>
      <c r="E7227" s="224">
        <v>0</v>
      </c>
    </row>
    <row r="7228" spans="1:5" x14ac:dyDescent="0.2">
      <c r="A7228" s="223">
        <v>5722</v>
      </c>
      <c r="B7228" s="7" t="s">
        <v>7216</v>
      </c>
      <c r="C7228" s="60" t="s">
        <v>188</v>
      </c>
      <c r="D7228" s="61">
        <v>221.06</v>
      </c>
      <c r="E7228" s="224">
        <v>0</v>
      </c>
    </row>
    <row r="7229" spans="1:5" x14ac:dyDescent="0.2">
      <c r="A7229" s="223">
        <v>96015</v>
      </c>
      <c r="B7229" s="7" t="s">
        <v>7217</v>
      </c>
      <c r="C7229" s="60" t="s">
        <v>188</v>
      </c>
      <c r="D7229" s="61">
        <v>23.98</v>
      </c>
      <c r="E7229" s="224">
        <v>0</v>
      </c>
    </row>
    <row r="7230" spans="1:5" x14ac:dyDescent="0.2">
      <c r="A7230" s="223">
        <v>96016</v>
      </c>
      <c r="B7230" s="7" t="s">
        <v>7218</v>
      </c>
      <c r="C7230" s="60" t="s">
        <v>188</v>
      </c>
      <c r="D7230" s="61">
        <v>6.42</v>
      </c>
      <c r="E7230" s="224">
        <v>0</v>
      </c>
    </row>
    <row r="7231" spans="1:5" x14ac:dyDescent="0.2">
      <c r="A7231" s="223">
        <v>96018</v>
      </c>
      <c r="B7231" s="7" t="s">
        <v>7219</v>
      </c>
      <c r="C7231" s="60" t="s">
        <v>188</v>
      </c>
      <c r="D7231" s="61">
        <v>26.23</v>
      </c>
      <c r="E7231" s="224">
        <v>0</v>
      </c>
    </row>
    <row r="7232" spans="1:5" x14ac:dyDescent="0.2">
      <c r="A7232" s="223">
        <v>96019</v>
      </c>
      <c r="B7232" s="7" t="s">
        <v>7220</v>
      </c>
      <c r="C7232" s="60" t="s">
        <v>188</v>
      </c>
      <c r="D7232" s="61">
        <v>98.57</v>
      </c>
      <c r="E7232" s="224">
        <v>0</v>
      </c>
    </row>
    <row r="7233" spans="1:5" x14ac:dyDescent="0.2">
      <c r="A7233" s="223">
        <v>96008</v>
      </c>
      <c r="B7233" s="7" t="s">
        <v>7221</v>
      </c>
      <c r="C7233" s="60" t="s">
        <v>188</v>
      </c>
      <c r="D7233" s="61">
        <v>24.24</v>
      </c>
      <c r="E7233" s="224">
        <v>0</v>
      </c>
    </row>
    <row r="7234" spans="1:5" x14ac:dyDescent="0.2">
      <c r="A7234" s="223">
        <v>96009</v>
      </c>
      <c r="B7234" s="7" t="s">
        <v>7222</v>
      </c>
      <c r="C7234" s="60" t="s">
        <v>188</v>
      </c>
      <c r="D7234" s="61">
        <v>6.49</v>
      </c>
      <c r="E7234" s="224">
        <v>0</v>
      </c>
    </row>
    <row r="7235" spans="1:5" x14ac:dyDescent="0.2">
      <c r="A7235" s="223">
        <v>96011</v>
      </c>
      <c r="B7235" s="7" t="s">
        <v>7223</v>
      </c>
      <c r="C7235" s="60" t="s">
        <v>188</v>
      </c>
      <c r="D7235" s="61">
        <v>26.51</v>
      </c>
      <c r="E7235" s="224">
        <v>0</v>
      </c>
    </row>
    <row r="7236" spans="1:5" x14ac:dyDescent="0.2">
      <c r="A7236" s="223">
        <v>96012</v>
      </c>
      <c r="B7236" s="7" t="s">
        <v>7224</v>
      </c>
      <c r="C7236" s="60" t="s">
        <v>188</v>
      </c>
      <c r="D7236" s="61">
        <v>98.57</v>
      </c>
      <c r="E7236" s="224">
        <v>0</v>
      </c>
    </row>
    <row r="7237" spans="1:5" x14ac:dyDescent="0.2">
      <c r="A7237" s="223">
        <v>96023</v>
      </c>
      <c r="B7237" s="7" t="s">
        <v>7225</v>
      </c>
      <c r="C7237" s="60" t="s">
        <v>188</v>
      </c>
      <c r="D7237" s="61">
        <v>18.739999999999998</v>
      </c>
      <c r="E7237" s="224">
        <v>0</v>
      </c>
    </row>
    <row r="7238" spans="1:5" x14ac:dyDescent="0.2">
      <c r="A7238" s="223">
        <v>96024</v>
      </c>
      <c r="B7238" s="7" t="s">
        <v>7226</v>
      </c>
      <c r="C7238" s="60" t="s">
        <v>188</v>
      </c>
      <c r="D7238" s="61">
        <v>5.0199999999999996</v>
      </c>
      <c r="E7238" s="224">
        <v>0</v>
      </c>
    </row>
    <row r="7239" spans="1:5" x14ac:dyDescent="0.2">
      <c r="A7239" s="223">
        <v>96026</v>
      </c>
      <c r="B7239" s="7" t="s">
        <v>7227</v>
      </c>
      <c r="C7239" s="60" t="s">
        <v>188</v>
      </c>
      <c r="D7239" s="61">
        <v>20.5</v>
      </c>
      <c r="E7239" s="224">
        <v>0</v>
      </c>
    </row>
    <row r="7240" spans="1:5" x14ac:dyDescent="0.2">
      <c r="A7240" s="223">
        <v>96027</v>
      </c>
      <c r="B7240" s="7" t="s">
        <v>7228</v>
      </c>
      <c r="C7240" s="60" t="s">
        <v>188</v>
      </c>
      <c r="D7240" s="61">
        <v>68.680000000000007</v>
      </c>
      <c r="E7240" s="224">
        <v>0</v>
      </c>
    </row>
    <row r="7241" spans="1:5" x14ac:dyDescent="0.2">
      <c r="A7241" s="223">
        <v>96053</v>
      </c>
      <c r="B7241" s="7" t="s">
        <v>7229</v>
      </c>
      <c r="C7241" s="60" t="s">
        <v>188</v>
      </c>
      <c r="D7241" s="61">
        <v>19</v>
      </c>
      <c r="E7241" s="224">
        <v>0</v>
      </c>
    </row>
    <row r="7242" spans="1:5" x14ac:dyDescent="0.2">
      <c r="A7242" s="223">
        <v>96055</v>
      </c>
      <c r="B7242" s="7" t="s">
        <v>7230</v>
      </c>
      <c r="C7242" s="60" t="s">
        <v>188</v>
      </c>
      <c r="D7242" s="61">
        <v>5.09</v>
      </c>
      <c r="E7242" s="224">
        <v>0</v>
      </c>
    </row>
    <row r="7243" spans="1:5" x14ac:dyDescent="0.2">
      <c r="A7243" s="223">
        <v>96056</v>
      </c>
      <c r="B7243" s="7" t="s">
        <v>7231</v>
      </c>
      <c r="C7243" s="60" t="s">
        <v>188</v>
      </c>
      <c r="D7243" s="61">
        <v>20.78</v>
      </c>
      <c r="E7243" s="224">
        <v>0</v>
      </c>
    </row>
    <row r="7244" spans="1:5" x14ac:dyDescent="0.2">
      <c r="A7244" s="223">
        <v>96057</v>
      </c>
      <c r="B7244" s="7" t="s">
        <v>7232</v>
      </c>
      <c r="C7244" s="60" t="s">
        <v>188</v>
      </c>
      <c r="D7244" s="61">
        <v>68.680000000000007</v>
      </c>
      <c r="E7244" s="224">
        <v>0</v>
      </c>
    </row>
    <row r="7245" spans="1:5" x14ac:dyDescent="0.2">
      <c r="A7245" s="223">
        <v>7063</v>
      </c>
      <c r="B7245" s="7" t="s">
        <v>7233</v>
      </c>
      <c r="C7245" s="60" t="s">
        <v>188</v>
      </c>
      <c r="D7245" s="61">
        <v>19.63</v>
      </c>
      <c r="E7245" s="224">
        <v>0</v>
      </c>
    </row>
    <row r="7246" spans="1:5" x14ac:dyDescent="0.2">
      <c r="A7246" s="223">
        <v>7064</v>
      </c>
      <c r="B7246" s="7" t="s">
        <v>7234</v>
      </c>
      <c r="C7246" s="60" t="s">
        <v>188</v>
      </c>
      <c r="D7246" s="61">
        <v>5.3</v>
      </c>
      <c r="E7246" s="224">
        <v>0</v>
      </c>
    </row>
    <row r="7247" spans="1:5" x14ac:dyDescent="0.2">
      <c r="A7247" s="223">
        <v>7065</v>
      </c>
      <c r="B7247" s="7" t="s">
        <v>7235</v>
      </c>
      <c r="C7247" s="60" t="s">
        <v>188</v>
      </c>
      <c r="D7247" s="61">
        <v>21.47</v>
      </c>
      <c r="E7247" s="224">
        <v>0</v>
      </c>
    </row>
    <row r="7248" spans="1:5" x14ac:dyDescent="0.2">
      <c r="A7248" s="223">
        <v>7066</v>
      </c>
      <c r="B7248" s="7" t="s">
        <v>7236</v>
      </c>
      <c r="C7248" s="60" t="s">
        <v>188</v>
      </c>
      <c r="D7248" s="61">
        <v>98.57</v>
      </c>
      <c r="E7248" s="224">
        <v>0</v>
      </c>
    </row>
    <row r="7249" spans="1:5" x14ac:dyDescent="0.2">
      <c r="A7249" s="223">
        <v>89033</v>
      </c>
      <c r="B7249" s="7" t="s">
        <v>7237</v>
      </c>
      <c r="C7249" s="60" t="s">
        <v>188</v>
      </c>
      <c r="D7249" s="61">
        <v>14.39</v>
      </c>
      <c r="E7249" s="224">
        <v>0</v>
      </c>
    </row>
    <row r="7250" spans="1:5" x14ac:dyDescent="0.2">
      <c r="A7250" s="223">
        <v>89034</v>
      </c>
      <c r="B7250" s="7" t="s">
        <v>7238</v>
      </c>
      <c r="C7250" s="60" t="s">
        <v>188</v>
      </c>
      <c r="D7250" s="61">
        <v>3.86</v>
      </c>
      <c r="E7250" s="224">
        <v>0</v>
      </c>
    </row>
    <row r="7251" spans="1:5" x14ac:dyDescent="0.2">
      <c r="A7251" s="223">
        <v>5714</v>
      </c>
      <c r="B7251" s="7" t="s">
        <v>7239</v>
      </c>
      <c r="C7251" s="60" t="s">
        <v>188</v>
      </c>
      <c r="D7251" s="61">
        <v>15.74</v>
      </c>
      <c r="E7251" s="224">
        <v>0</v>
      </c>
    </row>
    <row r="7252" spans="1:5" x14ac:dyDescent="0.2">
      <c r="A7252" s="223">
        <v>5715</v>
      </c>
      <c r="B7252" s="7" t="s">
        <v>7240</v>
      </c>
      <c r="C7252" s="60" t="s">
        <v>188</v>
      </c>
      <c r="D7252" s="61">
        <v>68.680000000000007</v>
      </c>
      <c r="E7252" s="224">
        <v>0</v>
      </c>
    </row>
    <row r="7253" spans="1:5" x14ac:dyDescent="0.2">
      <c r="A7253" s="223">
        <v>102909</v>
      </c>
      <c r="B7253" s="7" t="s">
        <v>7241</v>
      </c>
      <c r="C7253" s="60" t="s">
        <v>188</v>
      </c>
      <c r="D7253" s="61">
        <v>4.16</v>
      </c>
      <c r="E7253" s="224">
        <v>0</v>
      </c>
    </row>
    <row r="7254" spans="1:5" x14ac:dyDescent="0.2">
      <c r="A7254" s="223">
        <v>93435</v>
      </c>
      <c r="B7254" s="7" t="s">
        <v>7242</v>
      </c>
      <c r="C7254" s="60" t="s">
        <v>188</v>
      </c>
      <c r="D7254" s="61">
        <v>9.1999999999999993</v>
      </c>
      <c r="E7254" s="224">
        <v>0</v>
      </c>
    </row>
    <row r="7255" spans="1:5" x14ac:dyDescent="0.2">
      <c r="A7255" s="223">
        <v>93436</v>
      </c>
      <c r="B7255" s="7" t="s">
        <v>7243</v>
      </c>
      <c r="C7255" s="60" t="s">
        <v>188</v>
      </c>
      <c r="D7255" s="61">
        <v>2.83</v>
      </c>
      <c r="E7255" s="224">
        <v>0</v>
      </c>
    </row>
    <row r="7256" spans="1:5" x14ac:dyDescent="0.2">
      <c r="A7256" s="223">
        <v>93437</v>
      </c>
      <c r="B7256" s="7" t="s">
        <v>7244</v>
      </c>
      <c r="C7256" s="60" t="s">
        <v>188</v>
      </c>
      <c r="D7256" s="61">
        <v>10.06</v>
      </c>
      <c r="E7256" s="224">
        <v>0</v>
      </c>
    </row>
    <row r="7257" spans="1:5" x14ac:dyDescent="0.2">
      <c r="A7257" s="223">
        <v>93438</v>
      </c>
      <c r="B7257" s="7" t="s">
        <v>7245</v>
      </c>
      <c r="C7257" s="60" t="s">
        <v>188</v>
      </c>
      <c r="D7257" s="61">
        <v>114.49</v>
      </c>
      <c r="E7257" s="224">
        <v>0</v>
      </c>
    </row>
    <row r="7258" spans="1:5" x14ac:dyDescent="0.2">
      <c r="A7258" s="223">
        <v>100643</v>
      </c>
      <c r="B7258" s="7" t="s">
        <v>7246</v>
      </c>
      <c r="C7258" s="60" t="s">
        <v>188</v>
      </c>
      <c r="D7258" s="61">
        <v>412.54</v>
      </c>
      <c r="E7258" s="224">
        <v>0</v>
      </c>
    </row>
    <row r="7259" spans="1:5" x14ac:dyDescent="0.2">
      <c r="A7259" s="223">
        <v>100644</v>
      </c>
      <c r="B7259" s="7" t="s">
        <v>7247</v>
      </c>
      <c r="C7259" s="60" t="s">
        <v>188</v>
      </c>
      <c r="D7259" s="61">
        <v>145.41999999999999</v>
      </c>
      <c r="E7259" s="224">
        <v>0</v>
      </c>
    </row>
    <row r="7260" spans="1:5" x14ac:dyDescent="0.2">
      <c r="A7260" s="223">
        <v>100645</v>
      </c>
      <c r="B7260" s="7" t="s">
        <v>7248</v>
      </c>
      <c r="C7260" s="60" t="s">
        <v>188</v>
      </c>
      <c r="D7260" s="61">
        <v>663.17</v>
      </c>
      <c r="E7260" s="224">
        <v>0</v>
      </c>
    </row>
    <row r="7261" spans="1:5" x14ac:dyDescent="0.2">
      <c r="A7261" s="223">
        <v>100646</v>
      </c>
      <c r="B7261" s="7" t="s">
        <v>7249</v>
      </c>
      <c r="C7261" s="60" t="s">
        <v>188</v>
      </c>
      <c r="D7261" s="61">
        <v>5490</v>
      </c>
      <c r="E7261" s="224">
        <v>0</v>
      </c>
    </row>
    <row r="7262" spans="1:5" x14ac:dyDescent="0.2">
      <c r="A7262" s="223">
        <v>95116</v>
      </c>
      <c r="B7262" s="7" t="s">
        <v>7250</v>
      </c>
      <c r="C7262" s="60" t="s">
        <v>188</v>
      </c>
      <c r="D7262" s="61">
        <v>32.549999999999997</v>
      </c>
      <c r="E7262" s="224">
        <v>0</v>
      </c>
    </row>
    <row r="7263" spans="1:5" x14ac:dyDescent="0.2">
      <c r="A7263" s="223">
        <v>95117</v>
      </c>
      <c r="B7263" s="7" t="s">
        <v>7251</v>
      </c>
      <c r="C7263" s="60" t="s">
        <v>188</v>
      </c>
      <c r="D7263" s="61">
        <v>10.039999999999999</v>
      </c>
      <c r="E7263" s="224">
        <v>0</v>
      </c>
    </row>
    <row r="7264" spans="1:5" x14ac:dyDescent="0.2">
      <c r="A7264" s="223">
        <v>53794</v>
      </c>
      <c r="B7264" s="7" t="s">
        <v>7252</v>
      </c>
      <c r="C7264" s="60" t="s">
        <v>188</v>
      </c>
      <c r="D7264" s="61">
        <v>35.619999999999997</v>
      </c>
      <c r="E7264" s="224">
        <v>0</v>
      </c>
    </row>
    <row r="7265" spans="1:5" x14ac:dyDescent="0.2">
      <c r="A7265" s="223">
        <v>5703</v>
      </c>
      <c r="B7265" s="7" t="s">
        <v>7253</v>
      </c>
      <c r="C7265" s="60" t="s">
        <v>188</v>
      </c>
      <c r="D7265" s="61">
        <v>24.27</v>
      </c>
      <c r="E7265" s="224">
        <v>0</v>
      </c>
    </row>
    <row r="7266" spans="1:5" x14ac:dyDescent="0.2">
      <c r="A7266" s="223">
        <v>106089</v>
      </c>
      <c r="B7266" s="7" t="s">
        <v>7254</v>
      </c>
      <c r="C7266" s="60" t="s">
        <v>188</v>
      </c>
      <c r="D7266" s="61">
        <v>54.23</v>
      </c>
      <c r="E7266" s="224">
        <v>0</v>
      </c>
    </row>
    <row r="7267" spans="1:5" x14ac:dyDescent="0.2">
      <c r="A7267" s="223">
        <v>106092</v>
      </c>
      <c r="B7267" s="7" t="s">
        <v>7255</v>
      </c>
      <c r="C7267" s="60" t="s">
        <v>188</v>
      </c>
      <c r="D7267" s="61">
        <v>9</v>
      </c>
      <c r="E7267" s="224">
        <v>0</v>
      </c>
    </row>
    <row r="7268" spans="1:5" x14ac:dyDescent="0.2">
      <c r="A7268" s="223">
        <v>106090</v>
      </c>
      <c r="B7268" s="7" t="s">
        <v>7256</v>
      </c>
      <c r="C7268" s="60" t="s">
        <v>188</v>
      </c>
      <c r="D7268" s="61">
        <v>22.29</v>
      </c>
      <c r="E7268" s="224">
        <v>0</v>
      </c>
    </row>
    <row r="7269" spans="1:5" x14ac:dyDescent="0.2">
      <c r="A7269" s="223">
        <v>106091</v>
      </c>
      <c r="B7269" s="7" t="s">
        <v>7257</v>
      </c>
      <c r="C7269" s="60" t="s">
        <v>188</v>
      </c>
      <c r="D7269" s="61">
        <v>101.68</v>
      </c>
      <c r="E7269" s="224">
        <v>0</v>
      </c>
    </row>
    <row r="7270" spans="1:5" x14ac:dyDescent="0.2">
      <c r="A7270" s="223">
        <v>106093</v>
      </c>
      <c r="B7270" s="7" t="s">
        <v>7258</v>
      </c>
      <c r="C7270" s="60" t="s">
        <v>188</v>
      </c>
      <c r="D7270" s="61">
        <v>128.4</v>
      </c>
      <c r="E7270" s="224">
        <v>0</v>
      </c>
    </row>
    <row r="7271" spans="1:5" x14ac:dyDescent="0.2">
      <c r="A7271" s="223">
        <v>100637</v>
      </c>
      <c r="B7271" s="7" t="s">
        <v>7259</v>
      </c>
      <c r="C7271" s="60" t="s">
        <v>188</v>
      </c>
      <c r="D7271" s="61">
        <v>201.34</v>
      </c>
      <c r="E7271" s="224">
        <v>0</v>
      </c>
    </row>
    <row r="7272" spans="1:5" x14ac:dyDescent="0.2">
      <c r="A7272" s="223">
        <v>100638</v>
      </c>
      <c r="B7272" s="7" t="s">
        <v>7260</v>
      </c>
      <c r="C7272" s="60" t="s">
        <v>188</v>
      </c>
      <c r="D7272" s="61">
        <v>61.89</v>
      </c>
      <c r="E7272" s="224">
        <v>0</v>
      </c>
    </row>
    <row r="7273" spans="1:5" x14ac:dyDescent="0.2">
      <c r="A7273" s="223">
        <v>100639</v>
      </c>
      <c r="B7273" s="7" t="s">
        <v>7261</v>
      </c>
      <c r="C7273" s="60" t="s">
        <v>188</v>
      </c>
      <c r="D7273" s="61">
        <v>251.87</v>
      </c>
      <c r="E7273" s="224">
        <v>0</v>
      </c>
    </row>
    <row r="7274" spans="1:5" x14ac:dyDescent="0.2">
      <c r="A7274" s="223">
        <v>100640</v>
      </c>
      <c r="B7274" s="7" t="s">
        <v>7262</v>
      </c>
      <c r="C7274" s="60" t="s">
        <v>188</v>
      </c>
      <c r="D7274" s="61">
        <v>4392</v>
      </c>
      <c r="E7274" s="224">
        <v>0</v>
      </c>
    </row>
    <row r="7275" spans="1:5" x14ac:dyDescent="0.2">
      <c r="A7275" s="223">
        <v>93429</v>
      </c>
      <c r="B7275" s="7" t="s">
        <v>7263</v>
      </c>
      <c r="C7275" s="60" t="s">
        <v>188</v>
      </c>
      <c r="D7275" s="61">
        <v>163.91</v>
      </c>
      <c r="E7275" s="224">
        <v>0</v>
      </c>
    </row>
    <row r="7276" spans="1:5" x14ac:dyDescent="0.2">
      <c r="A7276" s="223">
        <v>93430</v>
      </c>
      <c r="B7276" s="7" t="s">
        <v>7264</v>
      </c>
      <c r="C7276" s="60" t="s">
        <v>188</v>
      </c>
      <c r="D7276" s="61">
        <v>50.38</v>
      </c>
      <c r="E7276" s="224">
        <v>0</v>
      </c>
    </row>
    <row r="7277" spans="1:5" x14ac:dyDescent="0.2">
      <c r="A7277" s="223">
        <v>93431</v>
      </c>
      <c r="B7277" s="7" t="s">
        <v>7265</v>
      </c>
      <c r="C7277" s="60" t="s">
        <v>188</v>
      </c>
      <c r="D7277" s="61">
        <v>205.05</v>
      </c>
      <c r="E7277" s="224">
        <v>0</v>
      </c>
    </row>
    <row r="7278" spans="1:5" x14ac:dyDescent="0.2">
      <c r="A7278" s="223">
        <v>93432</v>
      </c>
      <c r="B7278" s="7" t="s">
        <v>7266</v>
      </c>
      <c r="C7278" s="60" t="s">
        <v>188</v>
      </c>
      <c r="D7278" s="61">
        <v>2196</v>
      </c>
      <c r="E7278" s="224">
        <v>0</v>
      </c>
    </row>
    <row r="7279" spans="1:5" x14ac:dyDescent="0.2">
      <c r="A7279" s="223">
        <v>95118</v>
      </c>
      <c r="B7279" s="7" t="s">
        <v>7267</v>
      </c>
      <c r="C7279" s="60" t="s">
        <v>188</v>
      </c>
      <c r="D7279" s="61">
        <v>75.17</v>
      </c>
      <c r="E7279" s="224">
        <v>0</v>
      </c>
    </row>
    <row r="7280" spans="1:5" x14ac:dyDescent="0.2">
      <c r="A7280" s="223">
        <v>95119</v>
      </c>
      <c r="B7280" s="7" t="s">
        <v>7268</v>
      </c>
      <c r="C7280" s="60" t="s">
        <v>188</v>
      </c>
      <c r="D7280" s="61">
        <v>23.19</v>
      </c>
      <c r="E7280" s="224">
        <v>0</v>
      </c>
    </row>
    <row r="7281" spans="1:5" x14ac:dyDescent="0.2">
      <c r="A7281" s="223">
        <v>5707</v>
      </c>
      <c r="B7281" s="7" t="s">
        <v>7269</v>
      </c>
      <c r="C7281" s="60" t="s">
        <v>188</v>
      </c>
      <c r="D7281" s="61">
        <v>82.25</v>
      </c>
      <c r="E7281" s="224">
        <v>0</v>
      </c>
    </row>
    <row r="7282" spans="1:5" x14ac:dyDescent="0.2">
      <c r="A7282" s="223">
        <v>95120</v>
      </c>
      <c r="B7282" s="7" t="s">
        <v>7270</v>
      </c>
      <c r="C7282" s="60" t="s">
        <v>188</v>
      </c>
      <c r="D7282" s="61">
        <v>65.02</v>
      </c>
      <c r="E7282" s="224">
        <v>0</v>
      </c>
    </row>
    <row r="7283" spans="1:5" x14ac:dyDescent="0.2">
      <c r="A7283" s="223">
        <v>103660</v>
      </c>
      <c r="B7283" s="7" t="s">
        <v>7271</v>
      </c>
      <c r="C7283" s="60" t="s">
        <v>188</v>
      </c>
      <c r="D7283" s="61">
        <v>12.16</v>
      </c>
      <c r="E7283" s="224">
        <v>0</v>
      </c>
    </row>
    <row r="7284" spans="1:5" x14ac:dyDescent="0.2">
      <c r="A7284" s="223">
        <v>89015</v>
      </c>
      <c r="B7284" s="7" t="s">
        <v>7272</v>
      </c>
      <c r="C7284" s="60" t="s">
        <v>188</v>
      </c>
      <c r="D7284" s="61">
        <v>4.84</v>
      </c>
      <c r="E7284" s="224">
        <v>0</v>
      </c>
    </row>
    <row r="7285" spans="1:5" x14ac:dyDescent="0.2">
      <c r="A7285" s="223">
        <v>89016</v>
      </c>
      <c r="B7285" s="7" t="s">
        <v>7273</v>
      </c>
      <c r="C7285" s="60" t="s">
        <v>188</v>
      </c>
      <c r="D7285" s="61">
        <v>1.28</v>
      </c>
      <c r="E7285" s="224">
        <v>0</v>
      </c>
    </row>
    <row r="7286" spans="1:5" x14ac:dyDescent="0.2">
      <c r="A7286" s="223">
        <v>53804</v>
      </c>
      <c r="B7286" s="7" t="s">
        <v>7274</v>
      </c>
      <c r="C7286" s="60" t="s">
        <v>188</v>
      </c>
      <c r="D7286" s="61">
        <v>6.06</v>
      </c>
      <c r="E7286" s="224">
        <v>0</v>
      </c>
    </row>
    <row r="7287" spans="1:5" x14ac:dyDescent="0.2">
      <c r="A7287" s="223">
        <v>90582</v>
      </c>
      <c r="B7287" s="7" t="s">
        <v>7275</v>
      </c>
      <c r="C7287" s="60" t="s">
        <v>188</v>
      </c>
      <c r="D7287" s="61">
        <v>0.49</v>
      </c>
      <c r="E7287" s="224">
        <v>0</v>
      </c>
    </row>
    <row r="7288" spans="1:5" x14ac:dyDescent="0.2">
      <c r="A7288" s="223">
        <v>90583</v>
      </c>
      <c r="B7288" s="7" t="s">
        <v>7276</v>
      </c>
      <c r="C7288" s="60" t="s">
        <v>188</v>
      </c>
      <c r="D7288" s="61">
        <v>0.11</v>
      </c>
      <c r="E7288" s="224">
        <v>0</v>
      </c>
    </row>
    <row r="7289" spans="1:5" x14ac:dyDescent="0.2">
      <c r="A7289" s="223">
        <v>90584</v>
      </c>
      <c r="B7289" s="7" t="s">
        <v>7277</v>
      </c>
      <c r="C7289" s="60" t="s">
        <v>188</v>
      </c>
      <c r="D7289" s="61">
        <v>0.39</v>
      </c>
      <c r="E7289" s="224">
        <v>0</v>
      </c>
    </row>
    <row r="7290" spans="1:5" x14ac:dyDescent="0.2">
      <c r="A7290" s="223">
        <v>90585</v>
      </c>
      <c r="B7290" s="7" t="s">
        <v>7278</v>
      </c>
      <c r="C7290" s="60" t="s">
        <v>188</v>
      </c>
      <c r="D7290" s="61">
        <v>0.53</v>
      </c>
      <c r="E7290" s="224">
        <v>0</v>
      </c>
    </row>
    <row r="7291" spans="1:5" x14ac:dyDescent="0.2">
      <c r="A7291" s="223">
        <v>106380</v>
      </c>
      <c r="B7291" s="7" t="s">
        <v>7279</v>
      </c>
      <c r="C7291" s="60" t="s">
        <v>188</v>
      </c>
      <c r="D7291" s="61">
        <v>74.760000000000005</v>
      </c>
      <c r="E7291" s="224">
        <v>0</v>
      </c>
    </row>
    <row r="7292" spans="1:5" x14ac:dyDescent="0.2">
      <c r="A7292" s="223">
        <v>106381</v>
      </c>
      <c r="B7292" s="7" t="s">
        <v>7280</v>
      </c>
      <c r="C7292" s="60" t="s">
        <v>188</v>
      </c>
      <c r="D7292" s="61">
        <v>26.35</v>
      </c>
      <c r="E7292" s="224">
        <v>0</v>
      </c>
    </row>
    <row r="7293" spans="1:5" x14ac:dyDescent="0.2">
      <c r="A7293" s="223">
        <v>106382</v>
      </c>
      <c r="B7293" s="7" t="s">
        <v>7281</v>
      </c>
      <c r="C7293" s="60" t="s">
        <v>188</v>
      </c>
      <c r="D7293" s="61">
        <v>120.18</v>
      </c>
      <c r="E7293" s="224">
        <v>0</v>
      </c>
    </row>
    <row r="7294" spans="1:5" x14ac:dyDescent="0.2">
      <c r="A7294" s="223">
        <v>106383</v>
      </c>
      <c r="B7294" s="7" t="s">
        <v>7282</v>
      </c>
      <c r="C7294" s="60" t="s">
        <v>188</v>
      </c>
      <c r="D7294" s="61">
        <v>95.09</v>
      </c>
      <c r="E7294" s="224">
        <v>0</v>
      </c>
    </row>
    <row r="7295" spans="1:5" x14ac:dyDescent="0.2">
      <c r="A7295" s="223">
        <v>106376</v>
      </c>
      <c r="B7295" s="7" t="s">
        <v>7283</v>
      </c>
      <c r="C7295" s="60" t="s">
        <v>188</v>
      </c>
      <c r="D7295" s="61">
        <v>176.31</v>
      </c>
      <c r="E7295" s="224">
        <v>0</v>
      </c>
    </row>
    <row r="7296" spans="1:5" x14ac:dyDescent="0.2">
      <c r="A7296" s="223">
        <v>106377</v>
      </c>
      <c r="B7296" s="7" t="s">
        <v>7284</v>
      </c>
      <c r="C7296" s="60" t="s">
        <v>188</v>
      </c>
      <c r="D7296" s="61">
        <v>62.14</v>
      </c>
      <c r="E7296" s="224">
        <v>0</v>
      </c>
    </row>
    <row r="7297" spans="1:5" x14ac:dyDescent="0.2">
      <c r="A7297" s="223">
        <v>106378</v>
      </c>
      <c r="B7297" s="7" t="s">
        <v>7285</v>
      </c>
      <c r="C7297" s="60" t="s">
        <v>188</v>
      </c>
      <c r="D7297" s="61">
        <v>283.42</v>
      </c>
      <c r="E7297" s="224">
        <v>0</v>
      </c>
    </row>
    <row r="7298" spans="1:5" x14ac:dyDescent="0.2">
      <c r="A7298" s="223">
        <v>106379</v>
      </c>
      <c r="B7298" s="7" t="s">
        <v>7286</v>
      </c>
      <c r="C7298" s="60" t="s">
        <v>188</v>
      </c>
      <c r="D7298" s="61">
        <v>115.83</v>
      </c>
      <c r="E7298" s="224">
        <v>0</v>
      </c>
    </row>
    <row r="7299" spans="1:5" x14ac:dyDescent="0.2">
      <c r="A7299" s="223">
        <v>89240</v>
      </c>
      <c r="B7299" s="7" t="s">
        <v>7287</v>
      </c>
      <c r="C7299" s="60" t="s">
        <v>188</v>
      </c>
      <c r="D7299" s="61">
        <v>90.57</v>
      </c>
      <c r="E7299" s="224">
        <v>0</v>
      </c>
    </row>
    <row r="7300" spans="1:5" x14ac:dyDescent="0.2">
      <c r="A7300" s="223">
        <v>89241</v>
      </c>
      <c r="B7300" s="7" t="s">
        <v>7288</v>
      </c>
      <c r="C7300" s="60" t="s">
        <v>188</v>
      </c>
      <c r="D7300" s="61">
        <v>31.92</v>
      </c>
      <c r="E7300" s="224">
        <v>0</v>
      </c>
    </row>
    <row r="7301" spans="1:5" x14ac:dyDescent="0.2">
      <c r="A7301" s="223">
        <v>5710</v>
      </c>
      <c r="B7301" s="7" t="s">
        <v>7289</v>
      </c>
      <c r="C7301" s="60" t="s">
        <v>188</v>
      </c>
      <c r="D7301" s="61">
        <v>145.6</v>
      </c>
      <c r="E7301" s="224">
        <v>0</v>
      </c>
    </row>
    <row r="7302" spans="1:5" x14ac:dyDescent="0.2">
      <c r="A7302" s="223">
        <v>5711</v>
      </c>
      <c r="B7302" s="7" t="s">
        <v>7290</v>
      </c>
      <c r="C7302" s="60" t="s">
        <v>188</v>
      </c>
      <c r="D7302" s="61">
        <v>90.76</v>
      </c>
      <c r="E7302" s="224">
        <v>0</v>
      </c>
    </row>
    <row r="7303" spans="1:5" x14ac:dyDescent="0.2">
      <c r="A7303" s="223">
        <v>89253</v>
      </c>
      <c r="B7303" s="7" t="s">
        <v>7291</v>
      </c>
      <c r="C7303" s="60" t="s">
        <v>188</v>
      </c>
      <c r="D7303" s="61">
        <v>74.22</v>
      </c>
      <c r="E7303" s="224">
        <v>0</v>
      </c>
    </row>
    <row r="7304" spans="1:5" x14ac:dyDescent="0.2">
      <c r="A7304" s="223">
        <v>89254</v>
      </c>
      <c r="B7304" s="7" t="s">
        <v>7292</v>
      </c>
      <c r="C7304" s="60" t="s">
        <v>188</v>
      </c>
      <c r="D7304" s="61">
        <v>26.16</v>
      </c>
      <c r="E7304" s="224">
        <v>0</v>
      </c>
    </row>
    <row r="7305" spans="1:5" x14ac:dyDescent="0.2">
      <c r="A7305" s="223">
        <v>89255</v>
      </c>
      <c r="B7305" s="7" t="s">
        <v>7293</v>
      </c>
      <c r="C7305" s="60" t="s">
        <v>188</v>
      </c>
      <c r="D7305" s="61">
        <v>119.31</v>
      </c>
      <c r="E7305" s="224">
        <v>0</v>
      </c>
    </row>
    <row r="7306" spans="1:5" x14ac:dyDescent="0.2">
      <c r="A7306" s="223">
        <v>89256</v>
      </c>
      <c r="B7306" s="7" t="s">
        <v>7294</v>
      </c>
      <c r="C7306" s="60" t="s">
        <v>188</v>
      </c>
      <c r="D7306" s="61">
        <v>86.43</v>
      </c>
      <c r="E7306" s="224">
        <v>0</v>
      </c>
    </row>
    <row r="7307" spans="1:5" x14ac:dyDescent="0.2">
      <c r="A7307" s="223">
        <v>106384</v>
      </c>
      <c r="B7307" s="7" t="s">
        <v>7295</v>
      </c>
      <c r="C7307" s="60" t="s">
        <v>188</v>
      </c>
      <c r="D7307" s="61">
        <v>91.68</v>
      </c>
      <c r="E7307" s="224">
        <v>0</v>
      </c>
    </row>
    <row r="7308" spans="1:5" x14ac:dyDescent="0.2">
      <c r="A7308" s="223">
        <v>106385</v>
      </c>
      <c r="B7308" s="7" t="s">
        <v>7296</v>
      </c>
      <c r="C7308" s="60" t="s">
        <v>188</v>
      </c>
      <c r="D7308" s="61">
        <v>28.28</v>
      </c>
      <c r="E7308" s="224">
        <v>0</v>
      </c>
    </row>
    <row r="7309" spans="1:5" x14ac:dyDescent="0.2">
      <c r="A7309" s="223">
        <v>106386</v>
      </c>
      <c r="B7309" s="7" t="s">
        <v>7297</v>
      </c>
      <c r="C7309" s="60" t="s">
        <v>188</v>
      </c>
      <c r="D7309" s="61">
        <v>129</v>
      </c>
      <c r="E7309" s="224">
        <v>0</v>
      </c>
    </row>
    <row r="7310" spans="1:5" x14ac:dyDescent="0.2">
      <c r="A7310" s="223">
        <v>106387</v>
      </c>
      <c r="B7310" s="7" t="s">
        <v>7298</v>
      </c>
      <c r="C7310" s="60" t="s">
        <v>188</v>
      </c>
      <c r="D7310" s="61">
        <v>90.76</v>
      </c>
      <c r="E7310" s="224">
        <v>0</v>
      </c>
    </row>
    <row r="7311" spans="1:5" x14ac:dyDescent="0.2">
      <c r="A7311" s="223">
        <v>103797</v>
      </c>
      <c r="B7311" s="7" t="s">
        <v>7299</v>
      </c>
      <c r="C7311" s="60" t="s">
        <v>17</v>
      </c>
      <c r="D7311" s="61">
        <v>16.97</v>
      </c>
      <c r="E7311" s="224">
        <v>0.48259999999999997</v>
      </c>
    </row>
    <row r="7312" spans="1:5" x14ac:dyDescent="0.2">
      <c r="A7312" s="223">
        <v>103930</v>
      </c>
      <c r="B7312" s="7" t="s">
        <v>7300</v>
      </c>
      <c r="C7312" s="60" t="s">
        <v>24</v>
      </c>
      <c r="D7312" s="61">
        <v>803.96</v>
      </c>
      <c r="E7312" s="224">
        <v>0.36149999999999999</v>
      </c>
    </row>
    <row r="7313" spans="1:5" x14ac:dyDescent="0.2">
      <c r="A7313" s="223">
        <v>103931</v>
      </c>
      <c r="B7313" s="7" t="s">
        <v>7301</v>
      </c>
      <c r="C7313" s="60" t="s">
        <v>24</v>
      </c>
      <c r="D7313" s="61">
        <v>608.27</v>
      </c>
      <c r="E7313" s="224">
        <v>0.375</v>
      </c>
    </row>
    <row r="7314" spans="1:5" x14ac:dyDescent="0.2">
      <c r="A7314" s="223">
        <v>103932</v>
      </c>
      <c r="B7314" s="7" t="s">
        <v>7302</v>
      </c>
      <c r="C7314" s="60" t="s">
        <v>24</v>
      </c>
      <c r="D7314" s="61">
        <v>579.6</v>
      </c>
      <c r="E7314" s="224">
        <v>0.37769999999999998</v>
      </c>
    </row>
    <row r="7315" spans="1:5" x14ac:dyDescent="0.2">
      <c r="A7315" s="223">
        <v>103929</v>
      </c>
      <c r="B7315" s="7" t="s">
        <v>7303</v>
      </c>
      <c r="C7315" s="60" t="s">
        <v>24</v>
      </c>
      <c r="D7315" s="61">
        <v>1271.4000000000001</v>
      </c>
      <c r="E7315" s="224">
        <v>0.34179999999999999</v>
      </c>
    </row>
    <row r="7316" spans="1:5" x14ac:dyDescent="0.2">
      <c r="A7316" s="223">
        <v>103928</v>
      </c>
      <c r="B7316" s="7" t="s">
        <v>7304</v>
      </c>
      <c r="C7316" s="60" t="s">
        <v>24</v>
      </c>
      <c r="D7316" s="61">
        <v>553.79</v>
      </c>
      <c r="E7316" s="224">
        <v>0.42809999999999998</v>
      </c>
    </row>
    <row r="7317" spans="1:5" x14ac:dyDescent="0.2">
      <c r="A7317" s="223">
        <v>103798</v>
      </c>
      <c r="B7317" s="7" t="s">
        <v>7305</v>
      </c>
      <c r="C7317" s="60" t="s">
        <v>24</v>
      </c>
      <c r="D7317" s="61">
        <v>711.31</v>
      </c>
      <c r="E7317" s="224">
        <v>9.98E-2</v>
      </c>
    </row>
    <row r="7318" spans="1:5" x14ac:dyDescent="0.2">
      <c r="A7318" s="223">
        <v>103801</v>
      </c>
      <c r="B7318" s="7" t="s">
        <v>7306</v>
      </c>
      <c r="C7318" s="60" t="s">
        <v>24</v>
      </c>
      <c r="D7318" s="61">
        <v>714.64</v>
      </c>
      <c r="E7318" s="224">
        <v>0.34839999999999999</v>
      </c>
    </row>
    <row r="7319" spans="1:5" x14ac:dyDescent="0.2">
      <c r="A7319" s="223">
        <v>103933</v>
      </c>
      <c r="B7319" s="7" t="s">
        <v>7307</v>
      </c>
      <c r="C7319" s="60" t="s">
        <v>24</v>
      </c>
      <c r="D7319" s="61">
        <v>1590.21</v>
      </c>
      <c r="E7319" s="224">
        <v>0.26690000000000003</v>
      </c>
    </row>
    <row r="7320" spans="1:5" x14ac:dyDescent="0.2">
      <c r="A7320" s="223">
        <v>103925</v>
      </c>
      <c r="B7320" s="7" t="s">
        <v>7308</v>
      </c>
      <c r="C7320" s="60" t="s">
        <v>24</v>
      </c>
      <c r="D7320" s="61">
        <v>1820.47</v>
      </c>
      <c r="E7320" s="224">
        <v>0.35039999999999999</v>
      </c>
    </row>
    <row r="7321" spans="1:5" x14ac:dyDescent="0.2">
      <c r="A7321" s="223">
        <v>103926</v>
      </c>
      <c r="B7321" s="7" t="s">
        <v>7309</v>
      </c>
      <c r="C7321" s="60" t="s">
        <v>24</v>
      </c>
      <c r="D7321" s="61">
        <v>1475.65</v>
      </c>
      <c r="E7321" s="224">
        <v>0.31180000000000002</v>
      </c>
    </row>
    <row r="7322" spans="1:5" x14ac:dyDescent="0.2">
      <c r="A7322" s="223">
        <v>103796</v>
      </c>
      <c r="B7322" s="7" t="s">
        <v>7310</v>
      </c>
      <c r="C7322" s="60" t="s">
        <v>410</v>
      </c>
      <c r="D7322" s="61">
        <v>55.67</v>
      </c>
      <c r="E7322" s="224">
        <v>0.33339999999999997</v>
      </c>
    </row>
    <row r="7323" spans="1:5" x14ac:dyDescent="0.2">
      <c r="A7323" s="223">
        <v>103795</v>
      </c>
      <c r="B7323" s="7" t="s">
        <v>7311</v>
      </c>
      <c r="C7323" s="60" t="s">
        <v>410</v>
      </c>
      <c r="D7323" s="61">
        <v>91.49</v>
      </c>
      <c r="E7323" s="224">
        <v>0.53610000000000002</v>
      </c>
    </row>
    <row r="7324" spans="1:5" x14ac:dyDescent="0.2">
      <c r="A7324" s="223">
        <v>103800</v>
      </c>
      <c r="B7324" s="7" t="s">
        <v>7312</v>
      </c>
      <c r="C7324" s="60" t="s">
        <v>24</v>
      </c>
      <c r="D7324" s="61">
        <v>553.79</v>
      </c>
      <c r="E7324" s="224">
        <v>0.42809999999999998</v>
      </c>
    </row>
    <row r="7325" spans="1:5" x14ac:dyDescent="0.2">
      <c r="A7325" s="223">
        <v>103799</v>
      </c>
      <c r="B7325" s="7" t="s">
        <v>7313</v>
      </c>
      <c r="C7325" s="60" t="s">
        <v>24</v>
      </c>
      <c r="D7325" s="61">
        <v>454.34</v>
      </c>
      <c r="E7325" s="224">
        <v>0.40539999999999998</v>
      </c>
    </row>
    <row r="7326" spans="1:5" x14ac:dyDescent="0.2">
      <c r="A7326" s="223">
        <v>104948</v>
      </c>
      <c r="B7326" s="7" t="s">
        <v>7314</v>
      </c>
      <c r="C7326" s="60" t="s">
        <v>24</v>
      </c>
      <c r="D7326" s="61">
        <v>5.49</v>
      </c>
      <c r="E7326" s="224">
        <v>0.35880000000000001</v>
      </c>
    </row>
    <row r="7327" spans="1:5" x14ac:dyDescent="0.2">
      <c r="A7327" s="223">
        <v>104949</v>
      </c>
      <c r="B7327" s="7" t="s">
        <v>7315</v>
      </c>
      <c r="C7327" s="60" t="s">
        <v>24</v>
      </c>
      <c r="D7327" s="61">
        <v>10.24</v>
      </c>
      <c r="E7327" s="224">
        <v>0.2969</v>
      </c>
    </row>
    <row r="7328" spans="1:5" x14ac:dyDescent="0.2">
      <c r="A7328" s="223">
        <v>104947</v>
      </c>
      <c r="B7328" s="7" t="s">
        <v>7316</v>
      </c>
      <c r="C7328" s="60" t="s">
        <v>24</v>
      </c>
      <c r="D7328" s="61">
        <v>12.57</v>
      </c>
      <c r="E7328" s="224">
        <v>0.48449999999999999</v>
      </c>
    </row>
    <row r="7329" spans="1:5" x14ac:dyDescent="0.2">
      <c r="A7329" s="223">
        <v>106545</v>
      </c>
      <c r="B7329" s="7" t="s">
        <v>12414</v>
      </c>
      <c r="C7329" s="60" t="s">
        <v>23</v>
      </c>
      <c r="D7329" s="61">
        <v>11.11</v>
      </c>
      <c r="E7329" s="224">
        <v>8.0999999999999996E-3</v>
      </c>
    </row>
    <row r="7330" spans="1:5" x14ac:dyDescent="0.2">
      <c r="A7330" s="223">
        <v>106543</v>
      </c>
      <c r="B7330" s="7" t="s">
        <v>12415</v>
      </c>
      <c r="C7330" s="60" t="s">
        <v>23</v>
      </c>
      <c r="D7330" s="61">
        <v>22.85</v>
      </c>
      <c r="E7330" s="224">
        <v>3.8999999999999998E-3</v>
      </c>
    </row>
    <row r="7331" spans="1:5" x14ac:dyDescent="0.2">
      <c r="A7331" s="223">
        <v>106544</v>
      </c>
      <c r="B7331" s="7" t="s">
        <v>12416</v>
      </c>
      <c r="C7331" s="60" t="s">
        <v>23</v>
      </c>
      <c r="D7331" s="61">
        <v>39.21</v>
      </c>
      <c r="E7331" s="224">
        <v>2.3E-3</v>
      </c>
    </row>
    <row r="7332" spans="1:5" x14ac:dyDescent="0.2">
      <c r="A7332" s="223">
        <v>106546</v>
      </c>
      <c r="B7332" s="7" t="s">
        <v>12417</v>
      </c>
      <c r="C7332" s="60" t="s">
        <v>23</v>
      </c>
      <c r="D7332" s="61">
        <v>6.96</v>
      </c>
      <c r="E7332" s="224">
        <v>1.29E-2</v>
      </c>
    </row>
    <row r="7333" spans="1:5" x14ac:dyDescent="0.2">
      <c r="A7333" s="223">
        <v>106547</v>
      </c>
      <c r="B7333" s="7" t="s">
        <v>12418</v>
      </c>
      <c r="C7333" s="60" t="s">
        <v>43</v>
      </c>
      <c r="D7333" s="61">
        <v>6.95</v>
      </c>
      <c r="E7333" s="224">
        <v>1</v>
      </c>
    </row>
    <row r="7334" spans="1:5" x14ac:dyDescent="0.2">
      <c r="A7334" s="223">
        <v>104318</v>
      </c>
      <c r="B7334" s="7" t="s">
        <v>7317</v>
      </c>
      <c r="C7334" s="60" t="s">
        <v>43</v>
      </c>
      <c r="D7334" s="61">
        <v>8.3800000000000008</v>
      </c>
      <c r="E7334" s="224">
        <v>0.69089999999999996</v>
      </c>
    </row>
    <row r="7335" spans="1:5" x14ac:dyDescent="0.2">
      <c r="A7335" s="223">
        <v>89867</v>
      </c>
      <c r="B7335" s="7" t="s">
        <v>7318</v>
      </c>
      <c r="C7335" s="60" t="s">
        <v>43</v>
      </c>
      <c r="D7335" s="61">
        <v>9.48</v>
      </c>
      <c r="E7335" s="224">
        <v>0.64239999999999997</v>
      </c>
    </row>
    <row r="7336" spans="1:5" x14ac:dyDescent="0.2">
      <c r="A7336" s="223">
        <v>104320</v>
      </c>
      <c r="B7336" s="7" t="s">
        <v>7319</v>
      </c>
      <c r="C7336" s="60" t="s">
        <v>43</v>
      </c>
      <c r="D7336" s="61">
        <v>13.86</v>
      </c>
      <c r="E7336" s="224">
        <v>0.46970000000000001</v>
      </c>
    </row>
    <row r="7337" spans="1:5" x14ac:dyDescent="0.2">
      <c r="A7337" s="223">
        <v>104317</v>
      </c>
      <c r="B7337" s="7" t="s">
        <v>7320</v>
      </c>
      <c r="C7337" s="60" t="s">
        <v>43</v>
      </c>
      <c r="D7337" s="61">
        <v>7.68</v>
      </c>
      <c r="E7337" s="224">
        <v>0.75390000000000001</v>
      </c>
    </row>
    <row r="7338" spans="1:5" x14ac:dyDescent="0.2">
      <c r="A7338" s="223">
        <v>89866</v>
      </c>
      <c r="B7338" s="7" t="s">
        <v>7321</v>
      </c>
      <c r="C7338" s="60" t="s">
        <v>43</v>
      </c>
      <c r="D7338" s="61">
        <v>8.4600000000000009</v>
      </c>
      <c r="E7338" s="224">
        <v>0.71989999999999998</v>
      </c>
    </row>
    <row r="7339" spans="1:5" x14ac:dyDescent="0.2">
      <c r="A7339" s="223">
        <v>104319</v>
      </c>
      <c r="B7339" s="7" t="s">
        <v>7322</v>
      </c>
      <c r="C7339" s="60" t="s">
        <v>43</v>
      </c>
      <c r="D7339" s="61">
        <v>11.61</v>
      </c>
      <c r="E7339" s="224">
        <v>0.56069999999999998</v>
      </c>
    </row>
    <row r="7340" spans="1:5" x14ac:dyDescent="0.2">
      <c r="A7340" s="223">
        <v>104321</v>
      </c>
      <c r="B7340" s="7" t="s">
        <v>7323</v>
      </c>
      <c r="C7340" s="60" t="s">
        <v>43</v>
      </c>
      <c r="D7340" s="61">
        <v>5.98</v>
      </c>
      <c r="E7340" s="224">
        <v>0.64549999999999996</v>
      </c>
    </row>
    <row r="7341" spans="1:5" x14ac:dyDescent="0.2">
      <c r="A7341" s="223">
        <v>89868</v>
      </c>
      <c r="B7341" s="7" t="s">
        <v>7324</v>
      </c>
      <c r="C7341" s="60" t="s">
        <v>43</v>
      </c>
      <c r="D7341" s="61">
        <v>6.54</v>
      </c>
      <c r="E7341" s="224">
        <v>0.61929999999999996</v>
      </c>
    </row>
    <row r="7342" spans="1:5" x14ac:dyDescent="0.2">
      <c r="A7342" s="223">
        <v>104322</v>
      </c>
      <c r="B7342" s="7" t="s">
        <v>7325</v>
      </c>
      <c r="C7342" s="60" t="s">
        <v>43</v>
      </c>
      <c r="D7342" s="61">
        <v>8.8699999999999992</v>
      </c>
      <c r="E7342" s="224">
        <v>0.48820000000000002</v>
      </c>
    </row>
    <row r="7343" spans="1:5" x14ac:dyDescent="0.2">
      <c r="A7343" s="223">
        <v>104323</v>
      </c>
      <c r="B7343" s="7" t="s">
        <v>7326</v>
      </c>
      <c r="C7343" s="60" t="s">
        <v>43</v>
      </c>
      <c r="D7343" s="61">
        <v>10.79</v>
      </c>
      <c r="E7343" s="224">
        <v>0.71550000000000002</v>
      </c>
    </row>
    <row r="7344" spans="1:5" x14ac:dyDescent="0.2">
      <c r="A7344" s="223">
        <v>89869</v>
      </c>
      <c r="B7344" s="7" t="s">
        <v>7327</v>
      </c>
      <c r="C7344" s="60" t="s">
        <v>43</v>
      </c>
      <c r="D7344" s="61">
        <v>11.83</v>
      </c>
      <c r="E7344" s="224">
        <v>0.68640000000000001</v>
      </c>
    </row>
    <row r="7345" spans="1:5" x14ac:dyDescent="0.2">
      <c r="A7345" s="223">
        <v>104324</v>
      </c>
      <c r="B7345" s="7" t="s">
        <v>7328</v>
      </c>
      <c r="C7345" s="60" t="s">
        <v>43</v>
      </c>
      <c r="D7345" s="61">
        <v>16.5</v>
      </c>
      <c r="E7345" s="224">
        <v>0.52610000000000001</v>
      </c>
    </row>
    <row r="7346" spans="1:5" x14ac:dyDescent="0.2">
      <c r="A7346" s="223">
        <v>104315</v>
      </c>
      <c r="B7346" s="7" t="s">
        <v>7329</v>
      </c>
      <c r="C7346" s="60" t="s">
        <v>23</v>
      </c>
      <c r="D7346" s="61">
        <v>18.47</v>
      </c>
      <c r="E7346" s="224">
        <v>0.72330000000000005</v>
      </c>
    </row>
    <row r="7347" spans="1:5" x14ac:dyDescent="0.2">
      <c r="A7347" s="223">
        <v>89865</v>
      </c>
      <c r="B7347" s="7" t="s">
        <v>7330</v>
      </c>
      <c r="C7347" s="60" t="s">
        <v>23</v>
      </c>
      <c r="D7347" s="61">
        <v>19.82</v>
      </c>
      <c r="E7347" s="224">
        <v>0.70940000000000003</v>
      </c>
    </row>
    <row r="7348" spans="1:5" x14ac:dyDescent="0.2">
      <c r="A7348" s="223">
        <v>104316</v>
      </c>
      <c r="B7348" s="7" t="s">
        <v>7331</v>
      </c>
      <c r="C7348" s="60" t="s">
        <v>23</v>
      </c>
      <c r="D7348" s="61">
        <v>27.44</v>
      </c>
      <c r="E7348" s="224">
        <v>0.54769999999999996</v>
      </c>
    </row>
    <row r="7349" spans="1:5" x14ac:dyDescent="0.2">
      <c r="A7349" s="223">
        <v>102724</v>
      </c>
      <c r="B7349" s="7" t="s">
        <v>7332</v>
      </c>
      <c r="C7349" s="60" t="s">
        <v>43</v>
      </c>
      <c r="D7349" s="61">
        <v>32.43</v>
      </c>
      <c r="E7349" s="224">
        <v>0.3916</v>
      </c>
    </row>
    <row r="7350" spans="1:5" x14ac:dyDescent="0.2">
      <c r="A7350" s="223">
        <v>102726</v>
      </c>
      <c r="B7350" s="7" t="s">
        <v>7333</v>
      </c>
      <c r="C7350" s="60" t="s">
        <v>43</v>
      </c>
      <c r="D7350" s="61">
        <v>29.58</v>
      </c>
      <c r="E7350" s="224">
        <v>0.42930000000000001</v>
      </c>
    </row>
    <row r="7351" spans="1:5" x14ac:dyDescent="0.2">
      <c r="A7351" s="223">
        <v>102725</v>
      </c>
      <c r="B7351" s="7" t="s">
        <v>7334</v>
      </c>
      <c r="C7351" s="60" t="s">
        <v>43</v>
      </c>
      <c r="D7351" s="61">
        <v>31.75</v>
      </c>
      <c r="E7351" s="224">
        <v>0.4</v>
      </c>
    </row>
    <row r="7352" spans="1:5" x14ac:dyDescent="0.2">
      <c r="A7352" s="223">
        <v>102722</v>
      </c>
      <c r="B7352" s="7" t="s">
        <v>7335</v>
      </c>
      <c r="C7352" s="60" t="s">
        <v>23</v>
      </c>
      <c r="D7352" s="61">
        <v>55.55</v>
      </c>
      <c r="E7352" s="224">
        <v>0.2346</v>
      </c>
    </row>
    <row r="7353" spans="1:5" x14ac:dyDescent="0.2">
      <c r="A7353" s="223">
        <v>102723</v>
      </c>
      <c r="B7353" s="7" t="s">
        <v>7336</v>
      </c>
      <c r="C7353" s="60" t="s">
        <v>23</v>
      </c>
      <c r="D7353" s="61">
        <v>115.61</v>
      </c>
      <c r="E7353" s="224">
        <v>0.11269999999999999</v>
      </c>
    </row>
    <row r="7354" spans="1:5" x14ac:dyDescent="0.2">
      <c r="A7354" s="223">
        <v>102690</v>
      </c>
      <c r="B7354" s="7" t="s">
        <v>7337</v>
      </c>
      <c r="C7354" s="60" t="s">
        <v>23</v>
      </c>
      <c r="D7354" s="61">
        <v>66.53</v>
      </c>
      <c r="E7354" s="224">
        <v>0.1777</v>
      </c>
    </row>
    <row r="7355" spans="1:5" x14ac:dyDescent="0.2">
      <c r="A7355" s="223">
        <v>102688</v>
      </c>
      <c r="B7355" s="7" t="s">
        <v>7338</v>
      </c>
      <c r="C7355" s="60" t="s">
        <v>23</v>
      </c>
      <c r="D7355" s="61">
        <v>42.19</v>
      </c>
      <c r="E7355" s="224">
        <v>0.26779999999999998</v>
      </c>
    </row>
    <row r="7356" spans="1:5" x14ac:dyDescent="0.2">
      <c r="A7356" s="223">
        <v>102689</v>
      </c>
      <c r="B7356" s="7" t="s">
        <v>7339</v>
      </c>
      <c r="C7356" s="60" t="s">
        <v>23</v>
      </c>
      <c r="D7356" s="61">
        <v>103.57</v>
      </c>
      <c r="E7356" s="224">
        <v>0.11840000000000001</v>
      </c>
    </row>
    <row r="7357" spans="1:5" x14ac:dyDescent="0.2">
      <c r="A7357" s="223">
        <v>102693</v>
      </c>
      <c r="B7357" s="7" t="s">
        <v>7340</v>
      </c>
      <c r="C7357" s="60" t="s">
        <v>23</v>
      </c>
      <c r="D7357" s="61">
        <v>127.9</v>
      </c>
      <c r="E7357" s="224">
        <v>9.98E-2</v>
      </c>
    </row>
    <row r="7358" spans="1:5" x14ac:dyDescent="0.2">
      <c r="A7358" s="223">
        <v>102694</v>
      </c>
      <c r="B7358" s="7" t="s">
        <v>7341</v>
      </c>
      <c r="C7358" s="60" t="s">
        <v>23</v>
      </c>
      <c r="D7358" s="61">
        <v>77.98</v>
      </c>
      <c r="E7358" s="224">
        <v>0.18479999999999999</v>
      </c>
    </row>
    <row r="7359" spans="1:5" x14ac:dyDescent="0.2">
      <c r="A7359" s="223">
        <v>102697</v>
      </c>
      <c r="B7359" s="7" t="s">
        <v>7342</v>
      </c>
      <c r="C7359" s="60" t="s">
        <v>23</v>
      </c>
      <c r="D7359" s="61">
        <v>112.02</v>
      </c>
      <c r="E7359" s="224">
        <v>0.13639999999999999</v>
      </c>
    </row>
    <row r="7360" spans="1:5" x14ac:dyDescent="0.2">
      <c r="A7360" s="223">
        <v>102696</v>
      </c>
      <c r="B7360" s="7" t="s">
        <v>7343</v>
      </c>
      <c r="C7360" s="60" t="s">
        <v>23</v>
      </c>
      <c r="D7360" s="61">
        <v>139.24</v>
      </c>
      <c r="E7360" s="224">
        <v>0.115</v>
      </c>
    </row>
    <row r="7361" spans="1:5" x14ac:dyDescent="0.2">
      <c r="A7361" s="223">
        <v>102703</v>
      </c>
      <c r="B7361" s="7" t="s">
        <v>7344</v>
      </c>
      <c r="C7361" s="60" t="s">
        <v>23</v>
      </c>
      <c r="D7361" s="61">
        <v>173.27</v>
      </c>
      <c r="E7361" s="224">
        <v>9.74E-2</v>
      </c>
    </row>
    <row r="7362" spans="1:5" x14ac:dyDescent="0.2">
      <c r="A7362" s="223">
        <v>102678</v>
      </c>
      <c r="B7362" s="7" t="s">
        <v>7345</v>
      </c>
      <c r="C7362" s="60" t="s">
        <v>23</v>
      </c>
      <c r="D7362" s="61">
        <v>138.97999999999999</v>
      </c>
      <c r="E7362" s="224">
        <v>0.10639999999999999</v>
      </c>
    </row>
    <row r="7363" spans="1:5" x14ac:dyDescent="0.2">
      <c r="A7363" s="223">
        <v>102679</v>
      </c>
      <c r="B7363" s="7" t="s">
        <v>7346</v>
      </c>
      <c r="C7363" s="60" t="s">
        <v>23</v>
      </c>
      <c r="D7363" s="61">
        <v>151.34</v>
      </c>
      <c r="E7363" s="224">
        <v>8.5300000000000001E-2</v>
      </c>
    </row>
    <row r="7364" spans="1:5" x14ac:dyDescent="0.2">
      <c r="A7364" s="223">
        <v>102673</v>
      </c>
      <c r="B7364" s="7" t="s">
        <v>7347</v>
      </c>
      <c r="C7364" s="60" t="s">
        <v>23</v>
      </c>
      <c r="D7364" s="61">
        <v>160.82</v>
      </c>
      <c r="E7364" s="224">
        <v>0.2263</v>
      </c>
    </row>
    <row r="7365" spans="1:5" x14ac:dyDescent="0.2">
      <c r="A7365" s="223">
        <v>102677</v>
      </c>
      <c r="B7365" s="7" t="s">
        <v>7348</v>
      </c>
      <c r="C7365" s="60" t="s">
        <v>23</v>
      </c>
      <c r="D7365" s="61">
        <v>147.82</v>
      </c>
      <c r="E7365" s="224">
        <v>0.14460000000000001</v>
      </c>
    </row>
    <row r="7366" spans="1:5" x14ac:dyDescent="0.2">
      <c r="A7366" s="223">
        <v>102683</v>
      </c>
      <c r="B7366" s="7" t="s">
        <v>7349</v>
      </c>
      <c r="C7366" s="60" t="s">
        <v>23</v>
      </c>
      <c r="D7366" s="61">
        <v>191.02</v>
      </c>
      <c r="E7366" s="224">
        <v>0.13439999999999999</v>
      </c>
    </row>
    <row r="7367" spans="1:5" x14ac:dyDescent="0.2">
      <c r="A7367" s="223">
        <v>102687</v>
      </c>
      <c r="B7367" s="7" t="s">
        <v>7350</v>
      </c>
      <c r="C7367" s="60" t="s">
        <v>23</v>
      </c>
      <c r="D7367" s="61">
        <v>198.04</v>
      </c>
      <c r="E7367" s="224">
        <v>0.1124</v>
      </c>
    </row>
    <row r="7368" spans="1:5" x14ac:dyDescent="0.2">
      <c r="A7368" s="223">
        <v>102670</v>
      </c>
      <c r="B7368" s="7" t="s">
        <v>7351</v>
      </c>
      <c r="C7368" s="60" t="s">
        <v>23</v>
      </c>
      <c r="D7368" s="61">
        <v>103.64</v>
      </c>
      <c r="E7368" s="224">
        <v>0.14460000000000001</v>
      </c>
    </row>
    <row r="7369" spans="1:5" x14ac:dyDescent="0.2">
      <c r="A7369" s="223">
        <v>102674</v>
      </c>
      <c r="B7369" s="7" t="s">
        <v>7352</v>
      </c>
      <c r="C7369" s="60" t="s">
        <v>23</v>
      </c>
      <c r="D7369" s="61">
        <v>113.19</v>
      </c>
      <c r="E7369" s="224">
        <v>0.1192</v>
      </c>
    </row>
    <row r="7370" spans="1:5" x14ac:dyDescent="0.2">
      <c r="A7370" s="223">
        <v>102680</v>
      </c>
      <c r="B7370" s="7" t="s">
        <v>7353</v>
      </c>
      <c r="C7370" s="60" t="s">
        <v>23</v>
      </c>
      <c r="D7370" s="61">
        <v>151.15</v>
      </c>
      <c r="E7370" s="224">
        <v>0.1074</v>
      </c>
    </row>
    <row r="7371" spans="1:5" x14ac:dyDescent="0.2">
      <c r="A7371" s="223">
        <v>102684</v>
      </c>
      <c r="B7371" s="7" t="s">
        <v>7354</v>
      </c>
      <c r="C7371" s="60" t="s">
        <v>23</v>
      </c>
      <c r="D7371" s="61">
        <v>163.5</v>
      </c>
      <c r="E7371" s="224">
        <v>8.7800000000000003E-2</v>
      </c>
    </row>
    <row r="7372" spans="1:5" x14ac:dyDescent="0.2">
      <c r="A7372" s="223">
        <v>102672</v>
      </c>
      <c r="B7372" s="7" t="s">
        <v>7355</v>
      </c>
      <c r="C7372" s="60" t="s">
        <v>23</v>
      </c>
      <c r="D7372" s="61">
        <v>182.57</v>
      </c>
      <c r="E7372" s="224">
        <v>0.14899999999999999</v>
      </c>
    </row>
    <row r="7373" spans="1:5" x14ac:dyDescent="0.2">
      <c r="A7373" s="223">
        <v>102676</v>
      </c>
      <c r="B7373" s="7" t="s">
        <v>7356</v>
      </c>
      <c r="C7373" s="60" t="s">
        <v>23</v>
      </c>
      <c r="D7373" s="61">
        <v>181.28</v>
      </c>
      <c r="E7373" s="224">
        <v>0.1017</v>
      </c>
    </row>
    <row r="7374" spans="1:5" x14ac:dyDescent="0.2">
      <c r="A7374" s="223">
        <v>102681</v>
      </c>
      <c r="B7374" s="7" t="s">
        <v>7357</v>
      </c>
      <c r="C7374" s="60" t="s">
        <v>23</v>
      </c>
      <c r="D7374" s="61">
        <v>219.23</v>
      </c>
      <c r="E7374" s="224">
        <v>9.6699999999999994E-2</v>
      </c>
    </row>
    <row r="7375" spans="1:5" x14ac:dyDescent="0.2">
      <c r="A7375" s="223">
        <v>102685</v>
      </c>
      <c r="B7375" s="7" t="s">
        <v>7358</v>
      </c>
      <c r="C7375" s="60" t="s">
        <v>23</v>
      </c>
      <c r="D7375" s="61">
        <v>231.57</v>
      </c>
      <c r="E7375" s="224">
        <v>8.3400000000000002E-2</v>
      </c>
    </row>
    <row r="7376" spans="1:5" x14ac:dyDescent="0.2">
      <c r="A7376" s="223">
        <v>102664</v>
      </c>
      <c r="B7376" s="7" t="s">
        <v>7359</v>
      </c>
      <c r="C7376" s="60" t="s">
        <v>23</v>
      </c>
      <c r="D7376" s="61">
        <v>48.88</v>
      </c>
      <c r="E7376" s="224">
        <v>0.1502</v>
      </c>
    </row>
    <row r="7377" spans="1:5" x14ac:dyDescent="0.2">
      <c r="A7377" s="223">
        <v>102665</v>
      </c>
      <c r="B7377" s="7" t="s">
        <v>7360</v>
      </c>
      <c r="C7377" s="60" t="s">
        <v>23</v>
      </c>
      <c r="D7377" s="61">
        <v>25.04</v>
      </c>
      <c r="E7377" s="224">
        <v>0.27239999999999998</v>
      </c>
    </row>
    <row r="7378" spans="1:5" x14ac:dyDescent="0.2">
      <c r="A7378" s="223">
        <v>102663</v>
      </c>
      <c r="B7378" s="7" t="s">
        <v>7361</v>
      </c>
      <c r="C7378" s="60" t="s">
        <v>23</v>
      </c>
      <c r="D7378" s="61">
        <v>63.32</v>
      </c>
      <c r="E7378" s="224">
        <v>0.1804</v>
      </c>
    </row>
    <row r="7379" spans="1:5" x14ac:dyDescent="0.2">
      <c r="A7379" s="223">
        <v>102669</v>
      </c>
      <c r="B7379" s="7" t="s">
        <v>7362</v>
      </c>
      <c r="C7379" s="60" t="s">
        <v>23</v>
      </c>
      <c r="D7379" s="61">
        <v>87.59</v>
      </c>
      <c r="E7379" s="224">
        <v>0.1363</v>
      </c>
    </row>
    <row r="7380" spans="1:5" x14ac:dyDescent="0.2">
      <c r="A7380" s="223">
        <v>102661</v>
      </c>
      <c r="B7380" s="7" t="s">
        <v>7363</v>
      </c>
      <c r="C7380" s="60" t="s">
        <v>23</v>
      </c>
      <c r="D7380" s="61">
        <v>35.33</v>
      </c>
      <c r="E7380" s="224">
        <v>0.21</v>
      </c>
    </row>
    <row r="7381" spans="1:5" x14ac:dyDescent="0.2">
      <c r="A7381" s="223">
        <v>102666</v>
      </c>
      <c r="B7381" s="7" t="s">
        <v>7364</v>
      </c>
      <c r="C7381" s="60" t="s">
        <v>23</v>
      </c>
      <c r="D7381" s="61">
        <v>59.67</v>
      </c>
      <c r="E7381" s="224">
        <v>0.1331</v>
      </c>
    </row>
    <row r="7382" spans="1:5" x14ac:dyDescent="0.2">
      <c r="A7382" s="223">
        <v>102662</v>
      </c>
      <c r="B7382" s="7" t="s">
        <v>7365</v>
      </c>
      <c r="C7382" s="60" t="s">
        <v>23</v>
      </c>
      <c r="D7382" s="61">
        <v>99.58</v>
      </c>
      <c r="E7382" s="224">
        <v>0.10390000000000001</v>
      </c>
    </row>
    <row r="7383" spans="1:5" x14ac:dyDescent="0.2">
      <c r="A7383" s="223">
        <v>102668</v>
      </c>
      <c r="B7383" s="7" t="s">
        <v>7366</v>
      </c>
      <c r="C7383" s="60" t="s">
        <v>23</v>
      </c>
      <c r="D7383" s="61">
        <v>123.92</v>
      </c>
      <c r="E7383" s="224">
        <v>8.77E-2</v>
      </c>
    </row>
    <row r="7384" spans="1:5" x14ac:dyDescent="0.2">
      <c r="A7384" s="223">
        <v>102718</v>
      </c>
      <c r="B7384" s="7" t="s">
        <v>7367</v>
      </c>
      <c r="C7384" s="60" t="s">
        <v>24</v>
      </c>
      <c r="D7384" s="61">
        <v>144.58000000000001</v>
      </c>
      <c r="E7384" s="224">
        <v>0.26779999999999998</v>
      </c>
    </row>
    <row r="7385" spans="1:5" x14ac:dyDescent="0.2">
      <c r="A7385" s="223">
        <v>102716</v>
      </c>
      <c r="B7385" s="7" t="s">
        <v>7368</v>
      </c>
      <c r="C7385" s="60" t="s">
        <v>24</v>
      </c>
      <c r="D7385" s="61">
        <v>132.66</v>
      </c>
      <c r="E7385" s="224">
        <v>0.1174</v>
      </c>
    </row>
    <row r="7386" spans="1:5" x14ac:dyDescent="0.2">
      <c r="A7386" s="223">
        <v>102719</v>
      </c>
      <c r="B7386" s="7" t="s">
        <v>7369</v>
      </c>
      <c r="C7386" s="60" t="s">
        <v>24</v>
      </c>
      <c r="D7386" s="61">
        <v>147.91</v>
      </c>
      <c r="E7386" s="224">
        <v>0.26179999999999998</v>
      </c>
    </row>
    <row r="7387" spans="1:5" x14ac:dyDescent="0.2">
      <c r="A7387" s="223">
        <v>102717</v>
      </c>
      <c r="B7387" s="7" t="s">
        <v>7370</v>
      </c>
      <c r="C7387" s="60" t="s">
        <v>24</v>
      </c>
      <c r="D7387" s="61">
        <v>135.99</v>
      </c>
      <c r="E7387" s="224">
        <v>0.1145</v>
      </c>
    </row>
    <row r="7388" spans="1:5" x14ac:dyDescent="0.2">
      <c r="A7388" s="223">
        <v>102713</v>
      </c>
      <c r="B7388" s="7" t="s">
        <v>7371</v>
      </c>
      <c r="C7388" s="60" t="s">
        <v>410</v>
      </c>
      <c r="D7388" s="61">
        <v>12.77</v>
      </c>
      <c r="E7388" s="224">
        <v>3.9199999999999999E-2</v>
      </c>
    </row>
    <row r="7389" spans="1:5" x14ac:dyDescent="0.2">
      <c r="A7389" s="223">
        <v>102715</v>
      </c>
      <c r="B7389" s="7" t="s">
        <v>7372</v>
      </c>
      <c r="C7389" s="60" t="s">
        <v>410</v>
      </c>
      <c r="D7389" s="61">
        <v>25.23</v>
      </c>
      <c r="E7389" s="224">
        <v>1.9800000000000002E-2</v>
      </c>
    </row>
    <row r="7390" spans="1:5" x14ac:dyDescent="0.2">
      <c r="A7390" s="223">
        <v>103653</v>
      </c>
      <c r="B7390" s="7" t="s">
        <v>7373</v>
      </c>
      <c r="C7390" s="60" t="s">
        <v>410</v>
      </c>
      <c r="D7390" s="61">
        <v>30.12</v>
      </c>
      <c r="E7390" s="224">
        <v>1.66E-2</v>
      </c>
    </row>
    <row r="7391" spans="1:5" x14ac:dyDescent="0.2">
      <c r="A7391" s="223">
        <v>102712</v>
      </c>
      <c r="B7391" s="7" t="s">
        <v>7374</v>
      </c>
      <c r="C7391" s="60" t="s">
        <v>410</v>
      </c>
      <c r="D7391" s="61">
        <v>9.31</v>
      </c>
      <c r="E7391" s="224">
        <v>5.3699999999999998E-2</v>
      </c>
    </row>
    <row r="7392" spans="1:5" x14ac:dyDescent="0.2">
      <c r="A7392" s="223">
        <v>102711</v>
      </c>
      <c r="B7392" s="7" t="s">
        <v>7375</v>
      </c>
      <c r="C7392" s="60" t="s">
        <v>43</v>
      </c>
      <c r="D7392" s="61">
        <v>88.51</v>
      </c>
      <c r="E7392" s="224">
        <v>0.45069999999999999</v>
      </c>
    </row>
    <row r="7393" spans="1:5" x14ac:dyDescent="0.2">
      <c r="A7393" s="223">
        <v>102710</v>
      </c>
      <c r="B7393" s="7" t="s">
        <v>7376</v>
      </c>
      <c r="C7393" s="60" t="s">
        <v>43</v>
      </c>
      <c r="D7393" s="61">
        <v>67.77</v>
      </c>
      <c r="E7393" s="224">
        <v>0.58860000000000001</v>
      </c>
    </row>
    <row r="7394" spans="1:5" x14ac:dyDescent="0.2">
      <c r="A7394" s="223">
        <v>102708</v>
      </c>
      <c r="B7394" s="7" t="s">
        <v>7377</v>
      </c>
      <c r="C7394" s="60" t="s">
        <v>43</v>
      </c>
      <c r="D7394" s="61">
        <v>27.55</v>
      </c>
      <c r="E7394" s="224">
        <v>0.7238</v>
      </c>
    </row>
    <row r="7395" spans="1:5" x14ac:dyDescent="0.2">
      <c r="A7395" s="223">
        <v>102707</v>
      </c>
      <c r="B7395" s="7" t="s">
        <v>7378</v>
      </c>
      <c r="C7395" s="60" t="s">
        <v>23</v>
      </c>
      <c r="D7395" s="61">
        <v>43.36</v>
      </c>
      <c r="E7395" s="224">
        <v>0.13400000000000001</v>
      </c>
    </row>
    <row r="7396" spans="1:5" x14ac:dyDescent="0.2">
      <c r="A7396" s="223">
        <v>102704</v>
      </c>
      <c r="B7396" s="7" t="s">
        <v>7379</v>
      </c>
      <c r="C7396" s="60" t="s">
        <v>23</v>
      </c>
      <c r="D7396" s="61">
        <v>11.55</v>
      </c>
      <c r="E7396" s="224">
        <v>4.3299999999999998E-2</v>
      </c>
    </row>
    <row r="7397" spans="1:5" x14ac:dyDescent="0.2">
      <c r="A7397" s="223">
        <v>102705</v>
      </c>
      <c r="B7397" s="7" t="s">
        <v>7380</v>
      </c>
      <c r="C7397" s="60" t="s">
        <v>23</v>
      </c>
      <c r="D7397" s="61">
        <v>71.61</v>
      </c>
      <c r="E7397" s="224">
        <v>7.0000000000000001E-3</v>
      </c>
    </row>
    <row r="7398" spans="1:5" x14ac:dyDescent="0.2">
      <c r="A7398" s="223">
        <v>98397</v>
      </c>
      <c r="B7398" s="7" t="s">
        <v>7381</v>
      </c>
      <c r="C7398" s="60" t="s">
        <v>410</v>
      </c>
      <c r="D7398" s="61">
        <v>14.35</v>
      </c>
      <c r="E7398" s="224">
        <v>0.64810000000000001</v>
      </c>
    </row>
    <row r="7399" spans="1:5" x14ac:dyDescent="0.2">
      <c r="A7399" s="223">
        <v>97280</v>
      </c>
      <c r="B7399" s="7" t="s">
        <v>12419</v>
      </c>
      <c r="C7399" s="60" t="s">
        <v>43</v>
      </c>
      <c r="D7399" s="61">
        <v>99.29</v>
      </c>
      <c r="E7399" s="224">
        <v>0.22650000000000001</v>
      </c>
    </row>
    <row r="7400" spans="1:5" x14ac:dyDescent="0.2">
      <c r="A7400" s="223">
        <v>97275</v>
      </c>
      <c r="B7400" s="7" t="s">
        <v>12420</v>
      </c>
      <c r="C7400" s="60" t="s">
        <v>43</v>
      </c>
      <c r="D7400" s="61">
        <v>88.56</v>
      </c>
      <c r="E7400" s="224">
        <v>0.1867</v>
      </c>
    </row>
    <row r="7401" spans="1:5" x14ac:dyDescent="0.2">
      <c r="A7401" s="223">
        <v>97279</v>
      </c>
      <c r="B7401" s="7" t="s">
        <v>12421</v>
      </c>
      <c r="C7401" s="60" t="s">
        <v>43</v>
      </c>
      <c r="D7401" s="61">
        <v>93.17</v>
      </c>
      <c r="E7401" s="224">
        <v>0.2094</v>
      </c>
    </row>
    <row r="7402" spans="1:5" x14ac:dyDescent="0.2">
      <c r="A7402" s="223">
        <v>97285</v>
      </c>
      <c r="B7402" s="7" t="s">
        <v>12422</v>
      </c>
      <c r="C7402" s="60" t="s">
        <v>43</v>
      </c>
      <c r="D7402" s="61">
        <v>103.13</v>
      </c>
      <c r="E7402" s="224">
        <v>0.24709999999999999</v>
      </c>
    </row>
    <row r="7403" spans="1:5" x14ac:dyDescent="0.2">
      <c r="A7403" s="223">
        <v>97286</v>
      </c>
      <c r="B7403" s="7" t="s">
        <v>12423</v>
      </c>
      <c r="C7403" s="60" t="s">
        <v>43</v>
      </c>
      <c r="D7403" s="61">
        <v>108.12</v>
      </c>
      <c r="E7403" s="224">
        <v>0.26319999999999999</v>
      </c>
    </row>
    <row r="7404" spans="1:5" x14ac:dyDescent="0.2">
      <c r="A7404" s="223">
        <v>97291</v>
      </c>
      <c r="B7404" s="7" t="s">
        <v>12424</v>
      </c>
      <c r="C7404" s="60" t="s">
        <v>43</v>
      </c>
      <c r="D7404" s="61">
        <v>120.88</v>
      </c>
      <c r="E7404" s="224">
        <v>0.2848</v>
      </c>
    </row>
    <row r="7405" spans="1:5" x14ac:dyDescent="0.2">
      <c r="A7405" s="223">
        <v>97292</v>
      </c>
      <c r="B7405" s="7" t="s">
        <v>12425</v>
      </c>
      <c r="C7405" s="60" t="s">
        <v>43</v>
      </c>
      <c r="D7405" s="61">
        <v>132.83000000000001</v>
      </c>
      <c r="E7405" s="224">
        <v>0.30409999999999998</v>
      </c>
    </row>
    <row r="7406" spans="1:5" x14ac:dyDescent="0.2">
      <c r="A7406" s="223">
        <v>97297</v>
      </c>
      <c r="B7406" s="7" t="s">
        <v>12426</v>
      </c>
      <c r="C7406" s="60" t="s">
        <v>43</v>
      </c>
      <c r="D7406" s="61">
        <v>155.52000000000001</v>
      </c>
      <c r="E7406" s="224">
        <v>0.29799999999999999</v>
      </c>
    </row>
    <row r="7407" spans="1:5" x14ac:dyDescent="0.2">
      <c r="A7407" s="223">
        <v>97298</v>
      </c>
      <c r="B7407" s="7" t="s">
        <v>12427</v>
      </c>
      <c r="C7407" s="60" t="s">
        <v>43</v>
      </c>
      <c r="D7407" s="61">
        <v>188.23</v>
      </c>
      <c r="E7407" s="224">
        <v>0.30969999999999998</v>
      </c>
    </row>
    <row r="7408" spans="1:5" x14ac:dyDescent="0.2">
      <c r="A7408" s="223">
        <v>97303</v>
      </c>
      <c r="B7408" s="7" t="s">
        <v>12428</v>
      </c>
      <c r="C7408" s="60" t="s">
        <v>43</v>
      </c>
      <c r="D7408" s="61">
        <v>232.66</v>
      </c>
      <c r="E7408" s="224">
        <v>0.30180000000000001</v>
      </c>
    </row>
    <row r="7409" spans="1:5" x14ac:dyDescent="0.2">
      <c r="A7409" s="223">
        <v>97304</v>
      </c>
      <c r="B7409" s="7" t="s">
        <v>12429</v>
      </c>
      <c r="C7409" s="60" t="s">
        <v>43</v>
      </c>
      <c r="D7409" s="61">
        <v>284.7</v>
      </c>
      <c r="E7409" s="224">
        <v>0.28849999999999998</v>
      </c>
    </row>
    <row r="7410" spans="1:5" x14ac:dyDescent="0.2">
      <c r="A7410" s="223">
        <v>97309</v>
      </c>
      <c r="B7410" s="7" t="s">
        <v>12430</v>
      </c>
      <c r="C7410" s="60" t="s">
        <v>43</v>
      </c>
      <c r="D7410" s="61">
        <v>406.33</v>
      </c>
      <c r="E7410" s="224">
        <v>0.23150000000000001</v>
      </c>
    </row>
    <row r="7411" spans="1:5" x14ac:dyDescent="0.2">
      <c r="A7411" s="223">
        <v>97310</v>
      </c>
      <c r="B7411" s="7" t="s">
        <v>12431</v>
      </c>
      <c r="C7411" s="60" t="s">
        <v>43</v>
      </c>
      <c r="D7411" s="61">
        <v>478.41</v>
      </c>
      <c r="E7411" s="224">
        <v>0.22159999999999999</v>
      </c>
    </row>
    <row r="7412" spans="1:5" x14ac:dyDescent="0.2">
      <c r="A7412" s="223">
        <v>97282</v>
      </c>
      <c r="B7412" s="7" t="s">
        <v>12432</v>
      </c>
      <c r="C7412" s="60" t="s">
        <v>43</v>
      </c>
      <c r="D7412" s="61">
        <v>99.29</v>
      </c>
      <c r="E7412" s="224">
        <v>0.22650000000000001</v>
      </c>
    </row>
    <row r="7413" spans="1:5" x14ac:dyDescent="0.2">
      <c r="A7413" s="223">
        <v>97276</v>
      </c>
      <c r="B7413" s="7" t="s">
        <v>12433</v>
      </c>
      <c r="C7413" s="60" t="s">
        <v>43</v>
      </c>
      <c r="D7413" s="61">
        <v>89.67</v>
      </c>
      <c r="E7413" s="224">
        <v>0.18429999999999999</v>
      </c>
    </row>
    <row r="7414" spans="1:5" x14ac:dyDescent="0.2">
      <c r="A7414" s="223">
        <v>97281</v>
      </c>
      <c r="B7414" s="7" t="s">
        <v>12434</v>
      </c>
      <c r="C7414" s="60" t="s">
        <v>43</v>
      </c>
      <c r="D7414" s="61">
        <v>93.63</v>
      </c>
      <c r="E7414" s="224">
        <v>0.2084</v>
      </c>
    </row>
    <row r="7415" spans="1:5" x14ac:dyDescent="0.2">
      <c r="A7415" s="223">
        <v>97287</v>
      </c>
      <c r="B7415" s="7" t="s">
        <v>12435</v>
      </c>
      <c r="C7415" s="60" t="s">
        <v>43</v>
      </c>
      <c r="D7415" s="61">
        <v>103.63</v>
      </c>
      <c r="E7415" s="224">
        <v>0.24590000000000001</v>
      </c>
    </row>
    <row r="7416" spans="1:5" x14ac:dyDescent="0.2">
      <c r="A7416" s="223">
        <v>97288</v>
      </c>
      <c r="B7416" s="7" t="s">
        <v>12436</v>
      </c>
      <c r="C7416" s="60" t="s">
        <v>43</v>
      </c>
      <c r="D7416" s="61">
        <v>111.54</v>
      </c>
      <c r="E7416" s="224">
        <v>0.25519999999999998</v>
      </c>
    </row>
    <row r="7417" spans="1:5" x14ac:dyDescent="0.2">
      <c r="A7417" s="223">
        <v>97293</v>
      </c>
      <c r="B7417" s="7" t="s">
        <v>12437</v>
      </c>
      <c r="C7417" s="60" t="s">
        <v>43</v>
      </c>
      <c r="D7417" s="61">
        <v>120.88</v>
      </c>
      <c r="E7417" s="224">
        <v>0.2848</v>
      </c>
    </row>
    <row r="7418" spans="1:5" x14ac:dyDescent="0.2">
      <c r="A7418" s="223">
        <v>97294</v>
      </c>
      <c r="B7418" s="7" t="s">
        <v>12438</v>
      </c>
      <c r="C7418" s="60" t="s">
        <v>43</v>
      </c>
      <c r="D7418" s="61">
        <v>132.83000000000001</v>
      </c>
      <c r="E7418" s="224">
        <v>0.30409999999999998</v>
      </c>
    </row>
    <row r="7419" spans="1:5" x14ac:dyDescent="0.2">
      <c r="A7419" s="223">
        <v>97299</v>
      </c>
      <c r="B7419" s="7" t="s">
        <v>12439</v>
      </c>
      <c r="C7419" s="60" t="s">
        <v>43</v>
      </c>
      <c r="D7419" s="61">
        <v>155.52000000000001</v>
      </c>
      <c r="E7419" s="224">
        <v>0.29799999999999999</v>
      </c>
    </row>
    <row r="7420" spans="1:5" x14ac:dyDescent="0.2">
      <c r="A7420" s="223">
        <v>97300</v>
      </c>
      <c r="B7420" s="7" t="s">
        <v>12440</v>
      </c>
      <c r="C7420" s="60" t="s">
        <v>43</v>
      </c>
      <c r="D7420" s="61">
        <v>188.23</v>
      </c>
      <c r="E7420" s="224">
        <v>0.30969999999999998</v>
      </c>
    </row>
    <row r="7421" spans="1:5" x14ac:dyDescent="0.2">
      <c r="A7421" s="223">
        <v>97305</v>
      </c>
      <c r="B7421" s="7" t="s">
        <v>12441</v>
      </c>
      <c r="C7421" s="60" t="s">
        <v>43</v>
      </c>
      <c r="D7421" s="61">
        <v>226.16</v>
      </c>
      <c r="E7421" s="224">
        <v>0.3105</v>
      </c>
    </row>
    <row r="7422" spans="1:5" x14ac:dyDescent="0.2">
      <c r="A7422" s="223">
        <v>97306</v>
      </c>
      <c r="B7422" s="7" t="s">
        <v>12442</v>
      </c>
      <c r="C7422" s="60" t="s">
        <v>43</v>
      </c>
      <c r="D7422" s="61">
        <v>298.77</v>
      </c>
      <c r="E7422" s="224">
        <v>0.27489999999999998</v>
      </c>
    </row>
    <row r="7423" spans="1:5" x14ac:dyDescent="0.2">
      <c r="A7423" s="223">
        <v>97311</v>
      </c>
      <c r="B7423" s="7" t="s">
        <v>12443</v>
      </c>
      <c r="C7423" s="60" t="s">
        <v>43</v>
      </c>
      <c r="D7423" s="61">
        <v>363.45</v>
      </c>
      <c r="E7423" s="224">
        <v>0.25890000000000002</v>
      </c>
    </row>
    <row r="7424" spans="1:5" x14ac:dyDescent="0.2">
      <c r="A7424" s="223">
        <v>97312</v>
      </c>
      <c r="B7424" s="7" t="s">
        <v>12444</v>
      </c>
      <c r="C7424" s="60" t="s">
        <v>43</v>
      </c>
      <c r="D7424" s="61">
        <v>478.41</v>
      </c>
      <c r="E7424" s="224">
        <v>0.22159999999999999</v>
      </c>
    </row>
    <row r="7425" spans="1:5" x14ac:dyDescent="0.2">
      <c r="A7425" s="223">
        <v>97278</v>
      </c>
      <c r="B7425" s="7" t="s">
        <v>12445</v>
      </c>
      <c r="C7425" s="60" t="s">
        <v>43</v>
      </c>
      <c r="D7425" s="61">
        <v>103.48</v>
      </c>
      <c r="E7425" s="224">
        <v>0.21729999999999999</v>
      </c>
    </row>
    <row r="7426" spans="1:5" x14ac:dyDescent="0.2">
      <c r="A7426" s="223">
        <v>97274</v>
      </c>
      <c r="B7426" s="7" t="s">
        <v>12446</v>
      </c>
      <c r="C7426" s="60" t="s">
        <v>43</v>
      </c>
      <c r="D7426" s="61">
        <v>92.15</v>
      </c>
      <c r="E7426" s="224">
        <v>0.1794</v>
      </c>
    </row>
    <row r="7427" spans="1:5" x14ac:dyDescent="0.2">
      <c r="A7427" s="223">
        <v>97283</v>
      </c>
      <c r="B7427" s="7" t="s">
        <v>12447</v>
      </c>
      <c r="C7427" s="60" t="s">
        <v>43</v>
      </c>
      <c r="D7427" s="61">
        <v>105.94</v>
      </c>
      <c r="E7427" s="224">
        <v>0.24049999999999999</v>
      </c>
    </row>
    <row r="7428" spans="1:5" x14ac:dyDescent="0.2">
      <c r="A7428" s="223">
        <v>97284</v>
      </c>
      <c r="B7428" s="7" t="s">
        <v>12448</v>
      </c>
      <c r="C7428" s="60" t="s">
        <v>43</v>
      </c>
      <c r="D7428" s="61">
        <v>119.51</v>
      </c>
      <c r="E7428" s="224">
        <v>0.23810000000000001</v>
      </c>
    </row>
    <row r="7429" spans="1:5" x14ac:dyDescent="0.2">
      <c r="A7429" s="223">
        <v>97289</v>
      </c>
      <c r="B7429" s="7" t="s">
        <v>12449</v>
      </c>
      <c r="C7429" s="60" t="s">
        <v>43</v>
      </c>
      <c r="D7429" s="61">
        <v>134.66999999999999</v>
      </c>
      <c r="E7429" s="224">
        <v>0.25569999999999998</v>
      </c>
    </row>
    <row r="7430" spans="1:5" x14ac:dyDescent="0.2">
      <c r="A7430" s="223">
        <v>97290</v>
      </c>
      <c r="B7430" s="7" t="s">
        <v>12450</v>
      </c>
      <c r="C7430" s="60" t="s">
        <v>43</v>
      </c>
      <c r="D7430" s="61">
        <v>137.96</v>
      </c>
      <c r="E7430" s="224">
        <v>0.2928</v>
      </c>
    </row>
    <row r="7431" spans="1:5" x14ac:dyDescent="0.2">
      <c r="A7431" s="223">
        <v>97295</v>
      </c>
      <c r="B7431" s="7" t="s">
        <v>12451</v>
      </c>
      <c r="C7431" s="60" t="s">
        <v>43</v>
      </c>
      <c r="D7431" s="61">
        <v>170.06</v>
      </c>
      <c r="E7431" s="224">
        <v>0.27260000000000001</v>
      </c>
    </row>
    <row r="7432" spans="1:5" x14ac:dyDescent="0.2">
      <c r="A7432" s="223">
        <v>97296</v>
      </c>
      <c r="B7432" s="7" t="s">
        <v>12452</v>
      </c>
      <c r="C7432" s="60" t="s">
        <v>43</v>
      </c>
      <c r="D7432" s="61">
        <v>206.46</v>
      </c>
      <c r="E7432" s="224">
        <v>0.2823</v>
      </c>
    </row>
    <row r="7433" spans="1:5" x14ac:dyDescent="0.2">
      <c r="A7433" s="223">
        <v>97301</v>
      </c>
      <c r="B7433" s="7" t="s">
        <v>12453</v>
      </c>
      <c r="C7433" s="60" t="s">
        <v>43</v>
      </c>
      <c r="D7433" s="61">
        <v>265.5</v>
      </c>
      <c r="E7433" s="224">
        <v>0.26450000000000001</v>
      </c>
    </row>
    <row r="7434" spans="1:5" x14ac:dyDescent="0.2">
      <c r="A7434" s="223">
        <v>97302</v>
      </c>
      <c r="B7434" s="7" t="s">
        <v>12454</v>
      </c>
      <c r="C7434" s="60" t="s">
        <v>43</v>
      </c>
      <c r="D7434" s="61">
        <v>312.75</v>
      </c>
      <c r="E7434" s="224">
        <v>0.2626</v>
      </c>
    </row>
    <row r="7435" spans="1:5" x14ac:dyDescent="0.2">
      <c r="A7435" s="223">
        <v>97307</v>
      </c>
      <c r="B7435" s="7" t="s">
        <v>12455</v>
      </c>
      <c r="C7435" s="60" t="s">
        <v>43</v>
      </c>
      <c r="D7435" s="61">
        <v>402.04</v>
      </c>
      <c r="E7435" s="224">
        <v>0.23400000000000001</v>
      </c>
    </row>
    <row r="7436" spans="1:5" x14ac:dyDescent="0.2">
      <c r="A7436" s="223">
        <v>97277</v>
      </c>
      <c r="B7436" s="7" t="s">
        <v>12456</v>
      </c>
      <c r="C7436" s="60" t="s">
        <v>43</v>
      </c>
      <c r="D7436" s="61">
        <v>97.59</v>
      </c>
      <c r="E7436" s="224">
        <v>0.19989999999999999</v>
      </c>
    </row>
    <row r="7437" spans="1:5" x14ac:dyDescent="0.2">
      <c r="A7437" s="223">
        <v>97308</v>
      </c>
      <c r="B7437" s="7" t="s">
        <v>12457</v>
      </c>
      <c r="C7437" s="60" t="s">
        <v>43</v>
      </c>
      <c r="D7437" s="61">
        <v>457.15</v>
      </c>
      <c r="E7437" s="224">
        <v>0.2319</v>
      </c>
    </row>
    <row r="7438" spans="1:5" x14ac:dyDescent="0.2">
      <c r="A7438" s="223">
        <v>97238</v>
      </c>
      <c r="B7438" s="7" t="s">
        <v>12458</v>
      </c>
      <c r="C7438" s="60" t="s">
        <v>23</v>
      </c>
      <c r="D7438" s="61">
        <v>104.45</v>
      </c>
      <c r="E7438" s="224">
        <v>0.36969999999999997</v>
      </c>
    </row>
    <row r="7439" spans="1:5" x14ac:dyDescent="0.2">
      <c r="A7439" s="223">
        <v>97239</v>
      </c>
      <c r="B7439" s="7" t="s">
        <v>12459</v>
      </c>
      <c r="C7439" s="60" t="s">
        <v>23</v>
      </c>
      <c r="D7439" s="61">
        <v>108.73</v>
      </c>
      <c r="E7439" s="224">
        <v>0.36730000000000002</v>
      </c>
    </row>
    <row r="7440" spans="1:5" x14ac:dyDescent="0.2">
      <c r="A7440" s="223">
        <v>97240</v>
      </c>
      <c r="B7440" s="7" t="s">
        <v>12460</v>
      </c>
      <c r="C7440" s="60" t="s">
        <v>23</v>
      </c>
      <c r="D7440" s="61">
        <v>111.68</v>
      </c>
      <c r="E7440" s="224">
        <v>0.36940000000000001</v>
      </c>
    </row>
    <row r="7441" spans="1:5" x14ac:dyDescent="0.2">
      <c r="A7441" s="223">
        <v>97241</v>
      </c>
      <c r="B7441" s="7" t="s">
        <v>12461</v>
      </c>
      <c r="C7441" s="60" t="s">
        <v>23</v>
      </c>
      <c r="D7441" s="61">
        <v>118.5</v>
      </c>
      <c r="E7441" s="224">
        <v>0.37069999999999997</v>
      </c>
    </row>
    <row r="7442" spans="1:5" x14ac:dyDescent="0.2">
      <c r="A7442" s="223">
        <v>97242</v>
      </c>
      <c r="B7442" s="7" t="s">
        <v>12462</v>
      </c>
      <c r="C7442" s="60" t="s">
        <v>23</v>
      </c>
      <c r="D7442" s="61">
        <v>125.92</v>
      </c>
      <c r="E7442" s="224">
        <v>0.36980000000000002</v>
      </c>
    </row>
    <row r="7443" spans="1:5" x14ac:dyDescent="0.2">
      <c r="A7443" s="223">
        <v>97243</v>
      </c>
      <c r="B7443" s="7" t="s">
        <v>12463</v>
      </c>
      <c r="C7443" s="60" t="s">
        <v>23</v>
      </c>
      <c r="D7443" s="61">
        <v>149.96</v>
      </c>
      <c r="E7443" s="224">
        <v>0.32819999999999999</v>
      </c>
    </row>
    <row r="7444" spans="1:5" x14ac:dyDescent="0.2">
      <c r="A7444" s="223">
        <v>97244</v>
      </c>
      <c r="B7444" s="7" t="s">
        <v>12464</v>
      </c>
      <c r="C7444" s="60" t="s">
        <v>23</v>
      </c>
      <c r="D7444" s="61">
        <v>168.33</v>
      </c>
      <c r="E7444" s="224">
        <v>0.32390000000000002</v>
      </c>
    </row>
    <row r="7445" spans="1:5" x14ac:dyDescent="0.2">
      <c r="A7445" s="223">
        <v>97245</v>
      </c>
      <c r="B7445" s="7" t="s">
        <v>12465</v>
      </c>
      <c r="C7445" s="60" t="s">
        <v>23</v>
      </c>
      <c r="D7445" s="61">
        <v>201.45</v>
      </c>
      <c r="E7445" s="224">
        <v>0.2969</v>
      </c>
    </row>
    <row r="7446" spans="1:5" x14ac:dyDescent="0.2">
      <c r="A7446" s="223">
        <v>97236</v>
      </c>
      <c r="B7446" s="7" t="s">
        <v>12466</v>
      </c>
      <c r="C7446" s="60" t="s">
        <v>23</v>
      </c>
      <c r="D7446" s="61">
        <v>97.3</v>
      </c>
      <c r="E7446" s="224">
        <v>0.36969999999999997</v>
      </c>
    </row>
    <row r="7447" spans="1:5" x14ac:dyDescent="0.2">
      <c r="A7447" s="223">
        <v>97246</v>
      </c>
      <c r="B7447" s="7" t="s">
        <v>12467</v>
      </c>
      <c r="C7447" s="60" t="s">
        <v>23</v>
      </c>
      <c r="D7447" s="61">
        <v>221.28</v>
      </c>
      <c r="E7447" s="224">
        <v>0.29430000000000001</v>
      </c>
    </row>
    <row r="7448" spans="1:5" x14ac:dyDescent="0.2">
      <c r="A7448" s="223">
        <v>97247</v>
      </c>
      <c r="B7448" s="7" t="s">
        <v>12468</v>
      </c>
      <c r="C7448" s="60" t="s">
        <v>23</v>
      </c>
      <c r="D7448" s="61">
        <v>260.52</v>
      </c>
      <c r="E7448" s="224">
        <v>0.27029999999999998</v>
      </c>
    </row>
    <row r="7449" spans="1:5" x14ac:dyDescent="0.2">
      <c r="A7449" s="223">
        <v>97237</v>
      </c>
      <c r="B7449" s="7" t="s">
        <v>12469</v>
      </c>
      <c r="C7449" s="60" t="s">
        <v>23</v>
      </c>
      <c r="D7449" s="61">
        <v>100.83</v>
      </c>
      <c r="E7449" s="224">
        <v>0.36980000000000002</v>
      </c>
    </row>
    <row r="7450" spans="1:5" x14ac:dyDescent="0.2">
      <c r="A7450" s="223">
        <v>97248</v>
      </c>
      <c r="B7450" s="7" t="s">
        <v>12470</v>
      </c>
      <c r="C7450" s="60" t="s">
        <v>23</v>
      </c>
      <c r="D7450" s="61">
        <v>289.91000000000003</v>
      </c>
      <c r="E7450" s="224">
        <v>0.26119999999999999</v>
      </c>
    </row>
    <row r="7451" spans="1:5" x14ac:dyDescent="0.2">
      <c r="A7451" s="223">
        <v>97251</v>
      </c>
      <c r="B7451" s="7" t="s">
        <v>12471</v>
      </c>
      <c r="C7451" s="60" t="s">
        <v>43</v>
      </c>
      <c r="D7451" s="61">
        <v>83.15</v>
      </c>
      <c r="E7451" s="224">
        <v>0.18029999999999999</v>
      </c>
    </row>
    <row r="7452" spans="1:5" x14ac:dyDescent="0.2">
      <c r="A7452" s="223">
        <v>97254</v>
      </c>
      <c r="B7452" s="7" t="s">
        <v>12472</v>
      </c>
      <c r="C7452" s="60" t="s">
        <v>43</v>
      </c>
      <c r="D7452" s="61">
        <v>85.93</v>
      </c>
      <c r="E7452" s="224">
        <v>0.1976</v>
      </c>
    </row>
    <row r="7453" spans="1:5" x14ac:dyDescent="0.2">
      <c r="A7453" s="223">
        <v>97255</v>
      </c>
      <c r="B7453" s="7" t="s">
        <v>12473</v>
      </c>
      <c r="C7453" s="60" t="s">
        <v>43</v>
      </c>
      <c r="D7453" s="61">
        <v>87.92</v>
      </c>
      <c r="E7453" s="224">
        <v>0.21579999999999999</v>
      </c>
    </row>
    <row r="7454" spans="1:5" x14ac:dyDescent="0.2">
      <c r="A7454" s="223">
        <v>97249</v>
      </c>
      <c r="B7454" s="7" t="s">
        <v>12474</v>
      </c>
      <c r="C7454" s="60" t="s">
        <v>43</v>
      </c>
      <c r="D7454" s="61">
        <v>78.87</v>
      </c>
      <c r="E7454" s="224">
        <v>0.13969999999999999</v>
      </c>
    </row>
    <row r="7455" spans="1:5" x14ac:dyDescent="0.2">
      <c r="A7455" s="223">
        <v>97250</v>
      </c>
      <c r="B7455" s="7" t="s">
        <v>12475</v>
      </c>
      <c r="C7455" s="60" t="s">
        <v>43</v>
      </c>
      <c r="D7455" s="61">
        <v>81.06</v>
      </c>
      <c r="E7455" s="224">
        <v>0.16039999999999999</v>
      </c>
    </row>
    <row r="7456" spans="1:5" x14ac:dyDescent="0.2">
      <c r="A7456" s="223">
        <v>97258</v>
      </c>
      <c r="B7456" s="7" t="s">
        <v>12476</v>
      </c>
      <c r="C7456" s="60" t="s">
        <v>43</v>
      </c>
      <c r="D7456" s="61">
        <v>92.11</v>
      </c>
      <c r="E7456" s="224">
        <v>0.2492</v>
      </c>
    </row>
    <row r="7457" spans="1:5" x14ac:dyDescent="0.2">
      <c r="A7457" s="223">
        <v>97259</v>
      </c>
      <c r="B7457" s="7" t="s">
        <v>12477</v>
      </c>
      <c r="C7457" s="60" t="s">
        <v>43</v>
      </c>
      <c r="D7457" s="61">
        <v>97.16</v>
      </c>
      <c r="E7457" s="224">
        <v>0.2772</v>
      </c>
    </row>
    <row r="7458" spans="1:5" x14ac:dyDescent="0.2">
      <c r="A7458" s="223">
        <v>97262</v>
      </c>
      <c r="B7458" s="7" t="s">
        <v>12478</v>
      </c>
      <c r="C7458" s="60" t="s">
        <v>43</v>
      </c>
      <c r="D7458" s="61">
        <v>104.97</v>
      </c>
      <c r="E7458" s="224">
        <v>0.29449999999999998</v>
      </c>
    </row>
    <row r="7459" spans="1:5" x14ac:dyDescent="0.2">
      <c r="A7459" s="223">
        <v>97263</v>
      </c>
      <c r="B7459" s="7" t="s">
        <v>12479</v>
      </c>
      <c r="C7459" s="60" t="s">
        <v>43</v>
      </c>
      <c r="D7459" s="61">
        <v>114.43</v>
      </c>
      <c r="E7459" s="224">
        <v>0.33950000000000002</v>
      </c>
    </row>
    <row r="7460" spans="1:5" x14ac:dyDescent="0.2">
      <c r="A7460" s="223">
        <v>97266</v>
      </c>
      <c r="B7460" s="7" t="s">
        <v>12480</v>
      </c>
      <c r="C7460" s="60" t="s">
        <v>43</v>
      </c>
      <c r="D7460" s="61">
        <v>127.56</v>
      </c>
      <c r="E7460" s="224">
        <v>0.36699999999999999</v>
      </c>
    </row>
    <row r="7461" spans="1:5" x14ac:dyDescent="0.2">
      <c r="A7461" s="223">
        <v>97267</v>
      </c>
      <c r="B7461" s="7" t="s">
        <v>12481</v>
      </c>
      <c r="C7461" s="60" t="s">
        <v>43</v>
      </c>
      <c r="D7461" s="61">
        <v>137.97</v>
      </c>
      <c r="E7461" s="224">
        <v>0.39689999999999998</v>
      </c>
    </row>
    <row r="7462" spans="1:5" x14ac:dyDescent="0.2">
      <c r="A7462" s="223">
        <v>97270</v>
      </c>
      <c r="B7462" s="7" t="s">
        <v>12482</v>
      </c>
      <c r="C7462" s="60" t="s">
        <v>43</v>
      </c>
      <c r="D7462" s="61">
        <v>149.94999999999999</v>
      </c>
      <c r="E7462" s="224">
        <v>0.41820000000000002</v>
      </c>
    </row>
    <row r="7463" spans="1:5" x14ac:dyDescent="0.2">
      <c r="A7463" s="223">
        <v>97271</v>
      </c>
      <c r="B7463" s="7" t="s">
        <v>12483</v>
      </c>
      <c r="C7463" s="60" t="s">
        <v>43</v>
      </c>
      <c r="D7463" s="61">
        <v>159.76</v>
      </c>
      <c r="E7463" s="224">
        <v>0.44240000000000002</v>
      </c>
    </row>
    <row r="7464" spans="1:5" x14ac:dyDescent="0.2">
      <c r="A7464" s="223">
        <v>97252</v>
      </c>
      <c r="B7464" s="7" t="s">
        <v>12484</v>
      </c>
      <c r="C7464" s="60" t="s">
        <v>43</v>
      </c>
      <c r="D7464" s="61">
        <v>88.75</v>
      </c>
      <c r="E7464" s="224">
        <v>0.15770000000000001</v>
      </c>
    </row>
    <row r="7465" spans="1:5" x14ac:dyDescent="0.2">
      <c r="A7465" s="223">
        <v>97257</v>
      </c>
      <c r="B7465" s="7" t="s">
        <v>12485</v>
      </c>
      <c r="C7465" s="60" t="s">
        <v>43</v>
      </c>
      <c r="D7465" s="61">
        <v>92.31</v>
      </c>
      <c r="E7465" s="224">
        <v>0.17319999999999999</v>
      </c>
    </row>
    <row r="7466" spans="1:5" x14ac:dyDescent="0.2">
      <c r="A7466" s="223">
        <v>97256</v>
      </c>
      <c r="B7466" s="7" t="s">
        <v>12486</v>
      </c>
      <c r="C7466" s="60" t="s">
        <v>43</v>
      </c>
      <c r="D7466" s="61">
        <v>95.58</v>
      </c>
      <c r="E7466" s="224">
        <v>0.18809999999999999</v>
      </c>
    </row>
    <row r="7467" spans="1:5" x14ac:dyDescent="0.2">
      <c r="A7467" s="223">
        <v>97253</v>
      </c>
      <c r="B7467" s="7" t="s">
        <v>12487</v>
      </c>
      <c r="C7467" s="60" t="s">
        <v>43</v>
      </c>
      <c r="D7467" s="61">
        <v>85.67</v>
      </c>
      <c r="E7467" s="224">
        <v>0.14019999999999999</v>
      </c>
    </row>
    <row r="7468" spans="1:5" x14ac:dyDescent="0.2">
      <c r="A7468" s="223">
        <v>97261</v>
      </c>
      <c r="B7468" s="7" t="s">
        <v>12488</v>
      </c>
      <c r="C7468" s="60" t="s">
        <v>43</v>
      </c>
      <c r="D7468" s="61">
        <v>100.77</v>
      </c>
      <c r="E7468" s="224">
        <v>0.20799999999999999</v>
      </c>
    </row>
    <row r="7469" spans="1:5" x14ac:dyDescent="0.2">
      <c r="A7469" s="223">
        <v>97260</v>
      </c>
      <c r="B7469" s="7" t="s">
        <v>12489</v>
      </c>
      <c r="C7469" s="60" t="s">
        <v>43</v>
      </c>
      <c r="D7469" s="61">
        <v>106.89</v>
      </c>
      <c r="E7469" s="224">
        <v>0.23319999999999999</v>
      </c>
    </row>
    <row r="7470" spans="1:5" x14ac:dyDescent="0.2">
      <c r="A7470" s="223">
        <v>97265</v>
      </c>
      <c r="B7470" s="7" t="s">
        <v>12490</v>
      </c>
      <c r="C7470" s="60" t="s">
        <v>43</v>
      </c>
      <c r="D7470" s="61">
        <v>122.54</v>
      </c>
      <c r="E7470" s="224">
        <v>0.2359</v>
      </c>
    </row>
    <row r="7471" spans="1:5" x14ac:dyDescent="0.2">
      <c r="A7471" s="223">
        <v>97264</v>
      </c>
      <c r="B7471" s="7" t="s">
        <v>12491</v>
      </c>
      <c r="C7471" s="60" t="s">
        <v>43</v>
      </c>
      <c r="D7471" s="61">
        <v>138.59</v>
      </c>
      <c r="E7471" s="224">
        <v>0.25159999999999999</v>
      </c>
    </row>
    <row r="7472" spans="1:5" x14ac:dyDescent="0.2">
      <c r="A7472" s="223">
        <v>97269</v>
      </c>
      <c r="B7472" s="7" t="s">
        <v>12492</v>
      </c>
      <c r="C7472" s="60" t="s">
        <v>43</v>
      </c>
      <c r="D7472" s="61">
        <v>155.84</v>
      </c>
      <c r="E7472" s="224">
        <v>0.27479999999999999</v>
      </c>
    </row>
    <row r="7473" spans="1:5" x14ac:dyDescent="0.2">
      <c r="A7473" s="223">
        <v>97268</v>
      </c>
      <c r="B7473" s="7" t="s">
        <v>12493</v>
      </c>
      <c r="C7473" s="60" t="s">
        <v>43</v>
      </c>
      <c r="D7473" s="61">
        <v>171.73</v>
      </c>
      <c r="E7473" s="224">
        <v>0.29580000000000001</v>
      </c>
    </row>
    <row r="7474" spans="1:5" x14ac:dyDescent="0.2">
      <c r="A7474" s="223">
        <v>97273</v>
      </c>
      <c r="B7474" s="7" t="s">
        <v>12494</v>
      </c>
      <c r="C7474" s="60" t="s">
        <v>43</v>
      </c>
      <c r="D7474" s="61">
        <v>203.98</v>
      </c>
      <c r="E7474" s="224">
        <v>0.28799999999999998</v>
      </c>
    </row>
    <row r="7475" spans="1:5" x14ac:dyDescent="0.2">
      <c r="A7475" s="223">
        <v>97272</v>
      </c>
      <c r="B7475" s="7" t="s">
        <v>12495</v>
      </c>
      <c r="C7475" s="60" t="s">
        <v>43</v>
      </c>
      <c r="D7475" s="61">
        <v>231.31</v>
      </c>
      <c r="E7475" s="224">
        <v>0.2883</v>
      </c>
    </row>
    <row r="7476" spans="1:5" x14ac:dyDescent="0.2">
      <c r="A7476" s="223">
        <v>97315</v>
      </c>
      <c r="B7476" s="7" t="s">
        <v>12496</v>
      </c>
      <c r="C7476" s="60" t="s">
        <v>43</v>
      </c>
      <c r="D7476" s="61">
        <v>149.63999999999999</v>
      </c>
      <c r="E7476" s="224">
        <v>0.20039999999999999</v>
      </c>
    </row>
    <row r="7477" spans="1:5" x14ac:dyDescent="0.2">
      <c r="A7477" s="223">
        <v>97316</v>
      </c>
      <c r="B7477" s="7" t="s">
        <v>12497</v>
      </c>
      <c r="C7477" s="60" t="s">
        <v>43</v>
      </c>
      <c r="D7477" s="61">
        <v>155</v>
      </c>
      <c r="E7477" s="224">
        <v>0.21920000000000001</v>
      </c>
    </row>
    <row r="7478" spans="1:5" x14ac:dyDescent="0.2">
      <c r="A7478" s="223">
        <v>97317</v>
      </c>
      <c r="B7478" s="7" t="s">
        <v>12498</v>
      </c>
      <c r="C7478" s="60" t="s">
        <v>43</v>
      </c>
      <c r="D7478" s="61">
        <v>163.68</v>
      </c>
      <c r="E7478" s="224">
        <v>0.2319</v>
      </c>
    </row>
    <row r="7479" spans="1:5" x14ac:dyDescent="0.2">
      <c r="A7479" s="223">
        <v>97318</v>
      </c>
      <c r="B7479" s="7" t="s">
        <v>12499</v>
      </c>
      <c r="C7479" s="60" t="s">
        <v>43</v>
      </c>
      <c r="D7479" s="61">
        <v>178.02</v>
      </c>
      <c r="E7479" s="224">
        <v>0.25779999999999997</v>
      </c>
    </row>
    <row r="7480" spans="1:5" x14ac:dyDescent="0.2">
      <c r="A7480" s="223">
        <v>97319</v>
      </c>
      <c r="B7480" s="7" t="s">
        <v>12500</v>
      </c>
      <c r="C7480" s="60" t="s">
        <v>43</v>
      </c>
      <c r="D7480" s="61">
        <v>190.62</v>
      </c>
      <c r="E7480" s="224">
        <v>0.28260000000000002</v>
      </c>
    </row>
    <row r="7481" spans="1:5" x14ac:dyDescent="0.2">
      <c r="A7481" s="223">
        <v>97320</v>
      </c>
      <c r="B7481" s="7" t="s">
        <v>12501</v>
      </c>
      <c r="C7481" s="60" t="s">
        <v>43</v>
      </c>
      <c r="D7481" s="61">
        <v>214.24</v>
      </c>
      <c r="E7481" s="224">
        <v>0.28849999999999998</v>
      </c>
    </row>
    <row r="7482" spans="1:5" x14ac:dyDescent="0.2">
      <c r="A7482" s="223">
        <v>97321</v>
      </c>
      <c r="B7482" s="7" t="s">
        <v>12502</v>
      </c>
      <c r="C7482" s="60" t="s">
        <v>43</v>
      </c>
      <c r="D7482" s="61">
        <v>250.66</v>
      </c>
      <c r="E7482" s="224">
        <v>0.31009999999999999</v>
      </c>
    </row>
    <row r="7483" spans="1:5" x14ac:dyDescent="0.2">
      <c r="A7483" s="223">
        <v>97322</v>
      </c>
      <c r="B7483" s="7" t="s">
        <v>12503</v>
      </c>
      <c r="C7483" s="60" t="s">
        <v>43</v>
      </c>
      <c r="D7483" s="61">
        <v>329.75</v>
      </c>
      <c r="E7483" s="224">
        <v>0.28389999999999999</v>
      </c>
    </row>
    <row r="7484" spans="1:5" x14ac:dyDescent="0.2">
      <c r="A7484" s="223">
        <v>97313</v>
      </c>
      <c r="B7484" s="7" t="s">
        <v>12504</v>
      </c>
      <c r="C7484" s="60" t="s">
        <v>43</v>
      </c>
      <c r="D7484" s="61">
        <v>135.86000000000001</v>
      </c>
      <c r="E7484" s="224">
        <v>0.1623</v>
      </c>
    </row>
    <row r="7485" spans="1:5" x14ac:dyDescent="0.2">
      <c r="A7485" s="223">
        <v>97323</v>
      </c>
      <c r="B7485" s="7" t="s">
        <v>12505</v>
      </c>
      <c r="C7485" s="60" t="s">
        <v>43</v>
      </c>
      <c r="D7485" s="61">
        <v>383.37</v>
      </c>
      <c r="E7485" s="224">
        <v>0.28570000000000001</v>
      </c>
    </row>
    <row r="7486" spans="1:5" x14ac:dyDescent="0.2">
      <c r="A7486" s="223">
        <v>97324</v>
      </c>
      <c r="B7486" s="7" t="s">
        <v>12506</v>
      </c>
      <c r="C7486" s="60" t="s">
        <v>43</v>
      </c>
      <c r="D7486" s="61">
        <v>455.84</v>
      </c>
      <c r="E7486" s="224">
        <v>0.2752</v>
      </c>
    </row>
    <row r="7487" spans="1:5" x14ac:dyDescent="0.2">
      <c r="A7487" s="223">
        <v>97314</v>
      </c>
      <c r="B7487" s="7" t="s">
        <v>12507</v>
      </c>
      <c r="C7487" s="60" t="s">
        <v>43</v>
      </c>
      <c r="D7487" s="61">
        <v>143.33000000000001</v>
      </c>
      <c r="E7487" s="224">
        <v>0.18149999999999999</v>
      </c>
    </row>
    <row r="7488" spans="1:5" x14ac:dyDescent="0.2">
      <c r="A7488" s="223">
        <v>97325</v>
      </c>
      <c r="B7488" s="7" t="s">
        <v>12508</v>
      </c>
      <c r="C7488" s="60" t="s">
        <v>43</v>
      </c>
      <c r="D7488" s="61">
        <v>535.95000000000005</v>
      </c>
      <c r="E7488" s="224">
        <v>0.26369999999999999</v>
      </c>
    </row>
    <row r="7489" spans="1:5" x14ac:dyDescent="0.2">
      <c r="A7489" s="223">
        <v>103517</v>
      </c>
      <c r="B7489" s="7" t="s">
        <v>12509</v>
      </c>
      <c r="C7489" s="60" t="s">
        <v>43</v>
      </c>
      <c r="D7489" s="61">
        <v>5523.68</v>
      </c>
      <c r="E7489" s="224">
        <v>1.5900000000000001E-2</v>
      </c>
    </row>
    <row r="7490" spans="1:5" x14ac:dyDescent="0.2">
      <c r="A7490" s="223">
        <v>103519</v>
      </c>
      <c r="B7490" s="7" t="s">
        <v>12510</v>
      </c>
      <c r="C7490" s="60" t="s">
        <v>43</v>
      </c>
      <c r="D7490" s="61">
        <v>12.21</v>
      </c>
      <c r="E7490" s="224">
        <v>0.44719999999999999</v>
      </c>
    </row>
    <row r="7491" spans="1:5" x14ac:dyDescent="0.2">
      <c r="A7491" s="223">
        <v>103523</v>
      </c>
      <c r="B7491" s="7" t="s">
        <v>12511</v>
      </c>
      <c r="C7491" s="60" t="s">
        <v>43</v>
      </c>
      <c r="D7491" s="61">
        <v>18330.11</v>
      </c>
      <c r="E7491" s="224">
        <v>1.2800000000000001E-2</v>
      </c>
    </row>
    <row r="7492" spans="1:5" x14ac:dyDescent="0.2">
      <c r="A7492" s="223">
        <v>103520</v>
      </c>
      <c r="B7492" s="7" t="s">
        <v>12512</v>
      </c>
      <c r="C7492" s="60" t="s">
        <v>43</v>
      </c>
      <c r="D7492" s="61">
        <v>9237.73</v>
      </c>
      <c r="E7492" s="224">
        <v>2.5000000000000001E-3</v>
      </c>
    </row>
    <row r="7493" spans="1:5" x14ac:dyDescent="0.2">
      <c r="A7493" s="223">
        <v>103521</v>
      </c>
      <c r="B7493" s="7" t="s">
        <v>12513</v>
      </c>
      <c r="C7493" s="60" t="s">
        <v>43</v>
      </c>
      <c r="D7493" s="61">
        <v>12262.11</v>
      </c>
      <c r="E7493" s="224">
        <v>2.5999999999999999E-3</v>
      </c>
    </row>
    <row r="7494" spans="1:5" x14ac:dyDescent="0.2">
      <c r="A7494" s="223">
        <v>103522</v>
      </c>
      <c r="B7494" s="7" t="s">
        <v>12514</v>
      </c>
      <c r="C7494" s="60" t="s">
        <v>43</v>
      </c>
      <c r="D7494" s="61">
        <v>12076.79</v>
      </c>
      <c r="E7494" s="224">
        <v>1.8800000000000001E-2</v>
      </c>
    </row>
    <row r="7495" spans="1:5" x14ac:dyDescent="0.2">
      <c r="A7495" s="223">
        <v>97062</v>
      </c>
      <c r="B7495" s="7" t="s">
        <v>7382</v>
      </c>
      <c r="C7495" s="60" t="s">
        <v>410</v>
      </c>
      <c r="D7495" s="61">
        <v>7.99</v>
      </c>
      <c r="E7495" s="224">
        <v>0.46060000000000001</v>
      </c>
    </row>
    <row r="7496" spans="1:5" x14ac:dyDescent="0.2">
      <c r="A7496" s="223">
        <v>97040</v>
      </c>
      <c r="B7496" s="7" t="s">
        <v>7383</v>
      </c>
      <c r="C7496" s="60" t="s">
        <v>410</v>
      </c>
      <c r="D7496" s="61">
        <v>19.16</v>
      </c>
      <c r="E7496" s="224">
        <v>0.7208</v>
      </c>
    </row>
    <row r="7497" spans="1:5" x14ac:dyDescent="0.2">
      <c r="A7497" s="223">
        <v>97041</v>
      </c>
      <c r="B7497" s="7" t="s">
        <v>7384</v>
      </c>
      <c r="C7497" s="60" t="s">
        <v>410</v>
      </c>
      <c r="D7497" s="61">
        <v>137.05000000000001</v>
      </c>
      <c r="E7497" s="224">
        <v>0.26819999999999999</v>
      </c>
    </row>
    <row r="7498" spans="1:5" x14ac:dyDescent="0.2">
      <c r="A7498" s="223">
        <v>97039</v>
      </c>
      <c r="B7498" s="7" t="s">
        <v>7385</v>
      </c>
      <c r="C7498" s="60" t="s">
        <v>410</v>
      </c>
      <c r="D7498" s="61">
        <v>92.44</v>
      </c>
      <c r="E7498" s="224">
        <v>0.28199999999999997</v>
      </c>
    </row>
    <row r="7499" spans="1:5" x14ac:dyDescent="0.2">
      <c r="A7499" s="223">
        <v>102655</v>
      </c>
      <c r="B7499" s="7" t="s">
        <v>12515</v>
      </c>
      <c r="C7499" s="60" t="s">
        <v>23</v>
      </c>
      <c r="D7499" s="61">
        <v>0.67</v>
      </c>
      <c r="E7499" s="224">
        <v>0.85070000000000001</v>
      </c>
    </row>
    <row r="7500" spans="1:5" x14ac:dyDescent="0.2">
      <c r="A7500" s="223">
        <v>97032</v>
      </c>
      <c r="B7500" s="7" t="s">
        <v>7386</v>
      </c>
      <c r="C7500" s="60" t="s">
        <v>23</v>
      </c>
      <c r="D7500" s="61">
        <v>56.39</v>
      </c>
      <c r="E7500" s="224">
        <v>0.3352</v>
      </c>
    </row>
    <row r="7501" spans="1:5" x14ac:dyDescent="0.2">
      <c r="A7501" s="223">
        <v>97031</v>
      </c>
      <c r="B7501" s="7" t="s">
        <v>7387</v>
      </c>
      <c r="C7501" s="60" t="s">
        <v>23</v>
      </c>
      <c r="D7501" s="61">
        <v>90.94</v>
      </c>
      <c r="E7501" s="224">
        <v>0.20780000000000001</v>
      </c>
    </row>
    <row r="7502" spans="1:5" x14ac:dyDescent="0.2">
      <c r="A7502" s="223">
        <v>97034</v>
      </c>
      <c r="B7502" s="7" t="s">
        <v>7388</v>
      </c>
      <c r="C7502" s="60" t="s">
        <v>23</v>
      </c>
      <c r="D7502" s="61">
        <v>57.34</v>
      </c>
      <c r="E7502" s="224">
        <v>0.44490000000000002</v>
      </c>
    </row>
    <row r="7503" spans="1:5" x14ac:dyDescent="0.2">
      <c r="A7503" s="223">
        <v>97033</v>
      </c>
      <c r="B7503" s="7" t="s">
        <v>7389</v>
      </c>
      <c r="C7503" s="60" t="s">
        <v>23</v>
      </c>
      <c r="D7503" s="61">
        <v>87.13</v>
      </c>
      <c r="E7503" s="224">
        <v>0.2928</v>
      </c>
    </row>
    <row r="7504" spans="1:5" x14ac:dyDescent="0.2">
      <c r="A7504" s="223">
        <v>97014</v>
      </c>
      <c r="B7504" s="7" t="s">
        <v>7390</v>
      </c>
      <c r="C7504" s="60" t="s">
        <v>23</v>
      </c>
      <c r="D7504" s="61">
        <v>66.760000000000005</v>
      </c>
      <c r="E7504" s="224">
        <v>0.27010000000000001</v>
      </c>
    </row>
    <row r="7505" spans="1:5" x14ac:dyDescent="0.2">
      <c r="A7505" s="223">
        <v>97015</v>
      </c>
      <c r="B7505" s="7" t="s">
        <v>7391</v>
      </c>
      <c r="C7505" s="60" t="s">
        <v>23</v>
      </c>
      <c r="D7505" s="61">
        <v>55.21</v>
      </c>
      <c r="E7505" s="224">
        <v>0.3266</v>
      </c>
    </row>
    <row r="7506" spans="1:5" x14ac:dyDescent="0.2">
      <c r="A7506" s="223">
        <v>97013</v>
      </c>
      <c r="B7506" s="7" t="s">
        <v>7392</v>
      </c>
      <c r="C7506" s="60" t="s">
        <v>23</v>
      </c>
      <c r="D7506" s="61">
        <v>89.92</v>
      </c>
      <c r="E7506" s="224">
        <v>0.20050000000000001</v>
      </c>
    </row>
    <row r="7507" spans="1:5" x14ac:dyDescent="0.2">
      <c r="A7507" s="223">
        <v>97017</v>
      </c>
      <c r="B7507" s="7" t="s">
        <v>7393</v>
      </c>
      <c r="C7507" s="60" t="s">
        <v>23</v>
      </c>
      <c r="D7507" s="61">
        <v>45.55</v>
      </c>
      <c r="E7507" s="224">
        <v>0.31169999999999998</v>
      </c>
    </row>
    <row r="7508" spans="1:5" x14ac:dyDescent="0.2">
      <c r="A7508" s="223">
        <v>97018</v>
      </c>
      <c r="B7508" s="7" t="s">
        <v>7394</v>
      </c>
      <c r="C7508" s="60" t="s">
        <v>23</v>
      </c>
      <c r="D7508" s="61">
        <v>38.159999999999997</v>
      </c>
      <c r="E7508" s="224">
        <v>0.37209999999999999</v>
      </c>
    </row>
    <row r="7509" spans="1:5" x14ac:dyDescent="0.2">
      <c r="A7509" s="223">
        <v>97016</v>
      </c>
      <c r="B7509" s="7" t="s">
        <v>7395</v>
      </c>
      <c r="C7509" s="60" t="s">
        <v>23</v>
      </c>
      <c r="D7509" s="61">
        <v>60.45</v>
      </c>
      <c r="E7509" s="224">
        <v>0.2349</v>
      </c>
    </row>
    <row r="7510" spans="1:5" x14ac:dyDescent="0.2">
      <c r="A7510" s="223">
        <v>104990</v>
      </c>
      <c r="B7510" s="7" t="s">
        <v>7396</v>
      </c>
      <c r="C7510" s="60" t="s">
        <v>23</v>
      </c>
      <c r="D7510" s="61">
        <v>10.55</v>
      </c>
      <c r="E7510" s="224">
        <v>0.56489999999999996</v>
      </c>
    </row>
    <row r="7511" spans="1:5" x14ac:dyDescent="0.2">
      <c r="A7511" s="223">
        <v>97054</v>
      </c>
      <c r="B7511" s="7" t="s">
        <v>7397</v>
      </c>
      <c r="C7511" s="60" t="s">
        <v>43</v>
      </c>
      <c r="D7511" s="61">
        <v>29</v>
      </c>
      <c r="E7511" s="224">
        <v>0.40239999999999998</v>
      </c>
    </row>
    <row r="7512" spans="1:5" x14ac:dyDescent="0.2">
      <c r="A7512" s="223">
        <v>97063</v>
      </c>
      <c r="B7512" s="7" t="s">
        <v>7398</v>
      </c>
      <c r="C7512" s="60" t="s">
        <v>410</v>
      </c>
      <c r="D7512" s="61">
        <v>22.43</v>
      </c>
      <c r="E7512" s="224">
        <v>1</v>
      </c>
    </row>
    <row r="7513" spans="1:5" x14ac:dyDescent="0.2">
      <c r="A7513" s="223">
        <v>97065</v>
      </c>
      <c r="B7513" s="7" t="s">
        <v>7399</v>
      </c>
      <c r="C7513" s="60" t="s">
        <v>24</v>
      </c>
      <c r="D7513" s="61">
        <v>14.87</v>
      </c>
      <c r="E7513" s="224">
        <v>1</v>
      </c>
    </row>
    <row r="7514" spans="1:5" x14ac:dyDescent="0.2">
      <c r="A7514" s="223">
        <v>97064</v>
      </c>
      <c r="B7514" s="7" t="s">
        <v>7400</v>
      </c>
      <c r="C7514" s="60" t="s">
        <v>23</v>
      </c>
      <c r="D7514" s="61">
        <v>31.12</v>
      </c>
      <c r="E7514" s="224">
        <v>1</v>
      </c>
    </row>
    <row r="7515" spans="1:5" x14ac:dyDescent="0.2">
      <c r="A7515" s="223">
        <v>97067</v>
      </c>
      <c r="B7515" s="7" t="s">
        <v>7401</v>
      </c>
      <c r="C7515" s="60" t="s">
        <v>23</v>
      </c>
      <c r="D7515" s="61">
        <v>621.57000000000005</v>
      </c>
      <c r="E7515" s="224">
        <v>0.30549999999999999</v>
      </c>
    </row>
    <row r="7516" spans="1:5" x14ac:dyDescent="0.2">
      <c r="A7516" s="223">
        <v>97048</v>
      </c>
      <c r="B7516" s="7" t="s">
        <v>7402</v>
      </c>
      <c r="C7516" s="60" t="s">
        <v>410</v>
      </c>
      <c r="D7516" s="61">
        <v>0.06</v>
      </c>
      <c r="E7516" s="224">
        <v>0.33329999999999999</v>
      </c>
    </row>
    <row r="7517" spans="1:5" x14ac:dyDescent="0.2">
      <c r="A7517" s="223">
        <v>97047</v>
      </c>
      <c r="B7517" s="7" t="s">
        <v>7403</v>
      </c>
      <c r="C7517" s="60" t="s">
        <v>410</v>
      </c>
      <c r="D7517" s="61">
        <v>0.09</v>
      </c>
      <c r="E7517" s="224">
        <v>0.33329999999999999</v>
      </c>
    </row>
    <row r="7518" spans="1:5" x14ac:dyDescent="0.2">
      <c r="A7518" s="223">
        <v>97046</v>
      </c>
      <c r="B7518" s="7" t="s">
        <v>7404</v>
      </c>
      <c r="C7518" s="60" t="s">
        <v>410</v>
      </c>
      <c r="D7518" s="61">
        <v>0.25</v>
      </c>
      <c r="E7518" s="224">
        <v>0.36</v>
      </c>
    </row>
    <row r="7519" spans="1:5" x14ac:dyDescent="0.2">
      <c r="A7519" s="223">
        <v>104989</v>
      </c>
      <c r="B7519" s="7" t="s">
        <v>7405</v>
      </c>
      <c r="C7519" s="60" t="s">
        <v>43</v>
      </c>
      <c r="D7519" s="61">
        <v>39.36</v>
      </c>
      <c r="E7519" s="224">
        <v>0.76649999999999996</v>
      </c>
    </row>
    <row r="7520" spans="1:5" x14ac:dyDescent="0.2">
      <c r="A7520" s="223">
        <v>97066</v>
      </c>
      <c r="B7520" s="7" t="s">
        <v>7406</v>
      </c>
      <c r="C7520" s="60" t="s">
        <v>410</v>
      </c>
      <c r="D7520" s="61">
        <v>372.39</v>
      </c>
      <c r="E7520" s="224">
        <v>0.40189999999999998</v>
      </c>
    </row>
    <row r="7521" spans="1:5" x14ac:dyDescent="0.2">
      <c r="A7521" s="223">
        <v>102656</v>
      </c>
      <c r="B7521" s="7" t="s">
        <v>12516</v>
      </c>
      <c r="C7521" s="60" t="s">
        <v>23</v>
      </c>
      <c r="D7521" s="61">
        <v>6.47</v>
      </c>
      <c r="E7521" s="224">
        <v>0.54100000000000004</v>
      </c>
    </row>
    <row r="7522" spans="1:5" x14ac:dyDescent="0.2">
      <c r="A7522" s="223">
        <v>95946</v>
      </c>
      <c r="B7522" s="7" t="s">
        <v>7407</v>
      </c>
      <c r="C7522" s="60" t="s">
        <v>17</v>
      </c>
      <c r="D7522" s="61">
        <v>13.09</v>
      </c>
      <c r="E7522" s="224">
        <v>0.26429999999999998</v>
      </c>
    </row>
    <row r="7523" spans="1:5" x14ac:dyDescent="0.2">
      <c r="A7523" s="223">
        <v>95947</v>
      </c>
      <c r="B7523" s="7" t="s">
        <v>7408</v>
      </c>
      <c r="C7523" s="60" t="s">
        <v>17</v>
      </c>
      <c r="D7523" s="61">
        <v>9.9700000000000006</v>
      </c>
      <c r="E7523" s="224">
        <v>0.1585</v>
      </c>
    </row>
    <row r="7524" spans="1:5" x14ac:dyDescent="0.2">
      <c r="A7524" s="223">
        <v>95948</v>
      </c>
      <c r="B7524" s="7" t="s">
        <v>7409</v>
      </c>
      <c r="C7524" s="60" t="s">
        <v>17</v>
      </c>
      <c r="D7524" s="61">
        <v>8.67</v>
      </c>
      <c r="E7524" s="224">
        <v>3.3399999999999999E-2</v>
      </c>
    </row>
    <row r="7525" spans="1:5" x14ac:dyDescent="0.2">
      <c r="A7525" s="223">
        <v>95944</v>
      </c>
      <c r="B7525" s="7" t="s">
        <v>7410</v>
      </c>
      <c r="C7525" s="60" t="s">
        <v>17</v>
      </c>
      <c r="D7525" s="61">
        <v>20.9</v>
      </c>
      <c r="E7525" s="224">
        <v>0.5292</v>
      </c>
    </row>
    <row r="7526" spans="1:5" x14ac:dyDescent="0.2">
      <c r="A7526" s="223">
        <v>95945</v>
      </c>
      <c r="B7526" s="7" t="s">
        <v>7411</v>
      </c>
      <c r="C7526" s="60" t="s">
        <v>17</v>
      </c>
      <c r="D7526" s="61">
        <v>16.670000000000002</v>
      </c>
      <c r="E7526" s="224">
        <v>0.38750000000000001</v>
      </c>
    </row>
    <row r="7527" spans="1:5" x14ac:dyDescent="0.2">
      <c r="A7527" s="223">
        <v>95943</v>
      </c>
      <c r="B7527" s="7" t="s">
        <v>7412</v>
      </c>
      <c r="C7527" s="60" t="s">
        <v>17</v>
      </c>
      <c r="D7527" s="61">
        <v>23.24</v>
      </c>
      <c r="E7527" s="224">
        <v>0.61619999999999997</v>
      </c>
    </row>
    <row r="7528" spans="1:5" x14ac:dyDescent="0.2">
      <c r="A7528" s="223">
        <v>102077</v>
      </c>
      <c r="B7528" s="7" t="s">
        <v>7413</v>
      </c>
      <c r="C7528" s="60" t="s">
        <v>24</v>
      </c>
      <c r="D7528" s="61">
        <v>5483.1</v>
      </c>
      <c r="E7528" s="224">
        <v>0.40860000000000002</v>
      </c>
    </row>
    <row r="7529" spans="1:5" x14ac:dyDescent="0.2">
      <c r="A7529" s="223">
        <v>102073</v>
      </c>
      <c r="B7529" s="7" t="s">
        <v>7414</v>
      </c>
      <c r="C7529" s="60" t="s">
        <v>24</v>
      </c>
      <c r="D7529" s="61">
        <v>3966.8</v>
      </c>
      <c r="E7529" s="224">
        <v>0.37559999999999999</v>
      </c>
    </row>
    <row r="7530" spans="1:5" x14ac:dyDescent="0.2">
      <c r="A7530" s="223">
        <v>102079</v>
      </c>
      <c r="B7530" s="7" t="s">
        <v>7415</v>
      </c>
      <c r="C7530" s="60" t="s">
        <v>24</v>
      </c>
      <c r="D7530" s="61">
        <v>5384.98</v>
      </c>
      <c r="E7530" s="224">
        <v>0.39219999999999999</v>
      </c>
    </row>
    <row r="7531" spans="1:5" x14ac:dyDescent="0.2">
      <c r="A7531" s="223">
        <v>102075</v>
      </c>
      <c r="B7531" s="7" t="s">
        <v>7416</v>
      </c>
      <c r="C7531" s="60" t="s">
        <v>24</v>
      </c>
      <c r="D7531" s="61">
        <v>4866.07</v>
      </c>
      <c r="E7531" s="224">
        <v>0.35620000000000002</v>
      </c>
    </row>
    <row r="7532" spans="1:5" x14ac:dyDescent="0.2">
      <c r="A7532" s="223">
        <v>102078</v>
      </c>
      <c r="B7532" s="7" t="s">
        <v>7417</v>
      </c>
      <c r="C7532" s="60" t="s">
        <v>24</v>
      </c>
      <c r="D7532" s="61">
        <v>5654.89</v>
      </c>
      <c r="E7532" s="224">
        <v>0.3901</v>
      </c>
    </row>
    <row r="7533" spans="1:5" x14ac:dyDescent="0.2">
      <c r="A7533" s="223">
        <v>102074</v>
      </c>
      <c r="B7533" s="7" t="s">
        <v>7418</v>
      </c>
      <c r="C7533" s="60" t="s">
        <v>24</v>
      </c>
      <c r="D7533" s="61">
        <v>4711.28</v>
      </c>
      <c r="E7533" s="224">
        <v>0.35410000000000003</v>
      </c>
    </row>
    <row r="7534" spans="1:5" x14ac:dyDescent="0.2">
      <c r="A7534" s="223">
        <v>102080</v>
      </c>
      <c r="B7534" s="7" t="s">
        <v>7419</v>
      </c>
      <c r="C7534" s="60" t="s">
        <v>24</v>
      </c>
      <c r="D7534" s="61">
        <v>4702.0600000000004</v>
      </c>
      <c r="E7534" s="224">
        <v>0.3594</v>
      </c>
    </row>
    <row r="7535" spans="1:5" x14ac:dyDescent="0.2">
      <c r="A7535" s="223">
        <v>102076</v>
      </c>
      <c r="B7535" s="7" t="s">
        <v>7420</v>
      </c>
      <c r="C7535" s="60" t="s">
        <v>24</v>
      </c>
      <c r="D7535" s="61">
        <v>5007.03</v>
      </c>
      <c r="E7535" s="224">
        <v>0.3382</v>
      </c>
    </row>
    <row r="7536" spans="1:5" x14ac:dyDescent="0.2">
      <c r="A7536" s="223">
        <v>102089</v>
      </c>
      <c r="B7536" s="7" t="s">
        <v>7421</v>
      </c>
      <c r="C7536" s="60" t="s">
        <v>410</v>
      </c>
      <c r="D7536" s="61">
        <v>220.49</v>
      </c>
      <c r="E7536" s="224">
        <v>0.18029999999999999</v>
      </c>
    </row>
    <row r="7537" spans="1:5" x14ac:dyDescent="0.2">
      <c r="A7537" s="223">
        <v>102090</v>
      </c>
      <c r="B7537" s="7" t="s">
        <v>7422</v>
      </c>
      <c r="C7537" s="60" t="s">
        <v>410</v>
      </c>
      <c r="D7537" s="61">
        <v>158.97999999999999</v>
      </c>
      <c r="E7537" s="224">
        <v>0.25</v>
      </c>
    </row>
    <row r="7538" spans="1:5" x14ac:dyDescent="0.2">
      <c r="A7538" s="223">
        <v>102086</v>
      </c>
      <c r="B7538" s="7" t="s">
        <v>7423</v>
      </c>
      <c r="C7538" s="60" t="s">
        <v>410</v>
      </c>
      <c r="D7538" s="61">
        <v>225.75</v>
      </c>
      <c r="E7538" s="224">
        <v>0.16270000000000001</v>
      </c>
    </row>
    <row r="7539" spans="1:5" x14ac:dyDescent="0.2">
      <c r="A7539" s="223">
        <v>102087</v>
      </c>
      <c r="B7539" s="7" t="s">
        <v>7424</v>
      </c>
      <c r="C7539" s="60" t="s">
        <v>410</v>
      </c>
      <c r="D7539" s="61">
        <v>171.53</v>
      </c>
      <c r="E7539" s="224">
        <v>0.21410000000000001</v>
      </c>
    </row>
    <row r="7540" spans="1:5" x14ac:dyDescent="0.2">
      <c r="A7540" s="223">
        <v>102091</v>
      </c>
      <c r="B7540" s="7" t="s">
        <v>7425</v>
      </c>
      <c r="C7540" s="60" t="s">
        <v>410</v>
      </c>
      <c r="D7540" s="61">
        <v>249.39</v>
      </c>
      <c r="E7540" s="224">
        <v>0.161</v>
      </c>
    </row>
    <row r="7541" spans="1:5" x14ac:dyDescent="0.2">
      <c r="A7541" s="223">
        <v>102088</v>
      </c>
      <c r="B7541" s="7" t="s">
        <v>7426</v>
      </c>
      <c r="C7541" s="60" t="s">
        <v>410</v>
      </c>
      <c r="D7541" s="61">
        <v>215.19</v>
      </c>
      <c r="E7541" s="224">
        <v>0.17879999999999999</v>
      </c>
    </row>
    <row r="7542" spans="1:5" x14ac:dyDescent="0.2">
      <c r="A7542" s="223">
        <v>101997</v>
      </c>
      <c r="B7542" s="7" t="s">
        <v>7427</v>
      </c>
      <c r="C7542" s="60" t="s">
        <v>410</v>
      </c>
      <c r="D7542" s="61">
        <v>232.76</v>
      </c>
      <c r="E7542" s="224">
        <v>0.18770000000000001</v>
      </c>
    </row>
    <row r="7543" spans="1:5" x14ac:dyDescent="0.2">
      <c r="A7543" s="223">
        <v>101998</v>
      </c>
      <c r="B7543" s="7" t="s">
        <v>7428</v>
      </c>
      <c r="C7543" s="60" t="s">
        <v>410</v>
      </c>
      <c r="D7543" s="61">
        <v>167.77</v>
      </c>
      <c r="E7543" s="224">
        <v>0.26040000000000002</v>
      </c>
    </row>
    <row r="7544" spans="1:5" x14ac:dyDescent="0.2">
      <c r="A7544" s="223">
        <v>101999</v>
      </c>
      <c r="B7544" s="7" t="s">
        <v>7429</v>
      </c>
      <c r="C7544" s="60" t="s">
        <v>410</v>
      </c>
      <c r="D7544" s="61">
        <v>293.5</v>
      </c>
      <c r="E7544" s="224">
        <v>0.14099999999999999</v>
      </c>
    </row>
    <row r="7545" spans="1:5" x14ac:dyDescent="0.2">
      <c r="A7545" s="223">
        <v>101994</v>
      </c>
      <c r="B7545" s="7" t="s">
        <v>7430</v>
      </c>
      <c r="C7545" s="60" t="s">
        <v>410</v>
      </c>
      <c r="D7545" s="61">
        <v>236.02</v>
      </c>
      <c r="E7545" s="224">
        <v>0.15509999999999999</v>
      </c>
    </row>
    <row r="7546" spans="1:5" x14ac:dyDescent="0.2">
      <c r="A7546" s="223">
        <v>101995</v>
      </c>
      <c r="B7546" s="7" t="s">
        <v>7431</v>
      </c>
      <c r="C7546" s="60" t="s">
        <v>410</v>
      </c>
      <c r="D7546" s="61">
        <v>178.06</v>
      </c>
      <c r="E7546" s="224">
        <v>0.2056</v>
      </c>
    </row>
    <row r="7547" spans="1:5" x14ac:dyDescent="0.2">
      <c r="A7547" s="223">
        <v>101996</v>
      </c>
      <c r="B7547" s="7" t="s">
        <v>7432</v>
      </c>
      <c r="C7547" s="60" t="s">
        <v>410</v>
      </c>
      <c r="D7547" s="61">
        <v>230.6</v>
      </c>
      <c r="E7547" s="224">
        <v>0.16750000000000001</v>
      </c>
    </row>
    <row r="7548" spans="1:5" x14ac:dyDescent="0.2">
      <c r="A7548" s="223">
        <v>101991</v>
      </c>
      <c r="B7548" s="7" t="s">
        <v>7433</v>
      </c>
      <c r="C7548" s="60" t="s">
        <v>410</v>
      </c>
      <c r="D7548" s="61">
        <v>232.13</v>
      </c>
      <c r="E7548" s="224">
        <v>0.19009999999999999</v>
      </c>
    </row>
    <row r="7549" spans="1:5" x14ac:dyDescent="0.2">
      <c r="A7549" s="223">
        <v>101992</v>
      </c>
      <c r="B7549" s="7" t="s">
        <v>7434</v>
      </c>
      <c r="C7549" s="60" t="s">
        <v>410</v>
      </c>
      <c r="D7549" s="61">
        <v>168.57</v>
      </c>
      <c r="E7549" s="224">
        <v>0.26169999999999999</v>
      </c>
    </row>
    <row r="7550" spans="1:5" x14ac:dyDescent="0.2">
      <c r="A7550" s="223">
        <v>101993</v>
      </c>
      <c r="B7550" s="7" t="s">
        <v>7435</v>
      </c>
      <c r="C7550" s="60" t="s">
        <v>410</v>
      </c>
      <c r="D7550" s="61">
        <v>274.27999999999997</v>
      </c>
      <c r="E7550" s="224">
        <v>0.14749999999999999</v>
      </c>
    </row>
    <row r="7551" spans="1:5" x14ac:dyDescent="0.2">
      <c r="A7551" s="223">
        <v>101988</v>
      </c>
      <c r="B7551" s="7" t="s">
        <v>7436</v>
      </c>
      <c r="C7551" s="60" t="s">
        <v>410</v>
      </c>
      <c r="D7551" s="61">
        <v>221.44</v>
      </c>
      <c r="E7551" s="224">
        <v>0.1777</v>
      </c>
    </row>
    <row r="7552" spans="1:5" x14ac:dyDescent="0.2">
      <c r="A7552" s="223">
        <v>101989</v>
      </c>
      <c r="B7552" s="7" t="s">
        <v>7437</v>
      </c>
      <c r="C7552" s="60" t="s">
        <v>410</v>
      </c>
      <c r="D7552" s="61">
        <v>169.8</v>
      </c>
      <c r="E7552" s="224">
        <v>0.23180000000000001</v>
      </c>
    </row>
    <row r="7553" spans="1:5" x14ac:dyDescent="0.2">
      <c r="A7553" s="223">
        <v>101990</v>
      </c>
      <c r="B7553" s="7" t="s">
        <v>7438</v>
      </c>
      <c r="C7553" s="60" t="s">
        <v>410</v>
      </c>
      <c r="D7553" s="61">
        <v>215.11</v>
      </c>
      <c r="E7553" s="224">
        <v>0.1802</v>
      </c>
    </row>
    <row r="7554" spans="1:5" x14ac:dyDescent="0.2">
      <c r="A7554" s="223">
        <v>101985</v>
      </c>
      <c r="B7554" s="7" t="s">
        <v>7439</v>
      </c>
      <c r="C7554" s="60" t="s">
        <v>410</v>
      </c>
      <c r="D7554" s="61">
        <v>232.67</v>
      </c>
      <c r="E7554" s="224">
        <v>0.16520000000000001</v>
      </c>
    </row>
    <row r="7555" spans="1:5" x14ac:dyDescent="0.2">
      <c r="A7555" s="223">
        <v>101986</v>
      </c>
      <c r="B7555" s="7" t="s">
        <v>7440</v>
      </c>
      <c r="C7555" s="60" t="s">
        <v>410</v>
      </c>
      <c r="D7555" s="61">
        <v>166.19</v>
      </c>
      <c r="E7555" s="224">
        <v>0.23130000000000001</v>
      </c>
    </row>
    <row r="7556" spans="1:5" x14ac:dyDescent="0.2">
      <c r="A7556" s="223">
        <v>101987</v>
      </c>
      <c r="B7556" s="7" t="s">
        <v>7441</v>
      </c>
      <c r="C7556" s="60" t="s">
        <v>410</v>
      </c>
      <c r="D7556" s="61">
        <v>234.27</v>
      </c>
      <c r="E7556" s="224">
        <v>0.16</v>
      </c>
    </row>
    <row r="7557" spans="1:5" x14ac:dyDescent="0.2">
      <c r="A7557" s="223">
        <v>101969</v>
      </c>
      <c r="B7557" s="7" t="s">
        <v>7442</v>
      </c>
      <c r="C7557" s="60" t="s">
        <v>410</v>
      </c>
      <c r="D7557" s="61">
        <v>213.83</v>
      </c>
      <c r="E7557" s="224">
        <v>0.15329999999999999</v>
      </c>
    </row>
    <row r="7558" spans="1:5" x14ac:dyDescent="0.2">
      <c r="A7558" s="223">
        <v>101971</v>
      </c>
      <c r="B7558" s="7" t="s">
        <v>7443</v>
      </c>
      <c r="C7558" s="60" t="s">
        <v>410</v>
      </c>
      <c r="D7558" s="61">
        <v>161.54</v>
      </c>
      <c r="E7558" s="224">
        <v>0.2029</v>
      </c>
    </row>
    <row r="7559" spans="1:5" x14ac:dyDescent="0.2">
      <c r="A7559" s="223">
        <v>101973</v>
      </c>
      <c r="B7559" s="7" t="s">
        <v>7444</v>
      </c>
      <c r="C7559" s="60" t="s">
        <v>410</v>
      </c>
      <c r="D7559" s="61">
        <v>199.83</v>
      </c>
      <c r="E7559" s="224">
        <v>0.17849999999999999</v>
      </c>
    </row>
    <row r="7560" spans="1:5" x14ac:dyDescent="0.2">
      <c r="A7560" s="223">
        <v>102072</v>
      </c>
      <c r="B7560" s="7" t="s">
        <v>7445</v>
      </c>
      <c r="C7560" s="60" t="s">
        <v>410</v>
      </c>
      <c r="D7560" s="61">
        <v>199.43</v>
      </c>
      <c r="E7560" s="224">
        <v>0.47220000000000001</v>
      </c>
    </row>
    <row r="7561" spans="1:5" x14ac:dyDescent="0.2">
      <c r="A7561" s="223">
        <v>102070</v>
      </c>
      <c r="B7561" s="7" t="s">
        <v>7446</v>
      </c>
      <c r="C7561" s="60" t="s">
        <v>410</v>
      </c>
      <c r="D7561" s="61">
        <v>243.04</v>
      </c>
      <c r="E7561" s="224">
        <v>0.45379999999999998</v>
      </c>
    </row>
    <row r="7562" spans="1:5" x14ac:dyDescent="0.2">
      <c r="A7562" s="223">
        <v>102071</v>
      </c>
      <c r="B7562" s="7" t="s">
        <v>7447</v>
      </c>
      <c r="C7562" s="60" t="s">
        <v>410</v>
      </c>
      <c r="D7562" s="61">
        <v>213.86</v>
      </c>
      <c r="E7562" s="224">
        <v>0.47220000000000001</v>
      </c>
    </row>
    <row r="7563" spans="1:5" x14ac:dyDescent="0.2">
      <c r="A7563" s="223">
        <v>102068</v>
      </c>
      <c r="B7563" s="7" t="s">
        <v>7448</v>
      </c>
      <c r="C7563" s="60" t="s">
        <v>410</v>
      </c>
      <c r="D7563" s="61">
        <v>294.77999999999997</v>
      </c>
      <c r="E7563" s="224">
        <v>0.55520000000000003</v>
      </c>
    </row>
    <row r="7564" spans="1:5" x14ac:dyDescent="0.2">
      <c r="A7564" s="223">
        <v>102069</v>
      </c>
      <c r="B7564" s="7" t="s">
        <v>7449</v>
      </c>
      <c r="C7564" s="60" t="s">
        <v>410</v>
      </c>
      <c r="D7564" s="61">
        <v>274.16000000000003</v>
      </c>
      <c r="E7564" s="224">
        <v>0.48909999999999998</v>
      </c>
    </row>
    <row r="7565" spans="1:5" x14ac:dyDescent="0.2">
      <c r="A7565" s="223">
        <v>102066</v>
      </c>
      <c r="B7565" s="7" t="s">
        <v>7450</v>
      </c>
      <c r="C7565" s="60" t="s">
        <v>410</v>
      </c>
      <c r="D7565" s="61">
        <v>484.87</v>
      </c>
      <c r="E7565" s="224">
        <v>0.48830000000000001</v>
      </c>
    </row>
    <row r="7566" spans="1:5" x14ac:dyDescent="0.2">
      <c r="A7566" s="223">
        <v>102067</v>
      </c>
      <c r="B7566" s="7" t="s">
        <v>7451</v>
      </c>
      <c r="C7566" s="60" t="s">
        <v>410</v>
      </c>
      <c r="D7566" s="61">
        <v>413.02</v>
      </c>
      <c r="E7566" s="224">
        <v>0.45710000000000001</v>
      </c>
    </row>
    <row r="7567" spans="1:5" x14ac:dyDescent="0.2">
      <c r="A7567" s="223">
        <v>102065</v>
      </c>
      <c r="B7567" s="7" t="s">
        <v>7452</v>
      </c>
      <c r="C7567" s="60" t="s">
        <v>410</v>
      </c>
      <c r="D7567" s="61">
        <v>209.59</v>
      </c>
      <c r="E7567" s="224">
        <v>0.44719999999999999</v>
      </c>
    </row>
    <row r="7568" spans="1:5" x14ac:dyDescent="0.2">
      <c r="A7568" s="223">
        <v>102063</v>
      </c>
      <c r="B7568" s="7" t="s">
        <v>7453</v>
      </c>
      <c r="C7568" s="60" t="s">
        <v>410</v>
      </c>
      <c r="D7568" s="61">
        <v>255.87</v>
      </c>
      <c r="E7568" s="224">
        <v>0.42159999999999997</v>
      </c>
    </row>
    <row r="7569" spans="1:5" x14ac:dyDescent="0.2">
      <c r="A7569" s="223">
        <v>102064</v>
      </c>
      <c r="B7569" s="7" t="s">
        <v>7454</v>
      </c>
      <c r="C7569" s="60" t="s">
        <v>410</v>
      </c>
      <c r="D7569" s="61">
        <v>226.11</v>
      </c>
      <c r="E7569" s="224">
        <v>0.43740000000000001</v>
      </c>
    </row>
    <row r="7570" spans="1:5" x14ac:dyDescent="0.2">
      <c r="A7570" s="223">
        <v>102061</v>
      </c>
      <c r="B7570" s="7" t="s">
        <v>7455</v>
      </c>
      <c r="C7570" s="60" t="s">
        <v>410</v>
      </c>
      <c r="D7570" s="61">
        <v>312.81</v>
      </c>
      <c r="E7570" s="224">
        <v>0.5121</v>
      </c>
    </row>
    <row r="7571" spans="1:5" x14ac:dyDescent="0.2">
      <c r="A7571" s="223">
        <v>102062</v>
      </c>
      <c r="B7571" s="7" t="s">
        <v>7456</v>
      </c>
      <c r="C7571" s="60" t="s">
        <v>410</v>
      </c>
      <c r="D7571" s="61">
        <v>293.12</v>
      </c>
      <c r="E7571" s="224">
        <v>0.443</v>
      </c>
    </row>
    <row r="7572" spans="1:5" x14ac:dyDescent="0.2">
      <c r="A7572" s="223">
        <v>102059</v>
      </c>
      <c r="B7572" s="7" t="s">
        <v>7457</v>
      </c>
      <c r="C7572" s="60" t="s">
        <v>410</v>
      </c>
      <c r="D7572" s="61">
        <v>465.49</v>
      </c>
      <c r="E7572" s="224">
        <v>0.5181</v>
      </c>
    </row>
    <row r="7573" spans="1:5" x14ac:dyDescent="0.2">
      <c r="A7573" s="223">
        <v>102060</v>
      </c>
      <c r="B7573" s="7" t="s">
        <v>7458</v>
      </c>
      <c r="C7573" s="60" t="s">
        <v>410</v>
      </c>
      <c r="D7573" s="61">
        <v>389.18</v>
      </c>
      <c r="E7573" s="224">
        <v>0.49249999999999999</v>
      </c>
    </row>
    <row r="7574" spans="1:5" x14ac:dyDescent="0.2">
      <c r="A7574" s="223">
        <v>102052</v>
      </c>
      <c r="B7574" s="7" t="s">
        <v>7459</v>
      </c>
      <c r="C7574" s="60" t="s">
        <v>410</v>
      </c>
      <c r="D7574" s="61">
        <v>206.29</v>
      </c>
      <c r="E7574" s="224">
        <v>0.54430000000000001</v>
      </c>
    </row>
    <row r="7575" spans="1:5" x14ac:dyDescent="0.2">
      <c r="A7575" s="223">
        <v>102050</v>
      </c>
      <c r="B7575" s="7" t="s">
        <v>7460</v>
      </c>
      <c r="C7575" s="60" t="s">
        <v>410</v>
      </c>
      <c r="D7575" s="61">
        <v>255.28</v>
      </c>
      <c r="E7575" s="224">
        <v>0.50580000000000003</v>
      </c>
    </row>
    <row r="7576" spans="1:5" x14ac:dyDescent="0.2">
      <c r="A7576" s="223">
        <v>102051</v>
      </c>
      <c r="B7576" s="7" t="s">
        <v>7461</v>
      </c>
      <c r="C7576" s="60" t="s">
        <v>410</v>
      </c>
      <c r="D7576" s="61">
        <v>223.8</v>
      </c>
      <c r="E7576" s="224">
        <v>0.5292</v>
      </c>
    </row>
    <row r="7577" spans="1:5" x14ac:dyDescent="0.2">
      <c r="A7577" s="223">
        <v>102048</v>
      </c>
      <c r="B7577" s="7" t="s">
        <v>7462</v>
      </c>
      <c r="C7577" s="60" t="s">
        <v>410</v>
      </c>
      <c r="D7577" s="61">
        <v>319.33</v>
      </c>
      <c r="E7577" s="224">
        <v>0.5998</v>
      </c>
    </row>
    <row r="7578" spans="1:5" x14ac:dyDescent="0.2">
      <c r="A7578" s="223">
        <v>102049</v>
      </c>
      <c r="B7578" s="7" t="s">
        <v>7463</v>
      </c>
      <c r="C7578" s="60" t="s">
        <v>410</v>
      </c>
      <c r="D7578" s="61">
        <v>288.41000000000003</v>
      </c>
      <c r="E7578" s="224">
        <v>0.54010000000000002</v>
      </c>
    </row>
    <row r="7579" spans="1:5" x14ac:dyDescent="0.2">
      <c r="A7579" s="223">
        <v>102046</v>
      </c>
      <c r="B7579" s="7" t="s">
        <v>7464</v>
      </c>
      <c r="C7579" s="60" t="s">
        <v>410</v>
      </c>
      <c r="D7579" s="61">
        <v>544.42999999999995</v>
      </c>
      <c r="E7579" s="224">
        <v>0.47749999999999998</v>
      </c>
    </row>
    <row r="7580" spans="1:5" x14ac:dyDescent="0.2">
      <c r="A7580" s="223">
        <v>102047</v>
      </c>
      <c r="B7580" s="7" t="s">
        <v>7465</v>
      </c>
      <c r="C7580" s="60" t="s">
        <v>410</v>
      </c>
      <c r="D7580" s="61">
        <v>461.69</v>
      </c>
      <c r="E7580" s="224">
        <v>0.44619999999999999</v>
      </c>
    </row>
    <row r="7581" spans="1:5" x14ac:dyDescent="0.2">
      <c r="A7581" s="223">
        <v>102045</v>
      </c>
      <c r="B7581" s="7" t="s">
        <v>7466</v>
      </c>
      <c r="C7581" s="60" t="s">
        <v>410</v>
      </c>
      <c r="D7581" s="61">
        <v>221.77</v>
      </c>
      <c r="E7581" s="224">
        <v>0.4909</v>
      </c>
    </row>
    <row r="7582" spans="1:5" x14ac:dyDescent="0.2">
      <c r="A7582" s="223">
        <v>102043</v>
      </c>
      <c r="B7582" s="7" t="s">
        <v>7467</v>
      </c>
      <c r="C7582" s="60" t="s">
        <v>410</v>
      </c>
      <c r="D7582" s="61">
        <v>268.95999999999998</v>
      </c>
      <c r="E7582" s="224">
        <v>0.46160000000000001</v>
      </c>
    </row>
    <row r="7583" spans="1:5" x14ac:dyDescent="0.2">
      <c r="A7583" s="223">
        <v>102044</v>
      </c>
      <c r="B7583" s="7" t="s">
        <v>7468</v>
      </c>
      <c r="C7583" s="60" t="s">
        <v>410</v>
      </c>
      <c r="D7583" s="61">
        <v>239.47</v>
      </c>
      <c r="E7583" s="224">
        <v>0.47860000000000003</v>
      </c>
    </row>
    <row r="7584" spans="1:5" x14ac:dyDescent="0.2">
      <c r="A7584" s="223">
        <v>102041</v>
      </c>
      <c r="B7584" s="7" t="s">
        <v>7469</v>
      </c>
      <c r="C7584" s="60" t="s">
        <v>410</v>
      </c>
      <c r="D7584" s="61">
        <v>336.46</v>
      </c>
      <c r="E7584" s="224">
        <v>0.54710000000000003</v>
      </c>
    </row>
    <row r="7585" spans="1:5" x14ac:dyDescent="0.2">
      <c r="A7585" s="223">
        <v>102042</v>
      </c>
      <c r="B7585" s="7" t="s">
        <v>7470</v>
      </c>
      <c r="C7585" s="60" t="s">
        <v>410</v>
      </c>
      <c r="D7585" s="61">
        <v>307.63</v>
      </c>
      <c r="E7585" s="224">
        <v>0.47989999999999999</v>
      </c>
    </row>
    <row r="7586" spans="1:5" x14ac:dyDescent="0.2">
      <c r="A7586" s="223">
        <v>102039</v>
      </c>
      <c r="B7586" s="7" t="s">
        <v>7471</v>
      </c>
      <c r="C7586" s="60" t="s">
        <v>410</v>
      </c>
      <c r="D7586" s="61">
        <v>501.2</v>
      </c>
      <c r="E7586" s="224">
        <v>0.52810000000000001</v>
      </c>
    </row>
    <row r="7587" spans="1:5" x14ac:dyDescent="0.2">
      <c r="A7587" s="223">
        <v>102040</v>
      </c>
      <c r="B7587" s="7" t="s">
        <v>7472</v>
      </c>
      <c r="C7587" s="60" t="s">
        <v>410</v>
      </c>
      <c r="D7587" s="61">
        <v>415.42</v>
      </c>
      <c r="E7587" s="224">
        <v>0.50349999999999995</v>
      </c>
    </row>
    <row r="7588" spans="1:5" x14ac:dyDescent="0.2">
      <c r="A7588" s="223">
        <v>102038</v>
      </c>
      <c r="B7588" s="7" t="s">
        <v>7473</v>
      </c>
      <c r="C7588" s="60" t="s">
        <v>410</v>
      </c>
      <c r="D7588" s="61">
        <v>217.7</v>
      </c>
      <c r="E7588" s="224">
        <v>0.51859999999999995</v>
      </c>
    </row>
    <row r="7589" spans="1:5" x14ac:dyDescent="0.2">
      <c r="A7589" s="223">
        <v>102036</v>
      </c>
      <c r="B7589" s="7" t="s">
        <v>7474</v>
      </c>
      <c r="C7589" s="60" t="s">
        <v>410</v>
      </c>
      <c r="D7589" s="61">
        <v>266.58</v>
      </c>
      <c r="E7589" s="224">
        <v>0.4869</v>
      </c>
    </row>
    <row r="7590" spans="1:5" x14ac:dyDescent="0.2">
      <c r="A7590" s="223">
        <v>102037</v>
      </c>
      <c r="B7590" s="7" t="s">
        <v>7475</v>
      </c>
      <c r="C7590" s="60" t="s">
        <v>410</v>
      </c>
      <c r="D7590" s="61">
        <v>235.16</v>
      </c>
      <c r="E7590" s="224">
        <v>0.50639999999999996</v>
      </c>
    </row>
    <row r="7591" spans="1:5" x14ac:dyDescent="0.2">
      <c r="A7591" s="223">
        <v>102016</v>
      </c>
      <c r="B7591" s="7" t="s">
        <v>7476</v>
      </c>
      <c r="C7591" s="60" t="s">
        <v>410</v>
      </c>
      <c r="D7591" s="61">
        <v>328.18</v>
      </c>
      <c r="E7591" s="224">
        <v>0.58620000000000005</v>
      </c>
    </row>
    <row r="7592" spans="1:5" x14ac:dyDescent="0.2">
      <c r="A7592" s="223">
        <v>102017</v>
      </c>
      <c r="B7592" s="7" t="s">
        <v>7477</v>
      </c>
      <c r="C7592" s="60" t="s">
        <v>410</v>
      </c>
      <c r="D7592" s="61">
        <v>301.81</v>
      </c>
      <c r="E7592" s="224">
        <v>0.52029999999999998</v>
      </c>
    </row>
    <row r="7593" spans="1:5" x14ac:dyDescent="0.2">
      <c r="A7593" s="223">
        <v>102014</v>
      </c>
      <c r="B7593" s="7" t="s">
        <v>7478</v>
      </c>
      <c r="C7593" s="60" t="s">
        <v>410</v>
      </c>
      <c r="D7593" s="61">
        <v>535.02</v>
      </c>
      <c r="E7593" s="224">
        <v>0.48920000000000002</v>
      </c>
    </row>
    <row r="7594" spans="1:5" x14ac:dyDescent="0.2">
      <c r="A7594" s="223">
        <v>102015</v>
      </c>
      <c r="B7594" s="7" t="s">
        <v>7479</v>
      </c>
      <c r="C7594" s="60" t="s">
        <v>410</v>
      </c>
      <c r="D7594" s="61">
        <v>446.36</v>
      </c>
      <c r="E7594" s="224">
        <v>0.46610000000000001</v>
      </c>
    </row>
    <row r="7595" spans="1:5" x14ac:dyDescent="0.2">
      <c r="A7595" s="223">
        <v>102013</v>
      </c>
      <c r="B7595" s="7" t="s">
        <v>7480</v>
      </c>
      <c r="C7595" s="60" t="s">
        <v>410</v>
      </c>
      <c r="D7595" s="61">
        <v>223.47</v>
      </c>
      <c r="E7595" s="224">
        <v>0.49340000000000001</v>
      </c>
    </row>
    <row r="7596" spans="1:5" x14ac:dyDescent="0.2">
      <c r="A7596" s="223">
        <v>102011</v>
      </c>
      <c r="B7596" s="7" t="s">
        <v>7481</v>
      </c>
      <c r="C7596" s="60" t="s">
        <v>410</v>
      </c>
      <c r="D7596" s="61">
        <v>270.52999999999997</v>
      </c>
      <c r="E7596" s="224">
        <v>0.46710000000000002</v>
      </c>
    </row>
    <row r="7597" spans="1:5" x14ac:dyDescent="0.2">
      <c r="A7597" s="223">
        <v>102012</v>
      </c>
      <c r="B7597" s="7" t="s">
        <v>7482</v>
      </c>
      <c r="C7597" s="60" t="s">
        <v>410</v>
      </c>
      <c r="D7597" s="61">
        <v>240.29</v>
      </c>
      <c r="E7597" s="224">
        <v>0.4834</v>
      </c>
    </row>
    <row r="7598" spans="1:5" x14ac:dyDescent="0.2">
      <c r="A7598" s="223">
        <v>102009</v>
      </c>
      <c r="B7598" s="7" t="s">
        <v>7483</v>
      </c>
      <c r="C7598" s="60" t="s">
        <v>410</v>
      </c>
      <c r="D7598" s="61">
        <v>335.92</v>
      </c>
      <c r="E7598" s="224">
        <v>0.5575</v>
      </c>
    </row>
    <row r="7599" spans="1:5" x14ac:dyDescent="0.2">
      <c r="A7599" s="223">
        <v>102010</v>
      </c>
      <c r="B7599" s="7" t="s">
        <v>7484</v>
      </c>
      <c r="C7599" s="60" t="s">
        <v>410</v>
      </c>
      <c r="D7599" s="61">
        <v>310.51</v>
      </c>
      <c r="E7599" s="224">
        <v>0.48670000000000002</v>
      </c>
    </row>
    <row r="7600" spans="1:5" x14ac:dyDescent="0.2">
      <c r="A7600" s="223">
        <v>102007</v>
      </c>
      <c r="B7600" s="7" t="s">
        <v>7485</v>
      </c>
      <c r="C7600" s="60" t="s">
        <v>410</v>
      </c>
      <c r="D7600" s="61">
        <v>480.71</v>
      </c>
      <c r="E7600" s="224">
        <v>0.55120000000000002</v>
      </c>
    </row>
    <row r="7601" spans="1:5" x14ac:dyDescent="0.2">
      <c r="A7601" s="223">
        <v>102008</v>
      </c>
      <c r="B7601" s="7" t="s">
        <v>7486</v>
      </c>
      <c r="C7601" s="60" t="s">
        <v>410</v>
      </c>
      <c r="D7601" s="61">
        <v>399.54</v>
      </c>
      <c r="E7601" s="224">
        <v>0.5252</v>
      </c>
    </row>
    <row r="7602" spans="1:5" x14ac:dyDescent="0.2">
      <c r="A7602" s="223">
        <v>102006</v>
      </c>
      <c r="B7602" s="7" t="s">
        <v>7487</v>
      </c>
      <c r="C7602" s="60" t="s">
        <v>410</v>
      </c>
      <c r="D7602" s="61">
        <v>222.96</v>
      </c>
      <c r="E7602" s="224">
        <v>0.49809999999999999</v>
      </c>
    </row>
    <row r="7603" spans="1:5" x14ac:dyDescent="0.2">
      <c r="A7603" s="223">
        <v>102004</v>
      </c>
      <c r="B7603" s="7" t="s">
        <v>7488</v>
      </c>
      <c r="C7603" s="60" t="s">
        <v>410</v>
      </c>
      <c r="D7603" s="61">
        <v>274.26</v>
      </c>
      <c r="E7603" s="224">
        <v>0.46450000000000002</v>
      </c>
    </row>
    <row r="7604" spans="1:5" x14ac:dyDescent="0.2">
      <c r="A7604" s="223">
        <v>102005</v>
      </c>
      <c r="B7604" s="7" t="s">
        <v>7489</v>
      </c>
      <c r="C7604" s="60" t="s">
        <v>410</v>
      </c>
      <c r="D7604" s="61">
        <v>242.79</v>
      </c>
      <c r="E7604" s="224">
        <v>0.48309999999999997</v>
      </c>
    </row>
    <row r="7605" spans="1:5" x14ac:dyDescent="0.2">
      <c r="A7605" s="223">
        <v>102002</v>
      </c>
      <c r="B7605" s="7" t="s">
        <v>7490</v>
      </c>
      <c r="C7605" s="60" t="s">
        <v>410</v>
      </c>
      <c r="D7605" s="61">
        <v>331.22</v>
      </c>
      <c r="E7605" s="224">
        <v>0.5675</v>
      </c>
    </row>
    <row r="7606" spans="1:5" x14ac:dyDescent="0.2">
      <c r="A7606" s="223">
        <v>102003</v>
      </c>
      <c r="B7606" s="7" t="s">
        <v>7491</v>
      </c>
      <c r="C7606" s="60" t="s">
        <v>410</v>
      </c>
      <c r="D7606" s="61">
        <v>307.36</v>
      </c>
      <c r="E7606" s="224">
        <v>0.49790000000000001</v>
      </c>
    </row>
    <row r="7607" spans="1:5" x14ac:dyDescent="0.2">
      <c r="A7607" s="223">
        <v>102000</v>
      </c>
      <c r="B7607" s="7" t="s">
        <v>7492</v>
      </c>
      <c r="C7607" s="60" t="s">
        <v>410</v>
      </c>
      <c r="D7607" s="61">
        <v>495.12</v>
      </c>
      <c r="E7607" s="224">
        <v>0.52339999999999998</v>
      </c>
    </row>
    <row r="7608" spans="1:5" x14ac:dyDescent="0.2">
      <c r="A7608" s="223">
        <v>102001</v>
      </c>
      <c r="B7608" s="7" t="s">
        <v>7493</v>
      </c>
      <c r="C7608" s="60" t="s">
        <v>410</v>
      </c>
      <c r="D7608" s="61">
        <v>423.64</v>
      </c>
      <c r="E7608" s="224">
        <v>0.48730000000000001</v>
      </c>
    </row>
    <row r="7609" spans="1:5" x14ac:dyDescent="0.2">
      <c r="A7609" s="223">
        <v>101983</v>
      </c>
      <c r="B7609" s="7" t="s">
        <v>7494</v>
      </c>
      <c r="C7609" s="60" t="s">
        <v>410</v>
      </c>
      <c r="D7609" s="61">
        <v>227.79</v>
      </c>
      <c r="E7609" s="224">
        <v>0.47470000000000001</v>
      </c>
    </row>
    <row r="7610" spans="1:5" x14ac:dyDescent="0.2">
      <c r="A7610" s="223">
        <v>101981</v>
      </c>
      <c r="B7610" s="7" t="s">
        <v>7495</v>
      </c>
      <c r="C7610" s="60" t="s">
        <v>410</v>
      </c>
      <c r="D7610" s="61">
        <v>275.7</v>
      </c>
      <c r="E7610" s="224">
        <v>0.44779999999999998</v>
      </c>
    </row>
    <row r="7611" spans="1:5" x14ac:dyDescent="0.2">
      <c r="A7611" s="223">
        <v>101982</v>
      </c>
      <c r="B7611" s="7" t="s">
        <v>7496</v>
      </c>
      <c r="C7611" s="60" t="s">
        <v>410</v>
      </c>
      <c r="D7611" s="61">
        <v>246.3</v>
      </c>
      <c r="E7611" s="224">
        <v>0.4627</v>
      </c>
    </row>
    <row r="7612" spans="1:5" x14ac:dyDescent="0.2">
      <c r="A7612" s="223">
        <v>101977</v>
      </c>
      <c r="B7612" s="7" t="s">
        <v>7497</v>
      </c>
      <c r="C7612" s="60" t="s">
        <v>410</v>
      </c>
      <c r="D7612" s="61">
        <v>335.25</v>
      </c>
      <c r="E7612" s="224">
        <v>0.54300000000000004</v>
      </c>
    </row>
    <row r="7613" spans="1:5" x14ac:dyDescent="0.2">
      <c r="A7613" s="223">
        <v>101980</v>
      </c>
      <c r="B7613" s="7" t="s">
        <v>7498</v>
      </c>
      <c r="C7613" s="60" t="s">
        <v>410</v>
      </c>
      <c r="D7613" s="61">
        <v>313.17</v>
      </c>
      <c r="E7613" s="224">
        <v>0.46739999999999998</v>
      </c>
    </row>
    <row r="7614" spans="1:5" x14ac:dyDescent="0.2">
      <c r="A7614" s="223">
        <v>101974</v>
      </c>
      <c r="B7614" s="7" t="s">
        <v>7499</v>
      </c>
      <c r="C7614" s="60" t="s">
        <v>410</v>
      </c>
      <c r="D7614" s="61">
        <v>485.88</v>
      </c>
      <c r="E7614" s="224">
        <v>0.54769999999999996</v>
      </c>
    </row>
    <row r="7615" spans="1:5" x14ac:dyDescent="0.2">
      <c r="A7615" s="223">
        <v>101975</v>
      </c>
      <c r="B7615" s="7" t="s">
        <v>7500</v>
      </c>
      <c r="C7615" s="60" t="s">
        <v>410</v>
      </c>
      <c r="D7615" s="61">
        <v>410.79</v>
      </c>
      <c r="E7615" s="224">
        <v>0.51619999999999999</v>
      </c>
    </row>
    <row r="7616" spans="1:5" x14ac:dyDescent="0.2">
      <c r="A7616" s="223">
        <v>101114</v>
      </c>
      <c r="B7616" s="7" t="s">
        <v>7501</v>
      </c>
      <c r="C7616" s="60" t="s">
        <v>24</v>
      </c>
      <c r="D7616" s="61">
        <v>4.75</v>
      </c>
      <c r="E7616" s="224">
        <v>0.40839999999999999</v>
      </c>
    </row>
    <row r="7617" spans="1:5" x14ac:dyDescent="0.2">
      <c r="A7617" s="223">
        <v>101118</v>
      </c>
      <c r="B7617" s="7" t="s">
        <v>7502</v>
      </c>
      <c r="C7617" s="60" t="s">
        <v>24</v>
      </c>
      <c r="D7617" s="61">
        <v>4.08</v>
      </c>
      <c r="E7617" s="224">
        <v>0.38479999999999998</v>
      </c>
    </row>
    <row r="7618" spans="1:5" x14ac:dyDescent="0.2">
      <c r="A7618" s="223">
        <v>101115</v>
      </c>
      <c r="B7618" s="7" t="s">
        <v>7503</v>
      </c>
      <c r="C7618" s="60" t="s">
        <v>24</v>
      </c>
      <c r="D7618" s="61">
        <v>3.94</v>
      </c>
      <c r="E7618" s="224">
        <v>0.33760000000000001</v>
      </c>
    </row>
    <row r="7619" spans="1:5" x14ac:dyDescent="0.2">
      <c r="A7619" s="223">
        <v>101116</v>
      </c>
      <c r="B7619" s="7" t="s">
        <v>7504</v>
      </c>
      <c r="C7619" s="60" t="s">
        <v>24</v>
      </c>
      <c r="D7619" s="61">
        <v>2.46</v>
      </c>
      <c r="E7619" s="224">
        <v>0.32929999999999998</v>
      </c>
    </row>
    <row r="7620" spans="1:5" x14ac:dyDescent="0.2">
      <c r="A7620" s="223">
        <v>101117</v>
      </c>
      <c r="B7620" s="7" t="s">
        <v>7505</v>
      </c>
      <c r="C7620" s="60" t="s">
        <v>24</v>
      </c>
      <c r="D7620" s="61">
        <v>3.35</v>
      </c>
      <c r="E7620" s="224">
        <v>0.14330000000000001</v>
      </c>
    </row>
    <row r="7621" spans="1:5" x14ac:dyDescent="0.2">
      <c r="A7621" s="223">
        <v>101124</v>
      </c>
      <c r="B7621" s="7" t="s">
        <v>7506</v>
      </c>
      <c r="C7621" s="60" t="s">
        <v>24</v>
      </c>
      <c r="D7621" s="61">
        <v>15.61</v>
      </c>
      <c r="E7621" s="224">
        <v>0.24660000000000001</v>
      </c>
    </row>
    <row r="7622" spans="1:5" x14ac:dyDescent="0.2">
      <c r="A7622" s="223">
        <v>101128</v>
      </c>
      <c r="B7622" s="7" t="s">
        <v>7507</v>
      </c>
      <c r="C7622" s="60" t="s">
        <v>24</v>
      </c>
      <c r="D7622" s="61">
        <v>14.94</v>
      </c>
      <c r="E7622" s="224">
        <v>0.2329</v>
      </c>
    </row>
    <row r="7623" spans="1:5" x14ac:dyDescent="0.2">
      <c r="A7623" s="223">
        <v>101125</v>
      </c>
      <c r="B7623" s="7" t="s">
        <v>7508</v>
      </c>
      <c r="C7623" s="60" t="s">
        <v>24</v>
      </c>
      <c r="D7623" s="61">
        <v>14.8</v>
      </c>
      <c r="E7623" s="224">
        <v>0.21890000000000001</v>
      </c>
    </row>
    <row r="7624" spans="1:5" x14ac:dyDescent="0.2">
      <c r="A7624" s="223">
        <v>101126</v>
      </c>
      <c r="B7624" s="7" t="s">
        <v>7509</v>
      </c>
      <c r="C7624" s="60" t="s">
        <v>24</v>
      </c>
      <c r="D7624" s="61">
        <v>13.32</v>
      </c>
      <c r="E7624" s="224">
        <v>0.20419999999999999</v>
      </c>
    </row>
    <row r="7625" spans="1:5" x14ac:dyDescent="0.2">
      <c r="A7625" s="223">
        <v>101127</v>
      </c>
      <c r="B7625" s="7" t="s">
        <v>7510</v>
      </c>
      <c r="C7625" s="60" t="s">
        <v>24</v>
      </c>
      <c r="D7625" s="61">
        <v>14.21</v>
      </c>
      <c r="E7625" s="224">
        <v>0.16819999999999999</v>
      </c>
    </row>
    <row r="7626" spans="1:5" x14ac:dyDescent="0.2">
      <c r="A7626" s="223">
        <v>101134</v>
      </c>
      <c r="B7626" s="7" t="s">
        <v>7511</v>
      </c>
      <c r="C7626" s="60" t="s">
        <v>24</v>
      </c>
      <c r="D7626" s="61">
        <v>16.37</v>
      </c>
      <c r="E7626" s="224">
        <v>0.2407</v>
      </c>
    </row>
    <row r="7627" spans="1:5" x14ac:dyDescent="0.2">
      <c r="A7627" s="223">
        <v>101144</v>
      </c>
      <c r="B7627" s="7" t="s">
        <v>7512</v>
      </c>
      <c r="C7627" s="60" t="s">
        <v>24</v>
      </c>
      <c r="D7627" s="61">
        <v>16.16</v>
      </c>
      <c r="E7627" s="224">
        <v>0.22339999999999999</v>
      </c>
    </row>
    <row r="7628" spans="1:5" x14ac:dyDescent="0.2">
      <c r="A7628" s="223">
        <v>101138</v>
      </c>
      <c r="B7628" s="7" t="s">
        <v>7513</v>
      </c>
      <c r="C7628" s="60" t="s">
        <v>24</v>
      </c>
      <c r="D7628" s="61">
        <v>15.7</v>
      </c>
      <c r="E7628" s="224">
        <v>0.22739999999999999</v>
      </c>
    </row>
    <row r="7629" spans="1:5" x14ac:dyDescent="0.2">
      <c r="A7629" s="223">
        <v>101148</v>
      </c>
      <c r="B7629" s="7" t="s">
        <v>7514</v>
      </c>
      <c r="C7629" s="60" t="s">
        <v>24</v>
      </c>
      <c r="D7629" s="61">
        <v>15.49</v>
      </c>
      <c r="E7629" s="224">
        <v>0.2092</v>
      </c>
    </row>
    <row r="7630" spans="1:5" x14ac:dyDescent="0.2">
      <c r="A7630" s="223">
        <v>101135</v>
      </c>
      <c r="B7630" s="7" t="s">
        <v>7515</v>
      </c>
      <c r="C7630" s="60" t="s">
        <v>24</v>
      </c>
      <c r="D7630" s="61">
        <v>15.56</v>
      </c>
      <c r="E7630" s="224">
        <v>0.214</v>
      </c>
    </row>
    <row r="7631" spans="1:5" x14ac:dyDescent="0.2">
      <c r="A7631" s="223">
        <v>101145</v>
      </c>
      <c r="B7631" s="7" t="s">
        <v>7516</v>
      </c>
      <c r="C7631" s="60" t="s">
        <v>24</v>
      </c>
      <c r="D7631" s="61">
        <v>15.35</v>
      </c>
      <c r="E7631" s="224">
        <v>0.19539999999999999</v>
      </c>
    </row>
    <row r="7632" spans="1:5" x14ac:dyDescent="0.2">
      <c r="A7632" s="223">
        <v>101136</v>
      </c>
      <c r="B7632" s="7" t="s">
        <v>7517</v>
      </c>
      <c r="C7632" s="60" t="s">
        <v>24</v>
      </c>
      <c r="D7632" s="61">
        <v>14.08</v>
      </c>
      <c r="E7632" s="224">
        <v>0.1996</v>
      </c>
    </row>
    <row r="7633" spans="1:5" x14ac:dyDescent="0.2">
      <c r="A7633" s="223">
        <v>101146</v>
      </c>
      <c r="B7633" s="7" t="s">
        <v>7518</v>
      </c>
      <c r="C7633" s="60" t="s">
        <v>24</v>
      </c>
      <c r="D7633" s="61">
        <v>13.87</v>
      </c>
      <c r="E7633" s="224">
        <v>0.17879999999999999</v>
      </c>
    </row>
    <row r="7634" spans="1:5" x14ac:dyDescent="0.2">
      <c r="A7634" s="223">
        <v>101137</v>
      </c>
      <c r="B7634" s="7" t="s">
        <v>7519</v>
      </c>
      <c r="C7634" s="60" t="s">
        <v>24</v>
      </c>
      <c r="D7634" s="61">
        <v>14.97</v>
      </c>
      <c r="E7634" s="224">
        <v>0.16569999999999999</v>
      </c>
    </row>
    <row r="7635" spans="1:5" x14ac:dyDescent="0.2">
      <c r="A7635" s="223">
        <v>101147</v>
      </c>
      <c r="B7635" s="7" t="s">
        <v>7520</v>
      </c>
      <c r="C7635" s="60" t="s">
        <v>24</v>
      </c>
      <c r="D7635" s="61">
        <v>14.76</v>
      </c>
      <c r="E7635" s="224">
        <v>0.1457</v>
      </c>
    </row>
    <row r="7636" spans="1:5" x14ac:dyDescent="0.2">
      <c r="A7636" s="223">
        <v>101119</v>
      </c>
      <c r="B7636" s="7" t="s">
        <v>7521</v>
      </c>
      <c r="C7636" s="60" t="s">
        <v>24</v>
      </c>
      <c r="D7636" s="61">
        <v>9.08</v>
      </c>
      <c r="E7636" s="224">
        <v>0.40860000000000002</v>
      </c>
    </row>
    <row r="7637" spans="1:5" x14ac:dyDescent="0.2">
      <c r="A7637" s="223">
        <v>101123</v>
      </c>
      <c r="B7637" s="7" t="s">
        <v>7522</v>
      </c>
      <c r="C7637" s="60" t="s">
        <v>24</v>
      </c>
      <c r="D7637" s="61">
        <v>7.78</v>
      </c>
      <c r="E7637" s="224">
        <v>0.3856</v>
      </c>
    </row>
    <row r="7638" spans="1:5" x14ac:dyDescent="0.2">
      <c r="A7638" s="223">
        <v>101120</v>
      </c>
      <c r="B7638" s="7" t="s">
        <v>7523</v>
      </c>
      <c r="C7638" s="60" t="s">
        <v>24</v>
      </c>
      <c r="D7638" s="61">
        <v>7.55</v>
      </c>
      <c r="E7638" s="224">
        <v>0.33910000000000001</v>
      </c>
    </row>
    <row r="7639" spans="1:5" x14ac:dyDescent="0.2">
      <c r="A7639" s="223">
        <v>101121</v>
      </c>
      <c r="B7639" s="7" t="s">
        <v>7524</v>
      </c>
      <c r="C7639" s="60" t="s">
        <v>24</v>
      </c>
      <c r="D7639" s="61">
        <v>4.71</v>
      </c>
      <c r="E7639" s="224">
        <v>0.33119999999999999</v>
      </c>
    </row>
    <row r="7640" spans="1:5" x14ac:dyDescent="0.2">
      <c r="A7640" s="223">
        <v>101122</v>
      </c>
      <c r="B7640" s="7" t="s">
        <v>7525</v>
      </c>
      <c r="C7640" s="60" t="s">
        <v>24</v>
      </c>
      <c r="D7640" s="61">
        <v>6.38</v>
      </c>
      <c r="E7640" s="224">
        <v>0.14580000000000001</v>
      </c>
    </row>
    <row r="7641" spans="1:5" x14ac:dyDescent="0.2">
      <c r="A7641" s="223">
        <v>101129</v>
      </c>
      <c r="B7641" s="7" t="s">
        <v>7526</v>
      </c>
      <c r="C7641" s="60" t="s">
        <v>24</v>
      </c>
      <c r="D7641" s="61">
        <v>20.37</v>
      </c>
      <c r="E7641" s="224">
        <v>0.27929999999999999</v>
      </c>
    </row>
    <row r="7642" spans="1:5" x14ac:dyDescent="0.2">
      <c r="A7642" s="223">
        <v>101133</v>
      </c>
      <c r="B7642" s="7" t="s">
        <v>7527</v>
      </c>
      <c r="C7642" s="60" t="s">
        <v>24</v>
      </c>
      <c r="D7642" s="61">
        <v>19.07</v>
      </c>
      <c r="E7642" s="224">
        <v>0.2611</v>
      </c>
    </row>
    <row r="7643" spans="1:5" x14ac:dyDescent="0.2">
      <c r="A7643" s="223">
        <v>101130</v>
      </c>
      <c r="B7643" s="7" t="s">
        <v>7528</v>
      </c>
      <c r="C7643" s="60" t="s">
        <v>24</v>
      </c>
      <c r="D7643" s="61">
        <v>18.84</v>
      </c>
      <c r="E7643" s="224">
        <v>0.24099999999999999</v>
      </c>
    </row>
    <row r="7644" spans="1:5" x14ac:dyDescent="0.2">
      <c r="A7644" s="223">
        <v>101131</v>
      </c>
      <c r="B7644" s="7" t="s">
        <v>7529</v>
      </c>
      <c r="C7644" s="60" t="s">
        <v>24</v>
      </c>
      <c r="D7644" s="61">
        <v>16</v>
      </c>
      <c r="E7644" s="224">
        <v>0.22120000000000001</v>
      </c>
    </row>
    <row r="7645" spans="1:5" x14ac:dyDescent="0.2">
      <c r="A7645" s="223">
        <v>101132</v>
      </c>
      <c r="B7645" s="7" t="s">
        <v>7530</v>
      </c>
      <c r="C7645" s="60" t="s">
        <v>24</v>
      </c>
      <c r="D7645" s="61">
        <v>17.670000000000002</v>
      </c>
      <c r="E7645" s="224">
        <v>0.16470000000000001</v>
      </c>
    </row>
    <row r="7646" spans="1:5" x14ac:dyDescent="0.2">
      <c r="A7646" s="223">
        <v>101139</v>
      </c>
      <c r="B7646" s="7" t="s">
        <v>7531</v>
      </c>
      <c r="C7646" s="60" t="s">
        <v>24</v>
      </c>
      <c r="D7646" s="61">
        <v>21.16</v>
      </c>
      <c r="E7646" s="224">
        <v>0.2732</v>
      </c>
    </row>
    <row r="7647" spans="1:5" x14ac:dyDescent="0.2">
      <c r="A7647" s="223">
        <v>101149</v>
      </c>
      <c r="B7647" s="7" t="s">
        <v>7532</v>
      </c>
      <c r="C7647" s="60" t="s">
        <v>24</v>
      </c>
      <c r="D7647" s="61">
        <v>20.94</v>
      </c>
      <c r="E7647" s="224">
        <v>0.25979999999999998</v>
      </c>
    </row>
    <row r="7648" spans="1:5" x14ac:dyDescent="0.2">
      <c r="A7648" s="223">
        <v>101143</v>
      </c>
      <c r="B7648" s="7" t="s">
        <v>7533</v>
      </c>
      <c r="C7648" s="60" t="s">
        <v>24</v>
      </c>
      <c r="D7648" s="61">
        <v>19.86</v>
      </c>
      <c r="E7648" s="224">
        <v>0.25530000000000003</v>
      </c>
    </row>
    <row r="7649" spans="1:5" x14ac:dyDescent="0.2">
      <c r="A7649" s="223">
        <v>101153</v>
      </c>
      <c r="B7649" s="7" t="s">
        <v>7534</v>
      </c>
      <c r="C7649" s="60" t="s">
        <v>24</v>
      </c>
      <c r="D7649" s="61">
        <v>19.64</v>
      </c>
      <c r="E7649" s="224">
        <v>0.24079999999999999</v>
      </c>
    </row>
    <row r="7650" spans="1:5" x14ac:dyDescent="0.2">
      <c r="A7650" s="223">
        <v>101140</v>
      </c>
      <c r="B7650" s="7" t="s">
        <v>7535</v>
      </c>
      <c r="C7650" s="60" t="s">
        <v>24</v>
      </c>
      <c r="D7650" s="61">
        <v>19.63</v>
      </c>
      <c r="E7650" s="224">
        <v>0.2359</v>
      </c>
    </row>
    <row r="7651" spans="1:5" x14ac:dyDescent="0.2">
      <c r="A7651" s="223">
        <v>101150</v>
      </c>
      <c r="B7651" s="7" t="s">
        <v>7536</v>
      </c>
      <c r="C7651" s="60" t="s">
        <v>24</v>
      </c>
      <c r="D7651" s="61">
        <v>19.41</v>
      </c>
      <c r="E7651" s="224">
        <v>0.221</v>
      </c>
    </row>
    <row r="7652" spans="1:5" x14ac:dyDescent="0.2">
      <c r="A7652" s="223">
        <v>101141</v>
      </c>
      <c r="B7652" s="7" t="s">
        <v>7537</v>
      </c>
      <c r="C7652" s="60" t="s">
        <v>24</v>
      </c>
      <c r="D7652" s="61">
        <v>16.79</v>
      </c>
      <c r="E7652" s="224">
        <v>0.2162</v>
      </c>
    </row>
    <row r="7653" spans="1:5" x14ac:dyDescent="0.2">
      <c r="A7653" s="223">
        <v>101151</v>
      </c>
      <c r="B7653" s="7" t="s">
        <v>7538</v>
      </c>
      <c r="C7653" s="60" t="s">
        <v>24</v>
      </c>
      <c r="D7653" s="61">
        <v>16.57</v>
      </c>
      <c r="E7653" s="224">
        <v>0.1986</v>
      </c>
    </row>
    <row r="7654" spans="1:5" x14ac:dyDescent="0.2">
      <c r="A7654" s="223">
        <v>101142</v>
      </c>
      <c r="B7654" s="7" t="s">
        <v>7539</v>
      </c>
      <c r="C7654" s="60" t="s">
        <v>24</v>
      </c>
      <c r="D7654" s="61">
        <v>18.46</v>
      </c>
      <c r="E7654" s="224">
        <v>0.16250000000000001</v>
      </c>
    </row>
    <row r="7655" spans="1:5" x14ac:dyDescent="0.2">
      <c r="A7655" s="223">
        <v>101152</v>
      </c>
      <c r="B7655" s="7" t="s">
        <v>7540</v>
      </c>
      <c r="C7655" s="60" t="s">
        <v>24</v>
      </c>
      <c r="D7655" s="61">
        <v>18.239999999999998</v>
      </c>
      <c r="E7655" s="224">
        <v>0.14580000000000001</v>
      </c>
    </row>
    <row r="7656" spans="1:5" x14ac:dyDescent="0.2">
      <c r="A7656" s="223">
        <v>101207</v>
      </c>
      <c r="B7656" s="7" t="s">
        <v>7541</v>
      </c>
      <c r="C7656" s="60" t="s">
        <v>24</v>
      </c>
      <c r="D7656" s="61">
        <v>11.74</v>
      </c>
      <c r="E7656" s="224">
        <v>0.13289999999999999</v>
      </c>
    </row>
    <row r="7657" spans="1:5" x14ac:dyDescent="0.2">
      <c r="A7657" s="223">
        <v>101206</v>
      </c>
      <c r="B7657" s="7" t="s">
        <v>7542</v>
      </c>
      <c r="C7657" s="60" t="s">
        <v>24</v>
      </c>
      <c r="D7657" s="61">
        <v>13.65</v>
      </c>
      <c r="E7657" s="224">
        <v>0.15379999999999999</v>
      </c>
    </row>
    <row r="7658" spans="1:5" x14ac:dyDescent="0.2">
      <c r="A7658" s="223">
        <v>101210</v>
      </c>
      <c r="B7658" s="7" t="s">
        <v>7543</v>
      </c>
      <c r="C7658" s="60" t="s">
        <v>24</v>
      </c>
      <c r="D7658" s="61">
        <v>19.04</v>
      </c>
      <c r="E7658" s="224">
        <v>0.12609999999999999</v>
      </c>
    </row>
    <row r="7659" spans="1:5" x14ac:dyDescent="0.2">
      <c r="A7659" s="223">
        <v>101211</v>
      </c>
      <c r="B7659" s="7" t="s">
        <v>7544</v>
      </c>
      <c r="C7659" s="60" t="s">
        <v>24</v>
      </c>
      <c r="D7659" s="61">
        <v>20.440000000000001</v>
      </c>
      <c r="E7659" s="224">
        <v>0.12280000000000001</v>
      </c>
    </row>
    <row r="7660" spans="1:5" x14ac:dyDescent="0.2">
      <c r="A7660" s="223">
        <v>101215</v>
      </c>
      <c r="B7660" s="7" t="s">
        <v>7545</v>
      </c>
      <c r="C7660" s="60" t="s">
        <v>24</v>
      </c>
      <c r="D7660" s="61">
        <v>18.34</v>
      </c>
      <c r="E7660" s="224">
        <v>0.12809999999999999</v>
      </c>
    </row>
    <row r="7661" spans="1:5" x14ac:dyDescent="0.2">
      <c r="A7661" s="223">
        <v>101216</v>
      </c>
      <c r="B7661" s="7" t="s">
        <v>7546</v>
      </c>
      <c r="C7661" s="60" t="s">
        <v>24</v>
      </c>
      <c r="D7661" s="61">
        <v>19.21</v>
      </c>
      <c r="E7661" s="224">
        <v>0.12230000000000001</v>
      </c>
    </row>
    <row r="7662" spans="1:5" x14ac:dyDescent="0.2">
      <c r="A7662" s="223">
        <v>101212</v>
      </c>
      <c r="B7662" s="7" t="s">
        <v>7547</v>
      </c>
      <c r="C7662" s="60" t="s">
        <v>24</v>
      </c>
      <c r="D7662" s="61">
        <v>23.88</v>
      </c>
      <c r="E7662" s="224">
        <v>0.12230000000000001</v>
      </c>
    </row>
    <row r="7663" spans="1:5" x14ac:dyDescent="0.2">
      <c r="A7663" s="223">
        <v>101217</v>
      </c>
      <c r="B7663" s="7" t="s">
        <v>7548</v>
      </c>
      <c r="C7663" s="60" t="s">
        <v>24</v>
      </c>
      <c r="D7663" s="61">
        <v>22.42</v>
      </c>
      <c r="E7663" s="224">
        <v>0.1222</v>
      </c>
    </row>
    <row r="7664" spans="1:5" x14ac:dyDescent="0.2">
      <c r="A7664" s="223">
        <v>101218</v>
      </c>
      <c r="B7664" s="7" t="s">
        <v>7549</v>
      </c>
      <c r="C7664" s="60" t="s">
        <v>24</v>
      </c>
      <c r="D7664" s="61">
        <v>23.7</v>
      </c>
      <c r="E7664" s="224">
        <v>0.11559999999999999</v>
      </c>
    </row>
    <row r="7665" spans="1:5" x14ac:dyDescent="0.2">
      <c r="A7665" s="223">
        <v>101213</v>
      </c>
      <c r="B7665" s="7" t="s">
        <v>7550</v>
      </c>
      <c r="C7665" s="60" t="s">
        <v>24</v>
      </c>
      <c r="D7665" s="61">
        <v>26.75</v>
      </c>
      <c r="E7665" s="224">
        <v>0.1249</v>
      </c>
    </row>
    <row r="7666" spans="1:5" x14ac:dyDescent="0.2">
      <c r="A7666" s="223">
        <v>101219</v>
      </c>
      <c r="B7666" s="7" t="s">
        <v>7551</v>
      </c>
      <c r="C7666" s="60" t="s">
        <v>24</v>
      </c>
      <c r="D7666" s="61">
        <v>28.73</v>
      </c>
      <c r="E7666" s="224">
        <v>0.1089</v>
      </c>
    </row>
    <row r="7667" spans="1:5" x14ac:dyDescent="0.2">
      <c r="A7667" s="223">
        <v>101214</v>
      </c>
      <c r="B7667" s="7" t="s">
        <v>7552</v>
      </c>
      <c r="C7667" s="60" t="s">
        <v>24</v>
      </c>
      <c r="D7667" s="61">
        <v>32.32</v>
      </c>
      <c r="E7667" s="224">
        <v>0.1163</v>
      </c>
    </row>
    <row r="7668" spans="1:5" x14ac:dyDescent="0.2">
      <c r="A7668" s="223">
        <v>101254</v>
      </c>
      <c r="B7668" s="7" t="s">
        <v>7553</v>
      </c>
      <c r="C7668" s="60" t="s">
        <v>24</v>
      </c>
      <c r="D7668" s="61">
        <v>13.88</v>
      </c>
      <c r="E7668" s="224">
        <v>0.16789999999999999</v>
      </c>
    </row>
    <row r="7669" spans="1:5" x14ac:dyDescent="0.2">
      <c r="A7669" s="223">
        <v>101256</v>
      </c>
      <c r="B7669" s="7" t="s">
        <v>7554</v>
      </c>
      <c r="C7669" s="60" t="s">
        <v>24</v>
      </c>
      <c r="D7669" s="61">
        <v>21.48</v>
      </c>
      <c r="E7669" s="224">
        <v>0.15179999999999999</v>
      </c>
    </row>
    <row r="7670" spans="1:5" x14ac:dyDescent="0.2">
      <c r="A7670" s="223">
        <v>101257</v>
      </c>
      <c r="B7670" s="7" t="s">
        <v>7555</v>
      </c>
      <c r="C7670" s="60" t="s">
        <v>24</v>
      </c>
      <c r="D7670" s="61">
        <v>22.62</v>
      </c>
      <c r="E7670" s="224">
        <v>0.14410000000000001</v>
      </c>
    </row>
    <row r="7671" spans="1:5" x14ac:dyDescent="0.2">
      <c r="A7671" s="223">
        <v>101258</v>
      </c>
      <c r="B7671" s="7" t="s">
        <v>7556</v>
      </c>
      <c r="C7671" s="60" t="s">
        <v>24</v>
      </c>
      <c r="D7671" s="61">
        <v>26.26</v>
      </c>
      <c r="E7671" s="224">
        <v>0.14169999999999999</v>
      </c>
    </row>
    <row r="7672" spans="1:5" x14ac:dyDescent="0.2">
      <c r="A7672" s="223">
        <v>101259</v>
      </c>
      <c r="B7672" s="7" t="s">
        <v>7557</v>
      </c>
      <c r="C7672" s="60" t="s">
        <v>24</v>
      </c>
      <c r="D7672" s="61">
        <v>29.21</v>
      </c>
      <c r="E7672" s="224">
        <v>0.1431</v>
      </c>
    </row>
    <row r="7673" spans="1:5" x14ac:dyDescent="0.2">
      <c r="A7673" s="223">
        <v>101260</v>
      </c>
      <c r="B7673" s="7" t="s">
        <v>7558</v>
      </c>
      <c r="C7673" s="60" t="s">
        <v>24</v>
      </c>
      <c r="D7673" s="61">
        <v>36.54</v>
      </c>
      <c r="E7673" s="224">
        <v>0.13980000000000001</v>
      </c>
    </row>
    <row r="7674" spans="1:5" x14ac:dyDescent="0.2">
      <c r="A7674" s="223">
        <v>101208</v>
      </c>
      <c r="B7674" s="7" t="s">
        <v>7559</v>
      </c>
      <c r="C7674" s="60" t="s">
        <v>24</v>
      </c>
      <c r="D7674" s="61">
        <v>11.51</v>
      </c>
      <c r="E7674" s="224">
        <v>0.13550000000000001</v>
      </c>
    </row>
    <row r="7675" spans="1:5" x14ac:dyDescent="0.2">
      <c r="A7675" s="223">
        <v>101209</v>
      </c>
      <c r="B7675" s="7" t="s">
        <v>7560</v>
      </c>
      <c r="C7675" s="60" t="s">
        <v>24</v>
      </c>
      <c r="D7675" s="61">
        <v>10.7</v>
      </c>
      <c r="E7675" s="224">
        <v>0.1336</v>
      </c>
    </row>
    <row r="7676" spans="1:5" x14ac:dyDescent="0.2">
      <c r="A7676" s="223">
        <v>101220</v>
      </c>
      <c r="B7676" s="7" t="s">
        <v>7561</v>
      </c>
      <c r="C7676" s="60" t="s">
        <v>24</v>
      </c>
      <c r="D7676" s="61">
        <v>17.989999999999998</v>
      </c>
      <c r="E7676" s="224">
        <v>0.1217</v>
      </c>
    </row>
    <row r="7677" spans="1:5" x14ac:dyDescent="0.2">
      <c r="A7677" s="223">
        <v>101221</v>
      </c>
      <c r="B7677" s="7" t="s">
        <v>7562</v>
      </c>
      <c r="C7677" s="60" t="s">
        <v>24</v>
      </c>
      <c r="D7677" s="61">
        <v>19</v>
      </c>
      <c r="E7677" s="224">
        <v>0.1153</v>
      </c>
    </row>
    <row r="7678" spans="1:5" x14ac:dyDescent="0.2">
      <c r="A7678" s="223">
        <v>101225</v>
      </c>
      <c r="B7678" s="7" t="s">
        <v>7563</v>
      </c>
      <c r="C7678" s="60" t="s">
        <v>24</v>
      </c>
      <c r="D7678" s="61">
        <v>16.55</v>
      </c>
      <c r="E7678" s="224">
        <v>0.1202</v>
      </c>
    </row>
    <row r="7679" spans="1:5" x14ac:dyDescent="0.2">
      <c r="A7679" s="223">
        <v>101226</v>
      </c>
      <c r="B7679" s="7" t="s">
        <v>7564</v>
      </c>
      <c r="C7679" s="60" t="s">
        <v>24</v>
      </c>
      <c r="D7679" s="61">
        <v>17.420000000000002</v>
      </c>
      <c r="E7679" s="224">
        <v>0.1142</v>
      </c>
    </row>
    <row r="7680" spans="1:5" x14ac:dyDescent="0.2">
      <c r="A7680" s="223">
        <v>101222</v>
      </c>
      <c r="B7680" s="7" t="s">
        <v>7565</v>
      </c>
      <c r="C7680" s="60" t="s">
        <v>24</v>
      </c>
      <c r="D7680" s="61">
        <v>22.1</v>
      </c>
      <c r="E7680" s="224">
        <v>0.11310000000000001</v>
      </c>
    </row>
    <row r="7681" spans="1:5" x14ac:dyDescent="0.2">
      <c r="A7681" s="223">
        <v>101227</v>
      </c>
      <c r="B7681" s="7" t="s">
        <v>7566</v>
      </c>
      <c r="C7681" s="60" t="s">
        <v>24</v>
      </c>
      <c r="D7681" s="61">
        <v>20.22</v>
      </c>
      <c r="E7681" s="224">
        <v>0.1128</v>
      </c>
    </row>
    <row r="7682" spans="1:5" x14ac:dyDescent="0.2">
      <c r="A7682" s="223">
        <v>101228</v>
      </c>
      <c r="B7682" s="7" t="s">
        <v>7567</v>
      </c>
      <c r="C7682" s="60" t="s">
        <v>24</v>
      </c>
      <c r="D7682" s="61">
        <v>21.54</v>
      </c>
      <c r="E7682" s="224">
        <v>0.10630000000000001</v>
      </c>
    </row>
    <row r="7683" spans="1:5" x14ac:dyDescent="0.2">
      <c r="A7683" s="223">
        <v>101223</v>
      </c>
      <c r="B7683" s="7" t="s">
        <v>7568</v>
      </c>
      <c r="C7683" s="60" t="s">
        <v>24</v>
      </c>
      <c r="D7683" s="61">
        <v>24.63</v>
      </c>
      <c r="E7683" s="224">
        <v>0.1145</v>
      </c>
    </row>
    <row r="7684" spans="1:5" x14ac:dyDescent="0.2">
      <c r="A7684" s="223">
        <v>101229</v>
      </c>
      <c r="B7684" s="7" t="s">
        <v>7569</v>
      </c>
      <c r="C7684" s="60" t="s">
        <v>24</v>
      </c>
      <c r="D7684" s="61">
        <v>27.19</v>
      </c>
      <c r="E7684" s="224">
        <v>0.1048</v>
      </c>
    </row>
    <row r="7685" spans="1:5" x14ac:dyDescent="0.2">
      <c r="A7685" s="223">
        <v>101224</v>
      </c>
      <c r="B7685" s="7" t="s">
        <v>7570</v>
      </c>
      <c r="C7685" s="60" t="s">
        <v>24</v>
      </c>
      <c r="D7685" s="61">
        <v>30.91</v>
      </c>
      <c r="E7685" s="224">
        <v>0.1113</v>
      </c>
    </row>
    <row r="7686" spans="1:5" x14ac:dyDescent="0.2">
      <c r="A7686" s="223">
        <v>101265</v>
      </c>
      <c r="B7686" s="7" t="s">
        <v>7571</v>
      </c>
      <c r="C7686" s="60" t="s">
        <v>24</v>
      </c>
      <c r="D7686" s="61">
        <v>34.33</v>
      </c>
      <c r="E7686" s="224">
        <v>0.1288</v>
      </c>
    </row>
    <row r="7687" spans="1:5" x14ac:dyDescent="0.2">
      <c r="A7687" s="223">
        <v>101255</v>
      </c>
      <c r="B7687" s="7" t="s">
        <v>7572</v>
      </c>
      <c r="C7687" s="60" t="s">
        <v>24</v>
      </c>
      <c r="D7687" s="61">
        <v>12.26</v>
      </c>
      <c r="E7687" s="224">
        <v>0.1517</v>
      </c>
    </row>
    <row r="7688" spans="1:5" x14ac:dyDescent="0.2">
      <c r="A7688" s="223">
        <v>101261</v>
      </c>
      <c r="B7688" s="7" t="s">
        <v>7573</v>
      </c>
      <c r="C7688" s="60" t="s">
        <v>24</v>
      </c>
      <c r="D7688" s="61">
        <v>20.350000000000001</v>
      </c>
      <c r="E7688" s="224">
        <v>0.14499999999999999</v>
      </c>
    </row>
    <row r="7689" spans="1:5" x14ac:dyDescent="0.2">
      <c r="A7689" s="223">
        <v>101262</v>
      </c>
      <c r="B7689" s="7" t="s">
        <v>7574</v>
      </c>
      <c r="C7689" s="60" t="s">
        <v>24</v>
      </c>
      <c r="D7689" s="61">
        <v>21.45</v>
      </c>
      <c r="E7689" s="224">
        <v>0.13750000000000001</v>
      </c>
    </row>
    <row r="7690" spans="1:5" x14ac:dyDescent="0.2">
      <c r="A7690" s="223">
        <v>101263</v>
      </c>
      <c r="B7690" s="7" t="s">
        <v>7575</v>
      </c>
      <c r="C7690" s="60" t="s">
        <v>24</v>
      </c>
      <c r="D7690" s="61">
        <v>24.83</v>
      </c>
      <c r="E7690" s="224">
        <v>0.13370000000000001</v>
      </c>
    </row>
    <row r="7691" spans="1:5" x14ac:dyDescent="0.2">
      <c r="A7691" s="223">
        <v>101264</v>
      </c>
      <c r="B7691" s="7" t="s">
        <v>7576</v>
      </c>
      <c r="C7691" s="60" t="s">
        <v>24</v>
      </c>
      <c r="D7691" s="61">
        <v>27.54</v>
      </c>
      <c r="E7691" s="224">
        <v>0.13400000000000001</v>
      </c>
    </row>
    <row r="7692" spans="1:5" x14ac:dyDescent="0.2">
      <c r="A7692" s="223">
        <v>101230</v>
      </c>
      <c r="B7692" s="7" t="s">
        <v>7577</v>
      </c>
      <c r="C7692" s="60" t="s">
        <v>24</v>
      </c>
      <c r="D7692" s="61">
        <v>12.02</v>
      </c>
      <c r="E7692" s="224">
        <v>0.14560000000000001</v>
      </c>
    </row>
    <row r="7693" spans="1:5" x14ac:dyDescent="0.2">
      <c r="A7693" s="223">
        <v>101231</v>
      </c>
      <c r="B7693" s="7" t="s">
        <v>7578</v>
      </c>
      <c r="C7693" s="60" t="s">
        <v>24</v>
      </c>
      <c r="D7693" s="61">
        <v>11.46</v>
      </c>
      <c r="E7693" s="224">
        <v>0.1414</v>
      </c>
    </row>
    <row r="7694" spans="1:5" x14ac:dyDescent="0.2">
      <c r="A7694" s="223">
        <v>101272</v>
      </c>
      <c r="B7694" s="7" t="s">
        <v>7579</v>
      </c>
      <c r="C7694" s="60" t="s">
        <v>24</v>
      </c>
      <c r="D7694" s="61">
        <v>34.89</v>
      </c>
      <c r="E7694" s="224">
        <v>0.13469999999999999</v>
      </c>
    </row>
    <row r="7695" spans="1:5" x14ac:dyDescent="0.2">
      <c r="A7695" s="223">
        <v>101266</v>
      </c>
      <c r="B7695" s="7" t="s">
        <v>7580</v>
      </c>
      <c r="C7695" s="60" t="s">
        <v>24</v>
      </c>
      <c r="D7695" s="61">
        <v>12.33</v>
      </c>
      <c r="E7695" s="224">
        <v>0.1598</v>
      </c>
    </row>
    <row r="7696" spans="1:5" x14ac:dyDescent="0.2">
      <c r="A7696" s="223">
        <v>101239</v>
      </c>
      <c r="B7696" s="7" t="s">
        <v>7581</v>
      </c>
      <c r="C7696" s="60" t="s">
        <v>24</v>
      </c>
      <c r="D7696" s="61">
        <v>16.43</v>
      </c>
      <c r="E7696" s="224">
        <v>0.1187</v>
      </c>
    </row>
    <row r="7697" spans="1:5" x14ac:dyDescent="0.2">
      <c r="A7697" s="223">
        <v>101240</v>
      </c>
      <c r="B7697" s="7" t="s">
        <v>7582</v>
      </c>
      <c r="C7697" s="60" t="s">
        <v>24</v>
      </c>
      <c r="D7697" s="61">
        <v>17.329999999999998</v>
      </c>
      <c r="E7697" s="224">
        <v>0.1125</v>
      </c>
    </row>
    <row r="7698" spans="1:5" x14ac:dyDescent="0.2">
      <c r="A7698" s="223">
        <v>101268</v>
      </c>
      <c r="B7698" s="7" t="s">
        <v>7583</v>
      </c>
      <c r="C7698" s="60" t="s">
        <v>24</v>
      </c>
      <c r="D7698" s="61">
        <v>19.48</v>
      </c>
      <c r="E7698" s="224">
        <v>0.14119999999999999</v>
      </c>
    </row>
    <row r="7699" spans="1:5" x14ac:dyDescent="0.2">
      <c r="A7699" s="223">
        <v>101234</v>
      </c>
      <c r="B7699" s="7" t="s">
        <v>7584</v>
      </c>
      <c r="C7699" s="60" t="s">
        <v>24</v>
      </c>
      <c r="D7699" s="61">
        <v>18.739999999999998</v>
      </c>
      <c r="E7699" s="224">
        <v>0.13070000000000001</v>
      </c>
    </row>
    <row r="7700" spans="1:5" x14ac:dyDescent="0.2">
      <c r="A7700" s="223">
        <v>101235</v>
      </c>
      <c r="B7700" s="7" t="s">
        <v>7585</v>
      </c>
      <c r="C7700" s="60" t="s">
        <v>24</v>
      </c>
      <c r="D7700" s="61">
        <v>19.72</v>
      </c>
      <c r="E7700" s="224">
        <v>0.1237</v>
      </c>
    </row>
    <row r="7701" spans="1:5" x14ac:dyDescent="0.2">
      <c r="A7701" s="223">
        <v>101241</v>
      </c>
      <c r="B7701" s="7" t="s">
        <v>7586</v>
      </c>
      <c r="C7701" s="60" t="s">
        <v>24</v>
      </c>
      <c r="D7701" s="61">
        <v>20.28</v>
      </c>
      <c r="E7701" s="224">
        <v>0.1124</v>
      </c>
    </row>
    <row r="7702" spans="1:5" x14ac:dyDescent="0.2">
      <c r="A7702" s="223">
        <v>101269</v>
      </c>
      <c r="B7702" s="7" t="s">
        <v>7587</v>
      </c>
      <c r="C7702" s="60" t="s">
        <v>24</v>
      </c>
      <c r="D7702" s="61">
        <v>21.73</v>
      </c>
      <c r="E7702" s="224">
        <v>0.14399999999999999</v>
      </c>
    </row>
    <row r="7703" spans="1:5" x14ac:dyDescent="0.2">
      <c r="A7703" s="223">
        <v>101236</v>
      </c>
      <c r="B7703" s="7" t="s">
        <v>7588</v>
      </c>
      <c r="C7703" s="60" t="s">
        <v>24</v>
      </c>
      <c r="D7703" s="61">
        <v>22.98</v>
      </c>
      <c r="E7703" s="224">
        <v>0.12139999999999999</v>
      </c>
    </row>
    <row r="7704" spans="1:5" x14ac:dyDescent="0.2">
      <c r="A7704" s="223">
        <v>101237</v>
      </c>
      <c r="B7704" s="7" t="s">
        <v>7589</v>
      </c>
      <c r="C7704" s="60" t="s">
        <v>24</v>
      </c>
      <c r="D7704" s="61">
        <v>24.45</v>
      </c>
      <c r="E7704" s="224">
        <v>0.1145</v>
      </c>
    </row>
    <row r="7705" spans="1:5" x14ac:dyDescent="0.2">
      <c r="A7705" s="223">
        <v>101242</v>
      </c>
      <c r="B7705" s="7" t="s">
        <v>7590</v>
      </c>
      <c r="C7705" s="60" t="s">
        <v>24</v>
      </c>
      <c r="D7705" s="61">
        <v>22.7</v>
      </c>
      <c r="E7705" s="224">
        <v>0.115</v>
      </c>
    </row>
    <row r="7706" spans="1:5" x14ac:dyDescent="0.2">
      <c r="A7706" s="223">
        <v>101270</v>
      </c>
      <c r="B7706" s="7" t="s">
        <v>7591</v>
      </c>
      <c r="C7706" s="60" t="s">
        <v>24</v>
      </c>
      <c r="D7706" s="61">
        <v>25.18</v>
      </c>
      <c r="E7706" s="224">
        <v>0.14019999999999999</v>
      </c>
    </row>
    <row r="7707" spans="1:5" x14ac:dyDescent="0.2">
      <c r="A7707" s="223">
        <v>101243</v>
      </c>
      <c r="B7707" s="7" t="s">
        <v>7592</v>
      </c>
      <c r="C7707" s="60" t="s">
        <v>24</v>
      </c>
      <c r="D7707" s="61">
        <v>27.5</v>
      </c>
      <c r="E7707" s="224">
        <v>0.1065</v>
      </c>
    </row>
    <row r="7708" spans="1:5" x14ac:dyDescent="0.2">
      <c r="A7708" s="223">
        <v>101271</v>
      </c>
      <c r="B7708" s="7" t="s">
        <v>7593</v>
      </c>
      <c r="C7708" s="60" t="s">
        <v>24</v>
      </c>
      <c r="D7708" s="61">
        <v>27.95</v>
      </c>
      <c r="E7708" s="224">
        <v>0.14030000000000001</v>
      </c>
    </row>
    <row r="7709" spans="1:5" x14ac:dyDescent="0.2">
      <c r="A7709" s="223">
        <v>101238</v>
      </c>
      <c r="B7709" s="7" t="s">
        <v>7594</v>
      </c>
      <c r="C7709" s="60" t="s">
        <v>24</v>
      </c>
      <c r="D7709" s="61">
        <v>30.97</v>
      </c>
      <c r="E7709" s="224">
        <v>0.113</v>
      </c>
    </row>
    <row r="7710" spans="1:5" x14ac:dyDescent="0.2">
      <c r="A7710" s="223">
        <v>101232</v>
      </c>
      <c r="B7710" s="7" t="s">
        <v>7595</v>
      </c>
      <c r="C7710" s="60" t="s">
        <v>24</v>
      </c>
      <c r="D7710" s="61">
        <v>10.27</v>
      </c>
      <c r="E7710" s="224">
        <v>0.1295</v>
      </c>
    </row>
    <row r="7711" spans="1:5" x14ac:dyDescent="0.2">
      <c r="A7711" s="223">
        <v>101233</v>
      </c>
      <c r="B7711" s="7" t="s">
        <v>7596</v>
      </c>
      <c r="C7711" s="60" t="s">
        <v>24</v>
      </c>
      <c r="D7711" s="61">
        <v>9.48</v>
      </c>
      <c r="E7711" s="224">
        <v>0.1245</v>
      </c>
    </row>
    <row r="7712" spans="1:5" x14ac:dyDescent="0.2">
      <c r="A7712" s="223">
        <v>101248</v>
      </c>
      <c r="B7712" s="7" t="s">
        <v>7597</v>
      </c>
      <c r="C7712" s="60" t="s">
        <v>24</v>
      </c>
      <c r="D7712" s="61">
        <v>29.59</v>
      </c>
      <c r="E7712" s="224">
        <v>0.1075</v>
      </c>
    </row>
    <row r="7713" spans="1:5" x14ac:dyDescent="0.2">
      <c r="A7713" s="223">
        <v>101277</v>
      </c>
      <c r="B7713" s="7" t="s">
        <v>7598</v>
      </c>
      <c r="C7713" s="60" t="s">
        <v>24</v>
      </c>
      <c r="D7713" s="61">
        <v>33.78</v>
      </c>
      <c r="E7713" s="224">
        <v>0.12970000000000001</v>
      </c>
    </row>
    <row r="7714" spans="1:5" x14ac:dyDescent="0.2">
      <c r="A7714" s="223">
        <v>101267</v>
      </c>
      <c r="B7714" s="7" t="s">
        <v>7599</v>
      </c>
      <c r="C7714" s="60" t="s">
        <v>24</v>
      </c>
      <c r="D7714" s="61">
        <v>11.88</v>
      </c>
      <c r="E7714" s="224">
        <v>0.15740000000000001</v>
      </c>
    </row>
    <row r="7715" spans="1:5" x14ac:dyDescent="0.2">
      <c r="A7715" s="223">
        <v>101249</v>
      </c>
      <c r="B7715" s="7" t="s">
        <v>7600</v>
      </c>
      <c r="C7715" s="60" t="s">
        <v>24</v>
      </c>
      <c r="D7715" s="61">
        <v>15.03</v>
      </c>
      <c r="E7715" s="224">
        <v>0.1111</v>
      </c>
    </row>
    <row r="7716" spans="1:5" x14ac:dyDescent="0.2">
      <c r="A7716" s="223">
        <v>101273</v>
      </c>
      <c r="B7716" s="7" t="s">
        <v>7601</v>
      </c>
      <c r="C7716" s="60" t="s">
        <v>24</v>
      </c>
      <c r="D7716" s="61">
        <v>18.63</v>
      </c>
      <c r="E7716" s="224">
        <v>0.13420000000000001</v>
      </c>
    </row>
    <row r="7717" spans="1:5" x14ac:dyDescent="0.2">
      <c r="A7717" s="223">
        <v>101245</v>
      </c>
      <c r="B7717" s="7" t="s">
        <v>7602</v>
      </c>
      <c r="C7717" s="60" t="s">
        <v>24</v>
      </c>
      <c r="D7717" s="61">
        <v>18.3</v>
      </c>
      <c r="E7717" s="224">
        <v>0.1158</v>
      </c>
    </row>
    <row r="7718" spans="1:5" x14ac:dyDescent="0.2">
      <c r="A7718" s="223">
        <v>101250</v>
      </c>
      <c r="B7718" s="7" t="s">
        <v>7603</v>
      </c>
      <c r="C7718" s="60" t="s">
        <v>24</v>
      </c>
      <c r="D7718" s="61">
        <v>16.72</v>
      </c>
      <c r="E7718" s="224">
        <v>0.11360000000000001</v>
      </c>
    </row>
    <row r="7719" spans="1:5" x14ac:dyDescent="0.2">
      <c r="A7719" s="223">
        <v>101251</v>
      </c>
      <c r="B7719" s="7" t="s">
        <v>7604</v>
      </c>
      <c r="C7719" s="60" t="s">
        <v>24</v>
      </c>
      <c r="D7719" s="61">
        <v>19</v>
      </c>
      <c r="E7719" s="224">
        <v>0.1084</v>
      </c>
    </row>
    <row r="7720" spans="1:5" x14ac:dyDescent="0.2">
      <c r="A7720" s="223">
        <v>101274</v>
      </c>
      <c r="B7720" s="7" t="s">
        <v>7605</v>
      </c>
      <c r="C7720" s="60" t="s">
        <v>24</v>
      </c>
      <c r="D7720" s="61">
        <v>20.63</v>
      </c>
      <c r="E7720" s="224">
        <v>0.13619999999999999</v>
      </c>
    </row>
    <row r="7721" spans="1:5" x14ac:dyDescent="0.2">
      <c r="A7721" s="223">
        <v>101246</v>
      </c>
      <c r="B7721" s="7" t="s">
        <v>7606</v>
      </c>
      <c r="C7721" s="60" t="s">
        <v>24</v>
      </c>
      <c r="D7721" s="61">
        <v>21.28</v>
      </c>
      <c r="E7721" s="224">
        <v>0.1123</v>
      </c>
    </row>
    <row r="7722" spans="1:5" x14ac:dyDescent="0.2">
      <c r="A7722" s="223">
        <v>101252</v>
      </c>
      <c r="B7722" s="7" t="s">
        <v>7607</v>
      </c>
      <c r="C7722" s="60" t="s">
        <v>24</v>
      </c>
      <c r="D7722" s="61">
        <v>20.66</v>
      </c>
      <c r="E7722" s="224">
        <v>0.1036</v>
      </c>
    </row>
    <row r="7723" spans="1:5" x14ac:dyDescent="0.2">
      <c r="A7723" s="223">
        <v>101275</v>
      </c>
      <c r="B7723" s="7" t="s">
        <v>7608</v>
      </c>
      <c r="C7723" s="60" t="s">
        <v>24</v>
      </c>
      <c r="D7723" s="61">
        <v>23.88</v>
      </c>
      <c r="E7723" s="224">
        <v>0.13109999999999999</v>
      </c>
    </row>
    <row r="7724" spans="1:5" x14ac:dyDescent="0.2">
      <c r="A7724" s="223">
        <v>101247</v>
      </c>
      <c r="B7724" s="7" t="s">
        <v>7609</v>
      </c>
      <c r="C7724" s="60" t="s">
        <v>24</v>
      </c>
      <c r="D7724" s="61">
        <v>23.63</v>
      </c>
      <c r="E7724" s="224">
        <v>0.11210000000000001</v>
      </c>
    </row>
    <row r="7725" spans="1:5" x14ac:dyDescent="0.2">
      <c r="A7725" s="223">
        <v>101276</v>
      </c>
      <c r="B7725" s="7" t="s">
        <v>7610</v>
      </c>
      <c r="C7725" s="60" t="s">
        <v>24</v>
      </c>
      <c r="D7725" s="61">
        <v>26.4</v>
      </c>
      <c r="E7725" s="224">
        <v>0.1303</v>
      </c>
    </row>
    <row r="7726" spans="1:5" x14ac:dyDescent="0.2">
      <c r="A7726" s="223">
        <v>101253</v>
      </c>
      <c r="B7726" s="7" t="s">
        <v>7611</v>
      </c>
      <c r="C7726" s="60" t="s">
        <v>24</v>
      </c>
      <c r="D7726" s="61">
        <v>26.04</v>
      </c>
      <c r="E7726" s="224">
        <v>0.10100000000000001</v>
      </c>
    </row>
    <row r="7727" spans="1:5" x14ac:dyDescent="0.2">
      <c r="A7727" s="223">
        <v>101244</v>
      </c>
      <c r="B7727" s="7" t="s">
        <v>7612</v>
      </c>
      <c r="C7727" s="60" t="s">
        <v>24</v>
      </c>
      <c r="D7727" s="61">
        <v>17.32</v>
      </c>
      <c r="E7727" s="224">
        <v>0.123</v>
      </c>
    </row>
    <row r="7728" spans="1:5" x14ac:dyDescent="0.2">
      <c r="A7728" s="223">
        <v>93358</v>
      </c>
      <c r="B7728" s="7" t="s">
        <v>7613</v>
      </c>
      <c r="C7728" s="60" t="s">
        <v>24</v>
      </c>
      <c r="D7728" s="61">
        <v>98.22</v>
      </c>
      <c r="E7728" s="224">
        <v>1</v>
      </c>
    </row>
    <row r="7729" spans="1:5" x14ac:dyDescent="0.2">
      <c r="A7729" s="223">
        <v>90082</v>
      </c>
      <c r="B7729" s="7" t="s">
        <v>7614</v>
      </c>
      <c r="C7729" s="60" t="s">
        <v>24</v>
      </c>
      <c r="D7729" s="61">
        <v>10.07</v>
      </c>
      <c r="E7729" s="224">
        <v>0.31780000000000003</v>
      </c>
    </row>
    <row r="7730" spans="1:5" x14ac:dyDescent="0.2">
      <c r="A7730" s="223">
        <v>90091</v>
      </c>
      <c r="B7730" s="7" t="s">
        <v>7615</v>
      </c>
      <c r="C7730" s="60" t="s">
        <v>24</v>
      </c>
      <c r="D7730" s="61">
        <v>6.35</v>
      </c>
      <c r="E7730" s="224">
        <v>0.3165</v>
      </c>
    </row>
    <row r="7731" spans="1:5" x14ac:dyDescent="0.2">
      <c r="A7731" s="223">
        <v>102307</v>
      </c>
      <c r="B7731" s="7" t="s">
        <v>7616</v>
      </c>
      <c r="C7731" s="60" t="s">
        <v>24</v>
      </c>
      <c r="D7731" s="61">
        <v>12.59</v>
      </c>
      <c r="E7731" s="224">
        <v>0.31769999999999998</v>
      </c>
    </row>
    <row r="7732" spans="1:5" x14ac:dyDescent="0.2">
      <c r="A7732" s="223">
        <v>102315</v>
      </c>
      <c r="B7732" s="7" t="s">
        <v>7617</v>
      </c>
      <c r="C7732" s="60" t="s">
        <v>24</v>
      </c>
      <c r="D7732" s="61">
        <v>7.94</v>
      </c>
      <c r="E7732" s="224">
        <v>0.31740000000000002</v>
      </c>
    </row>
    <row r="7733" spans="1:5" x14ac:dyDescent="0.2">
      <c r="A7733" s="223">
        <v>102283</v>
      </c>
      <c r="B7733" s="7" t="s">
        <v>7618</v>
      </c>
      <c r="C7733" s="60" t="s">
        <v>24</v>
      </c>
      <c r="D7733" s="61">
        <v>13.18</v>
      </c>
      <c r="E7733" s="224">
        <v>0.31790000000000002</v>
      </c>
    </row>
    <row r="7734" spans="1:5" x14ac:dyDescent="0.2">
      <c r="A7734" s="223">
        <v>102291</v>
      </c>
      <c r="B7734" s="7" t="s">
        <v>7619</v>
      </c>
      <c r="C7734" s="60" t="s">
        <v>24</v>
      </c>
      <c r="D7734" s="61">
        <v>8.31</v>
      </c>
      <c r="E7734" s="224">
        <v>0.31769999999999998</v>
      </c>
    </row>
    <row r="7735" spans="1:5" x14ac:dyDescent="0.2">
      <c r="A7735" s="223">
        <v>102276</v>
      </c>
      <c r="B7735" s="7" t="s">
        <v>7620</v>
      </c>
      <c r="C7735" s="60" t="s">
        <v>24</v>
      </c>
      <c r="D7735" s="61">
        <v>11.33</v>
      </c>
      <c r="E7735" s="224">
        <v>0.31769999999999998</v>
      </c>
    </row>
    <row r="7736" spans="1:5" x14ac:dyDescent="0.2">
      <c r="A7736" s="223">
        <v>102306</v>
      </c>
      <c r="B7736" s="7" t="s">
        <v>7621</v>
      </c>
      <c r="C7736" s="60" t="s">
        <v>24</v>
      </c>
      <c r="D7736" s="61">
        <v>14.17</v>
      </c>
      <c r="E7736" s="224">
        <v>0.31759999999999999</v>
      </c>
    </row>
    <row r="7737" spans="1:5" x14ac:dyDescent="0.2">
      <c r="A7737" s="223">
        <v>102279</v>
      </c>
      <c r="B7737" s="7" t="s">
        <v>7622</v>
      </c>
      <c r="C7737" s="60" t="s">
        <v>24</v>
      </c>
      <c r="D7737" s="61">
        <v>7.13</v>
      </c>
      <c r="E7737" s="224">
        <v>0.317</v>
      </c>
    </row>
    <row r="7738" spans="1:5" x14ac:dyDescent="0.2">
      <c r="A7738" s="223">
        <v>102282</v>
      </c>
      <c r="B7738" s="7" t="s">
        <v>7623</v>
      </c>
      <c r="C7738" s="60" t="s">
        <v>24</v>
      </c>
      <c r="D7738" s="61">
        <v>14.84</v>
      </c>
      <c r="E7738" s="224">
        <v>0.31809999999999999</v>
      </c>
    </row>
    <row r="7739" spans="1:5" x14ac:dyDescent="0.2">
      <c r="A7739" s="223">
        <v>102290</v>
      </c>
      <c r="B7739" s="7" t="s">
        <v>7624</v>
      </c>
      <c r="C7739" s="60" t="s">
        <v>24</v>
      </c>
      <c r="D7739" s="61">
        <v>9.34</v>
      </c>
      <c r="E7739" s="224">
        <v>0.31690000000000002</v>
      </c>
    </row>
    <row r="7740" spans="1:5" x14ac:dyDescent="0.2">
      <c r="A7740" s="223">
        <v>90100</v>
      </c>
      <c r="B7740" s="7" t="s">
        <v>7625</v>
      </c>
      <c r="C7740" s="60" t="s">
        <v>24</v>
      </c>
      <c r="D7740" s="61">
        <v>13.73</v>
      </c>
      <c r="E7740" s="224">
        <v>0.45810000000000001</v>
      </c>
    </row>
    <row r="7741" spans="1:5" x14ac:dyDescent="0.2">
      <c r="A7741" s="223">
        <v>102323</v>
      </c>
      <c r="B7741" s="7" t="s">
        <v>7626</v>
      </c>
      <c r="C7741" s="60" t="s">
        <v>24</v>
      </c>
      <c r="D7741" s="61">
        <v>17.16</v>
      </c>
      <c r="E7741" s="224">
        <v>0.45860000000000001</v>
      </c>
    </row>
    <row r="7742" spans="1:5" x14ac:dyDescent="0.2">
      <c r="A7742" s="223">
        <v>102327</v>
      </c>
      <c r="B7742" s="7" t="s">
        <v>7627</v>
      </c>
      <c r="C7742" s="60" t="s">
        <v>24</v>
      </c>
      <c r="D7742" s="61">
        <v>10.81</v>
      </c>
      <c r="E7742" s="224">
        <v>0.45789999999999997</v>
      </c>
    </row>
    <row r="7743" spans="1:5" x14ac:dyDescent="0.2">
      <c r="A7743" s="223">
        <v>102299</v>
      </c>
      <c r="B7743" s="7" t="s">
        <v>7628</v>
      </c>
      <c r="C7743" s="60" t="s">
        <v>24</v>
      </c>
      <c r="D7743" s="61">
        <v>17.97</v>
      </c>
      <c r="E7743" s="224">
        <v>0.45800000000000002</v>
      </c>
    </row>
    <row r="7744" spans="1:5" x14ac:dyDescent="0.2">
      <c r="A7744" s="223">
        <v>102303</v>
      </c>
      <c r="B7744" s="7" t="s">
        <v>7629</v>
      </c>
      <c r="C7744" s="60" t="s">
        <v>24</v>
      </c>
      <c r="D7744" s="61">
        <v>11.32</v>
      </c>
      <c r="E7744" s="224">
        <v>0.45850000000000002</v>
      </c>
    </row>
    <row r="7745" spans="1:5" x14ac:dyDescent="0.2">
      <c r="A7745" s="223">
        <v>90099</v>
      </c>
      <c r="B7745" s="7" t="s">
        <v>7630</v>
      </c>
      <c r="C7745" s="60" t="s">
        <v>24</v>
      </c>
      <c r="D7745" s="61">
        <v>16.02</v>
      </c>
      <c r="E7745" s="224">
        <v>0.4582</v>
      </c>
    </row>
    <row r="7746" spans="1:5" x14ac:dyDescent="0.2">
      <c r="A7746" s="223">
        <v>102322</v>
      </c>
      <c r="B7746" s="7" t="s">
        <v>7631</v>
      </c>
      <c r="C7746" s="60" t="s">
        <v>24</v>
      </c>
      <c r="D7746" s="61">
        <v>20.03</v>
      </c>
      <c r="E7746" s="224">
        <v>0.45829999999999999</v>
      </c>
    </row>
    <row r="7747" spans="1:5" x14ac:dyDescent="0.2">
      <c r="A7747" s="223">
        <v>102298</v>
      </c>
      <c r="B7747" s="7" t="s">
        <v>7632</v>
      </c>
      <c r="C7747" s="60" t="s">
        <v>24</v>
      </c>
      <c r="D7747" s="61">
        <v>20.95</v>
      </c>
      <c r="E7747" s="224">
        <v>0.4587</v>
      </c>
    </row>
    <row r="7748" spans="1:5" x14ac:dyDescent="0.2">
      <c r="A7748" s="223">
        <v>102302</v>
      </c>
      <c r="B7748" s="7" t="s">
        <v>7633</v>
      </c>
      <c r="C7748" s="60" t="s">
        <v>24</v>
      </c>
      <c r="D7748" s="61">
        <v>13.21</v>
      </c>
      <c r="E7748" s="224">
        <v>0.45800000000000002</v>
      </c>
    </row>
    <row r="7749" spans="1:5" x14ac:dyDescent="0.2">
      <c r="A7749" s="223">
        <v>102326</v>
      </c>
      <c r="B7749" s="7" t="s">
        <v>7634</v>
      </c>
      <c r="C7749" s="60" t="s">
        <v>24</v>
      </c>
      <c r="D7749" s="61">
        <v>12.62</v>
      </c>
      <c r="E7749" s="224">
        <v>0.45800000000000002</v>
      </c>
    </row>
    <row r="7750" spans="1:5" x14ac:dyDescent="0.2">
      <c r="A7750" s="223">
        <v>102314</v>
      </c>
      <c r="B7750" s="7" t="s">
        <v>7635</v>
      </c>
      <c r="C7750" s="60" t="s">
        <v>24</v>
      </c>
      <c r="D7750" s="61">
        <v>8.93</v>
      </c>
      <c r="E7750" s="224">
        <v>0.318</v>
      </c>
    </row>
    <row r="7751" spans="1:5" x14ac:dyDescent="0.2">
      <c r="A7751" s="223">
        <v>102312</v>
      </c>
      <c r="B7751" s="7" t="s">
        <v>7636</v>
      </c>
      <c r="C7751" s="60" t="s">
        <v>24</v>
      </c>
      <c r="D7751" s="61">
        <v>11.32</v>
      </c>
      <c r="E7751" s="224">
        <v>0.27829999999999999</v>
      </c>
    </row>
    <row r="7752" spans="1:5" x14ac:dyDescent="0.2">
      <c r="A7752" s="223">
        <v>102288</v>
      </c>
      <c r="B7752" s="7" t="s">
        <v>7637</v>
      </c>
      <c r="C7752" s="60" t="s">
        <v>24</v>
      </c>
      <c r="D7752" s="61">
        <v>11.84</v>
      </c>
      <c r="E7752" s="224">
        <v>0.2787</v>
      </c>
    </row>
    <row r="7753" spans="1:5" x14ac:dyDescent="0.2">
      <c r="A7753" s="223">
        <v>90087</v>
      </c>
      <c r="B7753" s="7" t="s">
        <v>7638</v>
      </c>
      <c r="C7753" s="60" t="s">
        <v>24</v>
      </c>
      <c r="D7753" s="61">
        <v>9.0500000000000007</v>
      </c>
      <c r="E7753" s="224">
        <v>0.27850000000000003</v>
      </c>
    </row>
    <row r="7754" spans="1:5" x14ac:dyDescent="0.2">
      <c r="A7754" s="223">
        <v>102308</v>
      </c>
      <c r="B7754" s="7" t="s">
        <v>7639</v>
      </c>
      <c r="C7754" s="60" t="s">
        <v>24</v>
      </c>
      <c r="D7754" s="61">
        <v>12.19</v>
      </c>
      <c r="E7754" s="224">
        <v>0.3175</v>
      </c>
    </row>
    <row r="7755" spans="1:5" x14ac:dyDescent="0.2">
      <c r="A7755" s="223">
        <v>90084</v>
      </c>
      <c r="B7755" s="7" t="s">
        <v>7640</v>
      </c>
      <c r="C7755" s="60" t="s">
        <v>24</v>
      </c>
      <c r="D7755" s="61">
        <v>9.75</v>
      </c>
      <c r="E7755" s="224">
        <v>0.31790000000000002</v>
      </c>
    </row>
    <row r="7756" spans="1:5" x14ac:dyDescent="0.2">
      <c r="A7756" s="223">
        <v>102284</v>
      </c>
      <c r="B7756" s="7" t="s">
        <v>7641</v>
      </c>
      <c r="C7756" s="60" t="s">
        <v>24</v>
      </c>
      <c r="D7756" s="61">
        <v>12.77</v>
      </c>
      <c r="E7756" s="224">
        <v>0.31790000000000002</v>
      </c>
    </row>
    <row r="7757" spans="1:5" x14ac:dyDescent="0.2">
      <c r="A7757" s="223">
        <v>102325</v>
      </c>
      <c r="B7757" s="7" t="s">
        <v>7642</v>
      </c>
      <c r="C7757" s="60" t="s">
        <v>24</v>
      </c>
      <c r="D7757" s="61">
        <v>15.52</v>
      </c>
      <c r="E7757" s="224">
        <v>0.45810000000000001</v>
      </c>
    </row>
    <row r="7758" spans="1:5" x14ac:dyDescent="0.2">
      <c r="A7758" s="223">
        <v>102329</v>
      </c>
      <c r="B7758" s="7" t="s">
        <v>7643</v>
      </c>
      <c r="C7758" s="60" t="s">
        <v>24</v>
      </c>
      <c r="D7758" s="61">
        <v>9.7799999999999994</v>
      </c>
      <c r="E7758" s="224">
        <v>0.45910000000000001</v>
      </c>
    </row>
    <row r="7759" spans="1:5" x14ac:dyDescent="0.2">
      <c r="A7759" s="223">
        <v>102301</v>
      </c>
      <c r="B7759" s="7" t="s">
        <v>7644</v>
      </c>
      <c r="C7759" s="60" t="s">
        <v>24</v>
      </c>
      <c r="D7759" s="61">
        <v>16.25</v>
      </c>
      <c r="E7759" s="224">
        <v>0.45850000000000002</v>
      </c>
    </row>
    <row r="7760" spans="1:5" x14ac:dyDescent="0.2">
      <c r="A7760" s="223">
        <v>102305</v>
      </c>
      <c r="B7760" s="7" t="s">
        <v>7645</v>
      </c>
      <c r="C7760" s="60" t="s">
        <v>24</v>
      </c>
      <c r="D7760" s="61">
        <v>10.23</v>
      </c>
      <c r="E7760" s="224">
        <v>0.45750000000000002</v>
      </c>
    </row>
    <row r="7761" spans="1:5" x14ac:dyDescent="0.2">
      <c r="A7761" s="223">
        <v>90101</v>
      </c>
      <c r="B7761" s="7" t="s">
        <v>7646</v>
      </c>
      <c r="C7761" s="60" t="s">
        <v>24</v>
      </c>
      <c r="D7761" s="61">
        <v>13.56</v>
      </c>
      <c r="E7761" s="224">
        <v>0.4587</v>
      </c>
    </row>
    <row r="7762" spans="1:5" x14ac:dyDescent="0.2">
      <c r="A7762" s="223">
        <v>102324</v>
      </c>
      <c r="B7762" s="7" t="s">
        <v>7647</v>
      </c>
      <c r="C7762" s="60" t="s">
        <v>24</v>
      </c>
      <c r="D7762" s="61">
        <v>16.95</v>
      </c>
      <c r="E7762" s="224">
        <v>0.45839999999999997</v>
      </c>
    </row>
    <row r="7763" spans="1:5" x14ac:dyDescent="0.2">
      <c r="A7763" s="223">
        <v>102300</v>
      </c>
      <c r="B7763" s="7" t="s">
        <v>7648</v>
      </c>
      <c r="C7763" s="60" t="s">
        <v>24</v>
      </c>
      <c r="D7763" s="61">
        <v>17.75</v>
      </c>
      <c r="E7763" s="224">
        <v>0.45800000000000002</v>
      </c>
    </row>
    <row r="7764" spans="1:5" x14ac:dyDescent="0.2">
      <c r="A7764" s="223">
        <v>90102</v>
      </c>
      <c r="B7764" s="7" t="s">
        <v>7649</v>
      </c>
      <c r="C7764" s="60" t="s">
        <v>24</v>
      </c>
      <c r="D7764" s="61">
        <v>12.41</v>
      </c>
      <c r="E7764" s="224">
        <v>0.45850000000000002</v>
      </c>
    </row>
    <row r="7765" spans="1:5" x14ac:dyDescent="0.2">
      <c r="A7765" s="223">
        <v>102328</v>
      </c>
      <c r="B7765" s="7" t="s">
        <v>7650</v>
      </c>
      <c r="C7765" s="60" t="s">
        <v>24</v>
      </c>
      <c r="D7765" s="61">
        <v>10.69</v>
      </c>
      <c r="E7765" s="224">
        <v>0.45839999999999997</v>
      </c>
    </row>
    <row r="7766" spans="1:5" x14ac:dyDescent="0.2">
      <c r="A7766" s="223">
        <v>102304</v>
      </c>
      <c r="B7766" s="7" t="s">
        <v>7651</v>
      </c>
      <c r="C7766" s="60" t="s">
        <v>24</v>
      </c>
      <c r="D7766" s="61">
        <v>11.18</v>
      </c>
      <c r="E7766" s="224">
        <v>0.45800000000000002</v>
      </c>
    </row>
    <row r="7767" spans="1:5" x14ac:dyDescent="0.2">
      <c r="A7767" s="223">
        <v>102295</v>
      </c>
      <c r="B7767" s="7" t="s">
        <v>7652</v>
      </c>
      <c r="C7767" s="60" t="s">
        <v>24</v>
      </c>
      <c r="D7767" s="61">
        <v>7.75</v>
      </c>
      <c r="E7767" s="224">
        <v>0.27739999999999998</v>
      </c>
    </row>
    <row r="7768" spans="1:5" x14ac:dyDescent="0.2">
      <c r="A7768" s="223">
        <v>102281</v>
      </c>
      <c r="B7768" s="7" t="s">
        <v>7653</v>
      </c>
      <c r="C7768" s="60" t="s">
        <v>24</v>
      </c>
      <c r="D7768" s="61">
        <v>5.93</v>
      </c>
      <c r="E7768" s="224">
        <v>0.27660000000000001</v>
      </c>
    </row>
    <row r="7769" spans="1:5" x14ac:dyDescent="0.2">
      <c r="A7769" s="223">
        <v>102311</v>
      </c>
      <c r="B7769" s="7" t="s">
        <v>7654</v>
      </c>
      <c r="C7769" s="60" t="s">
        <v>24</v>
      </c>
      <c r="D7769" s="61">
        <v>11.77</v>
      </c>
      <c r="E7769" s="224">
        <v>0.2787</v>
      </c>
    </row>
    <row r="7770" spans="1:5" x14ac:dyDescent="0.2">
      <c r="A7770" s="223">
        <v>102319</v>
      </c>
      <c r="B7770" s="7" t="s">
        <v>7655</v>
      </c>
      <c r="C7770" s="60" t="s">
        <v>24</v>
      </c>
      <c r="D7770" s="61">
        <v>7.41</v>
      </c>
      <c r="E7770" s="224">
        <v>0.27800000000000002</v>
      </c>
    </row>
    <row r="7771" spans="1:5" x14ac:dyDescent="0.2">
      <c r="A7771" s="223">
        <v>102287</v>
      </c>
      <c r="B7771" s="7" t="s">
        <v>7656</v>
      </c>
      <c r="C7771" s="60" t="s">
        <v>24</v>
      </c>
      <c r="D7771" s="61">
        <v>12.31</v>
      </c>
      <c r="E7771" s="224">
        <v>0.27860000000000001</v>
      </c>
    </row>
    <row r="7772" spans="1:5" x14ac:dyDescent="0.2">
      <c r="A7772" s="223">
        <v>102316</v>
      </c>
      <c r="B7772" s="7" t="s">
        <v>7657</v>
      </c>
      <c r="C7772" s="60" t="s">
        <v>24</v>
      </c>
      <c r="D7772" s="61">
        <v>7.68</v>
      </c>
      <c r="E7772" s="224">
        <v>0.31769999999999998</v>
      </c>
    </row>
    <row r="7773" spans="1:5" x14ac:dyDescent="0.2">
      <c r="A7773" s="223">
        <v>102292</v>
      </c>
      <c r="B7773" s="7" t="s">
        <v>7658</v>
      </c>
      <c r="C7773" s="60" t="s">
        <v>24</v>
      </c>
      <c r="D7773" s="61">
        <v>8.0399999999999991</v>
      </c>
      <c r="E7773" s="224">
        <v>0.31590000000000001</v>
      </c>
    </row>
    <row r="7774" spans="1:5" x14ac:dyDescent="0.2">
      <c r="A7774" s="223">
        <v>90092</v>
      </c>
      <c r="B7774" s="7" t="s">
        <v>7659</v>
      </c>
      <c r="C7774" s="60" t="s">
        <v>24</v>
      </c>
      <c r="D7774" s="61">
        <v>6.15</v>
      </c>
      <c r="E7774" s="224">
        <v>0.31709999999999999</v>
      </c>
    </row>
    <row r="7775" spans="1:5" x14ac:dyDescent="0.2">
      <c r="A7775" s="223">
        <v>102278</v>
      </c>
      <c r="B7775" s="7" t="s">
        <v>7660</v>
      </c>
      <c r="C7775" s="60" t="s">
        <v>24</v>
      </c>
      <c r="D7775" s="61">
        <v>9.41</v>
      </c>
      <c r="E7775" s="224">
        <v>0.27839999999999998</v>
      </c>
    </row>
    <row r="7776" spans="1:5" x14ac:dyDescent="0.2">
      <c r="A7776" s="223">
        <v>90094</v>
      </c>
      <c r="B7776" s="7" t="s">
        <v>7661</v>
      </c>
      <c r="C7776" s="60" t="s">
        <v>24</v>
      </c>
      <c r="D7776" s="61">
        <v>5.81</v>
      </c>
      <c r="E7776" s="224">
        <v>0.31669999999999998</v>
      </c>
    </row>
    <row r="7777" spans="1:5" x14ac:dyDescent="0.2">
      <c r="A7777" s="223">
        <v>102309</v>
      </c>
      <c r="B7777" s="7" t="s">
        <v>7662</v>
      </c>
      <c r="C7777" s="60" t="s">
        <v>24</v>
      </c>
      <c r="D7777" s="61">
        <v>11.54</v>
      </c>
      <c r="E7777" s="224">
        <v>0.31719999999999998</v>
      </c>
    </row>
    <row r="7778" spans="1:5" x14ac:dyDescent="0.2">
      <c r="A7778" s="223">
        <v>102285</v>
      </c>
      <c r="B7778" s="7" t="s">
        <v>7663</v>
      </c>
      <c r="C7778" s="60" t="s">
        <v>24</v>
      </c>
      <c r="D7778" s="61">
        <v>12.08</v>
      </c>
      <c r="E7778" s="224">
        <v>0.31790000000000002</v>
      </c>
    </row>
    <row r="7779" spans="1:5" x14ac:dyDescent="0.2">
      <c r="A7779" s="223">
        <v>90095</v>
      </c>
      <c r="B7779" s="7" t="s">
        <v>7664</v>
      </c>
      <c r="C7779" s="60" t="s">
        <v>24</v>
      </c>
      <c r="D7779" s="61">
        <v>5.7</v>
      </c>
      <c r="E7779" s="224">
        <v>0.2772</v>
      </c>
    </row>
    <row r="7780" spans="1:5" x14ac:dyDescent="0.2">
      <c r="A7780" s="223">
        <v>102320</v>
      </c>
      <c r="B7780" s="7" t="s">
        <v>7665</v>
      </c>
      <c r="C7780" s="60" t="s">
        <v>24</v>
      </c>
      <c r="D7780" s="61">
        <v>7.13</v>
      </c>
      <c r="E7780" s="224">
        <v>0.27910000000000001</v>
      </c>
    </row>
    <row r="7781" spans="1:5" x14ac:dyDescent="0.2">
      <c r="A7781" s="223">
        <v>102296</v>
      </c>
      <c r="B7781" s="7" t="s">
        <v>7666</v>
      </c>
      <c r="C7781" s="60" t="s">
        <v>24</v>
      </c>
      <c r="D7781" s="61">
        <v>7.46</v>
      </c>
      <c r="E7781" s="224">
        <v>0.27879999999999999</v>
      </c>
    </row>
    <row r="7782" spans="1:5" x14ac:dyDescent="0.2">
      <c r="A7782" s="223">
        <v>90086</v>
      </c>
      <c r="B7782" s="7" t="s">
        <v>7667</v>
      </c>
      <c r="C7782" s="60" t="s">
        <v>24</v>
      </c>
      <c r="D7782" s="61">
        <v>9.23</v>
      </c>
      <c r="E7782" s="224">
        <v>0.31740000000000002</v>
      </c>
    </row>
    <row r="7783" spans="1:5" x14ac:dyDescent="0.2">
      <c r="A7783" s="223">
        <v>102277</v>
      </c>
      <c r="B7783" s="7" t="s">
        <v>7668</v>
      </c>
      <c r="C7783" s="60" t="s">
        <v>24</v>
      </c>
      <c r="D7783" s="61">
        <v>8.9600000000000009</v>
      </c>
      <c r="E7783" s="224">
        <v>0.317</v>
      </c>
    </row>
    <row r="7784" spans="1:5" x14ac:dyDescent="0.2">
      <c r="A7784" s="223">
        <v>102286</v>
      </c>
      <c r="B7784" s="7" t="s">
        <v>7669</v>
      </c>
      <c r="C7784" s="60" t="s">
        <v>24</v>
      </c>
      <c r="D7784" s="61">
        <v>11.73</v>
      </c>
      <c r="E7784" s="224">
        <v>0.31709999999999999</v>
      </c>
    </row>
    <row r="7785" spans="1:5" x14ac:dyDescent="0.2">
      <c r="A7785" s="223">
        <v>90098</v>
      </c>
      <c r="B7785" s="7" t="s">
        <v>7670</v>
      </c>
      <c r="C7785" s="60" t="s">
        <v>24</v>
      </c>
      <c r="D7785" s="61">
        <v>5.58</v>
      </c>
      <c r="E7785" s="224">
        <v>0.27600000000000002</v>
      </c>
    </row>
    <row r="7786" spans="1:5" x14ac:dyDescent="0.2">
      <c r="A7786" s="223">
        <v>102313</v>
      </c>
      <c r="B7786" s="7" t="s">
        <v>7671</v>
      </c>
      <c r="C7786" s="60" t="s">
        <v>24</v>
      </c>
      <c r="D7786" s="61">
        <v>11.09</v>
      </c>
      <c r="E7786" s="224">
        <v>0.2777</v>
      </c>
    </row>
    <row r="7787" spans="1:5" x14ac:dyDescent="0.2">
      <c r="A7787" s="223">
        <v>102321</v>
      </c>
      <c r="B7787" s="7" t="s">
        <v>7672</v>
      </c>
      <c r="C7787" s="60" t="s">
        <v>24</v>
      </c>
      <c r="D7787" s="61">
        <v>6.98</v>
      </c>
      <c r="E7787" s="224">
        <v>0.27789999999999998</v>
      </c>
    </row>
    <row r="7788" spans="1:5" x14ac:dyDescent="0.2">
      <c r="A7788" s="223">
        <v>102289</v>
      </c>
      <c r="B7788" s="7" t="s">
        <v>7673</v>
      </c>
      <c r="C7788" s="60" t="s">
        <v>24</v>
      </c>
      <c r="D7788" s="61">
        <v>11.61</v>
      </c>
      <c r="E7788" s="224">
        <v>0.2782</v>
      </c>
    </row>
    <row r="7789" spans="1:5" x14ac:dyDescent="0.2">
      <c r="A7789" s="223">
        <v>102297</v>
      </c>
      <c r="B7789" s="7" t="s">
        <v>7674</v>
      </c>
      <c r="C7789" s="60" t="s">
        <v>24</v>
      </c>
      <c r="D7789" s="61">
        <v>7.31</v>
      </c>
      <c r="E7789" s="224">
        <v>0.2777</v>
      </c>
    </row>
    <row r="7790" spans="1:5" x14ac:dyDescent="0.2">
      <c r="A7790" s="223">
        <v>102280</v>
      </c>
      <c r="B7790" s="7" t="s">
        <v>7675</v>
      </c>
      <c r="C7790" s="60" t="s">
        <v>24</v>
      </c>
      <c r="D7790" s="61">
        <v>5.64</v>
      </c>
      <c r="E7790" s="224">
        <v>0.31740000000000002</v>
      </c>
    </row>
    <row r="7791" spans="1:5" x14ac:dyDescent="0.2">
      <c r="A7791" s="223">
        <v>102294</v>
      </c>
      <c r="B7791" s="7" t="s">
        <v>7676</v>
      </c>
      <c r="C7791" s="60" t="s">
        <v>24</v>
      </c>
      <c r="D7791" s="61">
        <v>7.39</v>
      </c>
      <c r="E7791" s="224">
        <v>0.318</v>
      </c>
    </row>
    <row r="7792" spans="1:5" x14ac:dyDescent="0.2">
      <c r="A7792" s="223">
        <v>90090</v>
      </c>
      <c r="B7792" s="7" t="s">
        <v>7677</v>
      </c>
      <c r="C7792" s="60" t="s">
        <v>24</v>
      </c>
      <c r="D7792" s="61">
        <v>8.8800000000000008</v>
      </c>
      <c r="E7792" s="224">
        <v>0.2782</v>
      </c>
    </row>
    <row r="7793" spans="1:5" x14ac:dyDescent="0.2">
      <c r="A7793" s="223">
        <v>102317</v>
      </c>
      <c r="B7793" s="7" t="s">
        <v>7678</v>
      </c>
      <c r="C7793" s="60" t="s">
        <v>24</v>
      </c>
      <c r="D7793" s="61">
        <v>7.26</v>
      </c>
      <c r="E7793" s="224">
        <v>0.31680000000000003</v>
      </c>
    </row>
    <row r="7794" spans="1:5" x14ac:dyDescent="0.2">
      <c r="A7794" s="223">
        <v>102293</v>
      </c>
      <c r="B7794" s="7" t="s">
        <v>7679</v>
      </c>
      <c r="C7794" s="60" t="s">
        <v>24</v>
      </c>
      <c r="D7794" s="61">
        <v>7.61</v>
      </c>
      <c r="E7794" s="224">
        <v>0.318</v>
      </c>
    </row>
    <row r="7795" spans="1:5" x14ac:dyDescent="0.2">
      <c r="A7795" s="223">
        <v>102310</v>
      </c>
      <c r="B7795" s="7" t="s">
        <v>7680</v>
      </c>
      <c r="C7795" s="60" t="s">
        <v>24</v>
      </c>
      <c r="D7795" s="61">
        <v>11.2</v>
      </c>
      <c r="E7795" s="224">
        <v>0.31790000000000002</v>
      </c>
    </row>
    <row r="7796" spans="1:5" x14ac:dyDescent="0.2">
      <c r="A7796" s="223">
        <v>102318</v>
      </c>
      <c r="B7796" s="7" t="s">
        <v>7681</v>
      </c>
      <c r="C7796" s="60" t="s">
        <v>24</v>
      </c>
      <c r="D7796" s="61">
        <v>7.05</v>
      </c>
      <c r="E7796" s="224">
        <v>0.31630000000000003</v>
      </c>
    </row>
    <row r="7797" spans="1:5" x14ac:dyDescent="0.2">
      <c r="A7797" s="223">
        <v>90106</v>
      </c>
      <c r="B7797" s="7" t="s">
        <v>7682</v>
      </c>
      <c r="C7797" s="60" t="s">
        <v>24</v>
      </c>
      <c r="D7797" s="61">
        <v>8.65</v>
      </c>
      <c r="E7797" s="224">
        <v>0.45779999999999998</v>
      </c>
    </row>
    <row r="7798" spans="1:5" x14ac:dyDescent="0.2">
      <c r="A7798" s="223">
        <v>90105</v>
      </c>
      <c r="B7798" s="7" t="s">
        <v>7683</v>
      </c>
      <c r="C7798" s="60" t="s">
        <v>24</v>
      </c>
      <c r="D7798" s="61">
        <v>9.51</v>
      </c>
      <c r="E7798" s="224">
        <v>0.46579999999999999</v>
      </c>
    </row>
    <row r="7799" spans="1:5" x14ac:dyDescent="0.2">
      <c r="A7799" s="223">
        <v>90108</v>
      </c>
      <c r="B7799" s="7" t="s">
        <v>7684</v>
      </c>
      <c r="C7799" s="60" t="s">
        <v>24</v>
      </c>
      <c r="D7799" s="61">
        <v>7.82</v>
      </c>
      <c r="E7799" s="224">
        <v>0.45779999999999998</v>
      </c>
    </row>
    <row r="7800" spans="1:5" x14ac:dyDescent="0.2">
      <c r="A7800" s="223">
        <v>90107</v>
      </c>
      <c r="B7800" s="7" t="s">
        <v>7685</v>
      </c>
      <c r="C7800" s="60" t="s">
        <v>24</v>
      </c>
      <c r="D7800" s="61">
        <v>8.5399999999999991</v>
      </c>
      <c r="E7800" s="224">
        <v>0.45900000000000002</v>
      </c>
    </row>
    <row r="7801" spans="1:5" x14ac:dyDescent="0.2">
      <c r="A7801" s="223">
        <v>102354</v>
      </c>
      <c r="B7801" s="7" t="s">
        <v>7686</v>
      </c>
      <c r="C7801" s="60" t="s">
        <v>24</v>
      </c>
      <c r="D7801" s="61">
        <v>174.06</v>
      </c>
      <c r="E7801" s="224">
        <v>0.46860000000000002</v>
      </c>
    </row>
    <row r="7802" spans="1:5" x14ac:dyDescent="0.2">
      <c r="A7802" s="223">
        <v>102355</v>
      </c>
      <c r="B7802" s="7" t="s">
        <v>7687</v>
      </c>
      <c r="C7802" s="60" t="s">
        <v>24</v>
      </c>
      <c r="D7802" s="61">
        <v>207.5</v>
      </c>
      <c r="E7802" s="224">
        <v>0.52470000000000006</v>
      </c>
    </row>
    <row r="7803" spans="1:5" x14ac:dyDescent="0.2">
      <c r="A7803" s="223">
        <v>102360</v>
      </c>
      <c r="B7803" s="7" t="s">
        <v>7688</v>
      </c>
      <c r="C7803" s="60" t="s">
        <v>24</v>
      </c>
      <c r="D7803" s="61">
        <v>26.17</v>
      </c>
      <c r="E7803" s="224">
        <v>0.33090000000000003</v>
      </c>
    </row>
    <row r="7804" spans="1:5" x14ac:dyDescent="0.2">
      <c r="A7804" s="223">
        <v>102361</v>
      </c>
      <c r="B7804" s="7" t="s">
        <v>7689</v>
      </c>
      <c r="C7804" s="60" t="s">
        <v>24</v>
      </c>
      <c r="D7804" s="61">
        <v>39.340000000000003</v>
      </c>
      <c r="E7804" s="224">
        <v>0.46949999999999997</v>
      </c>
    </row>
    <row r="7805" spans="1:5" x14ac:dyDescent="0.2">
      <c r="A7805" s="223">
        <v>101601</v>
      </c>
      <c r="B7805" s="7" t="s">
        <v>12517</v>
      </c>
      <c r="C7805" s="60" t="s">
        <v>410</v>
      </c>
      <c r="D7805" s="61">
        <v>24.42</v>
      </c>
      <c r="E7805" s="224">
        <v>0.51880000000000004</v>
      </c>
    </row>
    <row r="7806" spans="1:5" x14ac:dyDescent="0.2">
      <c r="A7806" s="223">
        <v>101600</v>
      </c>
      <c r="B7806" s="7" t="s">
        <v>12518</v>
      </c>
      <c r="C7806" s="60" t="s">
        <v>410</v>
      </c>
      <c r="D7806" s="61">
        <v>17.23</v>
      </c>
      <c r="E7806" s="224">
        <v>0.51829999999999998</v>
      </c>
    </row>
    <row r="7807" spans="1:5" x14ac:dyDescent="0.2">
      <c r="A7807" s="223">
        <v>101603</v>
      </c>
      <c r="B7807" s="7" t="s">
        <v>12519</v>
      </c>
      <c r="C7807" s="60" t="s">
        <v>410</v>
      </c>
      <c r="D7807" s="61">
        <v>20.38</v>
      </c>
      <c r="E7807" s="224">
        <v>0.51819999999999999</v>
      </c>
    </row>
    <row r="7808" spans="1:5" x14ac:dyDescent="0.2">
      <c r="A7808" s="223">
        <v>101602</v>
      </c>
      <c r="B7808" s="7" t="s">
        <v>12520</v>
      </c>
      <c r="C7808" s="60" t="s">
        <v>410</v>
      </c>
      <c r="D7808" s="61">
        <v>13.18</v>
      </c>
      <c r="E7808" s="224">
        <v>0.51819999999999999</v>
      </c>
    </row>
    <row r="7809" spans="1:5" x14ac:dyDescent="0.2">
      <c r="A7809" s="223">
        <v>101605</v>
      </c>
      <c r="B7809" s="7" t="s">
        <v>12521</v>
      </c>
      <c r="C7809" s="60" t="s">
        <v>410</v>
      </c>
      <c r="D7809" s="61">
        <v>16.36</v>
      </c>
      <c r="E7809" s="224">
        <v>0.51829999999999998</v>
      </c>
    </row>
    <row r="7810" spans="1:5" x14ac:dyDescent="0.2">
      <c r="A7810" s="223">
        <v>101604</v>
      </c>
      <c r="B7810" s="7" t="s">
        <v>12522</v>
      </c>
      <c r="C7810" s="60" t="s">
        <v>410</v>
      </c>
      <c r="D7810" s="61">
        <v>9.17</v>
      </c>
      <c r="E7810" s="224">
        <v>0.51800000000000002</v>
      </c>
    </row>
    <row r="7811" spans="1:5" x14ac:dyDescent="0.2">
      <c r="A7811" s="223">
        <v>101588</v>
      </c>
      <c r="B7811" s="7" t="s">
        <v>12523</v>
      </c>
      <c r="C7811" s="60" t="s">
        <v>410</v>
      </c>
      <c r="D7811" s="61">
        <v>110.28</v>
      </c>
      <c r="E7811" s="224">
        <v>0.49049999999999999</v>
      </c>
    </row>
    <row r="7812" spans="1:5" x14ac:dyDescent="0.2">
      <c r="A7812" s="223">
        <v>101591</v>
      </c>
      <c r="B7812" s="7" t="s">
        <v>12524</v>
      </c>
      <c r="C7812" s="60" t="s">
        <v>410</v>
      </c>
      <c r="D7812" s="61">
        <v>130.31</v>
      </c>
      <c r="E7812" s="224">
        <v>0.4914</v>
      </c>
    </row>
    <row r="7813" spans="1:5" x14ac:dyDescent="0.2">
      <c r="A7813" s="223">
        <v>101590</v>
      </c>
      <c r="B7813" s="7" t="s">
        <v>12525</v>
      </c>
      <c r="C7813" s="60" t="s">
        <v>410</v>
      </c>
      <c r="D7813" s="61">
        <v>85.88</v>
      </c>
      <c r="E7813" s="224">
        <v>0.48249999999999998</v>
      </c>
    </row>
    <row r="7814" spans="1:5" x14ac:dyDescent="0.2">
      <c r="A7814" s="223">
        <v>101593</v>
      </c>
      <c r="B7814" s="7" t="s">
        <v>12526</v>
      </c>
      <c r="C7814" s="60" t="s">
        <v>410</v>
      </c>
      <c r="D7814" s="61">
        <v>108.16</v>
      </c>
      <c r="E7814" s="224">
        <v>0.47489999999999999</v>
      </c>
    </row>
    <row r="7815" spans="1:5" x14ac:dyDescent="0.2">
      <c r="A7815" s="223">
        <v>101592</v>
      </c>
      <c r="B7815" s="7" t="s">
        <v>12527</v>
      </c>
      <c r="C7815" s="60" t="s">
        <v>410</v>
      </c>
      <c r="D7815" s="61">
        <v>63.41</v>
      </c>
      <c r="E7815" s="224">
        <v>0.45369999999999999</v>
      </c>
    </row>
    <row r="7816" spans="1:5" x14ac:dyDescent="0.2">
      <c r="A7816" s="223">
        <v>101583</v>
      </c>
      <c r="B7816" s="7" t="s">
        <v>12528</v>
      </c>
      <c r="C7816" s="60" t="s">
        <v>410</v>
      </c>
      <c r="D7816" s="61">
        <v>85.75</v>
      </c>
      <c r="E7816" s="224">
        <v>0.62160000000000004</v>
      </c>
    </row>
    <row r="7817" spans="1:5" x14ac:dyDescent="0.2">
      <c r="A7817" s="223">
        <v>101582</v>
      </c>
      <c r="B7817" s="7" t="s">
        <v>12529</v>
      </c>
      <c r="C7817" s="60" t="s">
        <v>410</v>
      </c>
      <c r="D7817" s="61">
        <v>69.16</v>
      </c>
      <c r="E7817" s="224">
        <v>0.54349999999999998</v>
      </c>
    </row>
    <row r="7818" spans="1:5" x14ac:dyDescent="0.2">
      <c r="A7818" s="223">
        <v>101585</v>
      </c>
      <c r="B7818" s="7" t="s">
        <v>12530</v>
      </c>
      <c r="C7818" s="60" t="s">
        <v>410</v>
      </c>
      <c r="D7818" s="61">
        <v>73.790000000000006</v>
      </c>
      <c r="E7818" s="224">
        <v>0.60309999999999997</v>
      </c>
    </row>
    <row r="7819" spans="1:5" x14ac:dyDescent="0.2">
      <c r="A7819" s="223">
        <v>101584</v>
      </c>
      <c r="B7819" s="7" t="s">
        <v>12531</v>
      </c>
      <c r="C7819" s="60" t="s">
        <v>410</v>
      </c>
      <c r="D7819" s="61">
        <v>57.2</v>
      </c>
      <c r="E7819" s="224">
        <v>0.50329999999999997</v>
      </c>
    </row>
    <row r="7820" spans="1:5" x14ac:dyDescent="0.2">
      <c r="A7820" s="223">
        <v>101587</v>
      </c>
      <c r="B7820" s="7" t="s">
        <v>12532</v>
      </c>
      <c r="C7820" s="60" t="s">
        <v>410</v>
      </c>
      <c r="D7820" s="61">
        <v>66.349999999999994</v>
      </c>
      <c r="E7820" s="224">
        <v>0.53820000000000001</v>
      </c>
    </row>
    <row r="7821" spans="1:5" x14ac:dyDescent="0.2">
      <c r="A7821" s="223">
        <v>101586</v>
      </c>
      <c r="B7821" s="7" t="s">
        <v>12533</v>
      </c>
      <c r="C7821" s="60" t="s">
        <v>410</v>
      </c>
      <c r="D7821" s="61">
        <v>49.46</v>
      </c>
      <c r="E7821" s="224">
        <v>0.40439999999999998</v>
      </c>
    </row>
    <row r="7822" spans="1:5" x14ac:dyDescent="0.2">
      <c r="A7822" s="223">
        <v>101577</v>
      </c>
      <c r="B7822" s="7" t="s">
        <v>12534</v>
      </c>
      <c r="C7822" s="60" t="s">
        <v>410</v>
      </c>
      <c r="D7822" s="61">
        <v>53.25</v>
      </c>
      <c r="E7822" s="224">
        <v>0.6321</v>
      </c>
    </row>
    <row r="7823" spans="1:5" x14ac:dyDescent="0.2">
      <c r="A7823" s="223">
        <v>101576</v>
      </c>
      <c r="B7823" s="7" t="s">
        <v>12535</v>
      </c>
      <c r="C7823" s="60" t="s">
        <v>410</v>
      </c>
      <c r="D7823" s="61">
        <v>42.46</v>
      </c>
      <c r="E7823" s="224">
        <v>0.55930000000000002</v>
      </c>
    </row>
    <row r="7824" spans="1:5" x14ac:dyDescent="0.2">
      <c r="A7824" s="223">
        <v>101579</v>
      </c>
      <c r="B7824" s="7" t="s">
        <v>12536</v>
      </c>
      <c r="C7824" s="60" t="s">
        <v>410</v>
      </c>
      <c r="D7824" s="61">
        <v>46.11</v>
      </c>
      <c r="E7824" s="224">
        <v>0.60940000000000005</v>
      </c>
    </row>
    <row r="7825" spans="1:5" x14ac:dyDescent="0.2">
      <c r="A7825" s="223">
        <v>101578</v>
      </c>
      <c r="B7825" s="7" t="s">
        <v>12537</v>
      </c>
      <c r="C7825" s="60" t="s">
        <v>410</v>
      </c>
      <c r="D7825" s="61">
        <v>35.32</v>
      </c>
      <c r="E7825" s="224">
        <v>0.51500000000000001</v>
      </c>
    </row>
    <row r="7826" spans="1:5" x14ac:dyDescent="0.2">
      <c r="A7826" s="223">
        <v>101581</v>
      </c>
      <c r="B7826" s="7" t="s">
        <v>12538</v>
      </c>
      <c r="C7826" s="60" t="s">
        <v>410</v>
      </c>
      <c r="D7826" s="61">
        <v>42.35</v>
      </c>
      <c r="E7826" s="224">
        <v>0.53220000000000001</v>
      </c>
    </row>
    <row r="7827" spans="1:5" x14ac:dyDescent="0.2">
      <c r="A7827" s="223">
        <v>101580</v>
      </c>
      <c r="B7827" s="7" t="s">
        <v>12539</v>
      </c>
      <c r="C7827" s="60" t="s">
        <v>410</v>
      </c>
      <c r="D7827" s="61">
        <v>31.26</v>
      </c>
      <c r="E7827" s="224">
        <v>0.40400000000000003</v>
      </c>
    </row>
    <row r="7828" spans="1:5" x14ac:dyDescent="0.2">
      <c r="A7828" s="223">
        <v>101571</v>
      </c>
      <c r="B7828" s="7" t="s">
        <v>12540</v>
      </c>
      <c r="C7828" s="60" t="s">
        <v>410</v>
      </c>
      <c r="D7828" s="61">
        <v>32.520000000000003</v>
      </c>
      <c r="E7828" s="224">
        <v>0.76939999999999997</v>
      </c>
    </row>
    <row r="7829" spans="1:5" x14ac:dyDescent="0.2">
      <c r="A7829" s="223">
        <v>101570</v>
      </c>
      <c r="B7829" s="7" t="s">
        <v>12541</v>
      </c>
      <c r="C7829" s="60" t="s">
        <v>410</v>
      </c>
      <c r="D7829" s="61">
        <v>24.26</v>
      </c>
      <c r="E7829" s="224">
        <v>0.72709999999999997</v>
      </c>
    </row>
    <row r="7830" spans="1:5" x14ac:dyDescent="0.2">
      <c r="A7830" s="223">
        <v>101573</v>
      </c>
      <c r="B7830" s="7" t="s">
        <v>12542</v>
      </c>
      <c r="C7830" s="60" t="s">
        <v>410</v>
      </c>
      <c r="D7830" s="61">
        <v>27.69</v>
      </c>
      <c r="E7830" s="224">
        <v>0.75439999999999996</v>
      </c>
    </row>
    <row r="7831" spans="1:5" x14ac:dyDescent="0.2">
      <c r="A7831" s="223">
        <v>101572</v>
      </c>
      <c r="B7831" s="7" t="s">
        <v>12543</v>
      </c>
      <c r="C7831" s="60" t="s">
        <v>410</v>
      </c>
      <c r="D7831" s="61">
        <v>19.440000000000001</v>
      </c>
      <c r="E7831" s="224">
        <v>0.69550000000000001</v>
      </c>
    </row>
    <row r="7832" spans="1:5" x14ac:dyDescent="0.2">
      <c r="A7832" s="223">
        <v>101575</v>
      </c>
      <c r="B7832" s="7" t="s">
        <v>12544</v>
      </c>
      <c r="C7832" s="60" t="s">
        <v>410</v>
      </c>
      <c r="D7832" s="61">
        <v>23.95</v>
      </c>
      <c r="E7832" s="224">
        <v>0.69979999999999998</v>
      </c>
    </row>
    <row r="7833" spans="1:5" x14ac:dyDescent="0.2">
      <c r="A7833" s="223">
        <v>101574</v>
      </c>
      <c r="B7833" s="7" t="s">
        <v>12545</v>
      </c>
      <c r="C7833" s="60" t="s">
        <v>410</v>
      </c>
      <c r="D7833" s="61">
        <v>15.4</v>
      </c>
      <c r="E7833" s="224">
        <v>0.60970000000000002</v>
      </c>
    </row>
    <row r="7834" spans="1:5" x14ac:dyDescent="0.2">
      <c r="A7834" s="223">
        <v>101589</v>
      </c>
      <c r="B7834" s="7" t="s">
        <v>12546</v>
      </c>
      <c r="C7834" s="60" t="s">
        <v>410</v>
      </c>
      <c r="D7834" s="61">
        <v>154.71</v>
      </c>
      <c r="E7834" s="224">
        <v>0.49559999999999998</v>
      </c>
    </row>
    <row r="7835" spans="1:5" x14ac:dyDescent="0.2">
      <c r="A7835" s="223">
        <v>106673</v>
      </c>
      <c r="B7835" s="7" t="s">
        <v>12547</v>
      </c>
      <c r="C7835" s="60" t="s">
        <v>410</v>
      </c>
      <c r="D7835" s="61">
        <v>6.58</v>
      </c>
      <c r="E7835" s="224">
        <v>0.9909</v>
      </c>
    </row>
    <row r="7836" spans="1:5" x14ac:dyDescent="0.2">
      <c r="A7836" s="223">
        <v>101617</v>
      </c>
      <c r="B7836" s="7" t="s">
        <v>12548</v>
      </c>
      <c r="C7836" s="60" t="s">
        <v>410</v>
      </c>
      <c r="D7836" s="61">
        <v>3.82</v>
      </c>
      <c r="E7836" s="224">
        <v>0.98429999999999995</v>
      </c>
    </row>
    <row r="7837" spans="1:5" x14ac:dyDescent="0.2">
      <c r="A7837" s="223">
        <v>101620</v>
      </c>
      <c r="B7837" s="7" t="s">
        <v>12549</v>
      </c>
      <c r="C7837" s="60" t="s">
        <v>24</v>
      </c>
      <c r="D7837" s="61">
        <v>213.12</v>
      </c>
      <c r="E7837" s="224">
        <v>0.50439999999999996</v>
      </c>
    </row>
    <row r="7838" spans="1:5" x14ac:dyDescent="0.2">
      <c r="A7838" s="223">
        <v>101625</v>
      </c>
      <c r="B7838" s="7" t="s">
        <v>12550</v>
      </c>
      <c r="C7838" s="60" t="s">
        <v>24</v>
      </c>
      <c r="D7838" s="61">
        <v>196.68</v>
      </c>
      <c r="E7838" s="224">
        <v>0.30740000000000001</v>
      </c>
    </row>
    <row r="7839" spans="1:5" x14ac:dyDescent="0.2">
      <c r="A7839" s="223">
        <v>101621</v>
      </c>
      <c r="B7839" s="7" t="s">
        <v>12551</v>
      </c>
      <c r="C7839" s="60" t="s">
        <v>24</v>
      </c>
      <c r="D7839" s="61">
        <v>251.81</v>
      </c>
      <c r="E7839" s="224">
        <v>0.4975</v>
      </c>
    </row>
    <row r="7840" spans="1:5" x14ac:dyDescent="0.2">
      <c r="A7840" s="223">
        <v>101624</v>
      </c>
      <c r="B7840" s="7" t="s">
        <v>12552</v>
      </c>
      <c r="C7840" s="60" t="s">
        <v>24</v>
      </c>
      <c r="D7840" s="61">
        <v>232.52</v>
      </c>
      <c r="E7840" s="224">
        <v>0.3014</v>
      </c>
    </row>
    <row r="7841" spans="1:5" x14ac:dyDescent="0.2">
      <c r="A7841" s="223">
        <v>106672</v>
      </c>
      <c r="B7841" s="7" t="s">
        <v>12553</v>
      </c>
      <c r="C7841" s="60" t="s">
        <v>410</v>
      </c>
      <c r="D7841" s="61">
        <v>11.13</v>
      </c>
      <c r="E7841" s="224">
        <v>0.99460000000000004</v>
      </c>
    </row>
    <row r="7842" spans="1:5" x14ac:dyDescent="0.2">
      <c r="A7842" s="223">
        <v>101616</v>
      </c>
      <c r="B7842" s="7" t="s">
        <v>12554</v>
      </c>
      <c r="C7842" s="60" t="s">
        <v>410</v>
      </c>
      <c r="D7842" s="61">
        <v>8.3699999999999992</v>
      </c>
      <c r="E7842" s="224">
        <v>0.99280000000000002</v>
      </c>
    </row>
    <row r="7843" spans="1:5" x14ac:dyDescent="0.2">
      <c r="A7843" s="223">
        <v>101618</v>
      </c>
      <c r="B7843" s="7" t="s">
        <v>12555</v>
      </c>
      <c r="C7843" s="60" t="s">
        <v>24</v>
      </c>
      <c r="D7843" s="61">
        <v>240.71</v>
      </c>
      <c r="E7843" s="224">
        <v>0.56079999999999997</v>
      </c>
    </row>
    <row r="7844" spans="1:5" x14ac:dyDescent="0.2">
      <c r="A7844" s="223">
        <v>101622</v>
      </c>
      <c r="B7844" s="7" t="s">
        <v>12556</v>
      </c>
      <c r="C7844" s="60" t="s">
        <v>24</v>
      </c>
      <c r="D7844" s="61">
        <v>253.05</v>
      </c>
      <c r="E7844" s="224">
        <v>0.38300000000000001</v>
      </c>
    </row>
    <row r="7845" spans="1:5" x14ac:dyDescent="0.2">
      <c r="A7845" s="223">
        <v>101619</v>
      </c>
      <c r="B7845" s="7" t="s">
        <v>12557</v>
      </c>
      <c r="C7845" s="60" t="s">
        <v>24</v>
      </c>
      <c r="D7845" s="61">
        <v>279.41000000000003</v>
      </c>
      <c r="E7845" s="224">
        <v>0.54679999999999995</v>
      </c>
    </row>
    <row r="7846" spans="1:5" x14ac:dyDescent="0.2">
      <c r="A7846" s="223">
        <v>101623</v>
      </c>
      <c r="B7846" s="7" t="s">
        <v>12558</v>
      </c>
      <c r="C7846" s="60" t="s">
        <v>24</v>
      </c>
      <c r="D7846" s="61">
        <v>293.43</v>
      </c>
      <c r="E7846" s="224">
        <v>0.37309999999999999</v>
      </c>
    </row>
    <row r="7847" spans="1:5" x14ac:dyDescent="0.2">
      <c r="A7847" s="223">
        <v>104482</v>
      </c>
      <c r="B7847" s="7" t="s">
        <v>7690</v>
      </c>
      <c r="C7847" s="60" t="s">
        <v>188</v>
      </c>
      <c r="D7847" s="61">
        <v>33.32</v>
      </c>
      <c r="E7847" s="224">
        <v>0.96009999999999995</v>
      </c>
    </row>
    <row r="7848" spans="1:5" x14ac:dyDescent="0.2">
      <c r="A7848" s="223">
        <v>104189</v>
      </c>
      <c r="B7848" s="7" t="s">
        <v>7691</v>
      </c>
      <c r="C7848" s="60" t="s">
        <v>24</v>
      </c>
      <c r="D7848" s="61">
        <v>149.4</v>
      </c>
      <c r="E7848" s="224">
        <v>0.30049999999999999</v>
      </c>
    </row>
    <row r="7849" spans="1:5" x14ac:dyDescent="0.2">
      <c r="A7849" s="223">
        <v>104185</v>
      </c>
      <c r="B7849" s="7" t="s">
        <v>7692</v>
      </c>
      <c r="C7849" s="60" t="s">
        <v>43</v>
      </c>
      <c r="D7849" s="61">
        <v>27.99</v>
      </c>
      <c r="E7849" s="224">
        <v>1</v>
      </c>
    </row>
    <row r="7850" spans="1:5" x14ac:dyDescent="0.2">
      <c r="A7850" s="223">
        <v>104184</v>
      </c>
      <c r="B7850" s="7" t="s">
        <v>7693</v>
      </c>
      <c r="C7850" s="60" t="s">
        <v>43</v>
      </c>
      <c r="D7850" s="61">
        <v>40.92</v>
      </c>
      <c r="E7850" s="224">
        <v>0.62609999999999999</v>
      </c>
    </row>
    <row r="7851" spans="1:5" x14ac:dyDescent="0.2">
      <c r="A7851" s="223">
        <v>104190</v>
      </c>
      <c r="B7851" s="7" t="s">
        <v>7694</v>
      </c>
      <c r="C7851" s="60" t="s">
        <v>43</v>
      </c>
      <c r="D7851" s="61">
        <v>755.13</v>
      </c>
      <c r="E7851" s="224">
        <v>1</v>
      </c>
    </row>
    <row r="7852" spans="1:5" x14ac:dyDescent="0.2">
      <c r="A7852" s="223">
        <v>104183</v>
      </c>
      <c r="B7852" s="7" t="s">
        <v>7695</v>
      </c>
      <c r="C7852" s="60" t="s">
        <v>23</v>
      </c>
      <c r="D7852" s="61">
        <v>277.17</v>
      </c>
      <c r="E7852" s="224">
        <v>7.9299999999999995E-2</v>
      </c>
    </row>
    <row r="7853" spans="1:5" x14ac:dyDescent="0.2">
      <c r="A7853" s="223">
        <v>104187</v>
      </c>
      <c r="B7853" s="7" t="s">
        <v>7696</v>
      </c>
      <c r="C7853" s="60" t="s">
        <v>23</v>
      </c>
      <c r="D7853" s="61">
        <v>1349.78</v>
      </c>
      <c r="E7853" s="224">
        <v>3.8399999999999997E-2</v>
      </c>
    </row>
    <row r="7854" spans="1:5" x14ac:dyDescent="0.2">
      <c r="A7854" s="223">
        <v>104186</v>
      </c>
      <c r="B7854" s="7" t="s">
        <v>7697</v>
      </c>
      <c r="C7854" s="60" t="s">
        <v>23</v>
      </c>
      <c r="D7854" s="61">
        <v>290.98</v>
      </c>
      <c r="E7854" s="224">
        <v>0.20549999999999999</v>
      </c>
    </row>
    <row r="7855" spans="1:5" x14ac:dyDescent="0.2">
      <c r="A7855" s="223">
        <v>100674</v>
      </c>
      <c r="B7855" s="7" t="s">
        <v>7698</v>
      </c>
      <c r="C7855" s="60" t="s">
        <v>410</v>
      </c>
      <c r="D7855" s="61">
        <v>912.38</v>
      </c>
      <c r="E7855" s="224">
        <v>3.44E-2</v>
      </c>
    </row>
    <row r="7856" spans="1:5" x14ac:dyDescent="0.2">
      <c r="A7856" s="223">
        <v>94589</v>
      </c>
      <c r="B7856" s="7" t="s">
        <v>7699</v>
      </c>
      <c r="C7856" s="60" t="s">
        <v>23</v>
      </c>
      <c r="D7856" s="61">
        <v>23.09</v>
      </c>
      <c r="E7856" s="224">
        <v>0.56599999999999995</v>
      </c>
    </row>
    <row r="7857" spans="1:5" x14ac:dyDescent="0.2">
      <c r="A7857" s="223">
        <v>94590</v>
      </c>
      <c r="B7857" s="7" t="s">
        <v>7700</v>
      </c>
      <c r="C7857" s="60" t="s">
        <v>23</v>
      </c>
      <c r="D7857" s="61">
        <v>31.16</v>
      </c>
      <c r="E7857" s="224">
        <v>0.52049999999999996</v>
      </c>
    </row>
    <row r="7858" spans="1:5" x14ac:dyDescent="0.2">
      <c r="A7858" s="223">
        <v>94587</v>
      </c>
      <c r="B7858" s="7" t="s">
        <v>7701</v>
      </c>
      <c r="C7858" s="60" t="s">
        <v>23</v>
      </c>
      <c r="D7858" s="61">
        <v>68.349999999999994</v>
      </c>
      <c r="E7858" s="224">
        <v>0.4325</v>
      </c>
    </row>
    <row r="7859" spans="1:5" x14ac:dyDescent="0.2">
      <c r="A7859" s="223">
        <v>94588</v>
      </c>
      <c r="B7859" s="7" t="s">
        <v>7702</v>
      </c>
      <c r="C7859" s="60" t="s">
        <v>23</v>
      </c>
      <c r="D7859" s="61">
        <v>81.069999999999993</v>
      </c>
      <c r="E7859" s="224">
        <v>0.46079999999999999</v>
      </c>
    </row>
    <row r="7860" spans="1:5" x14ac:dyDescent="0.2">
      <c r="A7860" s="223">
        <v>105812</v>
      </c>
      <c r="B7860" s="7" t="s">
        <v>7703</v>
      </c>
      <c r="C7860" s="60" t="s">
        <v>23</v>
      </c>
      <c r="D7860" s="61">
        <v>36.93</v>
      </c>
      <c r="E7860" s="224">
        <v>7.3400000000000007E-2</v>
      </c>
    </row>
    <row r="7861" spans="1:5" x14ac:dyDescent="0.2">
      <c r="A7861" s="223">
        <v>94570</v>
      </c>
      <c r="B7861" s="7" t="s">
        <v>7704</v>
      </c>
      <c r="C7861" s="60" t="s">
        <v>410</v>
      </c>
      <c r="D7861" s="61">
        <v>419.06</v>
      </c>
      <c r="E7861" s="224">
        <v>3.1600000000000003E-2</v>
      </c>
    </row>
    <row r="7862" spans="1:5" x14ac:dyDescent="0.2">
      <c r="A7862" s="223">
        <v>94572</v>
      </c>
      <c r="B7862" s="7" t="s">
        <v>7705</v>
      </c>
      <c r="C7862" s="60" t="s">
        <v>410</v>
      </c>
      <c r="D7862" s="61">
        <v>600.97</v>
      </c>
      <c r="E7862" s="224">
        <v>3.27E-2</v>
      </c>
    </row>
    <row r="7863" spans="1:5" x14ac:dyDescent="0.2">
      <c r="A7863" s="223">
        <v>94573</v>
      </c>
      <c r="B7863" s="7" t="s">
        <v>7706</v>
      </c>
      <c r="C7863" s="60" t="s">
        <v>410</v>
      </c>
      <c r="D7863" s="61">
        <v>467.85</v>
      </c>
      <c r="E7863" s="224">
        <v>2.8199999999999999E-2</v>
      </c>
    </row>
    <row r="7864" spans="1:5" x14ac:dyDescent="0.2">
      <c r="A7864" s="223">
        <v>94569</v>
      </c>
      <c r="B7864" s="7" t="s">
        <v>7707</v>
      </c>
      <c r="C7864" s="60" t="s">
        <v>410</v>
      </c>
      <c r="D7864" s="61">
        <v>789.68</v>
      </c>
      <c r="E7864" s="224">
        <v>5.4100000000000002E-2</v>
      </c>
    </row>
    <row r="7865" spans="1:5" x14ac:dyDescent="0.2">
      <c r="A7865" s="223">
        <v>94562</v>
      </c>
      <c r="B7865" s="7" t="s">
        <v>7708</v>
      </c>
      <c r="C7865" s="60" t="s">
        <v>410</v>
      </c>
      <c r="D7865" s="61">
        <v>535.79999999999995</v>
      </c>
      <c r="E7865" s="224">
        <v>0.1116</v>
      </c>
    </row>
    <row r="7866" spans="1:5" x14ac:dyDescent="0.2">
      <c r="A7866" s="223">
        <v>105813</v>
      </c>
      <c r="B7866" s="7" t="s">
        <v>7709</v>
      </c>
      <c r="C7866" s="60" t="s">
        <v>410</v>
      </c>
      <c r="D7866" s="61">
        <v>926.43</v>
      </c>
      <c r="E7866" s="224">
        <v>0.2369</v>
      </c>
    </row>
    <row r="7867" spans="1:5" x14ac:dyDescent="0.2">
      <c r="A7867" s="223">
        <v>94559</v>
      </c>
      <c r="B7867" s="7" t="s">
        <v>7710</v>
      </c>
      <c r="C7867" s="60" t="s">
        <v>410</v>
      </c>
      <c r="D7867" s="61">
        <v>658.09</v>
      </c>
      <c r="E7867" s="224">
        <v>0.33439999999999998</v>
      </c>
    </row>
    <row r="7868" spans="1:5" x14ac:dyDescent="0.2">
      <c r="A7868" s="223">
        <v>100668</v>
      </c>
      <c r="B7868" s="7" t="s">
        <v>7711</v>
      </c>
      <c r="C7868" s="60" t="s">
        <v>410</v>
      </c>
      <c r="D7868" s="61">
        <v>1778.18</v>
      </c>
      <c r="E7868" s="224">
        <v>9.6100000000000005E-2</v>
      </c>
    </row>
    <row r="7869" spans="1:5" x14ac:dyDescent="0.2">
      <c r="A7869" s="223">
        <v>100670</v>
      </c>
      <c r="B7869" s="7" t="s">
        <v>7712</v>
      </c>
      <c r="C7869" s="60" t="s">
        <v>410</v>
      </c>
      <c r="D7869" s="61">
        <v>1412.74</v>
      </c>
      <c r="E7869" s="224">
        <v>4.5999999999999999E-2</v>
      </c>
    </row>
    <row r="7870" spans="1:5" x14ac:dyDescent="0.2">
      <c r="A7870" s="223">
        <v>100665</v>
      </c>
      <c r="B7870" s="7" t="s">
        <v>7713</v>
      </c>
      <c r="C7870" s="60" t="s">
        <v>410</v>
      </c>
      <c r="D7870" s="61">
        <v>1161.99</v>
      </c>
      <c r="E7870" s="224">
        <v>6.4000000000000001E-2</v>
      </c>
    </row>
    <row r="7871" spans="1:5" x14ac:dyDescent="0.2">
      <c r="A7871" s="223">
        <v>100671</v>
      </c>
      <c r="B7871" s="7" t="s">
        <v>7714</v>
      </c>
      <c r="C7871" s="60" t="s">
        <v>410</v>
      </c>
      <c r="D7871" s="61">
        <v>1752.79</v>
      </c>
      <c r="E7871" s="224">
        <v>3.7100000000000001E-2</v>
      </c>
    </row>
    <row r="7872" spans="1:5" x14ac:dyDescent="0.2">
      <c r="A7872" s="223">
        <v>100667</v>
      </c>
      <c r="B7872" s="7" t="s">
        <v>7715</v>
      </c>
      <c r="C7872" s="60" t="s">
        <v>410</v>
      </c>
      <c r="D7872" s="61">
        <v>1496.74</v>
      </c>
      <c r="E7872" s="224">
        <v>4.9700000000000001E-2</v>
      </c>
    </row>
    <row r="7873" spans="1:5" x14ac:dyDescent="0.2">
      <c r="A7873" s="223">
        <v>100669</v>
      </c>
      <c r="B7873" s="7" t="s">
        <v>7716</v>
      </c>
      <c r="C7873" s="60" t="s">
        <v>410</v>
      </c>
      <c r="D7873" s="61">
        <v>1268.82</v>
      </c>
      <c r="E7873" s="224">
        <v>0.13469999999999999</v>
      </c>
    </row>
    <row r="7874" spans="1:5" x14ac:dyDescent="0.2">
      <c r="A7874" s="223">
        <v>100672</v>
      </c>
      <c r="B7874" s="7" t="s">
        <v>7717</v>
      </c>
      <c r="C7874" s="60" t="s">
        <v>410</v>
      </c>
      <c r="D7874" s="61">
        <v>1131.96</v>
      </c>
      <c r="E7874" s="224">
        <v>5.74E-2</v>
      </c>
    </row>
    <row r="7875" spans="1:5" x14ac:dyDescent="0.2">
      <c r="A7875" s="223">
        <v>100666</v>
      </c>
      <c r="B7875" s="7" t="s">
        <v>7718</v>
      </c>
      <c r="C7875" s="60" t="s">
        <v>410</v>
      </c>
      <c r="D7875" s="61">
        <v>925.2</v>
      </c>
      <c r="E7875" s="224">
        <v>8.0399999999999999E-2</v>
      </c>
    </row>
    <row r="7876" spans="1:5" x14ac:dyDescent="0.2">
      <c r="A7876" s="223">
        <v>105925</v>
      </c>
      <c r="B7876" s="7" t="s">
        <v>7719</v>
      </c>
      <c r="C7876" s="60" t="s">
        <v>23</v>
      </c>
      <c r="D7876" s="61">
        <v>2.5499999999999998</v>
      </c>
      <c r="E7876" s="224">
        <v>0.9647</v>
      </c>
    </row>
    <row r="7877" spans="1:5" x14ac:dyDescent="0.2">
      <c r="A7877" s="223">
        <v>100659</v>
      </c>
      <c r="B7877" s="7" t="s">
        <v>7720</v>
      </c>
      <c r="C7877" s="60" t="s">
        <v>23</v>
      </c>
      <c r="D7877" s="61">
        <v>16.87</v>
      </c>
      <c r="E7877" s="224">
        <v>0.14580000000000001</v>
      </c>
    </row>
    <row r="7878" spans="1:5" x14ac:dyDescent="0.2">
      <c r="A7878" s="223">
        <v>100660</v>
      </c>
      <c r="B7878" s="7" t="s">
        <v>7721</v>
      </c>
      <c r="C7878" s="60" t="s">
        <v>23</v>
      </c>
      <c r="D7878" s="61">
        <v>11.09</v>
      </c>
      <c r="E7878" s="224">
        <v>0.2218</v>
      </c>
    </row>
    <row r="7879" spans="1:5" x14ac:dyDescent="0.2">
      <c r="A7879" s="223">
        <v>100676</v>
      </c>
      <c r="B7879" s="7" t="s">
        <v>7722</v>
      </c>
      <c r="C7879" s="60" t="s">
        <v>43</v>
      </c>
      <c r="D7879" s="61">
        <v>296.31</v>
      </c>
      <c r="E7879" s="224">
        <v>0.37259999999999999</v>
      </c>
    </row>
    <row r="7880" spans="1:5" x14ac:dyDescent="0.2">
      <c r="A7880" s="223">
        <v>90806</v>
      </c>
      <c r="B7880" s="7" t="s">
        <v>7723</v>
      </c>
      <c r="C7880" s="60" t="s">
        <v>43</v>
      </c>
      <c r="D7880" s="61">
        <v>591.82000000000005</v>
      </c>
      <c r="E7880" s="224">
        <v>0.38479999999999998</v>
      </c>
    </row>
    <row r="7881" spans="1:5" x14ac:dyDescent="0.2">
      <c r="A7881" s="223">
        <v>91292</v>
      </c>
      <c r="B7881" s="7" t="s">
        <v>12559</v>
      </c>
      <c r="C7881" s="60" t="s">
        <v>43</v>
      </c>
      <c r="D7881" s="61">
        <v>462.8</v>
      </c>
      <c r="E7881" s="224">
        <v>0.49209999999999998</v>
      </c>
    </row>
    <row r="7882" spans="1:5" x14ac:dyDescent="0.2">
      <c r="A7882" s="223">
        <v>90801</v>
      </c>
      <c r="B7882" s="7" t="s">
        <v>7724</v>
      </c>
      <c r="C7882" s="60" t="s">
        <v>43</v>
      </c>
      <c r="D7882" s="61">
        <v>477.1</v>
      </c>
      <c r="E7882" s="224">
        <v>0.28839999999999999</v>
      </c>
    </row>
    <row r="7883" spans="1:5" x14ac:dyDescent="0.2">
      <c r="A7883" s="223">
        <v>91287</v>
      </c>
      <c r="B7883" s="7" t="s">
        <v>7725</v>
      </c>
      <c r="C7883" s="60" t="s">
        <v>43</v>
      </c>
      <c r="D7883" s="61">
        <v>348.08</v>
      </c>
      <c r="E7883" s="224">
        <v>0.39529999999999998</v>
      </c>
    </row>
    <row r="7884" spans="1:5" x14ac:dyDescent="0.2">
      <c r="A7884" s="223">
        <v>100706</v>
      </c>
      <c r="B7884" s="7" t="s">
        <v>7726</v>
      </c>
      <c r="C7884" s="60" t="s">
        <v>43</v>
      </c>
      <c r="D7884" s="61">
        <v>90.67</v>
      </c>
      <c r="E7884" s="224">
        <v>0.66259999999999997</v>
      </c>
    </row>
    <row r="7885" spans="1:5" x14ac:dyDescent="0.2">
      <c r="A7885" s="223">
        <v>100709</v>
      </c>
      <c r="B7885" s="7" t="s">
        <v>12560</v>
      </c>
      <c r="C7885" s="60" t="s">
        <v>43</v>
      </c>
      <c r="D7885" s="61">
        <v>65.88</v>
      </c>
      <c r="E7885" s="224">
        <v>0.70509999999999995</v>
      </c>
    </row>
    <row r="7886" spans="1:5" x14ac:dyDescent="0.2">
      <c r="A7886" s="223">
        <v>100710</v>
      </c>
      <c r="B7886" s="7" t="s">
        <v>7727</v>
      </c>
      <c r="C7886" s="60" t="s">
        <v>43</v>
      </c>
      <c r="D7886" s="61">
        <v>164.86</v>
      </c>
      <c r="E7886" s="224">
        <v>0.37569999999999998</v>
      </c>
    </row>
    <row r="7887" spans="1:5" x14ac:dyDescent="0.2">
      <c r="A7887" s="223">
        <v>90830</v>
      </c>
      <c r="B7887" s="7" t="s">
        <v>7728</v>
      </c>
      <c r="C7887" s="60" t="s">
        <v>43</v>
      </c>
      <c r="D7887" s="61">
        <v>223.2</v>
      </c>
      <c r="E7887" s="224">
        <v>0.22750000000000001</v>
      </c>
    </row>
    <row r="7888" spans="1:5" x14ac:dyDescent="0.2">
      <c r="A7888" s="223">
        <v>91304</v>
      </c>
      <c r="B7888" s="7" t="s">
        <v>7729</v>
      </c>
      <c r="C7888" s="60" t="s">
        <v>43</v>
      </c>
      <c r="D7888" s="61">
        <v>137.93</v>
      </c>
      <c r="E7888" s="224">
        <v>0.36820000000000003</v>
      </c>
    </row>
    <row r="7889" spans="1:5" x14ac:dyDescent="0.2">
      <c r="A7889" s="223">
        <v>90831</v>
      </c>
      <c r="B7889" s="7" t="s">
        <v>12561</v>
      </c>
      <c r="C7889" s="60" t="s">
        <v>43</v>
      </c>
      <c r="D7889" s="61">
        <v>195.12</v>
      </c>
      <c r="E7889" s="224">
        <v>0.1993</v>
      </c>
    </row>
    <row r="7890" spans="1:5" x14ac:dyDescent="0.2">
      <c r="A7890" s="223">
        <v>91305</v>
      </c>
      <c r="B7890" s="7" t="s">
        <v>12562</v>
      </c>
      <c r="C7890" s="60" t="s">
        <v>43</v>
      </c>
      <c r="D7890" s="61">
        <v>136.46</v>
      </c>
      <c r="E7890" s="224">
        <v>0.28489999999999999</v>
      </c>
    </row>
    <row r="7891" spans="1:5" x14ac:dyDescent="0.2">
      <c r="A7891" s="223">
        <v>91306</v>
      </c>
      <c r="B7891" s="7" t="s">
        <v>12563</v>
      </c>
      <c r="C7891" s="60" t="s">
        <v>43</v>
      </c>
      <c r="D7891" s="61">
        <v>195.12</v>
      </c>
      <c r="E7891" s="224">
        <v>0.1993</v>
      </c>
    </row>
    <row r="7892" spans="1:5" x14ac:dyDescent="0.2">
      <c r="A7892" s="223">
        <v>91307</v>
      </c>
      <c r="B7892" s="7" t="s">
        <v>12564</v>
      </c>
      <c r="C7892" s="60" t="s">
        <v>43</v>
      </c>
      <c r="D7892" s="61">
        <v>116.67</v>
      </c>
      <c r="E7892" s="224">
        <v>0.3332</v>
      </c>
    </row>
    <row r="7893" spans="1:5" x14ac:dyDescent="0.2">
      <c r="A7893" s="223">
        <v>100707</v>
      </c>
      <c r="B7893" s="7" t="s">
        <v>7730</v>
      </c>
      <c r="C7893" s="60" t="s">
        <v>43</v>
      </c>
      <c r="D7893" s="61">
        <v>172.71</v>
      </c>
      <c r="E7893" s="224">
        <v>0.3306</v>
      </c>
    </row>
    <row r="7894" spans="1:5" x14ac:dyDescent="0.2">
      <c r="A7894" s="223">
        <v>100708</v>
      </c>
      <c r="B7894" s="7" t="s">
        <v>7731</v>
      </c>
      <c r="C7894" s="60" t="s">
        <v>43</v>
      </c>
      <c r="D7894" s="61">
        <v>214.53</v>
      </c>
      <c r="E7894" s="224">
        <v>0.29520000000000002</v>
      </c>
    </row>
    <row r="7895" spans="1:5" x14ac:dyDescent="0.2">
      <c r="A7895" s="223">
        <v>91328</v>
      </c>
      <c r="B7895" s="7" t="s">
        <v>7732</v>
      </c>
      <c r="C7895" s="60" t="s">
        <v>43</v>
      </c>
      <c r="D7895" s="61">
        <v>1212.0999999999999</v>
      </c>
      <c r="E7895" s="224">
        <v>0.26100000000000001</v>
      </c>
    </row>
    <row r="7896" spans="1:5" x14ac:dyDescent="0.2">
      <c r="A7896" s="223">
        <v>100687</v>
      </c>
      <c r="B7896" s="7" t="s">
        <v>12565</v>
      </c>
      <c r="C7896" s="60" t="s">
        <v>43</v>
      </c>
      <c r="D7896" s="61">
        <v>1407.22</v>
      </c>
      <c r="E7896" s="224">
        <v>0.25240000000000001</v>
      </c>
    </row>
    <row r="7897" spans="1:5" x14ac:dyDescent="0.2">
      <c r="A7897" s="223">
        <v>100681</v>
      </c>
      <c r="B7897" s="7" t="s">
        <v>7733</v>
      </c>
      <c r="C7897" s="60" t="s">
        <v>43</v>
      </c>
      <c r="D7897" s="61">
        <v>1442.45</v>
      </c>
      <c r="E7897" s="224">
        <v>0.25119999999999998</v>
      </c>
    </row>
    <row r="7898" spans="1:5" x14ac:dyDescent="0.2">
      <c r="A7898" s="223">
        <v>91330</v>
      </c>
      <c r="B7898" s="7" t="s">
        <v>7734</v>
      </c>
      <c r="C7898" s="60" t="s">
        <v>43</v>
      </c>
      <c r="D7898" s="61">
        <v>1247.33</v>
      </c>
      <c r="E7898" s="224">
        <v>0.25940000000000002</v>
      </c>
    </row>
    <row r="7899" spans="1:5" x14ac:dyDescent="0.2">
      <c r="A7899" s="223">
        <v>100689</v>
      </c>
      <c r="B7899" s="7" t="s">
        <v>7735</v>
      </c>
      <c r="C7899" s="60" t="s">
        <v>43</v>
      </c>
      <c r="D7899" s="61">
        <v>1521.3</v>
      </c>
      <c r="E7899" s="224">
        <v>0.25080000000000002</v>
      </c>
    </row>
    <row r="7900" spans="1:5" x14ac:dyDescent="0.2">
      <c r="A7900" s="223">
        <v>91332</v>
      </c>
      <c r="B7900" s="7" t="s">
        <v>7736</v>
      </c>
      <c r="C7900" s="60" t="s">
        <v>43</v>
      </c>
      <c r="D7900" s="61">
        <v>1298.0999999999999</v>
      </c>
      <c r="E7900" s="224">
        <v>0.25480000000000003</v>
      </c>
    </row>
    <row r="7901" spans="1:5" x14ac:dyDescent="0.2">
      <c r="A7901" s="223">
        <v>100688</v>
      </c>
      <c r="B7901" s="7" t="s">
        <v>7737</v>
      </c>
      <c r="C7901" s="60" t="s">
        <v>43</v>
      </c>
      <c r="D7901" s="61">
        <v>1164.05</v>
      </c>
      <c r="E7901" s="224">
        <v>0.30509999999999998</v>
      </c>
    </row>
    <row r="7902" spans="1:5" x14ac:dyDescent="0.2">
      <c r="A7902" s="223">
        <v>91329</v>
      </c>
      <c r="B7902" s="7" t="s">
        <v>7738</v>
      </c>
      <c r="C7902" s="60" t="s">
        <v>43</v>
      </c>
      <c r="D7902" s="61">
        <v>1027.5899999999999</v>
      </c>
      <c r="E7902" s="224">
        <v>0.30780000000000002</v>
      </c>
    </row>
    <row r="7903" spans="1:5" x14ac:dyDescent="0.2">
      <c r="A7903" s="223">
        <v>100682</v>
      </c>
      <c r="B7903" s="7" t="s">
        <v>7739</v>
      </c>
      <c r="C7903" s="60" t="s">
        <v>43</v>
      </c>
      <c r="D7903" s="61">
        <v>1178.3399999999999</v>
      </c>
      <c r="E7903" s="224">
        <v>0.3075</v>
      </c>
    </row>
    <row r="7904" spans="1:5" x14ac:dyDescent="0.2">
      <c r="A7904" s="223">
        <v>91331</v>
      </c>
      <c r="B7904" s="7" t="s">
        <v>7740</v>
      </c>
      <c r="C7904" s="60" t="s">
        <v>43</v>
      </c>
      <c r="D7904" s="61">
        <v>1061.67</v>
      </c>
      <c r="E7904" s="224">
        <v>0.30470000000000003</v>
      </c>
    </row>
    <row r="7905" spans="1:5" x14ac:dyDescent="0.2">
      <c r="A7905" s="223">
        <v>100690</v>
      </c>
      <c r="B7905" s="7" t="s">
        <v>7741</v>
      </c>
      <c r="C7905" s="60" t="s">
        <v>43</v>
      </c>
      <c r="D7905" s="61">
        <v>1249.21</v>
      </c>
      <c r="E7905" s="224">
        <v>0.3054</v>
      </c>
    </row>
    <row r="7906" spans="1:5" x14ac:dyDescent="0.2">
      <c r="A7906" s="223">
        <v>91333</v>
      </c>
      <c r="B7906" s="7" t="s">
        <v>7742</v>
      </c>
      <c r="C7906" s="60" t="s">
        <v>43</v>
      </c>
      <c r="D7906" s="61">
        <v>1111.28</v>
      </c>
      <c r="E7906" s="224">
        <v>0.29759999999999998</v>
      </c>
    </row>
    <row r="7907" spans="1:5" x14ac:dyDescent="0.2">
      <c r="A7907" s="223">
        <v>90845</v>
      </c>
      <c r="B7907" s="7" t="s">
        <v>12566</v>
      </c>
      <c r="C7907" s="60" t="s">
        <v>43</v>
      </c>
      <c r="D7907" s="61">
        <v>1793.17</v>
      </c>
      <c r="E7907" s="224">
        <v>0.22969999999999999</v>
      </c>
    </row>
    <row r="7908" spans="1:5" x14ac:dyDescent="0.2">
      <c r="A7908" s="223">
        <v>90846</v>
      </c>
      <c r="B7908" s="7" t="s">
        <v>12567</v>
      </c>
      <c r="C7908" s="60" t="s">
        <v>43</v>
      </c>
      <c r="D7908" s="61">
        <v>1885.87</v>
      </c>
      <c r="E7908" s="224">
        <v>0.22359999999999999</v>
      </c>
    </row>
    <row r="7909" spans="1:5" x14ac:dyDescent="0.2">
      <c r="A7909" s="223">
        <v>91316</v>
      </c>
      <c r="B7909" s="7" t="s">
        <v>12568</v>
      </c>
      <c r="C7909" s="60" t="s">
        <v>43</v>
      </c>
      <c r="D7909" s="61">
        <v>1521.08</v>
      </c>
      <c r="E7909" s="224">
        <v>0.27079999999999999</v>
      </c>
    </row>
    <row r="7910" spans="1:5" x14ac:dyDescent="0.2">
      <c r="A7910" s="223">
        <v>91317</v>
      </c>
      <c r="B7910" s="7" t="s">
        <v>12569</v>
      </c>
      <c r="C7910" s="60" t="s">
        <v>43</v>
      </c>
      <c r="D7910" s="61">
        <v>1612.62</v>
      </c>
      <c r="E7910" s="224">
        <v>0.26150000000000001</v>
      </c>
    </row>
    <row r="7911" spans="1:5" x14ac:dyDescent="0.2">
      <c r="A7911" s="223">
        <v>90841</v>
      </c>
      <c r="B7911" s="7" t="s">
        <v>7743</v>
      </c>
      <c r="C7911" s="60" t="s">
        <v>43</v>
      </c>
      <c r="D7911" s="61">
        <v>1380.61</v>
      </c>
      <c r="E7911" s="224">
        <v>0.25729999999999997</v>
      </c>
    </row>
    <row r="7912" spans="1:5" x14ac:dyDescent="0.2">
      <c r="A7912" s="223">
        <v>90847</v>
      </c>
      <c r="B7912" s="7" t="s">
        <v>7744</v>
      </c>
      <c r="C7912" s="60" t="s">
        <v>43</v>
      </c>
      <c r="D7912" s="61">
        <v>1185.49</v>
      </c>
      <c r="E7912" s="224">
        <v>0.26679999999999998</v>
      </c>
    </row>
    <row r="7913" spans="1:5" x14ac:dyDescent="0.2">
      <c r="A7913" s="223">
        <v>90842</v>
      </c>
      <c r="B7913" s="7" t="s">
        <v>7745</v>
      </c>
      <c r="C7913" s="60" t="s">
        <v>43</v>
      </c>
      <c r="D7913" s="61">
        <v>1393.01</v>
      </c>
      <c r="E7913" s="224">
        <v>0.2601</v>
      </c>
    </row>
    <row r="7914" spans="1:5" x14ac:dyDescent="0.2">
      <c r="A7914" s="223">
        <v>90848</v>
      </c>
      <c r="B7914" s="7" t="s">
        <v>7746</v>
      </c>
      <c r="C7914" s="60" t="s">
        <v>43</v>
      </c>
      <c r="D7914" s="61">
        <v>1197.8900000000001</v>
      </c>
      <c r="E7914" s="224">
        <v>0.27010000000000001</v>
      </c>
    </row>
    <row r="7915" spans="1:5" x14ac:dyDescent="0.2">
      <c r="A7915" s="223">
        <v>90843</v>
      </c>
      <c r="B7915" s="7" t="s">
        <v>7747</v>
      </c>
      <c r="C7915" s="60" t="s">
        <v>43</v>
      </c>
      <c r="D7915" s="61">
        <v>1455.16</v>
      </c>
      <c r="E7915" s="224">
        <v>0.26219999999999999</v>
      </c>
    </row>
    <row r="7916" spans="1:5" x14ac:dyDescent="0.2">
      <c r="A7916" s="223">
        <v>90849</v>
      </c>
      <c r="B7916" s="7" t="s">
        <v>7748</v>
      </c>
      <c r="C7916" s="60" t="s">
        <v>43</v>
      </c>
      <c r="D7916" s="61">
        <v>1231.96</v>
      </c>
      <c r="E7916" s="224">
        <v>0.26840000000000003</v>
      </c>
    </row>
    <row r="7917" spans="1:5" x14ac:dyDescent="0.2">
      <c r="A7917" s="223">
        <v>90844</v>
      </c>
      <c r="B7917" s="7" t="s">
        <v>7749</v>
      </c>
      <c r="C7917" s="60" t="s">
        <v>43</v>
      </c>
      <c r="D7917" s="61">
        <v>1560.46</v>
      </c>
      <c r="E7917" s="224">
        <v>0.24909999999999999</v>
      </c>
    </row>
    <row r="7918" spans="1:5" x14ac:dyDescent="0.2">
      <c r="A7918" s="223">
        <v>90850</v>
      </c>
      <c r="B7918" s="7" t="s">
        <v>7750</v>
      </c>
      <c r="C7918" s="60" t="s">
        <v>43</v>
      </c>
      <c r="D7918" s="61">
        <v>1337.26</v>
      </c>
      <c r="E7918" s="224">
        <v>0.25269999999999998</v>
      </c>
    </row>
    <row r="7919" spans="1:5" x14ac:dyDescent="0.2">
      <c r="A7919" s="223">
        <v>91312</v>
      </c>
      <c r="B7919" s="7" t="s">
        <v>7751</v>
      </c>
      <c r="C7919" s="60" t="s">
        <v>43</v>
      </c>
      <c r="D7919" s="61">
        <v>1137.44</v>
      </c>
      <c r="E7919" s="224">
        <v>0.31230000000000002</v>
      </c>
    </row>
    <row r="7920" spans="1:5" x14ac:dyDescent="0.2">
      <c r="A7920" s="223">
        <v>91318</v>
      </c>
      <c r="B7920" s="7" t="s">
        <v>7752</v>
      </c>
      <c r="C7920" s="60" t="s">
        <v>43</v>
      </c>
      <c r="D7920" s="61">
        <v>1000.98</v>
      </c>
      <c r="E7920" s="224">
        <v>0.316</v>
      </c>
    </row>
    <row r="7921" spans="1:5" x14ac:dyDescent="0.2">
      <c r="A7921" s="223">
        <v>91313</v>
      </c>
      <c r="B7921" s="7" t="s">
        <v>7753</v>
      </c>
      <c r="C7921" s="60" t="s">
        <v>43</v>
      </c>
      <c r="D7921" s="61">
        <v>1128.9000000000001</v>
      </c>
      <c r="E7921" s="224">
        <v>0.32100000000000001</v>
      </c>
    </row>
    <row r="7922" spans="1:5" x14ac:dyDescent="0.2">
      <c r="A7922" s="223">
        <v>91319</v>
      </c>
      <c r="B7922" s="7" t="s">
        <v>7754</v>
      </c>
      <c r="C7922" s="60" t="s">
        <v>43</v>
      </c>
      <c r="D7922" s="61">
        <v>1012.23</v>
      </c>
      <c r="E7922" s="224">
        <v>0.3196</v>
      </c>
    </row>
    <row r="7923" spans="1:5" x14ac:dyDescent="0.2">
      <c r="A7923" s="223">
        <v>91314</v>
      </c>
      <c r="B7923" s="7" t="s">
        <v>7755</v>
      </c>
      <c r="C7923" s="60" t="s">
        <v>43</v>
      </c>
      <c r="D7923" s="61">
        <v>1183.07</v>
      </c>
      <c r="E7923" s="224">
        <v>0.32240000000000002</v>
      </c>
    </row>
    <row r="7924" spans="1:5" x14ac:dyDescent="0.2">
      <c r="A7924" s="223">
        <v>91320</v>
      </c>
      <c r="B7924" s="7" t="s">
        <v>7756</v>
      </c>
      <c r="C7924" s="60" t="s">
        <v>43</v>
      </c>
      <c r="D7924" s="61">
        <v>1045.1400000000001</v>
      </c>
      <c r="E7924" s="224">
        <v>0.31640000000000001</v>
      </c>
    </row>
    <row r="7925" spans="1:5" x14ac:dyDescent="0.2">
      <c r="A7925" s="223">
        <v>91315</v>
      </c>
      <c r="B7925" s="7" t="s">
        <v>7757</v>
      </c>
      <c r="C7925" s="60" t="s">
        <v>43</v>
      </c>
      <c r="D7925" s="61">
        <v>1287.21</v>
      </c>
      <c r="E7925" s="224">
        <v>0.3019</v>
      </c>
    </row>
    <row r="7926" spans="1:5" x14ac:dyDescent="0.2">
      <c r="A7926" s="223">
        <v>91321</v>
      </c>
      <c r="B7926" s="7" t="s">
        <v>7758</v>
      </c>
      <c r="C7926" s="60" t="s">
        <v>43</v>
      </c>
      <c r="D7926" s="61">
        <v>1149.28</v>
      </c>
      <c r="E7926" s="224">
        <v>0.29399999999999998</v>
      </c>
    </row>
    <row r="7927" spans="1:5" x14ac:dyDescent="0.2">
      <c r="A7927" s="223">
        <v>90851</v>
      </c>
      <c r="B7927" s="7" t="s">
        <v>7759</v>
      </c>
      <c r="C7927" s="60" t="s">
        <v>43</v>
      </c>
      <c r="D7927" s="61">
        <v>1569.97</v>
      </c>
      <c r="E7927" s="224">
        <v>0.23</v>
      </c>
    </row>
    <row r="7928" spans="1:5" x14ac:dyDescent="0.2">
      <c r="A7928" s="223">
        <v>90852</v>
      </c>
      <c r="B7928" s="7" t="s">
        <v>7760</v>
      </c>
      <c r="C7928" s="60" t="s">
        <v>43</v>
      </c>
      <c r="D7928" s="61">
        <v>1662.67</v>
      </c>
      <c r="E7928" s="224">
        <v>0.22309999999999999</v>
      </c>
    </row>
    <row r="7929" spans="1:5" x14ac:dyDescent="0.2">
      <c r="A7929" s="223">
        <v>91322</v>
      </c>
      <c r="B7929" s="7" t="s">
        <v>7761</v>
      </c>
      <c r="C7929" s="60" t="s">
        <v>43</v>
      </c>
      <c r="D7929" s="61">
        <v>1383.15</v>
      </c>
      <c r="E7929" s="224">
        <v>0.2611</v>
      </c>
    </row>
    <row r="7930" spans="1:5" x14ac:dyDescent="0.2">
      <c r="A7930" s="223">
        <v>91323</v>
      </c>
      <c r="B7930" s="7" t="s">
        <v>7762</v>
      </c>
      <c r="C7930" s="60" t="s">
        <v>43</v>
      </c>
      <c r="D7930" s="61">
        <v>1474.69</v>
      </c>
      <c r="E7930" s="224">
        <v>0.2515</v>
      </c>
    </row>
    <row r="7931" spans="1:5" x14ac:dyDescent="0.2">
      <c r="A7931" s="223">
        <v>100678</v>
      </c>
      <c r="B7931" s="7" t="s">
        <v>7763</v>
      </c>
      <c r="C7931" s="60" t="s">
        <v>43</v>
      </c>
      <c r="D7931" s="61">
        <v>1394.88</v>
      </c>
      <c r="E7931" s="224">
        <v>0.25459999999999999</v>
      </c>
    </row>
    <row r="7932" spans="1:5" x14ac:dyDescent="0.2">
      <c r="A7932" s="223">
        <v>91013</v>
      </c>
      <c r="B7932" s="7" t="s">
        <v>7764</v>
      </c>
      <c r="C7932" s="60" t="s">
        <v>43</v>
      </c>
      <c r="D7932" s="61">
        <v>1199.76</v>
      </c>
      <c r="E7932" s="224">
        <v>0.2636</v>
      </c>
    </row>
    <row r="7933" spans="1:5" x14ac:dyDescent="0.2">
      <c r="A7933" s="223">
        <v>100680</v>
      </c>
      <c r="B7933" s="7" t="s">
        <v>7765</v>
      </c>
      <c r="C7933" s="60" t="s">
        <v>43</v>
      </c>
      <c r="D7933" s="61">
        <v>1407.95</v>
      </c>
      <c r="E7933" s="224">
        <v>0.25740000000000002</v>
      </c>
    </row>
    <row r="7934" spans="1:5" x14ac:dyDescent="0.2">
      <c r="A7934" s="223">
        <v>91014</v>
      </c>
      <c r="B7934" s="7" t="s">
        <v>7766</v>
      </c>
      <c r="C7934" s="60" t="s">
        <v>43</v>
      </c>
      <c r="D7934" s="61">
        <v>1212.83</v>
      </c>
      <c r="E7934" s="224">
        <v>0.26669999999999999</v>
      </c>
    </row>
    <row r="7935" spans="1:5" x14ac:dyDescent="0.2">
      <c r="A7935" s="223">
        <v>100683</v>
      </c>
      <c r="B7935" s="7" t="s">
        <v>7767</v>
      </c>
      <c r="C7935" s="60" t="s">
        <v>43</v>
      </c>
      <c r="D7935" s="61">
        <v>1513.07</v>
      </c>
      <c r="E7935" s="224">
        <v>0.25209999999999999</v>
      </c>
    </row>
    <row r="7936" spans="1:5" x14ac:dyDescent="0.2">
      <c r="A7936" s="223">
        <v>91015</v>
      </c>
      <c r="B7936" s="7" t="s">
        <v>7768</v>
      </c>
      <c r="C7936" s="60" t="s">
        <v>43</v>
      </c>
      <c r="D7936" s="61">
        <v>1289.8699999999999</v>
      </c>
      <c r="E7936" s="224">
        <v>0.25640000000000002</v>
      </c>
    </row>
    <row r="7937" spans="1:5" x14ac:dyDescent="0.2">
      <c r="A7937" s="223">
        <v>100685</v>
      </c>
      <c r="B7937" s="7" t="s">
        <v>7769</v>
      </c>
      <c r="C7937" s="60" t="s">
        <v>43</v>
      </c>
      <c r="D7937" s="61">
        <v>1573.1</v>
      </c>
      <c r="E7937" s="224">
        <v>0.24709999999999999</v>
      </c>
    </row>
    <row r="7938" spans="1:5" x14ac:dyDescent="0.2">
      <c r="A7938" s="223">
        <v>91016</v>
      </c>
      <c r="B7938" s="7" t="s">
        <v>7770</v>
      </c>
      <c r="C7938" s="60" t="s">
        <v>43</v>
      </c>
      <c r="D7938" s="61">
        <v>1349.9</v>
      </c>
      <c r="E7938" s="224">
        <v>0.25030000000000002</v>
      </c>
    </row>
    <row r="7939" spans="1:5" x14ac:dyDescent="0.2">
      <c r="A7939" s="223">
        <v>100679</v>
      </c>
      <c r="B7939" s="7" t="s">
        <v>7771</v>
      </c>
      <c r="C7939" s="60" t="s">
        <v>43</v>
      </c>
      <c r="D7939" s="61">
        <v>1151.71</v>
      </c>
      <c r="E7939" s="224">
        <v>0.30840000000000001</v>
      </c>
    </row>
    <row r="7940" spans="1:5" x14ac:dyDescent="0.2">
      <c r="A7940" s="223">
        <v>91324</v>
      </c>
      <c r="B7940" s="7" t="s">
        <v>7772</v>
      </c>
      <c r="C7940" s="60" t="s">
        <v>43</v>
      </c>
      <c r="D7940" s="61">
        <v>1015.25</v>
      </c>
      <c r="E7940" s="224">
        <v>0.31159999999999999</v>
      </c>
    </row>
    <row r="7941" spans="1:5" x14ac:dyDescent="0.2">
      <c r="A7941" s="223">
        <v>100712</v>
      </c>
      <c r="B7941" s="7" t="s">
        <v>7773</v>
      </c>
      <c r="C7941" s="60" t="s">
        <v>43</v>
      </c>
      <c r="D7941" s="61">
        <v>1143.8399999999999</v>
      </c>
      <c r="E7941" s="224">
        <v>0.31680000000000003</v>
      </c>
    </row>
    <row r="7942" spans="1:5" x14ac:dyDescent="0.2">
      <c r="A7942" s="223">
        <v>91325</v>
      </c>
      <c r="B7942" s="7" t="s">
        <v>7774</v>
      </c>
      <c r="C7942" s="60" t="s">
        <v>43</v>
      </c>
      <c r="D7942" s="61">
        <v>1027.17</v>
      </c>
      <c r="E7942" s="224">
        <v>0.31490000000000001</v>
      </c>
    </row>
    <row r="7943" spans="1:5" x14ac:dyDescent="0.2">
      <c r="A7943" s="223">
        <v>100684</v>
      </c>
      <c r="B7943" s="7" t="s">
        <v>7775</v>
      </c>
      <c r="C7943" s="60" t="s">
        <v>43</v>
      </c>
      <c r="D7943" s="61">
        <v>1240.98</v>
      </c>
      <c r="E7943" s="224">
        <v>0.30740000000000001</v>
      </c>
    </row>
    <row r="7944" spans="1:5" x14ac:dyDescent="0.2">
      <c r="A7944" s="223">
        <v>91326</v>
      </c>
      <c r="B7944" s="7" t="s">
        <v>7776</v>
      </c>
      <c r="C7944" s="60" t="s">
        <v>43</v>
      </c>
      <c r="D7944" s="61">
        <v>1103.05</v>
      </c>
      <c r="E7944" s="224">
        <v>0.29980000000000001</v>
      </c>
    </row>
    <row r="7945" spans="1:5" x14ac:dyDescent="0.2">
      <c r="A7945" s="223">
        <v>100686</v>
      </c>
      <c r="B7945" s="7" t="s">
        <v>12570</v>
      </c>
      <c r="C7945" s="60" t="s">
        <v>43</v>
      </c>
      <c r="D7945" s="61">
        <v>1299.8499999999999</v>
      </c>
      <c r="E7945" s="224">
        <v>0.29899999999999999</v>
      </c>
    </row>
    <row r="7946" spans="1:5" x14ac:dyDescent="0.2">
      <c r="A7946" s="223">
        <v>91327</v>
      </c>
      <c r="B7946" s="7" t="s">
        <v>7777</v>
      </c>
      <c r="C7946" s="60" t="s">
        <v>43</v>
      </c>
      <c r="D7946" s="61">
        <v>1161.92</v>
      </c>
      <c r="E7946" s="224">
        <v>0.2908</v>
      </c>
    </row>
    <row r="7947" spans="1:5" x14ac:dyDescent="0.2">
      <c r="A7947" s="223">
        <v>100693</v>
      </c>
      <c r="B7947" s="7" t="s">
        <v>7778</v>
      </c>
      <c r="C7947" s="60" t="s">
        <v>43</v>
      </c>
      <c r="D7947" s="61">
        <v>2296.86</v>
      </c>
      <c r="E7947" s="224">
        <v>0.17929999999999999</v>
      </c>
    </row>
    <row r="7948" spans="1:5" x14ac:dyDescent="0.2">
      <c r="A7948" s="223">
        <v>91336</v>
      </c>
      <c r="B7948" s="7" t="s">
        <v>12571</v>
      </c>
      <c r="C7948" s="60" t="s">
        <v>43</v>
      </c>
      <c r="D7948" s="61">
        <v>2073.66</v>
      </c>
      <c r="E7948" s="224">
        <v>0.1741</v>
      </c>
    </row>
    <row r="7949" spans="1:5" x14ac:dyDescent="0.2">
      <c r="A7949" s="223">
        <v>100694</v>
      </c>
      <c r="B7949" s="7" t="s">
        <v>7779</v>
      </c>
      <c r="C7949" s="60" t="s">
        <v>43</v>
      </c>
      <c r="D7949" s="61">
        <v>2024.77</v>
      </c>
      <c r="E7949" s="224">
        <v>0.2034</v>
      </c>
    </row>
    <row r="7950" spans="1:5" x14ac:dyDescent="0.2">
      <c r="A7950" s="223">
        <v>91337</v>
      </c>
      <c r="B7950" s="7" t="s">
        <v>12572</v>
      </c>
      <c r="C7950" s="60" t="s">
        <v>43</v>
      </c>
      <c r="D7950" s="61">
        <v>1886.84</v>
      </c>
      <c r="E7950" s="224">
        <v>0.19139999999999999</v>
      </c>
    </row>
    <row r="7951" spans="1:5" x14ac:dyDescent="0.2">
      <c r="A7951" s="223">
        <v>100691</v>
      </c>
      <c r="B7951" s="7" t="s">
        <v>7780</v>
      </c>
      <c r="C7951" s="60" t="s">
        <v>43</v>
      </c>
      <c r="D7951" s="61">
        <v>1931.95</v>
      </c>
      <c r="E7951" s="224">
        <v>0.19750000000000001</v>
      </c>
    </row>
    <row r="7952" spans="1:5" x14ac:dyDescent="0.2">
      <c r="A7952" s="223">
        <v>100692</v>
      </c>
      <c r="B7952" s="7" t="s">
        <v>7781</v>
      </c>
      <c r="C7952" s="60" t="s">
        <v>43</v>
      </c>
      <c r="D7952" s="61">
        <v>1659.86</v>
      </c>
      <c r="E7952" s="224">
        <v>0.2298</v>
      </c>
    </row>
    <row r="7953" spans="1:5" x14ac:dyDescent="0.2">
      <c r="A7953" s="223">
        <v>91334</v>
      </c>
      <c r="B7953" s="7" t="s">
        <v>7782</v>
      </c>
      <c r="C7953" s="60" t="s">
        <v>43</v>
      </c>
      <c r="D7953" s="61">
        <v>1708.75</v>
      </c>
      <c r="E7953" s="224">
        <v>0.19350000000000001</v>
      </c>
    </row>
    <row r="7954" spans="1:5" x14ac:dyDescent="0.2">
      <c r="A7954" s="223">
        <v>91335</v>
      </c>
      <c r="B7954" s="7" t="s">
        <v>7783</v>
      </c>
      <c r="C7954" s="60" t="s">
        <v>43</v>
      </c>
      <c r="D7954" s="61">
        <v>1521.93</v>
      </c>
      <c r="E7954" s="224">
        <v>0.21729999999999999</v>
      </c>
    </row>
    <row r="7955" spans="1:5" x14ac:dyDescent="0.2">
      <c r="A7955" s="223">
        <v>90788</v>
      </c>
      <c r="B7955" s="7" t="s">
        <v>7784</v>
      </c>
      <c r="C7955" s="60" t="s">
        <v>43</v>
      </c>
      <c r="D7955" s="61">
        <v>1071.68</v>
      </c>
      <c r="E7955" s="224">
        <v>4.5400000000000003E-2</v>
      </c>
    </row>
    <row r="7956" spans="1:5" x14ac:dyDescent="0.2">
      <c r="A7956" s="223">
        <v>90789</v>
      </c>
      <c r="B7956" s="7" t="s">
        <v>7785</v>
      </c>
      <c r="C7956" s="60" t="s">
        <v>43</v>
      </c>
      <c r="D7956" s="61">
        <v>1073.49</v>
      </c>
      <c r="E7956" s="224">
        <v>4.7E-2</v>
      </c>
    </row>
    <row r="7957" spans="1:5" x14ac:dyDescent="0.2">
      <c r="A7957" s="223">
        <v>90790</v>
      </c>
      <c r="B7957" s="7" t="s">
        <v>7786</v>
      </c>
      <c r="C7957" s="60" t="s">
        <v>43</v>
      </c>
      <c r="D7957" s="61">
        <v>1106.1300000000001</v>
      </c>
      <c r="E7957" s="224">
        <v>4.7199999999999999E-2</v>
      </c>
    </row>
    <row r="7958" spans="1:5" x14ac:dyDescent="0.2">
      <c r="A7958" s="223">
        <v>100675</v>
      </c>
      <c r="B7958" s="7" t="s">
        <v>7787</v>
      </c>
      <c r="C7958" s="60" t="s">
        <v>43</v>
      </c>
      <c r="D7958" s="61">
        <v>1194.19</v>
      </c>
      <c r="E7958" s="224">
        <v>4.53E-2</v>
      </c>
    </row>
    <row r="7959" spans="1:5" x14ac:dyDescent="0.2">
      <c r="A7959" s="223">
        <v>90794</v>
      </c>
      <c r="B7959" s="7" t="s">
        <v>7788</v>
      </c>
      <c r="C7959" s="60" t="s">
        <v>43</v>
      </c>
      <c r="D7959" s="61">
        <v>932.01</v>
      </c>
      <c r="E7959" s="224">
        <v>0.1237</v>
      </c>
    </row>
    <row r="7960" spans="1:5" x14ac:dyDescent="0.2">
      <c r="A7960" s="223">
        <v>90796</v>
      </c>
      <c r="B7960" s="7" t="s">
        <v>7789</v>
      </c>
      <c r="C7960" s="60" t="s">
        <v>43</v>
      </c>
      <c r="D7960" s="61">
        <v>942.9</v>
      </c>
      <c r="E7960" s="224">
        <v>0.13350000000000001</v>
      </c>
    </row>
    <row r="7961" spans="1:5" x14ac:dyDescent="0.2">
      <c r="A7961" s="223">
        <v>90797</v>
      </c>
      <c r="B7961" s="7" t="s">
        <v>7790</v>
      </c>
      <c r="C7961" s="60" t="s">
        <v>43</v>
      </c>
      <c r="D7961" s="61">
        <v>948.35</v>
      </c>
      <c r="E7961" s="224">
        <v>0.13830000000000001</v>
      </c>
    </row>
    <row r="7962" spans="1:5" x14ac:dyDescent="0.2">
      <c r="A7962" s="223">
        <v>90791</v>
      </c>
      <c r="B7962" s="7" t="s">
        <v>7791</v>
      </c>
      <c r="C7962" s="60" t="s">
        <v>43</v>
      </c>
      <c r="D7962" s="61">
        <v>1293.94</v>
      </c>
      <c r="E7962" s="224">
        <v>4.8399999999999999E-2</v>
      </c>
    </row>
    <row r="7963" spans="1:5" x14ac:dyDescent="0.2">
      <c r="A7963" s="223">
        <v>90793</v>
      </c>
      <c r="B7963" s="7" t="s">
        <v>7792</v>
      </c>
      <c r="C7963" s="60" t="s">
        <v>43</v>
      </c>
      <c r="D7963" s="61">
        <v>1348.08</v>
      </c>
      <c r="E7963" s="224">
        <v>5.4300000000000001E-2</v>
      </c>
    </row>
    <row r="7964" spans="1:5" x14ac:dyDescent="0.2">
      <c r="A7964" s="223">
        <v>90798</v>
      </c>
      <c r="B7964" s="7" t="s">
        <v>7793</v>
      </c>
      <c r="C7964" s="60" t="s">
        <v>43</v>
      </c>
      <c r="D7964" s="61">
        <v>1371.47</v>
      </c>
      <c r="E7964" s="224">
        <v>0.1017</v>
      </c>
    </row>
    <row r="7965" spans="1:5" x14ac:dyDescent="0.2">
      <c r="A7965" s="223">
        <v>90799</v>
      </c>
      <c r="B7965" s="7" t="s">
        <v>7794</v>
      </c>
      <c r="C7965" s="60" t="s">
        <v>43</v>
      </c>
      <c r="D7965" s="61">
        <v>1410.57</v>
      </c>
      <c r="E7965" s="224">
        <v>0.1031</v>
      </c>
    </row>
    <row r="7966" spans="1:5" x14ac:dyDescent="0.2">
      <c r="A7966" s="223">
        <v>100704</v>
      </c>
      <c r="B7966" s="7" t="s">
        <v>7795</v>
      </c>
      <c r="C7966" s="60" t="s">
        <v>43</v>
      </c>
      <c r="D7966" s="61">
        <v>81.63</v>
      </c>
      <c r="E7966" s="224">
        <v>0.32969999999999999</v>
      </c>
    </row>
    <row r="7967" spans="1:5" x14ac:dyDescent="0.2">
      <c r="A7967" s="223">
        <v>90838</v>
      </c>
      <c r="B7967" s="7" t="s">
        <v>12573</v>
      </c>
      <c r="C7967" s="60" t="s">
        <v>43</v>
      </c>
      <c r="D7967" s="61">
        <v>1551.28</v>
      </c>
      <c r="E7967" s="224">
        <v>0.1069</v>
      </c>
    </row>
    <row r="7968" spans="1:5" x14ac:dyDescent="0.2">
      <c r="A7968" s="223">
        <v>94805</v>
      </c>
      <c r="B7968" s="7" t="s">
        <v>7796</v>
      </c>
      <c r="C7968" s="60" t="s">
        <v>43</v>
      </c>
      <c r="D7968" s="61">
        <v>1179.54</v>
      </c>
      <c r="E7968" s="224">
        <v>2.9499999999999998E-2</v>
      </c>
    </row>
    <row r="7969" spans="1:5" x14ac:dyDescent="0.2">
      <c r="A7969" s="223">
        <v>106145</v>
      </c>
      <c r="B7969" s="7" t="s">
        <v>7797</v>
      </c>
      <c r="C7969" s="60" t="s">
        <v>43</v>
      </c>
      <c r="D7969" s="61">
        <v>1168.8499999999999</v>
      </c>
      <c r="E7969" s="224">
        <v>7.0000000000000007E-2</v>
      </c>
    </row>
    <row r="7970" spans="1:5" x14ac:dyDescent="0.2">
      <c r="A7970" s="223">
        <v>106146</v>
      </c>
      <c r="B7970" s="7" t="s">
        <v>12574</v>
      </c>
      <c r="C7970" s="60" t="s">
        <v>43</v>
      </c>
      <c r="D7970" s="61">
        <v>716.19</v>
      </c>
      <c r="E7970" s="224">
        <v>0.12620000000000001</v>
      </c>
    </row>
    <row r="7971" spans="1:5" x14ac:dyDescent="0.2">
      <c r="A7971" s="223">
        <v>100702</v>
      </c>
      <c r="B7971" s="7" t="s">
        <v>7798</v>
      </c>
      <c r="C7971" s="60" t="s">
        <v>410</v>
      </c>
      <c r="D7971" s="61">
        <v>658.01</v>
      </c>
      <c r="E7971" s="224">
        <v>2.29E-2</v>
      </c>
    </row>
    <row r="7972" spans="1:5" x14ac:dyDescent="0.2">
      <c r="A7972" s="223">
        <v>100701</v>
      </c>
      <c r="B7972" s="7" t="s">
        <v>7799</v>
      </c>
      <c r="C7972" s="60" t="s">
        <v>410</v>
      </c>
      <c r="D7972" s="61">
        <v>632.63</v>
      </c>
      <c r="E7972" s="224">
        <v>7.8100000000000003E-2</v>
      </c>
    </row>
    <row r="7973" spans="1:5" x14ac:dyDescent="0.2">
      <c r="A7973" s="223">
        <v>100700</v>
      </c>
      <c r="B7973" s="7" t="s">
        <v>7800</v>
      </c>
      <c r="C7973" s="60" t="s">
        <v>43</v>
      </c>
      <c r="D7973" s="61">
        <v>1139.49</v>
      </c>
      <c r="E7973" s="224">
        <v>0.2064</v>
      </c>
    </row>
    <row r="7974" spans="1:5" x14ac:dyDescent="0.2">
      <c r="A7974" s="223">
        <v>91295</v>
      </c>
      <c r="B7974" s="7" t="s">
        <v>12575</v>
      </c>
      <c r="C7974" s="60" t="s">
        <v>43</v>
      </c>
      <c r="D7974" s="61">
        <v>458.33</v>
      </c>
      <c r="E7974" s="224">
        <v>0.14180000000000001</v>
      </c>
    </row>
    <row r="7975" spans="1:5" x14ac:dyDescent="0.2">
      <c r="A7975" s="223">
        <v>91296</v>
      </c>
      <c r="B7975" s="7" t="s">
        <v>12576</v>
      </c>
      <c r="C7975" s="60" t="s">
        <v>43</v>
      </c>
      <c r="D7975" s="61">
        <v>490.19</v>
      </c>
      <c r="E7975" s="224">
        <v>0.1462</v>
      </c>
    </row>
    <row r="7976" spans="1:5" x14ac:dyDescent="0.2">
      <c r="A7976" s="223">
        <v>91297</v>
      </c>
      <c r="B7976" s="7" t="s">
        <v>7801</v>
      </c>
      <c r="C7976" s="60" t="s">
        <v>43</v>
      </c>
      <c r="D7976" s="61">
        <v>537.58000000000004</v>
      </c>
      <c r="E7976" s="224">
        <v>0.14580000000000001</v>
      </c>
    </row>
    <row r="7977" spans="1:5" x14ac:dyDescent="0.2">
      <c r="A7977" s="223">
        <v>90820</v>
      </c>
      <c r="B7977" s="7" t="s">
        <v>7802</v>
      </c>
      <c r="C7977" s="60" t="s">
        <v>43</v>
      </c>
      <c r="D7977" s="61">
        <v>431.72</v>
      </c>
      <c r="E7977" s="224">
        <v>0.15049999999999999</v>
      </c>
    </row>
    <row r="7978" spans="1:5" x14ac:dyDescent="0.2">
      <c r="A7978" s="223">
        <v>90821</v>
      </c>
      <c r="B7978" s="7" t="s">
        <v>7803</v>
      </c>
      <c r="C7978" s="60" t="s">
        <v>43</v>
      </c>
      <c r="D7978" s="61">
        <v>440.75</v>
      </c>
      <c r="E7978" s="224">
        <v>0.16259999999999999</v>
      </c>
    </row>
    <row r="7979" spans="1:5" x14ac:dyDescent="0.2">
      <c r="A7979" s="223">
        <v>90822</v>
      </c>
      <c r="B7979" s="7" t="s">
        <v>7804</v>
      </c>
      <c r="C7979" s="60" t="s">
        <v>43</v>
      </c>
      <c r="D7979" s="61">
        <v>471.44</v>
      </c>
      <c r="E7979" s="224">
        <v>0.16619999999999999</v>
      </c>
    </row>
    <row r="7980" spans="1:5" x14ac:dyDescent="0.2">
      <c r="A7980" s="223">
        <v>90823</v>
      </c>
      <c r="B7980" s="7" t="s">
        <v>7805</v>
      </c>
      <c r="C7980" s="60" t="s">
        <v>43</v>
      </c>
      <c r="D7980" s="61">
        <v>573.37</v>
      </c>
      <c r="E7980" s="224">
        <v>0.1484</v>
      </c>
    </row>
    <row r="7981" spans="1:5" x14ac:dyDescent="0.2">
      <c r="A7981" s="223">
        <v>90824</v>
      </c>
      <c r="B7981" s="7" t="s">
        <v>12577</v>
      </c>
      <c r="C7981" s="60" t="s">
        <v>43</v>
      </c>
      <c r="D7981" s="61">
        <v>809.45</v>
      </c>
      <c r="E7981" s="224">
        <v>0.13439999999999999</v>
      </c>
    </row>
    <row r="7982" spans="1:5" x14ac:dyDescent="0.2">
      <c r="A7982" s="223">
        <v>91009</v>
      </c>
      <c r="B7982" s="7" t="s">
        <v>7806</v>
      </c>
      <c r="C7982" s="60" t="s">
        <v>43</v>
      </c>
      <c r="D7982" s="61">
        <v>445.99</v>
      </c>
      <c r="E7982" s="224">
        <v>0.1457</v>
      </c>
    </row>
    <row r="7983" spans="1:5" x14ac:dyDescent="0.2">
      <c r="A7983" s="223">
        <v>91010</v>
      </c>
      <c r="B7983" s="7" t="s">
        <v>7807</v>
      </c>
      <c r="C7983" s="60" t="s">
        <v>43</v>
      </c>
      <c r="D7983" s="61">
        <v>455.69</v>
      </c>
      <c r="E7983" s="224">
        <v>0.1573</v>
      </c>
    </row>
    <row r="7984" spans="1:5" x14ac:dyDescent="0.2">
      <c r="A7984" s="223">
        <v>91011</v>
      </c>
      <c r="B7984" s="7" t="s">
        <v>7808</v>
      </c>
      <c r="C7984" s="60" t="s">
        <v>43</v>
      </c>
      <c r="D7984" s="61">
        <v>529.35</v>
      </c>
      <c r="E7984" s="224">
        <v>0.14799999999999999</v>
      </c>
    </row>
    <row r="7985" spans="1:5" x14ac:dyDescent="0.2">
      <c r="A7985" s="223">
        <v>91012</v>
      </c>
      <c r="B7985" s="7" t="s">
        <v>7809</v>
      </c>
      <c r="C7985" s="60" t="s">
        <v>43</v>
      </c>
      <c r="D7985" s="61">
        <v>586.01</v>
      </c>
      <c r="E7985" s="224">
        <v>0.1452</v>
      </c>
    </row>
    <row r="7986" spans="1:5" x14ac:dyDescent="0.2">
      <c r="A7986" s="223">
        <v>91298</v>
      </c>
      <c r="B7986" s="7" t="s">
        <v>7810</v>
      </c>
      <c r="C7986" s="60" t="s">
        <v>43</v>
      </c>
      <c r="D7986" s="61">
        <v>948.23</v>
      </c>
      <c r="E7986" s="224">
        <v>8.2600000000000007E-2</v>
      </c>
    </row>
    <row r="7987" spans="1:5" x14ac:dyDescent="0.2">
      <c r="A7987" s="223">
        <v>90825</v>
      </c>
      <c r="B7987" s="7" t="s">
        <v>12578</v>
      </c>
      <c r="C7987" s="60" t="s">
        <v>43</v>
      </c>
      <c r="D7987" s="61">
        <v>898.78</v>
      </c>
      <c r="E7987" s="224">
        <v>0.1313</v>
      </c>
    </row>
    <row r="7988" spans="1:5" x14ac:dyDescent="0.2">
      <c r="A7988" s="223">
        <v>91299</v>
      </c>
      <c r="B7988" s="7" t="s">
        <v>12579</v>
      </c>
      <c r="C7988" s="60" t="s">
        <v>43</v>
      </c>
      <c r="D7988" s="61">
        <v>1313.14</v>
      </c>
      <c r="E7988" s="224">
        <v>8.2799999999999999E-2</v>
      </c>
    </row>
    <row r="7989" spans="1:5" x14ac:dyDescent="0.2">
      <c r="A7989" s="223">
        <v>91341</v>
      </c>
      <c r="B7989" s="7" t="s">
        <v>7811</v>
      </c>
      <c r="C7989" s="60" t="s">
        <v>410</v>
      </c>
      <c r="D7989" s="61">
        <v>896.33</v>
      </c>
      <c r="E7989" s="224">
        <v>2.2800000000000001E-2</v>
      </c>
    </row>
    <row r="7990" spans="1:5" x14ac:dyDescent="0.2">
      <c r="A7990" s="223">
        <v>94806</v>
      </c>
      <c r="B7990" s="7" t="s">
        <v>12580</v>
      </c>
      <c r="C7990" s="60" t="s">
        <v>43</v>
      </c>
      <c r="D7990" s="61">
        <v>732.72</v>
      </c>
      <c r="E7990" s="224">
        <v>6.7100000000000007E-2</v>
      </c>
    </row>
    <row r="7991" spans="1:5" x14ac:dyDescent="0.2">
      <c r="A7991" s="223">
        <v>94807</v>
      </c>
      <c r="B7991" s="7" t="s">
        <v>12581</v>
      </c>
      <c r="C7991" s="60" t="s">
        <v>43</v>
      </c>
      <c r="D7991" s="61">
        <v>671.3</v>
      </c>
      <c r="E7991" s="224">
        <v>7.7100000000000002E-2</v>
      </c>
    </row>
    <row r="7992" spans="1:5" x14ac:dyDescent="0.2">
      <c r="A7992" s="223">
        <v>106142</v>
      </c>
      <c r="B7992" s="7" t="s">
        <v>7812</v>
      </c>
      <c r="C7992" s="60" t="s">
        <v>43</v>
      </c>
      <c r="D7992" s="61">
        <v>1064.55</v>
      </c>
      <c r="E7992" s="224">
        <v>2.9899999999999999E-2</v>
      </c>
    </row>
    <row r="7993" spans="1:5" x14ac:dyDescent="0.2">
      <c r="A7993" s="223">
        <v>106143</v>
      </c>
      <c r="B7993" s="7" t="s">
        <v>7813</v>
      </c>
      <c r="C7993" s="60" t="s">
        <v>43</v>
      </c>
      <c r="D7993" s="61">
        <v>1096.95</v>
      </c>
      <c r="E7993" s="224">
        <v>3.04E-2</v>
      </c>
    </row>
    <row r="7994" spans="1:5" x14ac:dyDescent="0.2">
      <c r="A7994" s="223">
        <v>106144</v>
      </c>
      <c r="B7994" s="7" t="s">
        <v>7814</v>
      </c>
      <c r="C7994" s="60" t="s">
        <v>43</v>
      </c>
      <c r="D7994" s="61">
        <v>1286.9000000000001</v>
      </c>
      <c r="E7994" s="224">
        <v>3.5700000000000003E-2</v>
      </c>
    </row>
    <row r="7995" spans="1:5" x14ac:dyDescent="0.2">
      <c r="A7995" s="223">
        <v>100703</v>
      </c>
      <c r="B7995" s="7" t="s">
        <v>7815</v>
      </c>
      <c r="C7995" s="60" t="s">
        <v>43</v>
      </c>
      <c r="D7995" s="61">
        <v>34.619999999999997</v>
      </c>
      <c r="E7995" s="224">
        <v>0.34860000000000002</v>
      </c>
    </row>
    <row r="7996" spans="1:5" x14ac:dyDescent="0.2">
      <c r="A7996" s="223">
        <v>106147</v>
      </c>
      <c r="B7996" s="7" t="s">
        <v>7816</v>
      </c>
      <c r="C7996" s="60" t="s">
        <v>43</v>
      </c>
      <c r="D7996" s="61">
        <v>117.44</v>
      </c>
      <c r="E7996" s="224">
        <v>0.96640000000000004</v>
      </c>
    </row>
    <row r="7997" spans="1:5" x14ac:dyDescent="0.2">
      <c r="A7997" s="223">
        <v>100695</v>
      </c>
      <c r="B7997" s="7" t="s">
        <v>7817</v>
      </c>
      <c r="C7997" s="60" t="s">
        <v>43</v>
      </c>
      <c r="D7997" s="61">
        <v>82.63</v>
      </c>
      <c r="E7997" s="224">
        <v>0.95220000000000005</v>
      </c>
    </row>
    <row r="7998" spans="1:5" x14ac:dyDescent="0.2">
      <c r="A7998" s="223">
        <v>100696</v>
      </c>
      <c r="B7998" s="7" t="s">
        <v>7818</v>
      </c>
      <c r="C7998" s="60" t="s">
        <v>43</v>
      </c>
      <c r="D7998" s="61">
        <v>91.62</v>
      </c>
      <c r="E7998" s="224">
        <v>0.95689999999999997</v>
      </c>
    </row>
    <row r="7999" spans="1:5" x14ac:dyDescent="0.2">
      <c r="A7999" s="223">
        <v>100697</v>
      </c>
      <c r="B7999" s="7" t="s">
        <v>7819</v>
      </c>
      <c r="C7999" s="60" t="s">
        <v>43</v>
      </c>
      <c r="D7999" s="61">
        <v>100.59</v>
      </c>
      <c r="E7999" s="224">
        <v>0.9607</v>
      </c>
    </row>
    <row r="8000" spans="1:5" x14ac:dyDescent="0.2">
      <c r="A8000" s="223">
        <v>100698</v>
      </c>
      <c r="B8000" s="7" t="s">
        <v>7820</v>
      </c>
      <c r="C8000" s="60" t="s">
        <v>43</v>
      </c>
      <c r="D8000" s="61">
        <v>109.57</v>
      </c>
      <c r="E8000" s="224">
        <v>0.96389999999999998</v>
      </c>
    </row>
    <row r="8001" spans="1:5" x14ac:dyDescent="0.2">
      <c r="A8001" s="223">
        <v>100699</v>
      </c>
      <c r="B8001" s="7" t="s">
        <v>7821</v>
      </c>
      <c r="C8001" s="60" t="s">
        <v>43</v>
      </c>
      <c r="D8001" s="61">
        <v>130.99</v>
      </c>
      <c r="E8001" s="224">
        <v>0.9698</v>
      </c>
    </row>
    <row r="8002" spans="1:5" x14ac:dyDescent="0.2">
      <c r="A8002" s="223">
        <v>100705</v>
      </c>
      <c r="B8002" s="7" t="s">
        <v>7822</v>
      </c>
      <c r="C8002" s="60" t="s">
        <v>43</v>
      </c>
      <c r="D8002" s="61">
        <v>77.81</v>
      </c>
      <c r="E8002" s="224">
        <v>0.3458</v>
      </c>
    </row>
    <row r="8003" spans="1:5" x14ac:dyDescent="0.2">
      <c r="A8003" s="223">
        <v>101173</v>
      </c>
      <c r="B8003" s="7" t="s">
        <v>7823</v>
      </c>
      <c r="C8003" s="60" t="s">
        <v>23</v>
      </c>
      <c r="D8003" s="61">
        <v>65.849999999999994</v>
      </c>
      <c r="E8003" s="224">
        <v>0.53769999999999996</v>
      </c>
    </row>
    <row r="8004" spans="1:5" x14ac:dyDescent="0.2">
      <c r="A8004" s="223">
        <v>101174</v>
      </c>
      <c r="B8004" s="7" t="s">
        <v>7824</v>
      </c>
      <c r="C8004" s="60" t="s">
        <v>23</v>
      </c>
      <c r="D8004" s="61">
        <v>93.12</v>
      </c>
      <c r="E8004" s="224">
        <v>0.58709999999999996</v>
      </c>
    </row>
    <row r="8005" spans="1:5" x14ac:dyDescent="0.2">
      <c r="A8005" s="223">
        <v>101175</v>
      </c>
      <c r="B8005" s="7" t="s">
        <v>7825</v>
      </c>
      <c r="C8005" s="60" t="s">
        <v>23</v>
      </c>
      <c r="D8005" s="61">
        <v>127.19</v>
      </c>
      <c r="E8005" s="224">
        <v>0.58399999999999996</v>
      </c>
    </row>
    <row r="8006" spans="1:5" x14ac:dyDescent="0.2">
      <c r="A8006" s="223">
        <v>101176</v>
      </c>
      <c r="B8006" s="7" t="s">
        <v>7826</v>
      </c>
      <c r="C8006" s="60" t="s">
        <v>23</v>
      </c>
      <c r="D8006" s="61">
        <v>155.46</v>
      </c>
      <c r="E8006" s="224">
        <v>0.5252</v>
      </c>
    </row>
    <row r="8007" spans="1:5" x14ac:dyDescent="0.2">
      <c r="A8007" s="223">
        <v>100899</v>
      </c>
      <c r="B8007" s="7" t="s">
        <v>7827</v>
      </c>
      <c r="C8007" s="60" t="s">
        <v>23</v>
      </c>
      <c r="D8007" s="61">
        <v>94.48</v>
      </c>
      <c r="E8007" s="224">
        <v>0.40989999999999999</v>
      </c>
    </row>
    <row r="8008" spans="1:5" x14ac:dyDescent="0.2">
      <c r="A8008" s="223">
        <v>100896</v>
      </c>
      <c r="B8008" s="7" t="s">
        <v>7828</v>
      </c>
      <c r="C8008" s="60" t="s">
        <v>23</v>
      </c>
      <c r="D8008" s="61">
        <v>66.31</v>
      </c>
      <c r="E8008" s="224">
        <v>0.14929999999999999</v>
      </c>
    </row>
    <row r="8009" spans="1:5" x14ac:dyDescent="0.2">
      <c r="A8009" s="223">
        <v>100897</v>
      </c>
      <c r="B8009" s="7" t="s">
        <v>7829</v>
      </c>
      <c r="C8009" s="60" t="s">
        <v>23</v>
      </c>
      <c r="D8009" s="61">
        <v>129.47</v>
      </c>
      <c r="E8009" s="224">
        <v>9.6199999999999994E-2</v>
      </c>
    </row>
    <row r="8010" spans="1:5" x14ac:dyDescent="0.2">
      <c r="A8010" s="223">
        <v>100900</v>
      </c>
      <c r="B8010" s="7" t="s">
        <v>7830</v>
      </c>
      <c r="C8010" s="60" t="s">
        <v>23</v>
      </c>
      <c r="D8010" s="61">
        <v>287.87</v>
      </c>
      <c r="E8010" s="224">
        <v>7.1599999999999997E-2</v>
      </c>
    </row>
    <row r="8011" spans="1:5" x14ac:dyDescent="0.2">
      <c r="A8011" s="223">
        <v>100898</v>
      </c>
      <c r="B8011" s="7" t="s">
        <v>7831</v>
      </c>
      <c r="C8011" s="60" t="s">
        <v>23</v>
      </c>
      <c r="D8011" s="61">
        <v>249.89</v>
      </c>
      <c r="E8011" s="224">
        <v>6.13E-2</v>
      </c>
    </row>
    <row r="8012" spans="1:5" x14ac:dyDescent="0.2">
      <c r="A8012" s="223">
        <v>100892</v>
      </c>
      <c r="B8012" s="7" t="s">
        <v>7832</v>
      </c>
      <c r="C8012" s="60" t="s">
        <v>17</v>
      </c>
      <c r="D8012" s="61">
        <v>13.09</v>
      </c>
      <c r="E8012" s="224">
        <v>8.2500000000000004E-2</v>
      </c>
    </row>
    <row r="8013" spans="1:5" x14ac:dyDescent="0.2">
      <c r="A8013" s="223">
        <v>100893</v>
      </c>
      <c r="B8013" s="7" t="s">
        <v>7833</v>
      </c>
      <c r="C8013" s="60" t="s">
        <v>17</v>
      </c>
      <c r="D8013" s="61">
        <v>12.86</v>
      </c>
      <c r="E8013" s="224">
        <v>7.0800000000000002E-2</v>
      </c>
    </row>
    <row r="8014" spans="1:5" x14ac:dyDescent="0.2">
      <c r="A8014" s="223">
        <v>100894</v>
      </c>
      <c r="B8014" s="7" t="s">
        <v>7834</v>
      </c>
      <c r="C8014" s="60" t="s">
        <v>17</v>
      </c>
      <c r="D8014" s="61">
        <v>12.73</v>
      </c>
      <c r="E8014" s="224">
        <v>6.13E-2</v>
      </c>
    </row>
    <row r="8015" spans="1:5" x14ac:dyDescent="0.2">
      <c r="A8015" s="223">
        <v>100889</v>
      </c>
      <c r="B8015" s="7" t="s">
        <v>7835</v>
      </c>
      <c r="C8015" s="60" t="s">
        <v>17</v>
      </c>
      <c r="D8015" s="61">
        <v>12.5</v>
      </c>
      <c r="E8015" s="224">
        <v>5.28E-2</v>
      </c>
    </row>
    <row r="8016" spans="1:5" x14ac:dyDescent="0.2">
      <c r="A8016" s="223">
        <v>100890</v>
      </c>
      <c r="B8016" s="7" t="s">
        <v>7836</v>
      </c>
      <c r="C8016" s="60" t="s">
        <v>17</v>
      </c>
      <c r="D8016" s="61">
        <v>12.28</v>
      </c>
      <c r="E8016" s="224">
        <v>4.3200000000000002E-2</v>
      </c>
    </row>
    <row r="8017" spans="1:5" x14ac:dyDescent="0.2">
      <c r="A8017" s="223">
        <v>100658</v>
      </c>
      <c r="B8017" s="7" t="s">
        <v>7837</v>
      </c>
      <c r="C8017" s="60" t="s">
        <v>23</v>
      </c>
      <c r="D8017" s="61">
        <v>376.76</v>
      </c>
      <c r="E8017" s="224">
        <v>7.85E-2</v>
      </c>
    </row>
    <row r="8018" spans="1:5" x14ac:dyDescent="0.2">
      <c r="A8018" s="223">
        <v>100657</v>
      </c>
      <c r="B8018" s="7" t="s">
        <v>7838</v>
      </c>
      <c r="C8018" s="60" t="s">
        <v>23</v>
      </c>
      <c r="D8018" s="61">
        <v>165.28</v>
      </c>
      <c r="E8018" s="224">
        <v>0.13350000000000001</v>
      </c>
    </row>
    <row r="8019" spans="1:5" x14ac:dyDescent="0.2">
      <c r="A8019" s="223">
        <v>100656</v>
      </c>
      <c r="B8019" s="7" t="s">
        <v>7839</v>
      </c>
      <c r="C8019" s="60" t="s">
        <v>23</v>
      </c>
      <c r="D8019" s="61">
        <v>128.44999999999999</v>
      </c>
      <c r="E8019" s="224">
        <v>0.1633</v>
      </c>
    </row>
    <row r="8020" spans="1:5" x14ac:dyDescent="0.2">
      <c r="A8020" s="223">
        <v>102649</v>
      </c>
      <c r="B8020" s="7" t="s">
        <v>7840</v>
      </c>
      <c r="C8020" s="60" t="s">
        <v>23</v>
      </c>
      <c r="D8020" s="61">
        <v>407.25</v>
      </c>
      <c r="E8020" s="224">
        <v>0.28210000000000002</v>
      </c>
    </row>
    <row r="8021" spans="1:5" x14ac:dyDescent="0.2">
      <c r="A8021" s="223">
        <v>102645</v>
      </c>
      <c r="B8021" s="7" t="s">
        <v>7841</v>
      </c>
      <c r="C8021" s="60" t="s">
        <v>23</v>
      </c>
      <c r="D8021" s="61">
        <v>280.01</v>
      </c>
      <c r="E8021" s="224">
        <v>0.24629999999999999</v>
      </c>
    </row>
    <row r="8022" spans="1:5" x14ac:dyDescent="0.2">
      <c r="A8022" s="223">
        <v>102650</v>
      </c>
      <c r="B8022" s="7" t="s">
        <v>7842</v>
      </c>
      <c r="C8022" s="60" t="s">
        <v>23</v>
      </c>
      <c r="D8022" s="61">
        <v>577.55999999999995</v>
      </c>
      <c r="E8022" s="224">
        <v>0.27910000000000001</v>
      </c>
    </row>
    <row r="8023" spans="1:5" x14ac:dyDescent="0.2">
      <c r="A8023" s="223">
        <v>102646</v>
      </c>
      <c r="B8023" s="7" t="s">
        <v>7843</v>
      </c>
      <c r="C8023" s="60" t="s">
        <v>23</v>
      </c>
      <c r="D8023" s="61">
        <v>418.39</v>
      </c>
      <c r="E8023" s="224">
        <v>0.2482</v>
      </c>
    </row>
    <row r="8024" spans="1:5" x14ac:dyDescent="0.2">
      <c r="A8024" s="223">
        <v>102651</v>
      </c>
      <c r="B8024" s="7" t="s">
        <v>7844</v>
      </c>
      <c r="C8024" s="60" t="s">
        <v>23</v>
      </c>
      <c r="D8024" s="61">
        <v>745.14</v>
      </c>
      <c r="E8024" s="224">
        <v>0.28860000000000002</v>
      </c>
    </row>
    <row r="8025" spans="1:5" x14ac:dyDescent="0.2">
      <c r="A8025" s="223">
        <v>102647</v>
      </c>
      <c r="B8025" s="7" t="s">
        <v>7845</v>
      </c>
      <c r="C8025" s="60" t="s">
        <v>23</v>
      </c>
      <c r="D8025" s="61">
        <v>545.01</v>
      </c>
      <c r="E8025" s="224">
        <v>0.26229999999999998</v>
      </c>
    </row>
    <row r="8026" spans="1:5" x14ac:dyDescent="0.2">
      <c r="A8026" s="223">
        <v>102652</v>
      </c>
      <c r="B8026" s="7" t="s">
        <v>7846</v>
      </c>
      <c r="C8026" s="60" t="s">
        <v>23</v>
      </c>
      <c r="D8026" s="61">
        <v>954.59</v>
      </c>
      <c r="E8026" s="224">
        <v>0.27160000000000001</v>
      </c>
    </row>
    <row r="8027" spans="1:5" x14ac:dyDescent="0.2">
      <c r="A8027" s="223">
        <v>102648</v>
      </c>
      <c r="B8027" s="7" t="s">
        <v>7847</v>
      </c>
      <c r="C8027" s="60" t="s">
        <v>23</v>
      </c>
      <c r="D8027" s="61">
        <v>720.2</v>
      </c>
      <c r="E8027" s="224">
        <v>0.24310000000000001</v>
      </c>
    </row>
    <row r="8028" spans="1:5" x14ac:dyDescent="0.2">
      <c r="A8028" s="223">
        <v>100651</v>
      </c>
      <c r="B8028" s="7" t="s">
        <v>7848</v>
      </c>
      <c r="C8028" s="60" t="s">
        <v>23</v>
      </c>
      <c r="D8028" s="61">
        <v>153.78</v>
      </c>
      <c r="E8028" s="224">
        <v>0.13270000000000001</v>
      </c>
    </row>
    <row r="8029" spans="1:5" x14ac:dyDescent="0.2">
      <c r="A8029" s="223">
        <v>100652</v>
      </c>
      <c r="B8029" s="7" t="s">
        <v>7849</v>
      </c>
      <c r="C8029" s="60" t="s">
        <v>23</v>
      </c>
      <c r="D8029" s="61">
        <v>290.91000000000003</v>
      </c>
      <c r="E8029" s="224">
        <v>9.1499999999999998E-2</v>
      </c>
    </row>
    <row r="8030" spans="1:5" x14ac:dyDescent="0.2">
      <c r="A8030" s="223">
        <v>100653</v>
      </c>
      <c r="B8030" s="7" t="s">
        <v>7850</v>
      </c>
      <c r="C8030" s="60" t="s">
        <v>23</v>
      </c>
      <c r="D8030" s="61">
        <v>480.41</v>
      </c>
      <c r="E8030" s="224">
        <v>6.8699999999999997E-2</v>
      </c>
    </row>
    <row r="8031" spans="1:5" x14ac:dyDescent="0.2">
      <c r="A8031" s="223">
        <v>100654</v>
      </c>
      <c r="B8031" s="7" t="s">
        <v>7851</v>
      </c>
      <c r="C8031" s="60" t="s">
        <v>23</v>
      </c>
      <c r="D8031" s="61">
        <v>638.11</v>
      </c>
      <c r="E8031" s="224">
        <v>5.8900000000000001E-2</v>
      </c>
    </row>
    <row r="8032" spans="1:5" x14ac:dyDescent="0.2">
      <c r="A8032" s="223">
        <v>100655</v>
      </c>
      <c r="B8032" s="7" t="s">
        <v>7852</v>
      </c>
      <c r="C8032" s="60" t="s">
        <v>23</v>
      </c>
      <c r="D8032" s="61">
        <v>739.45</v>
      </c>
      <c r="E8032" s="224">
        <v>4.2999999999999997E-2</v>
      </c>
    </row>
    <row r="8033" spans="1:5" x14ac:dyDescent="0.2">
      <c r="A8033" s="223">
        <v>100364</v>
      </c>
      <c r="B8033" s="7" t="s">
        <v>7853</v>
      </c>
      <c r="C8033" s="60" t="s">
        <v>43</v>
      </c>
      <c r="D8033" s="61">
        <v>3198.92</v>
      </c>
      <c r="E8033" s="224">
        <v>0.42120000000000002</v>
      </c>
    </row>
    <row r="8034" spans="1:5" x14ac:dyDescent="0.2">
      <c r="A8034" s="223">
        <v>100374</v>
      </c>
      <c r="B8034" s="7" t="s">
        <v>7854</v>
      </c>
      <c r="C8034" s="60" t="s">
        <v>43</v>
      </c>
      <c r="D8034" s="61">
        <v>2996.6</v>
      </c>
      <c r="E8034" s="224">
        <v>0.4496</v>
      </c>
    </row>
    <row r="8035" spans="1:5" x14ac:dyDescent="0.2">
      <c r="A8035" s="223">
        <v>100365</v>
      </c>
      <c r="B8035" s="7" t="s">
        <v>7855</v>
      </c>
      <c r="C8035" s="60" t="s">
        <v>43</v>
      </c>
      <c r="D8035" s="61">
        <v>3707.74</v>
      </c>
      <c r="E8035" s="224">
        <v>0.44390000000000002</v>
      </c>
    </row>
    <row r="8036" spans="1:5" x14ac:dyDescent="0.2">
      <c r="A8036" s="223">
        <v>100375</v>
      </c>
      <c r="B8036" s="7" t="s">
        <v>7856</v>
      </c>
      <c r="C8036" s="60" t="s">
        <v>43</v>
      </c>
      <c r="D8036" s="61">
        <v>3414.09</v>
      </c>
      <c r="E8036" s="224">
        <v>0.48209999999999997</v>
      </c>
    </row>
    <row r="8037" spans="1:5" x14ac:dyDescent="0.2">
      <c r="A8037" s="223">
        <v>100366</v>
      </c>
      <c r="B8037" s="7" t="s">
        <v>7857</v>
      </c>
      <c r="C8037" s="60" t="s">
        <v>43</v>
      </c>
      <c r="D8037" s="61">
        <v>3930.38</v>
      </c>
      <c r="E8037" s="224">
        <v>0.41880000000000001</v>
      </c>
    </row>
    <row r="8038" spans="1:5" x14ac:dyDescent="0.2">
      <c r="A8038" s="223">
        <v>100376</v>
      </c>
      <c r="B8038" s="7" t="s">
        <v>7858</v>
      </c>
      <c r="C8038" s="60" t="s">
        <v>43</v>
      </c>
      <c r="D8038" s="61">
        <v>3502.98</v>
      </c>
      <c r="E8038" s="224">
        <v>0.46989999999999998</v>
      </c>
    </row>
    <row r="8039" spans="1:5" x14ac:dyDescent="0.2">
      <c r="A8039" s="223">
        <v>100357</v>
      </c>
      <c r="B8039" s="7" t="s">
        <v>7859</v>
      </c>
      <c r="C8039" s="60" t="s">
        <v>43</v>
      </c>
      <c r="D8039" s="61">
        <v>1069.9100000000001</v>
      </c>
      <c r="E8039" s="224">
        <v>0.42649999999999999</v>
      </c>
    </row>
    <row r="8040" spans="1:5" x14ac:dyDescent="0.2">
      <c r="A8040" s="223">
        <v>100367</v>
      </c>
      <c r="B8040" s="7" t="s">
        <v>7860</v>
      </c>
      <c r="C8040" s="60" t="s">
        <v>43</v>
      </c>
      <c r="D8040" s="61">
        <v>1041.28</v>
      </c>
      <c r="E8040" s="224">
        <v>0.43819999999999998</v>
      </c>
    </row>
    <row r="8041" spans="1:5" x14ac:dyDescent="0.2">
      <c r="A8041" s="223">
        <v>100358</v>
      </c>
      <c r="B8041" s="7" t="s">
        <v>7861</v>
      </c>
      <c r="C8041" s="60" t="s">
        <v>43</v>
      </c>
      <c r="D8041" s="61">
        <v>1497.4</v>
      </c>
      <c r="E8041" s="224">
        <v>0.50409999999999999</v>
      </c>
    </row>
    <row r="8042" spans="1:5" x14ac:dyDescent="0.2">
      <c r="A8042" s="223">
        <v>100368</v>
      </c>
      <c r="B8042" s="7" t="s">
        <v>7862</v>
      </c>
      <c r="C8042" s="60" t="s">
        <v>43</v>
      </c>
      <c r="D8042" s="61">
        <v>1461.89</v>
      </c>
      <c r="E8042" s="224">
        <v>0.51629999999999998</v>
      </c>
    </row>
    <row r="8043" spans="1:5" x14ac:dyDescent="0.2">
      <c r="A8043" s="223">
        <v>100359</v>
      </c>
      <c r="B8043" s="7" t="s">
        <v>7863</v>
      </c>
      <c r="C8043" s="60" t="s">
        <v>43</v>
      </c>
      <c r="D8043" s="61">
        <v>1566.63</v>
      </c>
      <c r="E8043" s="224">
        <v>0.48180000000000001</v>
      </c>
    </row>
    <row r="8044" spans="1:5" x14ac:dyDescent="0.2">
      <c r="A8044" s="223">
        <v>100369</v>
      </c>
      <c r="B8044" s="7" t="s">
        <v>7864</v>
      </c>
      <c r="C8044" s="60" t="s">
        <v>43</v>
      </c>
      <c r="D8044" s="61">
        <v>1530.41</v>
      </c>
      <c r="E8044" s="224">
        <v>0.49320000000000003</v>
      </c>
    </row>
    <row r="8045" spans="1:5" x14ac:dyDescent="0.2">
      <c r="A8045" s="223">
        <v>100360</v>
      </c>
      <c r="B8045" s="7" t="s">
        <v>7865</v>
      </c>
      <c r="C8045" s="60" t="s">
        <v>43</v>
      </c>
      <c r="D8045" s="61">
        <v>1744.73</v>
      </c>
      <c r="E8045" s="224">
        <v>0.48039999999999999</v>
      </c>
    </row>
    <row r="8046" spans="1:5" x14ac:dyDescent="0.2">
      <c r="A8046" s="223">
        <v>100370</v>
      </c>
      <c r="B8046" s="7" t="s">
        <v>7866</v>
      </c>
      <c r="C8046" s="60" t="s">
        <v>43</v>
      </c>
      <c r="D8046" s="61">
        <v>1809.06</v>
      </c>
      <c r="E8046" s="224">
        <v>0.46329999999999999</v>
      </c>
    </row>
    <row r="8047" spans="1:5" x14ac:dyDescent="0.2">
      <c r="A8047" s="223">
        <v>100361</v>
      </c>
      <c r="B8047" s="7" t="s">
        <v>7867</v>
      </c>
      <c r="C8047" s="60" t="s">
        <v>43</v>
      </c>
      <c r="D8047" s="61">
        <v>2201.6</v>
      </c>
      <c r="E8047" s="224">
        <v>0.51629999999999998</v>
      </c>
    </row>
    <row r="8048" spans="1:5" x14ac:dyDescent="0.2">
      <c r="A8048" s="223">
        <v>100371</v>
      </c>
      <c r="B8048" s="7" t="s">
        <v>7868</v>
      </c>
      <c r="C8048" s="60" t="s">
        <v>43</v>
      </c>
      <c r="D8048" s="61">
        <v>2109.4899999999998</v>
      </c>
      <c r="E8048" s="224">
        <v>0.53879999999999995</v>
      </c>
    </row>
    <row r="8049" spans="1:5" x14ac:dyDescent="0.2">
      <c r="A8049" s="223">
        <v>100362</v>
      </c>
      <c r="B8049" s="7" t="s">
        <v>7869</v>
      </c>
      <c r="C8049" s="60" t="s">
        <v>43</v>
      </c>
      <c r="D8049" s="61">
        <v>2850.73</v>
      </c>
      <c r="E8049" s="224">
        <v>0.42709999999999998</v>
      </c>
    </row>
    <row r="8050" spans="1:5" x14ac:dyDescent="0.2">
      <c r="A8050" s="223">
        <v>100372</v>
      </c>
      <c r="B8050" s="7" t="s">
        <v>7870</v>
      </c>
      <c r="C8050" s="60" t="s">
        <v>43</v>
      </c>
      <c r="D8050" s="61">
        <v>2695.73</v>
      </c>
      <c r="E8050" s="224">
        <v>0.4516</v>
      </c>
    </row>
    <row r="8051" spans="1:5" x14ac:dyDescent="0.2">
      <c r="A8051" s="223">
        <v>100363</v>
      </c>
      <c r="B8051" s="7" t="s">
        <v>7871</v>
      </c>
      <c r="C8051" s="60" t="s">
        <v>43</v>
      </c>
      <c r="D8051" s="61">
        <v>2936.72</v>
      </c>
      <c r="E8051" s="224">
        <v>0.41449999999999998</v>
      </c>
    </row>
    <row r="8052" spans="1:5" x14ac:dyDescent="0.2">
      <c r="A8052" s="223">
        <v>100373</v>
      </c>
      <c r="B8052" s="7" t="s">
        <v>7872</v>
      </c>
      <c r="C8052" s="60" t="s">
        <v>43</v>
      </c>
      <c r="D8052" s="61">
        <v>2778.82</v>
      </c>
      <c r="E8052" s="224">
        <v>0.43809999999999999</v>
      </c>
    </row>
    <row r="8053" spans="1:5" x14ac:dyDescent="0.2">
      <c r="A8053" s="223">
        <v>100381</v>
      </c>
      <c r="B8053" s="7" t="s">
        <v>7873</v>
      </c>
      <c r="C8053" s="60" t="s">
        <v>410</v>
      </c>
      <c r="D8053" s="61">
        <v>61.71</v>
      </c>
      <c r="E8053" s="224">
        <v>0.55889999999999995</v>
      </c>
    </row>
    <row r="8054" spans="1:5" x14ac:dyDescent="0.2">
      <c r="A8054" s="223">
        <v>100380</v>
      </c>
      <c r="B8054" s="7" t="s">
        <v>7874</v>
      </c>
      <c r="C8054" s="60" t="s">
        <v>410</v>
      </c>
      <c r="D8054" s="61">
        <v>53.42</v>
      </c>
      <c r="E8054" s="224">
        <v>0.51139999999999997</v>
      </c>
    </row>
    <row r="8055" spans="1:5" x14ac:dyDescent="0.2">
      <c r="A8055" s="223">
        <v>100379</v>
      </c>
      <c r="B8055" s="7" t="s">
        <v>7875</v>
      </c>
      <c r="C8055" s="60" t="s">
        <v>410</v>
      </c>
      <c r="D8055" s="61">
        <v>39.82</v>
      </c>
      <c r="E8055" s="224">
        <v>0.43769999999999998</v>
      </c>
    </row>
    <row r="8056" spans="1:5" x14ac:dyDescent="0.2">
      <c r="A8056" s="223">
        <v>100384</v>
      </c>
      <c r="B8056" s="7" t="s">
        <v>7876</v>
      </c>
      <c r="C8056" s="60" t="s">
        <v>410</v>
      </c>
      <c r="D8056" s="61">
        <v>28.08</v>
      </c>
      <c r="E8056" s="224">
        <v>0.36180000000000001</v>
      </c>
    </row>
    <row r="8057" spans="1:5" x14ac:dyDescent="0.2">
      <c r="A8057" s="223">
        <v>100383</v>
      </c>
      <c r="B8057" s="7" t="s">
        <v>7877</v>
      </c>
      <c r="C8057" s="60" t="s">
        <v>410</v>
      </c>
      <c r="D8057" s="61">
        <v>25.74</v>
      </c>
      <c r="E8057" s="224">
        <v>0.30769999999999997</v>
      </c>
    </row>
    <row r="8058" spans="1:5" x14ac:dyDescent="0.2">
      <c r="A8058" s="223">
        <v>100382</v>
      </c>
      <c r="B8058" s="7" t="s">
        <v>7878</v>
      </c>
      <c r="C8058" s="60" t="s">
        <v>410</v>
      </c>
      <c r="D8058" s="61">
        <v>23.97</v>
      </c>
      <c r="E8058" s="224">
        <v>0.2908</v>
      </c>
    </row>
    <row r="8059" spans="1:5" x14ac:dyDescent="0.2">
      <c r="A8059" s="223">
        <v>100387</v>
      </c>
      <c r="B8059" s="7" t="s">
        <v>7879</v>
      </c>
      <c r="C8059" s="60" t="s">
        <v>410</v>
      </c>
      <c r="D8059" s="61">
        <v>57.27</v>
      </c>
      <c r="E8059" s="224">
        <v>0.45140000000000002</v>
      </c>
    </row>
    <row r="8060" spans="1:5" x14ac:dyDescent="0.2">
      <c r="A8060" s="223">
        <v>100386</v>
      </c>
      <c r="B8060" s="7" t="s">
        <v>7880</v>
      </c>
      <c r="C8060" s="60" t="s">
        <v>410</v>
      </c>
      <c r="D8060" s="61">
        <v>45.58</v>
      </c>
      <c r="E8060" s="224">
        <v>0.43459999999999999</v>
      </c>
    </row>
    <row r="8061" spans="1:5" x14ac:dyDescent="0.2">
      <c r="A8061" s="223">
        <v>100385</v>
      </c>
      <c r="B8061" s="7" t="s">
        <v>7881</v>
      </c>
      <c r="C8061" s="60" t="s">
        <v>410</v>
      </c>
      <c r="D8061" s="61">
        <v>35.21</v>
      </c>
      <c r="E8061" s="224">
        <v>0.37859999999999999</v>
      </c>
    </row>
    <row r="8062" spans="1:5" x14ac:dyDescent="0.2">
      <c r="A8062" s="223">
        <v>100377</v>
      </c>
      <c r="B8062" s="7" t="s">
        <v>7882</v>
      </c>
      <c r="C8062" s="60" t="s">
        <v>17</v>
      </c>
      <c r="D8062" s="61">
        <v>14.25</v>
      </c>
      <c r="E8062" s="224">
        <v>0.26179999999999998</v>
      </c>
    </row>
    <row r="8063" spans="1:5" x14ac:dyDescent="0.2">
      <c r="A8063" s="223">
        <v>100378</v>
      </c>
      <c r="B8063" s="7" t="s">
        <v>7883</v>
      </c>
      <c r="C8063" s="60" t="s">
        <v>17</v>
      </c>
      <c r="D8063" s="61">
        <v>12.87</v>
      </c>
      <c r="E8063" s="224">
        <v>0.23150000000000001</v>
      </c>
    </row>
    <row r="8064" spans="1:5" x14ac:dyDescent="0.2">
      <c r="A8064" s="223">
        <v>92596</v>
      </c>
      <c r="B8064" s="7" t="s">
        <v>7884</v>
      </c>
      <c r="C8064" s="60" t="s">
        <v>43</v>
      </c>
      <c r="D8064" s="61">
        <v>2205.4299999999998</v>
      </c>
      <c r="E8064" s="224">
        <v>0.26690000000000003</v>
      </c>
    </row>
    <row r="8065" spans="1:5" x14ac:dyDescent="0.2">
      <c r="A8065" s="223">
        <v>92616</v>
      </c>
      <c r="B8065" s="7" t="s">
        <v>7885</v>
      </c>
      <c r="C8065" s="60" t="s">
        <v>43</v>
      </c>
      <c r="D8065" s="61">
        <v>2036.27</v>
      </c>
      <c r="E8065" s="224">
        <v>0.28910000000000002</v>
      </c>
    </row>
    <row r="8066" spans="1:5" x14ac:dyDescent="0.2">
      <c r="A8066" s="223">
        <v>92598</v>
      </c>
      <c r="B8066" s="7" t="s">
        <v>7886</v>
      </c>
      <c r="C8066" s="60" t="s">
        <v>43</v>
      </c>
      <c r="D8066" s="61">
        <v>2351.7199999999998</v>
      </c>
      <c r="E8066" s="224">
        <v>0.25030000000000002</v>
      </c>
    </row>
    <row r="8067" spans="1:5" x14ac:dyDescent="0.2">
      <c r="A8067" s="223">
        <v>92618</v>
      </c>
      <c r="B8067" s="7" t="s">
        <v>7887</v>
      </c>
      <c r="C8067" s="60" t="s">
        <v>43</v>
      </c>
      <c r="D8067" s="61">
        <v>2221.02</v>
      </c>
      <c r="E8067" s="224">
        <v>0.26500000000000001</v>
      </c>
    </row>
    <row r="8068" spans="1:5" x14ac:dyDescent="0.2">
      <c r="A8068" s="223">
        <v>92600</v>
      </c>
      <c r="B8068" s="7" t="s">
        <v>7888</v>
      </c>
      <c r="C8068" s="60" t="s">
        <v>43</v>
      </c>
      <c r="D8068" s="61">
        <v>2500.65</v>
      </c>
      <c r="E8068" s="224">
        <v>0.2354</v>
      </c>
    </row>
    <row r="8069" spans="1:5" x14ac:dyDescent="0.2">
      <c r="A8069" s="223">
        <v>92620</v>
      </c>
      <c r="B8069" s="7" t="s">
        <v>7889</v>
      </c>
      <c r="C8069" s="60" t="s">
        <v>43</v>
      </c>
      <c r="D8069" s="61">
        <v>2303.5700000000002</v>
      </c>
      <c r="E8069" s="224">
        <v>0.2555</v>
      </c>
    </row>
    <row r="8070" spans="1:5" x14ac:dyDescent="0.2">
      <c r="A8070" s="223">
        <v>92582</v>
      </c>
      <c r="B8070" s="7" t="s">
        <v>7890</v>
      </c>
      <c r="C8070" s="60" t="s">
        <v>43</v>
      </c>
      <c r="D8070" s="61">
        <v>691.28</v>
      </c>
      <c r="E8070" s="224">
        <v>0.3211</v>
      </c>
    </row>
    <row r="8071" spans="1:5" x14ac:dyDescent="0.2">
      <c r="A8071" s="223">
        <v>92602</v>
      </c>
      <c r="B8071" s="7" t="s">
        <v>7891</v>
      </c>
      <c r="C8071" s="60" t="s">
        <v>43</v>
      </c>
      <c r="D8071" s="61">
        <v>669.05</v>
      </c>
      <c r="E8071" s="224">
        <v>0.33179999999999998</v>
      </c>
    </row>
    <row r="8072" spans="1:5" x14ac:dyDescent="0.2">
      <c r="A8072" s="223">
        <v>92584</v>
      </c>
      <c r="B8072" s="7" t="s">
        <v>7892</v>
      </c>
      <c r="C8072" s="60" t="s">
        <v>43</v>
      </c>
      <c r="D8072" s="61">
        <v>818.18</v>
      </c>
      <c r="E8072" s="224">
        <v>0.27129999999999999</v>
      </c>
    </row>
    <row r="8073" spans="1:5" x14ac:dyDescent="0.2">
      <c r="A8073" s="223">
        <v>92604</v>
      </c>
      <c r="B8073" s="7" t="s">
        <v>7893</v>
      </c>
      <c r="C8073" s="60" t="s">
        <v>43</v>
      </c>
      <c r="D8073" s="61">
        <v>787.06</v>
      </c>
      <c r="E8073" s="224">
        <v>0.28199999999999997</v>
      </c>
    </row>
    <row r="8074" spans="1:5" x14ac:dyDescent="0.2">
      <c r="A8074" s="223">
        <v>92586</v>
      </c>
      <c r="B8074" s="7" t="s">
        <v>7894</v>
      </c>
      <c r="C8074" s="60" t="s">
        <v>43</v>
      </c>
      <c r="D8074" s="61">
        <v>941.44</v>
      </c>
      <c r="E8074" s="224">
        <v>0.23580000000000001</v>
      </c>
    </row>
    <row r="8075" spans="1:5" x14ac:dyDescent="0.2">
      <c r="A8075" s="223">
        <v>92606</v>
      </c>
      <c r="B8075" s="7" t="s">
        <v>7895</v>
      </c>
      <c r="C8075" s="60" t="s">
        <v>43</v>
      </c>
      <c r="D8075" s="61">
        <v>905.71</v>
      </c>
      <c r="E8075" s="224">
        <v>0.24510000000000001</v>
      </c>
    </row>
    <row r="8076" spans="1:5" x14ac:dyDescent="0.2">
      <c r="A8076" s="223">
        <v>92588</v>
      </c>
      <c r="B8076" s="7" t="s">
        <v>7896</v>
      </c>
      <c r="C8076" s="60" t="s">
        <v>43</v>
      </c>
      <c r="D8076" s="61">
        <v>1268.33</v>
      </c>
      <c r="E8076" s="224">
        <v>0.26700000000000002</v>
      </c>
    </row>
    <row r="8077" spans="1:5" x14ac:dyDescent="0.2">
      <c r="A8077" s="223">
        <v>92608</v>
      </c>
      <c r="B8077" s="7" t="s">
        <v>7897</v>
      </c>
      <c r="C8077" s="60" t="s">
        <v>43</v>
      </c>
      <c r="D8077" s="61">
        <v>1202.31</v>
      </c>
      <c r="E8077" s="224">
        <v>0.28170000000000001</v>
      </c>
    </row>
    <row r="8078" spans="1:5" x14ac:dyDescent="0.2">
      <c r="A8078" s="223">
        <v>92590</v>
      </c>
      <c r="B8078" s="7" t="s">
        <v>7898</v>
      </c>
      <c r="C8078" s="60" t="s">
        <v>43</v>
      </c>
      <c r="D8078" s="61">
        <v>1403.77</v>
      </c>
      <c r="E8078" s="224">
        <v>0.24129999999999999</v>
      </c>
    </row>
    <row r="8079" spans="1:5" x14ac:dyDescent="0.2">
      <c r="A8079" s="223">
        <v>92610</v>
      </c>
      <c r="B8079" s="7" t="s">
        <v>7899</v>
      </c>
      <c r="C8079" s="60" t="s">
        <v>43</v>
      </c>
      <c r="D8079" s="61">
        <v>1328.88</v>
      </c>
      <c r="E8079" s="224">
        <v>0.25480000000000003</v>
      </c>
    </row>
    <row r="8080" spans="1:5" x14ac:dyDescent="0.2">
      <c r="A8080" s="223">
        <v>92592</v>
      </c>
      <c r="B8080" s="7" t="s">
        <v>7900</v>
      </c>
      <c r="C8080" s="60" t="s">
        <v>43</v>
      </c>
      <c r="D8080" s="61">
        <v>1625.28</v>
      </c>
      <c r="E8080" s="224">
        <v>0.26029999999999998</v>
      </c>
    </row>
    <row r="8081" spans="1:5" x14ac:dyDescent="0.2">
      <c r="A8081" s="223">
        <v>92612</v>
      </c>
      <c r="B8081" s="7" t="s">
        <v>7901</v>
      </c>
      <c r="C8081" s="60" t="s">
        <v>43</v>
      </c>
      <c r="D8081" s="61">
        <v>1569.2</v>
      </c>
      <c r="E8081" s="224">
        <v>0.28849999999999998</v>
      </c>
    </row>
    <row r="8082" spans="1:5" x14ac:dyDescent="0.2">
      <c r="A8082" s="223">
        <v>92594</v>
      </c>
      <c r="B8082" s="7" t="s">
        <v>7902</v>
      </c>
      <c r="C8082" s="60" t="s">
        <v>43</v>
      </c>
      <c r="D8082" s="61">
        <v>1898.75</v>
      </c>
      <c r="E8082" s="224">
        <v>0.2384</v>
      </c>
    </row>
    <row r="8083" spans="1:5" x14ac:dyDescent="0.2">
      <c r="A8083" s="223">
        <v>92614</v>
      </c>
      <c r="B8083" s="7" t="s">
        <v>7903</v>
      </c>
      <c r="C8083" s="60" t="s">
        <v>43</v>
      </c>
      <c r="D8083" s="61">
        <v>1759.97</v>
      </c>
      <c r="E8083" s="224">
        <v>0.25719999999999998</v>
      </c>
    </row>
    <row r="8084" spans="1:5" x14ac:dyDescent="0.2">
      <c r="A8084" s="223">
        <v>92552</v>
      </c>
      <c r="B8084" s="7" t="s">
        <v>7904</v>
      </c>
      <c r="C8084" s="60" t="s">
        <v>43</v>
      </c>
      <c r="D8084" s="61">
        <v>2663.7</v>
      </c>
      <c r="E8084" s="224">
        <v>0.44979999999999998</v>
      </c>
    </row>
    <row r="8085" spans="1:5" x14ac:dyDescent="0.2">
      <c r="A8085" s="223">
        <v>92562</v>
      </c>
      <c r="B8085" s="7" t="s">
        <v>7905</v>
      </c>
      <c r="C8085" s="60" t="s">
        <v>43</v>
      </c>
      <c r="D8085" s="61">
        <v>2600.71</v>
      </c>
      <c r="E8085" s="224">
        <v>0.4607</v>
      </c>
    </row>
    <row r="8086" spans="1:5" x14ac:dyDescent="0.2">
      <c r="A8086" s="223">
        <v>92553</v>
      </c>
      <c r="B8086" s="7" t="s">
        <v>7906</v>
      </c>
      <c r="C8086" s="60" t="s">
        <v>43</v>
      </c>
      <c r="D8086" s="61">
        <v>3093.52</v>
      </c>
      <c r="E8086" s="224">
        <v>0.48380000000000001</v>
      </c>
    </row>
    <row r="8087" spans="1:5" x14ac:dyDescent="0.2">
      <c r="A8087" s="223">
        <v>92563</v>
      </c>
      <c r="B8087" s="7" t="s">
        <v>7907</v>
      </c>
      <c r="C8087" s="60" t="s">
        <v>43</v>
      </c>
      <c r="D8087" s="61">
        <v>3028.16</v>
      </c>
      <c r="E8087" s="224">
        <v>0.49419999999999997</v>
      </c>
    </row>
    <row r="8088" spans="1:5" x14ac:dyDescent="0.2">
      <c r="A8088" s="223">
        <v>92554</v>
      </c>
      <c r="B8088" s="7" t="s">
        <v>7908</v>
      </c>
      <c r="C8088" s="60" t="s">
        <v>43</v>
      </c>
      <c r="D8088" s="61">
        <v>3192.38</v>
      </c>
      <c r="E8088" s="224">
        <v>0.46879999999999999</v>
      </c>
    </row>
    <row r="8089" spans="1:5" x14ac:dyDescent="0.2">
      <c r="A8089" s="223">
        <v>92564</v>
      </c>
      <c r="B8089" s="7" t="s">
        <v>7909</v>
      </c>
      <c r="C8089" s="60" t="s">
        <v>43</v>
      </c>
      <c r="D8089" s="61">
        <v>3112.32</v>
      </c>
      <c r="E8089" s="224">
        <v>0.48089999999999999</v>
      </c>
    </row>
    <row r="8090" spans="1:5" x14ac:dyDescent="0.2">
      <c r="A8090" s="223">
        <v>92545</v>
      </c>
      <c r="B8090" s="7" t="s">
        <v>7910</v>
      </c>
      <c r="C8090" s="60" t="s">
        <v>43</v>
      </c>
      <c r="D8090" s="61">
        <v>1016.78</v>
      </c>
      <c r="E8090" s="224">
        <v>0.44879999999999998</v>
      </c>
    </row>
    <row r="8091" spans="1:5" x14ac:dyDescent="0.2">
      <c r="A8091" s="223">
        <v>92555</v>
      </c>
      <c r="B8091" s="7" t="s">
        <v>7911</v>
      </c>
      <c r="C8091" s="60" t="s">
        <v>43</v>
      </c>
      <c r="D8091" s="61">
        <v>1014.65</v>
      </c>
      <c r="E8091" s="224">
        <v>0.44969999999999999</v>
      </c>
    </row>
    <row r="8092" spans="1:5" x14ac:dyDescent="0.2">
      <c r="A8092" s="223">
        <v>92546</v>
      </c>
      <c r="B8092" s="7" t="s">
        <v>7912</v>
      </c>
      <c r="C8092" s="60" t="s">
        <v>43</v>
      </c>
      <c r="D8092" s="61">
        <v>1286.04</v>
      </c>
      <c r="E8092" s="224">
        <v>0.47089999999999999</v>
      </c>
    </row>
    <row r="8093" spans="1:5" x14ac:dyDescent="0.2">
      <c r="A8093" s="223">
        <v>92556</v>
      </c>
      <c r="B8093" s="7" t="s">
        <v>7913</v>
      </c>
      <c r="C8093" s="60" t="s">
        <v>43</v>
      </c>
      <c r="D8093" s="61">
        <v>1259.99</v>
      </c>
      <c r="E8093" s="224">
        <v>0.48060000000000003</v>
      </c>
    </row>
    <row r="8094" spans="1:5" x14ac:dyDescent="0.2">
      <c r="A8094" s="223">
        <v>92547</v>
      </c>
      <c r="B8094" s="7" t="s">
        <v>7914</v>
      </c>
      <c r="C8094" s="60" t="s">
        <v>43</v>
      </c>
      <c r="D8094" s="61">
        <v>1352.91</v>
      </c>
      <c r="E8094" s="224">
        <v>0.4476</v>
      </c>
    </row>
    <row r="8095" spans="1:5" x14ac:dyDescent="0.2">
      <c r="A8095" s="223">
        <v>92557</v>
      </c>
      <c r="B8095" s="7" t="s">
        <v>7915</v>
      </c>
      <c r="C8095" s="60" t="s">
        <v>43</v>
      </c>
      <c r="D8095" s="61">
        <v>1326.15</v>
      </c>
      <c r="E8095" s="224">
        <v>0.45660000000000001</v>
      </c>
    </row>
    <row r="8096" spans="1:5" x14ac:dyDescent="0.2">
      <c r="A8096" s="223">
        <v>92548</v>
      </c>
      <c r="B8096" s="7" t="s">
        <v>7916</v>
      </c>
      <c r="C8096" s="60" t="s">
        <v>43</v>
      </c>
      <c r="D8096" s="61">
        <v>1516.31</v>
      </c>
      <c r="E8096" s="224">
        <v>0.45429999999999998</v>
      </c>
    </row>
    <row r="8097" spans="1:5" x14ac:dyDescent="0.2">
      <c r="A8097" s="223">
        <v>92558</v>
      </c>
      <c r="B8097" s="7" t="s">
        <v>7917</v>
      </c>
      <c r="C8097" s="60" t="s">
        <v>43</v>
      </c>
      <c r="D8097" s="61">
        <v>1498.8</v>
      </c>
      <c r="E8097" s="224">
        <v>0.45960000000000001</v>
      </c>
    </row>
    <row r="8098" spans="1:5" x14ac:dyDescent="0.2">
      <c r="A8098" s="223">
        <v>92549</v>
      </c>
      <c r="B8098" s="7" t="s">
        <v>7918</v>
      </c>
      <c r="C8098" s="60" t="s">
        <v>43</v>
      </c>
      <c r="D8098" s="61">
        <v>1938.14</v>
      </c>
      <c r="E8098" s="224">
        <v>0.50939999999999996</v>
      </c>
    </row>
    <row r="8099" spans="1:5" x14ac:dyDescent="0.2">
      <c r="A8099" s="223">
        <v>92559</v>
      </c>
      <c r="B8099" s="7" t="s">
        <v>7919</v>
      </c>
      <c r="C8099" s="60" t="s">
        <v>43</v>
      </c>
      <c r="D8099" s="61">
        <v>1908.51</v>
      </c>
      <c r="E8099" s="224">
        <v>0.51739999999999997</v>
      </c>
    </row>
    <row r="8100" spans="1:5" x14ac:dyDescent="0.2">
      <c r="A8100" s="223">
        <v>92550</v>
      </c>
      <c r="B8100" s="7" t="s">
        <v>7920</v>
      </c>
      <c r="C8100" s="60" t="s">
        <v>43</v>
      </c>
      <c r="D8100" s="61">
        <v>2348.15</v>
      </c>
      <c r="E8100" s="224">
        <v>0.45490000000000003</v>
      </c>
    </row>
    <row r="8101" spans="1:5" x14ac:dyDescent="0.2">
      <c r="A8101" s="223">
        <v>92560</v>
      </c>
      <c r="B8101" s="7" t="s">
        <v>7921</v>
      </c>
      <c r="C8101" s="60" t="s">
        <v>43</v>
      </c>
      <c r="D8101" s="61">
        <v>2308.89</v>
      </c>
      <c r="E8101" s="224">
        <v>0.46260000000000001</v>
      </c>
    </row>
    <row r="8102" spans="1:5" x14ac:dyDescent="0.2">
      <c r="A8102" s="223">
        <v>92551</v>
      </c>
      <c r="B8102" s="7" t="s">
        <v>7922</v>
      </c>
      <c r="C8102" s="60" t="s">
        <v>43</v>
      </c>
      <c r="D8102" s="61">
        <v>2434.31</v>
      </c>
      <c r="E8102" s="224">
        <v>0.43880000000000002</v>
      </c>
    </row>
    <row r="8103" spans="1:5" x14ac:dyDescent="0.2">
      <c r="A8103" s="223">
        <v>92561</v>
      </c>
      <c r="B8103" s="7" t="s">
        <v>7923</v>
      </c>
      <c r="C8103" s="60" t="s">
        <v>43</v>
      </c>
      <c r="D8103" s="61">
        <v>2395.2600000000002</v>
      </c>
      <c r="E8103" s="224">
        <v>0.44590000000000002</v>
      </c>
    </row>
    <row r="8104" spans="1:5" x14ac:dyDescent="0.2">
      <c r="A8104" s="223">
        <v>92262</v>
      </c>
      <c r="B8104" s="7" t="s">
        <v>7924</v>
      </c>
      <c r="C8104" s="60" t="s">
        <v>43</v>
      </c>
      <c r="D8104" s="61">
        <v>737.21</v>
      </c>
      <c r="E8104" s="224">
        <v>0.61280000000000001</v>
      </c>
    </row>
    <row r="8105" spans="1:5" x14ac:dyDescent="0.2">
      <c r="A8105" s="223">
        <v>106149</v>
      </c>
      <c r="B8105" s="7" t="s">
        <v>7925</v>
      </c>
      <c r="C8105" s="60" t="s">
        <v>43</v>
      </c>
      <c r="D8105" s="61">
        <v>863.41</v>
      </c>
      <c r="E8105" s="224">
        <v>0.6694</v>
      </c>
    </row>
    <row r="8106" spans="1:5" x14ac:dyDescent="0.2">
      <c r="A8106" s="223">
        <v>106150</v>
      </c>
      <c r="B8106" s="7" t="s">
        <v>7926</v>
      </c>
      <c r="C8106" s="60" t="s">
        <v>43</v>
      </c>
      <c r="D8106" s="61">
        <v>1009.79</v>
      </c>
      <c r="E8106" s="224">
        <v>0.71730000000000005</v>
      </c>
    </row>
    <row r="8107" spans="1:5" x14ac:dyDescent="0.2">
      <c r="A8107" s="223">
        <v>106151</v>
      </c>
      <c r="B8107" s="7" t="s">
        <v>7927</v>
      </c>
      <c r="C8107" s="60" t="s">
        <v>43</v>
      </c>
      <c r="D8107" s="61">
        <v>1176.3499999999999</v>
      </c>
      <c r="E8107" s="224">
        <v>0.75729999999999997</v>
      </c>
    </row>
    <row r="8108" spans="1:5" x14ac:dyDescent="0.2">
      <c r="A8108" s="223">
        <v>92259</v>
      </c>
      <c r="B8108" s="7" t="s">
        <v>7928</v>
      </c>
      <c r="C8108" s="60" t="s">
        <v>43</v>
      </c>
      <c r="D8108" s="61">
        <v>443.21</v>
      </c>
      <c r="E8108" s="224">
        <v>0.35589999999999999</v>
      </c>
    </row>
    <row r="8109" spans="1:5" x14ac:dyDescent="0.2">
      <c r="A8109" s="223">
        <v>92260</v>
      </c>
      <c r="B8109" s="7" t="s">
        <v>7929</v>
      </c>
      <c r="C8109" s="60" t="s">
        <v>43</v>
      </c>
      <c r="D8109" s="61">
        <v>526.49</v>
      </c>
      <c r="E8109" s="224">
        <v>0.45779999999999998</v>
      </c>
    </row>
    <row r="8110" spans="1:5" x14ac:dyDescent="0.2">
      <c r="A8110" s="223">
        <v>92261</v>
      </c>
      <c r="B8110" s="7" t="s">
        <v>7930</v>
      </c>
      <c r="C8110" s="60" t="s">
        <v>43</v>
      </c>
      <c r="D8110" s="61">
        <v>607.25</v>
      </c>
      <c r="E8110" s="224">
        <v>0.52990000000000004</v>
      </c>
    </row>
    <row r="8111" spans="1:5" x14ac:dyDescent="0.2">
      <c r="A8111" s="223">
        <v>92258</v>
      </c>
      <c r="B8111" s="7" t="s">
        <v>7931</v>
      </c>
      <c r="C8111" s="60" t="s">
        <v>43</v>
      </c>
      <c r="D8111" s="61">
        <v>524.6</v>
      </c>
      <c r="E8111" s="224">
        <v>0.8962</v>
      </c>
    </row>
    <row r="8112" spans="1:5" x14ac:dyDescent="0.2">
      <c r="A8112" s="223">
        <v>92255</v>
      </c>
      <c r="B8112" s="7" t="s">
        <v>7932</v>
      </c>
      <c r="C8112" s="60" t="s">
        <v>43</v>
      </c>
      <c r="D8112" s="61">
        <v>217.18</v>
      </c>
      <c r="E8112" s="224">
        <v>0.74929999999999997</v>
      </c>
    </row>
    <row r="8113" spans="1:5" x14ac:dyDescent="0.2">
      <c r="A8113" s="223">
        <v>92256</v>
      </c>
      <c r="B8113" s="7" t="s">
        <v>7933</v>
      </c>
      <c r="C8113" s="60" t="s">
        <v>43</v>
      </c>
      <c r="D8113" s="61">
        <v>304.26</v>
      </c>
      <c r="E8113" s="224">
        <v>0.82099999999999995</v>
      </c>
    </row>
    <row r="8114" spans="1:5" x14ac:dyDescent="0.2">
      <c r="A8114" s="223">
        <v>92257</v>
      </c>
      <c r="B8114" s="7" t="s">
        <v>7934</v>
      </c>
      <c r="C8114" s="60" t="s">
        <v>43</v>
      </c>
      <c r="D8114" s="61">
        <v>388.7</v>
      </c>
      <c r="E8114" s="224">
        <v>0.8599</v>
      </c>
    </row>
    <row r="8115" spans="1:5" x14ac:dyDescent="0.2">
      <c r="A8115" s="223">
        <v>100393</v>
      </c>
      <c r="B8115" s="7" t="s">
        <v>7935</v>
      </c>
      <c r="C8115" s="60" t="s">
        <v>410</v>
      </c>
      <c r="D8115" s="61">
        <v>20.6</v>
      </c>
      <c r="E8115" s="224">
        <v>0.68200000000000005</v>
      </c>
    </row>
    <row r="8116" spans="1:5" x14ac:dyDescent="0.2">
      <c r="A8116" s="223">
        <v>100389</v>
      </c>
      <c r="B8116" s="7" t="s">
        <v>7936</v>
      </c>
      <c r="C8116" s="60" t="s">
        <v>410</v>
      </c>
      <c r="D8116" s="61">
        <v>17.149999999999999</v>
      </c>
      <c r="E8116" s="224">
        <v>0.67290000000000005</v>
      </c>
    </row>
    <row r="8117" spans="1:5" x14ac:dyDescent="0.2">
      <c r="A8117" s="223">
        <v>100395</v>
      </c>
      <c r="B8117" s="7" t="s">
        <v>7937</v>
      </c>
      <c r="C8117" s="60" t="s">
        <v>410</v>
      </c>
      <c r="D8117" s="61">
        <v>22.77</v>
      </c>
      <c r="E8117" s="224">
        <v>0.7097</v>
      </c>
    </row>
    <row r="8118" spans="1:5" x14ac:dyDescent="0.2">
      <c r="A8118" s="223">
        <v>100391</v>
      </c>
      <c r="B8118" s="7" t="s">
        <v>7938</v>
      </c>
      <c r="C8118" s="60" t="s">
        <v>410</v>
      </c>
      <c r="D8118" s="61">
        <v>19</v>
      </c>
      <c r="E8118" s="224">
        <v>0.70209999999999995</v>
      </c>
    </row>
    <row r="8119" spans="1:5" x14ac:dyDescent="0.2">
      <c r="A8119" s="223">
        <v>100392</v>
      </c>
      <c r="B8119" s="7" t="s">
        <v>7939</v>
      </c>
      <c r="C8119" s="60" t="s">
        <v>410</v>
      </c>
      <c r="D8119" s="61">
        <v>17.12</v>
      </c>
      <c r="E8119" s="224">
        <v>0.61329999999999996</v>
      </c>
    </row>
    <row r="8120" spans="1:5" x14ac:dyDescent="0.2">
      <c r="A8120" s="223">
        <v>100388</v>
      </c>
      <c r="B8120" s="7" t="s">
        <v>7940</v>
      </c>
      <c r="C8120" s="60" t="s">
        <v>410</v>
      </c>
      <c r="D8120" s="61">
        <v>21.77</v>
      </c>
      <c r="E8120" s="224">
        <v>0.61639999999999995</v>
      </c>
    </row>
    <row r="8121" spans="1:5" x14ac:dyDescent="0.2">
      <c r="A8121" s="223">
        <v>100394</v>
      </c>
      <c r="B8121" s="7" t="s">
        <v>7941</v>
      </c>
      <c r="C8121" s="60" t="s">
        <v>410</v>
      </c>
      <c r="D8121" s="61">
        <v>20.18</v>
      </c>
      <c r="E8121" s="224">
        <v>0.67049999999999998</v>
      </c>
    </row>
    <row r="8122" spans="1:5" x14ac:dyDescent="0.2">
      <c r="A8122" s="223">
        <v>100390</v>
      </c>
      <c r="B8122" s="7" t="s">
        <v>7942</v>
      </c>
      <c r="C8122" s="60" t="s">
        <v>410</v>
      </c>
      <c r="D8122" s="61">
        <v>25.71</v>
      </c>
      <c r="E8122" s="224">
        <v>0.67330000000000001</v>
      </c>
    </row>
    <row r="8123" spans="1:5" x14ac:dyDescent="0.2">
      <c r="A8123" s="223">
        <v>92575</v>
      </c>
      <c r="B8123" s="7" t="s">
        <v>7943</v>
      </c>
      <c r="C8123" s="60" t="s">
        <v>410</v>
      </c>
      <c r="D8123" s="61">
        <v>67.03</v>
      </c>
      <c r="E8123" s="224">
        <v>0.1249</v>
      </c>
    </row>
    <row r="8124" spans="1:5" x14ac:dyDescent="0.2">
      <c r="A8124" s="223">
        <v>92569</v>
      </c>
      <c r="B8124" s="7" t="s">
        <v>7944</v>
      </c>
      <c r="C8124" s="60" t="s">
        <v>410</v>
      </c>
      <c r="D8124" s="61">
        <v>73.03</v>
      </c>
      <c r="E8124" s="224">
        <v>0.11650000000000001</v>
      </c>
    </row>
    <row r="8125" spans="1:5" x14ac:dyDescent="0.2">
      <c r="A8125" s="223">
        <v>92578</v>
      </c>
      <c r="B8125" s="7" t="s">
        <v>7945</v>
      </c>
      <c r="C8125" s="60" t="s">
        <v>410</v>
      </c>
      <c r="D8125" s="61">
        <v>70.260000000000005</v>
      </c>
      <c r="E8125" s="224">
        <v>0.155</v>
      </c>
    </row>
    <row r="8126" spans="1:5" x14ac:dyDescent="0.2">
      <c r="A8126" s="223">
        <v>92572</v>
      </c>
      <c r="B8126" s="7" t="s">
        <v>7946</v>
      </c>
      <c r="C8126" s="60" t="s">
        <v>410</v>
      </c>
      <c r="D8126" s="61">
        <v>76.25</v>
      </c>
      <c r="E8126" s="224">
        <v>0.14940000000000001</v>
      </c>
    </row>
    <row r="8127" spans="1:5" x14ac:dyDescent="0.2">
      <c r="A8127" s="223">
        <v>92576</v>
      </c>
      <c r="B8127" s="7" t="s">
        <v>7947</v>
      </c>
      <c r="C8127" s="60" t="s">
        <v>410</v>
      </c>
      <c r="D8127" s="61">
        <v>36.1</v>
      </c>
      <c r="E8127" s="224">
        <v>8.8400000000000006E-2</v>
      </c>
    </row>
    <row r="8128" spans="1:5" x14ac:dyDescent="0.2">
      <c r="A8128" s="223">
        <v>92570</v>
      </c>
      <c r="B8128" s="7" t="s">
        <v>7948</v>
      </c>
      <c r="C8128" s="60" t="s">
        <v>410</v>
      </c>
      <c r="D8128" s="61">
        <v>45.73</v>
      </c>
      <c r="E8128" s="224">
        <v>8.77E-2</v>
      </c>
    </row>
    <row r="8129" spans="1:5" x14ac:dyDescent="0.2">
      <c r="A8129" s="223">
        <v>92579</v>
      </c>
      <c r="B8129" s="7" t="s">
        <v>7949</v>
      </c>
      <c r="C8129" s="60" t="s">
        <v>410</v>
      </c>
      <c r="D8129" s="61">
        <v>38</v>
      </c>
      <c r="E8129" s="224">
        <v>0.12889999999999999</v>
      </c>
    </row>
    <row r="8130" spans="1:5" x14ac:dyDescent="0.2">
      <c r="A8130" s="223">
        <v>92573</v>
      </c>
      <c r="B8130" s="7" t="s">
        <v>7950</v>
      </c>
      <c r="C8130" s="60" t="s">
        <v>410</v>
      </c>
      <c r="D8130" s="61">
        <v>48.11</v>
      </c>
      <c r="E8130" s="224">
        <v>0.12759999999999999</v>
      </c>
    </row>
    <row r="8131" spans="1:5" x14ac:dyDescent="0.2">
      <c r="A8131" s="223">
        <v>92574</v>
      </c>
      <c r="B8131" s="7" t="s">
        <v>7951</v>
      </c>
      <c r="C8131" s="60" t="s">
        <v>410</v>
      </c>
      <c r="D8131" s="61">
        <v>135.84</v>
      </c>
      <c r="E8131" s="224">
        <v>0.15970000000000001</v>
      </c>
    </row>
    <row r="8132" spans="1:5" x14ac:dyDescent="0.2">
      <c r="A8132" s="223">
        <v>92568</v>
      </c>
      <c r="B8132" s="7" t="s">
        <v>7952</v>
      </c>
      <c r="C8132" s="60" t="s">
        <v>410</v>
      </c>
      <c r="D8132" s="61">
        <v>144.58000000000001</v>
      </c>
      <c r="E8132" s="224">
        <v>0.14249999999999999</v>
      </c>
    </row>
    <row r="8133" spans="1:5" x14ac:dyDescent="0.2">
      <c r="A8133" s="223">
        <v>92577</v>
      </c>
      <c r="B8133" s="7" t="s">
        <v>7953</v>
      </c>
      <c r="C8133" s="60" t="s">
        <v>410</v>
      </c>
      <c r="D8133" s="61">
        <v>152.52000000000001</v>
      </c>
      <c r="E8133" s="224">
        <v>0.1701</v>
      </c>
    </row>
    <row r="8134" spans="1:5" x14ac:dyDescent="0.2">
      <c r="A8134" s="223">
        <v>92571</v>
      </c>
      <c r="B8134" s="7" t="s">
        <v>7954</v>
      </c>
      <c r="C8134" s="60" t="s">
        <v>410</v>
      </c>
      <c r="D8134" s="61">
        <v>149.49</v>
      </c>
      <c r="E8134" s="224">
        <v>0.16339999999999999</v>
      </c>
    </row>
    <row r="8135" spans="1:5" x14ac:dyDescent="0.2">
      <c r="A8135" s="223">
        <v>92581</v>
      </c>
      <c r="B8135" s="7" t="s">
        <v>7955</v>
      </c>
      <c r="C8135" s="60" t="s">
        <v>410</v>
      </c>
      <c r="D8135" s="61">
        <v>53.35</v>
      </c>
      <c r="E8135" s="224">
        <v>0.2064</v>
      </c>
    </row>
    <row r="8136" spans="1:5" x14ac:dyDescent="0.2">
      <c r="A8136" s="223">
        <v>104314</v>
      </c>
      <c r="B8136" s="7" t="s">
        <v>7956</v>
      </c>
      <c r="C8136" s="60" t="s">
        <v>17</v>
      </c>
      <c r="D8136" s="61">
        <v>11.91</v>
      </c>
      <c r="E8136" s="224">
        <v>0.22919999999999999</v>
      </c>
    </row>
    <row r="8137" spans="1:5" x14ac:dyDescent="0.2">
      <c r="A8137" s="223">
        <v>92580</v>
      </c>
      <c r="B8137" s="7" t="s">
        <v>7957</v>
      </c>
      <c r="C8137" s="60" t="s">
        <v>410</v>
      </c>
      <c r="D8137" s="61">
        <v>51.68</v>
      </c>
      <c r="E8137" s="224">
        <v>0.2301</v>
      </c>
    </row>
    <row r="8138" spans="1:5" x14ac:dyDescent="0.2">
      <c r="A8138" s="223">
        <v>92539</v>
      </c>
      <c r="B8138" s="7" t="s">
        <v>7958</v>
      </c>
      <c r="C8138" s="60" t="s">
        <v>410</v>
      </c>
      <c r="D8138" s="61">
        <v>85.87</v>
      </c>
      <c r="E8138" s="224">
        <v>0.39360000000000001</v>
      </c>
    </row>
    <row r="8139" spans="1:5" x14ac:dyDescent="0.2">
      <c r="A8139" s="223">
        <v>92540</v>
      </c>
      <c r="B8139" s="7" t="s">
        <v>7959</v>
      </c>
      <c r="C8139" s="60" t="s">
        <v>410</v>
      </c>
      <c r="D8139" s="61">
        <v>96.49</v>
      </c>
      <c r="E8139" s="224">
        <v>0.42670000000000002</v>
      </c>
    </row>
    <row r="8140" spans="1:5" x14ac:dyDescent="0.2">
      <c r="A8140" s="223">
        <v>92544</v>
      </c>
      <c r="B8140" s="7" t="s">
        <v>7960</v>
      </c>
      <c r="C8140" s="60" t="s">
        <v>410</v>
      </c>
      <c r="D8140" s="61">
        <v>20.74</v>
      </c>
      <c r="E8140" s="224">
        <v>0.33900000000000002</v>
      </c>
    </row>
    <row r="8141" spans="1:5" x14ac:dyDescent="0.2">
      <c r="A8141" s="223">
        <v>92543</v>
      </c>
      <c r="B8141" s="7" t="s">
        <v>7961</v>
      </c>
      <c r="C8141" s="60" t="s">
        <v>410</v>
      </c>
      <c r="D8141" s="61">
        <v>25.93</v>
      </c>
      <c r="E8141" s="224">
        <v>0.33589999999999998</v>
      </c>
    </row>
    <row r="8142" spans="1:5" x14ac:dyDescent="0.2">
      <c r="A8142" s="223">
        <v>97740</v>
      </c>
      <c r="B8142" s="7" t="s">
        <v>7962</v>
      </c>
      <c r="C8142" s="60" t="s">
        <v>24</v>
      </c>
      <c r="D8142" s="61">
        <v>2263.3000000000002</v>
      </c>
      <c r="E8142" s="224">
        <v>0.36880000000000002</v>
      </c>
    </row>
    <row r="8143" spans="1:5" x14ac:dyDescent="0.2">
      <c r="A8143" s="223">
        <v>97738</v>
      </c>
      <c r="B8143" s="7" t="s">
        <v>7963</v>
      </c>
      <c r="C8143" s="60" t="s">
        <v>24</v>
      </c>
      <c r="D8143" s="61">
        <v>4421.3599999999997</v>
      </c>
      <c r="E8143" s="224">
        <v>0.61609999999999998</v>
      </c>
    </row>
    <row r="8144" spans="1:5" x14ac:dyDescent="0.2">
      <c r="A8144" s="223">
        <v>97739</v>
      </c>
      <c r="B8144" s="7" t="s">
        <v>7964</v>
      </c>
      <c r="C8144" s="60" t="s">
        <v>24</v>
      </c>
      <c r="D8144" s="61">
        <v>3164.14</v>
      </c>
      <c r="E8144" s="224">
        <v>0.56220000000000003</v>
      </c>
    </row>
    <row r="8145" spans="1:5" x14ac:dyDescent="0.2">
      <c r="A8145" s="223">
        <v>97736</v>
      </c>
      <c r="B8145" s="7" t="s">
        <v>7965</v>
      </c>
      <c r="C8145" s="60" t="s">
        <v>24</v>
      </c>
      <c r="D8145" s="61">
        <v>1607.75</v>
      </c>
      <c r="E8145" s="224">
        <v>0.3947</v>
      </c>
    </row>
    <row r="8146" spans="1:5" x14ac:dyDescent="0.2">
      <c r="A8146" s="223">
        <v>97734</v>
      </c>
      <c r="B8146" s="7" t="s">
        <v>7966</v>
      </c>
      <c r="C8146" s="60" t="s">
        <v>24</v>
      </c>
      <c r="D8146" s="61">
        <v>3220.06</v>
      </c>
      <c r="E8146" s="224">
        <v>0.7</v>
      </c>
    </row>
    <row r="8147" spans="1:5" x14ac:dyDescent="0.2">
      <c r="A8147" s="223">
        <v>97735</v>
      </c>
      <c r="B8147" s="7" t="s">
        <v>7967</v>
      </c>
      <c r="C8147" s="60" t="s">
        <v>24</v>
      </c>
      <c r="D8147" s="61">
        <v>2631.72</v>
      </c>
      <c r="E8147" s="224">
        <v>0.63949999999999996</v>
      </c>
    </row>
    <row r="8148" spans="1:5" x14ac:dyDescent="0.2">
      <c r="A8148" s="223">
        <v>97737</v>
      </c>
      <c r="B8148" s="7" t="s">
        <v>7968</v>
      </c>
      <c r="C8148" s="60" t="s">
        <v>24</v>
      </c>
      <c r="D8148" s="61">
        <v>3443.76</v>
      </c>
      <c r="E8148" s="224">
        <v>0.58079999999999998</v>
      </c>
    </row>
    <row r="8149" spans="1:5" x14ac:dyDescent="0.2">
      <c r="A8149" s="223">
        <v>97733</v>
      </c>
      <c r="B8149" s="7" t="s">
        <v>7969</v>
      </c>
      <c r="C8149" s="60" t="s">
        <v>24</v>
      </c>
      <c r="D8149" s="61">
        <v>3670.97</v>
      </c>
      <c r="E8149" s="224">
        <v>0.68510000000000004</v>
      </c>
    </row>
    <row r="8150" spans="1:5" x14ac:dyDescent="0.2">
      <c r="A8150" s="223">
        <v>98616</v>
      </c>
      <c r="B8150" s="7" t="s">
        <v>7970</v>
      </c>
      <c r="C8150" s="60" t="s">
        <v>410</v>
      </c>
      <c r="D8150" s="61">
        <v>277.75</v>
      </c>
      <c r="E8150" s="224">
        <v>0.15040000000000001</v>
      </c>
    </row>
    <row r="8151" spans="1:5" x14ac:dyDescent="0.2">
      <c r="A8151" s="223">
        <v>98619</v>
      </c>
      <c r="B8151" s="7" t="s">
        <v>7971</v>
      </c>
      <c r="C8151" s="60" t="s">
        <v>410</v>
      </c>
      <c r="D8151" s="61">
        <v>302.7</v>
      </c>
      <c r="E8151" s="224">
        <v>0.1157</v>
      </c>
    </row>
    <row r="8152" spans="1:5" x14ac:dyDescent="0.2">
      <c r="A8152" s="223">
        <v>98622</v>
      </c>
      <c r="B8152" s="7" t="s">
        <v>7972</v>
      </c>
      <c r="C8152" s="60" t="s">
        <v>410</v>
      </c>
      <c r="D8152" s="61">
        <v>465.65</v>
      </c>
      <c r="E8152" s="224">
        <v>0.1153</v>
      </c>
    </row>
    <row r="8153" spans="1:5" x14ac:dyDescent="0.2">
      <c r="A8153" s="223">
        <v>98625</v>
      </c>
      <c r="B8153" s="7" t="s">
        <v>7973</v>
      </c>
      <c r="C8153" s="60" t="s">
        <v>410</v>
      </c>
      <c r="D8153" s="61">
        <v>489.93</v>
      </c>
      <c r="E8153" s="224">
        <v>8.4400000000000003E-2</v>
      </c>
    </row>
    <row r="8154" spans="1:5" x14ac:dyDescent="0.2">
      <c r="A8154" s="223">
        <v>98657</v>
      </c>
      <c r="B8154" s="7" t="s">
        <v>7974</v>
      </c>
      <c r="C8154" s="60" t="s">
        <v>23</v>
      </c>
      <c r="D8154" s="61">
        <v>747.61</v>
      </c>
      <c r="E8154" s="224">
        <v>0.36609999999999998</v>
      </c>
    </row>
    <row r="8155" spans="1:5" x14ac:dyDescent="0.2">
      <c r="A8155" s="223">
        <v>100344</v>
      </c>
      <c r="B8155" s="7" t="s">
        <v>7975</v>
      </c>
      <c r="C8155" s="60" t="s">
        <v>17</v>
      </c>
      <c r="D8155" s="61">
        <v>12.68</v>
      </c>
      <c r="E8155" s="224">
        <v>0.2397</v>
      </c>
    </row>
    <row r="8156" spans="1:5" x14ac:dyDescent="0.2">
      <c r="A8156" s="223">
        <v>100345</v>
      </c>
      <c r="B8156" s="7" t="s">
        <v>7976</v>
      </c>
      <c r="C8156" s="60" t="s">
        <v>17</v>
      </c>
      <c r="D8156" s="61">
        <v>9.89</v>
      </c>
      <c r="E8156" s="224">
        <v>0.14960000000000001</v>
      </c>
    </row>
    <row r="8157" spans="1:5" x14ac:dyDescent="0.2">
      <c r="A8157" s="223">
        <v>100346</v>
      </c>
      <c r="B8157" s="7" t="s">
        <v>7977</v>
      </c>
      <c r="C8157" s="60" t="s">
        <v>17</v>
      </c>
      <c r="D8157" s="61">
        <v>9.44</v>
      </c>
      <c r="E8157" s="224">
        <v>0.1123</v>
      </c>
    </row>
    <row r="8158" spans="1:5" x14ac:dyDescent="0.2">
      <c r="A8158" s="223">
        <v>100347</v>
      </c>
      <c r="B8158" s="7" t="s">
        <v>7978</v>
      </c>
      <c r="C8158" s="60" t="s">
        <v>17</v>
      </c>
      <c r="D8158" s="61">
        <v>10.63</v>
      </c>
      <c r="E8158" s="224">
        <v>7.6200000000000004E-2</v>
      </c>
    </row>
    <row r="8159" spans="1:5" x14ac:dyDescent="0.2">
      <c r="A8159" s="223">
        <v>100348</v>
      </c>
      <c r="B8159" s="7" t="s">
        <v>7979</v>
      </c>
      <c r="C8159" s="60" t="s">
        <v>17</v>
      </c>
      <c r="D8159" s="61">
        <v>10.45</v>
      </c>
      <c r="E8159" s="224">
        <v>6.1199999999999997E-2</v>
      </c>
    </row>
    <row r="8160" spans="1:5" x14ac:dyDescent="0.2">
      <c r="A8160" s="223">
        <v>100342</v>
      </c>
      <c r="B8160" s="7" t="s">
        <v>7980</v>
      </c>
      <c r="C8160" s="60" t="s">
        <v>17</v>
      </c>
      <c r="D8160" s="61">
        <v>17.48</v>
      </c>
      <c r="E8160" s="224">
        <v>0.43590000000000001</v>
      </c>
    </row>
    <row r="8161" spans="1:5" x14ac:dyDescent="0.2">
      <c r="A8161" s="223">
        <v>100343</v>
      </c>
      <c r="B8161" s="7" t="s">
        <v>7981</v>
      </c>
      <c r="C8161" s="60" t="s">
        <v>17</v>
      </c>
      <c r="D8161" s="61">
        <v>15.45</v>
      </c>
      <c r="E8161" s="224">
        <v>0.33789999999999998</v>
      </c>
    </row>
    <row r="8162" spans="1:5" x14ac:dyDescent="0.2">
      <c r="A8162" s="223">
        <v>100349</v>
      </c>
      <c r="B8162" s="7" t="s">
        <v>7982</v>
      </c>
      <c r="C8162" s="60" t="s">
        <v>24</v>
      </c>
      <c r="D8162" s="61">
        <v>712.67</v>
      </c>
      <c r="E8162" s="224">
        <v>4.4499999999999998E-2</v>
      </c>
    </row>
    <row r="8163" spans="1:5" x14ac:dyDescent="0.2">
      <c r="A8163" s="223">
        <v>105805</v>
      </c>
      <c r="B8163" s="7" t="s">
        <v>7983</v>
      </c>
      <c r="C8163" s="60" t="s">
        <v>410</v>
      </c>
      <c r="D8163" s="61">
        <v>874.95</v>
      </c>
      <c r="E8163" s="224">
        <v>0.13220000000000001</v>
      </c>
    </row>
    <row r="8164" spans="1:5" x14ac:dyDescent="0.2">
      <c r="A8164" s="223">
        <v>105806</v>
      </c>
      <c r="B8164" s="7" t="s">
        <v>7984</v>
      </c>
      <c r="C8164" s="60" t="s">
        <v>410</v>
      </c>
      <c r="D8164" s="61">
        <v>542.03</v>
      </c>
      <c r="E8164" s="224">
        <v>0.16270000000000001</v>
      </c>
    </row>
    <row r="8165" spans="1:5" x14ac:dyDescent="0.2">
      <c r="A8165" s="223">
        <v>105807</v>
      </c>
      <c r="B8165" s="7" t="s">
        <v>7985</v>
      </c>
      <c r="C8165" s="60" t="s">
        <v>410</v>
      </c>
      <c r="D8165" s="61">
        <v>692.83</v>
      </c>
      <c r="E8165" s="224">
        <v>0.1409</v>
      </c>
    </row>
    <row r="8166" spans="1:5" x14ac:dyDescent="0.2">
      <c r="A8166" s="223">
        <v>105808</v>
      </c>
      <c r="B8166" s="7" t="s">
        <v>7986</v>
      </c>
      <c r="C8166" s="60" t="s">
        <v>410</v>
      </c>
      <c r="D8166" s="61">
        <v>443.14</v>
      </c>
      <c r="E8166" s="224">
        <v>0.17380000000000001</v>
      </c>
    </row>
    <row r="8167" spans="1:5" x14ac:dyDescent="0.2">
      <c r="A8167" s="223">
        <v>100341</v>
      </c>
      <c r="B8167" s="7" t="s">
        <v>7987</v>
      </c>
      <c r="C8167" s="60" t="s">
        <v>410</v>
      </c>
      <c r="D8167" s="61">
        <v>44.76</v>
      </c>
      <c r="E8167" s="224">
        <v>0.4788</v>
      </c>
    </row>
    <row r="8168" spans="1:5" x14ac:dyDescent="0.2">
      <c r="A8168" s="223">
        <v>105042</v>
      </c>
      <c r="B8168" s="7" t="s">
        <v>7988</v>
      </c>
      <c r="C8168" s="60" t="s">
        <v>23</v>
      </c>
      <c r="D8168" s="61">
        <v>88.57</v>
      </c>
      <c r="E8168" s="224">
        <v>0.28199999999999997</v>
      </c>
    </row>
    <row r="8169" spans="1:5" x14ac:dyDescent="0.2">
      <c r="A8169" s="223">
        <v>105046</v>
      </c>
      <c r="B8169" s="7" t="s">
        <v>7989</v>
      </c>
      <c r="C8169" s="60" t="s">
        <v>23</v>
      </c>
      <c r="D8169" s="61">
        <v>77.709999999999994</v>
      </c>
      <c r="E8169" s="224">
        <v>0.19869999999999999</v>
      </c>
    </row>
    <row r="8170" spans="1:5" x14ac:dyDescent="0.2">
      <c r="A8170" s="223">
        <v>105095</v>
      </c>
      <c r="B8170" s="7" t="s">
        <v>7990</v>
      </c>
      <c r="C8170" s="60" t="s">
        <v>23</v>
      </c>
      <c r="D8170" s="61">
        <v>139.13</v>
      </c>
      <c r="E8170" s="224">
        <v>0.18029999999999999</v>
      </c>
    </row>
    <row r="8171" spans="1:5" x14ac:dyDescent="0.2">
      <c r="A8171" s="223">
        <v>105098</v>
      </c>
      <c r="B8171" s="7" t="s">
        <v>7991</v>
      </c>
      <c r="C8171" s="60" t="s">
        <v>23</v>
      </c>
      <c r="D8171" s="61">
        <v>128.29</v>
      </c>
      <c r="E8171" s="224">
        <v>0.12130000000000001</v>
      </c>
    </row>
    <row r="8172" spans="1:5" x14ac:dyDescent="0.2">
      <c r="A8172" s="223">
        <v>105050</v>
      </c>
      <c r="B8172" s="7" t="s">
        <v>7992</v>
      </c>
      <c r="C8172" s="60" t="s">
        <v>23</v>
      </c>
      <c r="D8172" s="61">
        <v>304.60000000000002</v>
      </c>
      <c r="E8172" s="224">
        <v>8.3199999999999996E-2</v>
      </c>
    </row>
    <row r="8173" spans="1:5" x14ac:dyDescent="0.2">
      <c r="A8173" s="223">
        <v>105053</v>
      </c>
      <c r="B8173" s="7" t="s">
        <v>7993</v>
      </c>
      <c r="C8173" s="60" t="s">
        <v>23</v>
      </c>
      <c r="D8173" s="61">
        <v>293.89</v>
      </c>
      <c r="E8173" s="224">
        <v>5.4300000000000001E-2</v>
      </c>
    </row>
    <row r="8174" spans="1:5" x14ac:dyDescent="0.2">
      <c r="A8174" s="223">
        <v>105056</v>
      </c>
      <c r="B8174" s="7" t="s">
        <v>7994</v>
      </c>
      <c r="C8174" s="60" t="s">
        <v>23</v>
      </c>
      <c r="D8174" s="61">
        <v>426.19</v>
      </c>
      <c r="E8174" s="224">
        <v>6.0499999999999998E-2</v>
      </c>
    </row>
    <row r="8175" spans="1:5" x14ac:dyDescent="0.2">
      <c r="A8175" s="223">
        <v>105058</v>
      </c>
      <c r="B8175" s="7" t="s">
        <v>7995</v>
      </c>
      <c r="C8175" s="60" t="s">
        <v>23</v>
      </c>
      <c r="D8175" s="61">
        <v>416.23</v>
      </c>
      <c r="E8175" s="224">
        <v>4.1200000000000001E-2</v>
      </c>
    </row>
    <row r="8176" spans="1:5" x14ac:dyDescent="0.2">
      <c r="A8176" s="223">
        <v>105061</v>
      </c>
      <c r="B8176" s="7" t="s">
        <v>7996</v>
      </c>
      <c r="C8176" s="60" t="s">
        <v>23</v>
      </c>
      <c r="D8176" s="61">
        <v>97.18</v>
      </c>
      <c r="E8176" s="224">
        <v>0.31909999999999999</v>
      </c>
    </row>
    <row r="8177" spans="1:5" x14ac:dyDescent="0.2">
      <c r="A8177" s="223">
        <v>105064</v>
      </c>
      <c r="B8177" s="7" t="s">
        <v>7997</v>
      </c>
      <c r="C8177" s="60" t="s">
        <v>23</v>
      </c>
      <c r="D8177" s="61">
        <v>83.25</v>
      </c>
      <c r="E8177" s="224">
        <v>0.2213</v>
      </c>
    </row>
    <row r="8178" spans="1:5" x14ac:dyDescent="0.2">
      <c r="A8178" s="223">
        <v>105068</v>
      </c>
      <c r="B8178" s="7" t="s">
        <v>7998</v>
      </c>
      <c r="C8178" s="60" t="s">
        <v>23</v>
      </c>
      <c r="D8178" s="61">
        <v>155.72999999999999</v>
      </c>
      <c r="E8178" s="224">
        <v>0.19980000000000001</v>
      </c>
    </row>
    <row r="8179" spans="1:5" x14ac:dyDescent="0.2">
      <c r="A8179" s="223">
        <v>105071</v>
      </c>
      <c r="B8179" s="7" t="s">
        <v>7999</v>
      </c>
      <c r="C8179" s="60" t="s">
        <v>23</v>
      </c>
      <c r="D8179" s="61">
        <v>141.82</v>
      </c>
      <c r="E8179" s="224">
        <v>0.1308</v>
      </c>
    </row>
    <row r="8180" spans="1:5" x14ac:dyDescent="0.2">
      <c r="A8180" s="223">
        <v>105074</v>
      </c>
      <c r="B8180" s="7" t="s">
        <v>8000</v>
      </c>
      <c r="C8180" s="60" t="s">
        <v>23</v>
      </c>
      <c r="D8180" s="61">
        <v>237.67</v>
      </c>
      <c r="E8180" s="224">
        <v>0.13170000000000001</v>
      </c>
    </row>
    <row r="8181" spans="1:5" x14ac:dyDescent="0.2">
      <c r="A8181" s="223">
        <v>105077</v>
      </c>
      <c r="B8181" s="7" t="s">
        <v>8001</v>
      </c>
      <c r="C8181" s="60" t="s">
        <v>23</v>
      </c>
      <c r="D8181" s="61">
        <v>223.84</v>
      </c>
      <c r="E8181" s="224">
        <v>8.4000000000000005E-2</v>
      </c>
    </row>
    <row r="8182" spans="1:5" x14ac:dyDescent="0.2">
      <c r="A8182" s="223">
        <v>105090</v>
      </c>
      <c r="B8182" s="7" t="s">
        <v>8002</v>
      </c>
      <c r="C8182" s="60" t="s">
        <v>410</v>
      </c>
      <c r="D8182" s="61">
        <v>460</v>
      </c>
      <c r="E8182" s="224">
        <v>6.5199999999999994E-2</v>
      </c>
    </row>
    <row r="8183" spans="1:5" x14ac:dyDescent="0.2">
      <c r="A8183" s="223">
        <v>105099</v>
      </c>
      <c r="B8183" s="7" t="s">
        <v>8003</v>
      </c>
      <c r="C8183" s="60" t="s">
        <v>23</v>
      </c>
      <c r="D8183" s="61">
        <v>97.21</v>
      </c>
      <c r="E8183" s="224">
        <v>0.35399999999999998</v>
      </c>
    </row>
    <row r="8184" spans="1:5" x14ac:dyDescent="0.2">
      <c r="A8184" s="223">
        <v>105100</v>
      </c>
      <c r="B8184" s="7" t="s">
        <v>8004</v>
      </c>
      <c r="C8184" s="60" t="s">
        <v>23</v>
      </c>
      <c r="D8184" s="61">
        <v>150.72</v>
      </c>
      <c r="E8184" s="224">
        <v>0.2485</v>
      </c>
    </row>
    <row r="8185" spans="1:5" x14ac:dyDescent="0.2">
      <c r="A8185" s="223">
        <v>105101</v>
      </c>
      <c r="B8185" s="7" t="s">
        <v>8005</v>
      </c>
      <c r="C8185" s="60" t="s">
        <v>23</v>
      </c>
      <c r="D8185" s="61">
        <v>322.33999999999997</v>
      </c>
      <c r="E8185" s="224">
        <v>0.13600000000000001</v>
      </c>
    </row>
    <row r="8186" spans="1:5" x14ac:dyDescent="0.2">
      <c r="A8186" s="223">
        <v>105102</v>
      </c>
      <c r="B8186" s="7" t="s">
        <v>8006</v>
      </c>
      <c r="C8186" s="60" t="s">
        <v>23</v>
      </c>
      <c r="D8186" s="61">
        <v>451.93</v>
      </c>
      <c r="E8186" s="224">
        <v>0.1157</v>
      </c>
    </row>
    <row r="8187" spans="1:5" x14ac:dyDescent="0.2">
      <c r="A8187" s="223">
        <v>105080</v>
      </c>
      <c r="B8187" s="7" t="s">
        <v>8007</v>
      </c>
      <c r="C8187" s="60" t="s">
        <v>23</v>
      </c>
      <c r="D8187" s="61">
        <v>59.97</v>
      </c>
      <c r="E8187" s="224">
        <v>0.33750000000000002</v>
      </c>
    </row>
    <row r="8188" spans="1:5" x14ac:dyDescent="0.2">
      <c r="A8188" s="223">
        <v>105081</v>
      </c>
      <c r="B8188" s="7" t="s">
        <v>8008</v>
      </c>
      <c r="C8188" s="60" t="s">
        <v>23</v>
      </c>
      <c r="D8188" s="61">
        <v>69.33</v>
      </c>
      <c r="E8188" s="224">
        <v>0.30330000000000001</v>
      </c>
    </row>
    <row r="8189" spans="1:5" x14ac:dyDescent="0.2">
      <c r="A8189" s="223">
        <v>105091</v>
      </c>
      <c r="B8189" s="7" t="s">
        <v>8009</v>
      </c>
      <c r="C8189" s="60" t="s">
        <v>23</v>
      </c>
      <c r="D8189" s="61">
        <v>120.37</v>
      </c>
      <c r="E8189" s="224">
        <v>0.1951</v>
      </c>
    </row>
    <row r="8190" spans="1:5" x14ac:dyDescent="0.2">
      <c r="A8190" s="223">
        <v>105089</v>
      </c>
      <c r="B8190" s="7" t="s">
        <v>8010</v>
      </c>
      <c r="C8190" s="60" t="s">
        <v>23</v>
      </c>
      <c r="D8190" s="61">
        <v>151.77000000000001</v>
      </c>
      <c r="E8190" s="224">
        <v>0.16880000000000001</v>
      </c>
    </row>
    <row r="8191" spans="1:5" x14ac:dyDescent="0.2">
      <c r="A8191" s="223">
        <v>105082</v>
      </c>
      <c r="B8191" s="7" t="s">
        <v>8011</v>
      </c>
      <c r="C8191" s="60" t="s">
        <v>23</v>
      </c>
      <c r="D8191" s="61">
        <v>62.47</v>
      </c>
      <c r="E8191" s="224">
        <v>0.32400000000000001</v>
      </c>
    </row>
    <row r="8192" spans="1:5" x14ac:dyDescent="0.2">
      <c r="A8192" s="223">
        <v>105083</v>
      </c>
      <c r="B8192" s="7" t="s">
        <v>8012</v>
      </c>
      <c r="C8192" s="60" t="s">
        <v>23</v>
      </c>
      <c r="D8192" s="61">
        <v>70.48</v>
      </c>
      <c r="E8192" s="224">
        <v>0.2984</v>
      </c>
    </row>
    <row r="8193" spans="1:5" x14ac:dyDescent="0.2">
      <c r="A8193" s="223">
        <v>105084</v>
      </c>
      <c r="B8193" s="7" t="s">
        <v>8013</v>
      </c>
      <c r="C8193" s="60" t="s">
        <v>23</v>
      </c>
      <c r="D8193" s="61">
        <v>87.36</v>
      </c>
      <c r="E8193" s="224">
        <v>0.24970000000000001</v>
      </c>
    </row>
    <row r="8194" spans="1:5" x14ac:dyDescent="0.2">
      <c r="A8194" s="223">
        <v>105086</v>
      </c>
      <c r="B8194" s="7" t="s">
        <v>8014</v>
      </c>
      <c r="C8194" s="60" t="s">
        <v>23</v>
      </c>
      <c r="D8194" s="61">
        <v>81.38</v>
      </c>
      <c r="E8194" s="224">
        <v>0.27979999999999999</v>
      </c>
    </row>
    <row r="8195" spans="1:5" x14ac:dyDescent="0.2">
      <c r="A8195" s="223">
        <v>105087</v>
      </c>
      <c r="B8195" s="7" t="s">
        <v>8015</v>
      </c>
      <c r="C8195" s="60" t="s">
        <v>23</v>
      </c>
      <c r="D8195" s="61">
        <v>91.35</v>
      </c>
      <c r="E8195" s="224">
        <v>0.25969999999999999</v>
      </c>
    </row>
    <row r="8196" spans="1:5" x14ac:dyDescent="0.2">
      <c r="A8196" s="223">
        <v>105088</v>
      </c>
      <c r="B8196" s="7" t="s">
        <v>8016</v>
      </c>
      <c r="C8196" s="60" t="s">
        <v>23</v>
      </c>
      <c r="D8196" s="61">
        <v>164.32</v>
      </c>
      <c r="E8196" s="224">
        <v>0.15590000000000001</v>
      </c>
    </row>
    <row r="8197" spans="1:5" x14ac:dyDescent="0.2">
      <c r="A8197" s="223">
        <v>105092</v>
      </c>
      <c r="B8197" s="7" t="s">
        <v>8017</v>
      </c>
      <c r="C8197" s="60" t="s">
        <v>23</v>
      </c>
      <c r="D8197" s="61">
        <v>130.81</v>
      </c>
      <c r="E8197" s="224">
        <v>0.17949999999999999</v>
      </c>
    </row>
    <row r="8198" spans="1:5" x14ac:dyDescent="0.2">
      <c r="A8198" s="223">
        <v>105085</v>
      </c>
      <c r="B8198" s="7" t="s">
        <v>8018</v>
      </c>
      <c r="C8198" s="60" t="s">
        <v>23</v>
      </c>
      <c r="D8198" s="61">
        <v>91.3</v>
      </c>
      <c r="E8198" s="224">
        <v>0.2417</v>
      </c>
    </row>
    <row r="8199" spans="1:5" x14ac:dyDescent="0.2">
      <c r="A8199" s="223">
        <v>105093</v>
      </c>
      <c r="B8199" s="7" t="s">
        <v>8019</v>
      </c>
      <c r="C8199" s="60" t="s">
        <v>23</v>
      </c>
      <c r="D8199" s="61">
        <v>132.96</v>
      </c>
      <c r="E8199" s="224">
        <v>0.19270000000000001</v>
      </c>
    </row>
    <row r="8200" spans="1:5" x14ac:dyDescent="0.2">
      <c r="A8200" s="223">
        <v>105041</v>
      </c>
      <c r="B8200" s="7" t="s">
        <v>8020</v>
      </c>
      <c r="C8200" s="60" t="s">
        <v>23</v>
      </c>
      <c r="D8200" s="61">
        <v>49.16</v>
      </c>
      <c r="E8200" s="224">
        <v>0.4138</v>
      </c>
    </row>
    <row r="8201" spans="1:5" x14ac:dyDescent="0.2">
      <c r="A8201" s="223">
        <v>105045</v>
      </c>
      <c r="B8201" s="7" t="s">
        <v>8021</v>
      </c>
      <c r="C8201" s="60" t="s">
        <v>23</v>
      </c>
      <c r="D8201" s="61">
        <v>56.16</v>
      </c>
      <c r="E8201" s="224">
        <v>0.38390000000000002</v>
      </c>
    </row>
    <row r="8202" spans="1:5" x14ac:dyDescent="0.2">
      <c r="A8202" s="223">
        <v>93961</v>
      </c>
      <c r="B8202" s="7" t="s">
        <v>8022</v>
      </c>
      <c r="C8202" s="60" t="s">
        <v>23</v>
      </c>
      <c r="D8202" s="61">
        <v>248.32</v>
      </c>
      <c r="E8202" s="224">
        <v>0.63729999999999998</v>
      </c>
    </row>
    <row r="8203" spans="1:5" x14ac:dyDescent="0.2">
      <c r="A8203" s="223">
        <v>93971</v>
      </c>
      <c r="B8203" s="7" t="s">
        <v>8023</v>
      </c>
      <c r="C8203" s="60" t="s">
        <v>23</v>
      </c>
      <c r="D8203" s="61">
        <v>208.2</v>
      </c>
      <c r="E8203" s="224">
        <v>0.61029999999999995</v>
      </c>
    </row>
    <row r="8204" spans="1:5" x14ac:dyDescent="0.2">
      <c r="A8204" s="223">
        <v>93959</v>
      </c>
      <c r="B8204" s="7" t="s">
        <v>8024</v>
      </c>
      <c r="C8204" s="60" t="s">
        <v>23</v>
      </c>
      <c r="D8204" s="61">
        <v>276.41000000000003</v>
      </c>
      <c r="E8204" s="224">
        <v>0.64529999999999998</v>
      </c>
    </row>
    <row r="8205" spans="1:5" x14ac:dyDescent="0.2">
      <c r="A8205" s="223">
        <v>93969</v>
      </c>
      <c r="B8205" s="7" t="s">
        <v>8025</v>
      </c>
      <c r="C8205" s="60" t="s">
        <v>23</v>
      </c>
      <c r="D8205" s="61">
        <v>230.82</v>
      </c>
      <c r="E8205" s="224">
        <v>0.62139999999999995</v>
      </c>
    </row>
    <row r="8206" spans="1:5" x14ac:dyDescent="0.2">
      <c r="A8206" s="223">
        <v>93957</v>
      </c>
      <c r="B8206" s="7" t="s">
        <v>8026</v>
      </c>
      <c r="C8206" s="60" t="s">
        <v>23</v>
      </c>
      <c r="D8206" s="61">
        <v>343.18</v>
      </c>
      <c r="E8206" s="224">
        <v>0.66069999999999995</v>
      </c>
    </row>
    <row r="8207" spans="1:5" x14ac:dyDescent="0.2">
      <c r="A8207" s="223">
        <v>93967</v>
      </c>
      <c r="B8207" s="7" t="s">
        <v>8027</v>
      </c>
      <c r="C8207" s="60" t="s">
        <v>23</v>
      </c>
      <c r="D8207" s="61">
        <v>286.38</v>
      </c>
      <c r="E8207" s="224">
        <v>0.64329999999999998</v>
      </c>
    </row>
    <row r="8208" spans="1:5" x14ac:dyDescent="0.2">
      <c r="A8208" s="223">
        <v>104878</v>
      </c>
      <c r="B8208" s="7" t="s">
        <v>8028</v>
      </c>
      <c r="C8208" s="60" t="s">
        <v>43</v>
      </c>
      <c r="D8208" s="61">
        <v>2439.5300000000002</v>
      </c>
      <c r="E8208" s="224">
        <v>5.2400000000000002E-2</v>
      </c>
    </row>
    <row r="8209" spans="1:5" x14ac:dyDescent="0.2">
      <c r="A8209" s="223">
        <v>104877</v>
      </c>
      <c r="B8209" s="7" t="s">
        <v>8029</v>
      </c>
      <c r="C8209" s="60" t="s">
        <v>43</v>
      </c>
      <c r="D8209" s="61">
        <v>686.05</v>
      </c>
      <c r="E8209" s="224">
        <v>0.18640000000000001</v>
      </c>
    </row>
    <row r="8210" spans="1:5" x14ac:dyDescent="0.2">
      <c r="A8210" s="223">
        <v>104841</v>
      </c>
      <c r="B8210" s="7" t="s">
        <v>8030</v>
      </c>
      <c r="C8210" s="60" t="s">
        <v>23</v>
      </c>
      <c r="D8210" s="61">
        <v>97.27</v>
      </c>
      <c r="E8210" s="224">
        <v>0.3407</v>
      </c>
    </row>
    <row r="8211" spans="1:5" x14ac:dyDescent="0.2">
      <c r="A8211" s="223">
        <v>104849</v>
      </c>
      <c r="B8211" s="7" t="s">
        <v>8031</v>
      </c>
      <c r="C8211" s="60" t="s">
        <v>23</v>
      </c>
      <c r="D8211" s="61">
        <v>67.39</v>
      </c>
      <c r="E8211" s="224">
        <v>0.33550000000000002</v>
      </c>
    </row>
    <row r="8212" spans="1:5" x14ac:dyDescent="0.2">
      <c r="A8212" s="223">
        <v>104887</v>
      </c>
      <c r="B8212" s="7" t="s">
        <v>8032</v>
      </c>
      <c r="C8212" s="60" t="s">
        <v>23</v>
      </c>
      <c r="D8212" s="61">
        <v>50.91</v>
      </c>
      <c r="E8212" s="224">
        <v>0.25519999999999998</v>
      </c>
    </row>
    <row r="8213" spans="1:5" x14ac:dyDescent="0.2">
      <c r="A8213" s="223">
        <v>104844</v>
      </c>
      <c r="B8213" s="7" t="s">
        <v>8033</v>
      </c>
      <c r="C8213" s="60" t="s">
        <v>23</v>
      </c>
      <c r="D8213" s="61">
        <v>107.52</v>
      </c>
      <c r="E8213" s="224">
        <v>0.34970000000000001</v>
      </c>
    </row>
    <row r="8214" spans="1:5" x14ac:dyDescent="0.2">
      <c r="A8214" s="223">
        <v>104852</v>
      </c>
      <c r="B8214" s="7" t="s">
        <v>8034</v>
      </c>
      <c r="C8214" s="60" t="s">
        <v>23</v>
      </c>
      <c r="D8214" s="61">
        <v>74.41</v>
      </c>
      <c r="E8214" s="224">
        <v>0.34970000000000001</v>
      </c>
    </row>
    <row r="8215" spans="1:5" x14ac:dyDescent="0.2">
      <c r="A8215" s="223">
        <v>104846</v>
      </c>
      <c r="B8215" s="7" t="s">
        <v>8035</v>
      </c>
      <c r="C8215" s="60" t="s">
        <v>23</v>
      </c>
      <c r="D8215" s="61">
        <v>122.79</v>
      </c>
      <c r="E8215" s="224">
        <v>0.36</v>
      </c>
    </row>
    <row r="8216" spans="1:5" x14ac:dyDescent="0.2">
      <c r="A8216" s="223">
        <v>104854</v>
      </c>
      <c r="B8216" s="7" t="s">
        <v>8036</v>
      </c>
      <c r="C8216" s="60" t="s">
        <v>23</v>
      </c>
      <c r="D8216" s="61">
        <v>84.87</v>
      </c>
      <c r="E8216" s="224">
        <v>0.3664</v>
      </c>
    </row>
    <row r="8217" spans="1:5" x14ac:dyDescent="0.2">
      <c r="A8217" s="223">
        <v>104890</v>
      </c>
      <c r="B8217" s="7" t="s">
        <v>8037</v>
      </c>
      <c r="C8217" s="60" t="s">
        <v>23</v>
      </c>
      <c r="D8217" s="61">
        <v>58.64</v>
      </c>
      <c r="E8217" s="224">
        <v>0.27800000000000002</v>
      </c>
    </row>
    <row r="8218" spans="1:5" x14ac:dyDescent="0.2">
      <c r="A8218" s="223">
        <v>104842</v>
      </c>
      <c r="B8218" s="7" t="s">
        <v>8038</v>
      </c>
      <c r="C8218" s="60" t="s">
        <v>23</v>
      </c>
      <c r="D8218" s="61">
        <v>82.85</v>
      </c>
      <c r="E8218" s="224">
        <v>0.32400000000000001</v>
      </c>
    </row>
    <row r="8219" spans="1:5" x14ac:dyDescent="0.2">
      <c r="A8219" s="223">
        <v>104850</v>
      </c>
      <c r="B8219" s="7" t="s">
        <v>8039</v>
      </c>
      <c r="C8219" s="60" t="s">
        <v>23</v>
      </c>
      <c r="D8219" s="61">
        <v>59.76</v>
      </c>
      <c r="E8219" s="224">
        <v>0.31590000000000001</v>
      </c>
    </row>
    <row r="8220" spans="1:5" x14ac:dyDescent="0.2">
      <c r="A8220" s="223">
        <v>104888</v>
      </c>
      <c r="B8220" s="7" t="s">
        <v>8040</v>
      </c>
      <c r="C8220" s="60" t="s">
        <v>23</v>
      </c>
      <c r="D8220" s="61">
        <v>46.08</v>
      </c>
      <c r="E8220" s="224">
        <v>0.2359</v>
      </c>
    </row>
    <row r="8221" spans="1:5" x14ac:dyDescent="0.2">
      <c r="A8221" s="223">
        <v>104879</v>
      </c>
      <c r="B8221" s="7" t="s">
        <v>8041</v>
      </c>
      <c r="C8221" s="60" t="s">
        <v>23</v>
      </c>
      <c r="D8221" s="61">
        <v>91.41</v>
      </c>
      <c r="E8221" s="224">
        <v>0.33439999999999998</v>
      </c>
    </row>
    <row r="8222" spans="1:5" x14ac:dyDescent="0.2">
      <c r="A8222" s="223">
        <v>104853</v>
      </c>
      <c r="B8222" s="7" t="s">
        <v>8042</v>
      </c>
      <c r="C8222" s="60" t="s">
        <v>23</v>
      </c>
      <c r="D8222" s="61">
        <v>65.66</v>
      </c>
      <c r="E8222" s="224">
        <v>0.33110000000000001</v>
      </c>
    </row>
    <row r="8223" spans="1:5" x14ac:dyDescent="0.2">
      <c r="A8223" s="223">
        <v>104847</v>
      </c>
      <c r="B8223" s="7" t="s">
        <v>8043</v>
      </c>
      <c r="C8223" s="60" t="s">
        <v>23</v>
      </c>
      <c r="D8223" s="61">
        <v>104.13</v>
      </c>
      <c r="E8223" s="224">
        <v>0.3463</v>
      </c>
    </row>
    <row r="8224" spans="1:5" x14ac:dyDescent="0.2">
      <c r="A8224" s="223">
        <v>104855</v>
      </c>
      <c r="B8224" s="7" t="s">
        <v>8044</v>
      </c>
      <c r="C8224" s="60" t="s">
        <v>23</v>
      </c>
      <c r="D8224" s="61">
        <v>74.34</v>
      </c>
      <c r="E8224" s="224">
        <v>0.34889999999999999</v>
      </c>
    </row>
    <row r="8225" spans="1:5" x14ac:dyDescent="0.2">
      <c r="A8225" s="223">
        <v>104891</v>
      </c>
      <c r="B8225" s="7" t="s">
        <v>8045</v>
      </c>
      <c r="C8225" s="60" t="s">
        <v>23</v>
      </c>
      <c r="D8225" s="61">
        <v>52.56</v>
      </c>
      <c r="E8225" s="224">
        <v>0.25950000000000001</v>
      </c>
    </row>
    <row r="8226" spans="1:5" x14ac:dyDescent="0.2">
      <c r="A8226" s="223">
        <v>104892</v>
      </c>
      <c r="B8226" s="7" t="s">
        <v>8046</v>
      </c>
      <c r="C8226" s="60" t="s">
        <v>23</v>
      </c>
      <c r="D8226" s="61">
        <v>121.29</v>
      </c>
      <c r="E8226" s="224">
        <v>0.35959999999999998</v>
      </c>
    </row>
    <row r="8227" spans="1:5" x14ac:dyDescent="0.2">
      <c r="A8227" s="223">
        <v>104848</v>
      </c>
      <c r="B8227" s="7" t="s">
        <v>8047</v>
      </c>
      <c r="C8227" s="60" t="s">
        <v>23</v>
      </c>
      <c r="D8227" s="61">
        <v>78.760000000000005</v>
      </c>
      <c r="E8227" s="224">
        <v>0.3579</v>
      </c>
    </row>
    <row r="8228" spans="1:5" x14ac:dyDescent="0.2">
      <c r="A8228" s="223">
        <v>104886</v>
      </c>
      <c r="B8228" s="7" t="s">
        <v>8048</v>
      </c>
      <c r="C8228" s="60" t="s">
        <v>23</v>
      </c>
      <c r="D8228" s="61">
        <v>58.1</v>
      </c>
      <c r="E8228" s="224">
        <v>0.27729999999999999</v>
      </c>
    </row>
    <row r="8229" spans="1:5" x14ac:dyDescent="0.2">
      <c r="A8229" s="223">
        <v>104843</v>
      </c>
      <c r="B8229" s="7" t="s">
        <v>8049</v>
      </c>
      <c r="C8229" s="60" t="s">
        <v>23</v>
      </c>
      <c r="D8229" s="61">
        <v>134.11000000000001</v>
      </c>
      <c r="E8229" s="224">
        <v>0.36680000000000001</v>
      </c>
    </row>
    <row r="8230" spans="1:5" x14ac:dyDescent="0.2">
      <c r="A8230" s="223">
        <v>104851</v>
      </c>
      <c r="B8230" s="7" t="s">
        <v>8050</v>
      </c>
      <c r="C8230" s="60" t="s">
        <v>23</v>
      </c>
      <c r="D8230" s="61">
        <v>87.53</v>
      </c>
      <c r="E8230" s="224">
        <v>0.37080000000000002</v>
      </c>
    </row>
    <row r="8231" spans="1:5" x14ac:dyDescent="0.2">
      <c r="A8231" s="223">
        <v>104845</v>
      </c>
      <c r="B8231" s="7" t="s">
        <v>8051</v>
      </c>
      <c r="C8231" s="60" t="s">
        <v>23</v>
      </c>
      <c r="D8231" s="61">
        <v>153.11000000000001</v>
      </c>
      <c r="E8231" s="224">
        <v>0.37519999999999998</v>
      </c>
    </row>
    <row r="8232" spans="1:5" x14ac:dyDescent="0.2">
      <c r="A8232" s="223">
        <v>104880</v>
      </c>
      <c r="B8232" s="7" t="s">
        <v>8052</v>
      </c>
      <c r="C8232" s="60" t="s">
        <v>23</v>
      </c>
      <c r="D8232" s="61">
        <v>100.54</v>
      </c>
      <c r="E8232" s="224">
        <v>0.3856</v>
      </c>
    </row>
    <row r="8233" spans="1:5" x14ac:dyDescent="0.2">
      <c r="A8233" s="223">
        <v>104889</v>
      </c>
      <c r="B8233" s="7" t="s">
        <v>8053</v>
      </c>
      <c r="C8233" s="60" t="s">
        <v>23</v>
      </c>
      <c r="D8233" s="61">
        <v>67.680000000000007</v>
      </c>
      <c r="E8233" s="224">
        <v>0.29920000000000002</v>
      </c>
    </row>
    <row r="8234" spans="1:5" x14ac:dyDescent="0.2">
      <c r="A8234" s="223">
        <v>95108</v>
      </c>
      <c r="B8234" s="7" t="s">
        <v>8054</v>
      </c>
      <c r="C8234" s="60" t="s">
        <v>43</v>
      </c>
      <c r="D8234" s="61">
        <v>41.55</v>
      </c>
      <c r="E8234" s="224">
        <v>0.75070000000000003</v>
      </c>
    </row>
    <row r="8235" spans="1:5" x14ac:dyDescent="0.2">
      <c r="A8235" s="223">
        <v>104876</v>
      </c>
      <c r="B8235" s="7" t="s">
        <v>8055</v>
      </c>
      <c r="C8235" s="60" t="s">
        <v>43</v>
      </c>
      <c r="D8235" s="61">
        <v>27.65</v>
      </c>
      <c r="E8235" s="224">
        <v>0.98629999999999995</v>
      </c>
    </row>
    <row r="8236" spans="1:5" x14ac:dyDescent="0.2">
      <c r="A8236" s="223">
        <v>104875</v>
      </c>
      <c r="B8236" s="7" t="s">
        <v>8056</v>
      </c>
      <c r="C8236" s="60" t="s">
        <v>23</v>
      </c>
      <c r="D8236" s="61">
        <v>145.34</v>
      </c>
      <c r="E8236" s="224">
        <v>0.94850000000000001</v>
      </c>
    </row>
    <row r="8237" spans="1:5" x14ac:dyDescent="0.2">
      <c r="A8237" s="223">
        <v>96120</v>
      </c>
      <c r="B8237" s="7" t="s">
        <v>8057</v>
      </c>
      <c r="C8237" s="60" t="s">
        <v>23</v>
      </c>
      <c r="D8237" s="61">
        <v>3.38</v>
      </c>
      <c r="E8237" s="224">
        <v>0.58579999999999999</v>
      </c>
    </row>
    <row r="8238" spans="1:5" x14ac:dyDescent="0.2">
      <c r="A8238" s="223">
        <v>96123</v>
      </c>
      <c r="B8238" s="7" t="s">
        <v>8058</v>
      </c>
      <c r="C8238" s="60" t="s">
        <v>23</v>
      </c>
      <c r="D8238" s="61">
        <v>30.91</v>
      </c>
      <c r="E8238" s="224">
        <v>0.3931</v>
      </c>
    </row>
    <row r="8239" spans="1:5" x14ac:dyDescent="0.2">
      <c r="A8239" s="223">
        <v>96122</v>
      </c>
      <c r="B8239" s="7" t="s">
        <v>8059</v>
      </c>
      <c r="C8239" s="60" t="s">
        <v>23</v>
      </c>
      <c r="D8239" s="61">
        <v>44.06</v>
      </c>
      <c r="E8239" s="224">
        <v>0.318</v>
      </c>
    </row>
    <row r="8240" spans="1:5" x14ac:dyDescent="0.2">
      <c r="A8240" s="223">
        <v>96121</v>
      </c>
      <c r="B8240" s="7" t="s">
        <v>8060</v>
      </c>
      <c r="C8240" s="60" t="s">
        <v>23</v>
      </c>
      <c r="D8240" s="61">
        <v>14.23</v>
      </c>
      <c r="E8240" s="224">
        <v>0.46239999999999998</v>
      </c>
    </row>
    <row r="8241" spans="1:5" x14ac:dyDescent="0.2">
      <c r="A8241" s="223">
        <v>99054</v>
      </c>
      <c r="B8241" s="7" t="s">
        <v>8061</v>
      </c>
      <c r="C8241" s="60" t="s">
        <v>410</v>
      </c>
      <c r="D8241" s="61">
        <v>65.5</v>
      </c>
      <c r="E8241" s="224">
        <v>0.73450000000000004</v>
      </c>
    </row>
    <row r="8242" spans="1:5" x14ac:dyDescent="0.2">
      <c r="A8242" s="223">
        <v>96110</v>
      </c>
      <c r="B8242" s="7" t="s">
        <v>8062</v>
      </c>
      <c r="C8242" s="60" t="s">
        <v>410</v>
      </c>
      <c r="D8242" s="61">
        <v>83.42</v>
      </c>
      <c r="E8242" s="224">
        <v>0.3659</v>
      </c>
    </row>
    <row r="8243" spans="1:5" x14ac:dyDescent="0.2">
      <c r="A8243" s="223">
        <v>96114</v>
      </c>
      <c r="B8243" s="7" t="s">
        <v>8063</v>
      </c>
      <c r="C8243" s="60" t="s">
        <v>410</v>
      </c>
      <c r="D8243" s="61">
        <v>83.99</v>
      </c>
      <c r="E8243" s="224">
        <v>0.31879999999999997</v>
      </c>
    </row>
    <row r="8244" spans="1:5" x14ac:dyDescent="0.2">
      <c r="A8244" s="223">
        <v>104757</v>
      </c>
      <c r="B8244" s="7" t="s">
        <v>8064</v>
      </c>
      <c r="C8244" s="60" t="s">
        <v>410</v>
      </c>
      <c r="D8244" s="61">
        <v>107.36</v>
      </c>
      <c r="E8244" s="224">
        <v>0.20810000000000001</v>
      </c>
    </row>
    <row r="8245" spans="1:5" x14ac:dyDescent="0.2">
      <c r="A8245" s="223">
        <v>104756</v>
      </c>
      <c r="B8245" s="7" t="s">
        <v>8065</v>
      </c>
      <c r="C8245" s="60" t="s">
        <v>410</v>
      </c>
      <c r="D8245" s="61">
        <v>187.72</v>
      </c>
      <c r="E8245" s="224">
        <v>0.31390000000000001</v>
      </c>
    </row>
    <row r="8246" spans="1:5" x14ac:dyDescent="0.2">
      <c r="A8246" s="223">
        <v>96112</v>
      </c>
      <c r="B8246" s="7" t="s">
        <v>8066</v>
      </c>
      <c r="C8246" s="60" t="s">
        <v>410</v>
      </c>
      <c r="D8246" s="61">
        <v>143.71</v>
      </c>
      <c r="E8246" s="224">
        <v>0.44309999999999999</v>
      </c>
    </row>
    <row r="8247" spans="1:5" x14ac:dyDescent="0.2">
      <c r="A8247" s="223">
        <v>96113</v>
      </c>
      <c r="B8247" s="7" t="s">
        <v>8067</v>
      </c>
      <c r="C8247" s="60" t="s">
        <v>410</v>
      </c>
      <c r="D8247" s="61">
        <v>51.88</v>
      </c>
      <c r="E8247" s="224">
        <v>0.66600000000000004</v>
      </c>
    </row>
    <row r="8248" spans="1:5" x14ac:dyDescent="0.2">
      <c r="A8248" s="223">
        <v>96109</v>
      </c>
      <c r="B8248" s="7" t="s">
        <v>8068</v>
      </c>
      <c r="C8248" s="60" t="s">
        <v>410</v>
      </c>
      <c r="D8248" s="61">
        <v>57.4</v>
      </c>
      <c r="E8248" s="224">
        <v>0.69810000000000005</v>
      </c>
    </row>
    <row r="8249" spans="1:5" x14ac:dyDescent="0.2">
      <c r="A8249" s="223">
        <v>96116</v>
      </c>
      <c r="B8249" s="7" t="s">
        <v>8069</v>
      </c>
      <c r="C8249" s="60" t="s">
        <v>410</v>
      </c>
      <c r="D8249" s="61">
        <v>75.69</v>
      </c>
      <c r="E8249" s="224">
        <v>0.24679999999999999</v>
      </c>
    </row>
    <row r="8250" spans="1:5" x14ac:dyDescent="0.2">
      <c r="A8250" s="223">
        <v>96111</v>
      </c>
      <c r="B8250" s="7" t="s">
        <v>8070</v>
      </c>
      <c r="C8250" s="60" t="s">
        <v>410</v>
      </c>
      <c r="D8250" s="61">
        <v>73.760000000000005</v>
      </c>
      <c r="E8250" s="224">
        <v>0.29409999999999997</v>
      </c>
    </row>
    <row r="8251" spans="1:5" x14ac:dyDescent="0.2">
      <c r="A8251" s="223">
        <v>96486</v>
      </c>
      <c r="B8251" s="7" t="s">
        <v>8071</v>
      </c>
      <c r="C8251" s="60" t="s">
        <v>410</v>
      </c>
      <c r="D8251" s="61">
        <v>88.8</v>
      </c>
      <c r="E8251" s="224">
        <v>0.2104</v>
      </c>
    </row>
    <row r="8252" spans="1:5" x14ac:dyDescent="0.2">
      <c r="A8252" s="223">
        <v>96485</v>
      </c>
      <c r="B8252" s="7" t="s">
        <v>8072</v>
      </c>
      <c r="C8252" s="60" t="s">
        <v>410</v>
      </c>
      <c r="D8252" s="61">
        <v>86.87</v>
      </c>
      <c r="E8252" s="224">
        <v>0.24970000000000001</v>
      </c>
    </row>
    <row r="8253" spans="1:5" x14ac:dyDescent="0.2">
      <c r="A8253" s="223">
        <v>101807</v>
      </c>
      <c r="B8253" s="7" t="s">
        <v>8073</v>
      </c>
      <c r="C8253" s="60" t="s">
        <v>43</v>
      </c>
      <c r="D8253" s="61">
        <v>559.64</v>
      </c>
      <c r="E8253" s="224">
        <v>0.58960000000000001</v>
      </c>
    </row>
    <row r="8254" spans="1:5" x14ac:dyDescent="0.2">
      <c r="A8254" s="223">
        <v>101806</v>
      </c>
      <c r="B8254" s="7" t="s">
        <v>8074</v>
      </c>
      <c r="C8254" s="60" t="s">
        <v>43</v>
      </c>
      <c r="D8254" s="61">
        <v>585.25</v>
      </c>
      <c r="E8254" s="224">
        <v>0.62119999999999997</v>
      </c>
    </row>
    <row r="8255" spans="1:5" x14ac:dyDescent="0.2">
      <c r="A8255" s="223">
        <v>101808</v>
      </c>
      <c r="B8255" s="7" t="s">
        <v>8075</v>
      </c>
      <c r="C8255" s="60" t="s">
        <v>43</v>
      </c>
      <c r="D8255" s="61">
        <v>569.97</v>
      </c>
      <c r="E8255" s="224">
        <v>0.1416</v>
      </c>
    </row>
    <row r="8256" spans="1:5" x14ac:dyDescent="0.2">
      <c r="A8256" s="223">
        <v>98058</v>
      </c>
      <c r="B8256" s="7" t="s">
        <v>8076</v>
      </c>
      <c r="C8256" s="60" t="s">
        <v>43</v>
      </c>
      <c r="D8256" s="61">
        <v>1840.72</v>
      </c>
      <c r="E8256" s="224">
        <v>0.20349999999999999</v>
      </c>
    </row>
    <row r="8257" spans="1:5" x14ac:dyDescent="0.2">
      <c r="A8257" s="223">
        <v>98059</v>
      </c>
      <c r="B8257" s="7" t="s">
        <v>8077</v>
      </c>
      <c r="C8257" s="60" t="s">
        <v>43</v>
      </c>
      <c r="D8257" s="61">
        <v>3953.28</v>
      </c>
      <c r="E8257" s="224">
        <v>0.13969999999999999</v>
      </c>
    </row>
    <row r="8258" spans="1:5" x14ac:dyDescent="0.2">
      <c r="A8258" s="223">
        <v>98060</v>
      </c>
      <c r="B8258" s="7" t="s">
        <v>8078</v>
      </c>
      <c r="C8258" s="60" t="s">
        <v>43</v>
      </c>
      <c r="D8258" s="61">
        <v>5523.61</v>
      </c>
      <c r="E8258" s="224">
        <v>0.1454</v>
      </c>
    </row>
    <row r="8259" spans="1:5" x14ac:dyDescent="0.2">
      <c r="A8259" s="223">
        <v>98061</v>
      </c>
      <c r="B8259" s="7" t="s">
        <v>8079</v>
      </c>
      <c r="C8259" s="60" t="s">
        <v>43</v>
      </c>
      <c r="D8259" s="61">
        <v>7705.46</v>
      </c>
      <c r="E8259" s="224">
        <v>0.14360000000000001</v>
      </c>
    </row>
    <row r="8260" spans="1:5" x14ac:dyDescent="0.2">
      <c r="A8260" s="223">
        <v>98088</v>
      </c>
      <c r="B8260" s="7" t="s">
        <v>8080</v>
      </c>
      <c r="C8260" s="60" t="s">
        <v>43</v>
      </c>
      <c r="D8260" s="61">
        <v>3536.97</v>
      </c>
      <c r="E8260" s="224">
        <v>0.46139999999999998</v>
      </c>
    </row>
    <row r="8261" spans="1:5" x14ac:dyDescent="0.2">
      <c r="A8261" s="223">
        <v>98089</v>
      </c>
      <c r="B8261" s="7" t="s">
        <v>8081</v>
      </c>
      <c r="C8261" s="60" t="s">
        <v>43</v>
      </c>
      <c r="D8261" s="61">
        <v>5570.21</v>
      </c>
      <c r="E8261" s="224">
        <v>0.46739999999999998</v>
      </c>
    </row>
    <row r="8262" spans="1:5" x14ac:dyDescent="0.2">
      <c r="A8262" s="223">
        <v>98090</v>
      </c>
      <c r="B8262" s="7" t="s">
        <v>8082</v>
      </c>
      <c r="C8262" s="60" t="s">
        <v>43</v>
      </c>
      <c r="D8262" s="61">
        <v>8719.9</v>
      </c>
      <c r="E8262" s="224">
        <v>0.4708</v>
      </c>
    </row>
    <row r="8263" spans="1:5" x14ac:dyDescent="0.2">
      <c r="A8263" s="223">
        <v>98091</v>
      </c>
      <c r="B8263" s="7" t="s">
        <v>8083</v>
      </c>
      <c r="C8263" s="60" t="s">
        <v>43</v>
      </c>
      <c r="D8263" s="61">
        <v>11375.15</v>
      </c>
      <c r="E8263" s="224">
        <v>0.47189999999999999</v>
      </c>
    </row>
    <row r="8264" spans="1:5" x14ac:dyDescent="0.2">
      <c r="A8264" s="223">
        <v>98092</v>
      </c>
      <c r="B8264" s="7" t="s">
        <v>8084</v>
      </c>
      <c r="C8264" s="60" t="s">
        <v>43</v>
      </c>
      <c r="D8264" s="61">
        <v>13191.74</v>
      </c>
      <c r="E8264" s="224">
        <v>0.47320000000000001</v>
      </c>
    </row>
    <row r="8265" spans="1:5" x14ac:dyDescent="0.2">
      <c r="A8265" s="223">
        <v>98093</v>
      </c>
      <c r="B8265" s="7" t="s">
        <v>8085</v>
      </c>
      <c r="C8265" s="60" t="s">
        <v>43</v>
      </c>
      <c r="D8265" s="61">
        <v>15560.86</v>
      </c>
      <c r="E8265" s="224">
        <v>0.47370000000000001</v>
      </c>
    </row>
    <row r="8266" spans="1:5" x14ac:dyDescent="0.2">
      <c r="A8266" s="223">
        <v>98072</v>
      </c>
      <c r="B8266" s="7" t="s">
        <v>8086</v>
      </c>
      <c r="C8266" s="60" t="s">
        <v>43</v>
      </c>
      <c r="D8266" s="61">
        <v>4078.27</v>
      </c>
      <c r="E8266" s="224">
        <v>0.50129999999999997</v>
      </c>
    </row>
    <row r="8267" spans="1:5" x14ac:dyDescent="0.2">
      <c r="A8267" s="223">
        <v>98073</v>
      </c>
      <c r="B8267" s="7" t="s">
        <v>8087</v>
      </c>
      <c r="C8267" s="60" t="s">
        <v>43</v>
      </c>
      <c r="D8267" s="61">
        <v>6416.11</v>
      </c>
      <c r="E8267" s="224">
        <v>0.502</v>
      </c>
    </row>
    <row r="8268" spans="1:5" x14ac:dyDescent="0.2">
      <c r="A8268" s="223">
        <v>98074</v>
      </c>
      <c r="B8268" s="7" t="s">
        <v>8088</v>
      </c>
      <c r="C8268" s="60" t="s">
        <v>43</v>
      </c>
      <c r="D8268" s="61">
        <v>10009.780000000001</v>
      </c>
      <c r="E8268" s="224">
        <v>0.50139999999999996</v>
      </c>
    </row>
    <row r="8269" spans="1:5" x14ac:dyDescent="0.2">
      <c r="A8269" s="223">
        <v>98075</v>
      </c>
      <c r="B8269" s="7" t="s">
        <v>8089</v>
      </c>
      <c r="C8269" s="60" t="s">
        <v>43</v>
      </c>
      <c r="D8269" s="61">
        <v>13039.57</v>
      </c>
      <c r="E8269" s="224">
        <v>0.501</v>
      </c>
    </row>
    <row r="8270" spans="1:5" x14ac:dyDescent="0.2">
      <c r="A8270" s="223">
        <v>98076</v>
      </c>
      <c r="B8270" s="7" t="s">
        <v>8090</v>
      </c>
      <c r="C8270" s="60" t="s">
        <v>43</v>
      </c>
      <c r="D8270" s="61">
        <v>15057.22</v>
      </c>
      <c r="E8270" s="224">
        <v>0.50070000000000003</v>
      </c>
    </row>
    <row r="8271" spans="1:5" x14ac:dyDescent="0.2">
      <c r="A8271" s="223">
        <v>98077</v>
      </c>
      <c r="B8271" s="7" t="s">
        <v>8091</v>
      </c>
      <c r="C8271" s="60" t="s">
        <v>43</v>
      </c>
      <c r="D8271" s="61">
        <v>17743.09</v>
      </c>
      <c r="E8271" s="224">
        <v>0.50039999999999996</v>
      </c>
    </row>
    <row r="8272" spans="1:5" x14ac:dyDescent="0.2">
      <c r="A8272" s="223">
        <v>98062</v>
      </c>
      <c r="B8272" s="7" t="s">
        <v>8092</v>
      </c>
      <c r="C8272" s="60" t="s">
        <v>43</v>
      </c>
      <c r="D8272" s="61">
        <v>3182.35</v>
      </c>
      <c r="E8272" s="224">
        <v>0.1143</v>
      </c>
    </row>
    <row r="8273" spans="1:5" x14ac:dyDescent="0.2">
      <c r="A8273" s="223">
        <v>98063</v>
      </c>
      <c r="B8273" s="7" t="s">
        <v>8093</v>
      </c>
      <c r="C8273" s="60" t="s">
        <v>43</v>
      </c>
      <c r="D8273" s="61">
        <v>4862.4399999999996</v>
      </c>
      <c r="E8273" s="224">
        <v>0.11070000000000001</v>
      </c>
    </row>
    <row r="8274" spans="1:5" x14ac:dyDescent="0.2">
      <c r="A8274" s="223">
        <v>98064</v>
      </c>
      <c r="B8274" s="7" t="s">
        <v>8094</v>
      </c>
      <c r="C8274" s="60" t="s">
        <v>43</v>
      </c>
      <c r="D8274" s="61">
        <v>5620.49</v>
      </c>
      <c r="E8274" s="224">
        <v>0.1004</v>
      </c>
    </row>
    <row r="8275" spans="1:5" x14ac:dyDescent="0.2">
      <c r="A8275" s="223">
        <v>98065</v>
      </c>
      <c r="B8275" s="7" t="s">
        <v>8095</v>
      </c>
      <c r="C8275" s="60" t="s">
        <v>43</v>
      </c>
      <c r="D8275" s="61">
        <v>7812.63</v>
      </c>
      <c r="E8275" s="224">
        <v>9.6000000000000002E-2</v>
      </c>
    </row>
    <row r="8276" spans="1:5" x14ac:dyDescent="0.2">
      <c r="A8276" s="223">
        <v>98094</v>
      </c>
      <c r="B8276" s="7" t="s">
        <v>8096</v>
      </c>
      <c r="C8276" s="60" t="s">
        <v>43</v>
      </c>
      <c r="D8276" s="61">
        <v>3024.89</v>
      </c>
      <c r="E8276" s="224">
        <v>0.42909999999999998</v>
      </c>
    </row>
    <row r="8277" spans="1:5" x14ac:dyDescent="0.2">
      <c r="A8277" s="223">
        <v>98099</v>
      </c>
      <c r="B8277" s="7" t="s">
        <v>8097</v>
      </c>
      <c r="C8277" s="60" t="s">
        <v>43</v>
      </c>
      <c r="D8277" s="61">
        <v>5157.8</v>
      </c>
      <c r="E8277" s="224">
        <v>0.43169999999999997</v>
      </c>
    </row>
    <row r="8278" spans="1:5" x14ac:dyDescent="0.2">
      <c r="A8278" s="223">
        <v>98100</v>
      </c>
      <c r="B8278" s="7" t="s">
        <v>8098</v>
      </c>
      <c r="C8278" s="60" t="s">
        <v>43</v>
      </c>
      <c r="D8278" s="61">
        <v>6724.67</v>
      </c>
      <c r="E8278" s="224">
        <v>0.43709999999999999</v>
      </c>
    </row>
    <row r="8279" spans="1:5" x14ac:dyDescent="0.2">
      <c r="A8279" s="223">
        <v>98101</v>
      </c>
      <c r="B8279" s="7" t="s">
        <v>8099</v>
      </c>
      <c r="C8279" s="60" t="s">
        <v>43</v>
      </c>
      <c r="D8279" s="61">
        <v>9919.61</v>
      </c>
      <c r="E8279" s="224">
        <v>0.44059999999999999</v>
      </c>
    </row>
    <row r="8280" spans="1:5" x14ac:dyDescent="0.2">
      <c r="A8280" s="223">
        <v>98078</v>
      </c>
      <c r="B8280" s="7" t="s">
        <v>8100</v>
      </c>
      <c r="C8280" s="60" t="s">
        <v>43</v>
      </c>
      <c r="D8280" s="61">
        <v>4374.96</v>
      </c>
      <c r="E8280" s="224">
        <v>0.47210000000000002</v>
      </c>
    </row>
    <row r="8281" spans="1:5" x14ac:dyDescent="0.2">
      <c r="A8281" s="223">
        <v>98079</v>
      </c>
      <c r="B8281" s="7" t="s">
        <v>8101</v>
      </c>
      <c r="C8281" s="60" t="s">
        <v>43</v>
      </c>
      <c r="D8281" s="61">
        <v>7677.08</v>
      </c>
      <c r="E8281" s="224">
        <v>0.47170000000000001</v>
      </c>
    </row>
    <row r="8282" spans="1:5" x14ac:dyDescent="0.2">
      <c r="A8282" s="223">
        <v>98080</v>
      </c>
      <c r="B8282" s="7" t="s">
        <v>8102</v>
      </c>
      <c r="C8282" s="60" t="s">
        <v>43</v>
      </c>
      <c r="D8282" s="61">
        <v>9893.61</v>
      </c>
      <c r="E8282" s="224">
        <v>0.47339999999999999</v>
      </c>
    </row>
    <row r="8283" spans="1:5" x14ac:dyDescent="0.2">
      <c r="A8283" s="223">
        <v>98081</v>
      </c>
      <c r="B8283" s="7" t="s">
        <v>8103</v>
      </c>
      <c r="C8283" s="60" t="s">
        <v>43</v>
      </c>
      <c r="D8283" s="61">
        <v>14673.94</v>
      </c>
      <c r="E8283" s="224">
        <v>0.47420000000000001</v>
      </c>
    </row>
    <row r="8284" spans="1:5" x14ac:dyDescent="0.2">
      <c r="A8284" s="223">
        <v>98052</v>
      </c>
      <c r="B8284" s="7" t="s">
        <v>8104</v>
      </c>
      <c r="C8284" s="60" t="s">
        <v>43</v>
      </c>
      <c r="D8284" s="61">
        <v>2146.98</v>
      </c>
      <c r="E8284" s="224">
        <v>0.14940000000000001</v>
      </c>
    </row>
    <row r="8285" spans="1:5" x14ac:dyDescent="0.2">
      <c r="A8285" s="223">
        <v>98053</v>
      </c>
      <c r="B8285" s="7" t="s">
        <v>8105</v>
      </c>
      <c r="C8285" s="60" t="s">
        <v>43</v>
      </c>
      <c r="D8285" s="61">
        <v>2953.98</v>
      </c>
      <c r="E8285" s="224">
        <v>0.1462</v>
      </c>
    </row>
    <row r="8286" spans="1:5" x14ac:dyDescent="0.2">
      <c r="A8286" s="223">
        <v>98054</v>
      </c>
      <c r="B8286" s="7" t="s">
        <v>8106</v>
      </c>
      <c r="C8286" s="60" t="s">
        <v>43</v>
      </c>
      <c r="D8286" s="61">
        <v>4794.09</v>
      </c>
      <c r="E8286" s="224">
        <v>9.4899999999999998E-2</v>
      </c>
    </row>
    <row r="8287" spans="1:5" x14ac:dyDescent="0.2">
      <c r="A8287" s="223">
        <v>98055</v>
      </c>
      <c r="B8287" s="7" t="s">
        <v>8107</v>
      </c>
      <c r="C8287" s="60" t="s">
        <v>43</v>
      </c>
      <c r="D8287" s="61">
        <v>6522.4</v>
      </c>
      <c r="E8287" s="224">
        <v>9.6199999999999994E-2</v>
      </c>
    </row>
    <row r="8288" spans="1:5" x14ac:dyDescent="0.2">
      <c r="A8288" s="223">
        <v>98056</v>
      </c>
      <c r="B8288" s="7" t="s">
        <v>8108</v>
      </c>
      <c r="C8288" s="60" t="s">
        <v>43</v>
      </c>
      <c r="D8288" s="61">
        <v>7611.36</v>
      </c>
      <c r="E8288" s="224">
        <v>8.8099999999999998E-2</v>
      </c>
    </row>
    <row r="8289" spans="1:5" x14ac:dyDescent="0.2">
      <c r="A8289" s="223">
        <v>98057</v>
      </c>
      <c r="B8289" s="7" t="s">
        <v>8109</v>
      </c>
      <c r="C8289" s="60" t="s">
        <v>43</v>
      </c>
      <c r="D8289" s="61">
        <v>9065.94</v>
      </c>
      <c r="E8289" s="224">
        <v>9.1499999999999998E-2</v>
      </c>
    </row>
    <row r="8290" spans="1:5" x14ac:dyDescent="0.2">
      <c r="A8290" s="223">
        <v>98082</v>
      </c>
      <c r="B8290" s="7" t="s">
        <v>8110</v>
      </c>
      <c r="C8290" s="60" t="s">
        <v>43</v>
      </c>
      <c r="D8290" s="61">
        <v>4101.7</v>
      </c>
      <c r="E8290" s="224">
        <v>0.4652</v>
      </c>
    </row>
    <row r="8291" spans="1:5" x14ac:dyDescent="0.2">
      <c r="A8291" s="223">
        <v>98083</v>
      </c>
      <c r="B8291" s="7" t="s">
        <v>8111</v>
      </c>
      <c r="C8291" s="60" t="s">
        <v>43</v>
      </c>
      <c r="D8291" s="61">
        <v>5413.17</v>
      </c>
      <c r="E8291" s="224">
        <v>0.46860000000000002</v>
      </c>
    </row>
    <row r="8292" spans="1:5" x14ac:dyDescent="0.2">
      <c r="A8292" s="223">
        <v>98084</v>
      </c>
      <c r="B8292" s="7" t="s">
        <v>8112</v>
      </c>
      <c r="C8292" s="60" t="s">
        <v>43</v>
      </c>
      <c r="D8292" s="61">
        <v>7590.85</v>
      </c>
      <c r="E8292" s="224">
        <v>0.47260000000000002</v>
      </c>
    </row>
    <row r="8293" spans="1:5" x14ac:dyDescent="0.2">
      <c r="A8293" s="223">
        <v>98085</v>
      </c>
      <c r="B8293" s="7" t="s">
        <v>8113</v>
      </c>
      <c r="C8293" s="60" t="s">
        <v>43</v>
      </c>
      <c r="D8293" s="61">
        <v>10272.15</v>
      </c>
      <c r="E8293" s="224">
        <v>0.47739999999999999</v>
      </c>
    </row>
    <row r="8294" spans="1:5" x14ac:dyDescent="0.2">
      <c r="A8294" s="223">
        <v>98087</v>
      </c>
      <c r="B8294" s="7" t="s">
        <v>8114</v>
      </c>
      <c r="C8294" s="60" t="s">
        <v>43</v>
      </c>
      <c r="D8294" s="61">
        <v>12433.4</v>
      </c>
      <c r="E8294" s="224">
        <v>0.4748</v>
      </c>
    </row>
    <row r="8295" spans="1:5" x14ac:dyDescent="0.2">
      <c r="A8295" s="223">
        <v>98086</v>
      </c>
      <c r="B8295" s="7" t="s">
        <v>8115</v>
      </c>
      <c r="C8295" s="60" t="s">
        <v>43</v>
      </c>
      <c r="D8295" s="61">
        <v>11612.75</v>
      </c>
      <c r="E8295" s="224">
        <v>0.47699999999999998</v>
      </c>
    </row>
    <row r="8296" spans="1:5" x14ac:dyDescent="0.2">
      <c r="A8296" s="223">
        <v>98066</v>
      </c>
      <c r="B8296" s="7" t="s">
        <v>8116</v>
      </c>
      <c r="C8296" s="60" t="s">
        <v>43</v>
      </c>
      <c r="D8296" s="61">
        <v>4847.63</v>
      </c>
      <c r="E8296" s="224">
        <v>0.49890000000000001</v>
      </c>
    </row>
    <row r="8297" spans="1:5" x14ac:dyDescent="0.2">
      <c r="A8297" s="223">
        <v>98067</v>
      </c>
      <c r="B8297" s="7" t="s">
        <v>8117</v>
      </c>
      <c r="C8297" s="60" t="s">
        <v>43</v>
      </c>
      <c r="D8297" s="61">
        <v>6461.8</v>
      </c>
      <c r="E8297" s="224">
        <v>0.50080000000000002</v>
      </c>
    </row>
    <row r="8298" spans="1:5" x14ac:dyDescent="0.2">
      <c r="A8298" s="223">
        <v>98068</v>
      </c>
      <c r="B8298" s="7" t="s">
        <v>8118</v>
      </c>
      <c r="C8298" s="60" t="s">
        <v>43</v>
      </c>
      <c r="D8298" s="61">
        <v>9131.75</v>
      </c>
      <c r="E8298" s="224">
        <v>0.50290000000000001</v>
      </c>
    </row>
    <row r="8299" spans="1:5" x14ac:dyDescent="0.2">
      <c r="A8299" s="223">
        <v>98069</v>
      </c>
      <c r="B8299" s="7" t="s">
        <v>8119</v>
      </c>
      <c r="C8299" s="60" t="s">
        <v>43</v>
      </c>
      <c r="D8299" s="61">
        <v>12301.74</v>
      </c>
      <c r="E8299" s="224">
        <v>0.50509999999999999</v>
      </c>
    </row>
    <row r="8300" spans="1:5" x14ac:dyDescent="0.2">
      <c r="A8300" s="223">
        <v>98071</v>
      </c>
      <c r="B8300" s="7" t="s">
        <v>8120</v>
      </c>
      <c r="C8300" s="60" t="s">
        <v>43</v>
      </c>
      <c r="D8300" s="61">
        <v>15284.71</v>
      </c>
      <c r="E8300" s="224">
        <v>0.50429999999999997</v>
      </c>
    </row>
    <row r="8301" spans="1:5" x14ac:dyDescent="0.2">
      <c r="A8301" s="223">
        <v>98070</v>
      </c>
      <c r="B8301" s="7" t="s">
        <v>8121</v>
      </c>
      <c r="C8301" s="60" t="s">
        <v>43</v>
      </c>
      <c r="D8301" s="61">
        <v>14040.83</v>
      </c>
      <c r="E8301" s="224">
        <v>0.50509999999999999</v>
      </c>
    </row>
    <row r="8302" spans="1:5" x14ac:dyDescent="0.2">
      <c r="A8302" s="223">
        <v>104915</v>
      </c>
      <c r="B8302" s="7" t="s">
        <v>8122</v>
      </c>
      <c r="C8302" s="60" t="s">
        <v>17</v>
      </c>
      <c r="D8302" s="61">
        <v>10.32</v>
      </c>
      <c r="E8302" s="224">
        <v>4.9399999999999999E-2</v>
      </c>
    </row>
    <row r="8303" spans="1:5" x14ac:dyDescent="0.2">
      <c r="A8303" s="223">
        <v>96546</v>
      </c>
      <c r="B8303" s="7" t="s">
        <v>8123</v>
      </c>
      <c r="C8303" s="60" t="s">
        <v>17</v>
      </c>
      <c r="D8303" s="61">
        <v>14.5</v>
      </c>
      <c r="E8303" s="224">
        <v>0.33589999999999998</v>
      </c>
    </row>
    <row r="8304" spans="1:5" x14ac:dyDescent="0.2">
      <c r="A8304" s="223">
        <v>96544</v>
      </c>
      <c r="B8304" s="7" t="s">
        <v>8124</v>
      </c>
      <c r="C8304" s="60" t="s">
        <v>17</v>
      </c>
      <c r="D8304" s="61">
        <v>18.64</v>
      </c>
      <c r="E8304" s="224">
        <v>0.47210000000000002</v>
      </c>
    </row>
    <row r="8305" spans="1:5" x14ac:dyDescent="0.2">
      <c r="A8305" s="223">
        <v>96545</v>
      </c>
      <c r="B8305" s="7" t="s">
        <v>8125</v>
      </c>
      <c r="C8305" s="60" t="s">
        <v>17</v>
      </c>
      <c r="D8305" s="61">
        <v>16.670000000000002</v>
      </c>
      <c r="E8305" s="224">
        <v>0.38750000000000001</v>
      </c>
    </row>
    <row r="8306" spans="1:5" x14ac:dyDescent="0.2">
      <c r="A8306" s="223">
        <v>96543</v>
      </c>
      <c r="B8306" s="7" t="s">
        <v>8126</v>
      </c>
      <c r="C8306" s="60" t="s">
        <v>17</v>
      </c>
      <c r="D8306" s="61">
        <v>20.9</v>
      </c>
      <c r="E8306" s="224">
        <v>0.57220000000000004</v>
      </c>
    </row>
    <row r="8307" spans="1:5" x14ac:dyDescent="0.2">
      <c r="A8307" s="223">
        <v>104922</v>
      </c>
      <c r="B8307" s="7" t="s">
        <v>8127</v>
      </c>
      <c r="C8307" s="60" t="s">
        <v>17</v>
      </c>
      <c r="D8307" s="61">
        <v>11.4</v>
      </c>
      <c r="E8307" s="224">
        <v>0.13769999999999999</v>
      </c>
    </row>
    <row r="8308" spans="1:5" x14ac:dyDescent="0.2">
      <c r="A8308" s="223">
        <v>104920</v>
      </c>
      <c r="B8308" s="7" t="s">
        <v>8128</v>
      </c>
      <c r="C8308" s="60" t="s">
        <v>17</v>
      </c>
      <c r="D8308" s="61">
        <v>11.1</v>
      </c>
      <c r="E8308" s="224">
        <v>0.2432</v>
      </c>
    </row>
    <row r="8309" spans="1:5" x14ac:dyDescent="0.2">
      <c r="A8309" s="223">
        <v>104921</v>
      </c>
      <c r="B8309" s="7" t="s">
        <v>8129</v>
      </c>
      <c r="C8309" s="60" t="s">
        <v>17</v>
      </c>
      <c r="D8309" s="61">
        <v>10.4</v>
      </c>
      <c r="E8309" s="224">
        <v>0.1933</v>
      </c>
    </row>
    <row r="8310" spans="1:5" x14ac:dyDescent="0.2">
      <c r="A8310" s="223">
        <v>104919</v>
      </c>
      <c r="B8310" s="7" t="s">
        <v>8130</v>
      </c>
      <c r="C8310" s="60" t="s">
        <v>17</v>
      </c>
      <c r="D8310" s="61">
        <v>13.11</v>
      </c>
      <c r="E8310" s="224">
        <v>0.26619999999999999</v>
      </c>
    </row>
    <row r="8311" spans="1:5" x14ac:dyDescent="0.2">
      <c r="A8311" s="223">
        <v>104917</v>
      </c>
      <c r="B8311" s="7" t="s">
        <v>8131</v>
      </c>
      <c r="C8311" s="60" t="s">
        <v>17</v>
      </c>
      <c r="D8311" s="61">
        <v>16.04</v>
      </c>
      <c r="E8311" s="224">
        <v>0.38779999999999998</v>
      </c>
    </row>
    <row r="8312" spans="1:5" x14ac:dyDescent="0.2">
      <c r="A8312" s="223">
        <v>104918</v>
      </c>
      <c r="B8312" s="7" t="s">
        <v>8132</v>
      </c>
      <c r="C8312" s="60" t="s">
        <v>17</v>
      </c>
      <c r="D8312" s="61">
        <v>14.77</v>
      </c>
      <c r="E8312" s="224">
        <v>0.30940000000000001</v>
      </c>
    </row>
    <row r="8313" spans="1:5" x14ac:dyDescent="0.2">
      <c r="A8313" s="223">
        <v>104916</v>
      </c>
      <c r="B8313" s="7" t="s">
        <v>8133</v>
      </c>
      <c r="C8313" s="60" t="s">
        <v>17</v>
      </c>
      <c r="D8313" s="61">
        <v>17.440000000000001</v>
      </c>
      <c r="E8313" s="224">
        <v>0.49030000000000001</v>
      </c>
    </row>
    <row r="8314" spans="1:5" x14ac:dyDescent="0.2">
      <c r="A8314" s="223">
        <v>96557</v>
      </c>
      <c r="B8314" s="7" t="s">
        <v>8134</v>
      </c>
      <c r="C8314" s="60" t="s">
        <v>24</v>
      </c>
      <c r="D8314" s="61">
        <v>781.62</v>
      </c>
      <c r="E8314" s="224">
        <v>2.87E-2</v>
      </c>
    </row>
    <row r="8315" spans="1:5" x14ac:dyDescent="0.2">
      <c r="A8315" s="223">
        <v>96555</v>
      </c>
      <c r="B8315" s="7" t="s">
        <v>8135</v>
      </c>
      <c r="C8315" s="60" t="s">
        <v>24</v>
      </c>
      <c r="D8315" s="61">
        <v>800.23</v>
      </c>
      <c r="E8315" s="224">
        <v>0.3105</v>
      </c>
    </row>
    <row r="8316" spans="1:5" x14ac:dyDescent="0.2">
      <c r="A8316" s="223">
        <v>104924</v>
      </c>
      <c r="B8316" s="7" t="s">
        <v>8136</v>
      </c>
      <c r="C8316" s="60" t="s">
        <v>24</v>
      </c>
      <c r="D8316" s="61">
        <v>807.32</v>
      </c>
      <c r="E8316" s="224">
        <v>3.6600000000000001E-2</v>
      </c>
    </row>
    <row r="8317" spans="1:5" x14ac:dyDescent="0.2">
      <c r="A8317" s="223">
        <v>104923</v>
      </c>
      <c r="B8317" s="7" t="s">
        <v>8137</v>
      </c>
      <c r="C8317" s="60" t="s">
        <v>24</v>
      </c>
      <c r="D8317" s="61">
        <v>861.3</v>
      </c>
      <c r="E8317" s="224">
        <v>0.34250000000000003</v>
      </c>
    </row>
    <row r="8318" spans="1:5" x14ac:dyDescent="0.2">
      <c r="A8318" s="223">
        <v>96558</v>
      </c>
      <c r="B8318" s="7" t="s">
        <v>8138</v>
      </c>
      <c r="C8318" s="60" t="s">
        <v>24</v>
      </c>
      <c r="D8318" s="61">
        <v>817.28</v>
      </c>
      <c r="E8318" s="224">
        <v>4.82E-2</v>
      </c>
    </row>
    <row r="8319" spans="1:5" x14ac:dyDescent="0.2">
      <c r="A8319" s="223">
        <v>96556</v>
      </c>
      <c r="B8319" s="7" t="s">
        <v>8139</v>
      </c>
      <c r="C8319" s="60" t="s">
        <v>24</v>
      </c>
      <c r="D8319" s="61">
        <v>967.22</v>
      </c>
      <c r="E8319" s="224">
        <v>0.41389999999999999</v>
      </c>
    </row>
    <row r="8320" spans="1:5" x14ac:dyDescent="0.2">
      <c r="A8320" s="223">
        <v>96523</v>
      </c>
      <c r="B8320" s="7" t="s">
        <v>8140</v>
      </c>
      <c r="C8320" s="60" t="s">
        <v>24</v>
      </c>
      <c r="D8320" s="61">
        <v>106.47</v>
      </c>
      <c r="E8320" s="224">
        <v>1</v>
      </c>
    </row>
    <row r="8321" spans="1:5" x14ac:dyDescent="0.2">
      <c r="A8321" s="223">
        <v>96522</v>
      </c>
      <c r="B8321" s="7" t="s">
        <v>8141</v>
      </c>
      <c r="C8321" s="60" t="s">
        <v>24</v>
      </c>
      <c r="D8321" s="61">
        <v>160.55000000000001</v>
      </c>
      <c r="E8321" s="224">
        <v>1</v>
      </c>
    </row>
    <row r="8322" spans="1:5" x14ac:dyDescent="0.2">
      <c r="A8322" s="223">
        <v>96527</v>
      </c>
      <c r="B8322" s="7" t="s">
        <v>8142</v>
      </c>
      <c r="C8322" s="60" t="s">
        <v>24</v>
      </c>
      <c r="D8322" s="61">
        <v>117.26</v>
      </c>
      <c r="E8322" s="224">
        <v>1</v>
      </c>
    </row>
    <row r="8323" spans="1:5" x14ac:dyDescent="0.2">
      <c r="A8323" s="223">
        <v>96526</v>
      </c>
      <c r="B8323" s="7" t="s">
        <v>8143</v>
      </c>
      <c r="C8323" s="60" t="s">
        <v>24</v>
      </c>
      <c r="D8323" s="61">
        <v>229.11</v>
      </c>
      <c r="E8323" s="224">
        <v>1</v>
      </c>
    </row>
    <row r="8324" spans="1:5" x14ac:dyDescent="0.2">
      <c r="A8324" s="223">
        <v>96521</v>
      </c>
      <c r="B8324" s="7" t="s">
        <v>8144</v>
      </c>
      <c r="C8324" s="60" t="s">
        <v>24</v>
      </c>
      <c r="D8324" s="61">
        <v>43.03</v>
      </c>
      <c r="E8324" s="224">
        <v>0.40920000000000001</v>
      </c>
    </row>
    <row r="8325" spans="1:5" x14ac:dyDescent="0.2">
      <c r="A8325" s="223">
        <v>96520</v>
      </c>
      <c r="B8325" s="7" t="s">
        <v>8145</v>
      </c>
      <c r="C8325" s="60" t="s">
        <v>24</v>
      </c>
      <c r="D8325" s="61">
        <v>97.74</v>
      </c>
      <c r="E8325" s="224">
        <v>0.65880000000000005</v>
      </c>
    </row>
    <row r="8326" spans="1:5" x14ac:dyDescent="0.2">
      <c r="A8326" s="223">
        <v>96525</v>
      </c>
      <c r="B8326" s="7" t="s">
        <v>8146</v>
      </c>
      <c r="C8326" s="60" t="s">
        <v>24</v>
      </c>
      <c r="D8326" s="61">
        <v>57.63</v>
      </c>
      <c r="E8326" s="224">
        <v>0.41060000000000002</v>
      </c>
    </row>
    <row r="8327" spans="1:5" x14ac:dyDescent="0.2">
      <c r="A8327" s="223">
        <v>96524</v>
      </c>
      <c r="B8327" s="7" t="s">
        <v>8147</v>
      </c>
      <c r="C8327" s="60" t="s">
        <v>24</v>
      </c>
      <c r="D8327" s="61">
        <v>164.5</v>
      </c>
      <c r="E8327" s="224">
        <v>0.72619999999999996</v>
      </c>
    </row>
    <row r="8328" spans="1:5" x14ac:dyDescent="0.2">
      <c r="A8328" s="223">
        <v>96537</v>
      </c>
      <c r="B8328" s="7" t="s">
        <v>8148</v>
      </c>
      <c r="C8328" s="60" t="s">
        <v>410</v>
      </c>
      <c r="D8328" s="61">
        <v>191.84</v>
      </c>
      <c r="E8328" s="224">
        <v>0.55330000000000001</v>
      </c>
    </row>
    <row r="8329" spans="1:5" x14ac:dyDescent="0.2">
      <c r="A8329" s="223">
        <v>96540</v>
      </c>
      <c r="B8329" s="7" t="s">
        <v>8149</v>
      </c>
      <c r="C8329" s="60" t="s">
        <v>410</v>
      </c>
      <c r="D8329" s="61">
        <v>135.74</v>
      </c>
      <c r="E8329" s="224">
        <v>0.66269999999999996</v>
      </c>
    </row>
    <row r="8330" spans="1:5" x14ac:dyDescent="0.2">
      <c r="A8330" s="223">
        <v>96528</v>
      </c>
      <c r="B8330" s="7" t="s">
        <v>8150</v>
      </c>
      <c r="C8330" s="60" t="s">
        <v>410</v>
      </c>
      <c r="D8330" s="61">
        <v>152.31</v>
      </c>
      <c r="E8330" s="224">
        <v>0.46829999999999999</v>
      </c>
    </row>
    <row r="8331" spans="1:5" x14ac:dyDescent="0.2">
      <c r="A8331" s="223">
        <v>96531</v>
      </c>
      <c r="B8331" s="7" t="s">
        <v>8151</v>
      </c>
      <c r="C8331" s="60" t="s">
        <v>410</v>
      </c>
      <c r="D8331" s="61">
        <v>103.75</v>
      </c>
      <c r="E8331" s="224">
        <v>0.5917</v>
      </c>
    </row>
    <row r="8332" spans="1:5" x14ac:dyDescent="0.2">
      <c r="A8332" s="223">
        <v>96534</v>
      </c>
      <c r="B8332" s="7" t="s">
        <v>8152</v>
      </c>
      <c r="C8332" s="60" t="s">
        <v>410</v>
      </c>
      <c r="D8332" s="61">
        <v>78.47</v>
      </c>
      <c r="E8332" s="224">
        <v>0.71630000000000005</v>
      </c>
    </row>
    <row r="8333" spans="1:5" x14ac:dyDescent="0.2">
      <c r="A8333" s="223">
        <v>104928</v>
      </c>
      <c r="B8333" s="7" t="s">
        <v>8153</v>
      </c>
      <c r="C8333" s="60" t="s">
        <v>410</v>
      </c>
      <c r="D8333" s="61">
        <v>158.34</v>
      </c>
      <c r="E8333" s="224">
        <v>0.59740000000000004</v>
      </c>
    </row>
    <row r="8334" spans="1:5" x14ac:dyDescent="0.2">
      <c r="A8334" s="223">
        <v>104929</v>
      </c>
      <c r="B8334" s="7" t="s">
        <v>8154</v>
      </c>
      <c r="C8334" s="60" t="s">
        <v>410</v>
      </c>
      <c r="D8334" s="61">
        <v>95.83</v>
      </c>
      <c r="E8334" s="224">
        <v>0.64</v>
      </c>
    </row>
    <row r="8335" spans="1:5" x14ac:dyDescent="0.2">
      <c r="A8335" s="223">
        <v>104925</v>
      </c>
      <c r="B8335" s="7" t="s">
        <v>8155</v>
      </c>
      <c r="C8335" s="60" t="s">
        <v>410</v>
      </c>
      <c r="D8335" s="61">
        <v>156.37</v>
      </c>
      <c r="E8335" s="224">
        <v>0.43990000000000001</v>
      </c>
    </row>
    <row r="8336" spans="1:5" x14ac:dyDescent="0.2">
      <c r="A8336" s="223">
        <v>104926</v>
      </c>
      <c r="B8336" s="7" t="s">
        <v>8156</v>
      </c>
      <c r="C8336" s="60" t="s">
        <v>410</v>
      </c>
      <c r="D8336" s="61">
        <v>101.4</v>
      </c>
      <c r="E8336" s="224">
        <v>0.54390000000000005</v>
      </c>
    </row>
    <row r="8337" spans="1:5" x14ac:dyDescent="0.2">
      <c r="A8337" s="223">
        <v>104927</v>
      </c>
      <c r="B8337" s="7" t="s">
        <v>8157</v>
      </c>
      <c r="C8337" s="60" t="s">
        <v>410</v>
      </c>
      <c r="D8337" s="61">
        <v>72.819999999999993</v>
      </c>
      <c r="E8337" s="224">
        <v>0.6603</v>
      </c>
    </row>
    <row r="8338" spans="1:5" x14ac:dyDescent="0.2">
      <c r="A8338" s="223">
        <v>96538</v>
      </c>
      <c r="B8338" s="7" t="s">
        <v>8158</v>
      </c>
      <c r="C8338" s="60" t="s">
        <v>410</v>
      </c>
      <c r="D8338" s="61">
        <v>259.62</v>
      </c>
      <c r="E8338" s="224">
        <v>0.68840000000000001</v>
      </c>
    </row>
    <row r="8339" spans="1:5" x14ac:dyDescent="0.2">
      <c r="A8339" s="223">
        <v>96541</v>
      </c>
      <c r="B8339" s="7" t="s">
        <v>8159</v>
      </c>
      <c r="C8339" s="60" t="s">
        <v>410</v>
      </c>
      <c r="D8339" s="61">
        <v>190.29</v>
      </c>
      <c r="E8339" s="224">
        <v>0.76910000000000001</v>
      </c>
    </row>
    <row r="8340" spans="1:5" x14ac:dyDescent="0.2">
      <c r="A8340" s="223">
        <v>96529</v>
      </c>
      <c r="B8340" s="7" t="s">
        <v>8160</v>
      </c>
      <c r="C8340" s="60" t="s">
        <v>410</v>
      </c>
      <c r="D8340" s="61">
        <v>266.06</v>
      </c>
      <c r="E8340" s="224">
        <v>0.64710000000000001</v>
      </c>
    </row>
    <row r="8341" spans="1:5" x14ac:dyDescent="0.2">
      <c r="A8341" s="223">
        <v>96532</v>
      </c>
      <c r="B8341" s="7" t="s">
        <v>8161</v>
      </c>
      <c r="C8341" s="60" t="s">
        <v>410</v>
      </c>
      <c r="D8341" s="61">
        <v>181.28</v>
      </c>
      <c r="E8341" s="224">
        <v>0.72850000000000004</v>
      </c>
    </row>
    <row r="8342" spans="1:5" x14ac:dyDescent="0.2">
      <c r="A8342" s="223">
        <v>96535</v>
      </c>
      <c r="B8342" s="7" t="s">
        <v>8162</v>
      </c>
      <c r="C8342" s="60" t="s">
        <v>410</v>
      </c>
      <c r="D8342" s="61">
        <v>137.19</v>
      </c>
      <c r="E8342" s="224">
        <v>0.81059999999999999</v>
      </c>
    </row>
    <row r="8343" spans="1:5" x14ac:dyDescent="0.2">
      <c r="A8343" s="223">
        <v>96539</v>
      </c>
      <c r="B8343" s="7" t="s">
        <v>8163</v>
      </c>
      <c r="C8343" s="60" t="s">
        <v>410</v>
      </c>
      <c r="D8343" s="61">
        <v>139.28</v>
      </c>
      <c r="E8343" s="224">
        <v>0.5796</v>
      </c>
    </row>
    <row r="8344" spans="1:5" x14ac:dyDescent="0.2">
      <c r="A8344" s="223">
        <v>96542</v>
      </c>
      <c r="B8344" s="7" t="s">
        <v>8164</v>
      </c>
      <c r="C8344" s="60" t="s">
        <v>410</v>
      </c>
      <c r="D8344" s="61">
        <v>102.93</v>
      </c>
      <c r="E8344" s="224">
        <v>0.69640000000000002</v>
      </c>
    </row>
    <row r="8345" spans="1:5" x14ac:dyDescent="0.2">
      <c r="A8345" s="223">
        <v>96530</v>
      </c>
      <c r="B8345" s="7" t="s">
        <v>8165</v>
      </c>
      <c r="C8345" s="60" t="s">
        <v>410</v>
      </c>
      <c r="D8345" s="61">
        <v>138.93</v>
      </c>
      <c r="E8345" s="224">
        <v>0.45529999999999998</v>
      </c>
    </row>
    <row r="8346" spans="1:5" x14ac:dyDescent="0.2">
      <c r="A8346" s="223">
        <v>96533</v>
      </c>
      <c r="B8346" s="7" t="s">
        <v>8166</v>
      </c>
      <c r="C8346" s="60" t="s">
        <v>410</v>
      </c>
      <c r="D8346" s="61">
        <v>92.13</v>
      </c>
      <c r="E8346" s="224">
        <v>0.56799999999999995</v>
      </c>
    </row>
    <row r="8347" spans="1:5" x14ac:dyDescent="0.2">
      <c r="A8347" s="223">
        <v>96536</v>
      </c>
      <c r="B8347" s="7" t="s">
        <v>8167</v>
      </c>
      <c r="C8347" s="60" t="s">
        <v>410</v>
      </c>
      <c r="D8347" s="61">
        <v>67.72</v>
      </c>
      <c r="E8347" s="224">
        <v>0.68799999999999994</v>
      </c>
    </row>
    <row r="8348" spans="1:5" x14ac:dyDescent="0.2">
      <c r="A8348" s="223">
        <v>101793</v>
      </c>
      <c r="B8348" s="7" t="s">
        <v>8168</v>
      </c>
      <c r="C8348" s="60" t="s">
        <v>24</v>
      </c>
      <c r="D8348" s="61">
        <v>25.08</v>
      </c>
      <c r="E8348" s="224">
        <v>0.45650000000000002</v>
      </c>
    </row>
    <row r="8349" spans="1:5" x14ac:dyDescent="0.2">
      <c r="A8349" s="223">
        <v>101792</v>
      </c>
      <c r="B8349" s="7" t="s">
        <v>8169</v>
      </c>
      <c r="C8349" s="60" t="s">
        <v>24</v>
      </c>
      <c r="D8349" s="61">
        <v>16.68</v>
      </c>
      <c r="E8349" s="224">
        <v>0.51080000000000003</v>
      </c>
    </row>
    <row r="8350" spans="1:5" x14ac:dyDescent="0.2">
      <c r="A8350" s="223">
        <v>92272</v>
      </c>
      <c r="B8350" s="7" t="s">
        <v>8170</v>
      </c>
      <c r="C8350" s="60" t="s">
        <v>23</v>
      </c>
      <c r="D8350" s="61">
        <v>39.409999999999997</v>
      </c>
      <c r="E8350" s="224">
        <v>0.189</v>
      </c>
    </row>
    <row r="8351" spans="1:5" x14ac:dyDescent="0.2">
      <c r="A8351" s="223">
        <v>101791</v>
      </c>
      <c r="B8351" s="7" t="s">
        <v>8171</v>
      </c>
      <c r="C8351" s="60" t="s">
        <v>23</v>
      </c>
      <c r="D8351" s="61">
        <v>23.84</v>
      </c>
      <c r="E8351" s="224">
        <v>0.1086</v>
      </c>
    </row>
    <row r="8352" spans="1:5" x14ac:dyDescent="0.2">
      <c r="A8352" s="223">
        <v>92273</v>
      </c>
      <c r="B8352" s="7" t="s">
        <v>8172</v>
      </c>
      <c r="C8352" s="60" t="s">
        <v>23</v>
      </c>
      <c r="D8352" s="61">
        <v>14.58</v>
      </c>
      <c r="E8352" s="224">
        <v>0.31480000000000002</v>
      </c>
    </row>
    <row r="8353" spans="1:5" x14ac:dyDescent="0.2">
      <c r="A8353" s="223">
        <v>92268</v>
      </c>
      <c r="B8353" s="7" t="s">
        <v>8173</v>
      </c>
      <c r="C8353" s="60" t="s">
        <v>410</v>
      </c>
      <c r="D8353" s="61">
        <v>113.19</v>
      </c>
      <c r="E8353" s="224">
        <v>1.14E-2</v>
      </c>
    </row>
    <row r="8354" spans="1:5" x14ac:dyDescent="0.2">
      <c r="A8354" s="223">
        <v>92267</v>
      </c>
      <c r="B8354" s="7" t="s">
        <v>8174</v>
      </c>
      <c r="C8354" s="60" t="s">
        <v>410</v>
      </c>
      <c r="D8354" s="61">
        <v>67.36</v>
      </c>
      <c r="E8354" s="224">
        <v>1.9199999999999998E-2</v>
      </c>
    </row>
    <row r="8355" spans="1:5" x14ac:dyDescent="0.2">
      <c r="A8355" s="223">
        <v>92271</v>
      </c>
      <c r="B8355" s="7" t="s">
        <v>8175</v>
      </c>
      <c r="C8355" s="60" t="s">
        <v>410</v>
      </c>
      <c r="D8355" s="61">
        <v>100.26</v>
      </c>
      <c r="E8355" s="224">
        <v>6.4999999999999997E-3</v>
      </c>
    </row>
    <row r="8356" spans="1:5" x14ac:dyDescent="0.2">
      <c r="A8356" s="223">
        <v>92264</v>
      </c>
      <c r="B8356" s="7" t="s">
        <v>8176</v>
      </c>
      <c r="C8356" s="60" t="s">
        <v>410</v>
      </c>
      <c r="D8356" s="61">
        <v>239.39</v>
      </c>
      <c r="E8356" s="224">
        <v>0.2218</v>
      </c>
    </row>
    <row r="8357" spans="1:5" x14ac:dyDescent="0.2">
      <c r="A8357" s="223">
        <v>92263</v>
      </c>
      <c r="B8357" s="7" t="s">
        <v>8177</v>
      </c>
      <c r="C8357" s="60" t="s">
        <v>410</v>
      </c>
      <c r="D8357" s="61">
        <v>181.07</v>
      </c>
      <c r="E8357" s="224">
        <v>0.29330000000000001</v>
      </c>
    </row>
    <row r="8358" spans="1:5" x14ac:dyDescent="0.2">
      <c r="A8358" s="223">
        <v>92269</v>
      </c>
      <c r="B8358" s="7" t="s">
        <v>8178</v>
      </c>
      <c r="C8358" s="60" t="s">
        <v>410</v>
      </c>
      <c r="D8358" s="61">
        <v>123.55</v>
      </c>
      <c r="E8358" s="224">
        <v>0.25109999999999999</v>
      </c>
    </row>
    <row r="8359" spans="1:5" x14ac:dyDescent="0.2">
      <c r="A8359" s="223">
        <v>92270</v>
      </c>
      <c r="B8359" s="7" t="s">
        <v>8179</v>
      </c>
      <c r="C8359" s="60" t="s">
        <v>410</v>
      </c>
      <c r="D8359" s="61">
        <v>166.23</v>
      </c>
      <c r="E8359" s="224">
        <v>0.23139999999999999</v>
      </c>
    </row>
    <row r="8360" spans="1:5" x14ac:dyDescent="0.2">
      <c r="A8360" s="223">
        <v>92266</v>
      </c>
      <c r="B8360" s="7" t="s">
        <v>8180</v>
      </c>
      <c r="C8360" s="60" t="s">
        <v>410</v>
      </c>
      <c r="D8360" s="61">
        <v>186.45</v>
      </c>
      <c r="E8360" s="224">
        <v>0.2296</v>
      </c>
    </row>
    <row r="8361" spans="1:5" x14ac:dyDescent="0.2">
      <c r="A8361" s="223">
        <v>92265</v>
      </c>
      <c r="B8361" s="7" t="s">
        <v>8181</v>
      </c>
      <c r="C8361" s="60" t="s">
        <v>410</v>
      </c>
      <c r="D8361" s="61">
        <v>136.41999999999999</v>
      </c>
      <c r="E8361" s="224">
        <v>0.31369999999999998</v>
      </c>
    </row>
    <row r="8362" spans="1:5" x14ac:dyDescent="0.2">
      <c r="A8362" s="223">
        <v>92524</v>
      </c>
      <c r="B8362" s="7" t="s">
        <v>8182</v>
      </c>
      <c r="C8362" s="60" t="s">
        <v>410</v>
      </c>
      <c r="D8362" s="61">
        <v>87.42</v>
      </c>
      <c r="E8362" s="224">
        <v>0.33889999999999998</v>
      </c>
    </row>
    <row r="8363" spans="1:5" x14ac:dyDescent="0.2">
      <c r="A8363" s="223">
        <v>92528</v>
      </c>
      <c r="B8363" s="7" t="s">
        <v>8183</v>
      </c>
      <c r="C8363" s="60" t="s">
        <v>410</v>
      </c>
      <c r="D8363" s="61">
        <v>83.59</v>
      </c>
      <c r="E8363" s="224">
        <v>0.32740000000000002</v>
      </c>
    </row>
    <row r="8364" spans="1:5" x14ac:dyDescent="0.2">
      <c r="A8364" s="223">
        <v>92532</v>
      </c>
      <c r="B8364" s="7" t="s">
        <v>8184</v>
      </c>
      <c r="C8364" s="60" t="s">
        <v>410</v>
      </c>
      <c r="D8364" s="61">
        <v>80.3</v>
      </c>
      <c r="E8364" s="224">
        <v>0.31519999999999998</v>
      </c>
    </row>
    <row r="8365" spans="1:5" x14ac:dyDescent="0.2">
      <c r="A8365" s="223">
        <v>92536</v>
      </c>
      <c r="B8365" s="7" t="s">
        <v>8185</v>
      </c>
      <c r="C8365" s="60" t="s">
        <v>410</v>
      </c>
      <c r="D8365" s="61">
        <v>73.92</v>
      </c>
      <c r="E8365" s="224">
        <v>0.29249999999999998</v>
      </c>
    </row>
    <row r="8366" spans="1:5" x14ac:dyDescent="0.2">
      <c r="A8366" s="223">
        <v>92508</v>
      </c>
      <c r="B8366" s="7" t="s">
        <v>8186</v>
      </c>
      <c r="C8366" s="60" t="s">
        <v>410</v>
      </c>
      <c r="D8366" s="61">
        <v>121.8</v>
      </c>
      <c r="E8366" s="224">
        <v>0.33710000000000001</v>
      </c>
    </row>
    <row r="8367" spans="1:5" x14ac:dyDescent="0.2">
      <c r="A8367" s="223">
        <v>92512</v>
      </c>
      <c r="B8367" s="7" t="s">
        <v>8187</v>
      </c>
      <c r="C8367" s="60" t="s">
        <v>410</v>
      </c>
      <c r="D8367" s="61">
        <v>102.87</v>
      </c>
      <c r="E8367" s="224">
        <v>0.36670000000000003</v>
      </c>
    </row>
    <row r="8368" spans="1:5" x14ac:dyDescent="0.2">
      <c r="A8368" s="223">
        <v>92515</v>
      </c>
      <c r="B8368" s="7" t="s">
        <v>8188</v>
      </c>
      <c r="C8368" s="60" t="s">
        <v>410</v>
      </c>
      <c r="D8368" s="61">
        <v>93.59</v>
      </c>
      <c r="E8368" s="224">
        <v>0.37159999999999999</v>
      </c>
    </row>
    <row r="8369" spans="1:5" x14ac:dyDescent="0.2">
      <c r="A8369" s="223">
        <v>92520</v>
      </c>
      <c r="B8369" s="7" t="s">
        <v>8189</v>
      </c>
      <c r="C8369" s="60" t="s">
        <v>410</v>
      </c>
      <c r="D8369" s="61">
        <v>87.61</v>
      </c>
      <c r="E8369" s="224">
        <v>0.36649999999999999</v>
      </c>
    </row>
    <row r="8370" spans="1:5" x14ac:dyDescent="0.2">
      <c r="A8370" s="223">
        <v>92526</v>
      </c>
      <c r="B8370" s="7" t="s">
        <v>8190</v>
      </c>
      <c r="C8370" s="60" t="s">
        <v>410</v>
      </c>
      <c r="D8370" s="61">
        <v>48.05</v>
      </c>
      <c r="E8370" s="224">
        <v>0.35799999999999998</v>
      </c>
    </row>
    <row r="8371" spans="1:5" x14ac:dyDescent="0.2">
      <c r="A8371" s="223">
        <v>92530</v>
      </c>
      <c r="B8371" s="7" t="s">
        <v>8191</v>
      </c>
      <c r="C8371" s="60" t="s">
        <v>410</v>
      </c>
      <c r="D8371" s="61">
        <v>45.17</v>
      </c>
      <c r="E8371" s="224">
        <v>0.3518</v>
      </c>
    </row>
    <row r="8372" spans="1:5" x14ac:dyDescent="0.2">
      <c r="A8372" s="223">
        <v>92534</v>
      </c>
      <c r="B8372" s="7" t="s">
        <v>8192</v>
      </c>
      <c r="C8372" s="60" t="s">
        <v>410</v>
      </c>
      <c r="D8372" s="61">
        <v>42.75</v>
      </c>
      <c r="E8372" s="224">
        <v>0.34389999999999998</v>
      </c>
    </row>
    <row r="8373" spans="1:5" x14ac:dyDescent="0.2">
      <c r="A8373" s="223">
        <v>92538</v>
      </c>
      <c r="B8373" s="7" t="s">
        <v>8193</v>
      </c>
      <c r="C8373" s="60" t="s">
        <v>410</v>
      </c>
      <c r="D8373" s="61">
        <v>37.880000000000003</v>
      </c>
      <c r="E8373" s="224">
        <v>0.33050000000000002</v>
      </c>
    </row>
    <row r="8374" spans="1:5" x14ac:dyDescent="0.2">
      <c r="A8374" s="223">
        <v>103760</v>
      </c>
      <c r="B8374" s="7" t="s">
        <v>8194</v>
      </c>
      <c r="C8374" s="60" t="s">
        <v>410</v>
      </c>
      <c r="D8374" s="61">
        <v>123.49</v>
      </c>
      <c r="E8374" s="224">
        <v>0.31769999999999998</v>
      </c>
    </row>
    <row r="8375" spans="1:5" x14ac:dyDescent="0.2">
      <c r="A8375" s="223">
        <v>103761</v>
      </c>
      <c r="B8375" s="7" t="s">
        <v>8195</v>
      </c>
      <c r="C8375" s="60" t="s">
        <v>410</v>
      </c>
      <c r="D8375" s="61">
        <v>84.19</v>
      </c>
      <c r="E8375" s="224">
        <v>0.42899999999999999</v>
      </c>
    </row>
    <row r="8376" spans="1:5" x14ac:dyDescent="0.2">
      <c r="A8376" s="223">
        <v>103762</v>
      </c>
      <c r="B8376" s="7" t="s">
        <v>8196</v>
      </c>
      <c r="C8376" s="60" t="s">
        <v>410</v>
      </c>
      <c r="D8376" s="61">
        <v>71.349999999999994</v>
      </c>
      <c r="E8376" s="224">
        <v>0.4652</v>
      </c>
    </row>
    <row r="8377" spans="1:5" x14ac:dyDescent="0.2">
      <c r="A8377" s="223">
        <v>103763</v>
      </c>
      <c r="B8377" s="7" t="s">
        <v>8197</v>
      </c>
      <c r="C8377" s="60" t="s">
        <v>410</v>
      </c>
      <c r="D8377" s="61">
        <v>62.67</v>
      </c>
      <c r="E8377" s="224">
        <v>0.49080000000000001</v>
      </c>
    </row>
    <row r="8378" spans="1:5" x14ac:dyDescent="0.2">
      <c r="A8378" s="223">
        <v>92510</v>
      </c>
      <c r="B8378" s="7" t="s">
        <v>8198</v>
      </c>
      <c r="C8378" s="60" t="s">
        <v>410</v>
      </c>
      <c r="D8378" s="61">
        <v>77.86</v>
      </c>
      <c r="E8378" s="224">
        <v>0.309</v>
      </c>
    </row>
    <row r="8379" spans="1:5" x14ac:dyDescent="0.2">
      <c r="A8379" s="223">
        <v>92514</v>
      </c>
      <c r="B8379" s="7" t="s">
        <v>8199</v>
      </c>
      <c r="C8379" s="60" t="s">
        <v>410</v>
      </c>
      <c r="D8379" s="61">
        <v>60.18</v>
      </c>
      <c r="E8379" s="224">
        <v>0.36509999999999998</v>
      </c>
    </row>
    <row r="8380" spans="1:5" x14ac:dyDescent="0.2">
      <c r="A8380" s="223">
        <v>92518</v>
      </c>
      <c r="B8380" s="7" t="s">
        <v>8200</v>
      </c>
      <c r="C8380" s="60" t="s">
        <v>410</v>
      </c>
      <c r="D8380" s="61">
        <v>52.1</v>
      </c>
      <c r="E8380" s="224">
        <v>0.38829999999999998</v>
      </c>
    </row>
    <row r="8381" spans="1:5" x14ac:dyDescent="0.2">
      <c r="A8381" s="223">
        <v>92522</v>
      </c>
      <c r="B8381" s="7" t="s">
        <v>8201</v>
      </c>
      <c r="C8381" s="60" t="s">
        <v>410</v>
      </c>
      <c r="D8381" s="61">
        <v>47.22</v>
      </c>
      <c r="E8381" s="224">
        <v>0.3952</v>
      </c>
    </row>
    <row r="8382" spans="1:5" x14ac:dyDescent="0.2">
      <c r="A8382" s="223">
        <v>92482</v>
      </c>
      <c r="B8382" s="7" t="s">
        <v>8202</v>
      </c>
      <c r="C8382" s="60" t="s">
        <v>410</v>
      </c>
      <c r="D8382" s="61">
        <v>326.23</v>
      </c>
      <c r="E8382" s="224">
        <v>0.435</v>
      </c>
    </row>
    <row r="8383" spans="1:5" x14ac:dyDescent="0.2">
      <c r="A8383" s="223">
        <v>92484</v>
      </c>
      <c r="B8383" s="7" t="s">
        <v>8203</v>
      </c>
      <c r="C8383" s="60" t="s">
        <v>410</v>
      </c>
      <c r="D8383" s="61">
        <v>227.83</v>
      </c>
      <c r="E8383" s="224">
        <v>0.51490000000000002</v>
      </c>
    </row>
    <row r="8384" spans="1:5" x14ac:dyDescent="0.2">
      <c r="A8384" s="223">
        <v>92486</v>
      </c>
      <c r="B8384" s="7" t="s">
        <v>8204</v>
      </c>
      <c r="C8384" s="60" t="s">
        <v>410</v>
      </c>
      <c r="D8384" s="61">
        <v>164.39</v>
      </c>
      <c r="E8384" s="224">
        <v>0.58979999999999999</v>
      </c>
    </row>
    <row r="8385" spans="1:5" x14ac:dyDescent="0.2">
      <c r="A8385" s="223">
        <v>92492</v>
      </c>
      <c r="B8385" s="7" t="s">
        <v>8205</v>
      </c>
      <c r="C8385" s="60" t="s">
        <v>410</v>
      </c>
      <c r="D8385" s="61">
        <v>115.69</v>
      </c>
      <c r="E8385" s="224">
        <v>0.41959999999999997</v>
      </c>
    </row>
    <row r="8386" spans="1:5" x14ac:dyDescent="0.2">
      <c r="A8386" s="223">
        <v>92496</v>
      </c>
      <c r="B8386" s="7" t="s">
        <v>8206</v>
      </c>
      <c r="C8386" s="60" t="s">
        <v>410</v>
      </c>
      <c r="D8386" s="61">
        <v>110.38</v>
      </c>
      <c r="E8386" s="224">
        <v>0.40670000000000001</v>
      </c>
    </row>
    <row r="8387" spans="1:5" x14ac:dyDescent="0.2">
      <c r="A8387" s="223">
        <v>92500</v>
      </c>
      <c r="B8387" s="7" t="s">
        <v>8207</v>
      </c>
      <c r="C8387" s="60" t="s">
        <v>410</v>
      </c>
      <c r="D8387" s="61">
        <v>106.23</v>
      </c>
      <c r="E8387" s="224">
        <v>0.39040000000000002</v>
      </c>
    </row>
    <row r="8388" spans="1:5" x14ac:dyDescent="0.2">
      <c r="A8388" s="223">
        <v>92504</v>
      </c>
      <c r="B8388" s="7" t="s">
        <v>8208</v>
      </c>
      <c r="C8388" s="60" t="s">
        <v>410</v>
      </c>
      <c r="D8388" s="61">
        <v>98.62</v>
      </c>
      <c r="E8388" s="224">
        <v>0.3594</v>
      </c>
    </row>
    <row r="8389" spans="1:5" x14ac:dyDescent="0.2">
      <c r="A8389" s="223">
        <v>92488</v>
      </c>
      <c r="B8389" s="7" t="s">
        <v>8209</v>
      </c>
      <c r="C8389" s="60" t="s">
        <v>410</v>
      </c>
      <c r="D8389" s="61">
        <v>122.1</v>
      </c>
      <c r="E8389" s="224">
        <v>0.43059999999999998</v>
      </c>
    </row>
    <row r="8390" spans="1:5" x14ac:dyDescent="0.2">
      <c r="A8390" s="223">
        <v>92494</v>
      </c>
      <c r="B8390" s="7" t="s">
        <v>8210</v>
      </c>
      <c r="C8390" s="60" t="s">
        <v>410</v>
      </c>
      <c r="D8390" s="61">
        <v>74.95</v>
      </c>
      <c r="E8390" s="224">
        <v>0.46350000000000002</v>
      </c>
    </row>
    <row r="8391" spans="1:5" x14ac:dyDescent="0.2">
      <c r="A8391" s="223">
        <v>92498</v>
      </c>
      <c r="B8391" s="7" t="s">
        <v>8211</v>
      </c>
      <c r="C8391" s="60" t="s">
        <v>410</v>
      </c>
      <c r="D8391" s="61">
        <v>70.650000000000006</v>
      </c>
      <c r="E8391" s="224">
        <v>0.45440000000000003</v>
      </c>
    </row>
    <row r="8392" spans="1:5" x14ac:dyDescent="0.2">
      <c r="A8392" s="223">
        <v>92502</v>
      </c>
      <c r="B8392" s="7" t="s">
        <v>8212</v>
      </c>
      <c r="C8392" s="60" t="s">
        <v>410</v>
      </c>
      <c r="D8392" s="61">
        <v>67.48</v>
      </c>
      <c r="E8392" s="224">
        <v>0.4395</v>
      </c>
    </row>
    <row r="8393" spans="1:5" x14ac:dyDescent="0.2">
      <c r="A8393" s="223">
        <v>92506</v>
      </c>
      <c r="B8393" s="7" t="s">
        <v>8213</v>
      </c>
      <c r="C8393" s="60" t="s">
        <v>410</v>
      </c>
      <c r="D8393" s="61">
        <v>61.55</v>
      </c>
      <c r="E8393" s="224">
        <v>0.41120000000000001</v>
      </c>
    </row>
    <row r="8394" spans="1:5" x14ac:dyDescent="0.2">
      <c r="A8394" s="223">
        <v>92490</v>
      </c>
      <c r="B8394" s="7" t="s">
        <v>8214</v>
      </c>
      <c r="C8394" s="60" t="s">
        <v>410</v>
      </c>
      <c r="D8394" s="61">
        <v>80.180000000000007</v>
      </c>
      <c r="E8394" s="224">
        <v>0.46889999999999998</v>
      </c>
    </row>
    <row r="8395" spans="1:5" x14ac:dyDescent="0.2">
      <c r="A8395" s="223">
        <v>92433</v>
      </c>
      <c r="B8395" s="7" t="s">
        <v>8215</v>
      </c>
      <c r="C8395" s="60" t="s">
        <v>410</v>
      </c>
      <c r="D8395" s="61">
        <v>83.26</v>
      </c>
      <c r="E8395" s="224">
        <v>0.51029999999999998</v>
      </c>
    </row>
    <row r="8396" spans="1:5" x14ac:dyDescent="0.2">
      <c r="A8396" s="223">
        <v>92437</v>
      </c>
      <c r="B8396" s="7" t="s">
        <v>8216</v>
      </c>
      <c r="C8396" s="60" t="s">
        <v>410</v>
      </c>
      <c r="D8396" s="61">
        <v>79.36</v>
      </c>
      <c r="E8396" s="224">
        <v>0.5121</v>
      </c>
    </row>
    <row r="8397" spans="1:5" x14ac:dyDescent="0.2">
      <c r="A8397" s="223">
        <v>92441</v>
      </c>
      <c r="B8397" s="7" t="s">
        <v>8217</v>
      </c>
      <c r="C8397" s="60" t="s">
        <v>410</v>
      </c>
      <c r="D8397" s="61">
        <v>76.55</v>
      </c>
      <c r="E8397" s="224">
        <v>0.51370000000000005</v>
      </c>
    </row>
    <row r="8398" spans="1:5" x14ac:dyDescent="0.2">
      <c r="A8398" s="223">
        <v>92445</v>
      </c>
      <c r="B8398" s="7" t="s">
        <v>8218</v>
      </c>
      <c r="C8398" s="60" t="s">
        <v>410</v>
      </c>
      <c r="D8398" s="61">
        <v>70.760000000000005</v>
      </c>
      <c r="E8398" s="224">
        <v>0.52390000000000003</v>
      </c>
    </row>
    <row r="8399" spans="1:5" x14ac:dyDescent="0.2">
      <c r="A8399" s="223">
        <v>92417</v>
      </c>
      <c r="B8399" s="7" t="s">
        <v>8219</v>
      </c>
      <c r="C8399" s="60" t="s">
        <v>410</v>
      </c>
      <c r="D8399" s="61">
        <v>179.19</v>
      </c>
      <c r="E8399" s="224">
        <v>0.50639999999999996</v>
      </c>
    </row>
    <row r="8400" spans="1:5" x14ac:dyDescent="0.2">
      <c r="A8400" s="223">
        <v>92421</v>
      </c>
      <c r="B8400" s="7" t="s">
        <v>8220</v>
      </c>
      <c r="C8400" s="60" t="s">
        <v>410</v>
      </c>
      <c r="D8400" s="61">
        <v>117.21</v>
      </c>
      <c r="E8400" s="224">
        <v>0.53139999999999998</v>
      </c>
    </row>
    <row r="8401" spans="1:5" x14ac:dyDescent="0.2">
      <c r="A8401" s="223">
        <v>92425</v>
      </c>
      <c r="B8401" s="7" t="s">
        <v>8221</v>
      </c>
      <c r="C8401" s="60" t="s">
        <v>410</v>
      </c>
      <c r="D8401" s="61">
        <v>97.29</v>
      </c>
      <c r="E8401" s="224">
        <v>0.53420000000000001</v>
      </c>
    </row>
    <row r="8402" spans="1:5" x14ac:dyDescent="0.2">
      <c r="A8402" s="223">
        <v>92429</v>
      </c>
      <c r="B8402" s="7" t="s">
        <v>8222</v>
      </c>
      <c r="C8402" s="60" t="s">
        <v>410</v>
      </c>
      <c r="D8402" s="61">
        <v>87.25</v>
      </c>
      <c r="E8402" s="224">
        <v>0.5363</v>
      </c>
    </row>
    <row r="8403" spans="1:5" x14ac:dyDescent="0.2">
      <c r="A8403" s="223">
        <v>92431</v>
      </c>
      <c r="B8403" s="7" t="s">
        <v>8223</v>
      </c>
      <c r="C8403" s="60" t="s">
        <v>410</v>
      </c>
      <c r="D8403" s="61">
        <v>68.77</v>
      </c>
      <c r="E8403" s="224">
        <v>0.40720000000000001</v>
      </c>
    </row>
    <row r="8404" spans="1:5" x14ac:dyDescent="0.2">
      <c r="A8404" s="223">
        <v>92435</v>
      </c>
      <c r="B8404" s="7" t="s">
        <v>8224</v>
      </c>
      <c r="C8404" s="60" t="s">
        <v>410</v>
      </c>
      <c r="D8404" s="61">
        <v>65.36</v>
      </c>
      <c r="E8404" s="224">
        <v>0.40760000000000002</v>
      </c>
    </row>
    <row r="8405" spans="1:5" x14ac:dyDescent="0.2">
      <c r="A8405" s="223">
        <v>92439</v>
      </c>
      <c r="B8405" s="7" t="s">
        <v>8225</v>
      </c>
      <c r="C8405" s="60" t="s">
        <v>410</v>
      </c>
      <c r="D8405" s="61">
        <v>62.9</v>
      </c>
      <c r="E8405" s="224">
        <v>0.40810000000000002</v>
      </c>
    </row>
    <row r="8406" spans="1:5" x14ac:dyDescent="0.2">
      <c r="A8406" s="223">
        <v>92443</v>
      </c>
      <c r="B8406" s="7" t="s">
        <v>8226</v>
      </c>
      <c r="C8406" s="60" t="s">
        <v>410</v>
      </c>
      <c r="D8406" s="61">
        <v>57.6</v>
      </c>
      <c r="E8406" s="224">
        <v>0.41510000000000002</v>
      </c>
    </row>
    <row r="8407" spans="1:5" x14ac:dyDescent="0.2">
      <c r="A8407" s="223">
        <v>92415</v>
      </c>
      <c r="B8407" s="7" t="s">
        <v>8227</v>
      </c>
      <c r="C8407" s="60" t="s">
        <v>410</v>
      </c>
      <c r="D8407" s="61">
        <v>154.5</v>
      </c>
      <c r="E8407" s="224">
        <v>0.42749999999999999</v>
      </c>
    </row>
    <row r="8408" spans="1:5" x14ac:dyDescent="0.2">
      <c r="A8408" s="223">
        <v>92419</v>
      </c>
      <c r="B8408" s="7" t="s">
        <v>8228</v>
      </c>
      <c r="C8408" s="60" t="s">
        <v>410</v>
      </c>
      <c r="D8408" s="61">
        <v>98.28</v>
      </c>
      <c r="E8408" s="224">
        <v>0.44119999999999998</v>
      </c>
    </row>
    <row r="8409" spans="1:5" x14ac:dyDescent="0.2">
      <c r="A8409" s="223">
        <v>92423</v>
      </c>
      <c r="B8409" s="7" t="s">
        <v>8229</v>
      </c>
      <c r="C8409" s="60" t="s">
        <v>410</v>
      </c>
      <c r="D8409" s="61">
        <v>80.83</v>
      </c>
      <c r="E8409" s="224">
        <v>0.43930000000000002</v>
      </c>
    </row>
    <row r="8410" spans="1:5" x14ac:dyDescent="0.2">
      <c r="A8410" s="223">
        <v>92427</v>
      </c>
      <c r="B8410" s="7" t="s">
        <v>8230</v>
      </c>
      <c r="C8410" s="60" t="s">
        <v>410</v>
      </c>
      <c r="D8410" s="61">
        <v>71.989999999999995</v>
      </c>
      <c r="E8410" s="224">
        <v>0.438</v>
      </c>
    </row>
    <row r="8411" spans="1:5" x14ac:dyDescent="0.2">
      <c r="A8411" s="223">
        <v>92409</v>
      </c>
      <c r="B8411" s="7" t="s">
        <v>8231</v>
      </c>
      <c r="C8411" s="60" t="s">
        <v>410</v>
      </c>
      <c r="D8411" s="61">
        <v>229.21</v>
      </c>
      <c r="E8411" s="224">
        <v>0.5857</v>
      </c>
    </row>
    <row r="8412" spans="1:5" x14ac:dyDescent="0.2">
      <c r="A8412" s="223">
        <v>92411</v>
      </c>
      <c r="B8412" s="7" t="s">
        <v>8232</v>
      </c>
      <c r="C8412" s="60" t="s">
        <v>410</v>
      </c>
      <c r="D8412" s="61">
        <v>156.62</v>
      </c>
      <c r="E8412" s="224">
        <v>0.68320000000000003</v>
      </c>
    </row>
    <row r="8413" spans="1:5" x14ac:dyDescent="0.2">
      <c r="A8413" s="223">
        <v>92413</v>
      </c>
      <c r="B8413" s="7" t="s">
        <v>8233</v>
      </c>
      <c r="C8413" s="60" t="s">
        <v>410</v>
      </c>
      <c r="D8413" s="61">
        <v>104.19</v>
      </c>
      <c r="E8413" s="224">
        <v>0.75029999999999997</v>
      </c>
    </row>
    <row r="8414" spans="1:5" x14ac:dyDescent="0.2">
      <c r="A8414" s="223">
        <v>92465</v>
      </c>
      <c r="B8414" s="7" t="s">
        <v>8234</v>
      </c>
      <c r="C8414" s="60" t="s">
        <v>410</v>
      </c>
      <c r="D8414" s="61">
        <v>163.02000000000001</v>
      </c>
      <c r="E8414" s="224">
        <v>0.38979999999999998</v>
      </c>
    </row>
    <row r="8415" spans="1:5" x14ac:dyDescent="0.2">
      <c r="A8415" s="223">
        <v>92469</v>
      </c>
      <c r="B8415" s="7" t="s">
        <v>8235</v>
      </c>
      <c r="C8415" s="60" t="s">
        <v>410</v>
      </c>
      <c r="D8415" s="61">
        <v>148.29</v>
      </c>
      <c r="E8415" s="224">
        <v>0.39179999999999998</v>
      </c>
    </row>
    <row r="8416" spans="1:5" x14ac:dyDescent="0.2">
      <c r="A8416" s="223">
        <v>92473</v>
      </c>
      <c r="B8416" s="7" t="s">
        <v>8236</v>
      </c>
      <c r="C8416" s="60" t="s">
        <v>410</v>
      </c>
      <c r="D8416" s="61">
        <v>136.4</v>
      </c>
      <c r="E8416" s="224">
        <v>0.3916</v>
      </c>
    </row>
    <row r="8417" spans="1:5" x14ac:dyDescent="0.2">
      <c r="A8417" s="223">
        <v>92477</v>
      </c>
      <c r="B8417" s="7" t="s">
        <v>8237</v>
      </c>
      <c r="C8417" s="60" t="s">
        <v>410</v>
      </c>
      <c r="D8417" s="61">
        <v>110.9</v>
      </c>
      <c r="E8417" s="224">
        <v>0.39889999999999998</v>
      </c>
    </row>
    <row r="8418" spans="1:5" x14ac:dyDescent="0.2">
      <c r="A8418" s="223">
        <v>92449</v>
      </c>
      <c r="B8418" s="7" t="s">
        <v>8238</v>
      </c>
      <c r="C8418" s="60" t="s">
        <v>410</v>
      </c>
      <c r="D8418" s="61">
        <v>298.02</v>
      </c>
      <c r="E8418" s="224">
        <v>0.36930000000000002</v>
      </c>
    </row>
    <row r="8419" spans="1:5" x14ac:dyDescent="0.2">
      <c r="A8419" s="223">
        <v>92453</v>
      </c>
      <c r="B8419" s="7" t="s">
        <v>8239</v>
      </c>
      <c r="C8419" s="60" t="s">
        <v>410</v>
      </c>
      <c r="D8419" s="61">
        <v>254.22</v>
      </c>
      <c r="E8419" s="224">
        <v>0.3755</v>
      </c>
    </row>
    <row r="8420" spans="1:5" x14ac:dyDescent="0.2">
      <c r="A8420" s="223">
        <v>92457</v>
      </c>
      <c r="B8420" s="7" t="s">
        <v>8240</v>
      </c>
      <c r="C8420" s="60" t="s">
        <v>410</v>
      </c>
      <c r="D8420" s="61">
        <v>220.27</v>
      </c>
      <c r="E8420" s="224">
        <v>0.38059999999999999</v>
      </c>
    </row>
    <row r="8421" spans="1:5" x14ac:dyDescent="0.2">
      <c r="A8421" s="223">
        <v>92461</v>
      </c>
      <c r="B8421" s="7" t="s">
        <v>8241</v>
      </c>
      <c r="C8421" s="60" t="s">
        <v>410</v>
      </c>
      <c r="D8421" s="61">
        <v>202.9</v>
      </c>
      <c r="E8421" s="224">
        <v>0.37740000000000001</v>
      </c>
    </row>
    <row r="8422" spans="1:5" x14ac:dyDescent="0.2">
      <c r="A8422" s="223">
        <v>92467</v>
      </c>
      <c r="B8422" s="7" t="s">
        <v>8242</v>
      </c>
      <c r="C8422" s="60" t="s">
        <v>410</v>
      </c>
      <c r="D8422" s="61">
        <v>106.06</v>
      </c>
      <c r="E8422" s="224">
        <v>0.40089999999999998</v>
      </c>
    </row>
    <row r="8423" spans="1:5" x14ac:dyDescent="0.2">
      <c r="A8423" s="223">
        <v>92471</v>
      </c>
      <c r="B8423" s="7" t="s">
        <v>8243</v>
      </c>
      <c r="C8423" s="60" t="s">
        <v>410</v>
      </c>
      <c r="D8423" s="61">
        <v>96.58</v>
      </c>
      <c r="E8423" s="224">
        <v>0.4027</v>
      </c>
    </row>
    <row r="8424" spans="1:5" x14ac:dyDescent="0.2">
      <c r="A8424" s="223">
        <v>92475</v>
      </c>
      <c r="B8424" s="7" t="s">
        <v>8244</v>
      </c>
      <c r="C8424" s="60" t="s">
        <v>410</v>
      </c>
      <c r="D8424" s="61">
        <v>88.91</v>
      </c>
      <c r="E8424" s="224">
        <v>0.40229999999999999</v>
      </c>
    </row>
    <row r="8425" spans="1:5" x14ac:dyDescent="0.2">
      <c r="A8425" s="223">
        <v>92479</v>
      </c>
      <c r="B8425" s="7" t="s">
        <v>8245</v>
      </c>
      <c r="C8425" s="60" t="s">
        <v>410</v>
      </c>
      <c r="D8425" s="61">
        <v>72.430000000000007</v>
      </c>
      <c r="E8425" s="224">
        <v>0.4088</v>
      </c>
    </row>
    <row r="8426" spans="1:5" x14ac:dyDescent="0.2">
      <c r="A8426" s="223">
        <v>92451</v>
      </c>
      <c r="B8426" s="7" t="s">
        <v>8246</v>
      </c>
      <c r="C8426" s="60" t="s">
        <v>410</v>
      </c>
      <c r="D8426" s="61">
        <v>204.25</v>
      </c>
      <c r="E8426" s="224">
        <v>0.38340000000000002</v>
      </c>
    </row>
    <row r="8427" spans="1:5" x14ac:dyDescent="0.2">
      <c r="A8427" s="223">
        <v>92455</v>
      </c>
      <c r="B8427" s="7" t="s">
        <v>8247</v>
      </c>
      <c r="C8427" s="60" t="s">
        <v>410</v>
      </c>
      <c r="D8427" s="61">
        <v>166.45</v>
      </c>
      <c r="E8427" s="224">
        <v>0.39479999999999998</v>
      </c>
    </row>
    <row r="8428" spans="1:5" x14ac:dyDescent="0.2">
      <c r="A8428" s="223">
        <v>92459</v>
      </c>
      <c r="B8428" s="7" t="s">
        <v>8248</v>
      </c>
      <c r="C8428" s="60" t="s">
        <v>410</v>
      </c>
      <c r="D8428" s="61">
        <v>140.82</v>
      </c>
      <c r="E8428" s="224">
        <v>0.40289999999999998</v>
      </c>
    </row>
    <row r="8429" spans="1:5" x14ac:dyDescent="0.2">
      <c r="A8429" s="223">
        <v>92463</v>
      </c>
      <c r="B8429" s="7" t="s">
        <v>8249</v>
      </c>
      <c r="C8429" s="60" t="s">
        <v>410</v>
      </c>
      <c r="D8429" s="61">
        <v>127.3</v>
      </c>
      <c r="E8429" s="224">
        <v>0.40160000000000001</v>
      </c>
    </row>
    <row r="8430" spans="1:5" x14ac:dyDescent="0.2">
      <c r="A8430" s="223">
        <v>92446</v>
      </c>
      <c r="B8430" s="7" t="s">
        <v>8250</v>
      </c>
      <c r="C8430" s="60" t="s">
        <v>410</v>
      </c>
      <c r="D8430" s="61">
        <v>295.7</v>
      </c>
      <c r="E8430" s="224">
        <v>0.44359999999999999</v>
      </c>
    </row>
    <row r="8431" spans="1:5" x14ac:dyDescent="0.2">
      <c r="A8431" s="223">
        <v>92447</v>
      </c>
      <c r="B8431" s="7" t="s">
        <v>8251</v>
      </c>
      <c r="C8431" s="60" t="s">
        <v>410</v>
      </c>
      <c r="D8431" s="61">
        <v>206.4</v>
      </c>
      <c r="E8431" s="224">
        <v>0.48820000000000002</v>
      </c>
    </row>
    <row r="8432" spans="1:5" x14ac:dyDescent="0.2">
      <c r="A8432" s="223">
        <v>92448</v>
      </c>
      <c r="B8432" s="7" t="s">
        <v>8252</v>
      </c>
      <c r="C8432" s="60" t="s">
        <v>410</v>
      </c>
      <c r="D8432" s="61">
        <v>161.33000000000001</v>
      </c>
      <c r="E8432" s="224">
        <v>0.50800000000000001</v>
      </c>
    </row>
    <row r="8433" spans="1:5" x14ac:dyDescent="0.2">
      <c r="A8433" s="223">
        <v>92466</v>
      </c>
      <c r="B8433" s="7" t="s">
        <v>8253</v>
      </c>
      <c r="C8433" s="60" t="s">
        <v>410</v>
      </c>
      <c r="D8433" s="61">
        <v>284.17</v>
      </c>
      <c r="E8433" s="224">
        <v>0.23039999999999999</v>
      </c>
    </row>
    <row r="8434" spans="1:5" x14ac:dyDescent="0.2">
      <c r="A8434" s="223">
        <v>92470</v>
      </c>
      <c r="B8434" s="7" t="s">
        <v>8254</v>
      </c>
      <c r="C8434" s="60" t="s">
        <v>410</v>
      </c>
      <c r="D8434" s="61">
        <v>276.58</v>
      </c>
      <c r="E8434" s="224">
        <v>0.21809999999999999</v>
      </c>
    </row>
    <row r="8435" spans="1:5" x14ac:dyDescent="0.2">
      <c r="A8435" s="223">
        <v>92474</v>
      </c>
      <c r="B8435" s="7" t="s">
        <v>8255</v>
      </c>
      <c r="C8435" s="60" t="s">
        <v>410</v>
      </c>
      <c r="D8435" s="61">
        <v>270.08</v>
      </c>
      <c r="E8435" s="224">
        <v>0.20610000000000001</v>
      </c>
    </row>
    <row r="8436" spans="1:5" x14ac:dyDescent="0.2">
      <c r="A8436" s="223">
        <v>92478</v>
      </c>
      <c r="B8436" s="7" t="s">
        <v>8256</v>
      </c>
      <c r="C8436" s="60" t="s">
        <v>410</v>
      </c>
      <c r="D8436" s="61">
        <v>257.17</v>
      </c>
      <c r="E8436" s="224">
        <v>0.18310000000000001</v>
      </c>
    </row>
    <row r="8437" spans="1:5" x14ac:dyDescent="0.2">
      <c r="A8437" s="223">
        <v>92450</v>
      </c>
      <c r="B8437" s="7" t="s">
        <v>8257</v>
      </c>
      <c r="C8437" s="60" t="s">
        <v>410</v>
      </c>
      <c r="D8437" s="61">
        <v>360.45</v>
      </c>
      <c r="E8437" s="224">
        <v>0.29630000000000001</v>
      </c>
    </row>
    <row r="8438" spans="1:5" x14ac:dyDescent="0.2">
      <c r="A8438" s="223">
        <v>92454</v>
      </c>
      <c r="B8438" s="7" t="s">
        <v>8258</v>
      </c>
      <c r="C8438" s="60" t="s">
        <v>410</v>
      </c>
      <c r="D8438" s="61">
        <v>325.51</v>
      </c>
      <c r="E8438" s="224">
        <v>0.28170000000000001</v>
      </c>
    </row>
    <row r="8439" spans="1:5" x14ac:dyDescent="0.2">
      <c r="A8439" s="223">
        <v>92458</v>
      </c>
      <c r="B8439" s="7" t="s">
        <v>8259</v>
      </c>
      <c r="C8439" s="60" t="s">
        <v>410</v>
      </c>
      <c r="D8439" s="61">
        <v>303.92</v>
      </c>
      <c r="E8439" s="224">
        <v>0.26669999999999999</v>
      </c>
    </row>
    <row r="8440" spans="1:5" x14ac:dyDescent="0.2">
      <c r="A8440" s="223">
        <v>92462</v>
      </c>
      <c r="B8440" s="7" t="s">
        <v>8260</v>
      </c>
      <c r="C8440" s="60" t="s">
        <v>410</v>
      </c>
      <c r="D8440" s="61">
        <v>290.41000000000003</v>
      </c>
      <c r="E8440" s="224">
        <v>0.25230000000000002</v>
      </c>
    </row>
    <row r="8441" spans="1:5" x14ac:dyDescent="0.2">
      <c r="A8441" s="223">
        <v>92468</v>
      </c>
      <c r="B8441" s="7" t="s">
        <v>8261</v>
      </c>
      <c r="C8441" s="60" t="s">
        <v>410</v>
      </c>
      <c r="D8441" s="61">
        <v>130.54</v>
      </c>
      <c r="E8441" s="224">
        <v>0.38979999999999998</v>
      </c>
    </row>
    <row r="8442" spans="1:5" x14ac:dyDescent="0.2">
      <c r="A8442" s="223">
        <v>92472</v>
      </c>
      <c r="B8442" s="7" t="s">
        <v>8262</v>
      </c>
      <c r="C8442" s="60" t="s">
        <v>410</v>
      </c>
      <c r="D8442" s="61">
        <v>123.89</v>
      </c>
      <c r="E8442" s="224">
        <v>0.378</v>
      </c>
    </row>
    <row r="8443" spans="1:5" x14ac:dyDescent="0.2">
      <c r="A8443" s="223">
        <v>92476</v>
      </c>
      <c r="B8443" s="7" t="s">
        <v>8263</v>
      </c>
      <c r="C8443" s="60" t="s">
        <v>410</v>
      </c>
      <c r="D8443" s="61">
        <v>118.27</v>
      </c>
      <c r="E8443" s="224">
        <v>0.36530000000000001</v>
      </c>
    </row>
    <row r="8444" spans="1:5" x14ac:dyDescent="0.2">
      <c r="A8444" s="223">
        <v>92480</v>
      </c>
      <c r="B8444" s="7" t="s">
        <v>8264</v>
      </c>
      <c r="C8444" s="60" t="s">
        <v>410</v>
      </c>
      <c r="D8444" s="61">
        <v>106.95</v>
      </c>
      <c r="E8444" s="224">
        <v>0.34100000000000003</v>
      </c>
    </row>
    <row r="8445" spans="1:5" x14ac:dyDescent="0.2">
      <c r="A8445" s="223">
        <v>92452</v>
      </c>
      <c r="B8445" s="7" t="s">
        <v>8265</v>
      </c>
      <c r="C8445" s="60" t="s">
        <v>410</v>
      </c>
      <c r="D8445" s="61">
        <v>205.25</v>
      </c>
      <c r="E8445" s="224">
        <v>0.42299999999999999</v>
      </c>
    </row>
    <row r="8446" spans="1:5" x14ac:dyDescent="0.2">
      <c r="A8446" s="223">
        <v>92456</v>
      </c>
      <c r="B8446" s="7" t="s">
        <v>8266</v>
      </c>
      <c r="C8446" s="60" t="s">
        <v>410</v>
      </c>
      <c r="D8446" s="61">
        <v>170.27</v>
      </c>
      <c r="E8446" s="224">
        <v>0.43</v>
      </c>
    </row>
    <row r="8447" spans="1:5" x14ac:dyDescent="0.2">
      <c r="A8447" s="223">
        <v>92460</v>
      </c>
      <c r="B8447" s="7" t="s">
        <v>8267</v>
      </c>
      <c r="C8447" s="60" t="s">
        <v>410</v>
      </c>
      <c r="D8447" s="61">
        <v>142.63999999999999</v>
      </c>
      <c r="E8447" s="224">
        <v>0.4486</v>
      </c>
    </row>
    <row r="8448" spans="1:5" x14ac:dyDescent="0.2">
      <c r="A8448" s="223">
        <v>92464</v>
      </c>
      <c r="B8448" s="7" t="s">
        <v>8268</v>
      </c>
      <c r="C8448" s="60" t="s">
        <v>410</v>
      </c>
      <c r="D8448" s="61">
        <v>136.26</v>
      </c>
      <c r="E8448" s="224">
        <v>0.42209999999999998</v>
      </c>
    </row>
    <row r="8449" spans="1:5" x14ac:dyDescent="0.2">
      <c r="A8449" s="223">
        <v>105403</v>
      </c>
      <c r="B8449" s="7" t="s">
        <v>8269</v>
      </c>
      <c r="C8449" s="60" t="s">
        <v>410</v>
      </c>
      <c r="D8449" s="61">
        <v>203.38</v>
      </c>
      <c r="E8449" s="224">
        <v>0.15970000000000001</v>
      </c>
    </row>
    <row r="8450" spans="1:5" x14ac:dyDescent="0.2">
      <c r="A8450" s="223">
        <v>96252</v>
      </c>
      <c r="B8450" s="7" t="s">
        <v>8270</v>
      </c>
      <c r="C8450" s="60" t="s">
        <v>410</v>
      </c>
      <c r="D8450" s="61">
        <v>165.6</v>
      </c>
      <c r="E8450" s="224">
        <v>0.17929999999999999</v>
      </c>
    </row>
    <row r="8451" spans="1:5" x14ac:dyDescent="0.2">
      <c r="A8451" s="223">
        <v>105406</v>
      </c>
      <c r="B8451" s="7" t="s">
        <v>8271</v>
      </c>
      <c r="C8451" s="60" t="s">
        <v>410</v>
      </c>
      <c r="D8451" s="61">
        <v>211.47</v>
      </c>
      <c r="E8451" s="224">
        <v>0.47370000000000001</v>
      </c>
    </row>
    <row r="8452" spans="1:5" x14ac:dyDescent="0.2">
      <c r="A8452" s="223">
        <v>96258</v>
      </c>
      <c r="B8452" s="7" t="s">
        <v>8272</v>
      </c>
      <c r="C8452" s="60" t="s">
        <v>410</v>
      </c>
      <c r="D8452" s="61">
        <v>152.01</v>
      </c>
      <c r="E8452" s="224">
        <v>0.49059999999999998</v>
      </c>
    </row>
    <row r="8453" spans="1:5" x14ac:dyDescent="0.2">
      <c r="A8453" s="223">
        <v>92751</v>
      </c>
      <c r="B8453" s="7" t="s">
        <v>8273</v>
      </c>
      <c r="C8453" s="60" t="s">
        <v>24</v>
      </c>
      <c r="D8453" s="61">
        <v>1847.11</v>
      </c>
      <c r="E8453" s="224">
        <v>0.19489999999999999</v>
      </c>
    </row>
    <row r="8454" spans="1:5" x14ac:dyDescent="0.2">
      <c r="A8454" s="223">
        <v>92752</v>
      </c>
      <c r="B8454" s="7" t="s">
        <v>8274</v>
      </c>
      <c r="C8454" s="60" t="s">
        <v>24</v>
      </c>
      <c r="D8454" s="61">
        <v>2188.98</v>
      </c>
      <c r="E8454" s="224">
        <v>0.18720000000000001</v>
      </c>
    </row>
    <row r="8455" spans="1:5" x14ac:dyDescent="0.2">
      <c r="A8455" s="223">
        <v>92750</v>
      </c>
      <c r="B8455" s="7" t="s">
        <v>8275</v>
      </c>
      <c r="C8455" s="60" t="s">
        <v>24</v>
      </c>
      <c r="D8455" s="61">
        <v>1502.59</v>
      </c>
      <c r="E8455" s="224">
        <v>0.20530000000000001</v>
      </c>
    </row>
    <row r="8456" spans="1:5" x14ac:dyDescent="0.2">
      <c r="A8456" s="223">
        <v>92749</v>
      </c>
      <c r="B8456" s="7" t="s">
        <v>8276</v>
      </c>
      <c r="C8456" s="60" t="s">
        <v>24</v>
      </c>
      <c r="D8456" s="61">
        <v>913.66</v>
      </c>
      <c r="E8456" s="224">
        <v>0.24210000000000001</v>
      </c>
    </row>
    <row r="8457" spans="1:5" x14ac:dyDescent="0.2">
      <c r="A8457" s="223">
        <v>92745</v>
      </c>
      <c r="B8457" s="7" t="s">
        <v>8277</v>
      </c>
      <c r="C8457" s="60" t="s">
        <v>24</v>
      </c>
      <c r="D8457" s="61">
        <v>785.91</v>
      </c>
      <c r="E8457" s="224">
        <v>0.2848</v>
      </c>
    </row>
    <row r="8458" spans="1:5" x14ac:dyDescent="0.2">
      <c r="A8458" s="223">
        <v>92747</v>
      </c>
      <c r="B8458" s="7" t="s">
        <v>8278</v>
      </c>
      <c r="C8458" s="60" t="s">
        <v>24</v>
      </c>
      <c r="D8458" s="61">
        <v>870.89</v>
      </c>
      <c r="E8458" s="224">
        <v>0.28489999999999999</v>
      </c>
    </row>
    <row r="8459" spans="1:5" x14ac:dyDescent="0.2">
      <c r="A8459" s="223">
        <v>92743</v>
      </c>
      <c r="B8459" s="7" t="s">
        <v>8279</v>
      </c>
      <c r="C8459" s="60" t="s">
        <v>24</v>
      </c>
      <c r="D8459" s="61">
        <v>651.08000000000004</v>
      </c>
      <c r="E8459" s="224">
        <v>0.29530000000000001</v>
      </c>
    </row>
    <row r="8460" spans="1:5" x14ac:dyDescent="0.2">
      <c r="A8460" s="223">
        <v>92746</v>
      </c>
      <c r="B8460" s="7" t="s">
        <v>8280</v>
      </c>
      <c r="C8460" s="60" t="s">
        <v>24</v>
      </c>
      <c r="D8460" s="61">
        <v>703.85</v>
      </c>
      <c r="E8460" s="224">
        <v>0.2049</v>
      </c>
    </row>
    <row r="8461" spans="1:5" x14ac:dyDescent="0.2">
      <c r="A8461" s="223">
        <v>92748</v>
      </c>
      <c r="B8461" s="7" t="s">
        <v>8281</v>
      </c>
      <c r="C8461" s="60" t="s">
        <v>24</v>
      </c>
      <c r="D8461" s="61">
        <v>771.68</v>
      </c>
      <c r="E8461" s="224">
        <v>0.21890000000000001</v>
      </c>
    </row>
    <row r="8462" spans="1:5" x14ac:dyDescent="0.2">
      <c r="A8462" s="223">
        <v>92744</v>
      </c>
      <c r="B8462" s="7" t="s">
        <v>8282</v>
      </c>
      <c r="C8462" s="60" t="s">
        <v>24</v>
      </c>
      <c r="D8462" s="61">
        <v>592.37</v>
      </c>
      <c r="E8462" s="224">
        <v>0.18049999999999999</v>
      </c>
    </row>
    <row r="8463" spans="1:5" x14ac:dyDescent="0.2">
      <c r="A8463" s="223">
        <v>92754</v>
      </c>
      <c r="B8463" s="7" t="s">
        <v>8283</v>
      </c>
      <c r="C8463" s="60" t="s">
        <v>24</v>
      </c>
      <c r="D8463" s="61">
        <v>615.21</v>
      </c>
      <c r="E8463" s="224">
        <v>0.27910000000000001</v>
      </c>
    </row>
    <row r="8464" spans="1:5" x14ac:dyDescent="0.2">
      <c r="A8464" s="223">
        <v>92753</v>
      </c>
      <c r="B8464" s="7" t="s">
        <v>8284</v>
      </c>
      <c r="C8464" s="60" t="s">
        <v>24</v>
      </c>
      <c r="D8464" s="61">
        <v>625.28</v>
      </c>
      <c r="E8464" s="224">
        <v>0.24990000000000001</v>
      </c>
    </row>
    <row r="8465" spans="1:5" x14ac:dyDescent="0.2">
      <c r="A8465" s="223">
        <v>92755</v>
      </c>
      <c r="B8465" s="7" t="s">
        <v>8285</v>
      </c>
      <c r="C8465" s="60" t="s">
        <v>410</v>
      </c>
      <c r="D8465" s="61">
        <v>237.24</v>
      </c>
      <c r="E8465" s="224">
        <v>0.28860000000000002</v>
      </c>
    </row>
    <row r="8466" spans="1:5" x14ac:dyDescent="0.2">
      <c r="A8466" s="223">
        <v>92756</v>
      </c>
      <c r="B8466" s="7" t="s">
        <v>8286</v>
      </c>
      <c r="C8466" s="60" t="s">
        <v>410</v>
      </c>
      <c r="D8466" s="61">
        <v>273.16000000000003</v>
      </c>
      <c r="E8466" s="224">
        <v>0.29909999999999998</v>
      </c>
    </row>
    <row r="8467" spans="1:5" x14ac:dyDescent="0.2">
      <c r="A8467" s="223">
        <v>92757</v>
      </c>
      <c r="B8467" s="7" t="s">
        <v>8287</v>
      </c>
      <c r="C8467" s="60" t="s">
        <v>410</v>
      </c>
      <c r="D8467" s="61">
        <v>316.07</v>
      </c>
      <c r="E8467" s="224">
        <v>0.30740000000000001</v>
      </c>
    </row>
    <row r="8468" spans="1:5" x14ac:dyDescent="0.2">
      <c r="A8468" s="223">
        <v>92758</v>
      </c>
      <c r="B8468" s="7" t="s">
        <v>8288</v>
      </c>
      <c r="C8468" s="60" t="s">
        <v>24</v>
      </c>
      <c r="D8468" s="61">
        <v>645.41</v>
      </c>
      <c r="E8468" s="224">
        <v>0.1459</v>
      </c>
    </row>
    <row r="8469" spans="1:5" x14ac:dyDescent="0.2">
      <c r="A8469" s="223">
        <v>104491</v>
      </c>
      <c r="B8469" s="7" t="s">
        <v>8289</v>
      </c>
      <c r="C8469" s="60" t="s">
        <v>23</v>
      </c>
      <c r="D8469" s="61">
        <v>4145.1099999999997</v>
      </c>
      <c r="E8469" s="224">
        <v>1.9E-2</v>
      </c>
    </row>
    <row r="8470" spans="1:5" x14ac:dyDescent="0.2">
      <c r="A8470" s="223">
        <v>104492</v>
      </c>
      <c r="B8470" s="7" t="s">
        <v>8290</v>
      </c>
      <c r="C8470" s="60" t="s">
        <v>23</v>
      </c>
      <c r="D8470" s="61">
        <v>5182.57</v>
      </c>
      <c r="E8470" s="224">
        <v>1.8599999999999998E-2</v>
      </c>
    </row>
    <row r="8471" spans="1:5" x14ac:dyDescent="0.2">
      <c r="A8471" s="223">
        <v>104494</v>
      </c>
      <c r="B8471" s="7" t="s">
        <v>8291</v>
      </c>
      <c r="C8471" s="60" t="s">
        <v>23</v>
      </c>
      <c r="D8471" s="61">
        <v>6999.68</v>
      </c>
      <c r="E8471" s="224">
        <v>1.6199999999999999E-2</v>
      </c>
    </row>
    <row r="8472" spans="1:5" x14ac:dyDescent="0.2">
      <c r="A8472" s="223">
        <v>104497</v>
      </c>
      <c r="B8472" s="7" t="s">
        <v>8292</v>
      </c>
      <c r="C8472" s="60" t="s">
        <v>23</v>
      </c>
      <c r="D8472" s="61">
        <v>8397.01</v>
      </c>
      <c r="E8472" s="224">
        <v>1.8599999999999998E-2</v>
      </c>
    </row>
    <row r="8473" spans="1:5" x14ac:dyDescent="0.2">
      <c r="A8473" s="223">
        <v>104515</v>
      </c>
      <c r="B8473" s="7" t="s">
        <v>8293</v>
      </c>
      <c r="C8473" s="60" t="s">
        <v>410</v>
      </c>
      <c r="D8473" s="61">
        <v>26.01</v>
      </c>
      <c r="E8473" s="224">
        <v>1.7299999999999999E-2</v>
      </c>
    </row>
    <row r="8474" spans="1:5" x14ac:dyDescent="0.2">
      <c r="A8474" s="223">
        <v>106550</v>
      </c>
      <c r="B8474" s="7" t="s">
        <v>12582</v>
      </c>
      <c r="C8474" s="60" t="s">
        <v>23</v>
      </c>
      <c r="D8474" s="61">
        <v>4.75</v>
      </c>
      <c r="E8474" s="224">
        <v>0.35370000000000001</v>
      </c>
    </row>
    <row r="8475" spans="1:5" x14ac:dyDescent="0.2">
      <c r="A8475" s="223">
        <v>87430</v>
      </c>
      <c r="B8475" s="7" t="s">
        <v>8294</v>
      </c>
      <c r="C8475" s="60" t="s">
        <v>410</v>
      </c>
      <c r="D8475" s="61">
        <v>21.84</v>
      </c>
      <c r="E8475" s="224">
        <v>0.61809999999999998</v>
      </c>
    </row>
    <row r="8476" spans="1:5" x14ac:dyDescent="0.2">
      <c r="A8476" s="223">
        <v>87433</v>
      </c>
      <c r="B8476" s="7" t="s">
        <v>8295</v>
      </c>
      <c r="C8476" s="60" t="s">
        <v>410</v>
      </c>
      <c r="D8476" s="61">
        <v>31.98</v>
      </c>
      <c r="E8476" s="224">
        <v>0.53969999999999996</v>
      </c>
    </row>
    <row r="8477" spans="1:5" x14ac:dyDescent="0.2">
      <c r="A8477" s="223">
        <v>87436</v>
      </c>
      <c r="B8477" s="7" t="s">
        <v>8296</v>
      </c>
      <c r="C8477" s="60" t="s">
        <v>410</v>
      </c>
      <c r="D8477" s="61">
        <v>36.049999999999997</v>
      </c>
      <c r="E8477" s="224">
        <v>0.5917</v>
      </c>
    </row>
    <row r="8478" spans="1:5" x14ac:dyDescent="0.2">
      <c r="A8478" s="223">
        <v>87439</v>
      </c>
      <c r="B8478" s="7" t="s">
        <v>8297</v>
      </c>
      <c r="C8478" s="60" t="s">
        <v>410</v>
      </c>
      <c r="D8478" s="61">
        <v>44.34</v>
      </c>
      <c r="E8478" s="224">
        <v>0.56769999999999998</v>
      </c>
    </row>
    <row r="8479" spans="1:5" x14ac:dyDescent="0.2">
      <c r="A8479" s="223">
        <v>104633</v>
      </c>
      <c r="B8479" s="7" t="s">
        <v>8298</v>
      </c>
      <c r="C8479" s="60" t="s">
        <v>410</v>
      </c>
      <c r="D8479" s="61">
        <v>29.56</v>
      </c>
      <c r="E8479" s="224">
        <v>0.68300000000000005</v>
      </c>
    </row>
    <row r="8480" spans="1:5" x14ac:dyDescent="0.2">
      <c r="A8480" s="223">
        <v>104634</v>
      </c>
      <c r="B8480" s="7" t="s">
        <v>8299</v>
      </c>
      <c r="C8480" s="60" t="s">
        <v>410</v>
      </c>
      <c r="D8480" s="61">
        <v>43.88</v>
      </c>
      <c r="E8480" s="224">
        <v>0.62260000000000004</v>
      </c>
    </row>
    <row r="8481" spans="1:5" x14ac:dyDescent="0.2">
      <c r="A8481" s="223">
        <v>87418</v>
      </c>
      <c r="B8481" s="7" t="s">
        <v>8300</v>
      </c>
      <c r="C8481" s="60" t="s">
        <v>410</v>
      </c>
      <c r="D8481" s="61">
        <v>21.74</v>
      </c>
      <c r="E8481" s="224">
        <v>0.56899999999999995</v>
      </c>
    </row>
    <row r="8482" spans="1:5" x14ac:dyDescent="0.2">
      <c r="A8482" s="223">
        <v>87421</v>
      </c>
      <c r="B8482" s="7" t="s">
        <v>8301</v>
      </c>
      <c r="C8482" s="60" t="s">
        <v>410</v>
      </c>
      <c r="D8482" s="61">
        <v>33.47</v>
      </c>
      <c r="E8482" s="224">
        <v>0.50519999999999998</v>
      </c>
    </row>
    <row r="8483" spans="1:5" x14ac:dyDescent="0.2">
      <c r="A8483" s="223">
        <v>104628</v>
      </c>
      <c r="B8483" s="7" t="s">
        <v>8302</v>
      </c>
      <c r="C8483" s="60" t="s">
        <v>410</v>
      </c>
      <c r="D8483" s="61">
        <v>33.39</v>
      </c>
      <c r="E8483" s="224">
        <v>0.71940000000000004</v>
      </c>
    </row>
    <row r="8484" spans="1:5" x14ac:dyDescent="0.2">
      <c r="A8484" s="223">
        <v>104631</v>
      </c>
      <c r="B8484" s="7" t="s">
        <v>8303</v>
      </c>
      <c r="C8484" s="60" t="s">
        <v>410</v>
      </c>
      <c r="D8484" s="61">
        <v>45.94</v>
      </c>
      <c r="E8484" s="224">
        <v>0.63949999999999996</v>
      </c>
    </row>
    <row r="8485" spans="1:5" x14ac:dyDescent="0.2">
      <c r="A8485" s="223">
        <v>104627</v>
      </c>
      <c r="B8485" s="7" t="s">
        <v>8304</v>
      </c>
      <c r="C8485" s="60" t="s">
        <v>410</v>
      </c>
      <c r="D8485" s="61">
        <v>21.72</v>
      </c>
      <c r="E8485" s="224">
        <v>0.56859999999999999</v>
      </c>
    </row>
    <row r="8486" spans="1:5" x14ac:dyDescent="0.2">
      <c r="A8486" s="223">
        <v>104630</v>
      </c>
      <c r="B8486" s="7" t="s">
        <v>8305</v>
      </c>
      <c r="C8486" s="60" t="s">
        <v>410</v>
      </c>
      <c r="D8486" s="61">
        <v>34.28</v>
      </c>
      <c r="E8486" s="224">
        <v>0.51690000000000003</v>
      </c>
    </row>
    <row r="8487" spans="1:5" x14ac:dyDescent="0.2">
      <c r="A8487" s="223">
        <v>104629</v>
      </c>
      <c r="B8487" s="7" t="s">
        <v>8306</v>
      </c>
      <c r="C8487" s="60" t="s">
        <v>410</v>
      </c>
      <c r="D8487" s="61">
        <v>40.090000000000003</v>
      </c>
      <c r="E8487" s="224">
        <v>0.76629999999999998</v>
      </c>
    </row>
    <row r="8488" spans="1:5" x14ac:dyDescent="0.2">
      <c r="A8488" s="223">
        <v>104632</v>
      </c>
      <c r="B8488" s="7" t="s">
        <v>8307</v>
      </c>
      <c r="C8488" s="60" t="s">
        <v>410</v>
      </c>
      <c r="D8488" s="61">
        <v>52.65</v>
      </c>
      <c r="E8488" s="224">
        <v>0.6855</v>
      </c>
    </row>
    <row r="8489" spans="1:5" x14ac:dyDescent="0.2">
      <c r="A8489" s="223">
        <v>87412</v>
      </c>
      <c r="B8489" s="7" t="s">
        <v>8308</v>
      </c>
      <c r="C8489" s="60" t="s">
        <v>410</v>
      </c>
      <c r="D8489" s="61">
        <v>27.88</v>
      </c>
      <c r="E8489" s="224">
        <v>0.66390000000000005</v>
      </c>
    </row>
    <row r="8490" spans="1:5" x14ac:dyDescent="0.2">
      <c r="A8490" s="223">
        <v>87415</v>
      </c>
      <c r="B8490" s="7" t="s">
        <v>8309</v>
      </c>
      <c r="C8490" s="60" t="s">
        <v>410</v>
      </c>
      <c r="D8490" s="61">
        <v>39.200000000000003</v>
      </c>
      <c r="E8490" s="224">
        <v>0.5776</v>
      </c>
    </row>
    <row r="8491" spans="1:5" x14ac:dyDescent="0.2">
      <c r="A8491" s="223">
        <v>87411</v>
      </c>
      <c r="B8491" s="7" t="s">
        <v>8310</v>
      </c>
      <c r="C8491" s="60" t="s">
        <v>410</v>
      </c>
      <c r="D8491" s="61">
        <v>18.88</v>
      </c>
      <c r="E8491" s="224">
        <v>0.50370000000000004</v>
      </c>
    </row>
    <row r="8492" spans="1:5" x14ac:dyDescent="0.2">
      <c r="A8492" s="223">
        <v>87414</v>
      </c>
      <c r="B8492" s="7" t="s">
        <v>8311</v>
      </c>
      <c r="C8492" s="60" t="s">
        <v>410</v>
      </c>
      <c r="D8492" s="61">
        <v>30.21</v>
      </c>
      <c r="E8492" s="224">
        <v>0.45179999999999998</v>
      </c>
    </row>
    <row r="8493" spans="1:5" x14ac:dyDescent="0.2">
      <c r="A8493" s="223">
        <v>87413</v>
      </c>
      <c r="B8493" s="7" t="s">
        <v>8312</v>
      </c>
      <c r="C8493" s="60" t="s">
        <v>410</v>
      </c>
      <c r="D8493" s="61">
        <v>33.04</v>
      </c>
      <c r="E8493" s="224">
        <v>0.71640000000000004</v>
      </c>
    </row>
    <row r="8494" spans="1:5" x14ac:dyDescent="0.2">
      <c r="A8494" s="223">
        <v>87416</v>
      </c>
      <c r="B8494" s="7" t="s">
        <v>8313</v>
      </c>
      <c r="C8494" s="60" t="s">
        <v>410</v>
      </c>
      <c r="D8494" s="61">
        <v>44.36</v>
      </c>
      <c r="E8494" s="224">
        <v>0.62670000000000003</v>
      </c>
    </row>
    <row r="8495" spans="1:5" x14ac:dyDescent="0.2">
      <c r="A8495" s="223">
        <v>104635</v>
      </c>
      <c r="B8495" s="7" t="s">
        <v>8314</v>
      </c>
      <c r="C8495" s="60" t="s">
        <v>410</v>
      </c>
      <c r="D8495" s="61">
        <v>60.13</v>
      </c>
      <c r="E8495" s="224">
        <v>0.72460000000000002</v>
      </c>
    </row>
    <row r="8496" spans="1:5" x14ac:dyDescent="0.2">
      <c r="A8496" s="223">
        <v>104636</v>
      </c>
      <c r="B8496" s="7" t="s">
        <v>8315</v>
      </c>
      <c r="C8496" s="60" t="s">
        <v>410</v>
      </c>
      <c r="D8496" s="61">
        <v>70.099999999999994</v>
      </c>
      <c r="E8496" s="224">
        <v>0.69240000000000002</v>
      </c>
    </row>
    <row r="8497" spans="1:5" x14ac:dyDescent="0.2">
      <c r="A8497" s="223">
        <v>87424</v>
      </c>
      <c r="B8497" s="7" t="s">
        <v>8316</v>
      </c>
      <c r="C8497" s="60" t="s">
        <v>410</v>
      </c>
      <c r="D8497" s="61">
        <v>43.52</v>
      </c>
      <c r="E8497" s="224">
        <v>0.61950000000000005</v>
      </c>
    </row>
    <row r="8498" spans="1:5" x14ac:dyDescent="0.2">
      <c r="A8498" s="223">
        <v>87427</v>
      </c>
      <c r="B8498" s="7" t="s">
        <v>8317</v>
      </c>
      <c r="C8498" s="60" t="s">
        <v>410</v>
      </c>
      <c r="D8498" s="61">
        <v>51.68</v>
      </c>
      <c r="E8498" s="224">
        <v>0.58279999999999998</v>
      </c>
    </row>
    <row r="8499" spans="1:5" x14ac:dyDescent="0.2">
      <c r="A8499" s="223">
        <v>89998</v>
      </c>
      <c r="B8499" s="7" t="s">
        <v>8318</v>
      </c>
      <c r="C8499" s="60" t="s">
        <v>17</v>
      </c>
      <c r="D8499" s="61">
        <v>10.46</v>
      </c>
      <c r="E8499" s="224">
        <v>0.218</v>
      </c>
    </row>
    <row r="8500" spans="1:5" x14ac:dyDescent="0.2">
      <c r="A8500" s="223">
        <v>102920</v>
      </c>
      <c r="B8500" s="7" t="s">
        <v>8319</v>
      </c>
      <c r="C8500" s="60" t="s">
        <v>17</v>
      </c>
      <c r="D8500" s="61">
        <v>8.5500000000000007</v>
      </c>
      <c r="E8500" s="224">
        <v>0.17080000000000001</v>
      </c>
    </row>
    <row r="8501" spans="1:5" x14ac:dyDescent="0.2">
      <c r="A8501" s="223">
        <v>102923</v>
      </c>
      <c r="B8501" s="7" t="s">
        <v>8320</v>
      </c>
      <c r="C8501" s="60" t="s">
        <v>17</v>
      </c>
      <c r="D8501" s="61">
        <v>7.98</v>
      </c>
      <c r="E8501" s="224">
        <v>0.1115</v>
      </c>
    </row>
    <row r="8502" spans="1:5" x14ac:dyDescent="0.2">
      <c r="A8502" s="223">
        <v>90000</v>
      </c>
      <c r="B8502" s="7" t="s">
        <v>8321</v>
      </c>
      <c r="C8502" s="60" t="s">
        <v>17</v>
      </c>
      <c r="D8502" s="61">
        <v>13.57</v>
      </c>
      <c r="E8502" s="224">
        <v>0.3972</v>
      </c>
    </row>
    <row r="8503" spans="1:5" x14ac:dyDescent="0.2">
      <c r="A8503" s="223">
        <v>103088</v>
      </c>
      <c r="B8503" s="7" t="s">
        <v>8322</v>
      </c>
      <c r="C8503" s="60" t="s">
        <v>17</v>
      </c>
      <c r="D8503" s="61">
        <v>10.54</v>
      </c>
      <c r="E8503" s="224">
        <v>0.32729999999999998</v>
      </c>
    </row>
    <row r="8504" spans="1:5" x14ac:dyDescent="0.2">
      <c r="A8504" s="223">
        <v>102922</v>
      </c>
      <c r="B8504" s="7" t="s">
        <v>8323</v>
      </c>
      <c r="C8504" s="60" t="s">
        <v>17</v>
      </c>
      <c r="D8504" s="61">
        <v>9.1999999999999993</v>
      </c>
      <c r="E8504" s="224">
        <v>0.2293</v>
      </c>
    </row>
    <row r="8505" spans="1:5" x14ac:dyDescent="0.2">
      <c r="A8505" s="223">
        <v>89999</v>
      </c>
      <c r="B8505" s="7" t="s">
        <v>8324</v>
      </c>
      <c r="C8505" s="60" t="s">
        <v>17</v>
      </c>
      <c r="D8505" s="61">
        <v>17.100000000000001</v>
      </c>
      <c r="E8505" s="224">
        <v>0.4924</v>
      </c>
    </row>
    <row r="8506" spans="1:5" x14ac:dyDescent="0.2">
      <c r="A8506" s="223">
        <v>89996</v>
      </c>
      <c r="B8506" s="7" t="s">
        <v>8325</v>
      </c>
      <c r="C8506" s="60" t="s">
        <v>17</v>
      </c>
      <c r="D8506" s="61">
        <v>11.07</v>
      </c>
      <c r="E8506" s="224">
        <v>0.2611</v>
      </c>
    </row>
    <row r="8507" spans="1:5" x14ac:dyDescent="0.2">
      <c r="A8507" s="223">
        <v>89997</v>
      </c>
      <c r="B8507" s="7" t="s">
        <v>8326</v>
      </c>
      <c r="C8507" s="60" t="s">
        <v>17</v>
      </c>
      <c r="D8507" s="61">
        <v>8.93</v>
      </c>
      <c r="E8507" s="224">
        <v>0.20599999999999999</v>
      </c>
    </row>
    <row r="8508" spans="1:5" x14ac:dyDescent="0.2">
      <c r="A8508" s="223">
        <v>102921</v>
      </c>
      <c r="B8508" s="7" t="s">
        <v>8327</v>
      </c>
      <c r="C8508" s="60" t="s">
        <v>17</v>
      </c>
      <c r="D8508" s="61">
        <v>8.2100000000000009</v>
      </c>
      <c r="E8508" s="224">
        <v>0.13639999999999999</v>
      </c>
    </row>
    <row r="8509" spans="1:5" x14ac:dyDescent="0.2">
      <c r="A8509" s="223">
        <v>90278</v>
      </c>
      <c r="B8509" s="7" t="s">
        <v>8328</v>
      </c>
      <c r="C8509" s="60" t="s">
        <v>24</v>
      </c>
      <c r="D8509" s="61">
        <v>568.24</v>
      </c>
      <c r="E8509" s="224">
        <v>0.18779999999999999</v>
      </c>
    </row>
    <row r="8510" spans="1:5" x14ac:dyDescent="0.2">
      <c r="A8510" s="223">
        <v>90282</v>
      </c>
      <c r="B8510" s="7" t="s">
        <v>8329</v>
      </c>
      <c r="C8510" s="60" t="s">
        <v>24</v>
      </c>
      <c r="D8510" s="61">
        <v>557.52</v>
      </c>
      <c r="E8510" s="224">
        <v>0.185</v>
      </c>
    </row>
    <row r="8511" spans="1:5" x14ac:dyDescent="0.2">
      <c r="A8511" s="223">
        <v>90279</v>
      </c>
      <c r="B8511" s="7" t="s">
        <v>8330</v>
      </c>
      <c r="C8511" s="60" t="s">
        <v>24</v>
      </c>
      <c r="D8511" s="61">
        <v>632.04999999999995</v>
      </c>
      <c r="E8511" s="224">
        <v>0.18490000000000001</v>
      </c>
    </row>
    <row r="8512" spans="1:5" x14ac:dyDescent="0.2">
      <c r="A8512" s="223">
        <v>90283</v>
      </c>
      <c r="B8512" s="7" t="s">
        <v>8331</v>
      </c>
      <c r="C8512" s="60" t="s">
        <v>24</v>
      </c>
      <c r="D8512" s="61">
        <v>621.52</v>
      </c>
      <c r="E8512" s="224">
        <v>0.18140000000000001</v>
      </c>
    </row>
    <row r="8513" spans="1:5" x14ac:dyDescent="0.2">
      <c r="A8513" s="223">
        <v>90280</v>
      </c>
      <c r="B8513" s="7" t="s">
        <v>8332</v>
      </c>
      <c r="C8513" s="60" t="s">
        <v>24</v>
      </c>
      <c r="D8513" s="61">
        <v>705.82</v>
      </c>
      <c r="E8513" s="224">
        <v>0.1656</v>
      </c>
    </row>
    <row r="8514" spans="1:5" x14ac:dyDescent="0.2">
      <c r="A8514" s="223">
        <v>90284</v>
      </c>
      <c r="B8514" s="7" t="s">
        <v>8333</v>
      </c>
      <c r="C8514" s="60" t="s">
        <v>24</v>
      </c>
      <c r="D8514" s="61">
        <v>699.36</v>
      </c>
      <c r="E8514" s="224">
        <v>0.16120000000000001</v>
      </c>
    </row>
    <row r="8515" spans="1:5" x14ac:dyDescent="0.2">
      <c r="A8515" s="223">
        <v>90281</v>
      </c>
      <c r="B8515" s="7" t="s">
        <v>8334</v>
      </c>
      <c r="C8515" s="60" t="s">
        <v>24</v>
      </c>
      <c r="D8515" s="61">
        <v>826.21</v>
      </c>
      <c r="E8515" s="224">
        <v>0.13789999999999999</v>
      </c>
    </row>
    <row r="8516" spans="1:5" x14ac:dyDescent="0.2">
      <c r="A8516" s="223">
        <v>90285</v>
      </c>
      <c r="B8516" s="7" t="s">
        <v>8335</v>
      </c>
      <c r="C8516" s="60" t="s">
        <v>24</v>
      </c>
      <c r="D8516" s="61">
        <v>826.44</v>
      </c>
      <c r="E8516" s="224">
        <v>0.1343</v>
      </c>
    </row>
    <row r="8517" spans="1:5" x14ac:dyDescent="0.2">
      <c r="A8517" s="223">
        <v>89994</v>
      </c>
      <c r="B8517" s="7" t="s">
        <v>8336</v>
      </c>
      <c r="C8517" s="60" t="s">
        <v>24</v>
      </c>
      <c r="D8517" s="61">
        <v>985.4</v>
      </c>
      <c r="E8517" s="224">
        <v>0.37109999999999999</v>
      </c>
    </row>
    <row r="8518" spans="1:5" x14ac:dyDescent="0.2">
      <c r="A8518" s="223">
        <v>89995</v>
      </c>
      <c r="B8518" s="7" t="s">
        <v>8337</v>
      </c>
      <c r="C8518" s="60" t="s">
        <v>24</v>
      </c>
      <c r="D8518" s="61">
        <v>1104.6300000000001</v>
      </c>
      <c r="E8518" s="224">
        <v>0.439</v>
      </c>
    </row>
    <row r="8519" spans="1:5" x14ac:dyDescent="0.2">
      <c r="A8519" s="223">
        <v>89993</v>
      </c>
      <c r="B8519" s="7" t="s">
        <v>8338</v>
      </c>
      <c r="C8519" s="60" t="s">
        <v>24</v>
      </c>
      <c r="D8519" s="61">
        <v>1145.6099999999999</v>
      </c>
      <c r="E8519" s="224">
        <v>0.45900000000000002</v>
      </c>
    </row>
    <row r="8520" spans="1:5" x14ac:dyDescent="0.2">
      <c r="A8520" s="223">
        <v>99857</v>
      </c>
      <c r="B8520" s="7" t="s">
        <v>8339</v>
      </c>
      <c r="C8520" s="60" t="s">
        <v>23</v>
      </c>
      <c r="D8520" s="61">
        <v>66.83</v>
      </c>
      <c r="E8520" s="224">
        <v>0.46210000000000001</v>
      </c>
    </row>
    <row r="8521" spans="1:5" x14ac:dyDescent="0.2">
      <c r="A8521" s="223">
        <v>99855</v>
      </c>
      <c r="B8521" s="7" t="s">
        <v>8340</v>
      </c>
      <c r="C8521" s="60" t="s">
        <v>23</v>
      </c>
      <c r="D8521" s="61">
        <v>91.03</v>
      </c>
      <c r="E8521" s="224">
        <v>0.28620000000000001</v>
      </c>
    </row>
    <row r="8522" spans="1:5" x14ac:dyDescent="0.2">
      <c r="A8522" s="223">
        <v>99862</v>
      </c>
      <c r="B8522" s="7" t="s">
        <v>8341</v>
      </c>
      <c r="C8522" s="60" t="s">
        <v>410</v>
      </c>
      <c r="D8522" s="61">
        <v>492.16</v>
      </c>
      <c r="E8522" s="224">
        <v>0.52549999999999997</v>
      </c>
    </row>
    <row r="8523" spans="1:5" x14ac:dyDescent="0.2">
      <c r="A8523" s="223">
        <v>99861</v>
      </c>
      <c r="B8523" s="7" t="s">
        <v>8342</v>
      </c>
      <c r="C8523" s="60" t="s">
        <v>410</v>
      </c>
      <c r="D8523" s="61">
        <v>514.05999999999995</v>
      </c>
      <c r="E8523" s="224">
        <v>0.70979999999999999</v>
      </c>
    </row>
    <row r="8524" spans="1:5" x14ac:dyDescent="0.2">
      <c r="A8524" s="223">
        <v>99842</v>
      </c>
      <c r="B8524" s="7" t="s">
        <v>8343</v>
      </c>
      <c r="C8524" s="60" t="s">
        <v>23</v>
      </c>
      <c r="D8524" s="61">
        <v>510.48</v>
      </c>
      <c r="E8524" s="224">
        <v>0.375</v>
      </c>
    </row>
    <row r="8525" spans="1:5" x14ac:dyDescent="0.2">
      <c r="A8525" s="223">
        <v>94276</v>
      </c>
      <c r="B8525" s="7" t="s">
        <v>8344</v>
      </c>
      <c r="C8525" s="60" t="s">
        <v>23</v>
      </c>
      <c r="D8525" s="61">
        <v>50.05</v>
      </c>
      <c r="E8525" s="224">
        <v>0.30170000000000002</v>
      </c>
    </row>
    <row r="8526" spans="1:5" x14ac:dyDescent="0.2">
      <c r="A8526" s="223">
        <v>94274</v>
      </c>
      <c r="B8526" s="7" t="s">
        <v>8345</v>
      </c>
      <c r="C8526" s="60" t="s">
        <v>23</v>
      </c>
      <c r="D8526" s="61">
        <v>54.81</v>
      </c>
      <c r="E8526" s="224">
        <v>0.2923</v>
      </c>
    </row>
    <row r="8527" spans="1:5" x14ac:dyDescent="0.2">
      <c r="A8527" s="223">
        <v>94280</v>
      </c>
      <c r="B8527" s="7" t="s">
        <v>8346</v>
      </c>
      <c r="C8527" s="60" t="s">
        <v>23</v>
      </c>
      <c r="D8527" s="61">
        <v>53</v>
      </c>
      <c r="E8527" s="224">
        <v>0.2611</v>
      </c>
    </row>
    <row r="8528" spans="1:5" x14ac:dyDescent="0.2">
      <c r="A8528" s="223">
        <v>94278</v>
      </c>
      <c r="B8528" s="7" t="s">
        <v>8347</v>
      </c>
      <c r="C8528" s="60" t="s">
        <v>23</v>
      </c>
      <c r="D8528" s="61">
        <v>44.42</v>
      </c>
      <c r="E8528" s="224">
        <v>0.32400000000000001</v>
      </c>
    </row>
    <row r="8529" spans="1:5" x14ac:dyDescent="0.2">
      <c r="A8529" s="223">
        <v>94275</v>
      </c>
      <c r="B8529" s="7" t="s">
        <v>8348</v>
      </c>
      <c r="C8529" s="60" t="s">
        <v>23</v>
      </c>
      <c r="D8529" s="61">
        <v>46.96</v>
      </c>
      <c r="E8529" s="224">
        <v>0.25569999999999998</v>
      </c>
    </row>
    <row r="8530" spans="1:5" x14ac:dyDescent="0.2">
      <c r="A8530" s="223">
        <v>94273</v>
      </c>
      <c r="B8530" s="7" t="s">
        <v>8349</v>
      </c>
      <c r="C8530" s="60" t="s">
        <v>23</v>
      </c>
      <c r="D8530" s="61">
        <v>51.73</v>
      </c>
      <c r="E8530" s="224">
        <v>0.25009999999999999</v>
      </c>
    </row>
    <row r="8531" spans="1:5" x14ac:dyDescent="0.2">
      <c r="A8531" s="223">
        <v>94279</v>
      </c>
      <c r="B8531" s="7" t="s">
        <v>8350</v>
      </c>
      <c r="C8531" s="60" t="s">
        <v>23</v>
      </c>
      <c r="D8531" s="61">
        <v>49.91</v>
      </c>
      <c r="E8531" s="224">
        <v>0.21540000000000001</v>
      </c>
    </row>
    <row r="8532" spans="1:5" x14ac:dyDescent="0.2">
      <c r="A8532" s="223">
        <v>94277</v>
      </c>
      <c r="B8532" s="7" t="s">
        <v>8351</v>
      </c>
      <c r="C8532" s="60" t="s">
        <v>23</v>
      </c>
      <c r="D8532" s="61">
        <v>41.34</v>
      </c>
      <c r="E8532" s="224">
        <v>0.27360000000000001</v>
      </c>
    </row>
    <row r="8533" spans="1:5" x14ac:dyDescent="0.2">
      <c r="A8533" s="223">
        <v>94294</v>
      </c>
      <c r="B8533" s="7" t="s">
        <v>8352</v>
      </c>
      <c r="C8533" s="60" t="s">
        <v>23</v>
      </c>
      <c r="D8533" s="61">
        <v>8.76</v>
      </c>
      <c r="E8533" s="224">
        <v>0.32419999999999999</v>
      </c>
    </row>
    <row r="8534" spans="1:5" x14ac:dyDescent="0.2">
      <c r="A8534" s="223">
        <v>94288</v>
      </c>
      <c r="B8534" s="7" t="s">
        <v>8353</v>
      </c>
      <c r="C8534" s="60" t="s">
        <v>23</v>
      </c>
      <c r="D8534" s="61">
        <v>42.63</v>
      </c>
      <c r="E8534" s="224">
        <v>0.46820000000000001</v>
      </c>
    </row>
    <row r="8535" spans="1:5" x14ac:dyDescent="0.2">
      <c r="A8535" s="223">
        <v>94282</v>
      </c>
      <c r="B8535" s="7" t="s">
        <v>8354</v>
      </c>
      <c r="C8535" s="60" t="s">
        <v>23</v>
      </c>
      <c r="D8535" s="61">
        <v>55.05</v>
      </c>
      <c r="E8535" s="224">
        <v>0.39639999999999997</v>
      </c>
    </row>
    <row r="8536" spans="1:5" x14ac:dyDescent="0.2">
      <c r="A8536" s="223">
        <v>94290</v>
      </c>
      <c r="B8536" s="7" t="s">
        <v>8355</v>
      </c>
      <c r="C8536" s="60" t="s">
        <v>23</v>
      </c>
      <c r="D8536" s="61">
        <v>53.45</v>
      </c>
      <c r="E8536" s="224">
        <v>0.379</v>
      </c>
    </row>
    <row r="8537" spans="1:5" x14ac:dyDescent="0.2">
      <c r="A8537" s="223">
        <v>94284</v>
      </c>
      <c r="B8537" s="7" t="s">
        <v>8356</v>
      </c>
      <c r="C8537" s="60" t="s">
        <v>23</v>
      </c>
      <c r="D8537" s="61">
        <v>72.180000000000007</v>
      </c>
      <c r="E8537" s="224">
        <v>0.32319999999999999</v>
      </c>
    </row>
    <row r="8538" spans="1:5" x14ac:dyDescent="0.2">
      <c r="A8538" s="223">
        <v>94292</v>
      </c>
      <c r="B8538" s="7" t="s">
        <v>8357</v>
      </c>
      <c r="C8538" s="60" t="s">
        <v>23</v>
      </c>
      <c r="D8538" s="61">
        <v>64.819999999999993</v>
      </c>
      <c r="E8538" s="224">
        <v>0.32490000000000002</v>
      </c>
    </row>
    <row r="8539" spans="1:5" x14ac:dyDescent="0.2">
      <c r="A8539" s="223">
        <v>94286</v>
      </c>
      <c r="B8539" s="7" t="s">
        <v>8358</v>
      </c>
      <c r="C8539" s="60" t="s">
        <v>23</v>
      </c>
      <c r="D8539" s="61">
        <v>91.85</v>
      </c>
      <c r="E8539" s="224">
        <v>0.29799999999999999</v>
      </c>
    </row>
    <row r="8540" spans="1:5" x14ac:dyDescent="0.2">
      <c r="A8540" s="223">
        <v>94287</v>
      </c>
      <c r="B8540" s="7" t="s">
        <v>8359</v>
      </c>
      <c r="C8540" s="60" t="s">
        <v>23</v>
      </c>
      <c r="D8540" s="61">
        <v>35.39</v>
      </c>
      <c r="E8540" s="224">
        <v>0.3594</v>
      </c>
    </row>
    <row r="8541" spans="1:5" x14ac:dyDescent="0.2">
      <c r="A8541" s="223">
        <v>94281</v>
      </c>
      <c r="B8541" s="7" t="s">
        <v>8360</v>
      </c>
      <c r="C8541" s="60" t="s">
        <v>23</v>
      </c>
      <c r="D8541" s="61">
        <v>46.91</v>
      </c>
      <c r="E8541" s="224">
        <v>0.29160000000000003</v>
      </c>
    </row>
    <row r="8542" spans="1:5" x14ac:dyDescent="0.2">
      <c r="A8542" s="223">
        <v>94289</v>
      </c>
      <c r="B8542" s="7" t="s">
        <v>8361</v>
      </c>
      <c r="C8542" s="60" t="s">
        <v>23</v>
      </c>
      <c r="D8542" s="61">
        <v>46.2</v>
      </c>
      <c r="E8542" s="224">
        <v>0.28160000000000002</v>
      </c>
    </row>
    <row r="8543" spans="1:5" x14ac:dyDescent="0.2">
      <c r="A8543" s="223">
        <v>94283</v>
      </c>
      <c r="B8543" s="7" t="s">
        <v>8362</v>
      </c>
      <c r="C8543" s="60" t="s">
        <v>23</v>
      </c>
      <c r="D8543" s="61">
        <v>64.03</v>
      </c>
      <c r="E8543" s="224">
        <v>0.23710000000000001</v>
      </c>
    </row>
    <row r="8544" spans="1:5" x14ac:dyDescent="0.2">
      <c r="A8544" s="223">
        <v>94291</v>
      </c>
      <c r="B8544" s="7" t="s">
        <v>8363</v>
      </c>
      <c r="C8544" s="60" t="s">
        <v>23</v>
      </c>
      <c r="D8544" s="61">
        <v>57.57</v>
      </c>
      <c r="E8544" s="224">
        <v>0.2399</v>
      </c>
    </row>
    <row r="8545" spans="1:5" x14ac:dyDescent="0.2">
      <c r="A8545" s="223">
        <v>94285</v>
      </c>
      <c r="B8545" s="7" t="s">
        <v>8364</v>
      </c>
      <c r="C8545" s="60" t="s">
        <v>23</v>
      </c>
      <c r="D8545" s="61">
        <v>83.7</v>
      </c>
      <c r="E8545" s="224">
        <v>0.2296</v>
      </c>
    </row>
    <row r="8546" spans="1:5" x14ac:dyDescent="0.2">
      <c r="A8546" s="223">
        <v>94293</v>
      </c>
      <c r="B8546" s="7" t="s">
        <v>8365</v>
      </c>
      <c r="C8546" s="60" t="s">
        <v>23</v>
      </c>
      <c r="D8546" s="61">
        <v>187.19</v>
      </c>
      <c r="E8546" s="224">
        <v>0.2261</v>
      </c>
    </row>
    <row r="8547" spans="1:5" x14ac:dyDescent="0.2">
      <c r="A8547" s="223">
        <v>94264</v>
      </c>
      <c r="B8547" s="7" t="s">
        <v>8366</v>
      </c>
      <c r="C8547" s="60" t="s">
        <v>23</v>
      </c>
      <c r="D8547" s="61">
        <v>42.72</v>
      </c>
      <c r="E8547" s="224">
        <v>0.55030000000000001</v>
      </c>
    </row>
    <row r="8548" spans="1:5" x14ac:dyDescent="0.2">
      <c r="A8548" s="223">
        <v>94266</v>
      </c>
      <c r="B8548" s="7" t="s">
        <v>8367</v>
      </c>
      <c r="C8548" s="60" t="s">
        <v>23</v>
      </c>
      <c r="D8548" s="61">
        <v>57.03</v>
      </c>
      <c r="E8548" s="224">
        <v>0.44979999999999998</v>
      </c>
    </row>
    <row r="8549" spans="1:5" x14ac:dyDescent="0.2">
      <c r="A8549" s="223">
        <v>94263</v>
      </c>
      <c r="B8549" s="7" t="s">
        <v>8368</v>
      </c>
      <c r="C8549" s="60" t="s">
        <v>23</v>
      </c>
      <c r="D8549" s="61">
        <v>37.630000000000003</v>
      </c>
      <c r="E8549" s="224">
        <v>0.49880000000000002</v>
      </c>
    </row>
    <row r="8550" spans="1:5" x14ac:dyDescent="0.2">
      <c r="A8550" s="223">
        <v>94265</v>
      </c>
      <c r="B8550" s="7" t="s">
        <v>8369</v>
      </c>
      <c r="C8550" s="60" t="s">
        <v>23</v>
      </c>
      <c r="D8550" s="61">
        <v>51.21</v>
      </c>
      <c r="E8550" s="224">
        <v>0.39479999999999998</v>
      </c>
    </row>
    <row r="8551" spans="1:5" x14ac:dyDescent="0.2">
      <c r="A8551" s="223">
        <v>94268</v>
      </c>
      <c r="B8551" s="7" t="s">
        <v>8370</v>
      </c>
      <c r="C8551" s="60" t="s">
        <v>23</v>
      </c>
      <c r="D8551" s="61">
        <v>67.819999999999993</v>
      </c>
      <c r="E8551" s="224">
        <v>0.40529999999999999</v>
      </c>
    </row>
    <row r="8552" spans="1:5" x14ac:dyDescent="0.2">
      <c r="A8552" s="223">
        <v>94270</v>
      </c>
      <c r="B8552" s="7" t="s">
        <v>8371</v>
      </c>
      <c r="C8552" s="60" t="s">
        <v>23</v>
      </c>
      <c r="D8552" s="61">
        <v>97.1</v>
      </c>
      <c r="E8552" s="224">
        <v>0.35599999999999998</v>
      </c>
    </row>
    <row r="8553" spans="1:5" x14ac:dyDescent="0.2">
      <c r="A8553" s="223">
        <v>94272</v>
      </c>
      <c r="B8553" s="7" t="s">
        <v>8372</v>
      </c>
      <c r="C8553" s="60" t="s">
        <v>23</v>
      </c>
      <c r="D8553" s="61">
        <v>119.67</v>
      </c>
      <c r="E8553" s="224">
        <v>0.3579</v>
      </c>
    </row>
    <row r="8554" spans="1:5" x14ac:dyDescent="0.2">
      <c r="A8554" s="223">
        <v>94267</v>
      </c>
      <c r="B8554" s="7" t="s">
        <v>8373</v>
      </c>
      <c r="C8554" s="60" t="s">
        <v>23</v>
      </c>
      <c r="D8554" s="61">
        <v>61.4</v>
      </c>
      <c r="E8554" s="224">
        <v>0.35020000000000001</v>
      </c>
    </row>
    <row r="8555" spans="1:5" x14ac:dyDescent="0.2">
      <c r="A8555" s="223">
        <v>94269</v>
      </c>
      <c r="B8555" s="7" t="s">
        <v>8374</v>
      </c>
      <c r="C8555" s="60" t="s">
        <v>23</v>
      </c>
      <c r="D8555" s="61">
        <v>88.18</v>
      </c>
      <c r="E8555" s="224">
        <v>0.29770000000000002</v>
      </c>
    </row>
    <row r="8556" spans="1:5" x14ac:dyDescent="0.2">
      <c r="A8556" s="223">
        <v>94271</v>
      </c>
      <c r="B8556" s="7" t="s">
        <v>8375</v>
      </c>
      <c r="C8556" s="60" t="s">
        <v>23</v>
      </c>
      <c r="D8556" s="61">
        <v>107.76</v>
      </c>
      <c r="E8556" s="224">
        <v>0.2944</v>
      </c>
    </row>
    <row r="8557" spans="1:5" x14ac:dyDescent="0.2">
      <c r="A8557" s="223">
        <v>97605</v>
      </c>
      <c r="B8557" s="7" t="s">
        <v>8376</v>
      </c>
      <c r="C8557" s="60" t="s">
        <v>43</v>
      </c>
      <c r="D8557" s="61">
        <v>75.3</v>
      </c>
      <c r="E8557" s="224">
        <v>0.20519999999999999</v>
      </c>
    </row>
    <row r="8558" spans="1:5" x14ac:dyDescent="0.2">
      <c r="A8558" s="223">
        <v>97607</v>
      </c>
      <c r="B8558" s="7" t="s">
        <v>8377</v>
      </c>
      <c r="C8558" s="60" t="s">
        <v>43</v>
      </c>
      <c r="D8558" s="61">
        <v>96.31</v>
      </c>
      <c r="E8558" s="224">
        <v>0.24129999999999999</v>
      </c>
    </row>
    <row r="8559" spans="1:5" x14ac:dyDescent="0.2">
      <c r="A8559" s="223">
        <v>97599</v>
      </c>
      <c r="B8559" s="7" t="s">
        <v>8378</v>
      </c>
      <c r="C8559" s="60" t="s">
        <v>43</v>
      </c>
      <c r="D8559" s="61">
        <v>19.420000000000002</v>
      </c>
      <c r="E8559" s="224">
        <v>0.36609999999999998</v>
      </c>
    </row>
    <row r="8560" spans="1:5" x14ac:dyDescent="0.2">
      <c r="A8560" s="223">
        <v>103782</v>
      </c>
      <c r="B8560" s="7" t="s">
        <v>8379</v>
      </c>
      <c r="C8560" s="60" t="s">
        <v>43</v>
      </c>
      <c r="D8560" s="61">
        <v>30.73</v>
      </c>
      <c r="E8560" s="224">
        <v>0.63360000000000005</v>
      </c>
    </row>
    <row r="8561" spans="1:5" x14ac:dyDescent="0.2">
      <c r="A8561" s="223">
        <v>97610</v>
      </c>
      <c r="B8561" s="7" t="s">
        <v>8380</v>
      </c>
      <c r="C8561" s="60" t="s">
        <v>43</v>
      </c>
      <c r="D8561" s="61">
        <v>15.67</v>
      </c>
      <c r="E8561" s="224">
        <v>0.41799999999999998</v>
      </c>
    </row>
    <row r="8562" spans="1:5" x14ac:dyDescent="0.2">
      <c r="A8562" s="223">
        <v>97609</v>
      </c>
      <c r="B8562" s="7" t="s">
        <v>8381</v>
      </c>
      <c r="C8562" s="60" t="s">
        <v>43</v>
      </c>
      <c r="D8562" s="61">
        <v>15.02</v>
      </c>
      <c r="E8562" s="224">
        <v>0.43609999999999999</v>
      </c>
    </row>
    <row r="8563" spans="1:5" x14ac:dyDescent="0.2">
      <c r="A8563" s="223">
        <v>105554</v>
      </c>
      <c r="B8563" s="7" t="s">
        <v>8382</v>
      </c>
      <c r="C8563" s="60" t="s">
        <v>43</v>
      </c>
      <c r="D8563" s="61">
        <v>16.190000000000001</v>
      </c>
      <c r="E8563" s="224">
        <v>0.59540000000000004</v>
      </c>
    </row>
    <row r="8564" spans="1:5" x14ac:dyDescent="0.2">
      <c r="A8564" s="223">
        <v>100903</v>
      </c>
      <c r="B8564" s="7" t="s">
        <v>8383</v>
      </c>
      <c r="C8564" s="60" t="s">
        <v>43</v>
      </c>
      <c r="D8564" s="61">
        <v>33.950000000000003</v>
      </c>
      <c r="E8564" s="224">
        <v>0.4748</v>
      </c>
    </row>
    <row r="8565" spans="1:5" x14ac:dyDescent="0.2">
      <c r="A8565" s="223">
        <v>100902</v>
      </c>
      <c r="B8565" s="7" t="s">
        <v>8384</v>
      </c>
      <c r="C8565" s="60" t="s">
        <v>43</v>
      </c>
      <c r="D8565" s="61">
        <v>31.11</v>
      </c>
      <c r="E8565" s="224">
        <v>0.51819999999999999</v>
      </c>
    </row>
    <row r="8566" spans="1:5" x14ac:dyDescent="0.2">
      <c r="A8566" s="223">
        <v>97595</v>
      </c>
      <c r="B8566" s="7" t="s">
        <v>8385</v>
      </c>
      <c r="C8566" s="60" t="s">
        <v>43</v>
      </c>
      <c r="D8566" s="61">
        <v>92.05</v>
      </c>
      <c r="E8566" s="224">
        <v>0.27510000000000001</v>
      </c>
    </row>
    <row r="8567" spans="1:5" x14ac:dyDescent="0.2">
      <c r="A8567" s="223">
        <v>97597</v>
      </c>
      <c r="B8567" s="7" t="s">
        <v>8386</v>
      </c>
      <c r="C8567" s="60" t="s">
        <v>43</v>
      </c>
      <c r="D8567" s="61">
        <v>65.03</v>
      </c>
      <c r="E8567" s="224">
        <v>0.28570000000000001</v>
      </c>
    </row>
    <row r="8568" spans="1:5" x14ac:dyDescent="0.2">
      <c r="A8568" s="223">
        <v>97596</v>
      </c>
      <c r="B8568" s="7" t="s">
        <v>8387</v>
      </c>
      <c r="C8568" s="60" t="s">
        <v>43</v>
      </c>
      <c r="D8568" s="61">
        <v>66.59</v>
      </c>
      <c r="E8568" s="224">
        <v>0.38019999999999998</v>
      </c>
    </row>
    <row r="8569" spans="1:5" x14ac:dyDescent="0.2">
      <c r="A8569" s="223">
        <v>97598</v>
      </c>
      <c r="B8569" s="7" t="s">
        <v>8388</v>
      </c>
      <c r="C8569" s="60" t="s">
        <v>43</v>
      </c>
      <c r="D8569" s="61">
        <v>61.77</v>
      </c>
      <c r="E8569" s="224">
        <v>0.30080000000000001</v>
      </c>
    </row>
    <row r="8570" spans="1:5" x14ac:dyDescent="0.2">
      <c r="A8570" s="223">
        <v>98562</v>
      </c>
      <c r="B8570" s="7" t="s">
        <v>8389</v>
      </c>
      <c r="C8570" s="60" t="s">
        <v>410</v>
      </c>
      <c r="D8570" s="61">
        <v>53.84</v>
      </c>
      <c r="E8570" s="224">
        <v>0.70669999999999999</v>
      </c>
    </row>
    <row r="8571" spans="1:5" x14ac:dyDescent="0.2">
      <c r="A8571" s="223">
        <v>98555</v>
      </c>
      <c r="B8571" s="7" t="s">
        <v>8390</v>
      </c>
      <c r="C8571" s="60" t="s">
        <v>410</v>
      </c>
      <c r="D8571" s="61">
        <v>34.15</v>
      </c>
      <c r="E8571" s="224">
        <v>0.65939999999999999</v>
      </c>
    </row>
    <row r="8572" spans="1:5" x14ac:dyDescent="0.2">
      <c r="A8572" s="223">
        <v>98556</v>
      </c>
      <c r="B8572" s="7" t="s">
        <v>8391</v>
      </c>
      <c r="C8572" s="60" t="s">
        <v>410</v>
      </c>
      <c r="D8572" s="61">
        <v>62.53</v>
      </c>
      <c r="E8572" s="224">
        <v>0.58930000000000005</v>
      </c>
    </row>
    <row r="8573" spans="1:5" x14ac:dyDescent="0.2">
      <c r="A8573" s="223">
        <v>98557</v>
      </c>
      <c r="B8573" s="7" t="s">
        <v>8392</v>
      </c>
      <c r="C8573" s="60" t="s">
        <v>410</v>
      </c>
      <c r="D8573" s="61">
        <v>49.37</v>
      </c>
      <c r="E8573" s="224">
        <v>0.32469999999999999</v>
      </c>
    </row>
    <row r="8574" spans="1:5" x14ac:dyDescent="0.2">
      <c r="A8574" s="223">
        <v>98547</v>
      </c>
      <c r="B8574" s="7" t="s">
        <v>8393</v>
      </c>
      <c r="C8574" s="60" t="s">
        <v>410</v>
      </c>
      <c r="D8574" s="61">
        <v>218.36</v>
      </c>
      <c r="E8574" s="224">
        <v>0.25369999999999998</v>
      </c>
    </row>
    <row r="8575" spans="1:5" x14ac:dyDescent="0.2">
      <c r="A8575" s="223">
        <v>98546</v>
      </c>
      <c r="B8575" s="7" t="s">
        <v>8394</v>
      </c>
      <c r="C8575" s="60" t="s">
        <v>410</v>
      </c>
      <c r="D8575" s="61">
        <v>130.30000000000001</v>
      </c>
      <c r="E8575" s="224">
        <v>0.26690000000000003</v>
      </c>
    </row>
    <row r="8576" spans="1:5" x14ac:dyDescent="0.2">
      <c r="A8576" s="223">
        <v>98553</v>
      </c>
      <c r="B8576" s="7" t="s">
        <v>8395</v>
      </c>
      <c r="C8576" s="60" t="s">
        <v>410</v>
      </c>
      <c r="D8576" s="61">
        <v>178.02</v>
      </c>
      <c r="E8576" s="224">
        <v>0.10440000000000001</v>
      </c>
    </row>
    <row r="8577" spans="1:5" x14ac:dyDescent="0.2">
      <c r="A8577" s="223">
        <v>98554</v>
      </c>
      <c r="B8577" s="7" t="s">
        <v>8396</v>
      </c>
      <c r="C8577" s="60" t="s">
        <v>410</v>
      </c>
      <c r="D8577" s="61">
        <v>49.6</v>
      </c>
      <c r="E8577" s="224">
        <v>0.42880000000000001</v>
      </c>
    </row>
    <row r="8578" spans="1:5" x14ac:dyDescent="0.2">
      <c r="A8578" s="223">
        <v>98565</v>
      </c>
      <c r="B8578" s="7" t="s">
        <v>8397</v>
      </c>
      <c r="C8578" s="60" t="s">
        <v>410</v>
      </c>
      <c r="D8578" s="61">
        <v>58.45</v>
      </c>
      <c r="E8578" s="224">
        <v>0.59250000000000003</v>
      </c>
    </row>
    <row r="8579" spans="1:5" x14ac:dyDescent="0.2">
      <c r="A8579" s="223">
        <v>98567</v>
      </c>
      <c r="B8579" s="7" t="s">
        <v>8398</v>
      </c>
      <c r="C8579" s="60" t="s">
        <v>410</v>
      </c>
      <c r="D8579" s="61">
        <v>75</v>
      </c>
      <c r="E8579" s="224">
        <v>0.60850000000000004</v>
      </c>
    </row>
    <row r="8580" spans="1:5" x14ac:dyDescent="0.2">
      <c r="A8580" s="223">
        <v>98569</v>
      </c>
      <c r="B8580" s="7" t="s">
        <v>8399</v>
      </c>
      <c r="C8580" s="60" t="s">
        <v>410</v>
      </c>
      <c r="D8580" s="61">
        <v>92.45</v>
      </c>
      <c r="E8580" s="224">
        <v>0.61599999999999999</v>
      </c>
    </row>
    <row r="8581" spans="1:5" x14ac:dyDescent="0.2">
      <c r="A8581" s="223">
        <v>98571</v>
      </c>
      <c r="B8581" s="7" t="s">
        <v>8400</v>
      </c>
      <c r="C8581" s="60" t="s">
        <v>410</v>
      </c>
      <c r="D8581" s="61">
        <v>48.62</v>
      </c>
      <c r="E8581" s="224">
        <v>0.48580000000000001</v>
      </c>
    </row>
    <row r="8582" spans="1:5" x14ac:dyDescent="0.2">
      <c r="A8582" s="223">
        <v>98572</v>
      </c>
      <c r="B8582" s="7" t="s">
        <v>8401</v>
      </c>
      <c r="C8582" s="60" t="s">
        <v>410</v>
      </c>
      <c r="D8582" s="61">
        <v>59.68</v>
      </c>
      <c r="E8582" s="224">
        <v>0.49459999999999998</v>
      </c>
    </row>
    <row r="8583" spans="1:5" x14ac:dyDescent="0.2">
      <c r="A8583" s="223">
        <v>98563</v>
      </c>
      <c r="B8583" s="7" t="s">
        <v>8402</v>
      </c>
      <c r="C8583" s="60" t="s">
        <v>410</v>
      </c>
      <c r="D8583" s="61">
        <v>41</v>
      </c>
      <c r="E8583" s="224">
        <v>0.56899999999999995</v>
      </c>
    </row>
    <row r="8584" spans="1:5" x14ac:dyDescent="0.2">
      <c r="A8584" s="223">
        <v>98564</v>
      </c>
      <c r="B8584" s="7" t="s">
        <v>8403</v>
      </c>
      <c r="C8584" s="60" t="s">
        <v>410</v>
      </c>
      <c r="D8584" s="61">
        <v>56.09</v>
      </c>
      <c r="E8584" s="224">
        <v>0.45479999999999998</v>
      </c>
    </row>
    <row r="8585" spans="1:5" x14ac:dyDescent="0.2">
      <c r="A8585" s="223">
        <v>98566</v>
      </c>
      <c r="B8585" s="7" t="s">
        <v>8404</v>
      </c>
      <c r="C8585" s="60" t="s">
        <v>410</v>
      </c>
      <c r="D8585" s="61">
        <v>73.540000000000006</v>
      </c>
      <c r="E8585" s="224">
        <v>0.50049999999999994</v>
      </c>
    </row>
    <row r="8586" spans="1:5" x14ac:dyDescent="0.2">
      <c r="A8586" s="223">
        <v>98568</v>
      </c>
      <c r="B8586" s="7" t="s">
        <v>8405</v>
      </c>
      <c r="C8586" s="60" t="s">
        <v>410</v>
      </c>
      <c r="D8586" s="61">
        <v>90.08</v>
      </c>
      <c r="E8586" s="224">
        <v>0.53080000000000005</v>
      </c>
    </row>
    <row r="8587" spans="1:5" x14ac:dyDescent="0.2">
      <c r="A8587" s="223">
        <v>98570</v>
      </c>
      <c r="B8587" s="7" t="s">
        <v>8406</v>
      </c>
      <c r="C8587" s="60" t="s">
        <v>410</v>
      </c>
      <c r="D8587" s="61">
        <v>107.54</v>
      </c>
      <c r="E8587" s="224">
        <v>0.54979999999999996</v>
      </c>
    </row>
    <row r="8588" spans="1:5" x14ac:dyDescent="0.2">
      <c r="A8588" s="223">
        <v>98573</v>
      </c>
      <c r="B8588" s="7" t="s">
        <v>8407</v>
      </c>
      <c r="C8588" s="60" t="s">
        <v>410</v>
      </c>
      <c r="D8588" s="61">
        <v>74.150000000000006</v>
      </c>
      <c r="E8588" s="224">
        <v>0.41920000000000002</v>
      </c>
    </row>
    <row r="8589" spans="1:5" x14ac:dyDescent="0.2">
      <c r="A8589" s="223">
        <v>98576</v>
      </c>
      <c r="B8589" s="7" t="s">
        <v>8408</v>
      </c>
      <c r="C8589" s="60" t="s">
        <v>23</v>
      </c>
      <c r="D8589" s="61">
        <v>24.59</v>
      </c>
      <c r="E8589" s="224">
        <v>4.3099999999999999E-2</v>
      </c>
    </row>
    <row r="8590" spans="1:5" x14ac:dyDescent="0.2">
      <c r="A8590" s="223">
        <v>98575</v>
      </c>
      <c r="B8590" s="7" t="s">
        <v>8409</v>
      </c>
      <c r="C8590" s="60" t="s">
        <v>23</v>
      </c>
      <c r="D8590" s="61">
        <v>73.37</v>
      </c>
      <c r="E8590" s="224">
        <v>0.63149999999999995</v>
      </c>
    </row>
    <row r="8591" spans="1:5" x14ac:dyDescent="0.2">
      <c r="A8591" s="223">
        <v>98577</v>
      </c>
      <c r="B8591" s="7" t="s">
        <v>8410</v>
      </c>
      <c r="C8591" s="60" t="s">
        <v>23</v>
      </c>
      <c r="D8591" s="61">
        <v>50.24</v>
      </c>
      <c r="E8591" s="224">
        <v>0.8095</v>
      </c>
    </row>
    <row r="8592" spans="1:5" x14ac:dyDescent="0.2">
      <c r="A8592" s="223">
        <v>98558</v>
      </c>
      <c r="B8592" s="7" t="s">
        <v>8411</v>
      </c>
      <c r="C8592" s="60" t="s">
        <v>43</v>
      </c>
      <c r="D8592" s="61">
        <v>10.24</v>
      </c>
      <c r="E8592" s="224">
        <v>0.49509999999999998</v>
      </c>
    </row>
    <row r="8593" spans="1:5" x14ac:dyDescent="0.2">
      <c r="A8593" s="223">
        <v>98559</v>
      </c>
      <c r="B8593" s="7" t="s">
        <v>8412</v>
      </c>
      <c r="C8593" s="60" t="s">
        <v>23</v>
      </c>
      <c r="D8593" s="61">
        <v>5.3</v>
      </c>
      <c r="E8593" s="224">
        <v>0.42449999999999999</v>
      </c>
    </row>
    <row r="8594" spans="1:5" x14ac:dyDescent="0.2">
      <c r="A8594" s="223">
        <v>91925</v>
      </c>
      <c r="B8594" s="7" t="s">
        <v>8413</v>
      </c>
      <c r="C8594" s="60" t="s">
        <v>23</v>
      </c>
      <c r="D8594" s="61">
        <v>3.84</v>
      </c>
      <c r="E8594" s="224">
        <v>0.34899999999999998</v>
      </c>
    </row>
    <row r="8595" spans="1:5" x14ac:dyDescent="0.2">
      <c r="A8595" s="223">
        <v>91924</v>
      </c>
      <c r="B8595" s="7" t="s">
        <v>8414</v>
      </c>
      <c r="C8595" s="60" t="s">
        <v>23</v>
      </c>
      <c r="D8595" s="61">
        <v>3.21</v>
      </c>
      <c r="E8595" s="224">
        <v>0.41739999999999999</v>
      </c>
    </row>
    <row r="8596" spans="1:5" x14ac:dyDescent="0.2">
      <c r="A8596" s="223">
        <v>91933</v>
      </c>
      <c r="B8596" s="7" t="s">
        <v>8415</v>
      </c>
      <c r="C8596" s="60" t="s">
        <v>23</v>
      </c>
      <c r="D8596" s="61">
        <v>17.010000000000002</v>
      </c>
      <c r="E8596" s="224">
        <v>0.2616</v>
      </c>
    </row>
    <row r="8597" spans="1:5" x14ac:dyDescent="0.2">
      <c r="A8597" s="223">
        <v>91932</v>
      </c>
      <c r="B8597" s="7" t="s">
        <v>8416</v>
      </c>
      <c r="C8597" s="60" t="s">
        <v>23</v>
      </c>
      <c r="D8597" s="61">
        <v>17.62</v>
      </c>
      <c r="E8597" s="224">
        <v>0.25259999999999999</v>
      </c>
    </row>
    <row r="8598" spans="1:5" x14ac:dyDescent="0.2">
      <c r="A8598" s="223">
        <v>91935</v>
      </c>
      <c r="B8598" s="7" t="s">
        <v>8417</v>
      </c>
      <c r="C8598" s="60" t="s">
        <v>23</v>
      </c>
      <c r="D8598" s="61">
        <v>26.65</v>
      </c>
      <c r="E8598" s="224">
        <v>0.25069999999999998</v>
      </c>
    </row>
    <row r="8599" spans="1:5" x14ac:dyDescent="0.2">
      <c r="A8599" s="223">
        <v>91934</v>
      </c>
      <c r="B8599" s="7" t="s">
        <v>8418</v>
      </c>
      <c r="C8599" s="60" t="s">
        <v>23</v>
      </c>
      <c r="D8599" s="61">
        <v>25.47</v>
      </c>
      <c r="E8599" s="224">
        <v>0.26229999999999998</v>
      </c>
    </row>
    <row r="8600" spans="1:5" x14ac:dyDescent="0.2">
      <c r="A8600" s="223">
        <v>91927</v>
      </c>
      <c r="B8600" s="7" t="s">
        <v>8419</v>
      </c>
      <c r="C8600" s="60" t="s">
        <v>23</v>
      </c>
      <c r="D8600" s="61">
        <v>5.16</v>
      </c>
      <c r="E8600" s="224">
        <v>0.32750000000000001</v>
      </c>
    </row>
    <row r="8601" spans="1:5" x14ac:dyDescent="0.2">
      <c r="A8601" s="223">
        <v>91926</v>
      </c>
      <c r="B8601" s="7" t="s">
        <v>8420</v>
      </c>
      <c r="C8601" s="60" t="s">
        <v>23</v>
      </c>
      <c r="D8601" s="61">
        <v>4.62</v>
      </c>
      <c r="E8601" s="224">
        <v>0.36580000000000001</v>
      </c>
    </row>
    <row r="8602" spans="1:5" x14ac:dyDescent="0.2">
      <c r="A8602" s="223">
        <v>91929</v>
      </c>
      <c r="B8602" s="7" t="s">
        <v>8421</v>
      </c>
      <c r="C8602" s="60" t="s">
        <v>23</v>
      </c>
      <c r="D8602" s="61">
        <v>7.58</v>
      </c>
      <c r="E8602" s="224">
        <v>0.30080000000000001</v>
      </c>
    </row>
    <row r="8603" spans="1:5" x14ac:dyDescent="0.2">
      <c r="A8603" s="223">
        <v>91928</v>
      </c>
      <c r="B8603" s="7" t="s">
        <v>8422</v>
      </c>
      <c r="C8603" s="60" t="s">
        <v>23</v>
      </c>
      <c r="D8603" s="61">
        <v>7.11</v>
      </c>
      <c r="E8603" s="224">
        <v>0.32069999999999999</v>
      </c>
    </row>
    <row r="8604" spans="1:5" x14ac:dyDescent="0.2">
      <c r="A8604" s="223">
        <v>91931</v>
      </c>
      <c r="B8604" s="7" t="s">
        <v>8423</v>
      </c>
      <c r="C8604" s="60" t="s">
        <v>23</v>
      </c>
      <c r="D8604" s="61">
        <v>10.68</v>
      </c>
      <c r="E8604" s="224">
        <v>0.28000000000000003</v>
      </c>
    </row>
    <row r="8605" spans="1:5" x14ac:dyDescent="0.2">
      <c r="A8605" s="223">
        <v>91930</v>
      </c>
      <c r="B8605" s="7" t="s">
        <v>8424</v>
      </c>
      <c r="C8605" s="60" t="s">
        <v>23</v>
      </c>
      <c r="D8605" s="61">
        <v>9.91</v>
      </c>
      <c r="E8605" s="224">
        <v>0.30170000000000002</v>
      </c>
    </row>
    <row r="8606" spans="1:5" x14ac:dyDescent="0.2">
      <c r="A8606" s="223">
        <v>91937</v>
      </c>
      <c r="B8606" s="7" t="s">
        <v>8425</v>
      </c>
      <c r="C8606" s="60" t="s">
        <v>43</v>
      </c>
      <c r="D8606" s="61">
        <v>18.13</v>
      </c>
      <c r="E8606" s="224">
        <v>0.71809999999999996</v>
      </c>
    </row>
    <row r="8607" spans="1:5" x14ac:dyDescent="0.2">
      <c r="A8607" s="223">
        <v>92865</v>
      </c>
      <c r="B8607" s="7" t="s">
        <v>8426</v>
      </c>
      <c r="C8607" s="60" t="s">
        <v>43</v>
      </c>
      <c r="D8607" s="61">
        <v>16.510000000000002</v>
      </c>
      <c r="E8607" s="224">
        <v>0.78859999999999997</v>
      </c>
    </row>
    <row r="8608" spans="1:5" x14ac:dyDescent="0.2">
      <c r="A8608" s="223">
        <v>91936</v>
      </c>
      <c r="B8608" s="7" t="s">
        <v>8427</v>
      </c>
      <c r="C8608" s="60" t="s">
        <v>43</v>
      </c>
      <c r="D8608" s="61">
        <v>20.41</v>
      </c>
      <c r="E8608" s="224">
        <v>0.63790000000000002</v>
      </c>
    </row>
    <row r="8609" spans="1:5" x14ac:dyDescent="0.2">
      <c r="A8609" s="223">
        <v>92867</v>
      </c>
      <c r="B8609" s="7" t="s">
        <v>8428</v>
      </c>
      <c r="C8609" s="60" t="s">
        <v>43</v>
      </c>
      <c r="D8609" s="61">
        <v>34.57</v>
      </c>
      <c r="E8609" s="224">
        <v>0.93869999999999998</v>
      </c>
    </row>
    <row r="8610" spans="1:5" x14ac:dyDescent="0.2">
      <c r="A8610" s="223">
        <v>91939</v>
      </c>
      <c r="B8610" s="7" t="s">
        <v>8429</v>
      </c>
      <c r="C8610" s="60" t="s">
        <v>43</v>
      </c>
      <c r="D8610" s="61">
        <v>35.78</v>
      </c>
      <c r="E8610" s="224">
        <v>0.90690000000000004</v>
      </c>
    </row>
    <row r="8611" spans="1:5" x14ac:dyDescent="0.2">
      <c r="A8611" s="223">
        <v>92869</v>
      </c>
      <c r="B8611" s="7" t="s">
        <v>8430</v>
      </c>
      <c r="C8611" s="60" t="s">
        <v>43</v>
      </c>
      <c r="D8611" s="61">
        <v>11.92</v>
      </c>
      <c r="E8611" s="224">
        <v>0.82210000000000005</v>
      </c>
    </row>
    <row r="8612" spans="1:5" x14ac:dyDescent="0.2">
      <c r="A8612" s="223">
        <v>91941</v>
      </c>
      <c r="B8612" s="7" t="s">
        <v>8431</v>
      </c>
      <c r="C8612" s="60" t="s">
        <v>43</v>
      </c>
      <c r="D8612" s="61">
        <v>13.13</v>
      </c>
      <c r="E8612" s="224">
        <v>0.74639999999999995</v>
      </c>
    </row>
    <row r="8613" spans="1:5" x14ac:dyDescent="0.2">
      <c r="A8613" s="223">
        <v>92868</v>
      </c>
      <c r="B8613" s="7" t="s">
        <v>8432</v>
      </c>
      <c r="C8613" s="60" t="s">
        <v>43</v>
      </c>
      <c r="D8613" s="61">
        <v>19.37</v>
      </c>
      <c r="E8613" s="224">
        <v>0.89059999999999995</v>
      </c>
    </row>
    <row r="8614" spans="1:5" x14ac:dyDescent="0.2">
      <c r="A8614" s="223">
        <v>91940</v>
      </c>
      <c r="B8614" s="7" t="s">
        <v>8433</v>
      </c>
      <c r="C8614" s="60" t="s">
        <v>43</v>
      </c>
      <c r="D8614" s="61">
        <v>20.58</v>
      </c>
      <c r="E8614" s="224">
        <v>0.83819999999999995</v>
      </c>
    </row>
    <row r="8615" spans="1:5" x14ac:dyDescent="0.2">
      <c r="A8615" s="223">
        <v>92870</v>
      </c>
      <c r="B8615" s="7" t="s">
        <v>8434</v>
      </c>
      <c r="C8615" s="60" t="s">
        <v>43</v>
      </c>
      <c r="D8615" s="61">
        <v>37.75</v>
      </c>
      <c r="E8615" s="224">
        <v>0.89090000000000003</v>
      </c>
    </row>
    <row r="8616" spans="1:5" x14ac:dyDescent="0.2">
      <c r="A8616" s="223">
        <v>91942</v>
      </c>
      <c r="B8616" s="7" t="s">
        <v>8435</v>
      </c>
      <c r="C8616" s="60" t="s">
        <v>43</v>
      </c>
      <c r="D8616" s="61">
        <v>39.94</v>
      </c>
      <c r="E8616" s="224">
        <v>0.84199999999999997</v>
      </c>
    </row>
    <row r="8617" spans="1:5" x14ac:dyDescent="0.2">
      <c r="A8617" s="223">
        <v>92872</v>
      </c>
      <c r="B8617" s="7" t="s">
        <v>8436</v>
      </c>
      <c r="C8617" s="60" t="s">
        <v>43</v>
      </c>
      <c r="D8617" s="61">
        <v>14.28</v>
      </c>
      <c r="E8617" s="224">
        <v>0.71150000000000002</v>
      </c>
    </row>
    <row r="8618" spans="1:5" x14ac:dyDescent="0.2">
      <c r="A8618" s="223">
        <v>91944</v>
      </c>
      <c r="B8618" s="7" t="s">
        <v>8437</v>
      </c>
      <c r="C8618" s="60" t="s">
        <v>43</v>
      </c>
      <c r="D8618" s="61">
        <v>16.47</v>
      </c>
      <c r="E8618" s="224">
        <v>0.6169</v>
      </c>
    </row>
    <row r="8619" spans="1:5" x14ac:dyDescent="0.2">
      <c r="A8619" s="223">
        <v>92871</v>
      </c>
      <c r="B8619" s="7" t="s">
        <v>8438</v>
      </c>
      <c r="C8619" s="60" t="s">
        <v>43</v>
      </c>
      <c r="D8619" s="61">
        <v>22.02</v>
      </c>
      <c r="E8619" s="224">
        <v>0.81289999999999996</v>
      </c>
    </row>
    <row r="8620" spans="1:5" x14ac:dyDescent="0.2">
      <c r="A8620" s="223">
        <v>91943</v>
      </c>
      <c r="B8620" s="7" t="s">
        <v>8439</v>
      </c>
      <c r="C8620" s="60" t="s">
        <v>43</v>
      </c>
      <c r="D8620" s="61">
        <v>24.21</v>
      </c>
      <c r="E8620" s="224">
        <v>0.73939999999999995</v>
      </c>
    </row>
    <row r="8621" spans="1:5" x14ac:dyDescent="0.2">
      <c r="A8621" s="223">
        <v>92866</v>
      </c>
      <c r="B8621" s="7" t="s">
        <v>8440</v>
      </c>
      <c r="C8621" s="60" t="s">
        <v>43</v>
      </c>
      <c r="D8621" s="61">
        <v>14.61</v>
      </c>
      <c r="E8621" s="224">
        <v>0.89119999999999999</v>
      </c>
    </row>
    <row r="8622" spans="1:5" x14ac:dyDescent="0.2">
      <c r="A8622" s="223">
        <v>91987</v>
      </c>
      <c r="B8622" s="7" t="s">
        <v>8441</v>
      </c>
      <c r="C8622" s="60" t="s">
        <v>43</v>
      </c>
      <c r="D8622" s="61">
        <v>53.28</v>
      </c>
      <c r="E8622" s="224">
        <v>0.53810000000000002</v>
      </c>
    </row>
    <row r="8623" spans="1:5" x14ac:dyDescent="0.2">
      <c r="A8623" s="223">
        <v>91986</v>
      </c>
      <c r="B8623" s="7" t="s">
        <v>8442</v>
      </c>
      <c r="C8623" s="60" t="s">
        <v>43</v>
      </c>
      <c r="D8623" s="61">
        <v>41.01</v>
      </c>
      <c r="E8623" s="224">
        <v>0.51619999999999999</v>
      </c>
    </row>
    <row r="8624" spans="1:5" x14ac:dyDescent="0.2">
      <c r="A8624" s="223">
        <v>97559</v>
      </c>
      <c r="B8624" s="7" t="s">
        <v>8443</v>
      </c>
      <c r="C8624" s="60" t="s">
        <v>43</v>
      </c>
      <c r="D8624" s="61">
        <v>15.12</v>
      </c>
      <c r="E8624" s="224">
        <v>0.79830000000000001</v>
      </c>
    </row>
    <row r="8625" spans="1:5" x14ac:dyDescent="0.2">
      <c r="A8625" s="223">
        <v>97562</v>
      </c>
      <c r="B8625" s="7" t="s">
        <v>8444</v>
      </c>
      <c r="C8625" s="60" t="s">
        <v>43</v>
      </c>
      <c r="D8625" s="61">
        <v>12.55</v>
      </c>
      <c r="E8625" s="224">
        <v>0.75700000000000001</v>
      </c>
    </row>
    <row r="8626" spans="1:5" x14ac:dyDescent="0.2">
      <c r="A8626" s="223">
        <v>97564</v>
      </c>
      <c r="B8626" s="7" t="s">
        <v>8445</v>
      </c>
      <c r="C8626" s="60" t="s">
        <v>43</v>
      </c>
      <c r="D8626" s="61">
        <v>20.350000000000001</v>
      </c>
      <c r="E8626" s="224">
        <v>0.85009999999999997</v>
      </c>
    </row>
    <row r="8627" spans="1:5" x14ac:dyDescent="0.2">
      <c r="A8627" s="223">
        <v>91889</v>
      </c>
      <c r="B8627" s="7" t="s">
        <v>8446</v>
      </c>
      <c r="C8627" s="60" t="s">
        <v>43</v>
      </c>
      <c r="D8627" s="61">
        <v>13.58</v>
      </c>
      <c r="E8627" s="224">
        <v>0.78569999999999995</v>
      </c>
    </row>
    <row r="8628" spans="1:5" x14ac:dyDescent="0.2">
      <c r="A8628" s="223">
        <v>91901</v>
      </c>
      <c r="B8628" s="7" t="s">
        <v>8447</v>
      </c>
      <c r="C8628" s="60" t="s">
        <v>43</v>
      </c>
      <c r="D8628" s="61">
        <v>11</v>
      </c>
      <c r="E8628" s="224">
        <v>0.73550000000000004</v>
      </c>
    </row>
    <row r="8629" spans="1:5" x14ac:dyDescent="0.2">
      <c r="A8629" s="223">
        <v>91913</v>
      </c>
      <c r="B8629" s="7" t="s">
        <v>8448</v>
      </c>
      <c r="C8629" s="60" t="s">
        <v>43</v>
      </c>
      <c r="D8629" s="61">
        <v>18.86</v>
      </c>
      <c r="E8629" s="224">
        <v>0.84570000000000001</v>
      </c>
    </row>
    <row r="8630" spans="1:5" x14ac:dyDescent="0.2">
      <c r="A8630" s="223">
        <v>91892</v>
      </c>
      <c r="B8630" s="7" t="s">
        <v>8449</v>
      </c>
      <c r="C8630" s="60" t="s">
        <v>43</v>
      </c>
      <c r="D8630" s="61">
        <v>17.75</v>
      </c>
      <c r="E8630" s="224">
        <v>0.68</v>
      </c>
    </row>
    <row r="8631" spans="1:5" x14ac:dyDescent="0.2">
      <c r="A8631" s="223">
        <v>91904</v>
      </c>
      <c r="B8631" s="7" t="s">
        <v>8450</v>
      </c>
      <c r="C8631" s="60" t="s">
        <v>43</v>
      </c>
      <c r="D8631" s="61">
        <v>15.18</v>
      </c>
      <c r="E8631" s="224">
        <v>0.62580000000000002</v>
      </c>
    </row>
    <row r="8632" spans="1:5" x14ac:dyDescent="0.2">
      <c r="A8632" s="223">
        <v>91916</v>
      </c>
      <c r="B8632" s="7" t="s">
        <v>8451</v>
      </c>
      <c r="C8632" s="60" t="s">
        <v>43</v>
      </c>
      <c r="D8632" s="61">
        <v>22.98</v>
      </c>
      <c r="E8632" s="224">
        <v>0.75280000000000002</v>
      </c>
    </row>
    <row r="8633" spans="1:5" x14ac:dyDescent="0.2">
      <c r="A8633" s="223">
        <v>91895</v>
      </c>
      <c r="B8633" s="7" t="s">
        <v>8452</v>
      </c>
      <c r="C8633" s="60" t="s">
        <v>43</v>
      </c>
      <c r="D8633" s="61">
        <v>21.5</v>
      </c>
      <c r="E8633" s="224">
        <v>0.65439999999999998</v>
      </c>
    </row>
    <row r="8634" spans="1:5" x14ac:dyDescent="0.2">
      <c r="A8634" s="223">
        <v>91907</v>
      </c>
      <c r="B8634" s="7" t="s">
        <v>8453</v>
      </c>
      <c r="C8634" s="60" t="s">
        <v>43</v>
      </c>
      <c r="D8634" s="61">
        <v>18.93</v>
      </c>
      <c r="E8634" s="224">
        <v>0.60750000000000004</v>
      </c>
    </row>
    <row r="8635" spans="1:5" x14ac:dyDescent="0.2">
      <c r="A8635" s="223">
        <v>91919</v>
      </c>
      <c r="B8635" s="7" t="s">
        <v>8454</v>
      </c>
      <c r="C8635" s="60" t="s">
        <v>43</v>
      </c>
      <c r="D8635" s="61">
        <v>26.67</v>
      </c>
      <c r="E8635" s="224">
        <v>0.72140000000000004</v>
      </c>
    </row>
    <row r="8636" spans="1:5" x14ac:dyDescent="0.2">
      <c r="A8636" s="223">
        <v>91898</v>
      </c>
      <c r="B8636" s="7" t="s">
        <v>8455</v>
      </c>
      <c r="C8636" s="60" t="s">
        <v>43</v>
      </c>
      <c r="D8636" s="61">
        <v>24.54</v>
      </c>
      <c r="E8636" s="224">
        <v>0.66420000000000001</v>
      </c>
    </row>
    <row r="8637" spans="1:5" x14ac:dyDescent="0.2">
      <c r="A8637" s="223">
        <v>91910</v>
      </c>
      <c r="B8637" s="7" t="s">
        <v>8456</v>
      </c>
      <c r="C8637" s="60" t="s">
        <v>43</v>
      </c>
      <c r="D8637" s="61">
        <v>22.02</v>
      </c>
      <c r="E8637" s="224">
        <v>0.62580000000000002</v>
      </c>
    </row>
    <row r="8638" spans="1:5" x14ac:dyDescent="0.2">
      <c r="A8638" s="223">
        <v>91922</v>
      </c>
      <c r="B8638" s="7" t="s">
        <v>8457</v>
      </c>
      <c r="C8638" s="60" t="s">
        <v>43</v>
      </c>
      <c r="D8638" s="61">
        <v>29.65</v>
      </c>
      <c r="E8638" s="224">
        <v>0.72209999999999996</v>
      </c>
    </row>
    <row r="8639" spans="1:5" x14ac:dyDescent="0.2">
      <c r="A8639" s="223">
        <v>91887</v>
      </c>
      <c r="B8639" s="7" t="s">
        <v>8458</v>
      </c>
      <c r="C8639" s="60" t="s">
        <v>43</v>
      </c>
      <c r="D8639" s="61">
        <v>13.94</v>
      </c>
      <c r="E8639" s="224">
        <v>0.76539999999999997</v>
      </c>
    </row>
    <row r="8640" spans="1:5" x14ac:dyDescent="0.2">
      <c r="A8640" s="223">
        <v>91899</v>
      </c>
      <c r="B8640" s="7" t="s">
        <v>8459</v>
      </c>
      <c r="C8640" s="60" t="s">
        <v>43</v>
      </c>
      <c r="D8640" s="61">
        <v>11.36</v>
      </c>
      <c r="E8640" s="224">
        <v>0.71209999999999996</v>
      </c>
    </row>
    <row r="8641" spans="1:5" x14ac:dyDescent="0.2">
      <c r="A8641" s="223">
        <v>91911</v>
      </c>
      <c r="B8641" s="7" t="s">
        <v>8460</v>
      </c>
      <c r="C8641" s="60" t="s">
        <v>43</v>
      </c>
      <c r="D8641" s="61">
        <v>19.22</v>
      </c>
      <c r="E8641" s="224">
        <v>0.82989999999999997</v>
      </c>
    </row>
    <row r="8642" spans="1:5" x14ac:dyDescent="0.2">
      <c r="A8642" s="223">
        <v>91890</v>
      </c>
      <c r="B8642" s="7" t="s">
        <v>8461</v>
      </c>
      <c r="C8642" s="60" t="s">
        <v>43</v>
      </c>
      <c r="D8642" s="61">
        <v>15.38</v>
      </c>
      <c r="E8642" s="224">
        <v>0.78480000000000005</v>
      </c>
    </row>
    <row r="8643" spans="1:5" x14ac:dyDescent="0.2">
      <c r="A8643" s="223">
        <v>91902</v>
      </c>
      <c r="B8643" s="7" t="s">
        <v>8462</v>
      </c>
      <c r="C8643" s="60" t="s">
        <v>43</v>
      </c>
      <c r="D8643" s="61">
        <v>12.81</v>
      </c>
      <c r="E8643" s="224">
        <v>0.74160000000000004</v>
      </c>
    </row>
    <row r="8644" spans="1:5" x14ac:dyDescent="0.2">
      <c r="A8644" s="223">
        <v>91914</v>
      </c>
      <c r="B8644" s="7" t="s">
        <v>8463</v>
      </c>
      <c r="C8644" s="60" t="s">
        <v>43</v>
      </c>
      <c r="D8644" s="61">
        <v>20.61</v>
      </c>
      <c r="E8644" s="224">
        <v>0.83940000000000003</v>
      </c>
    </row>
    <row r="8645" spans="1:5" x14ac:dyDescent="0.2">
      <c r="A8645" s="223">
        <v>91893</v>
      </c>
      <c r="B8645" s="7" t="s">
        <v>8464</v>
      </c>
      <c r="C8645" s="60" t="s">
        <v>43</v>
      </c>
      <c r="D8645" s="61">
        <v>19.09</v>
      </c>
      <c r="E8645" s="224">
        <v>0.73699999999999999</v>
      </c>
    </row>
    <row r="8646" spans="1:5" x14ac:dyDescent="0.2">
      <c r="A8646" s="223">
        <v>91905</v>
      </c>
      <c r="B8646" s="7" t="s">
        <v>8465</v>
      </c>
      <c r="C8646" s="60" t="s">
        <v>43</v>
      </c>
      <c r="D8646" s="61">
        <v>16.52</v>
      </c>
      <c r="E8646" s="224">
        <v>0.69610000000000005</v>
      </c>
    </row>
    <row r="8647" spans="1:5" x14ac:dyDescent="0.2">
      <c r="A8647" s="223">
        <v>91917</v>
      </c>
      <c r="B8647" s="7" t="s">
        <v>8466</v>
      </c>
      <c r="C8647" s="60" t="s">
        <v>43</v>
      </c>
      <c r="D8647" s="61">
        <v>24.26</v>
      </c>
      <c r="E8647" s="224">
        <v>0.79310000000000003</v>
      </c>
    </row>
    <row r="8648" spans="1:5" x14ac:dyDescent="0.2">
      <c r="A8648" s="223">
        <v>91896</v>
      </c>
      <c r="B8648" s="7" t="s">
        <v>8467</v>
      </c>
      <c r="C8648" s="60" t="s">
        <v>43</v>
      </c>
      <c r="D8648" s="61">
        <v>21.96</v>
      </c>
      <c r="E8648" s="224">
        <v>0.74229999999999996</v>
      </c>
    </row>
    <row r="8649" spans="1:5" x14ac:dyDescent="0.2">
      <c r="A8649" s="223">
        <v>91908</v>
      </c>
      <c r="B8649" s="7" t="s">
        <v>8468</v>
      </c>
      <c r="C8649" s="60" t="s">
        <v>43</v>
      </c>
      <c r="D8649" s="61">
        <v>19.440000000000001</v>
      </c>
      <c r="E8649" s="224">
        <v>0.70879999999999999</v>
      </c>
    </row>
    <row r="8650" spans="1:5" x14ac:dyDescent="0.2">
      <c r="A8650" s="223">
        <v>91920</v>
      </c>
      <c r="B8650" s="7" t="s">
        <v>8469</v>
      </c>
      <c r="C8650" s="60" t="s">
        <v>43</v>
      </c>
      <c r="D8650" s="61">
        <v>27.07</v>
      </c>
      <c r="E8650" s="224">
        <v>0.79090000000000005</v>
      </c>
    </row>
    <row r="8651" spans="1:5" x14ac:dyDescent="0.2">
      <c r="A8651" s="223">
        <v>91983</v>
      </c>
      <c r="B8651" s="7" t="s">
        <v>8470</v>
      </c>
      <c r="C8651" s="60" t="s">
        <v>43</v>
      </c>
      <c r="D8651" s="61">
        <v>108.28</v>
      </c>
      <c r="E8651" s="224">
        <v>0.19500000000000001</v>
      </c>
    </row>
    <row r="8652" spans="1:5" x14ac:dyDescent="0.2">
      <c r="A8652" s="223">
        <v>91982</v>
      </c>
      <c r="B8652" s="7" t="s">
        <v>8471</v>
      </c>
      <c r="C8652" s="60" t="s">
        <v>43</v>
      </c>
      <c r="D8652" s="61">
        <v>96.01</v>
      </c>
      <c r="E8652" s="224">
        <v>0.14180000000000001</v>
      </c>
    </row>
    <row r="8653" spans="1:5" x14ac:dyDescent="0.2">
      <c r="A8653" s="223">
        <v>91833</v>
      </c>
      <c r="B8653" s="7" t="s">
        <v>8472</v>
      </c>
      <c r="C8653" s="60" t="s">
        <v>23</v>
      </c>
      <c r="D8653" s="61">
        <v>19.350000000000001</v>
      </c>
      <c r="E8653" s="224">
        <v>0.62639999999999996</v>
      </c>
    </row>
    <row r="8654" spans="1:5" x14ac:dyDescent="0.2">
      <c r="A8654" s="223">
        <v>91843</v>
      </c>
      <c r="B8654" s="7" t="s">
        <v>8473</v>
      </c>
      <c r="C8654" s="60" t="s">
        <v>23</v>
      </c>
      <c r="D8654" s="61">
        <v>8.19</v>
      </c>
      <c r="E8654" s="224">
        <v>0.43590000000000001</v>
      </c>
    </row>
    <row r="8655" spans="1:5" x14ac:dyDescent="0.2">
      <c r="A8655" s="223">
        <v>91853</v>
      </c>
      <c r="B8655" s="7" t="s">
        <v>8474</v>
      </c>
      <c r="C8655" s="60" t="s">
        <v>23</v>
      </c>
      <c r="D8655" s="61">
        <v>11.51</v>
      </c>
      <c r="E8655" s="224">
        <v>0.63080000000000003</v>
      </c>
    </row>
    <row r="8656" spans="1:5" x14ac:dyDescent="0.2">
      <c r="A8656" s="223">
        <v>91835</v>
      </c>
      <c r="B8656" s="7" t="s">
        <v>8475</v>
      </c>
      <c r="C8656" s="60" t="s">
        <v>23</v>
      </c>
      <c r="D8656" s="61">
        <v>21.62</v>
      </c>
      <c r="E8656" s="224">
        <v>0.5907</v>
      </c>
    </row>
    <row r="8657" spans="1:5" x14ac:dyDescent="0.2">
      <c r="A8657" s="223">
        <v>91845</v>
      </c>
      <c r="B8657" s="7" t="s">
        <v>8476</v>
      </c>
      <c r="C8657" s="60" t="s">
        <v>23</v>
      </c>
      <c r="D8657" s="61">
        <v>10.4</v>
      </c>
      <c r="E8657" s="224">
        <v>0.4</v>
      </c>
    </row>
    <row r="8658" spans="1:5" x14ac:dyDescent="0.2">
      <c r="A8658" s="223">
        <v>91855</v>
      </c>
      <c r="B8658" s="7" t="s">
        <v>8477</v>
      </c>
      <c r="C8658" s="60" t="s">
        <v>23</v>
      </c>
      <c r="D8658" s="61">
        <v>13.59</v>
      </c>
      <c r="E8658" s="224">
        <v>0.5776</v>
      </c>
    </row>
    <row r="8659" spans="1:5" x14ac:dyDescent="0.2">
      <c r="A8659" s="223">
        <v>91837</v>
      </c>
      <c r="B8659" s="7" t="s">
        <v>8478</v>
      </c>
      <c r="C8659" s="60" t="s">
        <v>23</v>
      </c>
      <c r="D8659" s="61">
        <v>28.18</v>
      </c>
      <c r="E8659" s="224">
        <v>0.48230000000000001</v>
      </c>
    </row>
    <row r="8660" spans="1:5" x14ac:dyDescent="0.2">
      <c r="A8660" s="223">
        <v>91847</v>
      </c>
      <c r="B8660" s="7" t="s">
        <v>8479</v>
      </c>
      <c r="C8660" s="60" t="s">
        <v>23</v>
      </c>
      <c r="D8660" s="61">
        <v>17.03</v>
      </c>
      <c r="E8660" s="224">
        <v>0.2959</v>
      </c>
    </row>
    <row r="8661" spans="1:5" x14ac:dyDescent="0.2">
      <c r="A8661" s="223">
        <v>91857</v>
      </c>
      <c r="B8661" s="7" t="s">
        <v>8480</v>
      </c>
      <c r="C8661" s="60" t="s">
        <v>23</v>
      </c>
      <c r="D8661" s="61">
        <v>19.78</v>
      </c>
      <c r="E8661" s="224">
        <v>0.44140000000000001</v>
      </c>
    </row>
    <row r="8662" spans="1:5" x14ac:dyDescent="0.2">
      <c r="A8662" s="223">
        <v>91840</v>
      </c>
      <c r="B8662" s="7" t="s">
        <v>8481</v>
      </c>
      <c r="C8662" s="60" t="s">
        <v>23</v>
      </c>
      <c r="D8662" s="61">
        <v>23.93</v>
      </c>
      <c r="E8662" s="224">
        <v>0.61219999999999997</v>
      </c>
    </row>
    <row r="8663" spans="1:5" x14ac:dyDescent="0.2">
      <c r="A8663" s="223">
        <v>91850</v>
      </c>
      <c r="B8663" s="7" t="s">
        <v>8482</v>
      </c>
      <c r="C8663" s="60" t="s">
        <v>23</v>
      </c>
      <c r="D8663" s="61">
        <v>12.71</v>
      </c>
      <c r="E8663" s="224">
        <v>0.47439999999999999</v>
      </c>
    </row>
    <row r="8664" spans="1:5" x14ac:dyDescent="0.2">
      <c r="A8664" s="223">
        <v>91860</v>
      </c>
      <c r="B8664" s="7" t="s">
        <v>8483</v>
      </c>
      <c r="C8664" s="60" t="s">
        <v>23</v>
      </c>
      <c r="D8664" s="61">
        <v>15.88</v>
      </c>
      <c r="E8664" s="224">
        <v>0.61339999999999995</v>
      </c>
    </row>
    <row r="8665" spans="1:5" x14ac:dyDescent="0.2">
      <c r="A8665" s="223">
        <v>91831</v>
      </c>
      <c r="B8665" s="7" t="s">
        <v>8484</v>
      </c>
      <c r="C8665" s="60" t="s">
        <v>23</v>
      </c>
      <c r="D8665" s="61">
        <v>18.52</v>
      </c>
      <c r="E8665" s="224">
        <v>0.65439999999999998</v>
      </c>
    </row>
    <row r="8666" spans="1:5" x14ac:dyDescent="0.2">
      <c r="A8666" s="223">
        <v>91852</v>
      </c>
      <c r="B8666" s="7" t="s">
        <v>8485</v>
      </c>
      <c r="C8666" s="60" t="s">
        <v>23</v>
      </c>
      <c r="D8666" s="61">
        <v>10.73</v>
      </c>
      <c r="E8666" s="224">
        <v>0.67659999999999998</v>
      </c>
    </row>
    <row r="8667" spans="1:5" x14ac:dyDescent="0.2">
      <c r="A8667" s="223">
        <v>91834</v>
      </c>
      <c r="B8667" s="7" t="s">
        <v>8486</v>
      </c>
      <c r="C8667" s="60" t="s">
        <v>23</v>
      </c>
      <c r="D8667" s="61">
        <v>19.48</v>
      </c>
      <c r="E8667" s="224">
        <v>0.65549999999999997</v>
      </c>
    </row>
    <row r="8668" spans="1:5" x14ac:dyDescent="0.2">
      <c r="A8668" s="223">
        <v>91854</v>
      </c>
      <c r="B8668" s="7" t="s">
        <v>8487</v>
      </c>
      <c r="C8668" s="60" t="s">
        <v>23</v>
      </c>
      <c r="D8668" s="61">
        <v>11.61</v>
      </c>
      <c r="E8668" s="224">
        <v>0.67610000000000003</v>
      </c>
    </row>
    <row r="8669" spans="1:5" x14ac:dyDescent="0.2">
      <c r="A8669" s="223">
        <v>91836</v>
      </c>
      <c r="B8669" s="7" t="s">
        <v>8488</v>
      </c>
      <c r="C8669" s="60" t="s">
        <v>23</v>
      </c>
      <c r="D8669" s="61">
        <v>23.2</v>
      </c>
      <c r="E8669" s="224">
        <v>0.58579999999999999</v>
      </c>
    </row>
    <row r="8670" spans="1:5" x14ac:dyDescent="0.2">
      <c r="A8670" s="223">
        <v>91856</v>
      </c>
      <c r="B8670" s="7" t="s">
        <v>8489</v>
      </c>
      <c r="C8670" s="60" t="s">
        <v>23</v>
      </c>
      <c r="D8670" s="61">
        <v>15.17</v>
      </c>
      <c r="E8670" s="224">
        <v>0.57550000000000001</v>
      </c>
    </row>
    <row r="8671" spans="1:5" x14ac:dyDescent="0.2">
      <c r="A8671" s="223">
        <v>91839</v>
      </c>
      <c r="B8671" s="7" t="s">
        <v>8490</v>
      </c>
      <c r="C8671" s="60" t="s">
        <v>23</v>
      </c>
      <c r="D8671" s="61">
        <v>20.61</v>
      </c>
      <c r="E8671" s="224">
        <v>0.65939999999999999</v>
      </c>
    </row>
    <row r="8672" spans="1:5" x14ac:dyDescent="0.2">
      <c r="A8672" s="223">
        <v>91849</v>
      </c>
      <c r="B8672" s="7" t="s">
        <v>8491</v>
      </c>
      <c r="C8672" s="60" t="s">
        <v>23</v>
      </c>
      <c r="D8672" s="61">
        <v>9.4600000000000009</v>
      </c>
      <c r="E8672" s="224">
        <v>0.53280000000000005</v>
      </c>
    </row>
    <row r="8673" spans="1:5" x14ac:dyDescent="0.2">
      <c r="A8673" s="223">
        <v>91859</v>
      </c>
      <c r="B8673" s="7" t="s">
        <v>8492</v>
      </c>
      <c r="C8673" s="60" t="s">
        <v>23</v>
      </c>
      <c r="D8673" s="61">
        <v>12.78</v>
      </c>
      <c r="E8673" s="224">
        <v>0.68310000000000004</v>
      </c>
    </row>
    <row r="8674" spans="1:5" x14ac:dyDescent="0.2">
      <c r="A8674" s="223">
        <v>91841</v>
      </c>
      <c r="B8674" s="7" t="s">
        <v>8493</v>
      </c>
      <c r="C8674" s="60" t="s">
        <v>23</v>
      </c>
      <c r="D8674" s="61">
        <v>22.92</v>
      </c>
      <c r="E8674" s="224">
        <v>0.63919999999999999</v>
      </c>
    </row>
    <row r="8675" spans="1:5" x14ac:dyDescent="0.2">
      <c r="A8675" s="223">
        <v>91851</v>
      </c>
      <c r="B8675" s="7" t="s">
        <v>8494</v>
      </c>
      <c r="C8675" s="60" t="s">
        <v>23</v>
      </c>
      <c r="D8675" s="61">
        <v>11.7</v>
      </c>
      <c r="E8675" s="224">
        <v>0.51539999999999997</v>
      </c>
    </row>
    <row r="8676" spans="1:5" x14ac:dyDescent="0.2">
      <c r="A8676" s="223">
        <v>91861</v>
      </c>
      <c r="B8676" s="7" t="s">
        <v>8495</v>
      </c>
      <c r="C8676" s="60" t="s">
        <v>23</v>
      </c>
      <c r="D8676" s="61">
        <v>14.94</v>
      </c>
      <c r="E8676" s="224">
        <v>0.65190000000000003</v>
      </c>
    </row>
    <row r="8677" spans="1:5" x14ac:dyDescent="0.2">
      <c r="A8677" s="223">
        <v>91862</v>
      </c>
      <c r="B8677" s="7" t="s">
        <v>8496</v>
      </c>
      <c r="C8677" s="60" t="s">
        <v>23</v>
      </c>
      <c r="D8677" s="61">
        <v>11.9</v>
      </c>
      <c r="E8677" s="224">
        <v>0.51680000000000004</v>
      </c>
    </row>
    <row r="8678" spans="1:5" x14ac:dyDescent="0.2">
      <c r="A8678" s="223">
        <v>91866</v>
      </c>
      <c r="B8678" s="7" t="s">
        <v>8497</v>
      </c>
      <c r="C8678" s="60" t="s">
        <v>23</v>
      </c>
      <c r="D8678" s="61">
        <v>10.46</v>
      </c>
      <c r="E8678" s="224">
        <v>0.44740000000000002</v>
      </c>
    </row>
    <row r="8679" spans="1:5" x14ac:dyDescent="0.2">
      <c r="A8679" s="223">
        <v>91870</v>
      </c>
      <c r="B8679" s="7" t="s">
        <v>8498</v>
      </c>
      <c r="C8679" s="60" t="s">
        <v>23</v>
      </c>
      <c r="D8679" s="61">
        <v>15.31</v>
      </c>
      <c r="E8679" s="224">
        <v>0.62439999999999996</v>
      </c>
    </row>
    <row r="8680" spans="1:5" x14ac:dyDescent="0.2">
      <c r="A8680" s="223">
        <v>91863</v>
      </c>
      <c r="B8680" s="7" t="s">
        <v>8499</v>
      </c>
      <c r="C8680" s="60" t="s">
        <v>23</v>
      </c>
      <c r="D8680" s="61">
        <v>14.13</v>
      </c>
      <c r="E8680" s="224">
        <v>0.49330000000000002</v>
      </c>
    </row>
    <row r="8681" spans="1:5" x14ac:dyDescent="0.2">
      <c r="A8681" s="223">
        <v>91867</v>
      </c>
      <c r="B8681" s="7" t="s">
        <v>8500</v>
      </c>
      <c r="C8681" s="60" t="s">
        <v>23</v>
      </c>
      <c r="D8681" s="61">
        <v>12.69</v>
      </c>
      <c r="E8681" s="224">
        <v>0.43340000000000001</v>
      </c>
    </row>
    <row r="8682" spans="1:5" x14ac:dyDescent="0.2">
      <c r="A8682" s="223">
        <v>91871</v>
      </c>
      <c r="B8682" s="7" t="s">
        <v>8501</v>
      </c>
      <c r="C8682" s="60" t="s">
        <v>23</v>
      </c>
      <c r="D8682" s="61">
        <v>17.54</v>
      </c>
      <c r="E8682" s="224">
        <v>0.59179999999999999</v>
      </c>
    </row>
    <row r="8683" spans="1:5" x14ac:dyDescent="0.2">
      <c r="A8683" s="223">
        <v>91864</v>
      </c>
      <c r="B8683" s="7" t="s">
        <v>8502</v>
      </c>
      <c r="C8683" s="60" t="s">
        <v>23</v>
      </c>
      <c r="D8683" s="61">
        <v>19.329999999999998</v>
      </c>
      <c r="E8683" s="224">
        <v>0.42109999999999997</v>
      </c>
    </row>
    <row r="8684" spans="1:5" x14ac:dyDescent="0.2">
      <c r="A8684" s="223">
        <v>91868</v>
      </c>
      <c r="B8684" s="7" t="s">
        <v>8503</v>
      </c>
      <c r="C8684" s="60" t="s">
        <v>23</v>
      </c>
      <c r="D8684" s="61">
        <v>17.91</v>
      </c>
      <c r="E8684" s="224">
        <v>0.373</v>
      </c>
    </row>
    <row r="8685" spans="1:5" x14ac:dyDescent="0.2">
      <c r="A8685" s="223">
        <v>91872</v>
      </c>
      <c r="B8685" s="7" t="s">
        <v>8504</v>
      </c>
      <c r="C8685" s="60" t="s">
        <v>23</v>
      </c>
      <c r="D8685" s="61">
        <v>22.74</v>
      </c>
      <c r="E8685" s="224">
        <v>0.50790000000000002</v>
      </c>
    </row>
    <row r="8686" spans="1:5" x14ac:dyDescent="0.2">
      <c r="A8686" s="223">
        <v>91865</v>
      </c>
      <c r="B8686" s="7" t="s">
        <v>8505</v>
      </c>
      <c r="C8686" s="60" t="s">
        <v>23</v>
      </c>
      <c r="D8686" s="61">
        <v>24.4</v>
      </c>
      <c r="E8686" s="224">
        <v>0.38929999999999998</v>
      </c>
    </row>
    <row r="8687" spans="1:5" x14ac:dyDescent="0.2">
      <c r="A8687" s="223">
        <v>91869</v>
      </c>
      <c r="B8687" s="7" t="s">
        <v>8506</v>
      </c>
      <c r="C8687" s="60" t="s">
        <v>23</v>
      </c>
      <c r="D8687" s="61">
        <v>22.91</v>
      </c>
      <c r="E8687" s="224">
        <v>0.34789999999999999</v>
      </c>
    </row>
    <row r="8688" spans="1:5" x14ac:dyDescent="0.2">
      <c r="A8688" s="223">
        <v>91873</v>
      </c>
      <c r="B8688" s="7" t="s">
        <v>8507</v>
      </c>
      <c r="C8688" s="60" t="s">
        <v>23</v>
      </c>
      <c r="D8688" s="61">
        <v>27.74</v>
      </c>
      <c r="E8688" s="224">
        <v>0.46289999999999998</v>
      </c>
    </row>
    <row r="8689" spans="1:5" x14ac:dyDescent="0.2">
      <c r="A8689" s="223">
        <v>91981</v>
      </c>
      <c r="B8689" s="7" t="s">
        <v>8508</v>
      </c>
      <c r="C8689" s="60" t="s">
        <v>43</v>
      </c>
      <c r="D8689" s="61">
        <v>55.02</v>
      </c>
      <c r="E8689" s="224">
        <v>0.56469999999999998</v>
      </c>
    </row>
    <row r="8690" spans="1:5" x14ac:dyDescent="0.2">
      <c r="A8690" s="223">
        <v>91980</v>
      </c>
      <c r="B8690" s="7" t="s">
        <v>8509</v>
      </c>
      <c r="C8690" s="60" t="s">
        <v>43</v>
      </c>
      <c r="D8690" s="61">
        <v>42.75</v>
      </c>
      <c r="E8690" s="224">
        <v>0.55130000000000001</v>
      </c>
    </row>
    <row r="8691" spans="1:5" x14ac:dyDescent="0.2">
      <c r="A8691" s="223">
        <v>91979</v>
      </c>
      <c r="B8691" s="7" t="s">
        <v>8510</v>
      </c>
      <c r="C8691" s="60" t="s">
        <v>43</v>
      </c>
      <c r="D8691" s="61">
        <v>56.32</v>
      </c>
      <c r="E8691" s="224">
        <v>0.55169999999999997</v>
      </c>
    </row>
    <row r="8692" spans="1:5" x14ac:dyDescent="0.2">
      <c r="A8692" s="223">
        <v>91978</v>
      </c>
      <c r="B8692" s="7" t="s">
        <v>8511</v>
      </c>
      <c r="C8692" s="60" t="s">
        <v>43</v>
      </c>
      <c r="D8692" s="61">
        <v>44.05</v>
      </c>
      <c r="E8692" s="224">
        <v>0.53510000000000002</v>
      </c>
    </row>
    <row r="8693" spans="1:5" x14ac:dyDescent="0.2">
      <c r="A8693" s="223">
        <v>92029</v>
      </c>
      <c r="B8693" s="7" t="s">
        <v>8512</v>
      </c>
      <c r="C8693" s="60" t="s">
        <v>43</v>
      </c>
      <c r="D8693" s="61">
        <v>63.88</v>
      </c>
      <c r="E8693" s="224">
        <v>0.64259999999999995</v>
      </c>
    </row>
    <row r="8694" spans="1:5" x14ac:dyDescent="0.2">
      <c r="A8694" s="223">
        <v>92028</v>
      </c>
      <c r="B8694" s="7" t="s">
        <v>8513</v>
      </c>
      <c r="C8694" s="60" t="s">
        <v>43</v>
      </c>
      <c r="D8694" s="61">
        <v>51.61</v>
      </c>
      <c r="E8694" s="224">
        <v>0.65010000000000001</v>
      </c>
    </row>
    <row r="8695" spans="1:5" x14ac:dyDescent="0.2">
      <c r="A8695" s="223">
        <v>92031</v>
      </c>
      <c r="B8695" s="7" t="s">
        <v>8514</v>
      </c>
      <c r="C8695" s="60" t="s">
        <v>43</v>
      </c>
      <c r="D8695" s="61">
        <v>87.21</v>
      </c>
      <c r="E8695" s="224">
        <v>0.64170000000000005</v>
      </c>
    </row>
    <row r="8696" spans="1:5" x14ac:dyDescent="0.2">
      <c r="A8696" s="223">
        <v>92030</v>
      </c>
      <c r="B8696" s="7" t="s">
        <v>8515</v>
      </c>
      <c r="C8696" s="60" t="s">
        <v>43</v>
      </c>
      <c r="D8696" s="61">
        <v>74.94</v>
      </c>
      <c r="E8696" s="224">
        <v>0.64670000000000005</v>
      </c>
    </row>
    <row r="8697" spans="1:5" x14ac:dyDescent="0.2">
      <c r="A8697" s="223">
        <v>91955</v>
      </c>
      <c r="B8697" s="7" t="s">
        <v>8516</v>
      </c>
      <c r="C8697" s="60" t="s">
        <v>43</v>
      </c>
      <c r="D8697" s="61">
        <v>40.51</v>
      </c>
      <c r="E8697" s="224">
        <v>0.64429999999999998</v>
      </c>
    </row>
    <row r="8698" spans="1:5" x14ac:dyDescent="0.2">
      <c r="A8698" s="223">
        <v>91954</v>
      </c>
      <c r="B8698" s="7" t="s">
        <v>8517</v>
      </c>
      <c r="C8698" s="60" t="s">
        <v>43</v>
      </c>
      <c r="D8698" s="61">
        <v>28.24</v>
      </c>
      <c r="E8698" s="224">
        <v>0.65859999999999996</v>
      </c>
    </row>
    <row r="8699" spans="1:5" x14ac:dyDescent="0.2">
      <c r="A8699" s="223">
        <v>92033</v>
      </c>
      <c r="B8699" s="7" t="s">
        <v>8518</v>
      </c>
      <c r="C8699" s="60" t="s">
        <v>43</v>
      </c>
      <c r="D8699" s="61">
        <v>88.43</v>
      </c>
      <c r="E8699" s="224">
        <v>0.63280000000000003</v>
      </c>
    </row>
    <row r="8700" spans="1:5" x14ac:dyDescent="0.2">
      <c r="A8700" s="223">
        <v>92032</v>
      </c>
      <c r="B8700" s="7" t="s">
        <v>8519</v>
      </c>
      <c r="C8700" s="60" t="s">
        <v>43</v>
      </c>
      <c r="D8700" s="61">
        <v>76.16</v>
      </c>
      <c r="E8700" s="224">
        <v>0.63629999999999998</v>
      </c>
    </row>
    <row r="8701" spans="1:5" x14ac:dyDescent="0.2">
      <c r="A8701" s="223">
        <v>91961</v>
      </c>
      <c r="B8701" s="7" t="s">
        <v>8520</v>
      </c>
      <c r="C8701" s="60" t="s">
        <v>43</v>
      </c>
      <c r="D8701" s="61">
        <v>65.099999999999994</v>
      </c>
      <c r="E8701" s="224">
        <v>0.63060000000000005</v>
      </c>
    </row>
    <row r="8702" spans="1:5" x14ac:dyDescent="0.2">
      <c r="A8702" s="223">
        <v>91960</v>
      </c>
      <c r="B8702" s="7" t="s">
        <v>8521</v>
      </c>
      <c r="C8702" s="60" t="s">
        <v>43</v>
      </c>
      <c r="D8702" s="61">
        <v>52.83</v>
      </c>
      <c r="E8702" s="224">
        <v>0.6351</v>
      </c>
    </row>
    <row r="8703" spans="1:5" x14ac:dyDescent="0.2">
      <c r="A8703" s="223">
        <v>91969</v>
      </c>
      <c r="B8703" s="7" t="s">
        <v>8522</v>
      </c>
      <c r="C8703" s="60" t="s">
        <v>43</v>
      </c>
      <c r="D8703" s="61">
        <v>89.65</v>
      </c>
      <c r="E8703" s="224">
        <v>0.62419999999999998</v>
      </c>
    </row>
    <row r="8704" spans="1:5" x14ac:dyDescent="0.2">
      <c r="A8704" s="223">
        <v>91968</v>
      </c>
      <c r="B8704" s="7" t="s">
        <v>8523</v>
      </c>
      <c r="C8704" s="60" t="s">
        <v>43</v>
      </c>
      <c r="D8704" s="61">
        <v>77.38</v>
      </c>
      <c r="E8704" s="224">
        <v>0.62629999999999997</v>
      </c>
    </row>
    <row r="8705" spans="1:5" x14ac:dyDescent="0.2">
      <c r="A8705" s="223">
        <v>91985</v>
      </c>
      <c r="B8705" s="7" t="s">
        <v>8524</v>
      </c>
      <c r="C8705" s="60" t="s">
        <v>43</v>
      </c>
      <c r="D8705" s="61">
        <v>32.08</v>
      </c>
      <c r="E8705" s="224">
        <v>0.65800000000000003</v>
      </c>
    </row>
    <row r="8706" spans="1:5" x14ac:dyDescent="0.2">
      <c r="A8706" s="223">
        <v>91984</v>
      </c>
      <c r="B8706" s="7" t="s">
        <v>8525</v>
      </c>
      <c r="C8706" s="60" t="s">
        <v>43</v>
      </c>
      <c r="D8706" s="61">
        <v>19.809999999999999</v>
      </c>
      <c r="E8706" s="224">
        <v>0.68700000000000006</v>
      </c>
    </row>
    <row r="8707" spans="1:5" x14ac:dyDescent="0.2">
      <c r="A8707" s="223">
        <v>91989</v>
      </c>
      <c r="B8707" s="7" t="s">
        <v>8526</v>
      </c>
      <c r="C8707" s="60" t="s">
        <v>43</v>
      </c>
      <c r="D8707" s="61">
        <v>36.44</v>
      </c>
      <c r="E8707" s="224">
        <v>0.57930000000000004</v>
      </c>
    </row>
    <row r="8708" spans="1:5" x14ac:dyDescent="0.2">
      <c r="A8708" s="223">
        <v>91988</v>
      </c>
      <c r="B8708" s="7" t="s">
        <v>8527</v>
      </c>
      <c r="C8708" s="60" t="s">
        <v>43</v>
      </c>
      <c r="D8708" s="61">
        <v>24.17</v>
      </c>
      <c r="E8708" s="224">
        <v>0.56310000000000004</v>
      </c>
    </row>
    <row r="8709" spans="1:5" x14ac:dyDescent="0.2">
      <c r="A8709" s="223">
        <v>92023</v>
      </c>
      <c r="B8709" s="7" t="s">
        <v>8528</v>
      </c>
      <c r="C8709" s="60" t="s">
        <v>43</v>
      </c>
      <c r="D8709" s="61">
        <v>56.6</v>
      </c>
      <c r="E8709" s="224">
        <v>0.63619999999999999</v>
      </c>
    </row>
    <row r="8710" spans="1:5" x14ac:dyDescent="0.2">
      <c r="A8710" s="223">
        <v>92022</v>
      </c>
      <c r="B8710" s="7" t="s">
        <v>8529</v>
      </c>
      <c r="C8710" s="60" t="s">
        <v>43</v>
      </c>
      <c r="D8710" s="61">
        <v>44.33</v>
      </c>
      <c r="E8710" s="224">
        <v>0.6431</v>
      </c>
    </row>
    <row r="8711" spans="1:5" x14ac:dyDescent="0.2">
      <c r="A8711" s="223">
        <v>92025</v>
      </c>
      <c r="B8711" s="7" t="s">
        <v>8530</v>
      </c>
      <c r="C8711" s="60" t="s">
        <v>43</v>
      </c>
      <c r="D8711" s="61">
        <v>79.98</v>
      </c>
      <c r="E8711" s="224">
        <v>0.63729999999999998</v>
      </c>
    </row>
    <row r="8712" spans="1:5" x14ac:dyDescent="0.2">
      <c r="A8712" s="223">
        <v>92024</v>
      </c>
      <c r="B8712" s="7" t="s">
        <v>8531</v>
      </c>
      <c r="C8712" s="60" t="s">
        <v>43</v>
      </c>
      <c r="D8712" s="61">
        <v>67.709999999999994</v>
      </c>
      <c r="E8712" s="224">
        <v>0.64200000000000002</v>
      </c>
    </row>
    <row r="8713" spans="1:5" x14ac:dyDescent="0.2">
      <c r="A8713" s="223">
        <v>91957</v>
      </c>
      <c r="B8713" s="7" t="s">
        <v>8532</v>
      </c>
      <c r="C8713" s="60" t="s">
        <v>43</v>
      </c>
      <c r="D8713" s="61">
        <v>57.82</v>
      </c>
      <c r="E8713" s="224">
        <v>0.62280000000000002</v>
      </c>
    </row>
    <row r="8714" spans="1:5" x14ac:dyDescent="0.2">
      <c r="A8714" s="223">
        <v>91956</v>
      </c>
      <c r="B8714" s="7" t="s">
        <v>8533</v>
      </c>
      <c r="C8714" s="60" t="s">
        <v>43</v>
      </c>
      <c r="D8714" s="61">
        <v>45.55</v>
      </c>
      <c r="E8714" s="224">
        <v>0.62590000000000001</v>
      </c>
    </row>
    <row r="8715" spans="1:5" x14ac:dyDescent="0.2">
      <c r="A8715" s="223">
        <v>91963</v>
      </c>
      <c r="B8715" s="7" t="s">
        <v>8534</v>
      </c>
      <c r="C8715" s="60" t="s">
        <v>43</v>
      </c>
      <c r="D8715" s="61">
        <v>82.42</v>
      </c>
      <c r="E8715" s="224">
        <v>0.61839999999999995</v>
      </c>
    </row>
    <row r="8716" spans="1:5" x14ac:dyDescent="0.2">
      <c r="A8716" s="223">
        <v>91962</v>
      </c>
      <c r="B8716" s="7" t="s">
        <v>8535</v>
      </c>
      <c r="C8716" s="60" t="s">
        <v>43</v>
      </c>
      <c r="D8716" s="61">
        <v>70.150000000000006</v>
      </c>
      <c r="E8716" s="224">
        <v>0.61970000000000003</v>
      </c>
    </row>
    <row r="8717" spans="1:5" x14ac:dyDescent="0.2">
      <c r="A8717" s="223">
        <v>91953</v>
      </c>
      <c r="B8717" s="7" t="s">
        <v>8536</v>
      </c>
      <c r="C8717" s="60" t="s">
        <v>43</v>
      </c>
      <c r="D8717" s="61">
        <v>33.28</v>
      </c>
      <c r="E8717" s="224">
        <v>0.63429999999999997</v>
      </c>
    </row>
    <row r="8718" spans="1:5" x14ac:dyDescent="0.2">
      <c r="A8718" s="223">
        <v>91952</v>
      </c>
      <c r="B8718" s="7" t="s">
        <v>8537</v>
      </c>
      <c r="C8718" s="60" t="s">
        <v>43</v>
      </c>
      <c r="D8718" s="61">
        <v>21.01</v>
      </c>
      <c r="E8718" s="224">
        <v>0.64780000000000004</v>
      </c>
    </row>
    <row r="8719" spans="1:5" x14ac:dyDescent="0.2">
      <c r="A8719" s="223">
        <v>92035</v>
      </c>
      <c r="B8719" s="7" t="s">
        <v>8538</v>
      </c>
      <c r="C8719" s="60" t="s">
        <v>43</v>
      </c>
      <c r="D8719" s="61">
        <v>81.2</v>
      </c>
      <c r="E8719" s="224">
        <v>0.62770000000000004</v>
      </c>
    </row>
    <row r="8720" spans="1:5" x14ac:dyDescent="0.2">
      <c r="A8720" s="223">
        <v>92034</v>
      </c>
      <c r="B8720" s="7" t="s">
        <v>8539</v>
      </c>
      <c r="C8720" s="60" t="s">
        <v>43</v>
      </c>
      <c r="D8720" s="61">
        <v>68.930000000000007</v>
      </c>
      <c r="E8720" s="224">
        <v>0.63060000000000005</v>
      </c>
    </row>
    <row r="8721" spans="1:5" x14ac:dyDescent="0.2">
      <c r="A8721" s="223">
        <v>92027</v>
      </c>
      <c r="B8721" s="7" t="s">
        <v>8540</v>
      </c>
      <c r="C8721" s="60" t="s">
        <v>43</v>
      </c>
      <c r="D8721" s="61">
        <v>73.97</v>
      </c>
      <c r="E8721" s="224">
        <v>0.62160000000000004</v>
      </c>
    </row>
    <row r="8722" spans="1:5" x14ac:dyDescent="0.2">
      <c r="A8722" s="223">
        <v>92026</v>
      </c>
      <c r="B8722" s="7" t="s">
        <v>8541</v>
      </c>
      <c r="C8722" s="60" t="s">
        <v>43</v>
      </c>
      <c r="D8722" s="61">
        <v>61.7</v>
      </c>
      <c r="E8722" s="224">
        <v>0.62370000000000003</v>
      </c>
    </row>
    <row r="8723" spans="1:5" x14ac:dyDescent="0.2">
      <c r="A8723" s="223">
        <v>91965</v>
      </c>
      <c r="B8723" s="7" t="s">
        <v>8542</v>
      </c>
      <c r="C8723" s="60" t="s">
        <v>43</v>
      </c>
      <c r="D8723" s="61">
        <v>75.19</v>
      </c>
      <c r="E8723" s="224">
        <v>0.61150000000000004</v>
      </c>
    </row>
    <row r="8724" spans="1:5" x14ac:dyDescent="0.2">
      <c r="A8724" s="223">
        <v>91964</v>
      </c>
      <c r="B8724" s="7" t="s">
        <v>8543</v>
      </c>
      <c r="C8724" s="60" t="s">
        <v>43</v>
      </c>
      <c r="D8724" s="61">
        <v>62.92</v>
      </c>
      <c r="E8724" s="224">
        <v>0.61160000000000003</v>
      </c>
    </row>
    <row r="8725" spans="1:5" x14ac:dyDescent="0.2">
      <c r="A8725" s="223">
        <v>91973</v>
      </c>
      <c r="B8725" s="7" t="s">
        <v>8544</v>
      </c>
      <c r="C8725" s="60" t="s">
        <v>43</v>
      </c>
      <c r="D8725" s="61">
        <v>105.81</v>
      </c>
      <c r="E8725" s="224">
        <v>0.59260000000000002</v>
      </c>
    </row>
    <row r="8726" spans="1:5" x14ac:dyDescent="0.2">
      <c r="A8726" s="223">
        <v>91972</v>
      </c>
      <c r="B8726" s="7" t="s">
        <v>8545</v>
      </c>
      <c r="C8726" s="60" t="s">
        <v>43</v>
      </c>
      <c r="D8726" s="61">
        <v>87.99</v>
      </c>
      <c r="E8726" s="224">
        <v>0.61270000000000002</v>
      </c>
    </row>
    <row r="8727" spans="1:5" x14ac:dyDescent="0.2">
      <c r="A8727" s="223">
        <v>91959</v>
      </c>
      <c r="B8727" s="7" t="s">
        <v>8546</v>
      </c>
      <c r="C8727" s="60" t="s">
        <v>43</v>
      </c>
      <c r="D8727" s="61">
        <v>50.64</v>
      </c>
      <c r="E8727" s="224">
        <v>0.61350000000000005</v>
      </c>
    </row>
    <row r="8728" spans="1:5" x14ac:dyDescent="0.2">
      <c r="A8728" s="223">
        <v>91958</v>
      </c>
      <c r="B8728" s="7" t="s">
        <v>8547</v>
      </c>
      <c r="C8728" s="60" t="s">
        <v>43</v>
      </c>
      <c r="D8728" s="61">
        <v>38.369999999999997</v>
      </c>
      <c r="E8728" s="224">
        <v>0.61429999999999996</v>
      </c>
    </row>
    <row r="8729" spans="1:5" x14ac:dyDescent="0.2">
      <c r="A8729" s="223">
        <v>91971</v>
      </c>
      <c r="B8729" s="7" t="s">
        <v>8548</v>
      </c>
      <c r="C8729" s="60" t="s">
        <v>43</v>
      </c>
      <c r="D8729" s="61">
        <v>98.53</v>
      </c>
      <c r="E8729" s="224">
        <v>0.58520000000000005</v>
      </c>
    </row>
    <row r="8730" spans="1:5" x14ac:dyDescent="0.2">
      <c r="A8730" s="223">
        <v>91970</v>
      </c>
      <c r="B8730" s="7" t="s">
        <v>8549</v>
      </c>
      <c r="C8730" s="60" t="s">
        <v>43</v>
      </c>
      <c r="D8730" s="61">
        <v>80.709999999999994</v>
      </c>
      <c r="E8730" s="224">
        <v>0.60550000000000004</v>
      </c>
    </row>
    <row r="8731" spans="1:5" x14ac:dyDescent="0.2">
      <c r="A8731" s="223">
        <v>91967</v>
      </c>
      <c r="B8731" s="7" t="s">
        <v>8550</v>
      </c>
      <c r="C8731" s="60" t="s">
        <v>43</v>
      </c>
      <c r="D8731" s="61">
        <v>68.02</v>
      </c>
      <c r="E8731" s="224">
        <v>0.60350000000000004</v>
      </c>
    </row>
    <row r="8732" spans="1:5" x14ac:dyDescent="0.2">
      <c r="A8732" s="223">
        <v>91966</v>
      </c>
      <c r="B8732" s="7" t="s">
        <v>8551</v>
      </c>
      <c r="C8732" s="60" t="s">
        <v>43</v>
      </c>
      <c r="D8732" s="61">
        <v>55.75</v>
      </c>
      <c r="E8732" s="224">
        <v>0.6018</v>
      </c>
    </row>
    <row r="8733" spans="1:5" x14ac:dyDescent="0.2">
      <c r="A8733" s="223">
        <v>91975</v>
      </c>
      <c r="B8733" s="7" t="s">
        <v>8552</v>
      </c>
      <c r="C8733" s="60" t="s">
        <v>43</v>
      </c>
      <c r="D8733" s="61">
        <v>91.3</v>
      </c>
      <c r="E8733" s="224">
        <v>0.57689999999999997</v>
      </c>
    </row>
    <row r="8734" spans="1:5" x14ac:dyDescent="0.2">
      <c r="A8734" s="223">
        <v>91974</v>
      </c>
      <c r="B8734" s="7" t="s">
        <v>8553</v>
      </c>
      <c r="C8734" s="60" t="s">
        <v>43</v>
      </c>
      <c r="D8734" s="61">
        <v>73.48</v>
      </c>
      <c r="E8734" s="224">
        <v>0.59719999999999995</v>
      </c>
    </row>
    <row r="8735" spans="1:5" x14ac:dyDescent="0.2">
      <c r="A8735" s="223">
        <v>91977</v>
      </c>
      <c r="B8735" s="7" t="s">
        <v>8554</v>
      </c>
      <c r="C8735" s="60" t="s">
        <v>43</v>
      </c>
      <c r="D8735" s="61">
        <v>126.11</v>
      </c>
      <c r="E8735" s="224">
        <v>0.57630000000000003</v>
      </c>
    </row>
    <row r="8736" spans="1:5" x14ac:dyDescent="0.2">
      <c r="A8736" s="223">
        <v>91976</v>
      </c>
      <c r="B8736" s="7" t="s">
        <v>8555</v>
      </c>
      <c r="C8736" s="60" t="s">
        <v>43</v>
      </c>
      <c r="D8736" s="61">
        <v>108.29</v>
      </c>
      <c r="E8736" s="224">
        <v>0.59</v>
      </c>
    </row>
    <row r="8737" spans="1:5" x14ac:dyDescent="0.2">
      <c r="A8737" s="223">
        <v>91874</v>
      </c>
      <c r="B8737" s="7" t="s">
        <v>8556</v>
      </c>
      <c r="C8737" s="60" t="s">
        <v>43</v>
      </c>
      <c r="D8737" s="61">
        <v>8.06</v>
      </c>
      <c r="E8737" s="224">
        <v>0.87970000000000004</v>
      </c>
    </row>
    <row r="8738" spans="1:5" x14ac:dyDescent="0.2">
      <c r="A8738" s="223">
        <v>91878</v>
      </c>
      <c r="B8738" s="7" t="s">
        <v>8557</v>
      </c>
      <c r="C8738" s="60" t="s">
        <v>43</v>
      </c>
      <c r="D8738" s="61">
        <v>6.36</v>
      </c>
      <c r="E8738" s="224">
        <v>0.84750000000000003</v>
      </c>
    </row>
    <row r="8739" spans="1:5" x14ac:dyDescent="0.2">
      <c r="A8739" s="223">
        <v>91882</v>
      </c>
      <c r="B8739" s="7" t="s">
        <v>8558</v>
      </c>
      <c r="C8739" s="60" t="s">
        <v>43</v>
      </c>
      <c r="D8739" s="61">
        <v>11.59</v>
      </c>
      <c r="E8739" s="224">
        <v>0.9163</v>
      </c>
    </row>
    <row r="8740" spans="1:5" x14ac:dyDescent="0.2">
      <c r="A8740" s="223">
        <v>91875</v>
      </c>
      <c r="B8740" s="7" t="s">
        <v>8559</v>
      </c>
      <c r="C8740" s="60" t="s">
        <v>43</v>
      </c>
      <c r="D8740" s="61">
        <v>9.4700000000000006</v>
      </c>
      <c r="E8740" s="224">
        <v>0.84789999999999999</v>
      </c>
    </row>
    <row r="8741" spans="1:5" x14ac:dyDescent="0.2">
      <c r="A8741" s="223">
        <v>91879</v>
      </c>
      <c r="B8741" s="7" t="s">
        <v>8560</v>
      </c>
      <c r="C8741" s="60" t="s">
        <v>43</v>
      </c>
      <c r="D8741" s="61">
        <v>7.77</v>
      </c>
      <c r="E8741" s="224">
        <v>0.81469999999999998</v>
      </c>
    </row>
    <row r="8742" spans="1:5" x14ac:dyDescent="0.2">
      <c r="A8742" s="223">
        <v>91884</v>
      </c>
      <c r="B8742" s="7" t="s">
        <v>8561</v>
      </c>
      <c r="C8742" s="60" t="s">
        <v>43</v>
      </c>
      <c r="D8742" s="61">
        <v>12.99</v>
      </c>
      <c r="E8742" s="224">
        <v>0.8891</v>
      </c>
    </row>
    <row r="8743" spans="1:5" x14ac:dyDescent="0.2">
      <c r="A8743" s="223">
        <v>91876</v>
      </c>
      <c r="B8743" s="7" t="s">
        <v>8562</v>
      </c>
      <c r="C8743" s="60" t="s">
        <v>43</v>
      </c>
      <c r="D8743" s="61">
        <v>11.38</v>
      </c>
      <c r="E8743" s="224">
        <v>0.82430000000000003</v>
      </c>
    </row>
    <row r="8744" spans="1:5" x14ac:dyDescent="0.2">
      <c r="A8744" s="223">
        <v>91880</v>
      </c>
      <c r="B8744" s="7" t="s">
        <v>8563</v>
      </c>
      <c r="C8744" s="60" t="s">
        <v>43</v>
      </c>
      <c r="D8744" s="61">
        <v>9.68</v>
      </c>
      <c r="E8744" s="224">
        <v>0.79339999999999999</v>
      </c>
    </row>
    <row r="8745" spans="1:5" x14ac:dyDescent="0.2">
      <c r="A8745" s="223">
        <v>91885</v>
      </c>
      <c r="B8745" s="7" t="s">
        <v>8564</v>
      </c>
      <c r="C8745" s="60" t="s">
        <v>43</v>
      </c>
      <c r="D8745" s="61">
        <v>14.84</v>
      </c>
      <c r="E8745" s="224">
        <v>0.86519999999999997</v>
      </c>
    </row>
    <row r="8746" spans="1:5" x14ac:dyDescent="0.2">
      <c r="A8746" s="223">
        <v>91877</v>
      </c>
      <c r="B8746" s="7" t="s">
        <v>8565</v>
      </c>
      <c r="C8746" s="60" t="s">
        <v>43</v>
      </c>
      <c r="D8746" s="61">
        <v>14.02</v>
      </c>
      <c r="E8746" s="224">
        <v>0.7782</v>
      </c>
    </row>
    <row r="8747" spans="1:5" x14ac:dyDescent="0.2">
      <c r="A8747" s="223">
        <v>91881</v>
      </c>
      <c r="B8747" s="7" t="s">
        <v>8566</v>
      </c>
      <c r="C8747" s="60" t="s">
        <v>43</v>
      </c>
      <c r="D8747" s="61">
        <v>12.32</v>
      </c>
      <c r="E8747" s="224">
        <v>0.74760000000000004</v>
      </c>
    </row>
    <row r="8748" spans="1:5" x14ac:dyDescent="0.2">
      <c r="A8748" s="223">
        <v>91886</v>
      </c>
      <c r="B8748" s="7" t="s">
        <v>8567</v>
      </c>
      <c r="C8748" s="60" t="s">
        <v>43</v>
      </c>
      <c r="D8748" s="61">
        <v>17.420000000000002</v>
      </c>
      <c r="E8748" s="224">
        <v>0.82150000000000001</v>
      </c>
    </row>
    <row r="8749" spans="1:5" x14ac:dyDescent="0.2">
      <c r="A8749" s="223">
        <v>91945</v>
      </c>
      <c r="B8749" s="7" t="s">
        <v>8568</v>
      </c>
      <c r="C8749" s="60" t="s">
        <v>43</v>
      </c>
      <c r="D8749" s="61">
        <v>15.74</v>
      </c>
      <c r="E8749" s="224">
        <v>0.69699999999999995</v>
      </c>
    </row>
    <row r="8750" spans="1:5" x14ac:dyDescent="0.2">
      <c r="A8750" s="223">
        <v>91947</v>
      </c>
      <c r="B8750" s="7" t="s">
        <v>8569</v>
      </c>
      <c r="C8750" s="60" t="s">
        <v>43</v>
      </c>
      <c r="D8750" s="61">
        <v>10.1</v>
      </c>
      <c r="E8750" s="224">
        <v>0.52769999999999995</v>
      </c>
    </row>
    <row r="8751" spans="1:5" x14ac:dyDescent="0.2">
      <c r="A8751" s="223">
        <v>91946</v>
      </c>
      <c r="B8751" s="7" t="s">
        <v>8570</v>
      </c>
      <c r="C8751" s="60" t="s">
        <v>43</v>
      </c>
      <c r="D8751" s="61">
        <v>12.27</v>
      </c>
      <c r="E8751" s="224">
        <v>0.61119999999999997</v>
      </c>
    </row>
    <row r="8752" spans="1:5" x14ac:dyDescent="0.2">
      <c r="A8752" s="223">
        <v>91949</v>
      </c>
      <c r="B8752" s="7" t="s">
        <v>8571</v>
      </c>
      <c r="C8752" s="60" t="s">
        <v>43</v>
      </c>
      <c r="D8752" s="61">
        <v>22.05</v>
      </c>
      <c r="E8752" s="224">
        <v>0.59050000000000002</v>
      </c>
    </row>
    <row r="8753" spans="1:5" x14ac:dyDescent="0.2">
      <c r="A8753" s="223">
        <v>91951</v>
      </c>
      <c r="B8753" s="7" t="s">
        <v>8572</v>
      </c>
      <c r="C8753" s="60" t="s">
        <v>43</v>
      </c>
      <c r="D8753" s="61">
        <v>15.3</v>
      </c>
      <c r="E8753" s="224">
        <v>0.4098</v>
      </c>
    </row>
    <row r="8754" spans="1:5" x14ac:dyDescent="0.2">
      <c r="A8754" s="223">
        <v>91950</v>
      </c>
      <c r="B8754" s="7" t="s">
        <v>8573</v>
      </c>
      <c r="C8754" s="60" t="s">
        <v>43</v>
      </c>
      <c r="D8754" s="61">
        <v>17.82</v>
      </c>
      <c r="E8754" s="224">
        <v>0.49330000000000002</v>
      </c>
    </row>
    <row r="8755" spans="1:5" x14ac:dyDescent="0.2">
      <c r="A8755" s="223">
        <v>91992</v>
      </c>
      <c r="B8755" s="7" t="s">
        <v>8574</v>
      </c>
      <c r="C8755" s="60" t="s">
        <v>43</v>
      </c>
      <c r="D8755" s="61">
        <v>50.66</v>
      </c>
      <c r="E8755" s="224">
        <v>0.73960000000000004</v>
      </c>
    </row>
    <row r="8756" spans="1:5" x14ac:dyDescent="0.2">
      <c r="A8756" s="223">
        <v>91990</v>
      </c>
      <c r="B8756" s="7" t="s">
        <v>8575</v>
      </c>
      <c r="C8756" s="60" t="s">
        <v>43</v>
      </c>
      <c r="D8756" s="61">
        <v>38.39</v>
      </c>
      <c r="E8756" s="224">
        <v>0.78069999999999995</v>
      </c>
    </row>
    <row r="8757" spans="1:5" x14ac:dyDescent="0.2">
      <c r="A8757" s="223">
        <v>91993</v>
      </c>
      <c r="B8757" s="7" t="s">
        <v>8576</v>
      </c>
      <c r="C8757" s="60" t="s">
        <v>43</v>
      </c>
      <c r="D8757" s="61">
        <v>53.02</v>
      </c>
      <c r="E8757" s="224">
        <v>0.70669999999999999</v>
      </c>
    </row>
    <row r="8758" spans="1:5" x14ac:dyDescent="0.2">
      <c r="A8758" s="223">
        <v>91991</v>
      </c>
      <c r="B8758" s="7" t="s">
        <v>8577</v>
      </c>
      <c r="C8758" s="60" t="s">
        <v>43</v>
      </c>
      <c r="D8758" s="61">
        <v>40.75</v>
      </c>
      <c r="E8758" s="224">
        <v>0.73550000000000004</v>
      </c>
    </row>
    <row r="8759" spans="1:5" x14ac:dyDescent="0.2">
      <c r="A8759" s="223">
        <v>92000</v>
      </c>
      <c r="B8759" s="7" t="s">
        <v>8578</v>
      </c>
      <c r="C8759" s="60" t="s">
        <v>43</v>
      </c>
      <c r="D8759" s="61">
        <v>34.880000000000003</v>
      </c>
      <c r="E8759" s="224">
        <v>0.62180000000000002</v>
      </c>
    </row>
    <row r="8760" spans="1:5" x14ac:dyDescent="0.2">
      <c r="A8760" s="223">
        <v>91998</v>
      </c>
      <c r="B8760" s="7" t="s">
        <v>8579</v>
      </c>
      <c r="C8760" s="60" t="s">
        <v>43</v>
      </c>
      <c r="D8760" s="61">
        <v>22.61</v>
      </c>
      <c r="E8760" s="224">
        <v>0.62760000000000005</v>
      </c>
    </row>
    <row r="8761" spans="1:5" x14ac:dyDescent="0.2">
      <c r="A8761" s="223">
        <v>92001</v>
      </c>
      <c r="B8761" s="7" t="s">
        <v>8580</v>
      </c>
      <c r="C8761" s="60" t="s">
        <v>43</v>
      </c>
      <c r="D8761" s="61">
        <v>37.24</v>
      </c>
      <c r="E8761" s="224">
        <v>0.58240000000000003</v>
      </c>
    </row>
    <row r="8762" spans="1:5" x14ac:dyDescent="0.2">
      <c r="A8762" s="223">
        <v>91999</v>
      </c>
      <c r="B8762" s="7" t="s">
        <v>8581</v>
      </c>
      <c r="C8762" s="60" t="s">
        <v>43</v>
      </c>
      <c r="D8762" s="61">
        <v>24.97</v>
      </c>
      <c r="E8762" s="224">
        <v>0.56830000000000003</v>
      </c>
    </row>
    <row r="8763" spans="1:5" x14ac:dyDescent="0.2">
      <c r="A8763" s="223">
        <v>92008</v>
      </c>
      <c r="B8763" s="7" t="s">
        <v>8582</v>
      </c>
      <c r="C8763" s="60" t="s">
        <v>43</v>
      </c>
      <c r="D8763" s="61">
        <v>53.8</v>
      </c>
      <c r="E8763" s="224">
        <v>0.59830000000000005</v>
      </c>
    </row>
    <row r="8764" spans="1:5" x14ac:dyDescent="0.2">
      <c r="A8764" s="223">
        <v>92006</v>
      </c>
      <c r="B8764" s="7" t="s">
        <v>8583</v>
      </c>
      <c r="C8764" s="60" t="s">
        <v>43</v>
      </c>
      <c r="D8764" s="61">
        <v>41.53</v>
      </c>
      <c r="E8764" s="224">
        <v>0.59450000000000003</v>
      </c>
    </row>
    <row r="8765" spans="1:5" x14ac:dyDescent="0.2">
      <c r="A8765" s="223">
        <v>92009</v>
      </c>
      <c r="B8765" s="7" t="s">
        <v>8584</v>
      </c>
      <c r="C8765" s="60" t="s">
        <v>43</v>
      </c>
      <c r="D8765" s="61">
        <v>58.52</v>
      </c>
      <c r="E8765" s="224">
        <v>0.55010000000000003</v>
      </c>
    </row>
    <row r="8766" spans="1:5" x14ac:dyDescent="0.2">
      <c r="A8766" s="223">
        <v>92007</v>
      </c>
      <c r="B8766" s="7" t="s">
        <v>8585</v>
      </c>
      <c r="C8766" s="60" t="s">
        <v>43</v>
      </c>
      <c r="D8766" s="61">
        <v>46.25</v>
      </c>
      <c r="E8766" s="224">
        <v>0.53380000000000005</v>
      </c>
    </row>
    <row r="8767" spans="1:5" x14ac:dyDescent="0.2">
      <c r="A8767" s="223">
        <v>92016</v>
      </c>
      <c r="B8767" s="7" t="s">
        <v>8586</v>
      </c>
      <c r="C8767" s="60" t="s">
        <v>43</v>
      </c>
      <c r="D8767" s="61">
        <v>72.73</v>
      </c>
      <c r="E8767" s="224">
        <v>0.58709999999999996</v>
      </c>
    </row>
    <row r="8768" spans="1:5" x14ac:dyDescent="0.2">
      <c r="A8768" s="223">
        <v>92014</v>
      </c>
      <c r="B8768" s="7" t="s">
        <v>8587</v>
      </c>
      <c r="C8768" s="60" t="s">
        <v>43</v>
      </c>
      <c r="D8768" s="61">
        <v>60.46</v>
      </c>
      <c r="E8768" s="224">
        <v>0.58220000000000005</v>
      </c>
    </row>
    <row r="8769" spans="1:5" x14ac:dyDescent="0.2">
      <c r="A8769" s="223">
        <v>92017</v>
      </c>
      <c r="B8769" s="7" t="s">
        <v>8588</v>
      </c>
      <c r="C8769" s="60" t="s">
        <v>43</v>
      </c>
      <c r="D8769" s="61">
        <v>79.81</v>
      </c>
      <c r="E8769" s="224">
        <v>0.53500000000000003</v>
      </c>
    </row>
    <row r="8770" spans="1:5" x14ac:dyDescent="0.2">
      <c r="A8770" s="223">
        <v>92015</v>
      </c>
      <c r="B8770" s="7" t="s">
        <v>8589</v>
      </c>
      <c r="C8770" s="60" t="s">
        <v>43</v>
      </c>
      <c r="D8770" s="61">
        <v>67.540000000000006</v>
      </c>
      <c r="E8770" s="224">
        <v>0.5212</v>
      </c>
    </row>
    <row r="8771" spans="1:5" x14ac:dyDescent="0.2">
      <c r="A8771" s="223">
        <v>92019</v>
      </c>
      <c r="B8771" s="7" t="s">
        <v>8590</v>
      </c>
      <c r="C8771" s="60" t="s">
        <v>43</v>
      </c>
      <c r="D8771" s="61">
        <v>97.85</v>
      </c>
      <c r="E8771" s="224">
        <v>0.5635</v>
      </c>
    </row>
    <row r="8772" spans="1:5" x14ac:dyDescent="0.2">
      <c r="A8772" s="223">
        <v>92018</v>
      </c>
      <c r="B8772" s="7" t="s">
        <v>8591</v>
      </c>
      <c r="C8772" s="60" t="s">
        <v>43</v>
      </c>
      <c r="D8772" s="61">
        <v>80.03</v>
      </c>
      <c r="E8772" s="224">
        <v>0.57920000000000005</v>
      </c>
    </row>
    <row r="8773" spans="1:5" x14ac:dyDescent="0.2">
      <c r="A8773" s="223">
        <v>92021</v>
      </c>
      <c r="B8773" s="7" t="s">
        <v>8592</v>
      </c>
      <c r="C8773" s="60" t="s">
        <v>43</v>
      </c>
      <c r="D8773" s="61">
        <v>135.99</v>
      </c>
      <c r="E8773" s="224">
        <v>0.56210000000000004</v>
      </c>
    </row>
    <row r="8774" spans="1:5" x14ac:dyDescent="0.2">
      <c r="A8774" s="223">
        <v>92020</v>
      </c>
      <c r="B8774" s="7" t="s">
        <v>8593</v>
      </c>
      <c r="C8774" s="60" t="s">
        <v>43</v>
      </c>
      <c r="D8774" s="61">
        <v>118.17</v>
      </c>
      <c r="E8774" s="224">
        <v>0.57250000000000001</v>
      </c>
    </row>
    <row r="8775" spans="1:5" x14ac:dyDescent="0.2">
      <c r="A8775" s="223">
        <v>91996</v>
      </c>
      <c r="B8775" s="7" t="s">
        <v>8594</v>
      </c>
      <c r="C8775" s="60" t="s">
        <v>43</v>
      </c>
      <c r="D8775" s="61">
        <v>39.29</v>
      </c>
      <c r="E8775" s="224">
        <v>0.6643</v>
      </c>
    </row>
    <row r="8776" spans="1:5" x14ac:dyDescent="0.2">
      <c r="A8776" s="223">
        <v>91994</v>
      </c>
      <c r="B8776" s="7" t="s">
        <v>8595</v>
      </c>
      <c r="C8776" s="60" t="s">
        <v>43</v>
      </c>
      <c r="D8776" s="61">
        <v>27.02</v>
      </c>
      <c r="E8776" s="224">
        <v>0.68840000000000001</v>
      </c>
    </row>
    <row r="8777" spans="1:5" x14ac:dyDescent="0.2">
      <c r="A8777" s="223">
        <v>91997</v>
      </c>
      <c r="B8777" s="7" t="s">
        <v>8596</v>
      </c>
      <c r="C8777" s="60" t="s">
        <v>43</v>
      </c>
      <c r="D8777" s="61">
        <v>41.65</v>
      </c>
      <c r="E8777" s="224">
        <v>0.62670000000000003</v>
      </c>
    </row>
    <row r="8778" spans="1:5" x14ac:dyDescent="0.2">
      <c r="A8778" s="223">
        <v>91995</v>
      </c>
      <c r="B8778" s="7" t="s">
        <v>8597</v>
      </c>
      <c r="C8778" s="60" t="s">
        <v>43</v>
      </c>
      <c r="D8778" s="61">
        <v>29.38</v>
      </c>
      <c r="E8778" s="224">
        <v>0.6331</v>
      </c>
    </row>
    <row r="8779" spans="1:5" x14ac:dyDescent="0.2">
      <c r="A8779" s="223">
        <v>92004</v>
      </c>
      <c r="B8779" s="7" t="s">
        <v>8598</v>
      </c>
      <c r="C8779" s="60" t="s">
        <v>43</v>
      </c>
      <c r="D8779" s="61">
        <v>62.66</v>
      </c>
      <c r="E8779" s="224">
        <v>0.65510000000000002</v>
      </c>
    </row>
    <row r="8780" spans="1:5" x14ac:dyDescent="0.2">
      <c r="A8780" s="223">
        <v>92002</v>
      </c>
      <c r="B8780" s="7" t="s">
        <v>8599</v>
      </c>
      <c r="C8780" s="60" t="s">
        <v>43</v>
      </c>
      <c r="D8780" s="61">
        <v>50.39</v>
      </c>
      <c r="E8780" s="224">
        <v>0.66579999999999995</v>
      </c>
    </row>
    <row r="8781" spans="1:5" x14ac:dyDescent="0.2">
      <c r="A8781" s="223">
        <v>92005</v>
      </c>
      <c r="B8781" s="7" t="s">
        <v>8600</v>
      </c>
      <c r="C8781" s="60" t="s">
        <v>43</v>
      </c>
      <c r="D8781" s="61">
        <v>67.38</v>
      </c>
      <c r="E8781" s="224">
        <v>0.60919999999999996</v>
      </c>
    </row>
    <row r="8782" spans="1:5" x14ac:dyDescent="0.2">
      <c r="A8782" s="223">
        <v>92003</v>
      </c>
      <c r="B8782" s="7" t="s">
        <v>8601</v>
      </c>
      <c r="C8782" s="60" t="s">
        <v>43</v>
      </c>
      <c r="D8782" s="61">
        <v>55.11</v>
      </c>
      <c r="E8782" s="224">
        <v>0.60880000000000001</v>
      </c>
    </row>
    <row r="8783" spans="1:5" x14ac:dyDescent="0.2">
      <c r="A8783" s="223">
        <v>92012</v>
      </c>
      <c r="B8783" s="7" t="s">
        <v>8602</v>
      </c>
      <c r="C8783" s="60" t="s">
        <v>43</v>
      </c>
      <c r="D8783" s="61">
        <v>85.99</v>
      </c>
      <c r="E8783" s="224">
        <v>0.65080000000000005</v>
      </c>
    </row>
    <row r="8784" spans="1:5" x14ac:dyDescent="0.2">
      <c r="A8784" s="223">
        <v>92010</v>
      </c>
      <c r="B8784" s="7" t="s">
        <v>8603</v>
      </c>
      <c r="C8784" s="60" t="s">
        <v>43</v>
      </c>
      <c r="D8784" s="61">
        <v>73.72</v>
      </c>
      <c r="E8784" s="224">
        <v>0.65739999999999998</v>
      </c>
    </row>
    <row r="8785" spans="1:5" x14ac:dyDescent="0.2">
      <c r="A8785" s="223">
        <v>92013</v>
      </c>
      <c r="B8785" s="7" t="s">
        <v>8604</v>
      </c>
      <c r="C8785" s="60" t="s">
        <v>43</v>
      </c>
      <c r="D8785" s="61">
        <v>93.07</v>
      </c>
      <c r="E8785" s="224">
        <v>0.60129999999999995</v>
      </c>
    </row>
    <row r="8786" spans="1:5" x14ac:dyDescent="0.2">
      <c r="A8786" s="223">
        <v>92011</v>
      </c>
      <c r="B8786" s="7" t="s">
        <v>8605</v>
      </c>
      <c r="C8786" s="60" t="s">
        <v>43</v>
      </c>
      <c r="D8786" s="61">
        <v>80.8</v>
      </c>
      <c r="E8786" s="224">
        <v>0.5998</v>
      </c>
    </row>
    <row r="8787" spans="1:5" x14ac:dyDescent="0.2">
      <c r="A8787" s="223">
        <v>95777</v>
      </c>
      <c r="B8787" s="7" t="s">
        <v>12583</v>
      </c>
      <c r="C8787" s="60" t="s">
        <v>43</v>
      </c>
      <c r="D8787" s="61">
        <v>29.9</v>
      </c>
      <c r="E8787" s="224">
        <v>0.39329999999999998</v>
      </c>
    </row>
    <row r="8788" spans="1:5" x14ac:dyDescent="0.2">
      <c r="A8788" s="223">
        <v>95780</v>
      </c>
      <c r="B8788" s="7" t="s">
        <v>12584</v>
      </c>
      <c r="C8788" s="60" t="s">
        <v>43</v>
      </c>
      <c r="D8788" s="61">
        <v>34.89</v>
      </c>
      <c r="E8788" s="224">
        <v>0.34189999999999998</v>
      </c>
    </row>
    <row r="8789" spans="1:5" x14ac:dyDescent="0.2">
      <c r="A8789" s="223">
        <v>95778</v>
      </c>
      <c r="B8789" s="7" t="s">
        <v>12585</v>
      </c>
      <c r="C8789" s="60" t="s">
        <v>43</v>
      </c>
      <c r="D8789" s="61">
        <v>34.229999999999997</v>
      </c>
      <c r="E8789" s="224">
        <v>0.44</v>
      </c>
    </row>
    <row r="8790" spans="1:5" x14ac:dyDescent="0.2">
      <c r="A8790" s="223">
        <v>95781</v>
      </c>
      <c r="B8790" s="7" t="s">
        <v>12586</v>
      </c>
      <c r="C8790" s="60" t="s">
        <v>43</v>
      </c>
      <c r="D8790" s="61">
        <v>39.130000000000003</v>
      </c>
      <c r="E8790" s="224">
        <v>0.39360000000000001</v>
      </c>
    </row>
    <row r="8791" spans="1:5" x14ac:dyDescent="0.2">
      <c r="A8791" s="223">
        <v>95782</v>
      </c>
      <c r="B8791" s="7" t="s">
        <v>12587</v>
      </c>
      <c r="C8791" s="60" t="s">
        <v>43</v>
      </c>
      <c r="D8791" s="61">
        <v>37.659999999999997</v>
      </c>
      <c r="E8791" s="224">
        <v>0.31680000000000003</v>
      </c>
    </row>
    <row r="8792" spans="1:5" x14ac:dyDescent="0.2">
      <c r="A8792" s="223">
        <v>95779</v>
      </c>
      <c r="B8792" s="7" t="s">
        <v>12588</v>
      </c>
      <c r="C8792" s="60" t="s">
        <v>43</v>
      </c>
      <c r="D8792" s="61">
        <v>27.48</v>
      </c>
      <c r="E8792" s="224">
        <v>0.4279</v>
      </c>
    </row>
    <row r="8793" spans="1:5" x14ac:dyDescent="0.2">
      <c r="A8793" s="223">
        <v>95785</v>
      </c>
      <c r="B8793" s="7" t="s">
        <v>12589</v>
      </c>
      <c r="C8793" s="60" t="s">
        <v>43</v>
      </c>
      <c r="D8793" s="61">
        <v>43.49</v>
      </c>
      <c r="E8793" s="224">
        <v>0.27960000000000002</v>
      </c>
    </row>
    <row r="8794" spans="1:5" x14ac:dyDescent="0.2">
      <c r="A8794" s="223">
        <v>95787</v>
      </c>
      <c r="B8794" s="7" t="s">
        <v>12590</v>
      </c>
      <c r="C8794" s="60" t="s">
        <v>43</v>
      </c>
      <c r="D8794" s="61">
        <v>34.58</v>
      </c>
      <c r="E8794" s="224">
        <v>0.53149999999999997</v>
      </c>
    </row>
    <row r="8795" spans="1:5" x14ac:dyDescent="0.2">
      <c r="A8795" s="223">
        <v>95789</v>
      </c>
      <c r="B8795" s="7" t="s">
        <v>12591</v>
      </c>
      <c r="C8795" s="60" t="s">
        <v>43</v>
      </c>
      <c r="D8795" s="61">
        <v>43.78</v>
      </c>
      <c r="E8795" s="224">
        <v>0.43099999999999999</v>
      </c>
    </row>
    <row r="8796" spans="1:5" x14ac:dyDescent="0.2">
      <c r="A8796" s="223">
        <v>95791</v>
      </c>
      <c r="B8796" s="7" t="s">
        <v>12592</v>
      </c>
      <c r="C8796" s="60" t="s">
        <v>43</v>
      </c>
      <c r="D8796" s="61">
        <v>57.61</v>
      </c>
      <c r="E8796" s="224">
        <v>0.33989999999999998</v>
      </c>
    </row>
    <row r="8797" spans="1:5" x14ac:dyDescent="0.2">
      <c r="A8797" s="223">
        <v>95795</v>
      </c>
      <c r="B8797" s="7" t="s">
        <v>12593</v>
      </c>
      <c r="C8797" s="60" t="s">
        <v>43</v>
      </c>
      <c r="D8797" s="61">
        <v>40.22</v>
      </c>
      <c r="E8797" s="224">
        <v>0.53900000000000003</v>
      </c>
    </row>
    <row r="8798" spans="1:5" x14ac:dyDescent="0.2">
      <c r="A8798" s="223">
        <v>95796</v>
      </c>
      <c r="B8798" s="7" t="s">
        <v>12594</v>
      </c>
      <c r="C8798" s="60" t="s">
        <v>43</v>
      </c>
      <c r="D8798" s="61">
        <v>51.61</v>
      </c>
      <c r="E8798" s="224">
        <v>0.43309999999999998</v>
      </c>
    </row>
    <row r="8799" spans="1:5" x14ac:dyDescent="0.2">
      <c r="A8799" s="223">
        <v>95797</v>
      </c>
      <c r="B8799" s="7" t="s">
        <v>12595</v>
      </c>
      <c r="C8799" s="60" t="s">
        <v>43</v>
      </c>
      <c r="D8799" s="61">
        <v>66.27</v>
      </c>
      <c r="E8799" s="224">
        <v>0.3513</v>
      </c>
    </row>
    <row r="8800" spans="1:5" x14ac:dyDescent="0.2">
      <c r="A8800" s="223">
        <v>95801</v>
      </c>
      <c r="B8800" s="7" t="s">
        <v>12596</v>
      </c>
      <c r="C8800" s="60" t="s">
        <v>43</v>
      </c>
      <c r="D8800" s="61">
        <v>49.14</v>
      </c>
      <c r="E8800" s="224">
        <v>0.50829999999999997</v>
      </c>
    </row>
    <row r="8801" spans="1:5" x14ac:dyDescent="0.2">
      <c r="A8801" s="223">
        <v>95802</v>
      </c>
      <c r="B8801" s="7" t="s">
        <v>12597</v>
      </c>
      <c r="C8801" s="60" t="s">
        <v>43</v>
      </c>
      <c r="D8801" s="61">
        <v>53.86</v>
      </c>
      <c r="E8801" s="224">
        <v>0.47939999999999999</v>
      </c>
    </row>
    <row r="8802" spans="1:5" x14ac:dyDescent="0.2">
      <c r="A8802" s="223">
        <v>95803</v>
      </c>
      <c r="B8802" s="7" t="s">
        <v>12598</v>
      </c>
      <c r="C8802" s="60" t="s">
        <v>43</v>
      </c>
      <c r="D8802" s="61">
        <v>72.39</v>
      </c>
      <c r="E8802" s="224">
        <v>0.37280000000000002</v>
      </c>
    </row>
    <row r="8803" spans="1:5" x14ac:dyDescent="0.2">
      <c r="A8803" s="223">
        <v>95804</v>
      </c>
      <c r="B8803" s="7" t="s">
        <v>12599</v>
      </c>
      <c r="C8803" s="60" t="s">
        <v>43</v>
      </c>
      <c r="D8803" s="61">
        <v>22.98</v>
      </c>
      <c r="E8803" s="224">
        <v>0.43469999999999998</v>
      </c>
    </row>
    <row r="8804" spans="1:5" x14ac:dyDescent="0.2">
      <c r="A8804" s="223">
        <v>95805</v>
      </c>
      <c r="B8804" s="7" t="s">
        <v>12600</v>
      </c>
      <c r="C8804" s="60" t="s">
        <v>43</v>
      </c>
      <c r="D8804" s="61">
        <v>23.15</v>
      </c>
      <c r="E8804" s="224">
        <v>0.43890000000000001</v>
      </c>
    </row>
    <row r="8805" spans="1:5" x14ac:dyDescent="0.2">
      <c r="A8805" s="223">
        <v>95806</v>
      </c>
      <c r="B8805" s="7" t="s">
        <v>12601</v>
      </c>
      <c r="C8805" s="60" t="s">
        <v>43</v>
      </c>
      <c r="D8805" s="61">
        <v>23.94</v>
      </c>
      <c r="E8805" s="224">
        <v>0.43440000000000001</v>
      </c>
    </row>
    <row r="8806" spans="1:5" x14ac:dyDescent="0.2">
      <c r="A8806" s="223">
        <v>104401</v>
      </c>
      <c r="B8806" s="7" t="s">
        <v>12602</v>
      </c>
      <c r="C8806" s="60" t="s">
        <v>43</v>
      </c>
      <c r="D8806" s="61">
        <v>25.73</v>
      </c>
      <c r="E8806" s="224">
        <v>0.4481</v>
      </c>
    </row>
    <row r="8807" spans="1:5" x14ac:dyDescent="0.2">
      <c r="A8807" s="223">
        <v>104402</v>
      </c>
      <c r="B8807" s="7" t="s">
        <v>12603</v>
      </c>
      <c r="C8807" s="60" t="s">
        <v>43</v>
      </c>
      <c r="D8807" s="61">
        <v>24.61</v>
      </c>
      <c r="E8807" s="224">
        <v>0.48230000000000001</v>
      </c>
    </row>
    <row r="8808" spans="1:5" x14ac:dyDescent="0.2">
      <c r="A8808" s="223">
        <v>104403</v>
      </c>
      <c r="B8808" s="7" t="s">
        <v>12604</v>
      </c>
      <c r="C8808" s="60" t="s">
        <v>43</v>
      </c>
      <c r="D8808" s="61">
        <v>28.09</v>
      </c>
      <c r="E8808" s="224">
        <v>0.43930000000000002</v>
      </c>
    </row>
    <row r="8809" spans="1:5" x14ac:dyDescent="0.2">
      <c r="A8809" s="223">
        <v>104395</v>
      </c>
      <c r="B8809" s="7" t="s">
        <v>12605</v>
      </c>
      <c r="C8809" s="60" t="s">
        <v>43</v>
      </c>
      <c r="D8809" s="61">
        <v>22.43</v>
      </c>
      <c r="E8809" s="224">
        <v>0.44540000000000002</v>
      </c>
    </row>
    <row r="8810" spans="1:5" x14ac:dyDescent="0.2">
      <c r="A8810" s="223">
        <v>104396</v>
      </c>
      <c r="B8810" s="7" t="s">
        <v>12606</v>
      </c>
      <c r="C8810" s="60" t="s">
        <v>43</v>
      </c>
      <c r="D8810" s="61">
        <v>21.68</v>
      </c>
      <c r="E8810" s="224">
        <v>0.46860000000000002</v>
      </c>
    </row>
    <row r="8811" spans="1:5" x14ac:dyDescent="0.2">
      <c r="A8811" s="223">
        <v>104397</v>
      </c>
      <c r="B8811" s="7" t="s">
        <v>12607</v>
      </c>
      <c r="C8811" s="60" t="s">
        <v>43</v>
      </c>
      <c r="D8811" s="61">
        <v>24.64</v>
      </c>
      <c r="E8811" s="224">
        <v>0.42209999999999998</v>
      </c>
    </row>
    <row r="8812" spans="1:5" x14ac:dyDescent="0.2">
      <c r="A8812" s="223">
        <v>95810</v>
      </c>
      <c r="B8812" s="7" t="s">
        <v>12608</v>
      </c>
      <c r="C8812" s="60" t="s">
        <v>43</v>
      </c>
      <c r="D8812" s="61">
        <v>17.84</v>
      </c>
      <c r="E8812" s="224">
        <v>0.25779999999999997</v>
      </c>
    </row>
    <row r="8813" spans="1:5" x14ac:dyDescent="0.2">
      <c r="A8813" s="223">
        <v>95811</v>
      </c>
      <c r="B8813" s="7" t="s">
        <v>12609</v>
      </c>
      <c r="C8813" s="60" t="s">
        <v>43</v>
      </c>
      <c r="D8813" s="61">
        <v>18.350000000000001</v>
      </c>
      <c r="E8813" s="224">
        <v>0.27850000000000003</v>
      </c>
    </row>
    <row r="8814" spans="1:5" x14ac:dyDescent="0.2">
      <c r="A8814" s="223">
        <v>95812</v>
      </c>
      <c r="B8814" s="7" t="s">
        <v>12610</v>
      </c>
      <c r="C8814" s="60" t="s">
        <v>43</v>
      </c>
      <c r="D8814" s="61">
        <v>21.22</v>
      </c>
      <c r="E8814" s="224">
        <v>0.27379999999999999</v>
      </c>
    </row>
    <row r="8815" spans="1:5" x14ac:dyDescent="0.2">
      <c r="A8815" s="223">
        <v>95807</v>
      </c>
      <c r="B8815" s="7" t="s">
        <v>12611</v>
      </c>
      <c r="C8815" s="60" t="s">
        <v>43</v>
      </c>
      <c r="D8815" s="61">
        <v>27.3</v>
      </c>
      <c r="E8815" s="224">
        <v>0.47910000000000003</v>
      </c>
    </row>
    <row r="8816" spans="1:5" x14ac:dyDescent="0.2">
      <c r="A8816" s="223">
        <v>95808</v>
      </c>
      <c r="B8816" s="7" t="s">
        <v>12612</v>
      </c>
      <c r="C8816" s="60" t="s">
        <v>43</v>
      </c>
      <c r="D8816" s="61">
        <v>27.79</v>
      </c>
      <c r="E8816" s="224">
        <v>0.48830000000000001</v>
      </c>
    </row>
    <row r="8817" spans="1:5" x14ac:dyDescent="0.2">
      <c r="A8817" s="223">
        <v>95809</v>
      </c>
      <c r="B8817" s="7" t="s">
        <v>12613</v>
      </c>
      <c r="C8817" s="60" t="s">
        <v>43</v>
      </c>
      <c r="D8817" s="61">
        <v>30.67</v>
      </c>
      <c r="E8817" s="224">
        <v>0.46560000000000001</v>
      </c>
    </row>
    <row r="8818" spans="1:5" x14ac:dyDescent="0.2">
      <c r="A8818" s="223">
        <v>104398</v>
      </c>
      <c r="B8818" s="7" t="s">
        <v>12614</v>
      </c>
      <c r="C8818" s="60" t="s">
        <v>43</v>
      </c>
      <c r="D8818" s="61">
        <v>27.28</v>
      </c>
      <c r="E8818" s="224">
        <v>0.47949999999999998</v>
      </c>
    </row>
    <row r="8819" spans="1:5" x14ac:dyDescent="0.2">
      <c r="A8819" s="223">
        <v>104399</v>
      </c>
      <c r="B8819" s="7" t="s">
        <v>12615</v>
      </c>
      <c r="C8819" s="60" t="s">
        <v>43</v>
      </c>
      <c r="D8819" s="61">
        <v>26.31</v>
      </c>
      <c r="E8819" s="224">
        <v>0.51580000000000004</v>
      </c>
    </row>
    <row r="8820" spans="1:5" x14ac:dyDescent="0.2">
      <c r="A8820" s="223">
        <v>104400</v>
      </c>
      <c r="B8820" s="7" t="s">
        <v>12616</v>
      </c>
      <c r="C8820" s="60" t="s">
        <v>43</v>
      </c>
      <c r="D8820" s="61">
        <v>30.03</v>
      </c>
      <c r="E8820" s="224">
        <v>0.47549999999999998</v>
      </c>
    </row>
    <row r="8821" spans="1:5" x14ac:dyDescent="0.2">
      <c r="A8821" s="223">
        <v>104404</v>
      </c>
      <c r="B8821" s="7" t="s">
        <v>12617</v>
      </c>
      <c r="C8821" s="60" t="s">
        <v>43</v>
      </c>
      <c r="D8821" s="61">
        <v>30.41</v>
      </c>
      <c r="E8821" s="224">
        <v>0.50280000000000002</v>
      </c>
    </row>
    <row r="8822" spans="1:5" x14ac:dyDescent="0.2">
      <c r="A8822" s="223">
        <v>104405</v>
      </c>
      <c r="B8822" s="7" t="s">
        <v>12618</v>
      </c>
      <c r="C8822" s="60" t="s">
        <v>43</v>
      </c>
      <c r="D8822" s="61">
        <v>36.450000000000003</v>
      </c>
      <c r="E8822" s="224">
        <v>0.44500000000000001</v>
      </c>
    </row>
    <row r="8823" spans="1:5" x14ac:dyDescent="0.2">
      <c r="A8823" s="223">
        <v>95813</v>
      </c>
      <c r="B8823" s="7" t="s">
        <v>12619</v>
      </c>
      <c r="C8823" s="60" t="s">
        <v>43</v>
      </c>
      <c r="D8823" s="61">
        <v>20.75</v>
      </c>
      <c r="E8823" s="224">
        <v>0.2964</v>
      </c>
    </row>
    <row r="8824" spans="1:5" x14ac:dyDescent="0.2">
      <c r="A8824" s="223">
        <v>95814</v>
      </c>
      <c r="B8824" s="7" t="s">
        <v>12620</v>
      </c>
      <c r="C8824" s="60" t="s">
        <v>43</v>
      </c>
      <c r="D8824" s="61">
        <v>21.41</v>
      </c>
      <c r="E8824" s="224">
        <v>0.31809999999999999</v>
      </c>
    </row>
    <row r="8825" spans="1:5" x14ac:dyDescent="0.2">
      <c r="A8825" s="223">
        <v>95815</v>
      </c>
      <c r="B8825" s="7" t="s">
        <v>12621</v>
      </c>
      <c r="C8825" s="60" t="s">
        <v>43</v>
      </c>
      <c r="D8825" s="61">
        <v>27</v>
      </c>
      <c r="E8825" s="224">
        <v>0.28699999999999998</v>
      </c>
    </row>
    <row r="8826" spans="1:5" x14ac:dyDescent="0.2">
      <c r="A8826" s="223">
        <v>95816</v>
      </c>
      <c r="B8826" s="7" t="s">
        <v>12622</v>
      </c>
      <c r="C8826" s="60" t="s">
        <v>43</v>
      </c>
      <c r="D8826" s="61">
        <v>33.39</v>
      </c>
      <c r="E8826" s="224">
        <v>0.48370000000000002</v>
      </c>
    </row>
    <row r="8827" spans="1:5" x14ac:dyDescent="0.2">
      <c r="A8827" s="223">
        <v>95817</v>
      </c>
      <c r="B8827" s="7" t="s">
        <v>12623</v>
      </c>
      <c r="C8827" s="60" t="s">
        <v>43</v>
      </c>
      <c r="D8827" s="61">
        <v>33.69</v>
      </c>
      <c r="E8827" s="224">
        <v>0.50429999999999997</v>
      </c>
    </row>
    <row r="8828" spans="1:5" x14ac:dyDescent="0.2">
      <c r="A8828" s="223">
        <v>95818</v>
      </c>
      <c r="B8828" s="7" t="s">
        <v>12624</v>
      </c>
      <c r="C8828" s="60" t="s">
        <v>43</v>
      </c>
      <c r="D8828" s="61">
        <v>41.14</v>
      </c>
      <c r="E8828" s="224">
        <v>0.44140000000000001</v>
      </c>
    </row>
    <row r="8829" spans="1:5" x14ac:dyDescent="0.2">
      <c r="A8829" s="223">
        <v>104391</v>
      </c>
      <c r="B8829" s="7" t="s">
        <v>12625</v>
      </c>
      <c r="C8829" s="60" t="s">
        <v>43</v>
      </c>
      <c r="D8829" s="61">
        <v>22.11</v>
      </c>
      <c r="E8829" s="224">
        <v>0.44779999999999998</v>
      </c>
    </row>
    <row r="8830" spans="1:5" x14ac:dyDescent="0.2">
      <c r="A8830" s="223">
        <v>104392</v>
      </c>
      <c r="B8830" s="7" t="s">
        <v>12626</v>
      </c>
      <c r="C8830" s="60" t="s">
        <v>43</v>
      </c>
      <c r="D8830" s="61">
        <v>27.87</v>
      </c>
      <c r="E8830" s="224">
        <v>0.3735</v>
      </c>
    </row>
    <row r="8831" spans="1:5" x14ac:dyDescent="0.2">
      <c r="A8831" s="223">
        <v>104393</v>
      </c>
      <c r="B8831" s="7" t="s">
        <v>12627</v>
      </c>
      <c r="C8831" s="60" t="s">
        <v>43</v>
      </c>
      <c r="D8831" s="61">
        <v>46.19</v>
      </c>
      <c r="E8831" s="224">
        <v>0.24049999999999999</v>
      </c>
    </row>
    <row r="8832" spans="1:5" x14ac:dyDescent="0.2">
      <c r="A8832" s="223">
        <v>104394</v>
      </c>
      <c r="B8832" s="7" t="s">
        <v>12628</v>
      </c>
      <c r="C8832" s="60" t="s">
        <v>43</v>
      </c>
      <c r="D8832" s="61">
        <v>63.17</v>
      </c>
      <c r="E8832" s="224">
        <v>0.18870000000000001</v>
      </c>
    </row>
    <row r="8833" spans="1:5" x14ac:dyDescent="0.2">
      <c r="A8833" s="223">
        <v>95761</v>
      </c>
      <c r="B8833" s="7" t="s">
        <v>12629</v>
      </c>
      <c r="C8833" s="60" t="s">
        <v>43</v>
      </c>
      <c r="D8833" s="61">
        <v>20.43</v>
      </c>
      <c r="E8833" s="224">
        <v>0.48459999999999998</v>
      </c>
    </row>
    <row r="8834" spans="1:5" x14ac:dyDescent="0.2">
      <c r="A8834" s="223">
        <v>95763</v>
      </c>
      <c r="B8834" s="7" t="s">
        <v>12630</v>
      </c>
      <c r="C8834" s="60" t="s">
        <v>43</v>
      </c>
      <c r="D8834" s="61">
        <v>23.55</v>
      </c>
      <c r="E8834" s="224">
        <v>0.442</v>
      </c>
    </row>
    <row r="8835" spans="1:5" x14ac:dyDescent="0.2">
      <c r="A8835" s="223">
        <v>95767</v>
      </c>
      <c r="B8835" s="7" t="s">
        <v>12631</v>
      </c>
      <c r="C8835" s="60" t="s">
        <v>43</v>
      </c>
      <c r="D8835" s="61">
        <v>47.64</v>
      </c>
      <c r="E8835" s="224">
        <v>0.25019999999999998</v>
      </c>
    </row>
    <row r="8836" spans="1:5" x14ac:dyDescent="0.2">
      <c r="A8836" s="223">
        <v>95762</v>
      </c>
      <c r="B8836" s="7" t="s">
        <v>12632</v>
      </c>
      <c r="C8836" s="60" t="s">
        <v>43</v>
      </c>
      <c r="D8836" s="61">
        <v>20.51</v>
      </c>
      <c r="E8836" s="224">
        <v>0.48270000000000002</v>
      </c>
    </row>
    <row r="8837" spans="1:5" x14ac:dyDescent="0.2">
      <c r="A8837" s="223">
        <v>95764</v>
      </c>
      <c r="B8837" s="7" t="s">
        <v>12633</v>
      </c>
      <c r="C8837" s="60" t="s">
        <v>43</v>
      </c>
      <c r="D8837" s="61">
        <v>23.94</v>
      </c>
      <c r="E8837" s="224">
        <v>0.43480000000000002</v>
      </c>
    </row>
    <row r="8838" spans="1:5" x14ac:dyDescent="0.2">
      <c r="A8838" s="223">
        <v>95766</v>
      </c>
      <c r="B8838" s="7" t="s">
        <v>12634</v>
      </c>
      <c r="C8838" s="60" t="s">
        <v>43</v>
      </c>
      <c r="D8838" s="61">
        <v>39.24</v>
      </c>
      <c r="E8838" s="224">
        <v>0.28310000000000002</v>
      </c>
    </row>
    <row r="8839" spans="1:5" x14ac:dyDescent="0.2">
      <c r="A8839" s="223">
        <v>95768</v>
      </c>
      <c r="B8839" s="7" t="s">
        <v>12635</v>
      </c>
      <c r="C8839" s="60" t="s">
        <v>43</v>
      </c>
      <c r="D8839" s="61">
        <v>48.39</v>
      </c>
      <c r="E8839" s="224">
        <v>0.24629999999999999</v>
      </c>
    </row>
    <row r="8840" spans="1:5" x14ac:dyDescent="0.2">
      <c r="A8840" s="223">
        <v>106671</v>
      </c>
      <c r="B8840" s="7" t="s">
        <v>12636</v>
      </c>
      <c r="C8840" s="60" t="s">
        <v>23</v>
      </c>
      <c r="D8840" s="61">
        <v>29.67</v>
      </c>
      <c r="E8840" s="224">
        <v>6.88E-2</v>
      </c>
    </row>
    <row r="8841" spans="1:5" x14ac:dyDescent="0.2">
      <c r="A8841" s="223">
        <v>106670</v>
      </c>
      <c r="B8841" s="7" t="s">
        <v>12637</v>
      </c>
      <c r="C8841" s="60" t="s">
        <v>23</v>
      </c>
      <c r="D8841" s="61">
        <v>20.11</v>
      </c>
      <c r="E8841" s="224">
        <v>8.9499999999999996E-2</v>
      </c>
    </row>
    <row r="8842" spans="1:5" x14ac:dyDescent="0.2">
      <c r="A8842" s="223">
        <v>106669</v>
      </c>
      <c r="B8842" s="7" t="s">
        <v>12638</v>
      </c>
      <c r="C8842" s="60" t="s">
        <v>23</v>
      </c>
      <c r="D8842" s="61">
        <v>15.58</v>
      </c>
      <c r="E8842" s="224">
        <v>0.1033</v>
      </c>
    </row>
    <row r="8843" spans="1:5" x14ac:dyDescent="0.2">
      <c r="A8843" s="223">
        <v>95726</v>
      </c>
      <c r="B8843" s="7" t="s">
        <v>12639</v>
      </c>
      <c r="C8843" s="60" t="s">
        <v>23</v>
      </c>
      <c r="D8843" s="61">
        <v>17.64</v>
      </c>
      <c r="E8843" s="224">
        <v>0.65359999999999996</v>
      </c>
    </row>
    <row r="8844" spans="1:5" x14ac:dyDescent="0.2">
      <c r="A8844" s="223">
        <v>95727</v>
      </c>
      <c r="B8844" s="7" t="s">
        <v>12640</v>
      </c>
      <c r="C8844" s="60" t="s">
        <v>23</v>
      </c>
      <c r="D8844" s="61">
        <v>18.96</v>
      </c>
      <c r="E8844" s="224">
        <v>0.63190000000000002</v>
      </c>
    </row>
    <row r="8845" spans="1:5" x14ac:dyDescent="0.2">
      <c r="A8845" s="223">
        <v>95728</v>
      </c>
      <c r="B8845" s="7" t="s">
        <v>12641</v>
      </c>
      <c r="C8845" s="60" t="s">
        <v>23</v>
      </c>
      <c r="D8845" s="61">
        <v>21.96</v>
      </c>
      <c r="E8845" s="224">
        <v>0.57420000000000004</v>
      </c>
    </row>
    <row r="8846" spans="1:5" x14ac:dyDescent="0.2">
      <c r="A8846" s="223">
        <v>104452</v>
      </c>
      <c r="B8846" s="7" t="s">
        <v>12642</v>
      </c>
      <c r="C8846" s="60" t="s">
        <v>43</v>
      </c>
      <c r="D8846" s="61">
        <v>8.8800000000000008</v>
      </c>
      <c r="E8846" s="224">
        <v>0.74319999999999997</v>
      </c>
    </row>
    <row r="8847" spans="1:5" x14ac:dyDescent="0.2">
      <c r="A8847" s="223">
        <v>104448</v>
      </c>
      <c r="B8847" s="7" t="s">
        <v>12643</v>
      </c>
      <c r="C8847" s="60" t="s">
        <v>43</v>
      </c>
      <c r="D8847" s="61">
        <v>9.59</v>
      </c>
      <c r="E8847" s="224">
        <v>0.72370000000000001</v>
      </c>
    </row>
    <row r="8848" spans="1:5" x14ac:dyDescent="0.2">
      <c r="A8848" s="223">
        <v>104449</v>
      </c>
      <c r="B8848" s="7" t="s">
        <v>12644</v>
      </c>
      <c r="C8848" s="60" t="s">
        <v>43</v>
      </c>
      <c r="D8848" s="61">
        <v>12.11</v>
      </c>
      <c r="E8848" s="224">
        <v>0.6119</v>
      </c>
    </row>
    <row r="8849" spans="1:5" x14ac:dyDescent="0.2">
      <c r="A8849" s="223">
        <v>104450</v>
      </c>
      <c r="B8849" s="7" t="s">
        <v>12645</v>
      </c>
      <c r="C8849" s="60" t="s">
        <v>43</v>
      </c>
      <c r="D8849" s="61">
        <v>14.75</v>
      </c>
      <c r="E8849" s="224">
        <v>0.5383</v>
      </c>
    </row>
    <row r="8850" spans="1:5" x14ac:dyDescent="0.2">
      <c r="A8850" s="223">
        <v>101884</v>
      </c>
      <c r="B8850" s="7" t="s">
        <v>8606</v>
      </c>
      <c r="C8850" s="60" t="s">
        <v>23</v>
      </c>
      <c r="D8850" s="61">
        <v>11.09</v>
      </c>
      <c r="E8850" s="224">
        <v>1.7999999999999999E-2</v>
      </c>
    </row>
    <row r="8851" spans="1:5" x14ac:dyDescent="0.2">
      <c r="A8851" s="223">
        <v>101886</v>
      </c>
      <c r="B8851" s="7" t="s">
        <v>8607</v>
      </c>
      <c r="C8851" s="60" t="s">
        <v>23</v>
      </c>
      <c r="D8851" s="61">
        <v>15.91</v>
      </c>
      <c r="E8851" s="224">
        <v>2.3900000000000001E-2</v>
      </c>
    </row>
    <row r="8852" spans="1:5" x14ac:dyDescent="0.2">
      <c r="A8852" s="223">
        <v>101888</v>
      </c>
      <c r="B8852" s="7" t="s">
        <v>8608</v>
      </c>
      <c r="C8852" s="60" t="s">
        <v>23</v>
      </c>
      <c r="D8852" s="61">
        <v>25.46</v>
      </c>
      <c r="E8852" s="224">
        <v>4.5999999999999999E-2</v>
      </c>
    </row>
    <row r="8853" spans="1:5" x14ac:dyDescent="0.2">
      <c r="A8853" s="223">
        <v>101938</v>
      </c>
      <c r="B8853" s="7" t="s">
        <v>8609</v>
      </c>
      <c r="C8853" s="60" t="s">
        <v>43</v>
      </c>
      <c r="D8853" s="61">
        <v>155.37</v>
      </c>
      <c r="E8853" s="224">
        <v>0.43819999999999998</v>
      </c>
    </row>
    <row r="8854" spans="1:5" x14ac:dyDescent="0.2">
      <c r="A8854" s="223">
        <v>101904</v>
      </c>
      <c r="B8854" s="7" t="s">
        <v>8610</v>
      </c>
      <c r="C8854" s="60" t="s">
        <v>43</v>
      </c>
      <c r="D8854" s="61">
        <v>1870.78</v>
      </c>
      <c r="E8854" s="224">
        <v>2.2800000000000001E-2</v>
      </c>
    </row>
    <row r="8855" spans="1:5" x14ac:dyDescent="0.2">
      <c r="A8855" s="223">
        <v>101901</v>
      </c>
      <c r="B8855" s="7" t="s">
        <v>8611</v>
      </c>
      <c r="C8855" s="60" t="s">
        <v>43</v>
      </c>
      <c r="D8855" s="61">
        <v>194.95</v>
      </c>
      <c r="E8855" s="224">
        <v>3.2000000000000001E-2</v>
      </c>
    </row>
    <row r="8856" spans="1:5" x14ac:dyDescent="0.2">
      <c r="A8856" s="223">
        <v>101902</v>
      </c>
      <c r="B8856" s="7" t="s">
        <v>8612</v>
      </c>
      <c r="C8856" s="60" t="s">
        <v>43</v>
      </c>
      <c r="D8856" s="61">
        <v>239.89</v>
      </c>
      <c r="E8856" s="224">
        <v>3.4299999999999997E-2</v>
      </c>
    </row>
    <row r="8857" spans="1:5" x14ac:dyDescent="0.2">
      <c r="A8857" s="223">
        <v>101903</v>
      </c>
      <c r="B8857" s="7" t="s">
        <v>8613</v>
      </c>
      <c r="C8857" s="60" t="s">
        <v>43</v>
      </c>
      <c r="D8857" s="61">
        <v>499.56</v>
      </c>
      <c r="E8857" s="224">
        <v>3.09E-2</v>
      </c>
    </row>
    <row r="8858" spans="1:5" x14ac:dyDescent="0.2">
      <c r="A8858" s="223">
        <v>101900</v>
      </c>
      <c r="B8858" s="7" t="s">
        <v>8614</v>
      </c>
      <c r="C8858" s="60" t="s">
        <v>43</v>
      </c>
      <c r="D8858" s="61">
        <v>4046.84</v>
      </c>
      <c r="E8858" s="224">
        <v>1.77E-2</v>
      </c>
    </row>
    <row r="8859" spans="1:5" x14ac:dyDescent="0.2">
      <c r="A8859" s="223">
        <v>106030</v>
      </c>
      <c r="B8859" s="7" t="s">
        <v>8615</v>
      </c>
      <c r="C8859" s="60" t="s">
        <v>43</v>
      </c>
      <c r="D8859" s="61">
        <v>159</v>
      </c>
      <c r="E8859" s="224">
        <v>0.1303</v>
      </c>
    </row>
    <row r="8860" spans="1:5" x14ac:dyDescent="0.2">
      <c r="A8860" s="223">
        <v>93660</v>
      </c>
      <c r="B8860" s="7" t="s">
        <v>8616</v>
      </c>
      <c r="C8860" s="60" t="s">
        <v>43</v>
      </c>
      <c r="D8860" s="61">
        <v>52.24</v>
      </c>
      <c r="E8860" s="224">
        <v>7.9399999999999998E-2</v>
      </c>
    </row>
    <row r="8861" spans="1:5" x14ac:dyDescent="0.2">
      <c r="A8861" s="223">
        <v>93661</v>
      </c>
      <c r="B8861" s="7" t="s">
        <v>8617</v>
      </c>
      <c r="C8861" s="60" t="s">
        <v>43</v>
      </c>
      <c r="D8861" s="61">
        <v>52.24</v>
      </c>
      <c r="E8861" s="224">
        <v>7.9399999999999998E-2</v>
      </c>
    </row>
    <row r="8862" spans="1:5" x14ac:dyDescent="0.2">
      <c r="A8862" s="223">
        <v>93662</v>
      </c>
      <c r="B8862" s="7" t="s">
        <v>8618</v>
      </c>
      <c r="C8862" s="60" t="s">
        <v>43</v>
      </c>
      <c r="D8862" s="61">
        <v>54.3</v>
      </c>
      <c r="E8862" s="224">
        <v>0.1011</v>
      </c>
    </row>
    <row r="8863" spans="1:5" x14ac:dyDescent="0.2">
      <c r="A8863" s="223">
        <v>93663</v>
      </c>
      <c r="B8863" s="7" t="s">
        <v>8619</v>
      </c>
      <c r="C8863" s="60" t="s">
        <v>43</v>
      </c>
      <c r="D8863" s="61">
        <v>56.31</v>
      </c>
      <c r="E8863" s="224">
        <v>0.13320000000000001</v>
      </c>
    </row>
    <row r="8864" spans="1:5" x14ac:dyDescent="0.2">
      <c r="A8864" s="223">
        <v>93664</v>
      </c>
      <c r="B8864" s="7" t="s">
        <v>8620</v>
      </c>
      <c r="C8864" s="60" t="s">
        <v>43</v>
      </c>
      <c r="D8864" s="61">
        <v>59.61</v>
      </c>
      <c r="E8864" s="224">
        <v>0.17080000000000001</v>
      </c>
    </row>
    <row r="8865" spans="1:5" x14ac:dyDescent="0.2">
      <c r="A8865" s="223">
        <v>93665</v>
      </c>
      <c r="B8865" s="7" t="s">
        <v>8621</v>
      </c>
      <c r="C8865" s="60" t="s">
        <v>43</v>
      </c>
      <c r="D8865" s="61">
        <v>63.96</v>
      </c>
      <c r="E8865" s="224">
        <v>0.2331</v>
      </c>
    </row>
    <row r="8866" spans="1:5" x14ac:dyDescent="0.2">
      <c r="A8866" s="223">
        <v>93666</v>
      </c>
      <c r="B8866" s="7" t="s">
        <v>8622</v>
      </c>
      <c r="C8866" s="60" t="s">
        <v>43</v>
      </c>
      <c r="D8866" s="61">
        <v>70.52</v>
      </c>
      <c r="E8866" s="224">
        <v>0.29370000000000002</v>
      </c>
    </row>
    <row r="8867" spans="1:5" x14ac:dyDescent="0.2">
      <c r="A8867" s="223">
        <v>93674</v>
      </c>
      <c r="B8867" s="7" t="s">
        <v>8623</v>
      </c>
      <c r="C8867" s="60" t="s">
        <v>43</v>
      </c>
      <c r="D8867" s="61">
        <v>133.25</v>
      </c>
      <c r="E8867" s="224">
        <v>5.6300000000000003E-2</v>
      </c>
    </row>
    <row r="8868" spans="1:5" x14ac:dyDescent="0.2">
      <c r="A8868" s="223">
        <v>93675</v>
      </c>
      <c r="B8868" s="7" t="s">
        <v>8624</v>
      </c>
      <c r="C8868" s="60" t="s">
        <v>43</v>
      </c>
      <c r="D8868" s="61">
        <v>143.78</v>
      </c>
      <c r="E8868" s="224">
        <v>0.1037</v>
      </c>
    </row>
    <row r="8869" spans="1:5" x14ac:dyDescent="0.2">
      <c r="A8869" s="223">
        <v>101892</v>
      </c>
      <c r="B8869" s="7" t="s">
        <v>8625</v>
      </c>
      <c r="C8869" s="60" t="s">
        <v>43</v>
      </c>
      <c r="D8869" s="61">
        <v>66.17</v>
      </c>
      <c r="E8869" s="224">
        <v>0.1133</v>
      </c>
    </row>
    <row r="8870" spans="1:5" x14ac:dyDescent="0.2">
      <c r="A8870" s="223">
        <v>93653</v>
      </c>
      <c r="B8870" s="7" t="s">
        <v>8626</v>
      </c>
      <c r="C8870" s="60" t="s">
        <v>43</v>
      </c>
      <c r="D8870" s="61">
        <v>11.26</v>
      </c>
      <c r="E8870" s="224">
        <v>0.18379999999999999</v>
      </c>
    </row>
    <row r="8871" spans="1:5" x14ac:dyDescent="0.2">
      <c r="A8871" s="223">
        <v>93654</v>
      </c>
      <c r="B8871" s="7" t="s">
        <v>8627</v>
      </c>
      <c r="C8871" s="60" t="s">
        <v>43</v>
      </c>
      <c r="D8871" s="61">
        <v>11.26</v>
      </c>
      <c r="E8871" s="224">
        <v>0.18379999999999999</v>
      </c>
    </row>
    <row r="8872" spans="1:5" x14ac:dyDescent="0.2">
      <c r="A8872" s="223">
        <v>93655</v>
      </c>
      <c r="B8872" s="7" t="s">
        <v>8628</v>
      </c>
      <c r="C8872" s="60" t="s">
        <v>43</v>
      </c>
      <c r="D8872" s="61">
        <v>12.29</v>
      </c>
      <c r="E8872" s="224">
        <v>0.22289999999999999</v>
      </c>
    </row>
    <row r="8873" spans="1:5" x14ac:dyDescent="0.2">
      <c r="A8873" s="223">
        <v>93656</v>
      </c>
      <c r="B8873" s="7" t="s">
        <v>8629</v>
      </c>
      <c r="C8873" s="60" t="s">
        <v>43</v>
      </c>
      <c r="D8873" s="61">
        <v>13.29</v>
      </c>
      <c r="E8873" s="224">
        <v>0.28139999999999998</v>
      </c>
    </row>
    <row r="8874" spans="1:5" x14ac:dyDescent="0.2">
      <c r="A8874" s="223">
        <v>93657</v>
      </c>
      <c r="B8874" s="7" t="s">
        <v>8630</v>
      </c>
      <c r="C8874" s="60" t="s">
        <v>43</v>
      </c>
      <c r="D8874" s="61">
        <v>15</v>
      </c>
      <c r="E8874" s="224">
        <v>0.3427</v>
      </c>
    </row>
    <row r="8875" spans="1:5" x14ac:dyDescent="0.2">
      <c r="A8875" s="223">
        <v>93658</v>
      </c>
      <c r="B8875" s="7" t="s">
        <v>8631</v>
      </c>
      <c r="C8875" s="60" t="s">
        <v>43</v>
      </c>
      <c r="D8875" s="61">
        <v>21.31</v>
      </c>
      <c r="E8875" s="224">
        <v>0.34960000000000002</v>
      </c>
    </row>
    <row r="8876" spans="1:5" x14ac:dyDescent="0.2">
      <c r="A8876" s="223">
        <v>93659</v>
      </c>
      <c r="B8876" s="7" t="s">
        <v>8632</v>
      </c>
      <c r="C8876" s="60" t="s">
        <v>43</v>
      </c>
      <c r="D8876" s="61">
        <v>24.59</v>
      </c>
      <c r="E8876" s="224">
        <v>0.4209</v>
      </c>
    </row>
    <row r="8877" spans="1:5" x14ac:dyDescent="0.2">
      <c r="A8877" s="223">
        <v>101890</v>
      </c>
      <c r="B8877" s="7" t="s">
        <v>8633</v>
      </c>
      <c r="C8877" s="60" t="s">
        <v>43</v>
      </c>
      <c r="D8877" s="61">
        <v>14.64</v>
      </c>
      <c r="E8877" s="224">
        <v>0.18720000000000001</v>
      </c>
    </row>
    <row r="8878" spans="1:5" x14ac:dyDescent="0.2">
      <c r="A8878" s="223">
        <v>101891</v>
      </c>
      <c r="B8878" s="7" t="s">
        <v>8634</v>
      </c>
      <c r="C8878" s="60" t="s">
        <v>43</v>
      </c>
      <c r="D8878" s="61">
        <v>26.8</v>
      </c>
      <c r="E8878" s="224">
        <v>0.27800000000000002</v>
      </c>
    </row>
    <row r="8879" spans="1:5" x14ac:dyDescent="0.2">
      <c r="A8879" s="223">
        <v>101895</v>
      </c>
      <c r="B8879" s="7" t="s">
        <v>8635</v>
      </c>
      <c r="C8879" s="60" t="s">
        <v>43</v>
      </c>
      <c r="D8879" s="61">
        <v>396.49</v>
      </c>
      <c r="E8879" s="224">
        <v>0.18090000000000001</v>
      </c>
    </row>
    <row r="8880" spans="1:5" x14ac:dyDescent="0.2">
      <c r="A8880" s="223">
        <v>101896</v>
      </c>
      <c r="B8880" s="7" t="s">
        <v>8636</v>
      </c>
      <c r="C8880" s="60" t="s">
        <v>43</v>
      </c>
      <c r="D8880" s="61">
        <v>587.67999999999995</v>
      </c>
      <c r="E8880" s="224">
        <v>0.122</v>
      </c>
    </row>
    <row r="8881" spans="1:5" x14ac:dyDescent="0.2">
      <c r="A8881" s="223">
        <v>101897</v>
      </c>
      <c r="B8881" s="7" t="s">
        <v>8637</v>
      </c>
      <c r="C8881" s="60" t="s">
        <v>43</v>
      </c>
      <c r="D8881" s="61">
        <v>927.57</v>
      </c>
      <c r="E8881" s="224">
        <v>7.7299999999999994E-2</v>
      </c>
    </row>
    <row r="8882" spans="1:5" x14ac:dyDescent="0.2">
      <c r="A8882" s="223">
        <v>101898</v>
      </c>
      <c r="B8882" s="7" t="s">
        <v>8638</v>
      </c>
      <c r="C8882" s="60" t="s">
        <v>43</v>
      </c>
      <c r="D8882" s="61">
        <v>1231.3499999999999</v>
      </c>
      <c r="E8882" s="224">
        <v>5.8200000000000002E-2</v>
      </c>
    </row>
    <row r="8883" spans="1:5" x14ac:dyDescent="0.2">
      <c r="A8883" s="223">
        <v>101899</v>
      </c>
      <c r="B8883" s="7" t="s">
        <v>8639</v>
      </c>
      <c r="C8883" s="60" t="s">
        <v>43</v>
      </c>
      <c r="D8883" s="61">
        <v>1953.93</v>
      </c>
      <c r="E8883" s="224">
        <v>3.6700000000000003E-2</v>
      </c>
    </row>
    <row r="8884" spans="1:5" x14ac:dyDescent="0.2">
      <c r="A8884" s="223">
        <v>93676</v>
      </c>
      <c r="B8884" s="7" t="s">
        <v>8640</v>
      </c>
      <c r="C8884" s="60" t="s">
        <v>43</v>
      </c>
      <c r="D8884" s="61">
        <v>161.01</v>
      </c>
      <c r="E8884" s="224">
        <v>9.3200000000000005E-2</v>
      </c>
    </row>
    <row r="8885" spans="1:5" x14ac:dyDescent="0.2">
      <c r="A8885" s="223">
        <v>97711</v>
      </c>
      <c r="B8885" s="7" t="s">
        <v>8641</v>
      </c>
      <c r="C8885" s="60" t="s">
        <v>43</v>
      </c>
      <c r="D8885" s="61">
        <v>177.82</v>
      </c>
      <c r="E8885" s="224">
        <v>0.1678</v>
      </c>
    </row>
    <row r="8886" spans="1:5" x14ac:dyDescent="0.2">
      <c r="A8886" s="223">
        <v>106020</v>
      </c>
      <c r="B8886" s="7" t="s">
        <v>8642</v>
      </c>
      <c r="C8886" s="60" t="s">
        <v>43</v>
      </c>
      <c r="D8886" s="61">
        <v>105.16</v>
      </c>
      <c r="E8886" s="224">
        <v>0.29549999999999998</v>
      </c>
    </row>
    <row r="8887" spans="1:5" x14ac:dyDescent="0.2">
      <c r="A8887" s="223">
        <v>93667</v>
      </c>
      <c r="B8887" s="7" t="s">
        <v>8643</v>
      </c>
      <c r="C8887" s="60" t="s">
        <v>43</v>
      </c>
      <c r="D8887" s="61">
        <v>65.819999999999993</v>
      </c>
      <c r="E8887" s="224">
        <v>9.4700000000000006E-2</v>
      </c>
    </row>
    <row r="8888" spans="1:5" x14ac:dyDescent="0.2">
      <c r="A8888" s="223">
        <v>93668</v>
      </c>
      <c r="B8888" s="7" t="s">
        <v>8644</v>
      </c>
      <c r="C8888" s="60" t="s">
        <v>43</v>
      </c>
      <c r="D8888" s="61">
        <v>65.819999999999993</v>
      </c>
      <c r="E8888" s="224">
        <v>9.4700000000000006E-2</v>
      </c>
    </row>
    <row r="8889" spans="1:5" x14ac:dyDescent="0.2">
      <c r="A8889" s="223">
        <v>93669</v>
      </c>
      <c r="B8889" s="7" t="s">
        <v>8645</v>
      </c>
      <c r="C8889" s="60" t="s">
        <v>43</v>
      </c>
      <c r="D8889" s="61">
        <v>68.91</v>
      </c>
      <c r="E8889" s="224">
        <v>0.1196</v>
      </c>
    </row>
    <row r="8890" spans="1:5" x14ac:dyDescent="0.2">
      <c r="A8890" s="223">
        <v>93670</v>
      </c>
      <c r="B8890" s="7" t="s">
        <v>8646</v>
      </c>
      <c r="C8890" s="60" t="s">
        <v>43</v>
      </c>
      <c r="D8890" s="61">
        <v>71.92</v>
      </c>
      <c r="E8890" s="224">
        <v>0.15640000000000001</v>
      </c>
    </row>
    <row r="8891" spans="1:5" x14ac:dyDescent="0.2">
      <c r="A8891" s="223">
        <v>93671</v>
      </c>
      <c r="B8891" s="7" t="s">
        <v>8647</v>
      </c>
      <c r="C8891" s="60" t="s">
        <v>43</v>
      </c>
      <c r="D8891" s="61">
        <v>76.86</v>
      </c>
      <c r="E8891" s="224">
        <v>0.19850000000000001</v>
      </c>
    </row>
    <row r="8892" spans="1:5" x14ac:dyDescent="0.2">
      <c r="A8892" s="223">
        <v>93672</v>
      </c>
      <c r="B8892" s="7" t="s">
        <v>8648</v>
      </c>
      <c r="C8892" s="60" t="s">
        <v>43</v>
      </c>
      <c r="D8892" s="61">
        <v>84.46</v>
      </c>
      <c r="E8892" s="224">
        <v>0.26500000000000001</v>
      </c>
    </row>
    <row r="8893" spans="1:5" x14ac:dyDescent="0.2">
      <c r="A8893" s="223">
        <v>93673</v>
      </c>
      <c r="B8893" s="7" t="s">
        <v>8649</v>
      </c>
      <c r="C8893" s="60" t="s">
        <v>43</v>
      </c>
      <c r="D8893" s="61">
        <v>94.29</v>
      </c>
      <c r="E8893" s="224">
        <v>0.32950000000000002</v>
      </c>
    </row>
    <row r="8894" spans="1:5" x14ac:dyDescent="0.2">
      <c r="A8894" s="223">
        <v>101893</v>
      </c>
      <c r="B8894" s="7" t="s">
        <v>8650</v>
      </c>
      <c r="C8894" s="60" t="s">
        <v>43</v>
      </c>
      <c r="D8894" s="61">
        <v>85.23</v>
      </c>
      <c r="E8894" s="224">
        <v>0.13200000000000001</v>
      </c>
    </row>
    <row r="8895" spans="1:5" x14ac:dyDescent="0.2">
      <c r="A8895" s="223">
        <v>101894</v>
      </c>
      <c r="B8895" s="7" t="s">
        <v>8651</v>
      </c>
      <c r="C8895" s="60" t="s">
        <v>43</v>
      </c>
      <c r="D8895" s="61">
        <v>150.31</v>
      </c>
      <c r="E8895" s="224">
        <v>0.2838</v>
      </c>
    </row>
    <row r="8896" spans="1:5" x14ac:dyDescent="0.2">
      <c r="A8896" s="223">
        <v>106027</v>
      </c>
      <c r="B8896" s="7" t="s">
        <v>8652</v>
      </c>
      <c r="C8896" s="60" t="s">
        <v>43</v>
      </c>
      <c r="D8896" s="61">
        <v>69.22</v>
      </c>
      <c r="E8896" s="224">
        <v>0.11210000000000001</v>
      </c>
    </row>
    <row r="8897" spans="1:5" x14ac:dyDescent="0.2">
      <c r="A8897" s="223">
        <v>101875</v>
      </c>
      <c r="B8897" s="7" t="s">
        <v>8653</v>
      </c>
      <c r="C8897" s="60" t="s">
        <v>43</v>
      </c>
      <c r="D8897" s="61">
        <v>467.7</v>
      </c>
      <c r="E8897" s="224">
        <v>0.18909999999999999</v>
      </c>
    </row>
    <row r="8898" spans="1:5" x14ac:dyDescent="0.2">
      <c r="A8898" s="223">
        <v>101883</v>
      </c>
      <c r="B8898" s="7" t="s">
        <v>8654</v>
      </c>
      <c r="C8898" s="60" t="s">
        <v>43</v>
      </c>
      <c r="D8898" s="61">
        <v>630.86</v>
      </c>
      <c r="E8898" s="224">
        <v>0.15959999999999999</v>
      </c>
    </row>
    <row r="8899" spans="1:5" x14ac:dyDescent="0.2">
      <c r="A8899" s="223">
        <v>101879</v>
      </c>
      <c r="B8899" s="7" t="s">
        <v>8655</v>
      </c>
      <c r="C8899" s="60" t="s">
        <v>43</v>
      </c>
      <c r="D8899" s="61">
        <v>658.51</v>
      </c>
      <c r="E8899" s="224">
        <v>0.1537</v>
      </c>
    </row>
    <row r="8900" spans="1:5" x14ac:dyDescent="0.2">
      <c r="A8900" s="223">
        <v>101880</v>
      </c>
      <c r="B8900" s="7" t="s">
        <v>8656</v>
      </c>
      <c r="C8900" s="60" t="s">
        <v>43</v>
      </c>
      <c r="D8900" s="61">
        <v>765.23</v>
      </c>
      <c r="E8900" s="224">
        <v>0.16320000000000001</v>
      </c>
    </row>
    <row r="8901" spans="1:5" x14ac:dyDescent="0.2">
      <c r="A8901" s="223">
        <v>101882</v>
      </c>
      <c r="B8901" s="7" t="s">
        <v>8657</v>
      </c>
      <c r="C8901" s="60" t="s">
        <v>43</v>
      </c>
      <c r="D8901" s="61">
        <v>1467.31</v>
      </c>
      <c r="E8901" s="224">
        <v>8.5199999999999998E-2</v>
      </c>
    </row>
    <row r="8902" spans="1:5" x14ac:dyDescent="0.2">
      <c r="A8902" s="223">
        <v>101881</v>
      </c>
      <c r="B8902" s="7" t="s">
        <v>8658</v>
      </c>
      <c r="C8902" s="60" t="s">
        <v>43</v>
      </c>
      <c r="D8902" s="61">
        <v>1061.22</v>
      </c>
      <c r="E8902" s="224">
        <v>0.1186</v>
      </c>
    </row>
    <row r="8903" spans="1:5" x14ac:dyDescent="0.2">
      <c r="A8903" s="223">
        <v>101878</v>
      </c>
      <c r="B8903" s="7" t="s">
        <v>8659</v>
      </c>
      <c r="C8903" s="60" t="s">
        <v>43</v>
      </c>
      <c r="D8903" s="61">
        <v>503.57</v>
      </c>
      <c r="E8903" s="224">
        <v>3.6999999999999998E-2</v>
      </c>
    </row>
    <row r="8904" spans="1:5" x14ac:dyDescent="0.2">
      <c r="A8904" s="223">
        <v>101877</v>
      </c>
      <c r="B8904" s="7" t="s">
        <v>8660</v>
      </c>
      <c r="C8904" s="60" t="s">
        <v>43</v>
      </c>
      <c r="D8904" s="61">
        <v>84.04</v>
      </c>
      <c r="E8904" s="224">
        <v>0.51559999999999995</v>
      </c>
    </row>
    <row r="8905" spans="1:5" x14ac:dyDescent="0.2">
      <c r="A8905" s="223">
        <v>101876</v>
      </c>
      <c r="B8905" s="7" t="s">
        <v>8661</v>
      </c>
      <c r="C8905" s="60" t="s">
        <v>43</v>
      </c>
      <c r="D8905" s="61">
        <v>115.26</v>
      </c>
      <c r="E8905" s="224">
        <v>0.44579999999999997</v>
      </c>
    </row>
    <row r="8906" spans="1:5" x14ac:dyDescent="0.2">
      <c r="A8906" s="223">
        <v>97360</v>
      </c>
      <c r="B8906" s="7" t="s">
        <v>8662</v>
      </c>
      <c r="C8906" s="60" t="s">
        <v>43</v>
      </c>
      <c r="D8906" s="61">
        <v>6973.72</v>
      </c>
      <c r="E8906" s="224">
        <v>4.3900000000000002E-2</v>
      </c>
    </row>
    <row r="8907" spans="1:5" x14ac:dyDescent="0.2">
      <c r="A8907" s="223">
        <v>97361</v>
      </c>
      <c r="B8907" s="7" t="s">
        <v>8663</v>
      </c>
      <c r="C8907" s="60" t="s">
        <v>43</v>
      </c>
      <c r="D8907" s="61">
        <v>9298.31</v>
      </c>
      <c r="E8907" s="224">
        <v>4.3900000000000002E-2</v>
      </c>
    </row>
    <row r="8908" spans="1:5" x14ac:dyDescent="0.2">
      <c r="A8908" s="223">
        <v>97359</v>
      </c>
      <c r="B8908" s="7" t="s">
        <v>8664</v>
      </c>
      <c r="C8908" s="60" t="s">
        <v>43</v>
      </c>
      <c r="D8908" s="61">
        <v>3623.42</v>
      </c>
      <c r="E8908" s="224">
        <v>5.6399999999999999E-2</v>
      </c>
    </row>
    <row r="8909" spans="1:5" x14ac:dyDescent="0.2">
      <c r="A8909" s="223">
        <v>101946</v>
      </c>
      <c r="B8909" s="7" t="s">
        <v>8665</v>
      </c>
      <c r="C8909" s="60" t="s">
        <v>43</v>
      </c>
      <c r="D8909" s="61">
        <v>115.9</v>
      </c>
      <c r="E8909" s="224">
        <v>0.26400000000000001</v>
      </c>
    </row>
    <row r="8910" spans="1:5" x14ac:dyDescent="0.2">
      <c r="A8910" s="223">
        <v>97362</v>
      </c>
      <c r="B8910" s="7" t="s">
        <v>8666</v>
      </c>
      <c r="C8910" s="60" t="s">
        <v>43</v>
      </c>
      <c r="D8910" s="61">
        <v>1892.86</v>
      </c>
      <c r="E8910" s="224">
        <v>2.5000000000000001E-2</v>
      </c>
    </row>
    <row r="8911" spans="1:5" x14ac:dyDescent="0.2">
      <c r="A8911" s="223">
        <v>101553</v>
      </c>
      <c r="B8911" s="7" t="s">
        <v>8667</v>
      </c>
      <c r="C8911" s="60" t="s">
        <v>43</v>
      </c>
      <c r="D8911" s="61">
        <v>14.85</v>
      </c>
      <c r="E8911" s="224">
        <v>0.35489999999999999</v>
      </c>
    </row>
    <row r="8912" spans="1:5" x14ac:dyDescent="0.2">
      <c r="A8912" s="223">
        <v>101554</v>
      </c>
      <c r="B8912" s="7" t="s">
        <v>8668</v>
      </c>
      <c r="C8912" s="60" t="s">
        <v>43</v>
      </c>
      <c r="D8912" s="61">
        <v>11.05</v>
      </c>
      <c r="E8912" s="224">
        <v>0.47689999999999999</v>
      </c>
    </row>
    <row r="8913" spans="1:5" x14ac:dyDescent="0.2">
      <c r="A8913" s="223">
        <v>101555</v>
      </c>
      <c r="B8913" s="7" t="s">
        <v>8669</v>
      </c>
      <c r="C8913" s="60" t="s">
        <v>43</v>
      </c>
      <c r="D8913" s="61">
        <v>7.59</v>
      </c>
      <c r="E8913" s="224">
        <v>0.69430000000000003</v>
      </c>
    </row>
    <row r="8914" spans="1:5" x14ac:dyDescent="0.2">
      <c r="A8914" s="223">
        <v>101556</v>
      </c>
      <c r="B8914" s="7" t="s">
        <v>8670</v>
      </c>
      <c r="C8914" s="60" t="s">
        <v>43</v>
      </c>
      <c r="D8914" s="61">
        <v>7.04</v>
      </c>
      <c r="E8914" s="224">
        <v>0.74860000000000004</v>
      </c>
    </row>
    <row r="8915" spans="1:5" x14ac:dyDescent="0.2">
      <c r="A8915" s="223">
        <v>101537</v>
      </c>
      <c r="B8915" s="7" t="s">
        <v>8671</v>
      </c>
      <c r="C8915" s="60" t="s">
        <v>43</v>
      </c>
      <c r="D8915" s="61">
        <v>98.9</v>
      </c>
      <c r="E8915" s="224">
        <v>0.45229999999999998</v>
      </c>
    </row>
    <row r="8916" spans="1:5" x14ac:dyDescent="0.2">
      <c r="A8916" s="223">
        <v>101538</v>
      </c>
      <c r="B8916" s="7" t="s">
        <v>8672</v>
      </c>
      <c r="C8916" s="60" t="s">
        <v>43</v>
      </c>
      <c r="D8916" s="61">
        <v>42.38</v>
      </c>
      <c r="E8916" s="224">
        <v>0.29570000000000002</v>
      </c>
    </row>
    <row r="8917" spans="1:5" x14ac:dyDescent="0.2">
      <c r="A8917" s="223">
        <v>101542</v>
      </c>
      <c r="B8917" s="7" t="s">
        <v>8673</v>
      </c>
      <c r="C8917" s="60" t="s">
        <v>43</v>
      </c>
      <c r="D8917" s="61">
        <v>32.46</v>
      </c>
      <c r="E8917" s="224">
        <v>0.32190000000000002</v>
      </c>
    </row>
    <row r="8918" spans="1:5" x14ac:dyDescent="0.2">
      <c r="A8918" s="223">
        <v>101539</v>
      </c>
      <c r="B8918" s="7" t="s">
        <v>8674</v>
      </c>
      <c r="C8918" s="60" t="s">
        <v>43</v>
      </c>
      <c r="D8918" s="61">
        <v>71.400000000000006</v>
      </c>
      <c r="E8918" s="224">
        <v>0.3513</v>
      </c>
    </row>
    <row r="8919" spans="1:5" x14ac:dyDescent="0.2">
      <c r="A8919" s="223">
        <v>101543</v>
      </c>
      <c r="B8919" s="7" t="s">
        <v>8675</v>
      </c>
      <c r="C8919" s="60" t="s">
        <v>43</v>
      </c>
      <c r="D8919" s="61">
        <v>58.47</v>
      </c>
      <c r="E8919" s="224">
        <v>0.35780000000000001</v>
      </c>
    </row>
    <row r="8920" spans="1:5" x14ac:dyDescent="0.2">
      <c r="A8920" s="223">
        <v>101540</v>
      </c>
      <c r="B8920" s="7" t="s">
        <v>8676</v>
      </c>
      <c r="C8920" s="60" t="s">
        <v>43</v>
      </c>
      <c r="D8920" s="61">
        <v>119</v>
      </c>
      <c r="E8920" s="224">
        <v>0.31609999999999999</v>
      </c>
    </row>
    <row r="8921" spans="1:5" x14ac:dyDescent="0.2">
      <c r="A8921" s="223">
        <v>101544</v>
      </c>
      <c r="B8921" s="7" t="s">
        <v>8677</v>
      </c>
      <c r="C8921" s="60" t="s">
        <v>43</v>
      </c>
      <c r="D8921" s="61">
        <v>92.86</v>
      </c>
      <c r="E8921" s="224">
        <v>0.33789999999999998</v>
      </c>
    </row>
    <row r="8922" spans="1:5" x14ac:dyDescent="0.2">
      <c r="A8922" s="223">
        <v>101541</v>
      </c>
      <c r="B8922" s="7" t="s">
        <v>8678</v>
      </c>
      <c r="C8922" s="60" t="s">
        <v>43</v>
      </c>
      <c r="D8922" s="61">
        <v>155.54</v>
      </c>
      <c r="E8922" s="224">
        <v>0.3226</v>
      </c>
    </row>
    <row r="8923" spans="1:5" x14ac:dyDescent="0.2">
      <c r="A8923" s="223">
        <v>101545</v>
      </c>
      <c r="B8923" s="7" t="s">
        <v>8679</v>
      </c>
      <c r="C8923" s="60" t="s">
        <v>43</v>
      </c>
      <c r="D8923" s="61">
        <v>133.58000000000001</v>
      </c>
      <c r="E8923" s="224">
        <v>0.31330000000000002</v>
      </c>
    </row>
    <row r="8924" spans="1:5" x14ac:dyDescent="0.2">
      <c r="A8924" s="223">
        <v>106502</v>
      </c>
      <c r="B8924" s="7" t="s">
        <v>8680</v>
      </c>
      <c r="C8924" s="60" t="s">
        <v>23</v>
      </c>
      <c r="D8924" s="61">
        <v>11.59</v>
      </c>
      <c r="E8924" s="224">
        <v>2.24E-2</v>
      </c>
    </row>
    <row r="8925" spans="1:5" x14ac:dyDescent="0.2">
      <c r="A8925" s="223">
        <v>106503</v>
      </c>
      <c r="B8925" s="7" t="s">
        <v>8681</v>
      </c>
      <c r="C8925" s="60" t="s">
        <v>23</v>
      </c>
      <c r="D8925" s="61">
        <v>7.3</v>
      </c>
      <c r="E8925" s="224">
        <v>2.5999999999999999E-2</v>
      </c>
    </row>
    <row r="8926" spans="1:5" x14ac:dyDescent="0.2">
      <c r="A8926" s="223">
        <v>106504</v>
      </c>
      <c r="B8926" s="7" t="s">
        <v>8682</v>
      </c>
      <c r="C8926" s="60" t="s">
        <v>23</v>
      </c>
      <c r="D8926" s="61">
        <v>14.62</v>
      </c>
      <c r="E8926" s="224">
        <v>2.46E-2</v>
      </c>
    </row>
    <row r="8927" spans="1:5" x14ac:dyDescent="0.2">
      <c r="A8927" s="223">
        <v>106505</v>
      </c>
      <c r="B8927" s="7" t="s">
        <v>8683</v>
      </c>
      <c r="C8927" s="60" t="s">
        <v>23</v>
      </c>
      <c r="D8927" s="61">
        <v>4.7300000000000004</v>
      </c>
      <c r="E8927" s="224">
        <v>4.02E-2</v>
      </c>
    </row>
    <row r="8928" spans="1:5" x14ac:dyDescent="0.2">
      <c r="A8928" s="223">
        <v>106506</v>
      </c>
      <c r="B8928" s="7" t="s">
        <v>8684</v>
      </c>
      <c r="C8928" s="60" t="s">
        <v>23</v>
      </c>
      <c r="D8928" s="61">
        <v>8.91</v>
      </c>
      <c r="E8928" s="224">
        <v>4.7100000000000003E-2</v>
      </c>
    </row>
    <row r="8929" spans="1:5" x14ac:dyDescent="0.2">
      <c r="A8929" s="223">
        <v>106507</v>
      </c>
      <c r="B8929" s="7" t="s">
        <v>8685</v>
      </c>
      <c r="C8929" s="60" t="s">
        <v>23</v>
      </c>
      <c r="D8929" s="61">
        <v>5.71</v>
      </c>
      <c r="E8929" s="224">
        <v>5.4300000000000001E-2</v>
      </c>
    </row>
    <row r="8930" spans="1:5" x14ac:dyDescent="0.2">
      <c r="A8930" s="223">
        <v>106508</v>
      </c>
      <c r="B8930" s="7" t="s">
        <v>8686</v>
      </c>
      <c r="C8930" s="60" t="s">
        <v>23</v>
      </c>
      <c r="D8930" s="61">
        <v>11.25</v>
      </c>
      <c r="E8930" s="224">
        <v>5.0700000000000002E-2</v>
      </c>
    </row>
    <row r="8931" spans="1:5" x14ac:dyDescent="0.2">
      <c r="A8931" s="223">
        <v>106509</v>
      </c>
      <c r="B8931" s="7" t="s">
        <v>8687</v>
      </c>
      <c r="C8931" s="60" t="s">
        <v>23</v>
      </c>
      <c r="D8931" s="61">
        <v>3.7</v>
      </c>
      <c r="E8931" s="224">
        <v>8.3799999999999999E-2</v>
      </c>
    </row>
    <row r="8932" spans="1:5" x14ac:dyDescent="0.2">
      <c r="A8932" s="223">
        <v>101560</v>
      </c>
      <c r="B8932" s="7" t="s">
        <v>8688</v>
      </c>
      <c r="C8932" s="60" t="s">
        <v>23</v>
      </c>
      <c r="D8932" s="61">
        <v>10.55</v>
      </c>
      <c r="E8932" s="224">
        <v>8.5000000000000006E-3</v>
      </c>
    </row>
    <row r="8933" spans="1:5" x14ac:dyDescent="0.2">
      <c r="A8933" s="223">
        <v>101568</v>
      </c>
      <c r="B8933" s="7" t="s">
        <v>8689</v>
      </c>
      <c r="C8933" s="60" t="s">
        <v>23</v>
      </c>
      <c r="D8933" s="61">
        <v>128.32</v>
      </c>
      <c r="E8933" s="224">
        <v>8.0000000000000004E-4</v>
      </c>
    </row>
    <row r="8934" spans="1:5" x14ac:dyDescent="0.2">
      <c r="A8934" s="223">
        <v>101561</v>
      </c>
      <c r="B8934" s="7" t="s">
        <v>8690</v>
      </c>
      <c r="C8934" s="60" t="s">
        <v>23</v>
      </c>
      <c r="D8934" s="61">
        <v>16.75</v>
      </c>
      <c r="E8934" s="224">
        <v>5.4000000000000003E-3</v>
      </c>
    </row>
    <row r="8935" spans="1:5" x14ac:dyDescent="0.2">
      <c r="A8935" s="223">
        <v>101562</v>
      </c>
      <c r="B8935" s="7" t="s">
        <v>8691</v>
      </c>
      <c r="C8935" s="60" t="s">
        <v>23</v>
      </c>
      <c r="D8935" s="61">
        <v>25.92</v>
      </c>
      <c r="E8935" s="224">
        <v>3.5000000000000001E-3</v>
      </c>
    </row>
    <row r="8936" spans="1:5" x14ac:dyDescent="0.2">
      <c r="A8936" s="223">
        <v>101563</v>
      </c>
      <c r="B8936" s="7" t="s">
        <v>8692</v>
      </c>
      <c r="C8936" s="60" t="s">
        <v>23</v>
      </c>
      <c r="D8936" s="61">
        <v>36.590000000000003</v>
      </c>
      <c r="E8936" s="224">
        <v>2.5000000000000001E-3</v>
      </c>
    </row>
    <row r="8937" spans="1:5" x14ac:dyDescent="0.2">
      <c r="A8937" s="223">
        <v>101564</v>
      </c>
      <c r="B8937" s="7" t="s">
        <v>8693</v>
      </c>
      <c r="C8937" s="60" t="s">
        <v>23</v>
      </c>
      <c r="D8937" s="61">
        <v>54.07</v>
      </c>
      <c r="E8937" s="224">
        <v>1.6999999999999999E-3</v>
      </c>
    </row>
    <row r="8938" spans="1:5" x14ac:dyDescent="0.2">
      <c r="A8938" s="223">
        <v>101565</v>
      </c>
      <c r="B8938" s="7" t="s">
        <v>8694</v>
      </c>
      <c r="C8938" s="60" t="s">
        <v>23</v>
      </c>
      <c r="D8938" s="61">
        <v>75.61</v>
      </c>
      <c r="E8938" s="224">
        <v>1.1999999999999999E-3</v>
      </c>
    </row>
    <row r="8939" spans="1:5" x14ac:dyDescent="0.2">
      <c r="A8939" s="223">
        <v>101567</v>
      </c>
      <c r="B8939" s="7" t="s">
        <v>8695</v>
      </c>
      <c r="C8939" s="60" t="s">
        <v>23</v>
      </c>
      <c r="D8939" s="61">
        <v>98.15</v>
      </c>
      <c r="E8939" s="224">
        <v>1E-3</v>
      </c>
    </row>
    <row r="8940" spans="1:5" x14ac:dyDescent="0.2">
      <c r="A8940" s="223">
        <v>101501</v>
      </c>
      <c r="B8940" s="7" t="s">
        <v>8696</v>
      </c>
      <c r="C8940" s="60" t="s">
        <v>43</v>
      </c>
      <c r="D8940" s="61">
        <v>1878.95</v>
      </c>
      <c r="E8940" s="224">
        <v>0.29120000000000001</v>
      </c>
    </row>
    <row r="8941" spans="1:5" x14ac:dyDescent="0.2">
      <c r="A8941" s="223">
        <v>101502</v>
      </c>
      <c r="B8941" s="7" t="s">
        <v>8697</v>
      </c>
      <c r="C8941" s="60" t="s">
        <v>43</v>
      </c>
      <c r="D8941" s="61">
        <v>2039.46</v>
      </c>
      <c r="E8941" s="224">
        <v>0.28649999999999998</v>
      </c>
    </row>
    <row r="8942" spans="1:5" x14ac:dyDescent="0.2">
      <c r="A8942" s="223">
        <v>101503</v>
      </c>
      <c r="B8942" s="7" t="s">
        <v>8698</v>
      </c>
      <c r="C8942" s="60" t="s">
        <v>43</v>
      </c>
      <c r="D8942" s="61">
        <v>2075.59</v>
      </c>
      <c r="E8942" s="224">
        <v>0.25650000000000001</v>
      </c>
    </row>
    <row r="8943" spans="1:5" x14ac:dyDescent="0.2">
      <c r="A8943" s="223">
        <v>101504</v>
      </c>
      <c r="B8943" s="7" t="s">
        <v>8699</v>
      </c>
      <c r="C8943" s="60" t="s">
        <v>43</v>
      </c>
      <c r="D8943" s="61">
        <v>2296.19</v>
      </c>
      <c r="E8943" s="224">
        <v>0.24160000000000001</v>
      </c>
    </row>
    <row r="8944" spans="1:5" x14ac:dyDescent="0.2">
      <c r="A8944" s="223">
        <v>101497</v>
      </c>
      <c r="B8944" s="7" t="s">
        <v>8700</v>
      </c>
      <c r="C8944" s="60" t="s">
        <v>43</v>
      </c>
      <c r="D8944" s="61">
        <v>1888.73</v>
      </c>
      <c r="E8944" s="224">
        <v>0.2979</v>
      </c>
    </row>
    <row r="8945" spans="1:5" x14ac:dyDescent="0.2">
      <c r="A8945" s="223">
        <v>101498</v>
      </c>
      <c r="B8945" s="7" t="s">
        <v>8701</v>
      </c>
      <c r="C8945" s="60" t="s">
        <v>43</v>
      </c>
      <c r="D8945" s="61">
        <v>2049.2399999999998</v>
      </c>
      <c r="E8945" s="224">
        <v>0.29270000000000002</v>
      </c>
    </row>
    <row r="8946" spans="1:5" x14ac:dyDescent="0.2">
      <c r="A8946" s="223">
        <v>101499</v>
      </c>
      <c r="B8946" s="7" t="s">
        <v>8702</v>
      </c>
      <c r="C8946" s="60" t="s">
        <v>43</v>
      </c>
      <c r="D8946" s="61">
        <v>2085.37</v>
      </c>
      <c r="E8946" s="224">
        <v>0.26269999999999999</v>
      </c>
    </row>
    <row r="8947" spans="1:5" x14ac:dyDescent="0.2">
      <c r="A8947" s="223">
        <v>101500</v>
      </c>
      <c r="B8947" s="7" t="s">
        <v>8703</v>
      </c>
      <c r="C8947" s="60" t="s">
        <v>43</v>
      </c>
      <c r="D8947" s="61">
        <v>2305.9699999999998</v>
      </c>
      <c r="E8947" s="224">
        <v>0.2472</v>
      </c>
    </row>
    <row r="8948" spans="1:5" x14ac:dyDescent="0.2">
      <c r="A8948" s="223">
        <v>101493</v>
      </c>
      <c r="B8948" s="7" t="s">
        <v>8704</v>
      </c>
      <c r="C8948" s="60" t="s">
        <v>43</v>
      </c>
      <c r="D8948" s="61">
        <v>1614.09</v>
      </c>
      <c r="E8948" s="224">
        <v>0.31419999999999998</v>
      </c>
    </row>
    <row r="8949" spans="1:5" x14ac:dyDescent="0.2">
      <c r="A8949" s="223">
        <v>101494</v>
      </c>
      <c r="B8949" s="7" t="s">
        <v>8705</v>
      </c>
      <c r="C8949" s="60" t="s">
        <v>43</v>
      </c>
      <c r="D8949" s="61">
        <v>1720.13</v>
      </c>
      <c r="E8949" s="224">
        <v>0.30909999999999999</v>
      </c>
    </row>
    <row r="8950" spans="1:5" x14ac:dyDescent="0.2">
      <c r="A8950" s="223">
        <v>101495</v>
      </c>
      <c r="B8950" s="7" t="s">
        <v>8706</v>
      </c>
      <c r="C8950" s="60" t="s">
        <v>43</v>
      </c>
      <c r="D8950" s="61">
        <v>1744</v>
      </c>
      <c r="E8950" s="224">
        <v>0.28520000000000001</v>
      </c>
    </row>
    <row r="8951" spans="1:5" x14ac:dyDescent="0.2">
      <c r="A8951" s="223">
        <v>101496</v>
      </c>
      <c r="B8951" s="7" t="s">
        <v>8707</v>
      </c>
      <c r="C8951" s="60" t="s">
        <v>43</v>
      </c>
      <c r="D8951" s="61">
        <v>1902.85</v>
      </c>
      <c r="E8951" s="224">
        <v>0.27150000000000002</v>
      </c>
    </row>
    <row r="8952" spans="1:5" x14ac:dyDescent="0.2">
      <c r="A8952" s="223">
        <v>101489</v>
      </c>
      <c r="B8952" s="7" t="s">
        <v>8708</v>
      </c>
      <c r="C8952" s="60" t="s">
        <v>43</v>
      </c>
      <c r="D8952" s="61">
        <v>1632.38</v>
      </c>
      <c r="E8952" s="224">
        <v>0.32290000000000002</v>
      </c>
    </row>
    <row r="8953" spans="1:5" x14ac:dyDescent="0.2">
      <c r="A8953" s="223">
        <v>101490</v>
      </c>
      <c r="B8953" s="7" t="s">
        <v>8709</v>
      </c>
      <c r="C8953" s="60" t="s">
        <v>43</v>
      </c>
      <c r="D8953" s="61">
        <v>1738.42</v>
      </c>
      <c r="E8953" s="224">
        <v>0.31730000000000003</v>
      </c>
    </row>
    <row r="8954" spans="1:5" x14ac:dyDescent="0.2">
      <c r="A8954" s="223">
        <v>101491</v>
      </c>
      <c r="B8954" s="7" t="s">
        <v>8710</v>
      </c>
      <c r="C8954" s="60" t="s">
        <v>43</v>
      </c>
      <c r="D8954" s="61">
        <v>1762.29</v>
      </c>
      <c r="E8954" s="224">
        <v>0.29360000000000003</v>
      </c>
    </row>
    <row r="8955" spans="1:5" x14ac:dyDescent="0.2">
      <c r="A8955" s="223">
        <v>101492</v>
      </c>
      <c r="B8955" s="7" t="s">
        <v>8711</v>
      </c>
      <c r="C8955" s="60" t="s">
        <v>43</v>
      </c>
      <c r="D8955" s="61">
        <v>1921.14</v>
      </c>
      <c r="E8955" s="224">
        <v>0.27939999999999998</v>
      </c>
    </row>
    <row r="8956" spans="1:5" x14ac:dyDescent="0.2">
      <c r="A8956" s="223">
        <v>101509</v>
      </c>
      <c r="B8956" s="7" t="s">
        <v>8712</v>
      </c>
      <c r="C8956" s="60" t="s">
        <v>43</v>
      </c>
      <c r="D8956" s="61">
        <v>2081.33</v>
      </c>
      <c r="E8956" s="224">
        <v>0.28010000000000002</v>
      </c>
    </row>
    <row r="8957" spans="1:5" x14ac:dyDescent="0.2">
      <c r="A8957" s="223">
        <v>101510</v>
      </c>
      <c r="B8957" s="7" t="s">
        <v>8713</v>
      </c>
      <c r="C8957" s="60" t="s">
        <v>43</v>
      </c>
      <c r="D8957" s="61">
        <v>2295.34</v>
      </c>
      <c r="E8957" s="224">
        <v>0.27560000000000001</v>
      </c>
    </row>
    <row r="8958" spans="1:5" x14ac:dyDescent="0.2">
      <c r="A8958" s="223">
        <v>101511</v>
      </c>
      <c r="B8958" s="7" t="s">
        <v>8714</v>
      </c>
      <c r="C8958" s="60" t="s">
        <v>43</v>
      </c>
      <c r="D8958" s="61">
        <v>2343.5100000000002</v>
      </c>
      <c r="E8958" s="224">
        <v>0.2404</v>
      </c>
    </row>
    <row r="8959" spans="1:5" x14ac:dyDescent="0.2">
      <c r="A8959" s="223">
        <v>101512</v>
      </c>
      <c r="B8959" s="7" t="s">
        <v>8715</v>
      </c>
      <c r="C8959" s="60" t="s">
        <v>43</v>
      </c>
      <c r="D8959" s="61">
        <v>2624.78</v>
      </c>
      <c r="E8959" s="224">
        <v>0.22420000000000001</v>
      </c>
    </row>
    <row r="8960" spans="1:5" x14ac:dyDescent="0.2">
      <c r="A8960" s="223">
        <v>101505</v>
      </c>
      <c r="B8960" s="7" t="s">
        <v>8716</v>
      </c>
      <c r="C8960" s="60" t="s">
        <v>43</v>
      </c>
      <c r="D8960" s="61">
        <v>2006.91</v>
      </c>
      <c r="E8960" s="224">
        <v>0.29780000000000001</v>
      </c>
    </row>
    <row r="8961" spans="1:5" x14ac:dyDescent="0.2">
      <c r="A8961" s="223">
        <v>101506</v>
      </c>
      <c r="B8961" s="7" t="s">
        <v>8717</v>
      </c>
      <c r="C8961" s="60" t="s">
        <v>43</v>
      </c>
      <c r="D8961" s="61">
        <v>2220.92</v>
      </c>
      <c r="E8961" s="224">
        <v>0.29139999999999999</v>
      </c>
    </row>
    <row r="8962" spans="1:5" x14ac:dyDescent="0.2">
      <c r="A8962" s="223">
        <v>101507</v>
      </c>
      <c r="B8962" s="7" t="s">
        <v>8718</v>
      </c>
      <c r="C8962" s="60" t="s">
        <v>43</v>
      </c>
      <c r="D8962" s="61">
        <v>2269.09</v>
      </c>
      <c r="E8962" s="224">
        <v>0.25469999999999998</v>
      </c>
    </row>
    <row r="8963" spans="1:5" x14ac:dyDescent="0.2">
      <c r="A8963" s="223">
        <v>101508</v>
      </c>
      <c r="B8963" s="7" t="s">
        <v>8719</v>
      </c>
      <c r="C8963" s="60" t="s">
        <v>43</v>
      </c>
      <c r="D8963" s="61">
        <v>2550.36</v>
      </c>
      <c r="E8963" s="224">
        <v>0.23649999999999999</v>
      </c>
    </row>
    <row r="8964" spans="1:5" x14ac:dyDescent="0.2">
      <c r="A8964" s="223">
        <v>101525</v>
      </c>
      <c r="B8964" s="7" t="s">
        <v>8720</v>
      </c>
      <c r="C8964" s="60" t="s">
        <v>43</v>
      </c>
      <c r="D8964" s="61">
        <v>1150.8399999999999</v>
      </c>
      <c r="E8964" s="224">
        <v>0.2135</v>
      </c>
    </row>
    <row r="8965" spans="1:5" x14ac:dyDescent="0.2">
      <c r="A8965" s="223">
        <v>101526</v>
      </c>
      <c r="B8965" s="7" t="s">
        <v>8721</v>
      </c>
      <c r="C8965" s="60" t="s">
        <v>43</v>
      </c>
      <c r="D8965" s="61">
        <v>1341.72</v>
      </c>
      <c r="E8965" s="224">
        <v>0.21609999999999999</v>
      </c>
    </row>
    <row r="8966" spans="1:5" x14ac:dyDescent="0.2">
      <c r="A8966" s="223">
        <v>101527</v>
      </c>
      <c r="B8966" s="7" t="s">
        <v>8722</v>
      </c>
      <c r="C8966" s="60" t="s">
        <v>43</v>
      </c>
      <c r="D8966" s="61">
        <v>1384.68</v>
      </c>
      <c r="E8966" s="224">
        <v>0.16470000000000001</v>
      </c>
    </row>
    <row r="8967" spans="1:5" x14ac:dyDescent="0.2">
      <c r="A8967" s="223">
        <v>101528</v>
      </c>
      <c r="B8967" s="7" t="s">
        <v>8723</v>
      </c>
      <c r="C8967" s="60" t="s">
        <v>43</v>
      </c>
      <c r="D8967" s="61">
        <v>1601.1</v>
      </c>
      <c r="E8967" s="224">
        <v>0.1489</v>
      </c>
    </row>
    <row r="8968" spans="1:5" x14ac:dyDescent="0.2">
      <c r="A8968" s="223">
        <v>101521</v>
      </c>
      <c r="B8968" s="7" t="s">
        <v>8724</v>
      </c>
      <c r="C8968" s="60" t="s">
        <v>43</v>
      </c>
      <c r="D8968" s="61">
        <v>1160.6300000000001</v>
      </c>
      <c r="E8968" s="224">
        <v>0.22500000000000001</v>
      </c>
    </row>
    <row r="8969" spans="1:5" x14ac:dyDescent="0.2">
      <c r="A8969" s="223">
        <v>101522</v>
      </c>
      <c r="B8969" s="7" t="s">
        <v>8725</v>
      </c>
      <c r="C8969" s="60" t="s">
        <v>43</v>
      </c>
      <c r="D8969" s="61">
        <v>1351.51</v>
      </c>
      <c r="E8969" s="224">
        <v>0.22589999999999999</v>
      </c>
    </row>
    <row r="8970" spans="1:5" x14ac:dyDescent="0.2">
      <c r="A8970" s="223">
        <v>101523</v>
      </c>
      <c r="B8970" s="7" t="s">
        <v>8726</v>
      </c>
      <c r="C8970" s="60" t="s">
        <v>43</v>
      </c>
      <c r="D8970" s="61">
        <v>1394.47</v>
      </c>
      <c r="E8970" s="224">
        <v>0.17469999999999999</v>
      </c>
    </row>
    <row r="8971" spans="1:5" x14ac:dyDescent="0.2">
      <c r="A8971" s="223">
        <v>101524</v>
      </c>
      <c r="B8971" s="7" t="s">
        <v>8727</v>
      </c>
      <c r="C8971" s="60" t="s">
        <v>43</v>
      </c>
      <c r="D8971" s="61">
        <v>1610.89</v>
      </c>
      <c r="E8971" s="224">
        <v>0.15759999999999999</v>
      </c>
    </row>
    <row r="8972" spans="1:5" x14ac:dyDescent="0.2">
      <c r="A8972" s="223">
        <v>101517</v>
      </c>
      <c r="B8972" s="7" t="s">
        <v>8728</v>
      </c>
      <c r="C8972" s="60" t="s">
        <v>43</v>
      </c>
      <c r="D8972" s="61">
        <v>869.84</v>
      </c>
      <c r="E8972" s="224">
        <v>0.2316</v>
      </c>
    </row>
    <row r="8973" spans="1:5" x14ac:dyDescent="0.2">
      <c r="A8973" s="223">
        <v>101518</v>
      </c>
      <c r="B8973" s="7" t="s">
        <v>8729</v>
      </c>
      <c r="C8973" s="60" t="s">
        <v>43</v>
      </c>
      <c r="D8973" s="61">
        <v>997.09</v>
      </c>
      <c r="E8973" s="224">
        <v>0.2316</v>
      </c>
    </row>
    <row r="8974" spans="1:5" x14ac:dyDescent="0.2">
      <c r="A8974" s="223">
        <v>101519</v>
      </c>
      <c r="B8974" s="7" t="s">
        <v>8730</v>
      </c>
      <c r="C8974" s="60" t="s">
        <v>43</v>
      </c>
      <c r="D8974" s="61">
        <v>1025.73</v>
      </c>
      <c r="E8974" s="224">
        <v>0.185</v>
      </c>
    </row>
    <row r="8975" spans="1:5" x14ac:dyDescent="0.2">
      <c r="A8975" s="223">
        <v>101520</v>
      </c>
      <c r="B8975" s="7" t="s">
        <v>8731</v>
      </c>
      <c r="C8975" s="60" t="s">
        <v>43</v>
      </c>
      <c r="D8975" s="61">
        <v>1170.01</v>
      </c>
      <c r="E8975" s="224">
        <v>0.16800000000000001</v>
      </c>
    </row>
    <row r="8976" spans="1:5" x14ac:dyDescent="0.2">
      <c r="A8976" s="223">
        <v>101513</v>
      </c>
      <c r="B8976" s="7" t="s">
        <v>8732</v>
      </c>
      <c r="C8976" s="60" t="s">
        <v>43</v>
      </c>
      <c r="D8976" s="61">
        <v>888.12</v>
      </c>
      <c r="E8976" s="224">
        <v>0.24940000000000001</v>
      </c>
    </row>
    <row r="8977" spans="1:5" x14ac:dyDescent="0.2">
      <c r="A8977" s="223">
        <v>101514</v>
      </c>
      <c r="B8977" s="7" t="s">
        <v>8733</v>
      </c>
      <c r="C8977" s="60" t="s">
        <v>43</v>
      </c>
      <c r="D8977" s="61">
        <v>1015.37</v>
      </c>
      <c r="E8977" s="224">
        <v>0.24709999999999999</v>
      </c>
    </row>
    <row r="8978" spans="1:5" x14ac:dyDescent="0.2">
      <c r="A8978" s="223">
        <v>101515</v>
      </c>
      <c r="B8978" s="7" t="s">
        <v>8734</v>
      </c>
      <c r="C8978" s="60" t="s">
        <v>43</v>
      </c>
      <c r="D8978" s="61">
        <v>1044.01</v>
      </c>
      <c r="E8978" s="224">
        <v>0.2009</v>
      </c>
    </row>
    <row r="8979" spans="1:5" x14ac:dyDescent="0.2">
      <c r="A8979" s="223">
        <v>101516</v>
      </c>
      <c r="B8979" s="7" t="s">
        <v>8735</v>
      </c>
      <c r="C8979" s="60" t="s">
        <v>43</v>
      </c>
      <c r="D8979" s="61">
        <v>1188.29</v>
      </c>
      <c r="E8979" s="224">
        <v>0.18229999999999999</v>
      </c>
    </row>
    <row r="8980" spans="1:5" x14ac:dyDescent="0.2">
      <c r="A8980" s="223">
        <v>101533</v>
      </c>
      <c r="B8980" s="7" t="s">
        <v>8736</v>
      </c>
      <c r="C8980" s="60" t="s">
        <v>43</v>
      </c>
      <c r="D8980" s="61">
        <v>1371.08</v>
      </c>
      <c r="E8980" s="224">
        <v>0.20880000000000001</v>
      </c>
    </row>
    <row r="8981" spans="1:5" x14ac:dyDescent="0.2">
      <c r="A8981" s="223">
        <v>101534</v>
      </c>
      <c r="B8981" s="7" t="s">
        <v>8737</v>
      </c>
      <c r="C8981" s="60" t="s">
        <v>43</v>
      </c>
      <c r="D8981" s="61">
        <v>1625.58</v>
      </c>
      <c r="E8981" s="224">
        <v>0.21229999999999999</v>
      </c>
    </row>
    <row r="8982" spans="1:5" x14ac:dyDescent="0.2">
      <c r="A8982" s="223">
        <v>101535</v>
      </c>
      <c r="B8982" s="7" t="s">
        <v>8738</v>
      </c>
      <c r="C8982" s="60" t="s">
        <v>43</v>
      </c>
      <c r="D8982" s="61">
        <v>1682.86</v>
      </c>
      <c r="E8982" s="224">
        <v>0.15609999999999999</v>
      </c>
    </row>
    <row r="8983" spans="1:5" x14ac:dyDescent="0.2">
      <c r="A8983" s="223">
        <v>101536</v>
      </c>
      <c r="B8983" s="7" t="s">
        <v>8739</v>
      </c>
      <c r="C8983" s="60" t="s">
        <v>43</v>
      </c>
      <c r="D8983" s="61">
        <v>1971.42</v>
      </c>
      <c r="E8983" s="224">
        <v>0.14019999999999999</v>
      </c>
    </row>
    <row r="8984" spans="1:5" x14ac:dyDescent="0.2">
      <c r="A8984" s="223">
        <v>101529</v>
      </c>
      <c r="B8984" s="7" t="s">
        <v>8740</v>
      </c>
      <c r="C8984" s="60" t="s">
        <v>43</v>
      </c>
      <c r="D8984" s="61">
        <v>1296.67</v>
      </c>
      <c r="E8984" s="224">
        <v>0.2321</v>
      </c>
    </row>
    <row r="8985" spans="1:5" x14ac:dyDescent="0.2">
      <c r="A8985" s="223">
        <v>101530</v>
      </c>
      <c r="B8985" s="7" t="s">
        <v>8741</v>
      </c>
      <c r="C8985" s="60" t="s">
        <v>43</v>
      </c>
      <c r="D8985" s="61">
        <v>1551.17</v>
      </c>
      <c r="E8985" s="224">
        <v>0.2319</v>
      </c>
    </row>
    <row r="8986" spans="1:5" x14ac:dyDescent="0.2">
      <c r="A8986" s="223">
        <v>101531</v>
      </c>
      <c r="B8986" s="7" t="s">
        <v>8742</v>
      </c>
      <c r="C8986" s="60" t="s">
        <v>43</v>
      </c>
      <c r="D8986" s="61">
        <v>1608.45</v>
      </c>
      <c r="E8986" s="224">
        <v>0.17249999999999999</v>
      </c>
    </row>
    <row r="8987" spans="1:5" x14ac:dyDescent="0.2">
      <c r="A8987" s="223">
        <v>101532</v>
      </c>
      <c r="B8987" s="7" t="s">
        <v>8743</v>
      </c>
      <c r="C8987" s="60" t="s">
        <v>43</v>
      </c>
      <c r="D8987" s="61">
        <v>1897.01</v>
      </c>
      <c r="E8987" s="224">
        <v>0.1535</v>
      </c>
    </row>
    <row r="8988" spans="1:5" x14ac:dyDescent="0.2">
      <c r="A8988" s="223">
        <v>101549</v>
      </c>
      <c r="B8988" s="7" t="s">
        <v>8744</v>
      </c>
      <c r="C8988" s="60" t="s">
        <v>43</v>
      </c>
      <c r="D8988" s="61">
        <v>24.69</v>
      </c>
      <c r="E8988" s="224">
        <v>0.27260000000000001</v>
      </c>
    </row>
    <row r="8989" spans="1:5" x14ac:dyDescent="0.2">
      <c r="A8989" s="223">
        <v>101547</v>
      </c>
      <c r="B8989" s="7" t="s">
        <v>8745</v>
      </c>
      <c r="C8989" s="60" t="s">
        <v>43</v>
      </c>
      <c r="D8989" s="61">
        <v>88.87</v>
      </c>
      <c r="E8989" s="224">
        <v>2.3300000000000001E-2</v>
      </c>
    </row>
    <row r="8990" spans="1:5" x14ac:dyDescent="0.2">
      <c r="A8990" s="223">
        <v>101546</v>
      </c>
      <c r="B8990" s="7" t="s">
        <v>8746</v>
      </c>
      <c r="C8990" s="60" t="s">
        <v>43</v>
      </c>
      <c r="D8990" s="61">
        <v>28.64</v>
      </c>
      <c r="E8990" s="224">
        <v>7.2300000000000003E-2</v>
      </c>
    </row>
    <row r="8991" spans="1:5" x14ac:dyDescent="0.2">
      <c r="A8991" s="223">
        <v>101548</v>
      </c>
      <c r="B8991" s="7" t="s">
        <v>8747</v>
      </c>
      <c r="C8991" s="60" t="s">
        <v>43</v>
      </c>
      <c r="D8991" s="61">
        <v>7.39</v>
      </c>
      <c r="E8991" s="224">
        <v>0.28010000000000002</v>
      </c>
    </row>
    <row r="8992" spans="1:5" x14ac:dyDescent="0.2">
      <c r="A8992" s="223">
        <v>94764</v>
      </c>
      <c r="B8992" s="7" t="s">
        <v>8748</v>
      </c>
      <c r="C8992" s="60" t="s">
        <v>43</v>
      </c>
      <c r="D8992" s="61">
        <v>44.45</v>
      </c>
      <c r="E8992" s="224">
        <v>0.15909999999999999</v>
      </c>
    </row>
    <row r="8993" spans="1:5" x14ac:dyDescent="0.2">
      <c r="A8993" s="223">
        <v>94765</v>
      </c>
      <c r="B8993" s="7" t="s">
        <v>8749</v>
      </c>
      <c r="C8993" s="60" t="s">
        <v>43</v>
      </c>
      <c r="D8993" s="61">
        <v>49.11</v>
      </c>
      <c r="E8993" s="224">
        <v>0.14699999999999999</v>
      </c>
    </row>
    <row r="8994" spans="1:5" x14ac:dyDescent="0.2">
      <c r="A8994" s="223">
        <v>94766</v>
      </c>
      <c r="B8994" s="7" t="s">
        <v>8750</v>
      </c>
      <c r="C8994" s="60" t="s">
        <v>43</v>
      </c>
      <c r="D8994" s="61">
        <v>55.05</v>
      </c>
      <c r="E8994" s="224">
        <v>0.13389999999999999</v>
      </c>
    </row>
    <row r="8995" spans="1:5" x14ac:dyDescent="0.2">
      <c r="A8995" s="223">
        <v>94767</v>
      </c>
      <c r="B8995" s="7" t="s">
        <v>8751</v>
      </c>
      <c r="C8995" s="60" t="s">
        <v>43</v>
      </c>
      <c r="D8995" s="61">
        <v>82.22</v>
      </c>
      <c r="E8995" s="224">
        <v>9.2100000000000001E-2</v>
      </c>
    </row>
    <row r="8996" spans="1:5" x14ac:dyDescent="0.2">
      <c r="A8996" s="223">
        <v>94768</v>
      </c>
      <c r="B8996" s="7" t="s">
        <v>8752</v>
      </c>
      <c r="C8996" s="60" t="s">
        <v>43</v>
      </c>
      <c r="D8996" s="61">
        <v>93.29</v>
      </c>
      <c r="E8996" s="224">
        <v>8.3699999999999997E-2</v>
      </c>
    </row>
    <row r="8997" spans="1:5" x14ac:dyDescent="0.2">
      <c r="A8997" s="223">
        <v>94769</v>
      </c>
      <c r="B8997" s="7" t="s">
        <v>8753</v>
      </c>
      <c r="C8997" s="60" t="s">
        <v>43</v>
      </c>
      <c r="D8997" s="61">
        <v>124.99</v>
      </c>
      <c r="E8997" s="224">
        <v>6.4799999999999996E-2</v>
      </c>
    </row>
    <row r="8998" spans="1:5" x14ac:dyDescent="0.2">
      <c r="A8998" s="223">
        <v>94783</v>
      </c>
      <c r="B8998" s="7" t="s">
        <v>8754</v>
      </c>
      <c r="C8998" s="60" t="s">
        <v>43</v>
      </c>
      <c r="D8998" s="61">
        <v>22.56</v>
      </c>
      <c r="E8998" s="224">
        <v>0.32</v>
      </c>
    </row>
    <row r="8999" spans="1:5" x14ac:dyDescent="0.2">
      <c r="A8999" s="223">
        <v>94703</v>
      </c>
      <c r="B8999" s="7" t="s">
        <v>8755</v>
      </c>
      <c r="C8999" s="60" t="s">
        <v>43</v>
      </c>
      <c r="D8999" s="61">
        <v>24.2</v>
      </c>
      <c r="E8999" s="224">
        <v>0.30449999999999999</v>
      </c>
    </row>
    <row r="9000" spans="1:5" x14ac:dyDescent="0.2">
      <c r="A9000" s="223">
        <v>94704</v>
      </c>
      <c r="B9000" s="7" t="s">
        <v>8756</v>
      </c>
      <c r="C9000" s="60" t="s">
        <v>43</v>
      </c>
      <c r="D9000" s="61">
        <v>32.799999999999997</v>
      </c>
      <c r="E9000" s="224">
        <v>0.23080000000000001</v>
      </c>
    </row>
    <row r="9001" spans="1:5" x14ac:dyDescent="0.2">
      <c r="A9001" s="223">
        <v>94705</v>
      </c>
      <c r="B9001" s="7" t="s">
        <v>8757</v>
      </c>
      <c r="C9001" s="60" t="s">
        <v>43</v>
      </c>
      <c r="D9001" s="61">
        <v>45.37</v>
      </c>
      <c r="E9001" s="224">
        <v>0.1721</v>
      </c>
    </row>
    <row r="9002" spans="1:5" x14ac:dyDescent="0.2">
      <c r="A9002" s="223">
        <v>94706</v>
      </c>
      <c r="B9002" s="7" t="s">
        <v>8758</v>
      </c>
      <c r="C9002" s="60" t="s">
        <v>43</v>
      </c>
      <c r="D9002" s="61">
        <v>44.26</v>
      </c>
      <c r="E9002" s="224">
        <v>0.183</v>
      </c>
    </row>
    <row r="9003" spans="1:5" x14ac:dyDescent="0.2">
      <c r="A9003" s="223">
        <v>94707</v>
      </c>
      <c r="B9003" s="7" t="s">
        <v>8759</v>
      </c>
      <c r="C9003" s="60" t="s">
        <v>43</v>
      </c>
      <c r="D9003" s="61">
        <v>70.849999999999994</v>
      </c>
      <c r="E9003" s="224">
        <v>0.1186</v>
      </c>
    </row>
    <row r="9004" spans="1:5" x14ac:dyDescent="0.2">
      <c r="A9004" s="223">
        <v>94715</v>
      </c>
      <c r="B9004" s="7" t="s">
        <v>8760</v>
      </c>
      <c r="C9004" s="60" t="s">
        <v>43</v>
      </c>
      <c r="D9004" s="61">
        <v>372.77</v>
      </c>
      <c r="E9004" s="224">
        <v>4.4999999999999998E-2</v>
      </c>
    </row>
    <row r="9005" spans="1:5" x14ac:dyDescent="0.2">
      <c r="A9005" s="223">
        <v>94713</v>
      </c>
      <c r="B9005" s="7" t="s">
        <v>8761</v>
      </c>
      <c r="C9005" s="60" t="s">
        <v>43</v>
      </c>
      <c r="D9005" s="61">
        <v>298.39999999999998</v>
      </c>
      <c r="E9005" s="224">
        <v>5.0299999999999997E-2</v>
      </c>
    </row>
    <row r="9006" spans="1:5" x14ac:dyDescent="0.2">
      <c r="A9006" s="223">
        <v>94714</v>
      </c>
      <c r="B9006" s="7" t="s">
        <v>8762</v>
      </c>
      <c r="C9006" s="60" t="s">
        <v>43</v>
      </c>
      <c r="D9006" s="61">
        <v>420.03</v>
      </c>
      <c r="E9006" s="224">
        <v>3.6900000000000002E-2</v>
      </c>
    </row>
    <row r="9007" spans="1:5" x14ac:dyDescent="0.2">
      <c r="A9007" s="223">
        <v>94670</v>
      </c>
      <c r="B9007" s="7" t="s">
        <v>8763</v>
      </c>
      <c r="C9007" s="60" t="s">
        <v>43</v>
      </c>
      <c r="D9007" s="61">
        <v>83.78</v>
      </c>
      <c r="E9007" s="224">
        <v>0.24660000000000001</v>
      </c>
    </row>
    <row r="9008" spans="1:5" x14ac:dyDescent="0.2">
      <c r="A9008" s="223">
        <v>94656</v>
      </c>
      <c r="B9008" s="7" t="s">
        <v>8764</v>
      </c>
      <c r="C9008" s="60" t="s">
        <v>43</v>
      </c>
      <c r="D9008" s="61">
        <v>4.04</v>
      </c>
      <c r="E9008" s="224">
        <v>0.51980000000000004</v>
      </c>
    </row>
    <row r="9009" spans="1:5" x14ac:dyDescent="0.2">
      <c r="A9009" s="223">
        <v>94658</v>
      </c>
      <c r="B9009" s="7" t="s">
        <v>8765</v>
      </c>
      <c r="C9009" s="60" t="s">
        <v>43</v>
      </c>
      <c r="D9009" s="61">
        <v>6.15</v>
      </c>
      <c r="E9009" s="224">
        <v>0.44719999999999999</v>
      </c>
    </row>
    <row r="9010" spans="1:5" x14ac:dyDescent="0.2">
      <c r="A9010" s="223">
        <v>94660</v>
      </c>
      <c r="B9010" s="7" t="s">
        <v>8766</v>
      </c>
      <c r="C9010" s="60" t="s">
        <v>43</v>
      </c>
      <c r="D9010" s="61">
        <v>9.8800000000000008</v>
      </c>
      <c r="E9010" s="224">
        <v>0.3735</v>
      </c>
    </row>
    <row r="9011" spans="1:5" x14ac:dyDescent="0.2">
      <c r="A9011" s="223">
        <v>94662</v>
      </c>
      <c r="B9011" s="7" t="s">
        <v>8767</v>
      </c>
      <c r="C9011" s="60" t="s">
        <v>43</v>
      </c>
      <c r="D9011" s="61">
        <v>12.94</v>
      </c>
      <c r="E9011" s="224">
        <v>0.3972</v>
      </c>
    </row>
    <row r="9012" spans="1:5" x14ac:dyDescent="0.2">
      <c r="A9012" s="223">
        <v>94664</v>
      </c>
      <c r="B9012" s="7" t="s">
        <v>8768</v>
      </c>
      <c r="C9012" s="60" t="s">
        <v>43</v>
      </c>
      <c r="D9012" s="61">
        <v>24.17</v>
      </c>
      <c r="E9012" s="224">
        <v>0.2863</v>
      </c>
    </row>
    <row r="9013" spans="1:5" x14ac:dyDescent="0.2">
      <c r="A9013" s="223">
        <v>94666</v>
      </c>
      <c r="B9013" s="7" t="s">
        <v>8769</v>
      </c>
      <c r="C9013" s="60" t="s">
        <v>43</v>
      </c>
      <c r="D9013" s="61">
        <v>39.54</v>
      </c>
      <c r="E9013" s="224">
        <v>0.25769999999999998</v>
      </c>
    </row>
    <row r="9014" spans="1:5" x14ac:dyDescent="0.2">
      <c r="A9014" s="223">
        <v>94668</v>
      </c>
      <c r="B9014" s="7" t="s">
        <v>8770</v>
      </c>
      <c r="C9014" s="60" t="s">
        <v>43</v>
      </c>
      <c r="D9014" s="61">
        <v>52.73</v>
      </c>
      <c r="E9014" s="224">
        <v>0.2424</v>
      </c>
    </row>
    <row r="9015" spans="1:5" x14ac:dyDescent="0.2">
      <c r="A9015" s="223">
        <v>105215</v>
      </c>
      <c r="B9015" s="7" t="s">
        <v>8771</v>
      </c>
      <c r="C9015" s="60" t="s">
        <v>43</v>
      </c>
      <c r="D9015" s="61">
        <v>11.48</v>
      </c>
      <c r="E9015" s="224">
        <v>0.1847</v>
      </c>
    </row>
    <row r="9016" spans="1:5" x14ac:dyDescent="0.2">
      <c r="A9016" s="223">
        <v>105216</v>
      </c>
      <c r="B9016" s="7" t="s">
        <v>8772</v>
      </c>
      <c r="C9016" s="60" t="s">
        <v>43</v>
      </c>
      <c r="D9016" s="61">
        <v>43.33</v>
      </c>
      <c r="E9016" s="224">
        <v>6.2799999999999995E-2</v>
      </c>
    </row>
    <row r="9017" spans="1:5" x14ac:dyDescent="0.2">
      <c r="A9017" s="223">
        <v>105217</v>
      </c>
      <c r="B9017" s="7" t="s">
        <v>8773</v>
      </c>
      <c r="C9017" s="60" t="s">
        <v>43</v>
      </c>
      <c r="D9017" s="61">
        <v>48.81</v>
      </c>
      <c r="E9017" s="224">
        <v>5.96E-2</v>
      </c>
    </row>
    <row r="9018" spans="1:5" x14ac:dyDescent="0.2">
      <c r="A9018" s="223">
        <v>105214</v>
      </c>
      <c r="B9018" s="7" t="s">
        <v>8774</v>
      </c>
      <c r="C9018" s="60" t="s">
        <v>43</v>
      </c>
      <c r="D9018" s="61">
        <v>50.93</v>
      </c>
      <c r="E9018" s="224">
        <v>8.0299999999999996E-2</v>
      </c>
    </row>
    <row r="9019" spans="1:5" x14ac:dyDescent="0.2">
      <c r="A9019" s="223">
        <v>105218</v>
      </c>
      <c r="B9019" s="7" t="s">
        <v>8775</v>
      </c>
      <c r="C9019" s="60" t="s">
        <v>43</v>
      </c>
      <c r="D9019" s="61">
        <v>84.66</v>
      </c>
      <c r="E9019" s="224">
        <v>5.2400000000000002E-2</v>
      </c>
    </row>
    <row r="9020" spans="1:5" x14ac:dyDescent="0.2">
      <c r="A9020" s="223">
        <v>105213</v>
      </c>
      <c r="B9020" s="7" t="s">
        <v>8776</v>
      </c>
      <c r="C9020" s="60" t="s">
        <v>43</v>
      </c>
      <c r="D9020" s="61">
        <v>198.81</v>
      </c>
      <c r="E9020" s="224">
        <v>0.1154</v>
      </c>
    </row>
    <row r="9021" spans="1:5" x14ac:dyDescent="0.2">
      <c r="A9021" s="223">
        <v>105233</v>
      </c>
      <c r="B9021" s="7" t="s">
        <v>8777</v>
      </c>
      <c r="C9021" s="60" t="s">
        <v>43</v>
      </c>
      <c r="D9021" s="61">
        <v>9.6</v>
      </c>
      <c r="E9021" s="224">
        <v>0.30099999999999999</v>
      </c>
    </row>
    <row r="9022" spans="1:5" x14ac:dyDescent="0.2">
      <c r="A9022" s="223">
        <v>105234</v>
      </c>
      <c r="B9022" s="7" t="s">
        <v>8778</v>
      </c>
      <c r="C9022" s="60" t="s">
        <v>43</v>
      </c>
      <c r="D9022" s="61">
        <v>11.72</v>
      </c>
      <c r="E9022" s="224">
        <v>0.30890000000000001</v>
      </c>
    </row>
    <row r="9023" spans="1:5" x14ac:dyDescent="0.2">
      <c r="A9023" s="223">
        <v>105228</v>
      </c>
      <c r="B9023" s="7" t="s">
        <v>8779</v>
      </c>
      <c r="C9023" s="60" t="s">
        <v>43</v>
      </c>
      <c r="D9023" s="61">
        <v>14.22</v>
      </c>
      <c r="E9023" s="224">
        <v>0.27779999999999999</v>
      </c>
    </row>
    <row r="9024" spans="1:5" x14ac:dyDescent="0.2">
      <c r="A9024" s="223">
        <v>105138</v>
      </c>
      <c r="B9024" s="7" t="s">
        <v>8780</v>
      </c>
      <c r="C9024" s="60" t="s">
        <v>43</v>
      </c>
      <c r="D9024" s="61">
        <v>20.99</v>
      </c>
      <c r="E9024" s="224">
        <v>0.21490000000000001</v>
      </c>
    </row>
    <row r="9025" spans="1:5" x14ac:dyDescent="0.2">
      <c r="A9025" s="223">
        <v>105139</v>
      </c>
      <c r="B9025" s="7" t="s">
        <v>8781</v>
      </c>
      <c r="C9025" s="60" t="s">
        <v>43</v>
      </c>
      <c r="D9025" s="61">
        <v>24.8</v>
      </c>
      <c r="E9025" s="224">
        <v>0.19520000000000001</v>
      </c>
    </row>
    <row r="9026" spans="1:5" x14ac:dyDescent="0.2">
      <c r="A9026" s="223">
        <v>105140</v>
      </c>
      <c r="B9026" s="7" t="s">
        <v>8782</v>
      </c>
      <c r="C9026" s="60" t="s">
        <v>43</v>
      </c>
      <c r="D9026" s="61">
        <v>31.92</v>
      </c>
      <c r="E9026" s="224">
        <v>0.18890000000000001</v>
      </c>
    </row>
    <row r="9027" spans="1:5" x14ac:dyDescent="0.2">
      <c r="A9027" s="223">
        <v>105141</v>
      </c>
      <c r="B9027" s="7" t="s">
        <v>8783</v>
      </c>
      <c r="C9027" s="60" t="s">
        <v>43</v>
      </c>
      <c r="D9027" s="61">
        <v>37.86</v>
      </c>
      <c r="E9027" s="224">
        <v>0.2026</v>
      </c>
    </row>
    <row r="9028" spans="1:5" x14ac:dyDescent="0.2">
      <c r="A9028" s="223">
        <v>105172</v>
      </c>
      <c r="B9028" s="7" t="s">
        <v>8784</v>
      </c>
      <c r="C9028" s="60" t="s">
        <v>43</v>
      </c>
      <c r="D9028" s="61">
        <v>88.33</v>
      </c>
      <c r="E9028" s="224">
        <v>0.2324</v>
      </c>
    </row>
    <row r="9029" spans="1:5" x14ac:dyDescent="0.2">
      <c r="A9029" s="223">
        <v>105169</v>
      </c>
      <c r="B9029" s="7" t="s">
        <v>8785</v>
      </c>
      <c r="C9029" s="60" t="s">
        <v>43</v>
      </c>
      <c r="D9029" s="61">
        <v>88.32</v>
      </c>
      <c r="E9029" s="224">
        <v>0.24890000000000001</v>
      </c>
    </row>
    <row r="9030" spans="1:5" x14ac:dyDescent="0.2">
      <c r="A9030" s="223">
        <v>105230</v>
      </c>
      <c r="B9030" s="7" t="s">
        <v>8786</v>
      </c>
      <c r="C9030" s="60" t="s">
        <v>43</v>
      </c>
      <c r="D9030" s="61">
        <v>7.96</v>
      </c>
      <c r="E9030" s="224">
        <v>0.4874</v>
      </c>
    </row>
    <row r="9031" spans="1:5" x14ac:dyDescent="0.2">
      <c r="A9031" s="223">
        <v>105231</v>
      </c>
      <c r="B9031" s="7" t="s">
        <v>8787</v>
      </c>
      <c r="C9031" s="60" t="s">
        <v>43</v>
      </c>
      <c r="D9031" s="61">
        <v>9.33</v>
      </c>
      <c r="E9031" s="224">
        <v>0.46949999999999997</v>
      </c>
    </row>
    <row r="9032" spans="1:5" x14ac:dyDescent="0.2">
      <c r="A9032" s="223">
        <v>105232</v>
      </c>
      <c r="B9032" s="7" t="s">
        <v>8788</v>
      </c>
      <c r="C9032" s="60" t="s">
        <v>43</v>
      </c>
      <c r="D9032" s="61">
        <v>17.670000000000002</v>
      </c>
      <c r="E9032" s="224">
        <v>0.27450000000000002</v>
      </c>
    </row>
    <row r="9033" spans="1:5" x14ac:dyDescent="0.2">
      <c r="A9033" s="223">
        <v>105229</v>
      </c>
      <c r="B9033" s="7" t="s">
        <v>8789</v>
      </c>
      <c r="C9033" s="60" t="s">
        <v>43</v>
      </c>
      <c r="D9033" s="61">
        <v>27.92</v>
      </c>
      <c r="E9033" s="224">
        <v>0.19950000000000001</v>
      </c>
    </row>
    <row r="9034" spans="1:5" x14ac:dyDescent="0.2">
      <c r="A9034" s="223">
        <v>105146</v>
      </c>
      <c r="B9034" s="7" t="s">
        <v>8790</v>
      </c>
      <c r="C9034" s="60" t="s">
        <v>43</v>
      </c>
      <c r="D9034" s="61">
        <v>22.61</v>
      </c>
      <c r="E9034" s="224">
        <v>0.26090000000000002</v>
      </c>
    </row>
    <row r="9035" spans="1:5" x14ac:dyDescent="0.2">
      <c r="A9035" s="223">
        <v>96738</v>
      </c>
      <c r="B9035" s="7" t="s">
        <v>8791</v>
      </c>
      <c r="C9035" s="60" t="s">
        <v>43</v>
      </c>
      <c r="D9035" s="61">
        <v>23.34</v>
      </c>
      <c r="E9035" s="224">
        <v>0.17399999999999999</v>
      </c>
    </row>
    <row r="9036" spans="1:5" x14ac:dyDescent="0.2">
      <c r="A9036" s="223">
        <v>96740</v>
      </c>
      <c r="B9036" s="7" t="s">
        <v>8792</v>
      </c>
      <c r="C9036" s="60" t="s">
        <v>43</v>
      </c>
      <c r="D9036" s="61">
        <v>32.28</v>
      </c>
      <c r="E9036" s="224">
        <v>0.14560000000000001</v>
      </c>
    </row>
    <row r="9037" spans="1:5" x14ac:dyDescent="0.2">
      <c r="A9037" s="223">
        <v>94738</v>
      </c>
      <c r="B9037" s="7" t="s">
        <v>8793</v>
      </c>
      <c r="C9037" s="60" t="s">
        <v>43</v>
      </c>
      <c r="D9037" s="61">
        <v>2024.38</v>
      </c>
      <c r="E9037" s="224">
        <v>1.09E-2</v>
      </c>
    </row>
    <row r="9038" spans="1:5" x14ac:dyDescent="0.2">
      <c r="A9038" s="223">
        <v>94724</v>
      </c>
      <c r="B9038" s="7" t="s">
        <v>8794</v>
      </c>
      <c r="C9038" s="60" t="s">
        <v>43</v>
      </c>
      <c r="D9038" s="61">
        <v>31.85</v>
      </c>
      <c r="E9038" s="224">
        <v>5.8700000000000002E-2</v>
      </c>
    </row>
    <row r="9039" spans="1:5" x14ac:dyDescent="0.2">
      <c r="A9039" s="223">
        <v>94726</v>
      </c>
      <c r="B9039" s="7" t="s">
        <v>8795</v>
      </c>
      <c r="C9039" s="60" t="s">
        <v>43</v>
      </c>
      <c r="D9039" s="61">
        <v>41.07</v>
      </c>
      <c r="E9039" s="224">
        <v>5.7500000000000002E-2</v>
      </c>
    </row>
    <row r="9040" spans="1:5" x14ac:dyDescent="0.2">
      <c r="A9040" s="223">
        <v>94728</v>
      </c>
      <c r="B9040" s="7" t="s">
        <v>8796</v>
      </c>
      <c r="C9040" s="60" t="s">
        <v>43</v>
      </c>
      <c r="D9040" s="61">
        <v>64.17</v>
      </c>
      <c r="E9040" s="224">
        <v>4.8000000000000001E-2</v>
      </c>
    </row>
    <row r="9041" spans="1:5" x14ac:dyDescent="0.2">
      <c r="A9041" s="223">
        <v>94730</v>
      </c>
      <c r="B9041" s="7" t="s">
        <v>8797</v>
      </c>
      <c r="C9041" s="60" t="s">
        <v>43</v>
      </c>
      <c r="D9041" s="61">
        <v>78.650000000000006</v>
      </c>
      <c r="E9041" s="224">
        <v>5.0200000000000002E-2</v>
      </c>
    </row>
    <row r="9042" spans="1:5" x14ac:dyDescent="0.2">
      <c r="A9042" s="223">
        <v>94732</v>
      </c>
      <c r="B9042" s="7" t="s">
        <v>8798</v>
      </c>
      <c r="C9042" s="60" t="s">
        <v>43</v>
      </c>
      <c r="D9042" s="61">
        <v>126.15</v>
      </c>
      <c r="E9042" s="224">
        <v>4.6100000000000002E-2</v>
      </c>
    </row>
    <row r="9043" spans="1:5" x14ac:dyDescent="0.2">
      <c r="A9043" s="223">
        <v>94734</v>
      </c>
      <c r="B9043" s="7" t="s">
        <v>8799</v>
      </c>
      <c r="C9043" s="60" t="s">
        <v>43</v>
      </c>
      <c r="D9043" s="61">
        <v>461.57</v>
      </c>
      <c r="E9043" s="224">
        <v>2.1000000000000001E-2</v>
      </c>
    </row>
    <row r="9044" spans="1:5" x14ac:dyDescent="0.2">
      <c r="A9044" s="223">
        <v>94736</v>
      </c>
      <c r="B9044" s="7" t="s">
        <v>8800</v>
      </c>
      <c r="C9044" s="60" t="s">
        <v>43</v>
      </c>
      <c r="D9044" s="61">
        <v>671.21</v>
      </c>
      <c r="E9044" s="224">
        <v>2.07E-2</v>
      </c>
    </row>
    <row r="9045" spans="1:5" x14ac:dyDescent="0.2">
      <c r="A9045" s="223">
        <v>94483</v>
      </c>
      <c r="B9045" s="7" t="s">
        <v>8801</v>
      </c>
      <c r="C9045" s="60" t="s">
        <v>43</v>
      </c>
      <c r="D9045" s="61">
        <v>1376.67</v>
      </c>
      <c r="E9045" s="224">
        <v>0.35110000000000002</v>
      </c>
    </row>
    <row r="9046" spans="1:5" x14ac:dyDescent="0.2">
      <c r="A9046" s="223">
        <v>94482</v>
      </c>
      <c r="B9046" s="7" t="s">
        <v>8802</v>
      </c>
      <c r="C9046" s="60" t="s">
        <v>43</v>
      </c>
      <c r="D9046" s="61">
        <v>1648.01</v>
      </c>
      <c r="E9046" s="224">
        <v>0.307</v>
      </c>
    </row>
    <row r="9047" spans="1:5" x14ac:dyDescent="0.2">
      <c r="A9047" s="223">
        <v>94481</v>
      </c>
      <c r="B9047" s="7" t="s">
        <v>8803</v>
      </c>
      <c r="C9047" s="60" t="s">
        <v>43</v>
      </c>
      <c r="D9047" s="61">
        <v>2104.54</v>
      </c>
      <c r="E9047" s="224">
        <v>0.25340000000000001</v>
      </c>
    </row>
    <row r="9048" spans="1:5" x14ac:dyDescent="0.2">
      <c r="A9048" s="223">
        <v>94480</v>
      </c>
      <c r="B9048" s="7" t="s">
        <v>8804</v>
      </c>
      <c r="C9048" s="60" t="s">
        <v>43</v>
      </c>
      <c r="D9048" s="61">
        <v>3013.31</v>
      </c>
      <c r="E9048" s="224">
        <v>0.18970000000000001</v>
      </c>
    </row>
    <row r="9049" spans="1:5" x14ac:dyDescent="0.2">
      <c r="A9049" s="223">
        <v>94472</v>
      </c>
      <c r="B9049" s="7" t="s">
        <v>8805</v>
      </c>
      <c r="C9049" s="60" t="s">
        <v>43</v>
      </c>
      <c r="D9049" s="61">
        <v>79.599999999999994</v>
      </c>
      <c r="E9049" s="224">
        <v>0.32529999999999998</v>
      </c>
    </row>
    <row r="9050" spans="1:5" x14ac:dyDescent="0.2">
      <c r="A9050" s="223">
        <v>94474</v>
      </c>
      <c r="B9050" s="7" t="s">
        <v>8806</v>
      </c>
      <c r="C9050" s="60" t="s">
        <v>43</v>
      </c>
      <c r="D9050" s="61">
        <v>133.66</v>
      </c>
      <c r="E9050" s="224">
        <v>0.2263</v>
      </c>
    </row>
    <row r="9051" spans="1:5" x14ac:dyDescent="0.2">
      <c r="A9051" s="223">
        <v>94476</v>
      </c>
      <c r="B9051" s="7" t="s">
        <v>8807</v>
      </c>
      <c r="C9051" s="60" t="s">
        <v>43</v>
      </c>
      <c r="D9051" s="61">
        <v>186.66</v>
      </c>
      <c r="E9051" s="224">
        <v>0.1913</v>
      </c>
    </row>
    <row r="9052" spans="1:5" x14ac:dyDescent="0.2">
      <c r="A9052" s="223">
        <v>94471</v>
      </c>
      <c r="B9052" s="7" t="s">
        <v>8808</v>
      </c>
      <c r="C9052" s="60" t="s">
        <v>43</v>
      </c>
      <c r="D9052" s="61">
        <v>77.27</v>
      </c>
      <c r="E9052" s="224">
        <v>0.33510000000000001</v>
      </c>
    </row>
    <row r="9053" spans="1:5" x14ac:dyDescent="0.2">
      <c r="A9053" s="223">
        <v>94473</v>
      </c>
      <c r="B9053" s="7" t="s">
        <v>8809</v>
      </c>
      <c r="C9053" s="60" t="s">
        <v>43</v>
      </c>
      <c r="D9053" s="61">
        <v>123.43</v>
      </c>
      <c r="E9053" s="224">
        <v>0.24510000000000001</v>
      </c>
    </row>
    <row r="9054" spans="1:5" x14ac:dyDescent="0.2">
      <c r="A9054" s="223">
        <v>94475</v>
      </c>
      <c r="B9054" s="7" t="s">
        <v>8810</v>
      </c>
      <c r="C9054" s="60" t="s">
        <v>43</v>
      </c>
      <c r="D9054" s="61">
        <v>166.94</v>
      </c>
      <c r="E9054" s="224">
        <v>0.21390000000000001</v>
      </c>
    </row>
    <row r="9055" spans="1:5" x14ac:dyDescent="0.2">
      <c r="A9055" s="223">
        <v>105194</v>
      </c>
      <c r="B9055" s="7" t="s">
        <v>8811</v>
      </c>
      <c r="C9055" s="60" t="s">
        <v>43</v>
      </c>
      <c r="D9055" s="61">
        <v>85.98</v>
      </c>
      <c r="E9055" s="224">
        <v>0.30109999999999998</v>
      </c>
    </row>
    <row r="9056" spans="1:5" x14ac:dyDescent="0.2">
      <c r="A9056" s="223">
        <v>105195</v>
      </c>
      <c r="B9056" s="7" t="s">
        <v>8812</v>
      </c>
      <c r="C9056" s="60" t="s">
        <v>43</v>
      </c>
      <c r="D9056" s="61">
        <v>219.88</v>
      </c>
      <c r="E9056" s="224">
        <v>0.16239999999999999</v>
      </c>
    </row>
    <row r="9057" spans="1:5" x14ac:dyDescent="0.2">
      <c r="A9057" s="223">
        <v>105178</v>
      </c>
      <c r="B9057" s="7" t="s">
        <v>8813</v>
      </c>
      <c r="C9057" s="60" t="s">
        <v>43</v>
      </c>
      <c r="D9057" s="61">
        <v>138.43</v>
      </c>
      <c r="E9057" s="224">
        <v>0.20280000000000001</v>
      </c>
    </row>
    <row r="9058" spans="1:5" x14ac:dyDescent="0.2">
      <c r="A9058" s="223">
        <v>94620</v>
      </c>
      <c r="B9058" s="7" t="s">
        <v>8814</v>
      </c>
      <c r="C9058" s="60" t="s">
        <v>43</v>
      </c>
      <c r="D9058" s="61">
        <v>917.49</v>
      </c>
      <c r="E9058" s="224">
        <v>4.3299999999999998E-2</v>
      </c>
    </row>
    <row r="9059" spans="1:5" x14ac:dyDescent="0.2">
      <c r="A9059" s="223">
        <v>94614</v>
      </c>
      <c r="B9059" s="7" t="s">
        <v>8815</v>
      </c>
      <c r="C9059" s="60" t="s">
        <v>43</v>
      </c>
      <c r="D9059" s="61">
        <v>146.41999999999999</v>
      </c>
      <c r="E9059" s="224">
        <v>0.2301</v>
      </c>
    </row>
    <row r="9060" spans="1:5" x14ac:dyDescent="0.2">
      <c r="A9060" s="223">
        <v>94616</v>
      </c>
      <c r="B9060" s="7" t="s">
        <v>8816</v>
      </c>
      <c r="C9060" s="60" t="s">
        <v>43</v>
      </c>
      <c r="D9060" s="61">
        <v>409.35</v>
      </c>
      <c r="E9060" s="224">
        <v>8.5800000000000001E-2</v>
      </c>
    </row>
    <row r="9061" spans="1:5" x14ac:dyDescent="0.2">
      <c r="A9061" s="223">
        <v>94618</v>
      </c>
      <c r="B9061" s="7" t="s">
        <v>8817</v>
      </c>
      <c r="C9061" s="60" t="s">
        <v>43</v>
      </c>
      <c r="D9061" s="61">
        <v>397.94</v>
      </c>
      <c r="E9061" s="224">
        <v>9.2299999999999993E-2</v>
      </c>
    </row>
    <row r="9062" spans="1:5" x14ac:dyDescent="0.2">
      <c r="A9062" s="223">
        <v>105193</v>
      </c>
      <c r="B9062" s="7" t="s">
        <v>8818</v>
      </c>
      <c r="C9062" s="60" t="s">
        <v>43</v>
      </c>
      <c r="D9062" s="61">
        <v>151.52000000000001</v>
      </c>
      <c r="E9062" s="224">
        <v>0.1996</v>
      </c>
    </row>
    <row r="9063" spans="1:5" x14ac:dyDescent="0.2">
      <c r="A9063" s="223">
        <v>105197</v>
      </c>
      <c r="B9063" s="7" t="s">
        <v>8819</v>
      </c>
      <c r="C9063" s="60" t="s">
        <v>43</v>
      </c>
      <c r="D9063" s="61">
        <v>161.68</v>
      </c>
      <c r="E9063" s="224">
        <v>0.16009999999999999</v>
      </c>
    </row>
    <row r="9064" spans="1:5" x14ac:dyDescent="0.2">
      <c r="A9064" s="223">
        <v>105196</v>
      </c>
      <c r="B9064" s="7" t="s">
        <v>8820</v>
      </c>
      <c r="C9064" s="60" t="s">
        <v>43</v>
      </c>
      <c r="D9064" s="61">
        <v>234.67</v>
      </c>
      <c r="E9064" s="224">
        <v>0.12889999999999999</v>
      </c>
    </row>
    <row r="9065" spans="1:5" x14ac:dyDescent="0.2">
      <c r="A9065" s="223">
        <v>105198</v>
      </c>
      <c r="B9065" s="7" t="s">
        <v>8821</v>
      </c>
      <c r="C9065" s="60" t="s">
        <v>43</v>
      </c>
      <c r="D9065" s="61">
        <v>332.79</v>
      </c>
      <c r="E9065" s="224">
        <v>0.10730000000000001</v>
      </c>
    </row>
    <row r="9066" spans="1:5" x14ac:dyDescent="0.2">
      <c r="A9066" s="223">
        <v>105200</v>
      </c>
      <c r="B9066" s="7" t="s">
        <v>8822</v>
      </c>
      <c r="C9066" s="60" t="s">
        <v>43</v>
      </c>
      <c r="D9066" s="61">
        <v>127.61</v>
      </c>
      <c r="E9066" s="224">
        <v>0.2029</v>
      </c>
    </row>
    <row r="9067" spans="1:5" x14ac:dyDescent="0.2">
      <c r="A9067" s="223">
        <v>105199</v>
      </c>
      <c r="B9067" s="7" t="s">
        <v>8823</v>
      </c>
      <c r="C9067" s="60" t="s">
        <v>43</v>
      </c>
      <c r="D9067" s="61">
        <v>213.32</v>
      </c>
      <c r="E9067" s="224">
        <v>0.14180000000000001</v>
      </c>
    </row>
    <row r="9068" spans="1:5" x14ac:dyDescent="0.2">
      <c r="A9068" s="223">
        <v>105201</v>
      </c>
      <c r="B9068" s="7" t="s">
        <v>8824</v>
      </c>
      <c r="C9068" s="60" t="s">
        <v>43</v>
      </c>
      <c r="D9068" s="61">
        <v>291.86</v>
      </c>
      <c r="E9068" s="224">
        <v>0.12239999999999999</v>
      </c>
    </row>
    <row r="9069" spans="1:5" x14ac:dyDescent="0.2">
      <c r="A9069" s="223">
        <v>94741</v>
      </c>
      <c r="B9069" s="7" t="s">
        <v>8825</v>
      </c>
      <c r="C9069" s="60" t="s">
        <v>43</v>
      </c>
      <c r="D9069" s="61">
        <v>15.53</v>
      </c>
      <c r="E9069" s="224">
        <v>0.1822</v>
      </c>
    </row>
    <row r="9070" spans="1:5" x14ac:dyDescent="0.2">
      <c r="A9070" s="223">
        <v>94743</v>
      </c>
      <c r="B9070" s="7" t="s">
        <v>8826</v>
      </c>
      <c r="C9070" s="60" t="s">
        <v>43</v>
      </c>
      <c r="D9070" s="61">
        <v>25.45</v>
      </c>
      <c r="E9070" s="224">
        <v>0.13950000000000001</v>
      </c>
    </row>
    <row r="9071" spans="1:5" x14ac:dyDescent="0.2">
      <c r="A9071" s="223">
        <v>105209</v>
      </c>
      <c r="B9071" s="7" t="s">
        <v>8827</v>
      </c>
      <c r="C9071" s="60" t="s">
        <v>43</v>
      </c>
      <c r="D9071" s="61">
        <v>156.58000000000001</v>
      </c>
      <c r="E9071" s="224">
        <v>0.1653</v>
      </c>
    </row>
    <row r="9072" spans="1:5" x14ac:dyDescent="0.2">
      <c r="A9072" s="223">
        <v>105208</v>
      </c>
      <c r="B9072" s="7" t="s">
        <v>8828</v>
      </c>
      <c r="C9072" s="60" t="s">
        <v>43</v>
      </c>
      <c r="D9072" s="61">
        <v>321.73</v>
      </c>
      <c r="E9072" s="224">
        <v>9.4E-2</v>
      </c>
    </row>
    <row r="9073" spans="1:5" x14ac:dyDescent="0.2">
      <c r="A9073" s="223">
        <v>105210</v>
      </c>
      <c r="B9073" s="7" t="s">
        <v>8829</v>
      </c>
      <c r="C9073" s="60" t="s">
        <v>43</v>
      </c>
      <c r="D9073" s="61">
        <v>415.23</v>
      </c>
      <c r="E9073" s="224">
        <v>8.5999999999999993E-2</v>
      </c>
    </row>
    <row r="9074" spans="1:5" x14ac:dyDescent="0.2">
      <c r="A9074" s="223">
        <v>105203</v>
      </c>
      <c r="B9074" s="7" t="s">
        <v>8830</v>
      </c>
      <c r="C9074" s="60" t="s">
        <v>43</v>
      </c>
      <c r="D9074" s="61">
        <v>160.97999999999999</v>
      </c>
      <c r="E9074" s="224">
        <v>0.1608</v>
      </c>
    </row>
    <row r="9075" spans="1:5" x14ac:dyDescent="0.2">
      <c r="A9075" s="223">
        <v>105202</v>
      </c>
      <c r="B9075" s="7" t="s">
        <v>8831</v>
      </c>
      <c r="C9075" s="60" t="s">
        <v>43</v>
      </c>
      <c r="D9075" s="61">
        <v>264.39</v>
      </c>
      <c r="E9075" s="224">
        <v>0.1144</v>
      </c>
    </row>
    <row r="9076" spans="1:5" x14ac:dyDescent="0.2">
      <c r="A9076" s="223">
        <v>105204</v>
      </c>
      <c r="B9076" s="7" t="s">
        <v>8832</v>
      </c>
      <c r="C9076" s="60" t="s">
        <v>43</v>
      </c>
      <c r="D9076" s="61">
        <v>351.62</v>
      </c>
      <c r="E9076" s="224">
        <v>0.1016</v>
      </c>
    </row>
    <row r="9077" spans="1:5" x14ac:dyDescent="0.2">
      <c r="A9077" s="223">
        <v>105206</v>
      </c>
      <c r="B9077" s="7" t="s">
        <v>8833</v>
      </c>
      <c r="C9077" s="60" t="s">
        <v>43</v>
      </c>
      <c r="D9077" s="61">
        <v>153.41</v>
      </c>
      <c r="E9077" s="224">
        <v>0.16880000000000001</v>
      </c>
    </row>
    <row r="9078" spans="1:5" x14ac:dyDescent="0.2">
      <c r="A9078" s="223">
        <v>105205</v>
      </c>
      <c r="B9078" s="7" t="s">
        <v>8834</v>
      </c>
      <c r="C9078" s="60" t="s">
        <v>43</v>
      </c>
      <c r="D9078" s="61">
        <v>244.24</v>
      </c>
      <c r="E9078" s="224">
        <v>0.1239</v>
      </c>
    </row>
    <row r="9079" spans="1:5" x14ac:dyDescent="0.2">
      <c r="A9079" s="223">
        <v>105207</v>
      </c>
      <c r="B9079" s="7" t="s">
        <v>8835</v>
      </c>
      <c r="C9079" s="60" t="s">
        <v>43</v>
      </c>
      <c r="D9079" s="61">
        <v>341.54</v>
      </c>
      <c r="E9079" s="224">
        <v>0.1046</v>
      </c>
    </row>
    <row r="9080" spans="1:5" x14ac:dyDescent="0.2">
      <c r="A9080" s="223">
        <v>94687</v>
      </c>
      <c r="B9080" s="7" t="s">
        <v>8836</v>
      </c>
      <c r="C9080" s="60" t="s">
        <v>43</v>
      </c>
      <c r="D9080" s="61">
        <v>283.7</v>
      </c>
      <c r="E9080" s="224">
        <v>0.10929999999999999</v>
      </c>
    </row>
    <row r="9081" spans="1:5" x14ac:dyDescent="0.2">
      <c r="A9081" s="223">
        <v>94673</v>
      </c>
      <c r="B9081" s="7" t="s">
        <v>8837</v>
      </c>
      <c r="C9081" s="60" t="s">
        <v>43</v>
      </c>
      <c r="D9081" s="61">
        <v>8.5</v>
      </c>
      <c r="E9081" s="224">
        <v>0.37290000000000001</v>
      </c>
    </row>
    <row r="9082" spans="1:5" x14ac:dyDescent="0.2">
      <c r="A9082" s="223">
        <v>94675</v>
      </c>
      <c r="B9082" s="7" t="s">
        <v>8838</v>
      </c>
      <c r="C9082" s="60" t="s">
        <v>43</v>
      </c>
      <c r="D9082" s="61">
        <v>14.51</v>
      </c>
      <c r="E9082" s="224">
        <v>0.28460000000000002</v>
      </c>
    </row>
    <row r="9083" spans="1:5" x14ac:dyDescent="0.2">
      <c r="A9083" s="223">
        <v>94677</v>
      </c>
      <c r="B9083" s="7" t="s">
        <v>8839</v>
      </c>
      <c r="C9083" s="60" t="s">
        <v>43</v>
      </c>
      <c r="D9083" s="61">
        <v>23.72</v>
      </c>
      <c r="E9083" s="224">
        <v>0.2331</v>
      </c>
    </row>
    <row r="9084" spans="1:5" x14ac:dyDescent="0.2">
      <c r="A9084" s="223">
        <v>94679</v>
      </c>
      <c r="B9084" s="7" t="s">
        <v>8840</v>
      </c>
      <c r="C9084" s="60" t="s">
        <v>43</v>
      </c>
      <c r="D9084" s="61">
        <v>28.46</v>
      </c>
      <c r="E9084" s="224">
        <v>0.27129999999999999</v>
      </c>
    </row>
    <row r="9085" spans="1:5" x14ac:dyDescent="0.2">
      <c r="A9085" s="223">
        <v>94681</v>
      </c>
      <c r="B9085" s="7" t="s">
        <v>8841</v>
      </c>
      <c r="C9085" s="60" t="s">
        <v>43</v>
      </c>
      <c r="D9085" s="61">
        <v>59.91</v>
      </c>
      <c r="E9085" s="224">
        <v>0.17330000000000001</v>
      </c>
    </row>
    <row r="9086" spans="1:5" x14ac:dyDescent="0.2">
      <c r="A9086" s="223">
        <v>94683</v>
      </c>
      <c r="B9086" s="7" t="s">
        <v>8842</v>
      </c>
      <c r="C9086" s="60" t="s">
        <v>43</v>
      </c>
      <c r="D9086" s="61">
        <v>91.17</v>
      </c>
      <c r="E9086" s="224">
        <v>0.16769999999999999</v>
      </c>
    </row>
    <row r="9087" spans="1:5" x14ac:dyDescent="0.2">
      <c r="A9087" s="223">
        <v>94685</v>
      </c>
      <c r="B9087" s="7" t="s">
        <v>8843</v>
      </c>
      <c r="C9087" s="60" t="s">
        <v>43</v>
      </c>
      <c r="D9087" s="61">
        <v>116.16</v>
      </c>
      <c r="E9087" s="224">
        <v>0.1651</v>
      </c>
    </row>
    <row r="9088" spans="1:5" x14ac:dyDescent="0.2">
      <c r="A9088" s="223">
        <v>94615</v>
      </c>
      <c r="B9088" s="7" t="s">
        <v>8844</v>
      </c>
      <c r="C9088" s="60" t="s">
        <v>43</v>
      </c>
      <c r="D9088" s="61">
        <v>166.16</v>
      </c>
      <c r="E9088" s="224">
        <v>0.20280000000000001</v>
      </c>
    </row>
    <row r="9089" spans="1:5" x14ac:dyDescent="0.2">
      <c r="A9089" s="223">
        <v>94617</v>
      </c>
      <c r="B9089" s="7" t="s">
        <v>8845</v>
      </c>
      <c r="C9089" s="60" t="s">
        <v>43</v>
      </c>
      <c r="D9089" s="61">
        <v>340.7</v>
      </c>
      <c r="E9089" s="224">
        <v>0.1031</v>
      </c>
    </row>
    <row r="9090" spans="1:5" x14ac:dyDescent="0.2">
      <c r="A9090" s="223">
        <v>105147</v>
      </c>
      <c r="B9090" s="7" t="s">
        <v>8846</v>
      </c>
      <c r="C9090" s="60" t="s">
        <v>43</v>
      </c>
      <c r="D9090" s="61">
        <v>15.8</v>
      </c>
      <c r="E9090" s="224">
        <v>0.3513</v>
      </c>
    </row>
    <row r="9091" spans="1:5" x14ac:dyDescent="0.2">
      <c r="A9091" s="223">
        <v>105148</v>
      </c>
      <c r="B9091" s="7" t="s">
        <v>8847</v>
      </c>
      <c r="C9091" s="60" t="s">
        <v>43</v>
      </c>
      <c r="D9091" s="61">
        <v>22.55</v>
      </c>
      <c r="E9091" s="224">
        <v>0.27010000000000001</v>
      </c>
    </row>
    <row r="9092" spans="1:5" x14ac:dyDescent="0.2">
      <c r="A9092" s="223">
        <v>105154</v>
      </c>
      <c r="B9092" s="7" t="s">
        <v>8848</v>
      </c>
      <c r="C9092" s="60" t="s">
        <v>43</v>
      </c>
      <c r="D9092" s="61">
        <v>7.8</v>
      </c>
      <c r="E9092" s="224">
        <v>0.40639999999999998</v>
      </c>
    </row>
    <row r="9093" spans="1:5" x14ac:dyDescent="0.2">
      <c r="A9093" s="223">
        <v>105155</v>
      </c>
      <c r="B9093" s="7" t="s">
        <v>8849</v>
      </c>
      <c r="C9093" s="60" t="s">
        <v>43</v>
      </c>
      <c r="D9093" s="61">
        <v>11.9</v>
      </c>
      <c r="E9093" s="224">
        <v>0.34710000000000002</v>
      </c>
    </row>
    <row r="9094" spans="1:5" x14ac:dyDescent="0.2">
      <c r="A9094" s="223">
        <v>105156</v>
      </c>
      <c r="B9094" s="7" t="s">
        <v>8850</v>
      </c>
      <c r="C9094" s="60" t="s">
        <v>43</v>
      </c>
      <c r="D9094" s="61">
        <v>15.07</v>
      </c>
      <c r="E9094" s="224">
        <v>0.36699999999999999</v>
      </c>
    </row>
    <row r="9095" spans="1:5" x14ac:dyDescent="0.2">
      <c r="A9095" s="223">
        <v>105157</v>
      </c>
      <c r="B9095" s="7" t="s">
        <v>8851</v>
      </c>
      <c r="C9095" s="60" t="s">
        <v>43</v>
      </c>
      <c r="D9095" s="61">
        <v>23.52</v>
      </c>
      <c r="E9095" s="224">
        <v>0.32819999999999999</v>
      </c>
    </row>
    <row r="9096" spans="1:5" x14ac:dyDescent="0.2">
      <c r="A9096" s="223">
        <v>105158</v>
      </c>
      <c r="B9096" s="7" t="s">
        <v>8852</v>
      </c>
      <c r="C9096" s="60" t="s">
        <v>43</v>
      </c>
      <c r="D9096" s="61">
        <v>34.86</v>
      </c>
      <c r="E9096" s="224">
        <v>0.29780000000000001</v>
      </c>
    </row>
    <row r="9097" spans="1:5" x14ac:dyDescent="0.2">
      <c r="A9097" s="223">
        <v>105159</v>
      </c>
      <c r="B9097" s="7" t="s">
        <v>8853</v>
      </c>
      <c r="C9097" s="60" t="s">
        <v>43</v>
      </c>
      <c r="D9097" s="61">
        <v>63.14</v>
      </c>
      <c r="E9097" s="224">
        <v>0.2422</v>
      </c>
    </row>
    <row r="9098" spans="1:5" x14ac:dyDescent="0.2">
      <c r="A9098" s="223">
        <v>105160</v>
      </c>
      <c r="B9098" s="7" t="s">
        <v>8854</v>
      </c>
      <c r="C9098" s="60" t="s">
        <v>43</v>
      </c>
      <c r="D9098" s="61">
        <v>77.81</v>
      </c>
      <c r="E9098" s="224">
        <v>0.2465</v>
      </c>
    </row>
    <row r="9099" spans="1:5" x14ac:dyDescent="0.2">
      <c r="A9099" s="223">
        <v>94672</v>
      </c>
      <c r="B9099" s="7" t="s">
        <v>8855</v>
      </c>
      <c r="C9099" s="60" t="s">
        <v>43</v>
      </c>
      <c r="D9099" s="61">
        <v>7.12</v>
      </c>
      <c r="E9099" s="224">
        <v>0.44519999999999998</v>
      </c>
    </row>
    <row r="9100" spans="1:5" x14ac:dyDescent="0.2">
      <c r="A9100" s="223">
        <v>94754</v>
      </c>
      <c r="B9100" s="7" t="s">
        <v>8856</v>
      </c>
      <c r="C9100" s="60" t="s">
        <v>43</v>
      </c>
      <c r="D9100" s="61">
        <v>349.19</v>
      </c>
      <c r="E9100" s="224">
        <v>9.5000000000000001E-2</v>
      </c>
    </row>
    <row r="9101" spans="1:5" x14ac:dyDescent="0.2">
      <c r="A9101" s="223">
        <v>94740</v>
      </c>
      <c r="B9101" s="7" t="s">
        <v>8857</v>
      </c>
      <c r="C9101" s="60" t="s">
        <v>43</v>
      </c>
      <c r="D9101" s="61">
        <v>11.89</v>
      </c>
      <c r="E9101" s="224">
        <v>0.23799999999999999</v>
      </c>
    </row>
    <row r="9102" spans="1:5" x14ac:dyDescent="0.2">
      <c r="A9102" s="223">
        <v>94742</v>
      </c>
      <c r="B9102" s="7" t="s">
        <v>8858</v>
      </c>
      <c r="C9102" s="60" t="s">
        <v>43</v>
      </c>
      <c r="D9102" s="61">
        <v>19.989999999999998</v>
      </c>
      <c r="E9102" s="224">
        <v>0.17760000000000001</v>
      </c>
    </row>
    <row r="9103" spans="1:5" x14ac:dyDescent="0.2">
      <c r="A9103" s="223">
        <v>94744</v>
      </c>
      <c r="B9103" s="7" t="s">
        <v>8859</v>
      </c>
      <c r="C9103" s="60" t="s">
        <v>43</v>
      </c>
      <c r="D9103" s="61">
        <v>31.67</v>
      </c>
      <c r="E9103" s="224">
        <v>0.1462</v>
      </c>
    </row>
    <row r="9104" spans="1:5" x14ac:dyDescent="0.2">
      <c r="A9104" s="223">
        <v>94746</v>
      </c>
      <c r="B9104" s="7" t="s">
        <v>8860</v>
      </c>
      <c r="C9104" s="60" t="s">
        <v>43</v>
      </c>
      <c r="D9104" s="61">
        <v>45.53</v>
      </c>
      <c r="E9104" s="224">
        <v>0.13020000000000001</v>
      </c>
    </row>
    <row r="9105" spans="1:5" x14ac:dyDescent="0.2">
      <c r="A9105" s="223">
        <v>94748</v>
      </c>
      <c r="B9105" s="7" t="s">
        <v>8861</v>
      </c>
      <c r="C9105" s="60" t="s">
        <v>43</v>
      </c>
      <c r="D9105" s="61">
        <v>100.53</v>
      </c>
      <c r="E9105" s="224">
        <v>8.6699999999999999E-2</v>
      </c>
    </row>
    <row r="9106" spans="1:5" x14ac:dyDescent="0.2">
      <c r="A9106" s="223">
        <v>94750</v>
      </c>
      <c r="B9106" s="7" t="s">
        <v>8862</v>
      </c>
      <c r="C9106" s="60" t="s">
        <v>43</v>
      </c>
      <c r="D9106" s="61">
        <v>203.34</v>
      </c>
      <c r="E9106" s="224">
        <v>7.17E-2</v>
      </c>
    </row>
    <row r="9107" spans="1:5" x14ac:dyDescent="0.2">
      <c r="A9107" s="223">
        <v>94752</v>
      </c>
      <c r="B9107" s="7" t="s">
        <v>8863</v>
      </c>
      <c r="C9107" s="60" t="s">
        <v>43</v>
      </c>
      <c r="D9107" s="61">
        <v>244.04</v>
      </c>
      <c r="E9107" s="224">
        <v>8.5500000000000007E-2</v>
      </c>
    </row>
    <row r="9108" spans="1:5" x14ac:dyDescent="0.2">
      <c r="A9108" s="223">
        <v>96755</v>
      </c>
      <c r="B9108" s="7" t="s">
        <v>8864</v>
      </c>
      <c r="C9108" s="60" t="s">
        <v>43</v>
      </c>
      <c r="D9108" s="61">
        <v>335.13</v>
      </c>
      <c r="E9108" s="224">
        <v>0.1012</v>
      </c>
    </row>
    <row r="9109" spans="1:5" x14ac:dyDescent="0.2">
      <c r="A9109" s="223">
        <v>96747</v>
      </c>
      <c r="B9109" s="7" t="s">
        <v>8865</v>
      </c>
      <c r="C9109" s="60" t="s">
        <v>43</v>
      </c>
      <c r="D9109" s="61">
        <v>7.47</v>
      </c>
      <c r="E9109" s="224">
        <v>0.74299999999999999</v>
      </c>
    </row>
    <row r="9110" spans="1:5" x14ac:dyDescent="0.2">
      <c r="A9110" s="223">
        <v>96748</v>
      </c>
      <c r="B9110" s="7" t="s">
        <v>8866</v>
      </c>
      <c r="C9110" s="60" t="s">
        <v>43</v>
      </c>
      <c r="D9110" s="61">
        <v>8.66</v>
      </c>
      <c r="E9110" s="224">
        <v>0.70320000000000005</v>
      </c>
    </row>
    <row r="9111" spans="1:5" x14ac:dyDescent="0.2">
      <c r="A9111" s="223">
        <v>96749</v>
      </c>
      <c r="B9111" s="7" t="s">
        <v>8867</v>
      </c>
      <c r="C9111" s="60" t="s">
        <v>43</v>
      </c>
      <c r="D9111" s="61">
        <v>10.96</v>
      </c>
      <c r="E9111" s="224">
        <v>0.64419999999999999</v>
      </c>
    </row>
    <row r="9112" spans="1:5" x14ac:dyDescent="0.2">
      <c r="A9112" s="223">
        <v>96750</v>
      </c>
      <c r="B9112" s="7" t="s">
        <v>8868</v>
      </c>
      <c r="C9112" s="60" t="s">
        <v>43</v>
      </c>
      <c r="D9112" s="61">
        <v>17.2</v>
      </c>
      <c r="E9112" s="224">
        <v>0.4924</v>
      </c>
    </row>
    <row r="9113" spans="1:5" x14ac:dyDescent="0.2">
      <c r="A9113" s="223">
        <v>96751</v>
      </c>
      <c r="B9113" s="7" t="s">
        <v>8869</v>
      </c>
      <c r="C9113" s="60" t="s">
        <v>43</v>
      </c>
      <c r="D9113" s="61">
        <v>25.09</v>
      </c>
      <c r="E9113" s="224">
        <v>0.42449999999999999</v>
      </c>
    </row>
    <row r="9114" spans="1:5" x14ac:dyDescent="0.2">
      <c r="A9114" s="223">
        <v>96752</v>
      </c>
      <c r="B9114" s="7" t="s">
        <v>8870</v>
      </c>
      <c r="C9114" s="60" t="s">
        <v>43</v>
      </c>
      <c r="D9114" s="61">
        <v>37.6</v>
      </c>
      <c r="E9114" s="224">
        <v>0.37790000000000001</v>
      </c>
    </row>
    <row r="9115" spans="1:5" x14ac:dyDescent="0.2">
      <c r="A9115" s="223">
        <v>96753</v>
      </c>
      <c r="B9115" s="7" t="s">
        <v>8871</v>
      </c>
      <c r="C9115" s="60" t="s">
        <v>43</v>
      </c>
      <c r="D9115" s="61">
        <v>85.93</v>
      </c>
      <c r="E9115" s="224">
        <v>0.21199999999999999</v>
      </c>
    </row>
    <row r="9116" spans="1:5" x14ac:dyDescent="0.2">
      <c r="A9116" s="223">
        <v>96754</v>
      </c>
      <c r="B9116" s="7" t="s">
        <v>8872</v>
      </c>
      <c r="C9116" s="60" t="s">
        <v>43</v>
      </c>
      <c r="D9116" s="61">
        <v>110.28</v>
      </c>
      <c r="E9116" s="224">
        <v>0.21970000000000001</v>
      </c>
    </row>
    <row r="9117" spans="1:5" x14ac:dyDescent="0.2">
      <c r="A9117" s="223">
        <v>94686</v>
      </c>
      <c r="B9117" s="7" t="s">
        <v>8873</v>
      </c>
      <c r="C9117" s="60" t="s">
        <v>43</v>
      </c>
      <c r="D9117" s="61">
        <v>314.13</v>
      </c>
      <c r="E9117" s="224">
        <v>9.8699999999999996E-2</v>
      </c>
    </row>
    <row r="9118" spans="1:5" x14ac:dyDescent="0.2">
      <c r="A9118" s="223">
        <v>94674</v>
      </c>
      <c r="B9118" s="7" t="s">
        <v>8874</v>
      </c>
      <c r="C9118" s="60" t="s">
        <v>43</v>
      </c>
      <c r="D9118" s="61">
        <v>9.23</v>
      </c>
      <c r="E9118" s="224">
        <v>0.44750000000000001</v>
      </c>
    </row>
    <row r="9119" spans="1:5" x14ac:dyDescent="0.2">
      <c r="A9119" s="223">
        <v>94676</v>
      </c>
      <c r="B9119" s="7" t="s">
        <v>8875</v>
      </c>
      <c r="C9119" s="60" t="s">
        <v>43</v>
      </c>
      <c r="D9119" s="61">
        <v>15.7</v>
      </c>
      <c r="E9119" s="224">
        <v>0.35220000000000001</v>
      </c>
    </row>
    <row r="9120" spans="1:5" x14ac:dyDescent="0.2">
      <c r="A9120" s="223">
        <v>94678</v>
      </c>
      <c r="B9120" s="7" t="s">
        <v>8876</v>
      </c>
      <c r="C9120" s="60" t="s">
        <v>43</v>
      </c>
      <c r="D9120" s="61">
        <v>17.91</v>
      </c>
      <c r="E9120" s="224">
        <v>0.43099999999999999</v>
      </c>
    </row>
    <row r="9121" spans="1:5" x14ac:dyDescent="0.2">
      <c r="A9121" s="223">
        <v>94680</v>
      </c>
      <c r="B9121" s="7" t="s">
        <v>8877</v>
      </c>
      <c r="C9121" s="60" t="s">
        <v>43</v>
      </c>
      <c r="D9121" s="61">
        <v>53.17</v>
      </c>
      <c r="E9121" s="224">
        <v>0.19520000000000001</v>
      </c>
    </row>
    <row r="9122" spans="1:5" x14ac:dyDescent="0.2">
      <c r="A9122" s="223">
        <v>94682</v>
      </c>
      <c r="B9122" s="7" t="s">
        <v>8878</v>
      </c>
      <c r="C9122" s="60" t="s">
        <v>43</v>
      </c>
      <c r="D9122" s="61">
        <v>134.41999999999999</v>
      </c>
      <c r="E9122" s="224">
        <v>0.1137</v>
      </c>
    </row>
    <row r="9123" spans="1:5" x14ac:dyDescent="0.2">
      <c r="A9123" s="223">
        <v>94684</v>
      </c>
      <c r="B9123" s="7" t="s">
        <v>8879</v>
      </c>
      <c r="C9123" s="60" t="s">
        <v>43</v>
      </c>
      <c r="D9123" s="61">
        <v>162.01</v>
      </c>
      <c r="E9123" s="224">
        <v>0.11840000000000001</v>
      </c>
    </row>
    <row r="9124" spans="1:5" x14ac:dyDescent="0.2">
      <c r="A9124" s="223">
        <v>105219</v>
      </c>
      <c r="B9124" s="7" t="s">
        <v>8880</v>
      </c>
      <c r="C9124" s="60" t="s">
        <v>43</v>
      </c>
      <c r="D9124" s="61">
        <v>13.92</v>
      </c>
      <c r="E9124" s="224">
        <v>0.20330000000000001</v>
      </c>
    </row>
    <row r="9125" spans="1:5" x14ac:dyDescent="0.2">
      <c r="A9125" s="223">
        <v>105220</v>
      </c>
      <c r="B9125" s="7" t="s">
        <v>8881</v>
      </c>
      <c r="C9125" s="60" t="s">
        <v>43</v>
      </c>
      <c r="D9125" s="61">
        <v>19.149999999999999</v>
      </c>
      <c r="E9125" s="224">
        <v>0.18540000000000001</v>
      </c>
    </row>
    <row r="9126" spans="1:5" x14ac:dyDescent="0.2">
      <c r="A9126" s="223">
        <v>105221</v>
      </c>
      <c r="B9126" s="7" t="s">
        <v>8882</v>
      </c>
      <c r="C9126" s="60" t="s">
        <v>43</v>
      </c>
      <c r="D9126" s="61">
        <v>29.61</v>
      </c>
      <c r="E9126" s="224">
        <v>0.15640000000000001</v>
      </c>
    </row>
    <row r="9127" spans="1:5" x14ac:dyDescent="0.2">
      <c r="A9127" s="223">
        <v>105166</v>
      </c>
      <c r="B9127" s="7" t="s">
        <v>8883</v>
      </c>
      <c r="C9127" s="60" t="s">
        <v>43</v>
      </c>
      <c r="D9127" s="61">
        <v>45.02</v>
      </c>
      <c r="E9127" s="224">
        <v>0.13170000000000001</v>
      </c>
    </row>
    <row r="9128" spans="1:5" x14ac:dyDescent="0.2">
      <c r="A9128" s="223">
        <v>105222</v>
      </c>
      <c r="B9128" s="7" t="s">
        <v>8884</v>
      </c>
      <c r="C9128" s="60" t="s">
        <v>43</v>
      </c>
      <c r="D9128" s="61">
        <v>85.45</v>
      </c>
      <c r="E9128" s="224">
        <v>0.10199999999999999</v>
      </c>
    </row>
    <row r="9129" spans="1:5" x14ac:dyDescent="0.2">
      <c r="A9129" s="223">
        <v>105223</v>
      </c>
      <c r="B9129" s="7" t="s">
        <v>8885</v>
      </c>
      <c r="C9129" s="60" t="s">
        <v>43</v>
      </c>
      <c r="D9129" s="61">
        <v>196.52</v>
      </c>
      <c r="E9129" s="224">
        <v>7.4099999999999999E-2</v>
      </c>
    </row>
    <row r="9130" spans="1:5" x14ac:dyDescent="0.2">
      <c r="A9130" s="223">
        <v>105224</v>
      </c>
      <c r="B9130" s="7" t="s">
        <v>8886</v>
      </c>
      <c r="C9130" s="60" t="s">
        <v>43</v>
      </c>
      <c r="D9130" s="61">
        <v>286.48</v>
      </c>
      <c r="E9130" s="224">
        <v>7.2800000000000004E-2</v>
      </c>
    </row>
    <row r="9131" spans="1:5" x14ac:dyDescent="0.2">
      <c r="A9131" s="223">
        <v>105149</v>
      </c>
      <c r="B9131" s="7" t="s">
        <v>8887</v>
      </c>
      <c r="C9131" s="60" t="s">
        <v>43</v>
      </c>
      <c r="D9131" s="61">
        <v>7.71</v>
      </c>
      <c r="E9131" s="224">
        <v>0.7198</v>
      </c>
    </row>
    <row r="9132" spans="1:5" x14ac:dyDescent="0.2">
      <c r="A9132" s="223">
        <v>105150</v>
      </c>
      <c r="B9132" s="7" t="s">
        <v>8888</v>
      </c>
      <c r="C9132" s="60" t="s">
        <v>43</v>
      </c>
      <c r="D9132" s="61">
        <v>9.0500000000000007</v>
      </c>
      <c r="E9132" s="224">
        <v>0.67290000000000005</v>
      </c>
    </row>
    <row r="9133" spans="1:5" x14ac:dyDescent="0.2">
      <c r="A9133" s="223">
        <v>105151</v>
      </c>
      <c r="B9133" s="7" t="s">
        <v>8889</v>
      </c>
      <c r="C9133" s="60" t="s">
        <v>43</v>
      </c>
      <c r="D9133" s="61">
        <v>22.55</v>
      </c>
      <c r="E9133" s="224">
        <v>0.37559999999999999</v>
      </c>
    </row>
    <row r="9134" spans="1:5" x14ac:dyDescent="0.2">
      <c r="A9134" s="223">
        <v>105152</v>
      </c>
      <c r="B9134" s="7" t="s">
        <v>8890</v>
      </c>
      <c r="C9134" s="60" t="s">
        <v>43</v>
      </c>
      <c r="D9134" s="61">
        <v>33.56</v>
      </c>
      <c r="E9134" s="224">
        <v>0.31730000000000003</v>
      </c>
    </row>
    <row r="9135" spans="1:5" x14ac:dyDescent="0.2">
      <c r="A9135" s="223">
        <v>105153</v>
      </c>
      <c r="B9135" s="7" t="s">
        <v>8891</v>
      </c>
      <c r="C9135" s="60" t="s">
        <v>43</v>
      </c>
      <c r="D9135" s="61">
        <v>52.72</v>
      </c>
      <c r="E9135" s="224">
        <v>0.26950000000000002</v>
      </c>
    </row>
    <row r="9136" spans="1:5" x14ac:dyDescent="0.2">
      <c r="A9136" s="223">
        <v>105161</v>
      </c>
      <c r="B9136" s="7" t="s">
        <v>8892</v>
      </c>
      <c r="C9136" s="60" t="s">
        <v>43</v>
      </c>
      <c r="D9136" s="61">
        <v>95.15</v>
      </c>
      <c r="E9136" s="224">
        <v>0.1915</v>
      </c>
    </row>
    <row r="9137" spans="1:5" x14ac:dyDescent="0.2">
      <c r="A9137" s="223">
        <v>105162</v>
      </c>
      <c r="B9137" s="7" t="s">
        <v>8893</v>
      </c>
      <c r="C9137" s="60" t="s">
        <v>43</v>
      </c>
      <c r="D9137" s="61">
        <v>162.55000000000001</v>
      </c>
      <c r="E9137" s="224">
        <v>0.14910000000000001</v>
      </c>
    </row>
    <row r="9138" spans="1:5" x14ac:dyDescent="0.2">
      <c r="A9138" s="223">
        <v>105163</v>
      </c>
      <c r="B9138" s="7" t="s">
        <v>8894</v>
      </c>
      <c r="C9138" s="60" t="s">
        <v>43</v>
      </c>
      <c r="D9138" s="61">
        <v>14.25</v>
      </c>
      <c r="E9138" s="224">
        <v>0.49540000000000001</v>
      </c>
    </row>
    <row r="9139" spans="1:5" x14ac:dyDescent="0.2">
      <c r="A9139" s="223">
        <v>105170</v>
      </c>
      <c r="B9139" s="7" t="s">
        <v>8895</v>
      </c>
      <c r="C9139" s="60" t="s">
        <v>43</v>
      </c>
      <c r="D9139" s="61">
        <v>6.56</v>
      </c>
      <c r="E9139" s="224">
        <v>0.48320000000000002</v>
      </c>
    </row>
    <row r="9140" spans="1:5" x14ac:dyDescent="0.2">
      <c r="A9140" s="223">
        <v>105179</v>
      </c>
      <c r="B9140" s="7" t="s">
        <v>8896</v>
      </c>
      <c r="C9140" s="60" t="s">
        <v>43</v>
      </c>
      <c r="D9140" s="61">
        <v>11.48</v>
      </c>
      <c r="E9140" s="224">
        <v>0.35980000000000001</v>
      </c>
    </row>
    <row r="9141" spans="1:5" x14ac:dyDescent="0.2">
      <c r="A9141" s="223">
        <v>105180</v>
      </c>
      <c r="B9141" s="7" t="s">
        <v>8897</v>
      </c>
      <c r="C9141" s="60" t="s">
        <v>43</v>
      </c>
      <c r="D9141" s="61">
        <v>15.78</v>
      </c>
      <c r="E9141" s="224">
        <v>0.35039999999999999</v>
      </c>
    </row>
    <row r="9142" spans="1:5" x14ac:dyDescent="0.2">
      <c r="A9142" s="223">
        <v>105181</v>
      </c>
      <c r="B9142" s="7" t="s">
        <v>8898</v>
      </c>
      <c r="C9142" s="60" t="s">
        <v>43</v>
      </c>
      <c r="D9142" s="61">
        <v>21.18</v>
      </c>
      <c r="E9142" s="224">
        <v>0.36449999999999999</v>
      </c>
    </row>
    <row r="9143" spans="1:5" x14ac:dyDescent="0.2">
      <c r="A9143" s="223">
        <v>105182</v>
      </c>
      <c r="B9143" s="7" t="s">
        <v>8899</v>
      </c>
      <c r="C9143" s="60" t="s">
        <v>43</v>
      </c>
      <c r="D9143" s="61">
        <v>50.88</v>
      </c>
      <c r="E9143" s="224">
        <v>0.20399999999999999</v>
      </c>
    </row>
    <row r="9144" spans="1:5" x14ac:dyDescent="0.2">
      <c r="A9144" s="223">
        <v>105183</v>
      </c>
      <c r="B9144" s="7" t="s">
        <v>8900</v>
      </c>
      <c r="C9144" s="60" t="s">
        <v>43</v>
      </c>
      <c r="D9144" s="61">
        <v>108.02</v>
      </c>
      <c r="E9144" s="224">
        <v>0.14149999999999999</v>
      </c>
    </row>
    <row r="9145" spans="1:5" x14ac:dyDescent="0.2">
      <c r="A9145" s="223">
        <v>105184</v>
      </c>
      <c r="B9145" s="7" t="s">
        <v>8901</v>
      </c>
      <c r="C9145" s="60" t="s">
        <v>43</v>
      </c>
      <c r="D9145" s="61">
        <v>133.74</v>
      </c>
      <c r="E9145" s="224">
        <v>0.1434</v>
      </c>
    </row>
    <row r="9146" spans="1:5" x14ac:dyDescent="0.2">
      <c r="A9146" s="223">
        <v>94612</v>
      </c>
      <c r="B9146" s="7" t="s">
        <v>8902</v>
      </c>
      <c r="C9146" s="60" t="s">
        <v>43</v>
      </c>
      <c r="D9146" s="61">
        <v>445.69</v>
      </c>
      <c r="E9146" s="224">
        <v>5.9499999999999997E-2</v>
      </c>
    </row>
    <row r="9147" spans="1:5" x14ac:dyDescent="0.2">
      <c r="A9147" s="223">
        <v>105142</v>
      </c>
      <c r="B9147" s="7" t="s">
        <v>8903</v>
      </c>
      <c r="C9147" s="60" t="s">
        <v>43</v>
      </c>
      <c r="D9147" s="61">
        <v>8.17</v>
      </c>
      <c r="E9147" s="224">
        <v>0.2974</v>
      </c>
    </row>
    <row r="9148" spans="1:5" x14ac:dyDescent="0.2">
      <c r="A9148" s="223">
        <v>105143</v>
      </c>
      <c r="B9148" s="7" t="s">
        <v>8904</v>
      </c>
      <c r="C9148" s="60" t="s">
        <v>43</v>
      </c>
      <c r="D9148" s="61">
        <v>12.34</v>
      </c>
      <c r="E9148" s="224">
        <v>0.26090000000000002</v>
      </c>
    </row>
    <row r="9149" spans="1:5" x14ac:dyDescent="0.2">
      <c r="A9149" s="223">
        <v>105144</v>
      </c>
      <c r="B9149" s="7" t="s">
        <v>8905</v>
      </c>
      <c r="C9149" s="60" t="s">
        <v>43</v>
      </c>
      <c r="D9149" s="61">
        <v>26.32</v>
      </c>
      <c r="E9149" s="224">
        <v>0.2291</v>
      </c>
    </row>
    <row r="9150" spans="1:5" x14ac:dyDescent="0.2">
      <c r="A9150" s="223">
        <v>105173</v>
      </c>
      <c r="B9150" s="7" t="s">
        <v>8906</v>
      </c>
      <c r="C9150" s="60" t="s">
        <v>43</v>
      </c>
      <c r="D9150" s="61">
        <v>89.02</v>
      </c>
      <c r="E9150" s="224">
        <v>0.2102</v>
      </c>
    </row>
    <row r="9151" spans="1:5" x14ac:dyDescent="0.2">
      <c r="A9151" s="223">
        <v>105175</v>
      </c>
      <c r="B9151" s="7" t="s">
        <v>8907</v>
      </c>
      <c r="C9151" s="60" t="s">
        <v>43</v>
      </c>
      <c r="D9151" s="61">
        <v>127.36</v>
      </c>
      <c r="E9151" s="224">
        <v>0.16120000000000001</v>
      </c>
    </row>
    <row r="9152" spans="1:5" x14ac:dyDescent="0.2">
      <c r="A9152" s="223">
        <v>105174</v>
      </c>
      <c r="B9152" s="7" t="s">
        <v>8908</v>
      </c>
      <c r="C9152" s="60" t="s">
        <v>43</v>
      </c>
      <c r="D9152" s="61">
        <v>128.88999999999999</v>
      </c>
      <c r="E9152" s="224">
        <v>0.17050000000000001</v>
      </c>
    </row>
    <row r="9153" spans="1:5" x14ac:dyDescent="0.2">
      <c r="A9153" s="223">
        <v>105145</v>
      </c>
      <c r="B9153" s="7" t="s">
        <v>8909</v>
      </c>
      <c r="C9153" s="60" t="s">
        <v>43</v>
      </c>
      <c r="D9153" s="61">
        <v>14.31</v>
      </c>
      <c r="E9153" s="224">
        <v>0.253</v>
      </c>
    </row>
    <row r="9154" spans="1:5" x14ac:dyDescent="0.2">
      <c r="A9154" s="223">
        <v>94606</v>
      </c>
      <c r="B9154" s="7" t="s">
        <v>8910</v>
      </c>
      <c r="C9154" s="60" t="s">
        <v>43</v>
      </c>
      <c r="D9154" s="61">
        <v>85.86</v>
      </c>
      <c r="E9154" s="224">
        <v>0.2616</v>
      </c>
    </row>
    <row r="9155" spans="1:5" x14ac:dyDescent="0.2">
      <c r="A9155" s="223">
        <v>94608</v>
      </c>
      <c r="B9155" s="7" t="s">
        <v>8911</v>
      </c>
      <c r="C9155" s="60" t="s">
        <v>43</v>
      </c>
      <c r="D9155" s="61">
        <v>214.58</v>
      </c>
      <c r="E9155" s="224">
        <v>0.10920000000000001</v>
      </c>
    </row>
    <row r="9156" spans="1:5" x14ac:dyDescent="0.2">
      <c r="A9156" s="223">
        <v>94610</v>
      </c>
      <c r="B9156" s="7" t="s">
        <v>8912</v>
      </c>
      <c r="C9156" s="60" t="s">
        <v>43</v>
      </c>
      <c r="D9156" s="61">
        <v>313.72000000000003</v>
      </c>
      <c r="E9156" s="224">
        <v>7.8E-2</v>
      </c>
    </row>
    <row r="9157" spans="1:5" x14ac:dyDescent="0.2">
      <c r="A9157" s="223">
        <v>94657</v>
      </c>
      <c r="B9157" s="7" t="s">
        <v>8913</v>
      </c>
      <c r="C9157" s="60" t="s">
        <v>43</v>
      </c>
      <c r="D9157" s="61">
        <v>4.59</v>
      </c>
      <c r="E9157" s="224">
        <v>0.45750000000000002</v>
      </c>
    </row>
    <row r="9158" spans="1:5" x14ac:dyDescent="0.2">
      <c r="A9158" s="223">
        <v>94659</v>
      </c>
      <c r="B9158" s="7" t="s">
        <v>8914</v>
      </c>
      <c r="C9158" s="60" t="s">
        <v>43</v>
      </c>
      <c r="D9158" s="61">
        <v>7.29</v>
      </c>
      <c r="E9158" s="224">
        <v>0.37719999999999998</v>
      </c>
    </row>
    <row r="9159" spans="1:5" x14ac:dyDescent="0.2">
      <c r="A9159" s="223">
        <v>94739</v>
      </c>
      <c r="B9159" s="7" t="s">
        <v>8915</v>
      </c>
      <c r="C9159" s="60" t="s">
        <v>43</v>
      </c>
      <c r="D9159" s="61">
        <v>286.19</v>
      </c>
      <c r="E9159" s="224">
        <v>7.7299999999999994E-2</v>
      </c>
    </row>
    <row r="9160" spans="1:5" x14ac:dyDescent="0.2">
      <c r="A9160" s="223">
        <v>94725</v>
      </c>
      <c r="B9160" s="7" t="s">
        <v>8916</v>
      </c>
      <c r="C9160" s="60" t="s">
        <v>43</v>
      </c>
      <c r="D9160" s="61">
        <v>8.5</v>
      </c>
      <c r="E9160" s="224">
        <v>0.22</v>
      </c>
    </row>
    <row r="9161" spans="1:5" x14ac:dyDescent="0.2">
      <c r="A9161" s="223">
        <v>94727</v>
      </c>
      <c r="B9161" s="7" t="s">
        <v>8917</v>
      </c>
      <c r="C9161" s="60" t="s">
        <v>43</v>
      </c>
      <c r="D9161" s="61">
        <v>13.91</v>
      </c>
      <c r="E9161" s="224">
        <v>0.16969999999999999</v>
      </c>
    </row>
    <row r="9162" spans="1:5" x14ac:dyDescent="0.2">
      <c r="A9162" s="223">
        <v>94729</v>
      </c>
      <c r="B9162" s="7" t="s">
        <v>8918</v>
      </c>
      <c r="C9162" s="60" t="s">
        <v>43</v>
      </c>
      <c r="D9162" s="61">
        <v>24.12</v>
      </c>
      <c r="E9162" s="224">
        <v>0.12770000000000001</v>
      </c>
    </row>
    <row r="9163" spans="1:5" x14ac:dyDescent="0.2">
      <c r="A9163" s="223">
        <v>94731</v>
      </c>
      <c r="B9163" s="7" t="s">
        <v>8919</v>
      </c>
      <c r="C9163" s="60" t="s">
        <v>43</v>
      </c>
      <c r="D9163" s="61">
        <v>31.97</v>
      </c>
      <c r="E9163" s="224">
        <v>0.1236</v>
      </c>
    </row>
    <row r="9164" spans="1:5" x14ac:dyDescent="0.2">
      <c r="A9164" s="223">
        <v>94733</v>
      </c>
      <c r="B9164" s="7" t="s">
        <v>8920</v>
      </c>
      <c r="C9164" s="60" t="s">
        <v>43</v>
      </c>
      <c r="D9164" s="61">
        <v>56.09</v>
      </c>
      <c r="E9164" s="224">
        <v>0.1036</v>
      </c>
    </row>
    <row r="9165" spans="1:5" x14ac:dyDescent="0.2">
      <c r="A9165" s="223">
        <v>94863</v>
      </c>
      <c r="B9165" s="7" t="s">
        <v>8921</v>
      </c>
      <c r="C9165" s="60" t="s">
        <v>43</v>
      </c>
      <c r="D9165" s="61">
        <v>195.75</v>
      </c>
      <c r="E9165" s="224">
        <v>4.9599999999999998E-2</v>
      </c>
    </row>
    <row r="9166" spans="1:5" x14ac:dyDescent="0.2">
      <c r="A9166" s="223">
        <v>94737</v>
      </c>
      <c r="B9166" s="7" t="s">
        <v>8922</v>
      </c>
      <c r="C9166" s="60" t="s">
        <v>43</v>
      </c>
      <c r="D9166" s="61">
        <v>233.21</v>
      </c>
      <c r="E9166" s="224">
        <v>5.96E-2</v>
      </c>
    </row>
    <row r="9167" spans="1:5" x14ac:dyDescent="0.2">
      <c r="A9167" s="223">
        <v>94465</v>
      </c>
      <c r="B9167" s="7" t="s">
        <v>8923</v>
      </c>
      <c r="C9167" s="60" t="s">
        <v>43</v>
      </c>
      <c r="D9167" s="61">
        <v>53.62</v>
      </c>
      <c r="E9167" s="224">
        <v>0.32190000000000002</v>
      </c>
    </row>
    <row r="9168" spans="1:5" x14ac:dyDescent="0.2">
      <c r="A9168" s="223">
        <v>94467</v>
      </c>
      <c r="B9168" s="7" t="s">
        <v>8924</v>
      </c>
      <c r="C9168" s="60" t="s">
        <v>43</v>
      </c>
      <c r="D9168" s="61">
        <v>86.15</v>
      </c>
      <c r="E9168" s="224">
        <v>0.2341</v>
      </c>
    </row>
    <row r="9169" spans="1:5" x14ac:dyDescent="0.2">
      <c r="A9169" s="223">
        <v>94469</v>
      </c>
      <c r="B9169" s="7" t="s">
        <v>8925</v>
      </c>
      <c r="C9169" s="60" t="s">
        <v>43</v>
      </c>
      <c r="D9169" s="61">
        <v>123.07</v>
      </c>
      <c r="E9169" s="224">
        <v>0.19339999999999999</v>
      </c>
    </row>
    <row r="9170" spans="1:5" x14ac:dyDescent="0.2">
      <c r="A9170" s="223">
        <v>96746</v>
      </c>
      <c r="B9170" s="7" t="s">
        <v>8926</v>
      </c>
      <c r="C9170" s="60" t="s">
        <v>43</v>
      </c>
      <c r="D9170" s="61">
        <v>110.96</v>
      </c>
      <c r="E9170" s="224">
        <v>0.2039</v>
      </c>
    </row>
    <row r="9171" spans="1:5" x14ac:dyDescent="0.2">
      <c r="A9171" s="223">
        <v>96736</v>
      </c>
      <c r="B9171" s="7" t="s">
        <v>8927</v>
      </c>
      <c r="C9171" s="60" t="s">
        <v>43</v>
      </c>
      <c r="D9171" s="61">
        <v>6.08</v>
      </c>
      <c r="E9171" s="224">
        <v>0.6069</v>
      </c>
    </row>
    <row r="9172" spans="1:5" x14ac:dyDescent="0.2">
      <c r="A9172" s="223">
        <v>96737</v>
      </c>
      <c r="B9172" s="7" t="s">
        <v>8928</v>
      </c>
      <c r="C9172" s="60" t="s">
        <v>43</v>
      </c>
      <c r="D9172" s="61">
        <v>6.25</v>
      </c>
      <c r="E9172" s="224">
        <v>0.64959999999999996</v>
      </c>
    </row>
    <row r="9173" spans="1:5" x14ac:dyDescent="0.2">
      <c r="A9173" s="223">
        <v>96739</v>
      </c>
      <c r="B9173" s="7" t="s">
        <v>8929</v>
      </c>
      <c r="C9173" s="60" t="s">
        <v>43</v>
      </c>
      <c r="D9173" s="61">
        <v>8.61</v>
      </c>
      <c r="E9173" s="224">
        <v>0.54590000000000005</v>
      </c>
    </row>
    <row r="9174" spans="1:5" x14ac:dyDescent="0.2">
      <c r="A9174" s="223">
        <v>96741</v>
      </c>
      <c r="B9174" s="7" t="s">
        <v>8930</v>
      </c>
      <c r="C9174" s="60" t="s">
        <v>43</v>
      </c>
      <c r="D9174" s="61">
        <v>16.690000000000001</v>
      </c>
      <c r="E9174" s="224">
        <v>0.33789999999999998</v>
      </c>
    </row>
    <row r="9175" spans="1:5" x14ac:dyDescent="0.2">
      <c r="A9175" s="223">
        <v>96742</v>
      </c>
      <c r="B9175" s="7" t="s">
        <v>8931</v>
      </c>
      <c r="C9175" s="60" t="s">
        <v>43</v>
      </c>
      <c r="D9175" s="61">
        <v>20.5</v>
      </c>
      <c r="E9175" s="224">
        <v>0.34589999999999999</v>
      </c>
    </row>
    <row r="9176" spans="1:5" x14ac:dyDescent="0.2">
      <c r="A9176" s="223">
        <v>96743</v>
      </c>
      <c r="B9176" s="7" t="s">
        <v>8932</v>
      </c>
      <c r="C9176" s="60" t="s">
        <v>43</v>
      </c>
      <c r="D9176" s="61">
        <v>31.97</v>
      </c>
      <c r="E9176" s="224">
        <v>0.29620000000000002</v>
      </c>
    </row>
    <row r="9177" spans="1:5" x14ac:dyDescent="0.2">
      <c r="A9177" s="223">
        <v>96744</v>
      </c>
      <c r="B9177" s="7" t="s">
        <v>8933</v>
      </c>
      <c r="C9177" s="60" t="s">
        <v>43</v>
      </c>
      <c r="D9177" s="61">
        <v>53.87</v>
      </c>
      <c r="E9177" s="224">
        <v>0.22550000000000001</v>
      </c>
    </row>
    <row r="9178" spans="1:5" x14ac:dyDescent="0.2">
      <c r="A9178" s="223">
        <v>96745</v>
      </c>
      <c r="B9178" s="7" t="s">
        <v>8934</v>
      </c>
      <c r="C9178" s="60" t="s">
        <v>43</v>
      </c>
      <c r="D9178" s="61">
        <v>84.38</v>
      </c>
      <c r="E9178" s="224">
        <v>0.19139999999999999</v>
      </c>
    </row>
    <row r="9179" spans="1:5" x14ac:dyDescent="0.2">
      <c r="A9179" s="223">
        <v>94671</v>
      </c>
      <c r="B9179" s="7" t="s">
        <v>8935</v>
      </c>
      <c r="C9179" s="60" t="s">
        <v>43</v>
      </c>
      <c r="D9179" s="61">
        <v>130.41999999999999</v>
      </c>
      <c r="E9179" s="224">
        <v>0.15840000000000001</v>
      </c>
    </row>
    <row r="9180" spans="1:5" x14ac:dyDescent="0.2">
      <c r="A9180" s="223">
        <v>94661</v>
      </c>
      <c r="B9180" s="7" t="s">
        <v>8936</v>
      </c>
      <c r="C9180" s="60" t="s">
        <v>43</v>
      </c>
      <c r="D9180" s="61">
        <v>11.7</v>
      </c>
      <c r="E9180" s="224">
        <v>0.31540000000000001</v>
      </c>
    </row>
    <row r="9181" spans="1:5" x14ac:dyDescent="0.2">
      <c r="A9181" s="223">
        <v>94663</v>
      </c>
      <c r="B9181" s="7" t="s">
        <v>8937</v>
      </c>
      <c r="C9181" s="60" t="s">
        <v>43</v>
      </c>
      <c r="D9181" s="61">
        <v>14.5</v>
      </c>
      <c r="E9181" s="224">
        <v>0.35449999999999998</v>
      </c>
    </row>
    <row r="9182" spans="1:5" x14ac:dyDescent="0.2">
      <c r="A9182" s="223">
        <v>94665</v>
      </c>
      <c r="B9182" s="7" t="s">
        <v>8938</v>
      </c>
      <c r="C9182" s="60" t="s">
        <v>43</v>
      </c>
      <c r="D9182" s="61">
        <v>29.29</v>
      </c>
      <c r="E9182" s="224">
        <v>0.23630000000000001</v>
      </c>
    </row>
    <row r="9183" spans="1:5" x14ac:dyDescent="0.2">
      <c r="A9183" s="223">
        <v>94667</v>
      </c>
      <c r="B9183" s="7" t="s">
        <v>8939</v>
      </c>
      <c r="C9183" s="60" t="s">
        <v>43</v>
      </c>
      <c r="D9183" s="61">
        <v>43.08</v>
      </c>
      <c r="E9183" s="224">
        <v>0.23649999999999999</v>
      </c>
    </row>
    <row r="9184" spans="1:5" x14ac:dyDescent="0.2">
      <c r="A9184" s="223">
        <v>94669</v>
      </c>
      <c r="B9184" s="7" t="s">
        <v>8940</v>
      </c>
      <c r="C9184" s="60" t="s">
        <v>43</v>
      </c>
      <c r="D9184" s="61">
        <v>79.36</v>
      </c>
      <c r="E9184" s="224">
        <v>0.161</v>
      </c>
    </row>
    <row r="9185" spans="1:5" x14ac:dyDescent="0.2">
      <c r="A9185" s="223">
        <v>105177</v>
      </c>
      <c r="B9185" s="7" t="s">
        <v>8941</v>
      </c>
      <c r="C9185" s="60" t="s">
        <v>43</v>
      </c>
      <c r="D9185" s="61">
        <v>143.59</v>
      </c>
      <c r="E9185" s="224">
        <v>0.14299999999999999</v>
      </c>
    </row>
    <row r="9186" spans="1:5" x14ac:dyDescent="0.2">
      <c r="A9186" s="223">
        <v>105176</v>
      </c>
      <c r="B9186" s="7" t="s">
        <v>8942</v>
      </c>
      <c r="C9186" s="60" t="s">
        <v>43</v>
      </c>
      <c r="D9186" s="61">
        <v>161.29</v>
      </c>
      <c r="E9186" s="224">
        <v>0.1363</v>
      </c>
    </row>
    <row r="9187" spans="1:5" x14ac:dyDescent="0.2">
      <c r="A9187" s="223">
        <v>94466</v>
      </c>
      <c r="B9187" s="7" t="s">
        <v>8943</v>
      </c>
      <c r="C9187" s="60" t="s">
        <v>43</v>
      </c>
      <c r="D9187" s="61">
        <v>53.64</v>
      </c>
      <c r="E9187" s="224">
        <v>0.32179999999999997</v>
      </c>
    </row>
    <row r="9188" spans="1:5" x14ac:dyDescent="0.2">
      <c r="A9188" s="223">
        <v>94468</v>
      </c>
      <c r="B9188" s="7" t="s">
        <v>8944</v>
      </c>
      <c r="C9188" s="60" t="s">
        <v>43</v>
      </c>
      <c r="D9188" s="61">
        <v>75.7</v>
      </c>
      <c r="E9188" s="224">
        <v>0.26640000000000003</v>
      </c>
    </row>
    <row r="9189" spans="1:5" x14ac:dyDescent="0.2">
      <c r="A9189" s="223">
        <v>94470</v>
      </c>
      <c r="B9189" s="7" t="s">
        <v>8945</v>
      </c>
      <c r="C9189" s="60" t="s">
        <v>43</v>
      </c>
      <c r="D9189" s="61">
        <v>113.76</v>
      </c>
      <c r="E9189" s="224">
        <v>0.2092</v>
      </c>
    </row>
    <row r="9190" spans="1:5" x14ac:dyDescent="0.2">
      <c r="A9190" s="223">
        <v>105225</v>
      </c>
      <c r="B9190" s="7" t="s">
        <v>8946</v>
      </c>
      <c r="C9190" s="60" t="s">
        <v>43</v>
      </c>
      <c r="D9190" s="61">
        <v>20.73</v>
      </c>
      <c r="E9190" s="224">
        <v>0.2127</v>
      </c>
    </row>
    <row r="9191" spans="1:5" x14ac:dyDescent="0.2">
      <c r="A9191" s="223">
        <v>105226</v>
      </c>
      <c r="B9191" s="7" t="s">
        <v>8947</v>
      </c>
      <c r="C9191" s="60" t="s">
        <v>43</v>
      </c>
      <c r="D9191" s="61">
        <v>48.98</v>
      </c>
      <c r="E9191" s="224">
        <v>0.11600000000000001</v>
      </c>
    </row>
    <row r="9192" spans="1:5" x14ac:dyDescent="0.2">
      <c r="A9192" s="223">
        <v>105227</v>
      </c>
      <c r="B9192" s="7" t="s">
        <v>8948</v>
      </c>
      <c r="C9192" s="60" t="s">
        <v>43</v>
      </c>
      <c r="D9192" s="61">
        <v>70.19</v>
      </c>
      <c r="E9192" s="224">
        <v>0.10440000000000001</v>
      </c>
    </row>
    <row r="9193" spans="1:5" x14ac:dyDescent="0.2">
      <c r="A9193" s="223">
        <v>105212</v>
      </c>
      <c r="B9193" s="7" t="s">
        <v>8949</v>
      </c>
      <c r="C9193" s="60" t="s">
        <v>43</v>
      </c>
      <c r="D9193" s="61">
        <v>243.72</v>
      </c>
      <c r="E9193" s="224">
        <v>0.1774</v>
      </c>
    </row>
    <row r="9194" spans="1:5" x14ac:dyDescent="0.2">
      <c r="A9194" s="223">
        <v>105211</v>
      </c>
      <c r="B9194" s="7" t="s">
        <v>8950</v>
      </c>
      <c r="C9194" s="60" t="s">
        <v>43</v>
      </c>
      <c r="D9194" s="61">
        <v>245.76</v>
      </c>
      <c r="E9194" s="224">
        <v>0.18390000000000001</v>
      </c>
    </row>
    <row r="9195" spans="1:5" x14ac:dyDescent="0.2">
      <c r="A9195" s="223">
        <v>105189</v>
      </c>
      <c r="B9195" s="7" t="s">
        <v>8951</v>
      </c>
      <c r="C9195" s="60" t="s">
        <v>43</v>
      </c>
      <c r="D9195" s="61">
        <v>25.96</v>
      </c>
      <c r="E9195" s="224">
        <v>0.31819999999999998</v>
      </c>
    </row>
    <row r="9196" spans="1:5" x14ac:dyDescent="0.2">
      <c r="A9196" s="223">
        <v>105190</v>
      </c>
      <c r="B9196" s="7" t="s">
        <v>8952</v>
      </c>
      <c r="C9196" s="60" t="s">
        <v>43</v>
      </c>
      <c r="D9196" s="61">
        <v>32.69</v>
      </c>
      <c r="E9196" s="224">
        <v>0.2661</v>
      </c>
    </row>
    <row r="9197" spans="1:5" x14ac:dyDescent="0.2">
      <c r="A9197" s="223">
        <v>94625</v>
      </c>
      <c r="B9197" s="7" t="s">
        <v>8953</v>
      </c>
      <c r="C9197" s="60" t="s">
        <v>43</v>
      </c>
      <c r="D9197" s="61">
        <v>1597.85</v>
      </c>
      <c r="E9197" s="224">
        <v>3.32E-2</v>
      </c>
    </row>
    <row r="9198" spans="1:5" x14ac:dyDescent="0.2">
      <c r="A9198" s="223">
        <v>94622</v>
      </c>
      <c r="B9198" s="7" t="s">
        <v>8954</v>
      </c>
      <c r="C9198" s="60" t="s">
        <v>43</v>
      </c>
      <c r="D9198" s="61">
        <v>213.51</v>
      </c>
      <c r="E9198" s="224">
        <v>0.21029999999999999</v>
      </c>
    </row>
    <row r="9199" spans="1:5" x14ac:dyDescent="0.2">
      <c r="A9199" s="223">
        <v>94623</v>
      </c>
      <c r="B9199" s="7" t="s">
        <v>8955</v>
      </c>
      <c r="C9199" s="60" t="s">
        <v>43</v>
      </c>
      <c r="D9199" s="61">
        <v>507.05</v>
      </c>
      <c r="E9199" s="224">
        <v>9.2399999999999996E-2</v>
      </c>
    </row>
    <row r="9200" spans="1:5" x14ac:dyDescent="0.2">
      <c r="A9200" s="223">
        <v>94624</v>
      </c>
      <c r="B9200" s="7" t="s">
        <v>8956</v>
      </c>
      <c r="C9200" s="60" t="s">
        <v>43</v>
      </c>
      <c r="D9200" s="61">
        <v>763.31</v>
      </c>
      <c r="E9200" s="224">
        <v>6.4100000000000004E-2</v>
      </c>
    </row>
    <row r="9201" spans="1:5" x14ac:dyDescent="0.2">
      <c r="A9201" s="223">
        <v>94763</v>
      </c>
      <c r="B9201" s="7" t="s">
        <v>8957</v>
      </c>
      <c r="C9201" s="60" t="s">
        <v>43</v>
      </c>
      <c r="D9201" s="61">
        <v>435.02</v>
      </c>
      <c r="E9201" s="224">
        <v>0.1017</v>
      </c>
    </row>
    <row r="9202" spans="1:5" x14ac:dyDescent="0.2">
      <c r="A9202" s="223">
        <v>94756</v>
      </c>
      <c r="B9202" s="7" t="s">
        <v>8958</v>
      </c>
      <c r="C9202" s="60" t="s">
        <v>43</v>
      </c>
      <c r="D9202" s="61">
        <v>15.34</v>
      </c>
      <c r="E9202" s="224">
        <v>0.24579999999999999</v>
      </c>
    </row>
    <row r="9203" spans="1:5" x14ac:dyDescent="0.2">
      <c r="A9203" s="223">
        <v>94757</v>
      </c>
      <c r="B9203" s="7" t="s">
        <v>8959</v>
      </c>
      <c r="C9203" s="60" t="s">
        <v>43</v>
      </c>
      <c r="D9203" s="61">
        <v>24.31</v>
      </c>
      <c r="E9203" s="224">
        <v>0.19500000000000001</v>
      </c>
    </row>
    <row r="9204" spans="1:5" x14ac:dyDescent="0.2">
      <c r="A9204" s="223">
        <v>94758</v>
      </c>
      <c r="B9204" s="7" t="s">
        <v>8960</v>
      </c>
      <c r="C9204" s="60" t="s">
        <v>43</v>
      </c>
      <c r="D9204" s="61">
        <v>62.35</v>
      </c>
      <c r="E9204" s="224">
        <v>9.8799999999999999E-2</v>
      </c>
    </row>
    <row r="9205" spans="1:5" x14ac:dyDescent="0.2">
      <c r="A9205" s="223">
        <v>94759</v>
      </c>
      <c r="B9205" s="7" t="s">
        <v>8961</v>
      </c>
      <c r="C9205" s="60" t="s">
        <v>43</v>
      </c>
      <c r="D9205" s="61">
        <v>79.34</v>
      </c>
      <c r="E9205" s="224">
        <v>9.9699999999999997E-2</v>
      </c>
    </row>
    <row r="9206" spans="1:5" x14ac:dyDescent="0.2">
      <c r="A9206" s="223">
        <v>94760</v>
      </c>
      <c r="B9206" s="7" t="s">
        <v>8962</v>
      </c>
      <c r="C9206" s="60" t="s">
        <v>43</v>
      </c>
      <c r="D9206" s="61">
        <v>126.4</v>
      </c>
      <c r="E9206" s="224">
        <v>9.2100000000000001E-2</v>
      </c>
    </row>
    <row r="9207" spans="1:5" x14ac:dyDescent="0.2">
      <c r="A9207" s="223">
        <v>94761</v>
      </c>
      <c r="B9207" s="7" t="s">
        <v>8963</v>
      </c>
      <c r="C9207" s="60" t="s">
        <v>43</v>
      </c>
      <c r="D9207" s="61">
        <v>273.70999999999998</v>
      </c>
      <c r="E9207" s="224">
        <v>7.0999999999999994E-2</v>
      </c>
    </row>
    <row r="9208" spans="1:5" x14ac:dyDescent="0.2">
      <c r="A9208" s="223">
        <v>94762</v>
      </c>
      <c r="B9208" s="7" t="s">
        <v>8964</v>
      </c>
      <c r="C9208" s="60" t="s">
        <v>43</v>
      </c>
      <c r="D9208" s="61">
        <v>331.66</v>
      </c>
      <c r="E9208" s="224">
        <v>8.3900000000000002E-2</v>
      </c>
    </row>
    <row r="9209" spans="1:5" x14ac:dyDescent="0.2">
      <c r="A9209" s="223">
        <v>94462</v>
      </c>
      <c r="B9209" s="7" t="s">
        <v>8965</v>
      </c>
      <c r="C9209" s="60" t="s">
        <v>23</v>
      </c>
      <c r="D9209" s="61">
        <v>96.91</v>
      </c>
      <c r="E9209" s="224">
        <v>0.215</v>
      </c>
    </row>
    <row r="9210" spans="1:5" x14ac:dyDescent="0.2">
      <c r="A9210" s="223">
        <v>94463</v>
      </c>
      <c r="B9210" s="7" t="s">
        <v>8966</v>
      </c>
      <c r="C9210" s="60" t="s">
        <v>23</v>
      </c>
      <c r="D9210" s="61">
        <v>118.75</v>
      </c>
      <c r="E9210" s="224">
        <v>0.2051</v>
      </c>
    </row>
    <row r="9211" spans="1:5" x14ac:dyDescent="0.2">
      <c r="A9211" s="223">
        <v>94464</v>
      </c>
      <c r="B9211" s="7" t="s">
        <v>8967</v>
      </c>
      <c r="C9211" s="60" t="s">
        <v>23</v>
      </c>
      <c r="D9211" s="61">
        <v>155.78</v>
      </c>
      <c r="E9211" s="224">
        <v>0.1845</v>
      </c>
    </row>
    <row r="9212" spans="1:5" x14ac:dyDescent="0.2">
      <c r="A9212" s="223">
        <v>94605</v>
      </c>
      <c r="B9212" s="7" t="s">
        <v>8968</v>
      </c>
      <c r="C9212" s="60" t="s">
        <v>23</v>
      </c>
      <c r="D9212" s="61">
        <v>678.65</v>
      </c>
      <c r="E9212" s="224">
        <v>4.7199999999999999E-2</v>
      </c>
    </row>
    <row r="9213" spans="1:5" x14ac:dyDescent="0.2">
      <c r="A9213" s="223">
        <v>94602</v>
      </c>
      <c r="B9213" s="7" t="s">
        <v>8969</v>
      </c>
      <c r="C9213" s="60" t="s">
        <v>23</v>
      </c>
      <c r="D9213" s="61">
        <v>240.15</v>
      </c>
      <c r="E9213" s="224">
        <v>0.1129</v>
      </c>
    </row>
    <row r="9214" spans="1:5" x14ac:dyDescent="0.2">
      <c r="A9214" s="223">
        <v>94603</v>
      </c>
      <c r="B9214" s="7" t="s">
        <v>8970</v>
      </c>
      <c r="C9214" s="60" t="s">
        <v>23</v>
      </c>
      <c r="D9214" s="61">
        <v>328.36</v>
      </c>
      <c r="E9214" s="224">
        <v>8.6199999999999999E-2</v>
      </c>
    </row>
    <row r="9215" spans="1:5" x14ac:dyDescent="0.2">
      <c r="A9215" s="223">
        <v>94604</v>
      </c>
      <c r="B9215" s="7" t="s">
        <v>8971</v>
      </c>
      <c r="C9215" s="60" t="s">
        <v>23</v>
      </c>
      <c r="D9215" s="61">
        <v>468.15</v>
      </c>
      <c r="E9215" s="224">
        <v>6.3100000000000003E-2</v>
      </c>
    </row>
    <row r="9216" spans="1:5" x14ac:dyDescent="0.2">
      <c r="A9216" s="223">
        <v>94723</v>
      </c>
      <c r="B9216" s="7" t="s">
        <v>8972</v>
      </c>
      <c r="C9216" s="60" t="s">
        <v>23</v>
      </c>
      <c r="D9216" s="61">
        <v>560.95000000000005</v>
      </c>
      <c r="E9216" s="224">
        <v>4.7600000000000003E-2</v>
      </c>
    </row>
    <row r="9217" spans="1:5" x14ac:dyDescent="0.2">
      <c r="A9217" s="223">
        <v>94716</v>
      </c>
      <c r="B9217" s="7" t="s">
        <v>8973</v>
      </c>
      <c r="C9217" s="60" t="s">
        <v>23</v>
      </c>
      <c r="D9217" s="61">
        <v>27.35</v>
      </c>
      <c r="E9217" s="224">
        <v>8.3000000000000004E-2</v>
      </c>
    </row>
    <row r="9218" spans="1:5" x14ac:dyDescent="0.2">
      <c r="A9218" s="223">
        <v>94717</v>
      </c>
      <c r="B9218" s="7" t="s">
        <v>8974</v>
      </c>
      <c r="C9218" s="60" t="s">
        <v>23</v>
      </c>
      <c r="D9218" s="61">
        <v>46.07</v>
      </c>
      <c r="E9218" s="224">
        <v>6.1899999999999997E-2</v>
      </c>
    </row>
    <row r="9219" spans="1:5" x14ac:dyDescent="0.2">
      <c r="A9219" s="223">
        <v>94718</v>
      </c>
      <c r="B9219" s="7" t="s">
        <v>8975</v>
      </c>
      <c r="C9219" s="60" t="s">
        <v>23</v>
      </c>
      <c r="D9219" s="61">
        <v>60.15</v>
      </c>
      <c r="E9219" s="224">
        <v>6.1699999999999998E-2</v>
      </c>
    </row>
    <row r="9220" spans="1:5" x14ac:dyDescent="0.2">
      <c r="A9220" s="223">
        <v>94719</v>
      </c>
      <c r="B9220" s="7" t="s">
        <v>8976</v>
      </c>
      <c r="C9220" s="60" t="s">
        <v>23</v>
      </c>
      <c r="D9220" s="61">
        <v>80.319999999999993</v>
      </c>
      <c r="E9220" s="224">
        <v>5.9299999999999999E-2</v>
      </c>
    </row>
    <row r="9221" spans="1:5" x14ac:dyDescent="0.2">
      <c r="A9221" s="223">
        <v>94720</v>
      </c>
      <c r="B9221" s="7" t="s">
        <v>8977</v>
      </c>
      <c r="C9221" s="60" t="s">
        <v>23</v>
      </c>
      <c r="D9221" s="61">
        <v>117.61</v>
      </c>
      <c r="E9221" s="224">
        <v>5.96E-2</v>
      </c>
    </row>
    <row r="9222" spans="1:5" x14ac:dyDescent="0.2">
      <c r="A9222" s="223">
        <v>94721</v>
      </c>
      <c r="B9222" s="7" t="s">
        <v>8978</v>
      </c>
      <c r="C9222" s="60" t="s">
        <v>23</v>
      </c>
      <c r="D9222" s="61">
        <v>190.57</v>
      </c>
      <c r="E9222" s="224">
        <v>6.1600000000000002E-2</v>
      </c>
    </row>
    <row r="9223" spans="1:5" x14ac:dyDescent="0.2">
      <c r="A9223" s="223">
        <v>94722</v>
      </c>
      <c r="B9223" s="7" t="s">
        <v>8979</v>
      </c>
      <c r="C9223" s="60" t="s">
        <v>23</v>
      </c>
      <c r="D9223" s="61">
        <v>297.49</v>
      </c>
      <c r="E9223" s="224">
        <v>5.6399999999999999E-2</v>
      </c>
    </row>
    <row r="9224" spans="1:5" x14ac:dyDescent="0.2">
      <c r="A9224" s="223">
        <v>96726</v>
      </c>
      <c r="B9224" s="7" t="s">
        <v>8980</v>
      </c>
      <c r="C9224" s="60" t="s">
        <v>23</v>
      </c>
      <c r="D9224" s="61">
        <v>164.09</v>
      </c>
      <c r="E9224" s="224">
        <v>0.16639999999999999</v>
      </c>
    </row>
    <row r="9225" spans="1:5" x14ac:dyDescent="0.2">
      <c r="A9225" s="223">
        <v>96735</v>
      </c>
      <c r="B9225" s="7" t="s">
        <v>8981</v>
      </c>
      <c r="C9225" s="60" t="s">
        <v>23</v>
      </c>
      <c r="D9225" s="61">
        <v>309.64</v>
      </c>
      <c r="E9225" s="224">
        <v>0.1084</v>
      </c>
    </row>
    <row r="9226" spans="1:5" x14ac:dyDescent="0.2">
      <c r="A9226" s="223">
        <v>96718</v>
      </c>
      <c r="B9226" s="7" t="s">
        <v>8982</v>
      </c>
      <c r="C9226" s="60" t="s">
        <v>23</v>
      </c>
      <c r="D9226" s="61">
        <v>14.78</v>
      </c>
      <c r="E9226" s="224">
        <v>0.30180000000000001</v>
      </c>
    </row>
    <row r="9227" spans="1:5" x14ac:dyDescent="0.2">
      <c r="A9227" s="223">
        <v>96727</v>
      </c>
      <c r="B9227" s="7" t="s">
        <v>8983</v>
      </c>
      <c r="C9227" s="60" t="s">
        <v>23</v>
      </c>
      <c r="D9227" s="61">
        <v>16.84</v>
      </c>
      <c r="E9227" s="224">
        <v>0.32600000000000001</v>
      </c>
    </row>
    <row r="9228" spans="1:5" x14ac:dyDescent="0.2">
      <c r="A9228" s="223">
        <v>96719</v>
      </c>
      <c r="B9228" s="7" t="s">
        <v>8984</v>
      </c>
      <c r="C9228" s="60" t="s">
        <v>23</v>
      </c>
      <c r="D9228" s="61">
        <v>18.89</v>
      </c>
      <c r="E9228" s="224">
        <v>0.25990000000000002</v>
      </c>
    </row>
    <row r="9229" spans="1:5" x14ac:dyDescent="0.2">
      <c r="A9229" s="223">
        <v>96728</v>
      </c>
      <c r="B9229" s="7" t="s">
        <v>8985</v>
      </c>
      <c r="C9229" s="60" t="s">
        <v>23</v>
      </c>
      <c r="D9229" s="61">
        <v>21.7</v>
      </c>
      <c r="E9229" s="224">
        <v>0.27789999999999998</v>
      </c>
    </row>
    <row r="9230" spans="1:5" x14ac:dyDescent="0.2">
      <c r="A9230" s="223">
        <v>96720</v>
      </c>
      <c r="B9230" s="7" t="s">
        <v>8986</v>
      </c>
      <c r="C9230" s="60" t="s">
        <v>23</v>
      </c>
      <c r="D9230" s="61">
        <v>17.170000000000002</v>
      </c>
      <c r="E9230" s="224">
        <v>0.33079999999999998</v>
      </c>
    </row>
    <row r="9231" spans="1:5" x14ac:dyDescent="0.2">
      <c r="A9231" s="223">
        <v>96729</v>
      </c>
      <c r="B9231" s="7" t="s">
        <v>8987</v>
      </c>
      <c r="C9231" s="60" t="s">
        <v>23</v>
      </c>
      <c r="D9231" s="61">
        <v>27.96</v>
      </c>
      <c r="E9231" s="224">
        <v>0.25</v>
      </c>
    </row>
    <row r="9232" spans="1:5" x14ac:dyDescent="0.2">
      <c r="A9232" s="223">
        <v>96721</v>
      </c>
      <c r="B9232" s="7" t="s">
        <v>8988</v>
      </c>
      <c r="C9232" s="60" t="s">
        <v>23</v>
      </c>
      <c r="D9232" s="61">
        <v>22.3</v>
      </c>
      <c r="E9232" s="224">
        <v>0.3054</v>
      </c>
    </row>
    <row r="9233" spans="1:5" x14ac:dyDescent="0.2">
      <c r="A9233" s="223">
        <v>96730</v>
      </c>
      <c r="B9233" s="7" t="s">
        <v>8989</v>
      </c>
      <c r="C9233" s="60" t="s">
        <v>23</v>
      </c>
      <c r="D9233" s="61">
        <v>38.630000000000003</v>
      </c>
      <c r="E9233" s="224">
        <v>0.2167</v>
      </c>
    </row>
    <row r="9234" spans="1:5" x14ac:dyDescent="0.2">
      <c r="A9234" s="223">
        <v>96722</v>
      </c>
      <c r="B9234" s="7" t="s">
        <v>8990</v>
      </c>
      <c r="C9234" s="60" t="s">
        <v>23</v>
      </c>
      <c r="D9234" s="61">
        <v>34.15</v>
      </c>
      <c r="E9234" s="224">
        <v>0.251</v>
      </c>
    </row>
    <row r="9235" spans="1:5" x14ac:dyDescent="0.2">
      <c r="A9235" s="223">
        <v>96731</v>
      </c>
      <c r="B9235" s="7" t="s">
        <v>8991</v>
      </c>
      <c r="C9235" s="60" t="s">
        <v>23</v>
      </c>
      <c r="D9235" s="61">
        <v>58.32</v>
      </c>
      <c r="E9235" s="224">
        <v>0.18060000000000001</v>
      </c>
    </row>
    <row r="9236" spans="1:5" x14ac:dyDescent="0.2">
      <c r="A9236" s="223">
        <v>96723</v>
      </c>
      <c r="B9236" s="7" t="s">
        <v>8992</v>
      </c>
      <c r="C9236" s="60" t="s">
        <v>23</v>
      </c>
      <c r="D9236" s="61">
        <v>52.95</v>
      </c>
      <c r="E9236" s="224">
        <v>0.21590000000000001</v>
      </c>
    </row>
    <row r="9237" spans="1:5" x14ac:dyDescent="0.2">
      <c r="A9237" s="223">
        <v>96732</v>
      </c>
      <c r="B9237" s="7" t="s">
        <v>8993</v>
      </c>
      <c r="C9237" s="60" t="s">
        <v>23</v>
      </c>
      <c r="D9237" s="61">
        <v>98.1</v>
      </c>
      <c r="E9237" s="224">
        <v>0.14330000000000001</v>
      </c>
    </row>
    <row r="9238" spans="1:5" x14ac:dyDescent="0.2">
      <c r="A9238" s="223">
        <v>96724</v>
      </c>
      <c r="B9238" s="7" t="s">
        <v>8994</v>
      </c>
      <c r="C9238" s="60" t="s">
        <v>23</v>
      </c>
      <c r="D9238" s="61">
        <v>67.97</v>
      </c>
      <c r="E9238" s="224">
        <v>0.21579999999999999</v>
      </c>
    </row>
    <row r="9239" spans="1:5" x14ac:dyDescent="0.2">
      <c r="A9239" s="223">
        <v>96733</v>
      </c>
      <c r="B9239" s="7" t="s">
        <v>8995</v>
      </c>
      <c r="C9239" s="60" t="s">
        <v>23</v>
      </c>
      <c r="D9239" s="61">
        <v>133.63</v>
      </c>
      <c r="E9239" s="224">
        <v>0.13489999999999999</v>
      </c>
    </row>
    <row r="9240" spans="1:5" x14ac:dyDescent="0.2">
      <c r="A9240" s="223">
        <v>96725</v>
      </c>
      <c r="B9240" s="7" t="s">
        <v>8996</v>
      </c>
      <c r="C9240" s="60" t="s">
        <v>23</v>
      </c>
      <c r="D9240" s="61">
        <v>111.06</v>
      </c>
      <c r="E9240" s="224">
        <v>0.1757</v>
      </c>
    </row>
    <row r="9241" spans="1:5" x14ac:dyDescent="0.2">
      <c r="A9241" s="223">
        <v>96734</v>
      </c>
      <c r="B9241" s="7" t="s">
        <v>8997</v>
      </c>
      <c r="C9241" s="60" t="s">
        <v>23</v>
      </c>
      <c r="D9241" s="61">
        <v>222.64</v>
      </c>
      <c r="E9241" s="224">
        <v>0.1077</v>
      </c>
    </row>
    <row r="9242" spans="1:5" x14ac:dyDescent="0.2">
      <c r="A9242" s="223">
        <v>94655</v>
      </c>
      <c r="B9242" s="7" t="s">
        <v>8998</v>
      </c>
      <c r="C9242" s="60" t="s">
        <v>23</v>
      </c>
      <c r="D9242" s="61">
        <v>150.97999999999999</v>
      </c>
      <c r="E9242" s="224">
        <v>0.1653</v>
      </c>
    </row>
    <row r="9243" spans="1:5" x14ac:dyDescent="0.2">
      <c r="A9243" s="223">
        <v>94648</v>
      </c>
      <c r="B9243" s="7" t="s">
        <v>8999</v>
      </c>
      <c r="C9243" s="60" t="s">
        <v>23</v>
      </c>
      <c r="D9243" s="61">
        <v>8.26</v>
      </c>
      <c r="E9243" s="224">
        <v>0.30869999999999997</v>
      </c>
    </row>
    <row r="9244" spans="1:5" x14ac:dyDescent="0.2">
      <c r="A9244" s="223">
        <v>94649</v>
      </c>
      <c r="B9244" s="7" t="s">
        <v>9000</v>
      </c>
      <c r="C9244" s="60" t="s">
        <v>23</v>
      </c>
      <c r="D9244" s="61">
        <v>15.64</v>
      </c>
      <c r="E9244" s="224">
        <v>0.21229999999999999</v>
      </c>
    </row>
    <row r="9245" spans="1:5" x14ac:dyDescent="0.2">
      <c r="A9245" s="223">
        <v>94650</v>
      </c>
      <c r="B9245" s="7" t="s">
        <v>9001</v>
      </c>
      <c r="C9245" s="60" t="s">
        <v>23</v>
      </c>
      <c r="D9245" s="61">
        <v>23.81</v>
      </c>
      <c r="E9245" s="224">
        <v>0.18690000000000001</v>
      </c>
    </row>
    <row r="9246" spans="1:5" x14ac:dyDescent="0.2">
      <c r="A9246" s="223">
        <v>94651</v>
      </c>
      <c r="B9246" s="7" t="s">
        <v>9002</v>
      </c>
      <c r="C9246" s="60" t="s">
        <v>23</v>
      </c>
      <c r="D9246" s="61">
        <v>27.44</v>
      </c>
      <c r="E9246" s="224">
        <v>0.2263</v>
      </c>
    </row>
    <row r="9247" spans="1:5" x14ac:dyDescent="0.2">
      <c r="A9247" s="223">
        <v>94652</v>
      </c>
      <c r="B9247" s="7" t="s">
        <v>9003</v>
      </c>
      <c r="C9247" s="60" t="s">
        <v>23</v>
      </c>
      <c r="D9247" s="61">
        <v>43.3</v>
      </c>
      <c r="E9247" s="224">
        <v>0.19309999999999999</v>
      </c>
    </row>
    <row r="9248" spans="1:5" x14ac:dyDescent="0.2">
      <c r="A9248" s="223">
        <v>94653</v>
      </c>
      <c r="B9248" s="7" t="s">
        <v>9004</v>
      </c>
      <c r="C9248" s="60" t="s">
        <v>23</v>
      </c>
      <c r="D9248" s="61">
        <v>70.19</v>
      </c>
      <c r="E9248" s="224">
        <v>0.1754</v>
      </c>
    </row>
    <row r="9249" spans="1:5" x14ac:dyDescent="0.2">
      <c r="A9249" s="223">
        <v>94654</v>
      </c>
      <c r="B9249" s="7" t="s">
        <v>9005</v>
      </c>
      <c r="C9249" s="60" t="s">
        <v>23</v>
      </c>
      <c r="D9249" s="61">
        <v>95.97</v>
      </c>
      <c r="E9249" s="224">
        <v>0.1608</v>
      </c>
    </row>
    <row r="9250" spans="1:5" x14ac:dyDescent="0.2">
      <c r="A9250" s="223">
        <v>94689</v>
      </c>
      <c r="B9250" s="7" t="s">
        <v>9006</v>
      </c>
      <c r="C9250" s="60" t="s">
        <v>43</v>
      </c>
      <c r="D9250" s="61">
        <v>11.26</v>
      </c>
      <c r="E9250" s="224">
        <v>0.37480000000000002</v>
      </c>
    </row>
    <row r="9251" spans="1:5" x14ac:dyDescent="0.2">
      <c r="A9251" s="223">
        <v>94702</v>
      </c>
      <c r="B9251" s="7" t="s">
        <v>9007</v>
      </c>
      <c r="C9251" s="60" t="s">
        <v>43</v>
      </c>
      <c r="D9251" s="61">
        <v>233.34</v>
      </c>
      <c r="E9251" s="224">
        <v>0.13789999999999999</v>
      </c>
    </row>
    <row r="9252" spans="1:5" x14ac:dyDescent="0.2">
      <c r="A9252" s="223">
        <v>94691</v>
      </c>
      <c r="B9252" s="7" t="s">
        <v>9008</v>
      </c>
      <c r="C9252" s="60" t="s">
        <v>43</v>
      </c>
      <c r="D9252" s="61">
        <v>16.350000000000001</v>
      </c>
      <c r="E9252" s="224">
        <v>0.31069999999999998</v>
      </c>
    </row>
    <row r="9253" spans="1:5" x14ac:dyDescent="0.2">
      <c r="A9253" s="223">
        <v>94693</v>
      </c>
      <c r="B9253" s="7" t="s">
        <v>9009</v>
      </c>
      <c r="C9253" s="60" t="s">
        <v>43</v>
      </c>
      <c r="D9253" s="61">
        <v>21.39</v>
      </c>
      <c r="E9253" s="224">
        <v>0.31559999999999999</v>
      </c>
    </row>
    <row r="9254" spans="1:5" x14ac:dyDescent="0.2">
      <c r="A9254" s="223">
        <v>94695</v>
      </c>
      <c r="B9254" s="7" t="s">
        <v>9010</v>
      </c>
      <c r="C9254" s="60" t="s">
        <v>43</v>
      </c>
      <c r="D9254" s="61">
        <v>37.869999999999997</v>
      </c>
      <c r="E9254" s="224">
        <v>0.24579999999999999</v>
      </c>
    </row>
    <row r="9255" spans="1:5" x14ac:dyDescent="0.2">
      <c r="A9255" s="223">
        <v>94698</v>
      </c>
      <c r="B9255" s="7" t="s">
        <v>9011</v>
      </c>
      <c r="C9255" s="60" t="s">
        <v>43</v>
      </c>
      <c r="D9255" s="61">
        <v>81.94</v>
      </c>
      <c r="E9255" s="224">
        <v>0.2077</v>
      </c>
    </row>
    <row r="9256" spans="1:5" x14ac:dyDescent="0.2">
      <c r="A9256" s="223">
        <v>94700</v>
      </c>
      <c r="B9256" s="7" t="s">
        <v>9012</v>
      </c>
      <c r="C9256" s="60" t="s">
        <v>43</v>
      </c>
      <c r="D9256" s="61">
        <v>162.16999999999999</v>
      </c>
      <c r="E9256" s="224">
        <v>0.1336</v>
      </c>
    </row>
    <row r="9257" spans="1:5" x14ac:dyDescent="0.2">
      <c r="A9257" s="223">
        <v>94477</v>
      </c>
      <c r="B9257" s="7" t="s">
        <v>9013</v>
      </c>
      <c r="C9257" s="60" t="s">
        <v>43</v>
      </c>
      <c r="D9257" s="61">
        <v>102.95</v>
      </c>
      <c r="E9257" s="224">
        <v>0.33539999999999998</v>
      </c>
    </row>
    <row r="9258" spans="1:5" x14ac:dyDescent="0.2">
      <c r="A9258" s="223">
        <v>94478</v>
      </c>
      <c r="B9258" s="7" t="s">
        <v>9014</v>
      </c>
      <c r="C9258" s="60" t="s">
        <v>43</v>
      </c>
      <c r="D9258" s="61">
        <v>169.67</v>
      </c>
      <c r="E9258" s="224">
        <v>0.23780000000000001</v>
      </c>
    </row>
    <row r="9259" spans="1:5" x14ac:dyDescent="0.2">
      <c r="A9259" s="223">
        <v>94479</v>
      </c>
      <c r="B9259" s="7" t="s">
        <v>9015</v>
      </c>
      <c r="C9259" s="60" t="s">
        <v>43</v>
      </c>
      <c r="D9259" s="61">
        <v>220.64</v>
      </c>
      <c r="E9259" s="224">
        <v>0.21579999999999999</v>
      </c>
    </row>
    <row r="9260" spans="1:5" x14ac:dyDescent="0.2">
      <c r="A9260" s="223">
        <v>96764</v>
      </c>
      <c r="B9260" s="7" t="s">
        <v>9016</v>
      </c>
      <c r="C9260" s="60" t="s">
        <v>43</v>
      </c>
      <c r="D9260" s="61">
        <v>305.82</v>
      </c>
      <c r="E9260" s="224">
        <v>0.14799999999999999</v>
      </c>
    </row>
    <row r="9261" spans="1:5" x14ac:dyDescent="0.2">
      <c r="A9261" s="223">
        <v>105164</v>
      </c>
      <c r="B9261" s="7" t="s">
        <v>9017</v>
      </c>
      <c r="C9261" s="60" t="s">
        <v>43</v>
      </c>
      <c r="D9261" s="61">
        <v>11.06</v>
      </c>
      <c r="E9261" s="224">
        <v>0.66910000000000003</v>
      </c>
    </row>
    <row r="9262" spans="1:5" x14ac:dyDescent="0.2">
      <c r="A9262" s="223">
        <v>105165</v>
      </c>
      <c r="B9262" s="7" t="s">
        <v>9018</v>
      </c>
      <c r="C9262" s="60" t="s">
        <v>43</v>
      </c>
      <c r="D9262" s="61">
        <v>11.29</v>
      </c>
      <c r="E9262" s="224">
        <v>0.72009999999999996</v>
      </c>
    </row>
    <row r="9263" spans="1:5" x14ac:dyDescent="0.2">
      <c r="A9263" s="223">
        <v>96758</v>
      </c>
      <c r="B9263" s="7" t="s">
        <v>9019</v>
      </c>
      <c r="C9263" s="60" t="s">
        <v>43</v>
      </c>
      <c r="D9263" s="61">
        <v>17.21</v>
      </c>
      <c r="E9263" s="224">
        <v>0.54790000000000005</v>
      </c>
    </row>
    <row r="9264" spans="1:5" x14ac:dyDescent="0.2">
      <c r="A9264" s="223">
        <v>96759</v>
      </c>
      <c r="B9264" s="7" t="s">
        <v>9020</v>
      </c>
      <c r="C9264" s="60" t="s">
        <v>43</v>
      </c>
      <c r="D9264" s="61">
        <v>25.41</v>
      </c>
      <c r="E9264" s="224">
        <v>0.44429999999999997</v>
      </c>
    </row>
    <row r="9265" spans="1:5" x14ac:dyDescent="0.2">
      <c r="A9265" s="223">
        <v>96760</v>
      </c>
      <c r="B9265" s="7" t="s">
        <v>9021</v>
      </c>
      <c r="C9265" s="60" t="s">
        <v>43</v>
      </c>
      <c r="D9265" s="61">
        <v>41.3</v>
      </c>
      <c r="E9265" s="224">
        <v>0.34360000000000002</v>
      </c>
    </row>
    <row r="9266" spans="1:5" x14ac:dyDescent="0.2">
      <c r="A9266" s="223">
        <v>96761</v>
      </c>
      <c r="B9266" s="7" t="s">
        <v>9022</v>
      </c>
      <c r="C9266" s="60" t="s">
        <v>43</v>
      </c>
      <c r="D9266" s="61">
        <v>61.55</v>
      </c>
      <c r="E9266" s="224">
        <v>0.30790000000000001</v>
      </c>
    </row>
    <row r="9267" spans="1:5" x14ac:dyDescent="0.2">
      <c r="A9267" s="223">
        <v>96762</v>
      </c>
      <c r="B9267" s="7" t="s">
        <v>9023</v>
      </c>
      <c r="C9267" s="60" t="s">
        <v>43</v>
      </c>
      <c r="D9267" s="61">
        <v>115.62</v>
      </c>
      <c r="E9267" s="224">
        <v>0.2102</v>
      </c>
    </row>
    <row r="9268" spans="1:5" x14ac:dyDescent="0.2">
      <c r="A9268" s="223">
        <v>96763</v>
      </c>
      <c r="B9268" s="7" t="s">
        <v>9024</v>
      </c>
      <c r="C9268" s="60" t="s">
        <v>43</v>
      </c>
      <c r="D9268" s="61">
        <v>154.86000000000001</v>
      </c>
      <c r="E9268" s="224">
        <v>0.20860000000000001</v>
      </c>
    </row>
    <row r="9269" spans="1:5" x14ac:dyDescent="0.2">
      <c r="A9269" s="223">
        <v>94701</v>
      </c>
      <c r="B9269" s="7" t="s">
        <v>9025</v>
      </c>
      <c r="C9269" s="60" t="s">
        <v>43</v>
      </c>
      <c r="D9269" s="61">
        <v>279.29000000000002</v>
      </c>
      <c r="E9269" s="224">
        <v>0.14799999999999999</v>
      </c>
    </row>
    <row r="9270" spans="1:5" x14ac:dyDescent="0.2">
      <c r="A9270" s="223">
        <v>94688</v>
      </c>
      <c r="B9270" s="7" t="s">
        <v>9026</v>
      </c>
      <c r="C9270" s="60" t="s">
        <v>43</v>
      </c>
      <c r="D9270" s="61">
        <v>7.93</v>
      </c>
      <c r="E9270" s="224">
        <v>0.53220000000000001</v>
      </c>
    </row>
    <row r="9271" spans="1:5" x14ac:dyDescent="0.2">
      <c r="A9271" s="223">
        <v>94690</v>
      </c>
      <c r="B9271" s="7" t="s">
        <v>9027</v>
      </c>
      <c r="C9271" s="60" t="s">
        <v>43</v>
      </c>
      <c r="D9271" s="61">
        <v>13.33</v>
      </c>
      <c r="E9271" s="224">
        <v>0.41339999999999999</v>
      </c>
    </row>
    <row r="9272" spans="1:5" x14ac:dyDescent="0.2">
      <c r="A9272" s="223">
        <v>94692</v>
      </c>
      <c r="B9272" s="7" t="s">
        <v>9028</v>
      </c>
      <c r="C9272" s="60" t="s">
        <v>43</v>
      </c>
      <c r="D9272" s="61">
        <v>23.1</v>
      </c>
      <c r="E9272" s="224">
        <v>0.31900000000000001</v>
      </c>
    </row>
    <row r="9273" spans="1:5" x14ac:dyDescent="0.2">
      <c r="A9273" s="223">
        <v>94694</v>
      </c>
      <c r="B9273" s="7" t="s">
        <v>9029</v>
      </c>
      <c r="C9273" s="60" t="s">
        <v>43</v>
      </c>
      <c r="D9273" s="61">
        <v>28.4</v>
      </c>
      <c r="E9273" s="224">
        <v>0.36230000000000001</v>
      </c>
    </row>
    <row r="9274" spans="1:5" x14ac:dyDescent="0.2">
      <c r="A9274" s="223">
        <v>94696</v>
      </c>
      <c r="B9274" s="7" t="s">
        <v>9030</v>
      </c>
      <c r="C9274" s="60" t="s">
        <v>43</v>
      </c>
      <c r="D9274" s="61">
        <v>61.72</v>
      </c>
      <c r="E9274" s="224">
        <v>0.22439999999999999</v>
      </c>
    </row>
    <row r="9275" spans="1:5" x14ac:dyDescent="0.2">
      <c r="A9275" s="223">
        <v>94697</v>
      </c>
      <c r="B9275" s="7" t="s">
        <v>9031</v>
      </c>
      <c r="C9275" s="60" t="s">
        <v>43</v>
      </c>
      <c r="D9275" s="61">
        <v>106.57</v>
      </c>
      <c r="E9275" s="224">
        <v>0.1913</v>
      </c>
    </row>
    <row r="9276" spans="1:5" x14ac:dyDescent="0.2">
      <c r="A9276" s="223">
        <v>94699</v>
      </c>
      <c r="B9276" s="7" t="s">
        <v>9032</v>
      </c>
      <c r="C9276" s="60" t="s">
        <v>43</v>
      </c>
      <c r="D9276" s="61">
        <v>141.56</v>
      </c>
      <c r="E9276" s="224">
        <v>0.18060000000000001</v>
      </c>
    </row>
    <row r="9277" spans="1:5" x14ac:dyDescent="0.2">
      <c r="A9277" s="223">
        <v>105167</v>
      </c>
      <c r="B9277" s="7" t="s">
        <v>9033</v>
      </c>
      <c r="C9277" s="60" t="s">
        <v>43</v>
      </c>
      <c r="D9277" s="61">
        <v>217.22</v>
      </c>
      <c r="E9277" s="224">
        <v>0.34300000000000003</v>
      </c>
    </row>
    <row r="9278" spans="1:5" x14ac:dyDescent="0.2">
      <c r="A9278" s="223">
        <v>96809</v>
      </c>
      <c r="B9278" s="7" t="s">
        <v>9034</v>
      </c>
      <c r="C9278" s="60" t="s">
        <v>43</v>
      </c>
      <c r="D9278" s="61">
        <v>25.35</v>
      </c>
      <c r="E9278" s="224">
        <v>0.374</v>
      </c>
    </row>
    <row r="9279" spans="1:5" x14ac:dyDescent="0.2">
      <c r="A9279" s="223">
        <v>96812</v>
      </c>
      <c r="B9279" s="7" t="s">
        <v>9035</v>
      </c>
      <c r="C9279" s="60" t="s">
        <v>43</v>
      </c>
      <c r="D9279" s="61">
        <v>26.28</v>
      </c>
      <c r="E9279" s="224">
        <v>0.38550000000000001</v>
      </c>
    </row>
    <row r="9280" spans="1:5" x14ac:dyDescent="0.2">
      <c r="A9280" s="223">
        <v>96813</v>
      </c>
      <c r="B9280" s="7" t="s">
        <v>9036</v>
      </c>
      <c r="C9280" s="60" t="s">
        <v>43</v>
      </c>
      <c r="D9280" s="61">
        <v>30.16</v>
      </c>
      <c r="E9280" s="224">
        <v>0.37269999999999998</v>
      </c>
    </row>
    <row r="9281" spans="1:5" x14ac:dyDescent="0.2">
      <c r="A9281" s="223">
        <v>96817</v>
      </c>
      <c r="B9281" s="7" t="s">
        <v>9037</v>
      </c>
      <c r="C9281" s="60" t="s">
        <v>43</v>
      </c>
      <c r="D9281" s="61">
        <v>47.58</v>
      </c>
      <c r="E9281" s="224">
        <v>0.28249999999999997</v>
      </c>
    </row>
    <row r="9282" spans="1:5" x14ac:dyDescent="0.2">
      <c r="A9282" s="223">
        <v>96816</v>
      </c>
      <c r="B9282" s="7" t="s">
        <v>9038</v>
      </c>
      <c r="C9282" s="60" t="s">
        <v>43</v>
      </c>
      <c r="D9282" s="61">
        <v>34.450000000000003</v>
      </c>
      <c r="E9282" s="224">
        <v>0.35010000000000002</v>
      </c>
    </row>
    <row r="9283" spans="1:5" x14ac:dyDescent="0.2">
      <c r="A9283" s="223">
        <v>96821</v>
      </c>
      <c r="B9283" s="7" t="s">
        <v>9039</v>
      </c>
      <c r="C9283" s="60" t="s">
        <v>43</v>
      </c>
      <c r="D9283" s="61">
        <v>53.18</v>
      </c>
      <c r="E9283" s="224">
        <v>0.2742</v>
      </c>
    </row>
    <row r="9284" spans="1:5" x14ac:dyDescent="0.2">
      <c r="A9284" s="223">
        <v>96824</v>
      </c>
      <c r="B9284" s="7" t="s">
        <v>9040</v>
      </c>
      <c r="C9284" s="60" t="s">
        <v>43</v>
      </c>
      <c r="D9284" s="61">
        <v>24.05</v>
      </c>
      <c r="E9284" s="224">
        <v>0.3493</v>
      </c>
    </row>
    <row r="9285" spans="1:5" x14ac:dyDescent="0.2">
      <c r="A9285" s="223">
        <v>96827</v>
      </c>
      <c r="B9285" s="7" t="s">
        <v>9041</v>
      </c>
      <c r="C9285" s="60" t="s">
        <v>43</v>
      </c>
      <c r="D9285" s="61">
        <v>26.39</v>
      </c>
      <c r="E9285" s="224">
        <v>0.3357</v>
      </c>
    </row>
    <row r="9286" spans="1:5" x14ac:dyDescent="0.2">
      <c r="A9286" s="223">
        <v>96828</v>
      </c>
      <c r="B9286" s="7" t="s">
        <v>9042</v>
      </c>
      <c r="C9286" s="60" t="s">
        <v>43</v>
      </c>
      <c r="D9286" s="61">
        <v>33.14</v>
      </c>
      <c r="E9286" s="224">
        <v>0.30080000000000001</v>
      </c>
    </row>
    <row r="9287" spans="1:5" x14ac:dyDescent="0.2">
      <c r="A9287" s="223">
        <v>96832</v>
      </c>
      <c r="B9287" s="7" t="s">
        <v>9043</v>
      </c>
      <c r="C9287" s="60" t="s">
        <v>43</v>
      </c>
      <c r="D9287" s="61">
        <v>42.87</v>
      </c>
      <c r="E9287" s="224">
        <v>0.24590000000000001</v>
      </c>
    </row>
    <row r="9288" spans="1:5" x14ac:dyDescent="0.2">
      <c r="A9288" s="223">
        <v>96810</v>
      </c>
      <c r="B9288" s="7" t="s">
        <v>9044</v>
      </c>
      <c r="C9288" s="60" t="s">
        <v>43</v>
      </c>
      <c r="D9288" s="61">
        <v>27.36</v>
      </c>
      <c r="E9288" s="224">
        <v>0.38629999999999998</v>
      </c>
    </row>
    <row r="9289" spans="1:5" x14ac:dyDescent="0.2">
      <c r="A9289" s="223">
        <v>96873</v>
      </c>
      <c r="B9289" s="7" t="s">
        <v>9045</v>
      </c>
      <c r="C9289" s="60" t="s">
        <v>43</v>
      </c>
      <c r="D9289" s="61">
        <v>91.59</v>
      </c>
      <c r="E9289" s="224">
        <v>0.24210000000000001</v>
      </c>
    </row>
    <row r="9290" spans="1:5" x14ac:dyDescent="0.2">
      <c r="A9290" s="223">
        <v>96872</v>
      </c>
      <c r="B9290" s="7" t="s">
        <v>9046</v>
      </c>
      <c r="C9290" s="60" t="s">
        <v>43</v>
      </c>
      <c r="D9290" s="61">
        <v>66.91</v>
      </c>
      <c r="E9290" s="224">
        <v>0.29459999999999997</v>
      </c>
    </row>
    <row r="9291" spans="1:5" x14ac:dyDescent="0.2">
      <c r="A9291" s="223">
        <v>96876</v>
      </c>
      <c r="B9291" s="7" t="s">
        <v>9047</v>
      </c>
      <c r="C9291" s="60" t="s">
        <v>43</v>
      </c>
      <c r="D9291" s="61">
        <v>267.22000000000003</v>
      </c>
      <c r="E9291" s="224">
        <v>8.7900000000000006E-2</v>
      </c>
    </row>
    <row r="9292" spans="1:5" x14ac:dyDescent="0.2">
      <c r="A9292" s="223">
        <v>96878</v>
      </c>
      <c r="B9292" s="7" t="s">
        <v>9048</v>
      </c>
      <c r="C9292" s="60" t="s">
        <v>43</v>
      </c>
      <c r="D9292" s="61">
        <v>301.81</v>
      </c>
      <c r="E9292" s="224">
        <v>8.4699999999999998E-2</v>
      </c>
    </row>
    <row r="9293" spans="1:5" x14ac:dyDescent="0.2">
      <c r="A9293" s="223">
        <v>96875</v>
      </c>
      <c r="B9293" s="7" t="s">
        <v>9049</v>
      </c>
      <c r="C9293" s="60" t="s">
        <v>43</v>
      </c>
      <c r="D9293" s="61">
        <v>110.26</v>
      </c>
      <c r="E9293" s="224">
        <v>0.23319999999999999</v>
      </c>
    </row>
    <row r="9294" spans="1:5" x14ac:dyDescent="0.2">
      <c r="A9294" s="223">
        <v>96874</v>
      </c>
      <c r="B9294" s="7" t="s">
        <v>9050</v>
      </c>
      <c r="C9294" s="60" t="s">
        <v>43</v>
      </c>
      <c r="D9294" s="61">
        <v>81.81</v>
      </c>
      <c r="E9294" s="224">
        <v>0.28420000000000001</v>
      </c>
    </row>
    <row r="9295" spans="1:5" x14ac:dyDescent="0.2">
      <c r="A9295" s="223">
        <v>96879</v>
      </c>
      <c r="B9295" s="7" t="s">
        <v>9051</v>
      </c>
      <c r="C9295" s="60" t="s">
        <v>43</v>
      </c>
      <c r="D9295" s="61">
        <v>291.39999999999998</v>
      </c>
      <c r="E9295" s="224">
        <v>8.9099999999999999E-2</v>
      </c>
    </row>
    <row r="9296" spans="1:5" x14ac:dyDescent="0.2">
      <c r="A9296" s="223">
        <v>96881</v>
      </c>
      <c r="B9296" s="7" t="s">
        <v>9052</v>
      </c>
      <c r="C9296" s="60" t="s">
        <v>43</v>
      </c>
      <c r="D9296" s="61">
        <v>348.67</v>
      </c>
      <c r="E9296" s="224">
        <v>8.3299999999999999E-2</v>
      </c>
    </row>
    <row r="9297" spans="1:5" x14ac:dyDescent="0.2">
      <c r="A9297" s="223">
        <v>96837</v>
      </c>
      <c r="B9297" s="7" t="s">
        <v>9053</v>
      </c>
      <c r="C9297" s="60" t="s">
        <v>43</v>
      </c>
      <c r="D9297" s="61">
        <v>28.24</v>
      </c>
      <c r="E9297" s="224">
        <v>0.37609999999999999</v>
      </c>
    </row>
    <row r="9298" spans="1:5" x14ac:dyDescent="0.2">
      <c r="A9298" s="223">
        <v>96840</v>
      </c>
      <c r="B9298" s="7" t="s">
        <v>9054</v>
      </c>
      <c r="C9298" s="60" t="s">
        <v>43</v>
      </c>
      <c r="D9298" s="61">
        <v>34.21</v>
      </c>
      <c r="E9298" s="224">
        <v>0.36770000000000003</v>
      </c>
    </row>
    <row r="9299" spans="1:5" x14ac:dyDescent="0.2">
      <c r="A9299" s="223">
        <v>96845</v>
      </c>
      <c r="B9299" s="7" t="s">
        <v>9055</v>
      </c>
      <c r="C9299" s="60" t="s">
        <v>43</v>
      </c>
      <c r="D9299" s="61">
        <v>56.74</v>
      </c>
      <c r="E9299" s="224">
        <v>0.26519999999999999</v>
      </c>
    </row>
    <row r="9300" spans="1:5" x14ac:dyDescent="0.2">
      <c r="A9300" s="223">
        <v>96848</v>
      </c>
      <c r="B9300" s="7" t="s">
        <v>9056</v>
      </c>
      <c r="C9300" s="60" t="s">
        <v>43</v>
      </c>
      <c r="D9300" s="61">
        <v>76.2</v>
      </c>
      <c r="E9300" s="224">
        <v>0.24279999999999999</v>
      </c>
    </row>
    <row r="9301" spans="1:5" x14ac:dyDescent="0.2">
      <c r="A9301" s="223">
        <v>96849</v>
      </c>
      <c r="B9301" s="7" t="s">
        <v>9057</v>
      </c>
      <c r="C9301" s="60" t="s">
        <v>43</v>
      </c>
      <c r="D9301" s="61">
        <v>23.14</v>
      </c>
      <c r="E9301" s="224">
        <v>0.32019999999999998</v>
      </c>
    </row>
    <row r="9302" spans="1:5" x14ac:dyDescent="0.2">
      <c r="A9302" s="223">
        <v>96852</v>
      </c>
      <c r="B9302" s="7" t="s">
        <v>9058</v>
      </c>
      <c r="C9302" s="60" t="s">
        <v>43</v>
      </c>
      <c r="D9302" s="61">
        <v>29.85</v>
      </c>
      <c r="E9302" s="224">
        <v>0.29409999999999997</v>
      </c>
    </row>
    <row r="9303" spans="1:5" x14ac:dyDescent="0.2">
      <c r="A9303" s="223">
        <v>96855</v>
      </c>
      <c r="B9303" s="7" t="s">
        <v>9059</v>
      </c>
      <c r="C9303" s="60" t="s">
        <v>43</v>
      </c>
      <c r="D9303" s="61">
        <v>48.8</v>
      </c>
      <c r="E9303" s="224">
        <v>0.21540000000000001</v>
      </c>
    </row>
    <row r="9304" spans="1:5" x14ac:dyDescent="0.2">
      <c r="A9304" s="223">
        <v>96838</v>
      </c>
      <c r="B9304" s="7" t="s">
        <v>9060</v>
      </c>
      <c r="C9304" s="60" t="s">
        <v>43</v>
      </c>
      <c r="D9304" s="61">
        <v>33.119999999999997</v>
      </c>
      <c r="E9304" s="224">
        <v>0.42959999999999998</v>
      </c>
    </row>
    <row r="9305" spans="1:5" x14ac:dyDescent="0.2">
      <c r="A9305" s="223">
        <v>96841</v>
      </c>
      <c r="B9305" s="7" t="s">
        <v>9061</v>
      </c>
      <c r="C9305" s="60" t="s">
        <v>43</v>
      </c>
      <c r="D9305" s="61">
        <v>37.119999999999997</v>
      </c>
      <c r="E9305" s="224">
        <v>0.4098</v>
      </c>
    </row>
    <row r="9306" spans="1:5" x14ac:dyDescent="0.2">
      <c r="A9306" s="223">
        <v>96842</v>
      </c>
      <c r="B9306" s="7" t="s">
        <v>9062</v>
      </c>
      <c r="C9306" s="60" t="s">
        <v>43</v>
      </c>
      <c r="D9306" s="61">
        <v>42.85</v>
      </c>
      <c r="E9306" s="224">
        <v>0.39350000000000002</v>
      </c>
    </row>
    <row r="9307" spans="1:5" x14ac:dyDescent="0.2">
      <c r="A9307" s="223">
        <v>96846</v>
      </c>
      <c r="B9307" s="7" t="s">
        <v>9063</v>
      </c>
      <c r="C9307" s="60" t="s">
        <v>43</v>
      </c>
      <c r="D9307" s="61">
        <v>50.9</v>
      </c>
      <c r="E9307" s="224">
        <v>0.35539999999999999</v>
      </c>
    </row>
    <row r="9308" spans="1:5" x14ac:dyDescent="0.2">
      <c r="A9308" s="223">
        <v>96850</v>
      </c>
      <c r="B9308" s="7" t="s">
        <v>9064</v>
      </c>
      <c r="C9308" s="60" t="s">
        <v>43</v>
      </c>
      <c r="D9308" s="61">
        <v>31.27</v>
      </c>
      <c r="E9308" s="224">
        <v>0.40360000000000001</v>
      </c>
    </row>
    <row r="9309" spans="1:5" x14ac:dyDescent="0.2">
      <c r="A9309" s="223">
        <v>96853</v>
      </c>
      <c r="B9309" s="7" t="s">
        <v>9065</v>
      </c>
      <c r="C9309" s="60" t="s">
        <v>43</v>
      </c>
      <c r="D9309" s="61">
        <v>33.76</v>
      </c>
      <c r="E9309" s="224">
        <v>0.39429999999999998</v>
      </c>
    </row>
    <row r="9310" spans="1:5" x14ac:dyDescent="0.2">
      <c r="A9310" s="223">
        <v>96854</v>
      </c>
      <c r="B9310" s="7" t="s">
        <v>9066</v>
      </c>
      <c r="C9310" s="60" t="s">
        <v>43</v>
      </c>
      <c r="D9310" s="61">
        <v>42.44</v>
      </c>
      <c r="E9310" s="224">
        <v>0.35249999999999998</v>
      </c>
    </row>
    <row r="9311" spans="1:5" x14ac:dyDescent="0.2">
      <c r="A9311" s="223">
        <v>96856</v>
      </c>
      <c r="B9311" s="7" t="s">
        <v>9067</v>
      </c>
      <c r="C9311" s="60" t="s">
        <v>43</v>
      </c>
      <c r="D9311" s="61">
        <v>50.46</v>
      </c>
      <c r="E9311" s="224">
        <v>0.28060000000000002</v>
      </c>
    </row>
    <row r="9312" spans="1:5" x14ac:dyDescent="0.2">
      <c r="A9312" s="223">
        <v>96843</v>
      </c>
      <c r="B9312" s="7" t="s">
        <v>9068</v>
      </c>
      <c r="C9312" s="60" t="s">
        <v>43</v>
      </c>
      <c r="D9312" s="61">
        <v>39.04</v>
      </c>
      <c r="E9312" s="224">
        <v>0.3896</v>
      </c>
    </row>
    <row r="9313" spans="1:5" x14ac:dyDescent="0.2">
      <c r="A9313" s="223">
        <v>96847</v>
      </c>
      <c r="B9313" s="7" t="s">
        <v>9069</v>
      </c>
      <c r="C9313" s="60" t="s">
        <v>43</v>
      </c>
      <c r="D9313" s="61">
        <v>50.06</v>
      </c>
      <c r="E9313" s="224">
        <v>0.3614</v>
      </c>
    </row>
    <row r="9314" spans="1:5" x14ac:dyDescent="0.2">
      <c r="A9314" s="223">
        <v>96844</v>
      </c>
      <c r="B9314" s="7" t="s">
        <v>9070</v>
      </c>
      <c r="C9314" s="60" t="s">
        <v>43</v>
      </c>
      <c r="D9314" s="61">
        <v>45.33</v>
      </c>
      <c r="E9314" s="224">
        <v>0.37190000000000001</v>
      </c>
    </row>
    <row r="9315" spans="1:5" x14ac:dyDescent="0.2">
      <c r="A9315" s="223">
        <v>96839</v>
      </c>
      <c r="B9315" s="7" t="s">
        <v>9071</v>
      </c>
      <c r="C9315" s="60" t="s">
        <v>43</v>
      </c>
      <c r="D9315" s="61">
        <v>34.53</v>
      </c>
      <c r="E9315" s="224">
        <v>0.41210000000000002</v>
      </c>
    </row>
    <row r="9316" spans="1:5" x14ac:dyDescent="0.2">
      <c r="A9316" s="223">
        <v>96805</v>
      </c>
      <c r="B9316" s="7" t="s">
        <v>9072</v>
      </c>
      <c r="C9316" s="60" t="s">
        <v>43</v>
      </c>
      <c r="D9316" s="61">
        <v>340.26</v>
      </c>
      <c r="E9316" s="224">
        <v>8.4000000000000005E-2</v>
      </c>
    </row>
    <row r="9317" spans="1:5" x14ac:dyDescent="0.2">
      <c r="A9317" s="223">
        <v>96802</v>
      </c>
      <c r="B9317" s="7" t="s">
        <v>9073</v>
      </c>
      <c r="C9317" s="60" t="s">
        <v>43</v>
      </c>
      <c r="D9317" s="61">
        <v>678.93</v>
      </c>
      <c r="E9317" s="224">
        <v>3.1399999999999997E-2</v>
      </c>
    </row>
    <row r="9318" spans="1:5" x14ac:dyDescent="0.2">
      <c r="A9318" s="223">
        <v>96806</v>
      </c>
      <c r="B9318" s="7" t="s">
        <v>9074</v>
      </c>
      <c r="C9318" s="60" t="s">
        <v>43</v>
      </c>
      <c r="D9318" s="61">
        <v>122.54</v>
      </c>
      <c r="E9318" s="224">
        <v>0.20319999999999999</v>
      </c>
    </row>
    <row r="9319" spans="1:5" x14ac:dyDescent="0.2">
      <c r="A9319" s="223">
        <v>96803</v>
      </c>
      <c r="B9319" s="7" t="s">
        <v>9075</v>
      </c>
      <c r="C9319" s="60" t="s">
        <v>43</v>
      </c>
      <c r="D9319" s="61">
        <v>115.3</v>
      </c>
      <c r="E9319" s="224">
        <v>0.1532</v>
      </c>
    </row>
    <row r="9320" spans="1:5" x14ac:dyDescent="0.2">
      <c r="A9320" s="223">
        <v>96807</v>
      </c>
      <c r="B9320" s="7" t="s">
        <v>9076</v>
      </c>
      <c r="C9320" s="60" t="s">
        <v>43</v>
      </c>
      <c r="D9320" s="61">
        <v>191.29</v>
      </c>
      <c r="E9320" s="224">
        <v>0.25629999999999997</v>
      </c>
    </row>
    <row r="9321" spans="1:5" x14ac:dyDescent="0.2">
      <c r="A9321" s="223">
        <v>96804</v>
      </c>
      <c r="B9321" s="7" t="s">
        <v>9077</v>
      </c>
      <c r="C9321" s="60" t="s">
        <v>43</v>
      </c>
      <c r="D9321" s="61">
        <v>177.56</v>
      </c>
      <c r="E9321" s="224">
        <v>0.2354</v>
      </c>
    </row>
    <row r="9322" spans="1:5" x14ac:dyDescent="0.2">
      <c r="A9322" s="223">
        <v>96829</v>
      </c>
      <c r="B9322" s="7" t="s">
        <v>9078</v>
      </c>
      <c r="C9322" s="60" t="s">
        <v>43</v>
      </c>
      <c r="D9322" s="61">
        <v>27.14</v>
      </c>
      <c r="E9322" s="224">
        <v>0.19900000000000001</v>
      </c>
    </row>
    <row r="9323" spans="1:5" x14ac:dyDescent="0.2">
      <c r="A9323" s="223">
        <v>96833</v>
      </c>
      <c r="B9323" s="7" t="s">
        <v>9079</v>
      </c>
      <c r="C9323" s="60" t="s">
        <v>43</v>
      </c>
      <c r="D9323" s="61">
        <v>35.17</v>
      </c>
      <c r="E9323" s="224">
        <v>0.16969999999999999</v>
      </c>
    </row>
    <row r="9324" spans="1:5" x14ac:dyDescent="0.2">
      <c r="A9324" s="223">
        <v>96836</v>
      </c>
      <c r="B9324" s="7" t="s">
        <v>9080</v>
      </c>
      <c r="C9324" s="60" t="s">
        <v>43</v>
      </c>
      <c r="D9324" s="61">
        <v>50.77</v>
      </c>
      <c r="E9324" s="224">
        <v>0.15359999999999999</v>
      </c>
    </row>
    <row r="9325" spans="1:5" x14ac:dyDescent="0.2">
      <c r="A9325" s="223">
        <v>104576</v>
      </c>
      <c r="B9325" s="7" t="s">
        <v>9081</v>
      </c>
      <c r="C9325" s="60" t="s">
        <v>43</v>
      </c>
      <c r="D9325" s="61">
        <v>21.92</v>
      </c>
      <c r="E9325" s="224">
        <v>0.35310000000000002</v>
      </c>
    </row>
    <row r="9326" spans="1:5" x14ac:dyDescent="0.2">
      <c r="A9326" s="223">
        <v>104577</v>
      </c>
      <c r="B9326" s="7" t="s">
        <v>9082</v>
      </c>
      <c r="C9326" s="60" t="s">
        <v>43</v>
      </c>
      <c r="D9326" s="61">
        <v>30.58</v>
      </c>
      <c r="E9326" s="224">
        <v>0.27960000000000002</v>
      </c>
    </row>
    <row r="9327" spans="1:5" x14ac:dyDescent="0.2">
      <c r="A9327" s="223">
        <v>104578</v>
      </c>
      <c r="B9327" s="7" t="s">
        <v>9083</v>
      </c>
      <c r="C9327" s="60" t="s">
        <v>43</v>
      </c>
      <c r="D9327" s="61">
        <v>32.76</v>
      </c>
      <c r="E9327" s="224">
        <v>0.28110000000000002</v>
      </c>
    </row>
    <row r="9328" spans="1:5" x14ac:dyDescent="0.2">
      <c r="A9328" s="223">
        <v>104580</v>
      </c>
      <c r="B9328" s="7" t="s">
        <v>9084</v>
      </c>
      <c r="C9328" s="60" t="s">
        <v>43</v>
      </c>
      <c r="D9328" s="61">
        <v>28.97</v>
      </c>
      <c r="E9328" s="224">
        <v>0.24959999999999999</v>
      </c>
    </row>
    <row r="9329" spans="1:5" x14ac:dyDescent="0.2">
      <c r="A9329" s="223">
        <v>104579</v>
      </c>
      <c r="B9329" s="7" t="s">
        <v>9085</v>
      </c>
      <c r="C9329" s="60" t="s">
        <v>43</v>
      </c>
      <c r="D9329" s="61">
        <v>43.57</v>
      </c>
      <c r="E9329" s="224">
        <v>0.25659999999999999</v>
      </c>
    </row>
    <row r="9330" spans="1:5" x14ac:dyDescent="0.2">
      <c r="A9330" s="223">
        <v>96823</v>
      </c>
      <c r="B9330" s="7" t="s">
        <v>9086</v>
      </c>
      <c r="C9330" s="60" t="s">
        <v>43</v>
      </c>
      <c r="D9330" s="61">
        <v>15.72</v>
      </c>
      <c r="E9330" s="224">
        <v>0.31419999999999998</v>
      </c>
    </row>
    <row r="9331" spans="1:5" x14ac:dyDescent="0.2">
      <c r="A9331" s="223">
        <v>96826</v>
      </c>
      <c r="B9331" s="7" t="s">
        <v>9087</v>
      </c>
      <c r="C9331" s="60" t="s">
        <v>43</v>
      </c>
      <c r="D9331" s="61">
        <v>18.149999999999999</v>
      </c>
      <c r="E9331" s="224">
        <v>0.32229999999999998</v>
      </c>
    </row>
    <row r="9332" spans="1:5" x14ac:dyDescent="0.2">
      <c r="A9332" s="223">
        <v>96830</v>
      </c>
      <c r="B9332" s="7" t="s">
        <v>9088</v>
      </c>
      <c r="C9332" s="60" t="s">
        <v>43</v>
      </c>
      <c r="D9332" s="61">
        <v>29.94</v>
      </c>
      <c r="E9332" s="224">
        <v>0.23350000000000001</v>
      </c>
    </row>
    <row r="9333" spans="1:5" x14ac:dyDescent="0.2">
      <c r="A9333" s="223">
        <v>96834</v>
      </c>
      <c r="B9333" s="7" t="s">
        <v>9089</v>
      </c>
      <c r="C9333" s="60" t="s">
        <v>43</v>
      </c>
      <c r="D9333" s="61">
        <v>41.1</v>
      </c>
      <c r="E9333" s="224">
        <v>0.20949999999999999</v>
      </c>
    </row>
    <row r="9334" spans="1:5" x14ac:dyDescent="0.2">
      <c r="A9334" s="223">
        <v>104581</v>
      </c>
      <c r="B9334" s="7" t="s">
        <v>9090</v>
      </c>
      <c r="C9334" s="60" t="s">
        <v>43</v>
      </c>
      <c r="D9334" s="61">
        <v>20.010000000000002</v>
      </c>
      <c r="E9334" s="224">
        <v>0.3538</v>
      </c>
    </row>
    <row r="9335" spans="1:5" x14ac:dyDescent="0.2">
      <c r="A9335" s="223">
        <v>104582</v>
      </c>
      <c r="B9335" s="7" t="s">
        <v>9091</v>
      </c>
      <c r="C9335" s="60" t="s">
        <v>43</v>
      </c>
      <c r="D9335" s="61">
        <v>25.92</v>
      </c>
      <c r="E9335" s="224">
        <v>0.32369999999999999</v>
      </c>
    </row>
    <row r="9336" spans="1:5" x14ac:dyDescent="0.2">
      <c r="A9336" s="223">
        <v>104583</v>
      </c>
      <c r="B9336" s="7" t="s">
        <v>9092</v>
      </c>
      <c r="C9336" s="60" t="s">
        <v>43</v>
      </c>
      <c r="D9336" s="61">
        <v>43.68</v>
      </c>
      <c r="E9336" s="224">
        <v>0.2296</v>
      </c>
    </row>
    <row r="9337" spans="1:5" x14ac:dyDescent="0.2">
      <c r="A9337" s="223">
        <v>104584</v>
      </c>
      <c r="B9337" s="7" t="s">
        <v>9093</v>
      </c>
      <c r="C9337" s="60" t="s">
        <v>43</v>
      </c>
      <c r="D9337" s="61">
        <v>52.21</v>
      </c>
      <c r="E9337" s="224">
        <v>0.23619999999999999</v>
      </c>
    </row>
    <row r="9338" spans="1:5" x14ac:dyDescent="0.2">
      <c r="A9338" s="223">
        <v>96798</v>
      </c>
      <c r="B9338" s="7" t="s">
        <v>9094</v>
      </c>
      <c r="C9338" s="60" t="s">
        <v>23</v>
      </c>
      <c r="D9338" s="61">
        <v>11.04</v>
      </c>
      <c r="E9338" s="224">
        <v>0.29260000000000003</v>
      </c>
    </row>
    <row r="9339" spans="1:5" x14ac:dyDescent="0.2">
      <c r="A9339" s="223">
        <v>96799</v>
      </c>
      <c r="B9339" s="7" t="s">
        <v>9095</v>
      </c>
      <c r="C9339" s="60" t="s">
        <v>23</v>
      </c>
      <c r="D9339" s="61">
        <v>14.17</v>
      </c>
      <c r="E9339" s="224">
        <v>0.28720000000000001</v>
      </c>
    </row>
    <row r="9340" spans="1:5" x14ac:dyDescent="0.2">
      <c r="A9340" s="223">
        <v>96800</v>
      </c>
      <c r="B9340" s="7" t="s">
        <v>9096</v>
      </c>
      <c r="C9340" s="60" t="s">
        <v>23</v>
      </c>
      <c r="D9340" s="61">
        <v>19.5</v>
      </c>
      <c r="E9340" s="224">
        <v>0.2631</v>
      </c>
    </row>
    <row r="9341" spans="1:5" x14ac:dyDescent="0.2">
      <c r="A9341" s="223">
        <v>96801</v>
      </c>
      <c r="B9341" s="7" t="s">
        <v>9097</v>
      </c>
      <c r="C9341" s="60" t="s">
        <v>23</v>
      </c>
      <c r="D9341" s="61">
        <v>30.11</v>
      </c>
      <c r="E9341" s="224">
        <v>0.21920000000000001</v>
      </c>
    </row>
    <row r="9342" spans="1:5" x14ac:dyDescent="0.2">
      <c r="A9342" s="223">
        <v>96860</v>
      </c>
      <c r="B9342" s="7" t="s">
        <v>9098</v>
      </c>
      <c r="C9342" s="60" t="s">
        <v>43</v>
      </c>
      <c r="D9342" s="61">
        <v>41</v>
      </c>
      <c r="E9342" s="224">
        <v>0.34539999999999998</v>
      </c>
    </row>
    <row r="9343" spans="1:5" x14ac:dyDescent="0.2">
      <c r="A9343" s="223">
        <v>96862</v>
      </c>
      <c r="B9343" s="7" t="s">
        <v>9099</v>
      </c>
      <c r="C9343" s="60" t="s">
        <v>43</v>
      </c>
      <c r="D9343" s="61">
        <v>50.77</v>
      </c>
      <c r="E9343" s="224">
        <v>0.33069999999999999</v>
      </c>
    </row>
    <row r="9344" spans="1:5" x14ac:dyDescent="0.2">
      <c r="A9344" s="223">
        <v>96864</v>
      </c>
      <c r="B9344" s="7" t="s">
        <v>9100</v>
      </c>
      <c r="C9344" s="60" t="s">
        <v>43</v>
      </c>
      <c r="D9344" s="61">
        <v>73.930000000000007</v>
      </c>
      <c r="E9344" s="224">
        <v>0.27150000000000002</v>
      </c>
    </row>
    <row r="9345" spans="1:5" x14ac:dyDescent="0.2">
      <c r="A9345" s="223">
        <v>96866</v>
      </c>
      <c r="B9345" s="7" t="s">
        <v>9101</v>
      </c>
      <c r="C9345" s="60" t="s">
        <v>43</v>
      </c>
      <c r="D9345" s="61">
        <v>97.03</v>
      </c>
      <c r="E9345" s="224">
        <v>0.25409999999999999</v>
      </c>
    </row>
    <row r="9346" spans="1:5" x14ac:dyDescent="0.2">
      <c r="A9346" s="223">
        <v>96868</v>
      </c>
      <c r="B9346" s="7" t="s">
        <v>9102</v>
      </c>
      <c r="C9346" s="60" t="s">
        <v>43</v>
      </c>
      <c r="D9346" s="61">
        <v>26.4</v>
      </c>
      <c r="E9346" s="224">
        <v>0.37419999999999998</v>
      </c>
    </row>
    <row r="9347" spans="1:5" x14ac:dyDescent="0.2">
      <c r="A9347" s="223">
        <v>96869</v>
      </c>
      <c r="B9347" s="7" t="s">
        <v>9103</v>
      </c>
      <c r="C9347" s="60" t="s">
        <v>43</v>
      </c>
      <c r="D9347" s="61">
        <v>42.5</v>
      </c>
      <c r="E9347" s="224">
        <v>0.27550000000000002</v>
      </c>
    </row>
    <row r="9348" spans="1:5" x14ac:dyDescent="0.2">
      <c r="A9348" s="223">
        <v>96870</v>
      </c>
      <c r="B9348" s="7" t="s">
        <v>9104</v>
      </c>
      <c r="C9348" s="60" t="s">
        <v>43</v>
      </c>
      <c r="D9348" s="61">
        <v>66</v>
      </c>
      <c r="E9348" s="224">
        <v>0.21229999999999999</v>
      </c>
    </row>
    <row r="9349" spans="1:5" x14ac:dyDescent="0.2">
      <c r="A9349" s="223">
        <v>96871</v>
      </c>
      <c r="B9349" s="7" t="s">
        <v>9105</v>
      </c>
      <c r="C9349" s="60" t="s">
        <v>43</v>
      </c>
      <c r="D9349" s="61">
        <v>74.709999999999994</v>
      </c>
      <c r="E9349" s="224">
        <v>0.23050000000000001</v>
      </c>
    </row>
    <row r="9350" spans="1:5" x14ac:dyDescent="0.2">
      <c r="A9350" s="223">
        <v>96861</v>
      </c>
      <c r="B9350" s="7" t="s">
        <v>9106</v>
      </c>
      <c r="C9350" s="60" t="s">
        <v>43</v>
      </c>
      <c r="D9350" s="61">
        <v>52.12</v>
      </c>
      <c r="E9350" s="224">
        <v>0.33310000000000001</v>
      </c>
    </row>
    <row r="9351" spans="1:5" x14ac:dyDescent="0.2">
      <c r="A9351" s="223">
        <v>96863</v>
      </c>
      <c r="B9351" s="7" t="s">
        <v>9107</v>
      </c>
      <c r="C9351" s="60" t="s">
        <v>43</v>
      </c>
      <c r="D9351" s="61">
        <v>52.62</v>
      </c>
      <c r="E9351" s="224">
        <v>0.36320000000000002</v>
      </c>
    </row>
    <row r="9352" spans="1:5" x14ac:dyDescent="0.2">
      <c r="A9352" s="223">
        <v>96865</v>
      </c>
      <c r="B9352" s="7" t="s">
        <v>9108</v>
      </c>
      <c r="C9352" s="60" t="s">
        <v>43</v>
      </c>
      <c r="D9352" s="61">
        <v>61.96</v>
      </c>
      <c r="E9352" s="224">
        <v>0.36730000000000002</v>
      </c>
    </row>
    <row r="9353" spans="1:5" x14ac:dyDescent="0.2">
      <c r="A9353" s="223">
        <v>96814</v>
      </c>
      <c r="B9353" s="7" t="s">
        <v>9109</v>
      </c>
      <c r="C9353" s="60" t="s">
        <v>43</v>
      </c>
      <c r="D9353" s="61">
        <v>21.92</v>
      </c>
      <c r="E9353" s="224">
        <v>0.35310000000000002</v>
      </c>
    </row>
    <row r="9354" spans="1:5" x14ac:dyDescent="0.2">
      <c r="A9354" s="223">
        <v>96818</v>
      </c>
      <c r="B9354" s="7" t="s">
        <v>9110</v>
      </c>
      <c r="C9354" s="60" t="s">
        <v>43</v>
      </c>
      <c r="D9354" s="61">
        <v>30.58</v>
      </c>
      <c r="E9354" s="224">
        <v>0.27960000000000002</v>
      </c>
    </row>
    <row r="9355" spans="1:5" x14ac:dyDescent="0.2">
      <c r="A9355" s="223">
        <v>96819</v>
      </c>
      <c r="B9355" s="7" t="s">
        <v>9111</v>
      </c>
      <c r="C9355" s="60" t="s">
        <v>43</v>
      </c>
      <c r="D9355" s="61">
        <v>32.76</v>
      </c>
      <c r="E9355" s="224">
        <v>0.28110000000000002</v>
      </c>
    </row>
    <row r="9356" spans="1:5" x14ac:dyDescent="0.2">
      <c r="A9356" s="223">
        <v>96822</v>
      </c>
      <c r="B9356" s="7" t="s">
        <v>9112</v>
      </c>
      <c r="C9356" s="60" t="s">
        <v>43</v>
      </c>
      <c r="D9356" s="61">
        <v>43.57</v>
      </c>
      <c r="E9356" s="224">
        <v>0.25659999999999999</v>
      </c>
    </row>
    <row r="9357" spans="1:5" x14ac:dyDescent="0.2">
      <c r="A9357" s="223">
        <v>96808</v>
      </c>
      <c r="B9357" s="7" t="s">
        <v>9113</v>
      </c>
      <c r="C9357" s="60" t="s">
        <v>43</v>
      </c>
      <c r="D9357" s="61">
        <v>22.44</v>
      </c>
      <c r="E9357" s="224">
        <v>0.42249999999999999</v>
      </c>
    </row>
    <row r="9358" spans="1:5" x14ac:dyDescent="0.2">
      <c r="A9358" s="223">
        <v>96811</v>
      </c>
      <c r="B9358" s="7" t="s">
        <v>9114</v>
      </c>
      <c r="C9358" s="60" t="s">
        <v>43</v>
      </c>
      <c r="D9358" s="61">
        <v>28.81</v>
      </c>
      <c r="E9358" s="224">
        <v>0.3901</v>
      </c>
    </row>
    <row r="9359" spans="1:5" x14ac:dyDescent="0.2">
      <c r="A9359" s="223">
        <v>96815</v>
      </c>
      <c r="B9359" s="7" t="s">
        <v>9115</v>
      </c>
      <c r="C9359" s="60" t="s">
        <v>43</v>
      </c>
      <c r="D9359" s="61">
        <v>47.14</v>
      </c>
      <c r="E9359" s="224">
        <v>0.28510000000000002</v>
      </c>
    </row>
    <row r="9360" spans="1:5" x14ac:dyDescent="0.2">
      <c r="A9360" s="223">
        <v>96820</v>
      </c>
      <c r="B9360" s="7" t="s">
        <v>9116</v>
      </c>
      <c r="C9360" s="60" t="s">
        <v>43</v>
      </c>
      <c r="D9360" s="61">
        <v>56.45</v>
      </c>
      <c r="E9360" s="224">
        <v>0.29249999999999998</v>
      </c>
    </row>
    <row r="9361" spans="1:5" x14ac:dyDescent="0.2">
      <c r="A9361" s="223">
        <v>96702</v>
      </c>
      <c r="B9361" s="7" t="s">
        <v>9117</v>
      </c>
      <c r="C9361" s="60" t="s">
        <v>43</v>
      </c>
      <c r="D9361" s="61">
        <v>12.03</v>
      </c>
      <c r="E9361" s="224">
        <v>0.58689999999999998</v>
      </c>
    </row>
    <row r="9362" spans="1:5" x14ac:dyDescent="0.2">
      <c r="A9362" s="223">
        <v>96662</v>
      </c>
      <c r="B9362" s="7" t="s">
        <v>9118</v>
      </c>
      <c r="C9362" s="60" t="s">
        <v>43</v>
      </c>
      <c r="D9362" s="61">
        <v>9.6199999999999992</v>
      </c>
      <c r="E9362" s="224">
        <v>0.4854</v>
      </c>
    </row>
    <row r="9363" spans="1:5" x14ac:dyDescent="0.2">
      <c r="A9363" s="223">
        <v>96704</v>
      </c>
      <c r="B9363" s="7" t="s">
        <v>9119</v>
      </c>
      <c r="C9363" s="60" t="s">
        <v>43</v>
      </c>
      <c r="D9363" s="61">
        <v>20.7</v>
      </c>
      <c r="E9363" s="224">
        <v>0.37919999999999998</v>
      </c>
    </row>
    <row r="9364" spans="1:5" x14ac:dyDescent="0.2">
      <c r="A9364" s="223">
        <v>96664</v>
      </c>
      <c r="B9364" s="7" t="s">
        <v>9120</v>
      </c>
      <c r="C9364" s="60" t="s">
        <v>43</v>
      </c>
      <c r="D9364" s="61">
        <v>17.62</v>
      </c>
      <c r="E9364" s="224">
        <v>0.27239999999999998</v>
      </c>
    </row>
    <row r="9365" spans="1:5" x14ac:dyDescent="0.2">
      <c r="A9365" s="223">
        <v>104191</v>
      </c>
      <c r="B9365" s="7" t="s">
        <v>9121</v>
      </c>
      <c r="C9365" s="60" t="s">
        <v>43</v>
      </c>
      <c r="D9365" s="61">
        <v>10.89</v>
      </c>
      <c r="E9365" s="224">
        <v>0.62260000000000004</v>
      </c>
    </row>
    <row r="9366" spans="1:5" x14ac:dyDescent="0.2">
      <c r="A9366" s="223">
        <v>96700</v>
      </c>
      <c r="B9366" s="7" t="s">
        <v>9122</v>
      </c>
      <c r="C9366" s="60" t="s">
        <v>43</v>
      </c>
      <c r="D9366" s="61">
        <v>17.170000000000002</v>
      </c>
      <c r="E9366" s="224">
        <v>0.37040000000000001</v>
      </c>
    </row>
    <row r="9367" spans="1:5" x14ac:dyDescent="0.2">
      <c r="A9367" s="223">
        <v>96658</v>
      </c>
      <c r="B9367" s="7" t="s">
        <v>9123</v>
      </c>
      <c r="C9367" s="60" t="s">
        <v>43</v>
      </c>
      <c r="D9367" s="61">
        <v>15.34</v>
      </c>
      <c r="E9367" s="224">
        <v>0.29659999999999997</v>
      </c>
    </row>
    <row r="9368" spans="1:5" x14ac:dyDescent="0.2">
      <c r="A9368" s="223">
        <v>96641</v>
      </c>
      <c r="B9368" s="7" t="s">
        <v>9124</v>
      </c>
      <c r="C9368" s="60" t="s">
        <v>43</v>
      </c>
      <c r="D9368" s="61">
        <v>17.59</v>
      </c>
      <c r="E9368" s="224">
        <v>0.38540000000000002</v>
      </c>
    </row>
    <row r="9369" spans="1:5" x14ac:dyDescent="0.2">
      <c r="A9369" s="223">
        <v>96661</v>
      </c>
      <c r="B9369" s="7" t="s">
        <v>9125</v>
      </c>
      <c r="C9369" s="60" t="s">
        <v>43</v>
      </c>
      <c r="D9369" s="61">
        <v>31.89</v>
      </c>
      <c r="E9369" s="224">
        <v>0.1464</v>
      </c>
    </row>
    <row r="9370" spans="1:5" x14ac:dyDescent="0.2">
      <c r="A9370" s="223">
        <v>96699</v>
      </c>
      <c r="B9370" s="7" t="s">
        <v>9126</v>
      </c>
      <c r="C9370" s="60" t="s">
        <v>43</v>
      </c>
      <c r="D9370" s="61">
        <v>25.63</v>
      </c>
      <c r="E9370" s="224">
        <v>0.24809999999999999</v>
      </c>
    </row>
    <row r="9371" spans="1:5" x14ac:dyDescent="0.2">
      <c r="A9371" s="223">
        <v>96657</v>
      </c>
      <c r="B9371" s="7" t="s">
        <v>9127</v>
      </c>
      <c r="C9371" s="60" t="s">
        <v>43</v>
      </c>
      <c r="D9371" s="61">
        <v>23.8</v>
      </c>
      <c r="E9371" s="224">
        <v>0.19120000000000001</v>
      </c>
    </row>
    <row r="9372" spans="1:5" x14ac:dyDescent="0.2">
      <c r="A9372" s="223">
        <v>96640</v>
      </c>
      <c r="B9372" s="7" t="s">
        <v>9128</v>
      </c>
      <c r="C9372" s="60" t="s">
        <v>43</v>
      </c>
      <c r="D9372" s="61">
        <v>26.05</v>
      </c>
      <c r="E9372" s="224">
        <v>0.26029999999999998</v>
      </c>
    </row>
    <row r="9373" spans="1:5" x14ac:dyDescent="0.2">
      <c r="A9373" s="223">
        <v>96660</v>
      </c>
      <c r="B9373" s="7" t="s">
        <v>9129</v>
      </c>
      <c r="C9373" s="60" t="s">
        <v>43</v>
      </c>
      <c r="D9373" s="61">
        <v>32.19</v>
      </c>
      <c r="E9373" s="224">
        <v>0.14510000000000001</v>
      </c>
    </row>
    <row r="9374" spans="1:5" x14ac:dyDescent="0.2">
      <c r="A9374" s="223">
        <v>104196</v>
      </c>
      <c r="B9374" s="7" t="s">
        <v>9130</v>
      </c>
      <c r="C9374" s="60" t="s">
        <v>43</v>
      </c>
      <c r="D9374" s="61">
        <v>16.27</v>
      </c>
      <c r="E9374" s="224">
        <v>0.37</v>
      </c>
    </row>
    <row r="9375" spans="1:5" x14ac:dyDescent="0.2">
      <c r="A9375" s="223">
        <v>104197</v>
      </c>
      <c r="B9375" s="7" t="s">
        <v>9131</v>
      </c>
      <c r="C9375" s="60" t="s">
        <v>43</v>
      </c>
      <c r="D9375" s="61">
        <v>30.89</v>
      </c>
      <c r="E9375" s="224">
        <v>0.4642</v>
      </c>
    </row>
    <row r="9376" spans="1:5" x14ac:dyDescent="0.2">
      <c r="A9376" s="223">
        <v>104198</v>
      </c>
      <c r="B9376" s="7" t="s">
        <v>9132</v>
      </c>
      <c r="C9376" s="60" t="s">
        <v>43</v>
      </c>
      <c r="D9376" s="61">
        <v>8.18</v>
      </c>
      <c r="E9376" s="224">
        <v>0.7359</v>
      </c>
    </row>
    <row r="9377" spans="1:5" x14ac:dyDescent="0.2">
      <c r="A9377" s="223">
        <v>96685</v>
      </c>
      <c r="B9377" s="7" t="s">
        <v>9133</v>
      </c>
      <c r="C9377" s="60" t="s">
        <v>43</v>
      </c>
      <c r="D9377" s="61">
        <v>12.54</v>
      </c>
      <c r="E9377" s="224">
        <v>0.76080000000000003</v>
      </c>
    </row>
    <row r="9378" spans="1:5" x14ac:dyDescent="0.2">
      <c r="A9378" s="223">
        <v>96651</v>
      </c>
      <c r="B9378" s="7" t="s">
        <v>9134</v>
      </c>
      <c r="C9378" s="60" t="s">
        <v>43</v>
      </c>
      <c r="D9378" s="61">
        <v>9.8000000000000007</v>
      </c>
      <c r="E9378" s="224">
        <v>0.69689999999999996</v>
      </c>
    </row>
    <row r="9379" spans="1:5" x14ac:dyDescent="0.2">
      <c r="A9379" s="223">
        <v>96638</v>
      </c>
      <c r="B9379" s="7" t="s">
        <v>9135</v>
      </c>
      <c r="C9379" s="60" t="s">
        <v>43</v>
      </c>
      <c r="D9379" s="61">
        <v>17.39</v>
      </c>
      <c r="E9379" s="224">
        <v>0.8246</v>
      </c>
    </row>
    <row r="9380" spans="1:5" x14ac:dyDescent="0.2">
      <c r="A9380" s="223">
        <v>96687</v>
      </c>
      <c r="B9380" s="7" t="s">
        <v>9136</v>
      </c>
      <c r="C9380" s="60" t="s">
        <v>43</v>
      </c>
      <c r="D9380" s="61">
        <v>18.88</v>
      </c>
      <c r="E9380" s="224">
        <v>0.61650000000000005</v>
      </c>
    </row>
    <row r="9381" spans="1:5" x14ac:dyDescent="0.2">
      <c r="A9381" s="223">
        <v>96653</v>
      </c>
      <c r="B9381" s="7" t="s">
        <v>9137</v>
      </c>
      <c r="C9381" s="60" t="s">
        <v>43</v>
      </c>
      <c r="D9381" s="61">
        <v>14.38</v>
      </c>
      <c r="E9381" s="224">
        <v>0.49930000000000002</v>
      </c>
    </row>
    <row r="9382" spans="1:5" x14ac:dyDescent="0.2">
      <c r="A9382" s="223">
        <v>96689</v>
      </c>
      <c r="B9382" s="7" t="s">
        <v>9138</v>
      </c>
      <c r="C9382" s="60" t="s">
        <v>43</v>
      </c>
      <c r="D9382" s="61">
        <v>28.15</v>
      </c>
      <c r="E9382" s="224">
        <v>0.498</v>
      </c>
    </row>
    <row r="9383" spans="1:5" x14ac:dyDescent="0.2">
      <c r="A9383" s="223">
        <v>96655</v>
      </c>
      <c r="B9383" s="7" t="s">
        <v>9139</v>
      </c>
      <c r="C9383" s="60" t="s">
        <v>43</v>
      </c>
      <c r="D9383" s="61">
        <v>21.66</v>
      </c>
      <c r="E9383" s="224">
        <v>0.35039999999999999</v>
      </c>
    </row>
    <row r="9384" spans="1:5" x14ac:dyDescent="0.2">
      <c r="A9384" s="223">
        <v>96691</v>
      </c>
      <c r="B9384" s="7" t="s">
        <v>9140</v>
      </c>
      <c r="C9384" s="60" t="s">
        <v>43</v>
      </c>
      <c r="D9384" s="61">
        <v>39.99</v>
      </c>
      <c r="E9384" s="224">
        <v>0.42559999999999998</v>
      </c>
    </row>
    <row r="9385" spans="1:5" x14ac:dyDescent="0.2">
      <c r="A9385" s="223">
        <v>96693</v>
      </c>
      <c r="B9385" s="7" t="s">
        <v>9141</v>
      </c>
      <c r="C9385" s="60" t="s">
        <v>43</v>
      </c>
      <c r="D9385" s="61">
        <v>59.48</v>
      </c>
      <c r="E9385" s="224">
        <v>0.35139999999999999</v>
      </c>
    </row>
    <row r="9386" spans="1:5" x14ac:dyDescent="0.2">
      <c r="A9386" s="223">
        <v>96695</v>
      </c>
      <c r="B9386" s="7" t="s">
        <v>9142</v>
      </c>
      <c r="C9386" s="60" t="s">
        <v>43</v>
      </c>
      <c r="D9386" s="61">
        <v>101.51</v>
      </c>
      <c r="E9386" s="224">
        <v>0.2414</v>
      </c>
    </row>
    <row r="9387" spans="1:5" x14ac:dyDescent="0.2">
      <c r="A9387" s="223">
        <v>104193</v>
      </c>
      <c r="B9387" s="7" t="s">
        <v>9143</v>
      </c>
      <c r="C9387" s="60" t="s">
        <v>43</v>
      </c>
      <c r="D9387" s="61">
        <v>167.36</v>
      </c>
      <c r="E9387" s="224">
        <v>0.17319999999999999</v>
      </c>
    </row>
    <row r="9388" spans="1:5" x14ac:dyDescent="0.2">
      <c r="A9388" s="223">
        <v>96697</v>
      </c>
      <c r="B9388" s="7" t="s">
        <v>9144</v>
      </c>
      <c r="C9388" s="60" t="s">
        <v>43</v>
      </c>
      <c r="D9388" s="61">
        <v>336.18</v>
      </c>
      <c r="E9388" s="224">
        <v>0.104</v>
      </c>
    </row>
    <row r="9389" spans="1:5" x14ac:dyDescent="0.2">
      <c r="A9389" s="223">
        <v>104199</v>
      </c>
      <c r="B9389" s="7" t="s">
        <v>9145</v>
      </c>
      <c r="C9389" s="60" t="s">
        <v>43</v>
      </c>
      <c r="D9389" s="61">
        <v>7.94</v>
      </c>
      <c r="E9389" s="224">
        <v>0.75819999999999999</v>
      </c>
    </row>
    <row r="9390" spans="1:5" x14ac:dyDescent="0.2">
      <c r="A9390" s="223">
        <v>96684</v>
      </c>
      <c r="B9390" s="7" t="s">
        <v>9146</v>
      </c>
      <c r="C9390" s="60" t="s">
        <v>43</v>
      </c>
      <c r="D9390" s="61">
        <v>12.15</v>
      </c>
      <c r="E9390" s="224">
        <v>0.78520000000000001</v>
      </c>
    </row>
    <row r="9391" spans="1:5" x14ac:dyDescent="0.2">
      <c r="A9391" s="223">
        <v>96650</v>
      </c>
      <c r="B9391" s="7" t="s">
        <v>9147</v>
      </c>
      <c r="C9391" s="60" t="s">
        <v>43</v>
      </c>
      <c r="D9391" s="61">
        <v>9.41</v>
      </c>
      <c r="E9391" s="224">
        <v>0.7258</v>
      </c>
    </row>
    <row r="9392" spans="1:5" x14ac:dyDescent="0.2">
      <c r="A9392" s="223">
        <v>96637</v>
      </c>
      <c r="B9392" s="7" t="s">
        <v>9148</v>
      </c>
      <c r="C9392" s="60" t="s">
        <v>43</v>
      </c>
      <c r="D9392" s="61">
        <v>17</v>
      </c>
      <c r="E9392" s="224">
        <v>0.84350000000000003</v>
      </c>
    </row>
    <row r="9393" spans="1:5" x14ac:dyDescent="0.2">
      <c r="A9393" s="223">
        <v>96686</v>
      </c>
      <c r="B9393" s="7" t="s">
        <v>9149</v>
      </c>
      <c r="C9393" s="60" t="s">
        <v>43</v>
      </c>
      <c r="D9393" s="61">
        <v>15.59</v>
      </c>
      <c r="E9393" s="224">
        <v>0.74660000000000004</v>
      </c>
    </row>
    <row r="9394" spans="1:5" x14ac:dyDescent="0.2">
      <c r="A9394" s="223">
        <v>96652</v>
      </c>
      <c r="B9394" s="7" t="s">
        <v>9150</v>
      </c>
      <c r="C9394" s="60" t="s">
        <v>43</v>
      </c>
      <c r="D9394" s="61">
        <v>11.09</v>
      </c>
      <c r="E9394" s="224">
        <v>0.64739999999999998</v>
      </c>
    </row>
    <row r="9395" spans="1:5" x14ac:dyDescent="0.2">
      <c r="A9395" s="223">
        <v>96688</v>
      </c>
      <c r="B9395" s="7" t="s">
        <v>9151</v>
      </c>
      <c r="C9395" s="60" t="s">
        <v>43</v>
      </c>
      <c r="D9395" s="61">
        <v>22.8</v>
      </c>
      <c r="E9395" s="224">
        <v>0.6149</v>
      </c>
    </row>
    <row r="9396" spans="1:5" x14ac:dyDescent="0.2">
      <c r="A9396" s="223">
        <v>96654</v>
      </c>
      <c r="B9396" s="7" t="s">
        <v>9152</v>
      </c>
      <c r="C9396" s="60" t="s">
        <v>43</v>
      </c>
      <c r="D9396" s="61">
        <v>16.309999999999999</v>
      </c>
      <c r="E9396" s="224">
        <v>0.46539999999999998</v>
      </c>
    </row>
    <row r="9397" spans="1:5" x14ac:dyDescent="0.2">
      <c r="A9397" s="223">
        <v>96690</v>
      </c>
      <c r="B9397" s="7" t="s">
        <v>9153</v>
      </c>
      <c r="C9397" s="60" t="s">
        <v>43</v>
      </c>
      <c r="D9397" s="61">
        <v>31.52</v>
      </c>
      <c r="E9397" s="224">
        <v>0.54</v>
      </c>
    </row>
    <row r="9398" spans="1:5" x14ac:dyDescent="0.2">
      <c r="A9398" s="223">
        <v>96692</v>
      </c>
      <c r="B9398" s="7" t="s">
        <v>9154</v>
      </c>
      <c r="C9398" s="60" t="s">
        <v>43</v>
      </c>
      <c r="D9398" s="61">
        <v>44.36</v>
      </c>
      <c r="E9398" s="224">
        <v>0.47110000000000002</v>
      </c>
    </row>
    <row r="9399" spans="1:5" x14ac:dyDescent="0.2">
      <c r="A9399" s="223">
        <v>96694</v>
      </c>
      <c r="B9399" s="7" t="s">
        <v>9155</v>
      </c>
      <c r="C9399" s="60" t="s">
        <v>43</v>
      </c>
      <c r="D9399" s="61">
        <v>92.29</v>
      </c>
      <c r="E9399" s="224">
        <v>0.26550000000000001</v>
      </c>
    </row>
    <row r="9400" spans="1:5" x14ac:dyDescent="0.2">
      <c r="A9400" s="223">
        <v>96696</v>
      </c>
      <c r="B9400" s="7" t="s">
        <v>9156</v>
      </c>
      <c r="C9400" s="60" t="s">
        <v>43</v>
      </c>
      <c r="D9400" s="61">
        <v>115.09</v>
      </c>
      <c r="E9400" s="224">
        <v>0.25180000000000002</v>
      </c>
    </row>
    <row r="9401" spans="1:5" x14ac:dyDescent="0.2">
      <c r="A9401" s="223">
        <v>96709</v>
      </c>
      <c r="B9401" s="7" t="s">
        <v>9157</v>
      </c>
      <c r="C9401" s="60" t="s">
        <v>43</v>
      </c>
      <c r="D9401" s="61">
        <v>111.66</v>
      </c>
      <c r="E9401" s="224">
        <v>0.20880000000000001</v>
      </c>
    </row>
    <row r="9402" spans="1:5" x14ac:dyDescent="0.2">
      <c r="A9402" s="223">
        <v>104200</v>
      </c>
      <c r="B9402" s="7" t="s">
        <v>9158</v>
      </c>
      <c r="C9402" s="60" t="s">
        <v>43</v>
      </c>
      <c r="D9402" s="61">
        <v>6.4</v>
      </c>
      <c r="E9402" s="224">
        <v>0.62660000000000005</v>
      </c>
    </row>
    <row r="9403" spans="1:5" x14ac:dyDescent="0.2">
      <c r="A9403" s="223">
        <v>96698</v>
      </c>
      <c r="B9403" s="7" t="s">
        <v>9159</v>
      </c>
      <c r="C9403" s="60" t="s">
        <v>43</v>
      </c>
      <c r="D9403" s="61">
        <v>8.58</v>
      </c>
      <c r="E9403" s="224">
        <v>0.74129999999999996</v>
      </c>
    </row>
    <row r="9404" spans="1:5" x14ac:dyDescent="0.2">
      <c r="A9404" s="223">
        <v>96656</v>
      </c>
      <c r="B9404" s="7" t="s">
        <v>9160</v>
      </c>
      <c r="C9404" s="60" t="s">
        <v>43</v>
      </c>
      <c r="D9404" s="61">
        <v>6.75</v>
      </c>
      <c r="E9404" s="224">
        <v>0.67410000000000003</v>
      </c>
    </row>
    <row r="9405" spans="1:5" x14ac:dyDescent="0.2">
      <c r="A9405" s="223">
        <v>96639</v>
      </c>
      <c r="B9405" s="7" t="s">
        <v>9161</v>
      </c>
      <c r="C9405" s="60" t="s">
        <v>43</v>
      </c>
      <c r="D9405" s="61">
        <v>11.81</v>
      </c>
      <c r="E9405" s="224">
        <v>0.8095</v>
      </c>
    </row>
    <row r="9406" spans="1:5" x14ac:dyDescent="0.2">
      <c r="A9406" s="223">
        <v>96701</v>
      </c>
      <c r="B9406" s="7" t="s">
        <v>9162</v>
      </c>
      <c r="C9406" s="60" t="s">
        <v>43</v>
      </c>
      <c r="D9406" s="61">
        <v>11.7</v>
      </c>
      <c r="E9406" s="224">
        <v>0.66320000000000001</v>
      </c>
    </row>
    <row r="9407" spans="1:5" x14ac:dyDescent="0.2">
      <c r="A9407" s="223">
        <v>96659</v>
      </c>
      <c r="B9407" s="7" t="s">
        <v>9163</v>
      </c>
      <c r="C9407" s="60" t="s">
        <v>43</v>
      </c>
      <c r="D9407" s="61">
        <v>8.69</v>
      </c>
      <c r="E9407" s="224">
        <v>0.55010000000000003</v>
      </c>
    </row>
    <row r="9408" spans="1:5" x14ac:dyDescent="0.2">
      <c r="A9408" s="223">
        <v>96703</v>
      </c>
      <c r="B9408" s="7" t="s">
        <v>9164</v>
      </c>
      <c r="C9408" s="60" t="s">
        <v>43</v>
      </c>
      <c r="D9408" s="61">
        <v>20.440000000000001</v>
      </c>
      <c r="E9408" s="224">
        <v>0.45739999999999997</v>
      </c>
    </row>
    <row r="9409" spans="1:5" x14ac:dyDescent="0.2">
      <c r="A9409" s="223">
        <v>96663</v>
      </c>
      <c r="B9409" s="7" t="s">
        <v>9165</v>
      </c>
      <c r="C9409" s="60" t="s">
        <v>43</v>
      </c>
      <c r="D9409" s="61">
        <v>16.100000000000001</v>
      </c>
      <c r="E9409" s="224">
        <v>0.31430000000000002</v>
      </c>
    </row>
    <row r="9410" spans="1:5" x14ac:dyDescent="0.2">
      <c r="A9410" s="223">
        <v>96705</v>
      </c>
      <c r="B9410" s="7" t="s">
        <v>9166</v>
      </c>
      <c r="C9410" s="60" t="s">
        <v>43</v>
      </c>
      <c r="D9410" s="61">
        <v>24.8</v>
      </c>
      <c r="E9410" s="224">
        <v>0.45729999999999998</v>
      </c>
    </row>
    <row r="9411" spans="1:5" x14ac:dyDescent="0.2">
      <c r="A9411" s="223">
        <v>96706</v>
      </c>
      <c r="B9411" s="7" t="s">
        <v>9167</v>
      </c>
      <c r="C9411" s="60" t="s">
        <v>43</v>
      </c>
      <c r="D9411" s="61">
        <v>36.47</v>
      </c>
      <c r="E9411" s="224">
        <v>0.38200000000000001</v>
      </c>
    </row>
    <row r="9412" spans="1:5" x14ac:dyDescent="0.2">
      <c r="A9412" s="223">
        <v>96707</v>
      </c>
      <c r="B9412" s="7" t="s">
        <v>9168</v>
      </c>
      <c r="C9412" s="60" t="s">
        <v>43</v>
      </c>
      <c r="D9412" s="61">
        <v>58.1</v>
      </c>
      <c r="E9412" s="224">
        <v>0.28110000000000002</v>
      </c>
    </row>
    <row r="9413" spans="1:5" x14ac:dyDescent="0.2">
      <c r="A9413" s="223">
        <v>96708</v>
      </c>
      <c r="B9413" s="7" t="s">
        <v>9169</v>
      </c>
      <c r="C9413" s="60" t="s">
        <v>43</v>
      </c>
      <c r="D9413" s="61">
        <v>87.59</v>
      </c>
      <c r="E9413" s="224">
        <v>0.22059999999999999</v>
      </c>
    </row>
    <row r="9414" spans="1:5" x14ac:dyDescent="0.2">
      <c r="A9414" s="223">
        <v>96675</v>
      </c>
      <c r="B9414" s="7" t="s">
        <v>9170</v>
      </c>
      <c r="C9414" s="60" t="s">
        <v>23</v>
      </c>
      <c r="D9414" s="61">
        <v>156.1</v>
      </c>
      <c r="E9414" s="224">
        <v>0.1244</v>
      </c>
    </row>
    <row r="9415" spans="1:5" x14ac:dyDescent="0.2">
      <c r="A9415" s="223">
        <v>96683</v>
      </c>
      <c r="B9415" s="7" t="s">
        <v>9171</v>
      </c>
      <c r="C9415" s="60" t="s">
        <v>23</v>
      </c>
      <c r="D9415" s="61">
        <v>302.45999999999998</v>
      </c>
      <c r="E9415" s="224">
        <v>8.7599999999999997E-2</v>
      </c>
    </row>
    <row r="9416" spans="1:5" x14ac:dyDescent="0.2">
      <c r="A9416" s="223">
        <v>104194</v>
      </c>
      <c r="B9416" s="7" t="s">
        <v>9172</v>
      </c>
      <c r="C9416" s="60" t="s">
        <v>23</v>
      </c>
      <c r="D9416" s="61">
        <v>22.85</v>
      </c>
      <c r="E9416" s="224">
        <v>0.54490000000000005</v>
      </c>
    </row>
    <row r="9417" spans="1:5" x14ac:dyDescent="0.2">
      <c r="A9417" s="223">
        <v>104195</v>
      </c>
      <c r="B9417" s="7" t="s">
        <v>9173</v>
      </c>
      <c r="C9417" s="60" t="s">
        <v>23</v>
      </c>
      <c r="D9417" s="61">
        <v>24.24</v>
      </c>
      <c r="E9417" s="224">
        <v>0.52890000000000004</v>
      </c>
    </row>
    <row r="9418" spans="1:5" x14ac:dyDescent="0.2">
      <c r="A9418" s="223">
        <v>96668</v>
      </c>
      <c r="B9418" s="7" t="s">
        <v>9174</v>
      </c>
      <c r="C9418" s="60" t="s">
        <v>23</v>
      </c>
      <c r="D9418" s="61">
        <v>18</v>
      </c>
      <c r="E9418" s="224">
        <v>0.22389999999999999</v>
      </c>
    </row>
    <row r="9419" spans="1:5" x14ac:dyDescent="0.2">
      <c r="A9419" s="223">
        <v>96644</v>
      </c>
      <c r="B9419" s="7" t="s">
        <v>9175</v>
      </c>
      <c r="C9419" s="60" t="s">
        <v>23</v>
      </c>
      <c r="D9419" s="61">
        <v>23.44</v>
      </c>
      <c r="E9419" s="224">
        <v>0.40150000000000002</v>
      </c>
    </row>
    <row r="9420" spans="1:5" x14ac:dyDescent="0.2">
      <c r="A9420" s="223">
        <v>96635</v>
      </c>
      <c r="B9420" s="7" t="s">
        <v>9176</v>
      </c>
      <c r="C9420" s="60" t="s">
        <v>23</v>
      </c>
      <c r="D9420" s="61">
        <v>43.88</v>
      </c>
      <c r="E9420" s="224">
        <v>0.67569999999999997</v>
      </c>
    </row>
    <row r="9421" spans="1:5" x14ac:dyDescent="0.2">
      <c r="A9421" s="223">
        <v>96636</v>
      </c>
      <c r="B9421" s="7" t="s">
        <v>9177</v>
      </c>
      <c r="C9421" s="60" t="s">
        <v>23</v>
      </c>
      <c r="D9421" s="61">
        <v>46.44</v>
      </c>
      <c r="E9421" s="224">
        <v>0.65739999999999998</v>
      </c>
    </row>
    <row r="9422" spans="1:5" x14ac:dyDescent="0.2">
      <c r="A9422" s="223">
        <v>96676</v>
      </c>
      <c r="B9422" s="7" t="s">
        <v>9178</v>
      </c>
      <c r="C9422" s="60" t="s">
        <v>23</v>
      </c>
      <c r="D9422" s="61">
        <v>22.92</v>
      </c>
      <c r="E9422" s="224">
        <v>0.31540000000000001</v>
      </c>
    </row>
    <row r="9423" spans="1:5" x14ac:dyDescent="0.2">
      <c r="A9423" s="223">
        <v>96647</v>
      </c>
      <c r="B9423" s="7" t="s">
        <v>9179</v>
      </c>
      <c r="C9423" s="60" t="s">
        <v>23</v>
      </c>
      <c r="D9423" s="61">
        <v>25.4</v>
      </c>
      <c r="E9423" s="224">
        <v>0.38150000000000001</v>
      </c>
    </row>
    <row r="9424" spans="1:5" x14ac:dyDescent="0.2">
      <c r="A9424" s="223">
        <v>96669</v>
      </c>
      <c r="B9424" s="7" t="s">
        <v>9180</v>
      </c>
      <c r="C9424" s="60" t="s">
        <v>23</v>
      </c>
      <c r="D9424" s="61">
        <v>17.95</v>
      </c>
      <c r="E9424" s="224">
        <v>0.35930000000000001</v>
      </c>
    </row>
    <row r="9425" spans="1:5" x14ac:dyDescent="0.2">
      <c r="A9425" s="223">
        <v>96645</v>
      </c>
      <c r="B9425" s="7" t="s">
        <v>9181</v>
      </c>
      <c r="C9425" s="60" t="s">
        <v>23</v>
      </c>
      <c r="D9425" s="61">
        <v>20.86</v>
      </c>
      <c r="E9425" s="224">
        <v>0.44729999999999998</v>
      </c>
    </row>
    <row r="9426" spans="1:5" x14ac:dyDescent="0.2">
      <c r="A9426" s="223">
        <v>96677</v>
      </c>
      <c r="B9426" s="7" t="s">
        <v>9182</v>
      </c>
      <c r="C9426" s="60" t="s">
        <v>23</v>
      </c>
      <c r="D9426" s="61">
        <v>29.8</v>
      </c>
      <c r="E9426" s="224">
        <v>0.29559999999999997</v>
      </c>
    </row>
    <row r="9427" spans="1:5" x14ac:dyDescent="0.2">
      <c r="A9427" s="223">
        <v>96648</v>
      </c>
      <c r="B9427" s="7" t="s">
        <v>9183</v>
      </c>
      <c r="C9427" s="60" t="s">
        <v>23</v>
      </c>
      <c r="D9427" s="61">
        <v>31.21</v>
      </c>
      <c r="E9427" s="224">
        <v>0.32679999999999998</v>
      </c>
    </row>
    <row r="9428" spans="1:5" x14ac:dyDescent="0.2">
      <c r="A9428" s="223">
        <v>96670</v>
      </c>
      <c r="B9428" s="7" t="s">
        <v>9184</v>
      </c>
      <c r="C9428" s="60" t="s">
        <v>23</v>
      </c>
      <c r="D9428" s="61">
        <v>23.28</v>
      </c>
      <c r="E9428" s="224">
        <v>0.3342</v>
      </c>
    </row>
    <row r="9429" spans="1:5" x14ac:dyDescent="0.2">
      <c r="A9429" s="223">
        <v>96646</v>
      </c>
      <c r="B9429" s="7" t="s">
        <v>9185</v>
      </c>
      <c r="C9429" s="60" t="s">
        <v>23</v>
      </c>
      <c r="D9429" s="61">
        <v>25.38</v>
      </c>
      <c r="E9429" s="224">
        <v>0.38850000000000001</v>
      </c>
    </row>
    <row r="9430" spans="1:5" x14ac:dyDescent="0.2">
      <c r="A9430" s="223">
        <v>96678</v>
      </c>
      <c r="B9430" s="7" t="s">
        <v>9186</v>
      </c>
      <c r="C9430" s="60" t="s">
        <v>23</v>
      </c>
      <c r="D9430" s="61">
        <v>40.909999999999997</v>
      </c>
      <c r="E9430" s="224">
        <v>0.25979999999999998</v>
      </c>
    </row>
    <row r="9431" spans="1:5" x14ac:dyDescent="0.2">
      <c r="A9431" s="223">
        <v>96649</v>
      </c>
      <c r="B9431" s="7" t="s">
        <v>9187</v>
      </c>
      <c r="C9431" s="60" t="s">
        <v>23</v>
      </c>
      <c r="D9431" s="61">
        <v>41.06</v>
      </c>
      <c r="E9431" s="224">
        <v>0.26250000000000001</v>
      </c>
    </row>
    <row r="9432" spans="1:5" x14ac:dyDescent="0.2">
      <c r="A9432" s="223">
        <v>96671</v>
      </c>
      <c r="B9432" s="7" t="s">
        <v>9188</v>
      </c>
      <c r="C9432" s="60" t="s">
        <v>23</v>
      </c>
      <c r="D9432" s="61">
        <v>35.04</v>
      </c>
      <c r="E9432" s="224">
        <v>0.2697</v>
      </c>
    </row>
    <row r="9433" spans="1:5" x14ac:dyDescent="0.2">
      <c r="A9433" s="223">
        <v>96679</v>
      </c>
      <c r="B9433" s="7" t="s">
        <v>9189</v>
      </c>
      <c r="C9433" s="60" t="s">
        <v>23</v>
      </c>
      <c r="D9433" s="61">
        <v>60.71</v>
      </c>
      <c r="E9433" s="224">
        <v>0.21249999999999999</v>
      </c>
    </row>
    <row r="9434" spans="1:5" x14ac:dyDescent="0.2">
      <c r="A9434" s="223">
        <v>96672</v>
      </c>
      <c r="B9434" s="7" t="s">
        <v>9190</v>
      </c>
      <c r="C9434" s="60" t="s">
        <v>23</v>
      </c>
      <c r="D9434" s="61">
        <v>53.12</v>
      </c>
      <c r="E9434" s="224">
        <v>0.21840000000000001</v>
      </c>
    </row>
    <row r="9435" spans="1:5" x14ac:dyDescent="0.2">
      <c r="A9435" s="223">
        <v>96680</v>
      </c>
      <c r="B9435" s="7" t="s">
        <v>9191</v>
      </c>
      <c r="C9435" s="60" t="s">
        <v>23</v>
      </c>
      <c r="D9435" s="61">
        <v>99.9</v>
      </c>
      <c r="E9435" s="224">
        <v>0.15859999999999999</v>
      </c>
    </row>
    <row r="9436" spans="1:5" x14ac:dyDescent="0.2">
      <c r="A9436" s="223">
        <v>96673</v>
      </c>
      <c r="B9436" s="7" t="s">
        <v>9192</v>
      </c>
      <c r="C9436" s="60" t="s">
        <v>23</v>
      </c>
      <c r="D9436" s="61">
        <v>66.900000000000006</v>
      </c>
      <c r="E9436" s="224">
        <v>0.2034</v>
      </c>
    </row>
    <row r="9437" spans="1:5" x14ac:dyDescent="0.2">
      <c r="A9437" s="223">
        <v>96681</v>
      </c>
      <c r="B9437" s="7" t="s">
        <v>9193</v>
      </c>
      <c r="C9437" s="60" t="s">
        <v>23</v>
      </c>
      <c r="D9437" s="61">
        <v>134.16</v>
      </c>
      <c r="E9437" s="224">
        <v>0.13830000000000001</v>
      </c>
    </row>
    <row r="9438" spans="1:5" x14ac:dyDescent="0.2">
      <c r="A9438" s="223">
        <v>96674</v>
      </c>
      <c r="B9438" s="7" t="s">
        <v>9194</v>
      </c>
      <c r="C9438" s="60" t="s">
        <v>23</v>
      </c>
      <c r="D9438" s="61">
        <v>107.6</v>
      </c>
      <c r="E9438" s="224">
        <v>0.14960000000000001</v>
      </c>
    </row>
    <row r="9439" spans="1:5" x14ac:dyDescent="0.2">
      <c r="A9439" s="223">
        <v>96682</v>
      </c>
      <c r="B9439" s="7" t="s">
        <v>9195</v>
      </c>
      <c r="C9439" s="60" t="s">
        <v>23</v>
      </c>
      <c r="D9439" s="61">
        <v>220.6</v>
      </c>
      <c r="E9439" s="224">
        <v>9.9599999999999994E-2</v>
      </c>
    </row>
    <row r="9440" spans="1:5" x14ac:dyDescent="0.2">
      <c r="A9440" s="223">
        <v>96643</v>
      </c>
      <c r="B9440" s="7" t="s">
        <v>9196</v>
      </c>
      <c r="C9440" s="60" t="s">
        <v>43</v>
      </c>
      <c r="D9440" s="61">
        <v>45.82</v>
      </c>
      <c r="E9440" s="224">
        <v>0.29620000000000002</v>
      </c>
    </row>
    <row r="9441" spans="1:5" x14ac:dyDescent="0.2">
      <c r="A9441" s="223">
        <v>104201</v>
      </c>
      <c r="B9441" s="7" t="s">
        <v>9197</v>
      </c>
      <c r="C9441" s="60" t="s">
        <v>43</v>
      </c>
      <c r="D9441" s="61">
        <v>20.13</v>
      </c>
      <c r="E9441" s="224">
        <v>0.39839999999999998</v>
      </c>
    </row>
    <row r="9442" spans="1:5" x14ac:dyDescent="0.2">
      <c r="A9442" s="223">
        <v>104192</v>
      </c>
      <c r="B9442" s="7" t="s">
        <v>9198</v>
      </c>
      <c r="C9442" s="60" t="s">
        <v>43</v>
      </c>
      <c r="D9442" s="61">
        <v>29.82</v>
      </c>
      <c r="E9442" s="224">
        <v>0.4551</v>
      </c>
    </row>
    <row r="9443" spans="1:5" x14ac:dyDescent="0.2">
      <c r="A9443" s="223">
        <v>104202</v>
      </c>
      <c r="B9443" s="7" t="s">
        <v>9199</v>
      </c>
      <c r="C9443" s="60" t="s">
        <v>43</v>
      </c>
      <c r="D9443" s="61">
        <v>11.68</v>
      </c>
      <c r="E9443" s="224">
        <v>0.68659999999999999</v>
      </c>
    </row>
    <row r="9444" spans="1:5" x14ac:dyDescent="0.2">
      <c r="A9444" s="223">
        <v>96717</v>
      </c>
      <c r="B9444" s="7" t="s">
        <v>9200</v>
      </c>
      <c r="C9444" s="60" t="s">
        <v>43</v>
      </c>
      <c r="D9444" s="61">
        <v>307.20999999999998</v>
      </c>
      <c r="E9444" s="224">
        <v>0.15179999999999999</v>
      </c>
    </row>
    <row r="9445" spans="1:5" x14ac:dyDescent="0.2">
      <c r="A9445" s="223">
        <v>96710</v>
      </c>
      <c r="B9445" s="7" t="s">
        <v>9201</v>
      </c>
      <c r="C9445" s="60" t="s">
        <v>43</v>
      </c>
      <c r="D9445" s="61">
        <v>15.93</v>
      </c>
      <c r="E9445" s="224">
        <v>0.79849999999999999</v>
      </c>
    </row>
    <row r="9446" spans="1:5" x14ac:dyDescent="0.2">
      <c r="A9446" s="223">
        <v>96665</v>
      </c>
      <c r="B9446" s="7" t="s">
        <v>9202</v>
      </c>
      <c r="C9446" s="60" t="s">
        <v>43</v>
      </c>
      <c r="D9446" s="61">
        <v>12.28</v>
      </c>
      <c r="E9446" s="224">
        <v>0.7419</v>
      </c>
    </row>
    <row r="9447" spans="1:5" x14ac:dyDescent="0.2">
      <c r="A9447" s="223">
        <v>96642</v>
      </c>
      <c r="B9447" s="7" t="s">
        <v>9203</v>
      </c>
      <c r="C9447" s="60" t="s">
        <v>43</v>
      </c>
      <c r="D9447" s="61">
        <v>22.39</v>
      </c>
      <c r="E9447" s="224">
        <v>0.85399999999999998</v>
      </c>
    </row>
    <row r="9448" spans="1:5" x14ac:dyDescent="0.2">
      <c r="A9448" s="223">
        <v>96711</v>
      </c>
      <c r="B9448" s="7" t="s">
        <v>9204</v>
      </c>
      <c r="C9448" s="60" t="s">
        <v>43</v>
      </c>
      <c r="D9448" s="61">
        <v>23.36</v>
      </c>
      <c r="E9448" s="224">
        <v>0.66439999999999999</v>
      </c>
    </row>
    <row r="9449" spans="1:5" x14ac:dyDescent="0.2">
      <c r="A9449" s="223">
        <v>96666</v>
      </c>
      <c r="B9449" s="7" t="s">
        <v>9205</v>
      </c>
      <c r="C9449" s="60" t="s">
        <v>43</v>
      </c>
      <c r="D9449" s="61">
        <v>17.36</v>
      </c>
      <c r="E9449" s="224">
        <v>0.55179999999999996</v>
      </c>
    </row>
    <row r="9450" spans="1:5" x14ac:dyDescent="0.2">
      <c r="A9450" s="223">
        <v>96712</v>
      </c>
      <c r="B9450" s="7" t="s">
        <v>9206</v>
      </c>
      <c r="C9450" s="60" t="s">
        <v>43</v>
      </c>
      <c r="D9450" s="61">
        <v>32.89</v>
      </c>
      <c r="E9450" s="224">
        <v>0.56859999999999999</v>
      </c>
    </row>
    <row r="9451" spans="1:5" x14ac:dyDescent="0.2">
      <c r="A9451" s="223">
        <v>96667</v>
      </c>
      <c r="B9451" s="7" t="s">
        <v>9207</v>
      </c>
      <c r="C9451" s="60" t="s">
        <v>43</v>
      </c>
      <c r="D9451" s="61">
        <v>24.22</v>
      </c>
      <c r="E9451" s="224">
        <v>0.4178</v>
      </c>
    </row>
    <row r="9452" spans="1:5" x14ac:dyDescent="0.2">
      <c r="A9452" s="223">
        <v>96713</v>
      </c>
      <c r="B9452" s="7" t="s">
        <v>9208</v>
      </c>
      <c r="C9452" s="60" t="s">
        <v>43</v>
      </c>
      <c r="D9452" s="61">
        <v>49.9</v>
      </c>
      <c r="E9452" s="224">
        <v>0.45490000000000003</v>
      </c>
    </row>
    <row r="9453" spans="1:5" x14ac:dyDescent="0.2">
      <c r="A9453" s="223">
        <v>96714</v>
      </c>
      <c r="B9453" s="7" t="s">
        <v>9209</v>
      </c>
      <c r="C9453" s="60" t="s">
        <v>43</v>
      </c>
      <c r="D9453" s="61">
        <v>70.569999999999993</v>
      </c>
      <c r="E9453" s="224">
        <v>0.39510000000000001</v>
      </c>
    </row>
    <row r="9454" spans="1:5" x14ac:dyDescent="0.2">
      <c r="A9454" s="223">
        <v>96715</v>
      </c>
      <c r="B9454" s="7" t="s">
        <v>9210</v>
      </c>
      <c r="C9454" s="60" t="s">
        <v>43</v>
      </c>
      <c r="D9454" s="61">
        <v>124.11</v>
      </c>
      <c r="E9454" s="224">
        <v>0.26319999999999999</v>
      </c>
    </row>
    <row r="9455" spans="1:5" x14ac:dyDescent="0.2">
      <c r="A9455" s="223">
        <v>96716</v>
      </c>
      <c r="B9455" s="7" t="s">
        <v>9211</v>
      </c>
      <c r="C9455" s="60" t="s">
        <v>43</v>
      </c>
      <c r="D9455" s="61">
        <v>161.28</v>
      </c>
      <c r="E9455" s="224">
        <v>0.23960000000000001</v>
      </c>
    </row>
    <row r="9456" spans="1:5" x14ac:dyDescent="0.2">
      <c r="A9456" s="223">
        <v>104328</v>
      </c>
      <c r="B9456" s="7" t="s">
        <v>9212</v>
      </c>
      <c r="C9456" s="60" t="s">
        <v>43</v>
      </c>
      <c r="D9456" s="61">
        <v>87.43</v>
      </c>
      <c r="E9456" s="224">
        <v>0.26669999999999999</v>
      </c>
    </row>
    <row r="9457" spans="1:5" x14ac:dyDescent="0.2">
      <c r="A9457" s="223">
        <v>104329</v>
      </c>
      <c r="B9457" s="7" t="s">
        <v>9213</v>
      </c>
      <c r="C9457" s="60" t="s">
        <v>43</v>
      </c>
      <c r="D9457" s="61">
        <v>99.17</v>
      </c>
      <c r="E9457" s="224">
        <v>0.23519999999999999</v>
      </c>
    </row>
    <row r="9458" spans="1:5" x14ac:dyDescent="0.2">
      <c r="A9458" s="223">
        <v>89707</v>
      </c>
      <c r="B9458" s="7" t="s">
        <v>9214</v>
      </c>
      <c r="C9458" s="60" t="s">
        <v>43</v>
      </c>
      <c r="D9458" s="61">
        <v>59.47</v>
      </c>
      <c r="E9458" s="224">
        <v>0.36940000000000001</v>
      </c>
    </row>
    <row r="9459" spans="1:5" x14ac:dyDescent="0.2">
      <c r="A9459" s="223">
        <v>89708</v>
      </c>
      <c r="B9459" s="7" t="s">
        <v>9215</v>
      </c>
      <c r="C9459" s="60" t="s">
        <v>43</v>
      </c>
      <c r="D9459" s="61">
        <v>130.06</v>
      </c>
      <c r="E9459" s="224">
        <v>0.2024</v>
      </c>
    </row>
    <row r="9460" spans="1:5" x14ac:dyDescent="0.2">
      <c r="A9460" s="223">
        <v>104326</v>
      </c>
      <c r="B9460" s="7" t="s">
        <v>9216</v>
      </c>
      <c r="C9460" s="60" t="s">
        <v>43</v>
      </c>
      <c r="D9460" s="61">
        <v>24.4</v>
      </c>
      <c r="E9460" s="224">
        <v>0.3725</v>
      </c>
    </row>
    <row r="9461" spans="1:5" x14ac:dyDescent="0.2">
      <c r="A9461" s="223">
        <v>89710</v>
      </c>
      <c r="B9461" s="7" t="s">
        <v>9217</v>
      </c>
      <c r="C9461" s="60" t="s">
        <v>43</v>
      </c>
      <c r="D9461" s="61">
        <v>22.36</v>
      </c>
      <c r="E9461" s="224">
        <v>0.40649999999999997</v>
      </c>
    </row>
    <row r="9462" spans="1:5" x14ac:dyDescent="0.2">
      <c r="A9462" s="223">
        <v>104327</v>
      </c>
      <c r="B9462" s="7" t="s">
        <v>9218</v>
      </c>
      <c r="C9462" s="60" t="s">
        <v>43</v>
      </c>
      <c r="D9462" s="61">
        <v>23.19</v>
      </c>
      <c r="E9462" s="224">
        <v>0.39200000000000002</v>
      </c>
    </row>
    <row r="9463" spans="1:5" x14ac:dyDescent="0.2">
      <c r="A9463" s="223">
        <v>89709</v>
      </c>
      <c r="B9463" s="7" t="s">
        <v>9219</v>
      </c>
      <c r="C9463" s="60" t="s">
        <v>43</v>
      </c>
      <c r="D9463" s="61">
        <v>25.65</v>
      </c>
      <c r="E9463" s="224">
        <v>0.35439999999999999</v>
      </c>
    </row>
    <row r="9464" spans="1:5" x14ac:dyDescent="0.2">
      <c r="A9464" s="223">
        <v>104341</v>
      </c>
      <c r="B9464" s="7" t="s">
        <v>9220</v>
      </c>
      <c r="C9464" s="60" t="s">
        <v>43</v>
      </c>
      <c r="D9464" s="61">
        <v>12.14</v>
      </c>
      <c r="E9464" s="224">
        <v>0.39950000000000002</v>
      </c>
    </row>
    <row r="9465" spans="1:5" x14ac:dyDescent="0.2">
      <c r="A9465" s="223">
        <v>104357</v>
      </c>
      <c r="B9465" s="7" t="s">
        <v>9221</v>
      </c>
      <c r="C9465" s="60" t="s">
        <v>43</v>
      </c>
      <c r="D9465" s="61">
        <v>21.28</v>
      </c>
      <c r="E9465" s="224">
        <v>0.2392</v>
      </c>
    </row>
    <row r="9466" spans="1:5" x14ac:dyDescent="0.2">
      <c r="A9466" s="223">
        <v>89811</v>
      </c>
      <c r="B9466" s="7" t="s">
        <v>9222</v>
      </c>
      <c r="C9466" s="60" t="s">
        <v>43</v>
      </c>
      <c r="D9466" s="61">
        <v>48.99</v>
      </c>
      <c r="E9466" s="224">
        <v>0.24410000000000001</v>
      </c>
    </row>
    <row r="9467" spans="1:5" x14ac:dyDescent="0.2">
      <c r="A9467" s="223">
        <v>89748</v>
      </c>
      <c r="B9467" s="7" t="s">
        <v>9223</v>
      </c>
      <c r="C9467" s="60" t="s">
        <v>43</v>
      </c>
      <c r="D9467" s="61">
        <v>47.64</v>
      </c>
      <c r="E9467" s="224">
        <v>0.22270000000000001</v>
      </c>
    </row>
    <row r="9468" spans="1:5" x14ac:dyDescent="0.2">
      <c r="A9468" s="223">
        <v>89852</v>
      </c>
      <c r="B9468" s="7" t="s">
        <v>9224</v>
      </c>
      <c r="C9468" s="60" t="s">
        <v>43</v>
      </c>
      <c r="D9468" s="61">
        <v>52.31</v>
      </c>
      <c r="E9468" s="224">
        <v>0.29210000000000003</v>
      </c>
    </row>
    <row r="9469" spans="1:5" x14ac:dyDescent="0.2">
      <c r="A9469" s="223">
        <v>89728</v>
      </c>
      <c r="B9469" s="7" t="s">
        <v>9225</v>
      </c>
      <c r="C9469" s="60" t="s">
        <v>43</v>
      </c>
      <c r="D9469" s="61">
        <v>15.18</v>
      </c>
      <c r="E9469" s="224">
        <v>0.46050000000000002</v>
      </c>
    </row>
    <row r="9470" spans="1:5" x14ac:dyDescent="0.2">
      <c r="A9470" s="223">
        <v>89803</v>
      </c>
      <c r="B9470" s="7" t="s">
        <v>9226</v>
      </c>
      <c r="C9470" s="60" t="s">
        <v>43</v>
      </c>
      <c r="D9470" s="61">
        <v>20.32</v>
      </c>
      <c r="E9470" s="224">
        <v>9.2499999999999999E-2</v>
      </c>
    </row>
    <row r="9471" spans="1:5" x14ac:dyDescent="0.2">
      <c r="A9471" s="223">
        <v>89733</v>
      </c>
      <c r="B9471" s="7" t="s">
        <v>9227</v>
      </c>
      <c r="C9471" s="60" t="s">
        <v>43</v>
      </c>
      <c r="D9471" s="61">
        <v>26.03</v>
      </c>
      <c r="E9471" s="224">
        <v>0.29160000000000003</v>
      </c>
    </row>
    <row r="9472" spans="1:5" x14ac:dyDescent="0.2">
      <c r="A9472" s="223">
        <v>89807</v>
      </c>
      <c r="B9472" s="7" t="s">
        <v>9228</v>
      </c>
      <c r="C9472" s="60" t="s">
        <v>43</v>
      </c>
      <c r="D9472" s="61">
        <v>42.3</v>
      </c>
      <c r="E9472" s="224">
        <v>0.1636</v>
      </c>
    </row>
    <row r="9473" spans="1:5" x14ac:dyDescent="0.2">
      <c r="A9473" s="223">
        <v>89742</v>
      </c>
      <c r="B9473" s="7" t="s">
        <v>9229</v>
      </c>
      <c r="C9473" s="60" t="s">
        <v>43</v>
      </c>
      <c r="D9473" s="61">
        <v>44.47</v>
      </c>
      <c r="E9473" s="224">
        <v>0.2044</v>
      </c>
    </row>
    <row r="9474" spans="1:5" x14ac:dyDescent="0.2">
      <c r="A9474" s="223">
        <v>89812</v>
      </c>
      <c r="B9474" s="7" t="s">
        <v>9230</v>
      </c>
      <c r="C9474" s="60" t="s">
        <v>43</v>
      </c>
      <c r="D9474" s="61">
        <v>89.58</v>
      </c>
      <c r="E9474" s="224">
        <v>0.13350000000000001</v>
      </c>
    </row>
    <row r="9475" spans="1:5" x14ac:dyDescent="0.2">
      <c r="A9475" s="223">
        <v>89750</v>
      </c>
      <c r="B9475" s="7" t="s">
        <v>9231</v>
      </c>
      <c r="C9475" s="60" t="s">
        <v>43</v>
      </c>
      <c r="D9475" s="61">
        <v>88.23</v>
      </c>
      <c r="E9475" s="224">
        <v>0.1203</v>
      </c>
    </row>
    <row r="9476" spans="1:5" x14ac:dyDescent="0.2">
      <c r="A9476" s="223">
        <v>89853</v>
      </c>
      <c r="B9476" s="7" t="s">
        <v>9232</v>
      </c>
      <c r="C9476" s="60" t="s">
        <v>43</v>
      </c>
      <c r="D9476" s="61">
        <v>92.9</v>
      </c>
      <c r="E9476" s="224">
        <v>0.16450000000000001</v>
      </c>
    </row>
    <row r="9477" spans="1:5" x14ac:dyDescent="0.2">
      <c r="A9477" s="223">
        <v>89730</v>
      </c>
      <c r="B9477" s="7" t="s">
        <v>9233</v>
      </c>
      <c r="C9477" s="60" t="s">
        <v>43</v>
      </c>
      <c r="D9477" s="61">
        <v>17.38</v>
      </c>
      <c r="E9477" s="224">
        <v>0.4022</v>
      </c>
    </row>
    <row r="9478" spans="1:5" x14ac:dyDescent="0.2">
      <c r="A9478" s="223">
        <v>89804</v>
      </c>
      <c r="B9478" s="7" t="s">
        <v>9234</v>
      </c>
      <c r="C9478" s="60" t="s">
        <v>43</v>
      </c>
      <c r="D9478" s="61">
        <v>22.85</v>
      </c>
      <c r="E9478" s="224">
        <v>8.2299999999999998E-2</v>
      </c>
    </row>
    <row r="9479" spans="1:5" x14ac:dyDescent="0.2">
      <c r="A9479" s="223">
        <v>89735</v>
      </c>
      <c r="B9479" s="7" t="s">
        <v>9235</v>
      </c>
      <c r="C9479" s="60" t="s">
        <v>43</v>
      </c>
      <c r="D9479" s="61">
        <v>28.56</v>
      </c>
      <c r="E9479" s="224">
        <v>0.26579999999999998</v>
      </c>
    </row>
    <row r="9480" spans="1:5" x14ac:dyDescent="0.2">
      <c r="A9480" s="223">
        <v>89808</v>
      </c>
      <c r="B9480" s="7" t="s">
        <v>9236</v>
      </c>
      <c r="C9480" s="60" t="s">
        <v>43</v>
      </c>
      <c r="D9480" s="61">
        <v>66.14</v>
      </c>
      <c r="E9480" s="224">
        <v>0.1046</v>
      </c>
    </row>
    <row r="9481" spans="1:5" x14ac:dyDescent="0.2">
      <c r="A9481" s="223">
        <v>89743</v>
      </c>
      <c r="B9481" s="7" t="s">
        <v>9237</v>
      </c>
      <c r="C9481" s="60" t="s">
        <v>43</v>
      </c>
      <c r="D9481" s="61">
        <v>68.31</v>
      </c>
      <c r="E9481" s="224">
        <v>0.1331</v>
      </c>
    </row>
    <row r="9482" spans="1:5" x14ac:dyDescent="0.2">
      <c r="A9482" s="223">
        <v>89810</v>
      </c>
      <c r="B9482" s="7" t="s">
        <v>9238</v>
      </c>
      <c r="C9482" s="60" t="s">
        <v>43</v>
      </c>
      <c r="D9482" s="61">
        <v>32.53</v>
      </c>
      <c r="E9482" s="224">
        <v>0.36770000000000003</v>
      </c>
    </row>
    <row r="9483" spans="1:5" x14ac:dyDescent="0.2">
      <c r="A9483" s="223">
        <v>89746</v>
      </c>
      <c r="B9483" s="7" t="s">
        <v>9239</v>
      </c>
      <c r="C9483" s="60" t="s">
        <v>43</v>
      </c>
      <c r="D9483" s="61">
        <v>31.18</v>
      </c>
      <c r="E9483" s="224">
        <v>0.34029999999999999</v>
      </c>
    </row>
    <row r="9484" spans="1:5" x14ac:dyDescent="0.2">
      <c r="A9484" s="223">
        <v>89851</v>
      </c>
      <c r="B9484" s="7" t="s">
        <v>9240</v>
      </c>
      <c r="C9484" s="60" t="s">
        <v>43</v>
      </c>
      <c r="D9484" s="61">
        <v>35.85</v>
      </c>
      <c r="E9484" s="224">
        <v>0.42620000000000002</v>
      </c>
    </row>
    <row r="9485" spans="1:5" x14ac:dyDescent="0.2">
      <c r="A9485" s="223">
        <v>89855</v>
      </c>
      <c r="B9485" s="7" t="s">
        <v>9241</v>
      </c>
      <c r="C9485" s="60" t="s">
        <v>43</v>
      </c>
      <c r="D9485" s="61">
        <v>122.45</v>
      </c>
      <c r="E9485" s="224">
        <v>0.1623</v>
      </c>
    </row>
    <row r="9486" spans="1:5" x14ac:dyDescent="0.2">
      <c r="A9486" s="223">
        <v>89726</v>
      </c>
      <c r="B9486" s="7" t="s">
        <v>9242</v>
      </c>
      <c r="C9486" s="60" t="s">
        <v>43</v>
      </c>
      <c r="D9486" s="61">
        <v>12.07</v>
      </c>
      <c r="E9486" s="224">
        <v>0.57909999999999995</v>
      </c>
    </row>
    <row r="9487" spans="1:5" x14ac:dyDescent="0.2">
      <c r="A9487" s="223">
        <v>89802</v>
      </c>
      <c r="B9487" s="7" t="s">
        <v>9243</v>
      </c>
      <c r="C9487" s="60" t="s">
        <v>43</v>
      </c>
      <c r="D9487" s="61">
        <v>11.37</v>
      </c>
      <c r="E9487" s="224">
        <v>0.1653</v>
      </c>
    </row>
    <row r="9488" spans="1:5" x14ac:dyDescent="0.2">
      <c r="A9488" s="223">
        <v>89732</v>
      </c>
      <c r="B9488" s="7" t="s">
        <v>9244</v>
      </c>
      <c r="C9488" s="60" t="s">
        <v>43</v>
      </c>
      <c r="D9488" s="61">
        <v>17.079999999999998</v>
      </c>
      <c r="E9488" s="224">
        <v>0.44440000000000002</v>
      </c>
    </row>
    <row r="9489" spans="1:5" x14ac:dyDescent="0.2">
      <c r="A9489" s="223">
        <v>89806</v>
      </c>
      <c r="B9489" s="7" t="s">
        <v>9245</v>
      </c>
      <c r="C9489" s="60" t="s">
        <v>43</v>
      </c>
      <c r="D9489" s="61">
        <v>23.65</v>
      </c>
      <c r="E9489" s="224">
        <v>0.29260000000000003</v>
      </c>
    </row>
    <row r="9490" spans="1:5" x14ac:dyDescent="0.2">
      <c r="A9490" s="223">
        <v>89739</v>
      </c>
      <c r="B9490" s="7" t="s">
        <v>9246</v>
      </c>
      <c r="C9490" s="60" t="s">
        <v>43</v>
      </c>
      <c r="D9490" s="61">
        <v>25.82</v>
      </c>
      <c r="E9490" s="224">
        <v>0.35210000000000002</v>
      </c>
    </row>
    <row r="9491" spans="1:5" x14ac:dyDescent="0.2">
      <c r="A9491" s="223">
        <v>89809</v>
      </c>
      <c r="B9491" s="7" t="s">
        <v>9247</v>
      </c>
      <c r="C9491" s="60" t="s">
        <v>43</v>
      </c>
      <c r="D9491" s="61">
        <v>31.56</v>
      </c>
      <c r="E9491" s="224">
        <v>0.379</v>
      </c>
    </row>
    <row r="9492" spans="1:5" x14ac:dyDescent="0.2">
      <c r="A9492" s="223">
        <v>89744</v>
      </c>
      <c r="B9492" s="7" t="s">
        <v>9248</v>
      </c>
      <c r="C9492" s="60" t="s">
        <v>43</v>
      </c>
      <c r="D9492" s="61">
        <v>30.21</v>
      </c>
      <c r="E9492" s="224">
        <v>0.35120000000000001</v>
      </c>
    </row>
    <row r="9493" spans="1:5" x14ac:dyDescent="0.2">
      <c r="A9493" s="223">
        <v>89850</v>
      </c>
      <c r="B9493" s="7" t="s">
        <v>9249</v>
      </c>
      <c r="C9493" s="60" t="s">
        <v>43</v>
      </c>
      <c r="D9493" s="61">
        <v>34.880000000000003</v>
      </c>
      <c r="E9493" s="224">
        <v>0.43809999999999999</v>
      </c>
    </row>
    <row r="9494" spans="1:5" x14ac:dyDescent="0.2">
      <c r="A9494" s="223">
        <v>89854</v>
      </c>
      <c r="B9494" s="7" t="s">
        <v>9250</v>
      </c>
      <c r="C9494" s="60" t="s">
        <v>43</v>
      </c>
      <c r="D9494" s="61">
        <v>116.42</v>
      </c>
      <c r="E9494" s="224">
        <v>0.17069999999999999</v>
      </c>
    </row>
    <row r="9495" spans="1:5" x14ac:dyDescent="0.2">
      <c r="A9495" s="223">
        <v>89724</v>
      </c>
      <c r="B9495" s="7" t="s">
        <v>9251</v>
      </c>
      <c r="C9495" s="60" t="s">
        <v>43</v>
      </c>
      <c r="D9495" s="61">
        <v>11.8</v>
      </c>
      <c r="E9495" s="224">
        <v>0.59240000000000004</v>
      </c>
    </row>
    <row r="9496" spans="1:5" x14ac:dyDescent="0.2">
      <c r="A9496" s="223">
        <v>89801</v>
      </c>
      <c r="B9496" s="7" t="s">
        <v>9252</v>
      </c>
      <c r="C9496" s="60" t="s">
        <v>43</v>
      </c>
      <c r="D9496" s="61">
        <v>10.52</v>
      </c>
      <c r="E9496" s="224">
        <v>0.1787</v>
      </c>
    </row>
    <row r="9497" spans="1:5" x14ac:dyDescent="0.2">
      <c r="A9497" s="223">
        <v>89731</v>
      </c>
      <c r="B9497" s="7" t="s">
        <v>9253</v>
      </c>
      <c r="C9497" s="60" t="s">
        <v>43</v>
      </c>
      <c r="D9497" s="61">
        <v>16.23</v>
      </c>
      <c r="E9497" s="224">
        <v>0.4677</v>
      </c>
    </row>
    <row r="9498" spans="1:5" x14ac:dyDescent="0.2">
      <c r="A9498" s="223">
        <v>89805</v>
      </c>
      <c r="B9498" s="7" t="s">
        <v>9254</v>
      </c>
      <c r="C9498" s="60" t="s">
        <v>43</v>
      </c>
      <c r="D9498" s="61">
        <v>22.52</v>
      </c>
      <c r="E9498" s="224">
        <v>0.30730000000000002</v>
      </c>
    </row>
    <row r="9499" spans="1:5" x14ac:dyDescent="0.2">
      <c r="A9499" s="223">
        <v>89737</v>
      </c>
      <c r="B9499" s="7" t="s">
        <v>9255</v>
      </c>
      <c r="C9499" s="60" t="s">
        <v>43</v>
      </c>
      <c r="D9499" s="61">
        <v>24.69</v>
      </c>
      <c r="E9499" s="224">
        <v>0.36820000000000003</v>
      </c>
    </row>
    <row r="9500" spans="1:5" x14ac:dyDescent="0.2">
      <c r="A9500" s="223">
        <v>104355</v>
      </c>
      <c r="B9500" s="7" t="s">
        <v>9256</v>
      </c>
      <c r="C9500" s="60" t="s">
        <v>43</v>
      </c>
      <c r="D9500" s="61">
        <v>53.21</v>
      </c>
      <c r="E9500" s="224">
        <v>0.25779999999999997</v>
      </c>
    </row>
    <row r="9501" spans="1:5" x14ac:dyDescent="0.2">
      <c r="A9501" s="223">
        <v>104347</v>
      </c>
      <c r="B9501" s="7" t="s">
        <v>9257</v>
      </c>
      <c r="C9501" s="60" t="s">
        <v>43</v>
      </c>
      <c r="D9501" s="61">
        <v>52.97</v>
      </c>
      <c r="E9501" s="224">
        <v>0.2545</v>
      </c>
    </row>
    <row r="9502" spans="1:5" x14ac:dyDescent="0.2">
      <c r="A9502" s="223">
        <v>104353</v>
      </c>
      <c r="B9502" s="7" t="s">
        <v>9258</v>
      </c>
      <c r="C9502" s="60" t="s">
        <v>43</v>
      </c>
      <c r="D9502" s="61">
        <v>46.11</v>
      </c>
      <c r="E9502" s="224">
        <v>0.24879999999999999</v>
      </c>
    </row>
    <row r="9503" spans="1:5" x14ac:dyDescent="0.2">
      <c r="A9503" s="223">
        <v>104345</v>
      </c>
      <c r="B9503" s="7" t="s">
        <v>9259</v>
      </c>
      <c r="C9503" s="60" t="s">
        <v>43</v>
      </c>
      <c r="D9503" s="61">
        <v>47.44</v>
      </c>
      <c r="E9503" s="224">
        <v>0.26979999999999998</v>
      </c>
    </row>
    <row r="9504" spans="1:5" x14ac:dyDescent="0.2">
      <c r="A9504" s="223">
        <v>104350</v>
      </c>
      <c r="B9504" s="7" t="s">
        <v>9260</v>
      </c>
      <c r="C9504" s="60" t="s">
        <v>43</v>
      </c>
      <c r="D9504" s="61">
        <v>32.9</v>
      </c>
      <c r="E9504" s="224">
        <v>0.21249999999999999</v>
      </c>
    </row>
    <row r="9505" spans="1:5" x14ac:dyDescent="0.2">
      <c r="A9505" s="223">
        <v>104343</v>
      </c>
      <c r="B9505" s="7" t="s">
        <v>9261</v>
      </c>
      <c r="C9505" s="60" t="s">
        <v>43</v>
      </c>
      <c r="D9505" s="61">
        <v>37.380000000000003</v>
      </c>
      <c r="E9505" s="224">
        <v>0.30680000000000002</v>
      </c>
    </row>
    <row r="9506" spans="1:5" x14ac:dyDescent="0.2">
      <c r="A9506" s="223">
        <v>89834</v>
      </c>
      <c r="B9506" s="7" t="s">
        <v>9262</v>
      </c>
      <c r="C9506" s="60" t="s">
        <v>43</v>
      </c>
      <c r="D9506" s="61">
        <v>58.77</v>
      </c>
      <c r="E9506" s="224">
        <v>0.27139999999999997</v>
      </c>
    </row>
    <row r="9507" spans="1:5" x14ac:dyDescent="0.2">
      <c r="A9507" s="223">
        <v>89797</v>
      </c>
      <c r="B9507" s="7" t="s">
        <v>9263</v>
      </c>
      <c r="C9507" s="60" t="s">
        <v>43</v>
      </c>
      <c r="D9507" s="61">
        <v>56.97</v>
      </c>
      <c r="E9507" s="224">
        <v>0.24840000000000001</v>
      </c>
    </row>
    <row r="9508" spans="1:5" x14ac:dyDescent="0.2">
      <c r="A9508" s="223">
        <v>89861</v>
      </c>
      <c r="B9508" s="7" t="s">
        <v>9264</v>
      </c>
      <c r="C9508" s="60" t="s">
        <v>43</v>
      </c>
      <c r="D9508" s="61">
        <v>63.2</v>
      </c>
      <c r="E9508" s="224">
        <v>0.32250000000000001</v>
      </c>
    </row>
    <row r="9509" spans="1:5" x14ac:dyDescent="0.2">
      <c r="A9509" s="223">
        <v>89783</v>
      </c>
      <c r="B9509" s="7" t="s">
        <v>9265</v>
      </c>
      <c r="C9509" s="60" t="s">
        <v>43</v>
      </c>
      <c r="D9509" s="61">
        <v>17.25</v>
      </c>
      <c r="E9509" s="224">
        <v>0.5403</v>
      </c>
    </row>
    <row r="9510" spans="1:5" x14ac:dyDescent="0.2">
      <c r="A9510" s="223">
        <v>89827</v>
      </c>
      <c r="B9510" s="7" t="s">
        <v>9266</v>
      </c>
      <c r="C9510" s="60" t="s">
        <v>43</v>
      </c>
      <c r="D9510" s="61">
        <v>21.58</v>
      </c>
      <c r="E9510" s="224">
        <v>0.1163</v>
      </c>
    </row>
    <row r="9511" spans="1:5" x14ac:dyDescent="0.2">
      <c r="A9511" s="223">
        <v>89785</v>
      </c>
      <c r="B9511" s="7" t="s">
        <v>9267</v>
      </c>
      <c r="C9511" s="60" t="s">
        <v>43</v>
      </c>
      <c r="D9511" s="61">
        <v>29.19</v>
      </c>
      <c r="E9511" s="224">
        <v>0.34670000000000001</v>
      </c>
    </row>
    <row r="9512" spans="1:5" x14ac:dyDescent="0.2">
      <c r="A9512" s="223">
        <v>89830</v>
      </c>
      <c r="B9512" s="7" t="s">
        <v>9268</v>
      </c>
      <c r="C9512" s="60" t="s">
        <v>43</v>
      </c>
      <c r="D9512" s="61">
        <v>42.21</v>
      </c>
      <c r="E9512" s="224">
        <v>0.21870000000000001</v>
      </c>
    </row>
    <row r="9513" spans="1:5" x14ac:dyDescent="0.2">
      <c r="A9513" s="223">
        <v>89795</v>
      </c>
      <c r="B9513" s="7" t="s">
        <v>9269</v>
      </c>
      <c r="C9513" s="60" t="s">
        <v>43</v>
      </c>
      <c r="D9513" s="61">
        <v>45.11</v>
      </c>
      <c r="E9513" s="224">
        <v>0.26889999999999997</v>
      </c>
    </row>
    <row r="9514" spans="1:5" x14ac:dyDescent="0.2">
      <c r="A9514" s="223">
        <v>89823</v>
      </c>
      <c r="B9514" s="7" t="s">
        <v>9270</v>
      </c>
      <c r="C9514" s="60" t="s">
        <v>43</v>
      </c>
      <c r="D9514" s="61">
        <v>39.35</v>
      </c>
      <c r="E9514" s="224">
        <v>0.20250000000000001</v>
      </c>
    </row>
    <row r="9515" spans="1:5" x14ac:dyDescent="0.2">
      <c r="A9515" s="223">
        <v>89779</v>
      </c>
      <c r="B9515" s="7" t="s">
        <v>9271</v>
      </c>
      <c r="C9515" s="60" t="s">
        <v>43</v>
      </c>
      <c r="D9515" s="61">
        <v>38.450000000000003</v>
      </c>
      <c r="E9515" s="224">
        <v>0.18390000000000001</v>
      </c>
    </row>
    <row r="9516" spans="1:5" x14ac:dyDescent="0.2">
      <c r="A9516" s="223">
        <v>89857</v>
      </c>
      <c r="B9516" s="7" t="s">
        <v>9272</v>
      </c>
      <c r="C9516" s="60" t="s">
        <v>43</v>
      </c>
      <c r="D9516" s="61">
        <v>41.56</v>
      </c>
      <c r="E9516" s="224">
        <v>0.24490000000000001</v>
      </c>
    </row>
    <row r="9517" spans="1:5" x14ac:dyDescent="0.2">
      <c r="A9517" s="223">
        <v>89814</v>
      </c>
      <c r="B9517" s="7" t="s">
        <v>9273</v>
      </c>
      <c r="C9517" s="60" t="s">
        <v>43</v>
      </c>
      <c r="D9517" s="61">
        <v>19.399999999999999</v>
      </c>
      <c r="E9517" s="224">
        <v>6.4399999999999999E-2</v>
      </c>
    </row>
    <row r="9518" spans="1:5" x14ac:dyDescent="0.2">
      <c r="A9518" s="223">
        <v>89754</v>
      </c>
      <c r="B9518" s="7" t="s">
        <v>9274</v>
      </c>
      <c r="C9518" s="60" t="s">
        <v>43</v>
      </c>
      <c r="D9518" s="61">
        <v>23.21</v>
      </c>
      <c r="E9518" s="224">
        <v>0.218</v>
      </c>
    </row>
    <row r="9519" spans="1:5" x14ac:dyDescent="0.2">
      <c r="A9519" s="223">
        <v>89819</v>
      </c>
      <c r="B9519" s="7" t="s">
        <v>9275</v>
      </c>
      <c r="C9519" s="60" t="s">
        <v>43</v>
      </c>
      <c r="D9519" s="61">
        <v>26.64</v>
      </c>
      <c r="E9519" s="224">
        <v>0.17299999999999999</v>
      </c>
    </row>
    <row r="9520" spans="1:5" x14ac:dyDescent="0.2">
      <c r="A9520" s="223">
        <v>89776</v>
      </c>
      <c r="B9520" s="7" t="s">
        <v>9276</v>
      </c>
      <c r="C9520" s="60" t="s">
        <v>43</v>
      </c>
      <c r="D9520" s="61">
        <v>28.1</v>
      </c>
      <c r="E9520" s="224">
        <v>0.216</v>
      </c>
    </row>
    <row r="9521" spans="1:5" x14ac:dyDescent="0.2">
      <c r="A9521" s="223">
        <v>89821</v>
      </c>
      <c r="B9521" s="7" t="s">
        <v>9277</v>
      </c>
      <c r="C9521" s="60" t="s">
        <v>43</v>
      </c>
      <c r="D9521" s="61">
        <v>21.7</v>
      </c>
      <c r="E9521" s="224">
        <v>0.36730000000000002</v>
      </c>
    </row>
    <row r="9522" spans="1:5" x14ac:dyDescent="0.2">
      <c r="A9522" s="223">
        <v>89778</v>
      </c>
      <c r="B9522" s="7" t="s">
        <v>9278</v>
      </c>
      <c r="C9522" s="60" t="s">
        <v>43</v>
      </c>
      <c r="D9522" s="61">
        <v>20.8</v>
      </c>
      <c r="E9522" s="224">
        <v>0.33989999999999998</v>
      </c>
    </row>
    <row r="9523" spans="1:5" x14ac:dyDescent="0.2">
      <c r="A9523" s="223">
        <v>89856</v>
      </c>
      <c r="B9523" s="7" t="s">
        <v>9279</v>
      </c>
      <c r="C9523" s="60" t="s">
        <v>43</v>
      </c>
      <c r="D9523" s="61">
        <v>23.91</v>
      </c>
      <c r="E9523" s="224">
        <v>0.42580000000000001</v>
      </c>
    </row>
    <row r="9524" spans="1:5" x14ac:dyDescent="0.2">
      <c r="A9524" s="223">
        <v>89752</v>
      </c>
      <c r="B9524" s="7" t="s">
        <v>9280</v>
      </c>
      <c r="C9524" s="60" t="s">
        <v>43</v>
      </c>
      <c r="D9524" s="61">
        <v>8.8699999999999992</v>
      </c>
      <c r="E9524" s="224">
        <v>0.5242</v>
      </c>
    </row>
    <row r="9525" spans="1:5" x14ac:dyDescent="0.2">
      <c r="A9525" s="223">
        <v>89813</v>
      </c>
      <c r="B9525" s="7" t="s">
        <v>9281</v>
      </c>
      <c r="C9525" s="60" t="s">
        <v>43</v>
      </c>
      <c r="D9525" s="61">
        <v>6.83</v>
      </c>
      <c r="E9525" s="224">
        <v>0.183</v>
      </c>
    </row>
    <row r="9526" spans="1:5" x14ac:dyDescent="0.2">
      <c r="A9526" s="223">
        <v>89753</v>
      </c>
      <c r="B9526" s="7" t="s">
        <v>9282</v>
      </c>
      <c r="C9526" s="60" t="s">
        <v>43</v>
      </c>
      <c r="D9526" s="61">
        <v>10.72</v>
      </c>
      <c r="E9526" s="224">
        <v>0.47199999999999998</v>
      </c>
    </row>
    <row r="9527" spans="1:5" x14ac:dyDescent="0.2">
      <c r="A9527" s="223">
        <v>89817</v>
      </c>
      <c r="B9527" s="7" t="s">
        <v>9283</v>
      </c>
      <c r="C9527" s="60" t="s">
        <v>43</v>
      </c>
      <c r="D9527" s="61">
        <v>16.510000000000002</v>
      </c>
      <c r="E9527" s="224">
        <v>0.2792</v>
      </c>
    </row>
    <row r="9528" spans="1:5" x14ac:dyDescent="0.2">
      <c r="A9528" s="223">
        <v>89774</v>
      </c>
      <c r="B9528" s="7" t="s">
        <v>9284</v>
      </c>
      <c r="C9528" s="60" t="s">
        <v>43</v>
      </c>
      <c r="D9528" s="61">
        <v>18</v>
      </c>
      <c r="E9528" s="224">
        <v>0.3372</v>
      </c>
    </row>
    <row r="9529" spans="1:5" x14ac:dyDescent="0.2">
      <c r="A9529" s="223">
        <v>95693</v>
      </c>
      <c r="B9529" s="7" t="s">
        <v>9285</v>
      </c>
      <c r="C9529" s="60" t="s">
        <v>43</v>
      </c>
      <c r="D9529" s="61">
        <v>58.97</v>
      </c>
      <c r="E9529" s="224">
        <v>0.22450000000000001</v>
      </c>
    </row>
    <row r="9530" spans="1:5" x14ac:dyDescent="0.2">
      <c r="A9530" s="223">
        <v>89833</v>
      </c>
      <c r="B9530" s="7" t="s">
        <v>9286</v>
      </c>
      <c r="C9530" s="60" t="s">
        <v>43</v>
      </c>
      <c r="D9530" s="61">
        <v>49.46</v>
      </c>
      <c r="E9530" s="224">
        <v>0.32250000000000001</v>
      </c>
    </row>
    <row r="9531" spans="1:5" x14ac:dyDescent="0.2">
      <c r="A9531" s="223">
        <v>89796</v>
      </c>
      <c r="B9531" s="7" t="s">
        <v>9287</v>
      </c>
      <c r="C9531" s="60" t="s">
        <v>43</v>
      </c>
      <c r="D9531" s="61">
        <v>47.66</v>
      </c>
      <c r="E9531" s="224">
        <v>0.2969</v>
      </c>
    </row>
    <row r="9532" spans="1:5" x14ac:dyDescent="0.2">
      <c r="A9532" s="223">
        <v>89860</v>
      </c>
      <c r="B9532" s="7" t="s">
        <v>9288</v>
      </c>
      <c r="C9532" s="60" t="s">
        <v>43</v>
      </c>
      <c r="D9532" s="61">
        <v>53.89</v>
      </c>
      <c r="E9532" s="224">
        <v>0.37819999999999998</v>
      </c>
    </row>
    <row r="9533" spans="1:5" x14ac:dyDescent="0.2">
      <c r="A9533" s="223">
        <v>89782</v>
      </c>
      <c r="B9533" s="7" t="s">
        <v>9289</v>
      </c>
      <c r="C9533" s="60" t="s">
        <v>43</v>
      </c>
      <c r="D9533" s="61">
        <v>17.13</v>
      </c>
      <c r="E9533" s="224">
        <v>0.54410000000000003</v>
      </c>
    </row>
    <row r="9534" spans="1:5" x14ac:dyDescent="0.2">
      <c r="A9534" s="223">
        <v>89825</v>
      </c>
      <c r="B9534" s="7" t="s">
        <v>9290</v>
      </c>
      <c r="C9534" s="60" t="s">
        <v>43</v>
      </c>
      <c r="D9534" s="61">
        <v>18.86</v>
      </c>
      <c r="E9534" s="224">
        <v>0.1331</v>
      </c>
    </row>
    <row r="9535" spans="1:5" x14ac:dyDescent="0.2">
      <c r="A9535" s="223">
        <v>89784</v>
      </c>
      <c r="B9535" s="7" t="s">
        <v>9291</v>
      </c>
      <c r="C9535" s="60" t="s">
        <v>43</v>
      </c>
      <c r="D9535" s="61">
        <v>26.47</v>
      </c>
      <c r="E9535" s="224">
        <v>0.38229999999999997</v>
      </c>
    </row>
    <row r="9536" spans="1:5" x14ac:dyDescent="0.2">
      <c r="A9536" s="223">
        <v>89829</v>
      </c>
      <c r="B9536" s="7" t="s">
        <v>9292</v>
      </c>
      <c r="C9536" s="60" t="s">
        <v>43</v>
      </c>
      <c r="D9536" s="61">
        <v>39.81</v>
      </c>
      <c r="E9536" s="224">
        <v>0.2319</v>
      </c>
    </row>
    <row r="9537" spans="1:5" x14ac:dyDescent="0.2">
      <c r="A9537" s="223">
        <v>89786</v>
      </c>
      <c r="B9537" s="7" t="s">
        <v>9293</v>
      </c>
      <c r="C9537" s="60" t="s">
        <v>43</v>
      </c>
      <c r="D9537" s="61">
        <v>42.71</v>
      </c>
      <c r="E9537" s="224">
        <v>0.28399999999999997</v>
      </c>
    </row>
    <row r="9538" spans="1:5" x14ac:dyDescent="0.2">
      <c r="A9538" s="223">
        <v>104352</v>
      </c>
      <c r="B9538" s="7" t="s">
        <v>9294</v>
      </c>
      <c r="C9538" s="60" t="s">
        <v>43</v>
      </c>
      <c r="D9538" s="61">
        <v>43.71</v>
      </c>
      <c r="E9538" s="224">
        <v>0.26240000000000002</v>
      </c>
    </row>
    <row r="9539" spans="1:5" x14ac:dyDescent="0.2">
      <c r="A9539" s="223">
        <v>104344</v>
      </c>
      <c r="B9539" s="7" t="s">
        <v>9295</v>
      </c>
      <c r="C9539" s="60" t="s">
        <v>43</v>
      </c>
      <c r="D9539" s="61">
        <v>45.04</v>
      </c>
      <c r="E9539" s="224">
        <v>0.28420000000000001</v>
      </c>
    </row>
    <row r="9540" spans="1:5" x14ac:dyDescent="0.2">
      <c r="A9540" s="223">
        <v>104354</v>
      </c>
      <c r="B9540" s="7" t="s">
        <v>9296</v>
      </c>
      <c r="C9540" s="60" t="s">
        <v>43</v>
      </c>
      <c r="D9540" s="61">
        <v>50.12</v>
      </c>
      <c r="E9540" s="224">
        <v>0.2737</v>
      </c>
    </row>
    <row r="9541" spans="1:5" x14ac:dyDescent="0.2">
      <c r="A9541" s="223">
        <v>104346</v>
      </c>
      <c r="B9541" s="7" t="s">
        <v>9297</v>
      </c>
      <c r="C9541" s="60" t="s">
        <v>43</v>
      </c>
      <c r="D9541" s="61">
        <v>49.88</v>
      </c>
      <c r="E9541" s="224">
        <v>0.2702</v>
      </c>
    </row>
    <row r="9542" spans="1:5" x14ac:dyDescent="0.2">
      <c r="A9542" s="223">
        <v>104356</v>
      </c>
      <c r="B9542" s="7" t="s">
        <v>9298</v>
      </c>
      <c r="C9542" s="60" t="s">
        <v>43</v>
      </c>
      <c r="D9542" s="61">
        <v>35.56</v>
      </c>
      <c r="E9542" s="224">
        <v>0.1119</v>
      </c>
    </row>
    <row r="9543" spans="1:5" x14ac:dyDescent="0.2">
      <c r="A9543" s="223">
        <v>104348</v>
      </c>
      <c r="B9543" s="7" t="s">
        <v>9299</v>
      </c>
      <c r="C9543" s="60" t="s">
        <v>43</v>
      </c>
      <c r="D9543" s="61">
        <v>12.95</v>
      </c>
      <c r="E9543" s="224">
        <v>4.7899999999999998E-2</v>
      </c>
    </row>
    <row r="9544" spans="1:5" x14ac:dyDescent="0.2">
      <c r="A9544" s="223">
        <v>104351</v>
      </c>
      <c r="B9544" s="7" t="s">
        <v>9300</v>
      </c>
      <c r="C9544" s="60" t="s">
        <v>43</v>
      </c>
      <c r="D9544" s="61">
        <v>26.78</v>
      </c>
      <c r="E9544" s="224">
        <v>8.5900000000000004E-2</v>
      </c>
    </row>
    <row r="9545" spans="1:5" x14ac:dyDescent="0.2">
      <c r="A9545" s="223">
        <v>89800</v>
      </c>
      <c r="B9545" s="7" t="s">
        <v>9301</v>
      </c>
      <c r="C9545" s="60" t="s">
        <v>23</v>
      </c>
      <c r="D9545" s="61">
        <v>32.770000000000003</v>
      </c>
      <c r="E9545" s="224">
        <v>0.4425</v>
      </c>
    </row>
    <row r="9546" spans="1:5" x14ac:dyDescent="0.2">
      <c r="A9546" s="223">
        <v>89714</v>
      </c>
      <c r="B9546" s="7" t="s">
        <v>9302</v>
      </c>
      <c r="C9546" s="60" t="s">
        <v>23</v>
      </c>
      <c r="D9546" s="61">
        <v>42.77</v>
      </c>
      <c r="E9546" s="224">
        <v>0.57240000000000002</v>
      </c>
    </row>
    <row r="9547" spans="1:5" x14ac:dyDescent="0.2">
      <c r="A9547" s="223">
        <v>89848</v>
      </c>
      <c r="B9547" s="7" t="s">
        <v>9303</v>
      </c>
      <c r="C9547" s="60" t="s">
        <v>23</v>
      </c>
      <c r="D9547" s="61">
        <v>31.47</v>
      </c>
      <c r="E9547" s="224">
        <v>0.4194</v>
      </c>
    </row>
    <row r="9548" spans="1:5" x14ac:dyDescent="0.2">
      <c r="A9548" s="223">
        <v>89849</v>
      </c>
      <c r="B9548" s="7" t="s">
        <v>9304</v>
      </c>
      <c r="C9548" s="60" t="s">
        <v>23</v>
      </c>
      <c r="D9548" s="61">
        <v>64.88</v>
      </c>
      <c r="E9548" s="224">
        <v>0.26429999999999998</v>
      </c>
    </row>
    <row r="9549" spans="1:5" x14ac:dyDescent="0.2">
      <c r="A9549" s="223">
        <v>89711</v>
      </c>
      <c r="B9549" s="7" t="s">
        <v>9305</v>
      </c>
      <c r="C9549" s="60" t="s">
        <v>23</v>
      </c>
      <c r="D9549" s="61">
        <v>24.14</v>
      </c>
      <c r="E9549" s="224">
        <v>0.66859999999999997</v>
      </c>
    </row>
    <row r="9550" spans="1:5" x14ac:dyDescent="0.2">
      <c r="A9550" s="223">
        <v>89798</v>
      </c>
      <c r="B9550" s="7" t="s">
        <v>9306</v>
      </c>
      <c r="C9550" s="60" t="s">
        <v>23</v>
      </c>
      <c r="D9550" s="61">
        <v>15.49</v>
      </c>
      <c r="E9550" s="224">
        <v>0.1472</v>
      </c>
    </row>
    <row r="9551" spans="1:5" x14ac:dyDescent="0.2">
      <c r="A9551" s="223">
        <v>89712</v>
      </c>
      <c r="B9551" s="7" t="s">
        <v>9307</v>
      </c>
      <c r="C9551" s="60" t="s">
        <v>23</v>
      </c>
      <c r="D9551" s="61">
        <v>30.73</v>
      </c>
      <c r="E9551" s="224">
        <v>0.57050000000000001</v>
      </c>
    </row>
    <row r="9552" spans="1:5" x14ac:dyDescent="0.2">
      <c r="A9552" s="223">
        <v>89799</v>
      </c>
      <c r="B9552" s="7" t="s">
        <v>9308</v>
      </c>
      <c r="C9552" s="60" t="s">
        <v>23</v>
      </c>
      <c r="D9552" s="61">
        <v>25.67</v>
      </c>
      <c r="E9552" s="224">
        <v>0.32679999999999998</v>
      </c>
    </row>
    <row r="9553" spans="1:5" x14ac:dyDescent="0.2">
      <c r="A9553" s="223">
        <v>89713</v>
      </c>
      <c r="B9553" s="7" t="s">
        <v>9309</v>
      </c>
      <c r="C9553" s="60" t="s">
        <v>23</v>
      </c>
      <c r="D9553" s="61">
        <v>38.32</v>
      </c>
      <c r="E9553" s="224">
        <v>0.54830000000000001</v>
      </c>
    </row>
    <row r="9554" spans="1:5" x14ac:dyDescent="0.2">
      <c r="A9554" s="223">
        <v>89376</v>
      </c>
      <c r="B9554" s="7" t="s">
        <v>9310</v>
      </c>
      <c r="C9554" s="60" t="s">
        <v>43</v>
      </c>
      <c r="D9554" s="61">
        <v>6.55</v>
      </c>
      <c r="E9554" s="224">
        <v>0.67630000000000001</v>
      </c>
    </row>
    <row r="9555" spans="1:5" x14ac:dyDescent="0.2">
      <c r="A9555" s="223">
        <v>89429</v>
      </c>
      <c r="B9555" s="7" t="s">
        <v>9311</v>
      </c>
      <c r="C9555" s="60" t="s">
        <v>43</v>
      </c>
      <c r="D9555" s="61">
        <v>7.08</v>
      </c>
      <c r="E9555" s="224">
        <v>0.65680000000000005</v>
      </c>
    </row>
    <row r="9556" spans="1:5" x14ac:dyDescent="0.2">
      <c r="A9556" s="223">
        <v>89383</v>
      </c>
      <c r="B9556" s="7" t="s">
        <v>9312</v>
      </c>
      <c r="C9556" s="60" t="s">
        <v>43</v>
      </c>
      <c r="D9556" s="61">
        <v>7.63</v>
      </c>
      <c r="E9556" s="224">
        <v>0.68020000000000003</v>
      </c>
    </row>
    <row r="9557" spans="1:5" x14ac:dyDescent="0.2">
      <c r="A9557" s="223">
        <v>89553</v>
      </c>
      <c r="B9557" s="7" t="s">
        <v>9313</v>
      </c>
      <c r="C9557" s="60" t="s">
        <v>43</v>
      </c>
      <c r="D9557" s="61">
        <v>6.9</v>
      </c>
      <c r="E9557" s="224">
        <v>0.41739999999999999</v>
      </c>
    </row>
    <row r="9558" spans="1:5" x14ac:dyDescent="0.2">
      <c r="A9558" s="223">
        <v>89436</v>
      </c>
      <c r="B9558" s="7" t="s">
        <v>9314</v>
      </c>
      <c r="C9558" s="60" t="s">
        <v>43</v>
      </c>
      <c r="D9558" s="61">
        <v>9.5399999999999991</v>
      </c>
      <c r="E9558" s="224">
        <v>0.57340000000000002</v>
      </c>
    </row>
    <row r="9559" spans="1:5" x14ac:dyDescent="0.2">
      <c r="A9559" s="223">
        <v>89391</v>
      </c>
      <c r="B9559" s="7" t="s">
        <v>9315</v>
      </c>
      <c r="C9559" s="60" t="s">
        <v>43</v>
      </c>
      <c r="D9559" s="61">
        <v>10.19</v>
      </c>
      <c r="E9559" s="224">
        <v>0.59960000000000002</v>
      </c>
    </row>
    <row r="9560" spans="1:5" x14ac:dyDescent="0.2">
      <c r="A9560" s="223">
        <v>103994</v>
      </c>
      <c r="B9560" s="7" t="s">
        <v>9316</v>
      </c>
      <c r="C9560" s="60" t="s">
        <v>43</v>
      </c>
      <c r="D9560" s="61">
        <v>17.02</v>
      </c>
      <c r="E9560" s="224">
        <v>0.37369999999999998</v>
      </c>
    </row>
    <row r="9561" spans="1:5" x14ac:dyDescent="0.2">
      <c r="A9561" s="223">
        <v>89570</v>
      </c>
      <c r="B9561" s="7" t="s">
        <v>9317</v>
      </c>
      <c r="C9561" s="60" t="s">
        <v>43</v>
      </c>
      <c r="D9561" s="61">
        <v>13.96</v>
      </c>
      <c r="E9561" s="224">
        <v>0.25929999999999997</v>
      </c>
    </row>
    <row r="9562" spans="1:5" x14ac:dyDescent="0.2">
      <c r="A9562" s="223">
        <v>103992</v>
      </c>
      <c r="B9562" s="7" t="s">
        <v>9318</v>
      </c>
      <c r="C9562" s="60" t="s">
        <v>43</v>
      </c>
      <c r="D9562" s="61">
        <v>13.6</v>
      </c>
      <c r="E9562" s="224">
        <v>0.47789999999999999</v>
      </c>
    </row>
    <row r="9563" spans="1:5" x14ac:dyDescent="0.2">
      <c r="A9563" s="223">
        <v>89572</v>
      </c>
      <c r="B9563" s="7" t="s">
        <v>9319</v>
      </c>
      <c r="C9563" s="60" t="s">
        <v>43</v>
      </c>
      <c r="D9563" s="61">
        <v>10.53</v>
      </c>
      <c r="E9563" s="224">
        <v>0.33139999999999997</v>
      </c>
    </row>
    <row r="9564" spans="1:5" x14ac:dyDescent="0.2">
      <c r="A9564" s="223">
        <v>104001</v>
      </c>
      <c r="B9564" s="7" t="s">
        <v>9320</v>
      </c>
      <c r="C9564" s="60" t="s">
        <v>43</v>
      </c>
      <c r="D9564" s="61">
        <v>16.34</v>
      </c>
      <c r="E9564" s="224">
        <v>0.45229999999999998</v>
      </c>
    </row>
    <row r="9565" spans="1:5" x14ac:dyDescent="0.2">
      <c r="A9565" s="223">
        <v>89596</v>
      </c>
      <c r="B9565" s="7" t="s">
        <v>9321</v>
      </c>
      <c r="C9565" s="60" t="s">
        <v>43</v>
      </c>
      <c r="D9565" s="61">
        <v>12.68</v>
      </c>
      <c r="E9565" s="224">
        <v>0.31940000000000002</v>
      </c>
    </row>
    <row r="9566" spans="1:5" x14ac:dyDescent="0.2">
      <c r="A9566" s="223">
        <v>104002</v>
      </c>
      <c r="B9566" s="7" t="s">
        <v>9322</v>
      </c>
      <c r="C9566" s="60" t="s">
        <v>43</v>
      </c>
      <c r="D9566" s="61">
        <v>21.08</v>
      </c>
      <c r="E9566" s="224">
        <v>0.34110000000000001</v>
      </c>
    </row>
    <row r="9567" spans="1:5" x14ac:dyDescent="0.2">
      <c r="A9567" s="223">
        <v>89595</v>
      </c>
      <c r="B9567" s="7" t="s">
        <v>9323</v>
      </c>
      <c r="C9567" s="60" t="s">
        <v>43</v>
      </c>
      <c r="D9567" s="61">
        <v>17.739999999999998</v>
      </c>
      <c r="E9567" s="224">
        <v>0.221</v>
      </c>
    </row>
    <row r="9568" spans="1:5" x14ac:dyDescent="0.2">
      <c r="A9568" s="223">
        <v>89610</v>
      </c>
      <c r="B9568" s="7" t="s">
        <v>9324</v>
      </c>
      <c r="C9568" s="60" t="s">
        <v>43</v>
      </c>
      <c r="D9568" s="61">
        <v>23.97</v>
      </c>
      <c r="E9568" s="224">
        <v>0.21190000000000001</v>
      </c>
    </row>
    <row r="9569" spans="1:5" x14ac:dyDescent="0.2">
      <c r="A9569" s="223">
        <v>89613</v>
      </c>
      <c r="B9569" s="7" t="s">
        <v>9325</v>
      </c>
      <c r="C9569" s="60" t="s">
        <v>43</v>
      </c>
      <c r="D9569" s="61">
        <v>37.68</v>
      </c>
      <c r="E9569" s="224">
        <v>0.16270000000000001</v>
      </c>
    </row>
    <row r="9570" spans="1:5" x14ac:dyDescent="0.2">
      <c r="A9570" s="223">
        <v>89616</v>
      </c>
      <c r="B9570" s="7" t="s">
        <v>9326</v>
      </c>
      <c r="C9570" s="60" t="s">
        <v>43</v>
      </c>
      <c r="D9570" s="61">
        <v>50.47</v>
      </c>
      <c r="E9570" s="224">
        <v>0.1419</v>
      </c>
    </row>
    <row r="9571" spans="1:5" x14ac:dyDescent="0.2">
      <c r="A9571" s="223">
        <v>103952</v>
      </c>
      <c r="B9571" s="7" t="s">
        <v>9327</v>
      </c>
      <c r="C9571" s="60" t="s">
        <v>43</v>
      </c>
      <c r="D9571" s="61">
        <v>6.69</v>
      </c>
      <c r="E9571" s="224">
        <v>0.69510000000000005</v>
      </c>
    </row>
    <row r="9572" spans="1:5" x14ac:dyDescent="0.2">
      <c r="A9572" s="223">
        <v>103947</v>
      </c>
      <c r="B9572" s="7" t="s">
        <v>9328</v>
      </c>
      <c r="C9572" s="60" t="s">
        <v>43</v>
      </c>
      <c r="D9572" s="61">
        <v>7.24</v>
      </c>
      <c r="E9572" s="224">
        <v>0.71689999999999998</v>
      </c>
    </row>
    <row r="9573" spans="1:5" x14ac:dyDescent="0.2">
      <c r="A9573" s="223">
        <v>103957</v>
      </c>
      <c r="B9573" s="7" t="s">
        <v>9329</v>
      </c>
      <c r="C9573" s="60" t="s">
        <v>43</v>
      </c>
      <c r="D9573" s="61">
        <v>5.8</v>
      </c>
      <c r="E9573" s="224">
        <v>0.49659999999999999</v>
      </c>
    </row>
    <row r="9574" spans="1:5" x14ac:dyDescent="0.2">
      <c r="A9574" s="223">
        <v>103953</v>
      </c>
      <c r="B9574" s="7" t="s">
        <v>9330</v>
      </c>
      <c r="C9574" s="60" t="s">
        <v>43</v>
      </c>
      <c r="D9574" s="61">
        <v>8.44</v>
      </c>
      <c r="E9574" s="224">
        <v>0.64810000000000001</v>
      </c>
    </row>
    <row r="9575" spans="1:5" x14ac:dyDescent="0.2">
      <c r="A9575" s="223">
        <v>103948</v>
      </c>
      <c r="B9575" s="7" t="s">
        <v>9331</v>
      </c>
      <c r="C9575" s="60" t="s">
        <v>43</v>
      </c>
      <c r="D9575" s="61">
        <v>9.09</v>
      </c>
      <c r="E9575" s="224">
        <v>0.67220000000000002</v>
      </c>
    </row>
    <row r="9576" spans="1:5" x14ac:dyDescent="0.2">
      <c r="A9576" s="223">
        <v>103958</v>
      </c>
      <c r="B9576" s="7" t="s">
        <v>9332</v>
      </c>
      <c r="C9576" s="60" t="s">
        <v>43</v>
      </c>
      <c r="D9576" s="61">
        <v>12.07</v>
      </c>
      <c r="E9576" s="224">
        <v>0.3513</v>
      </c>
    </row>
    <row r="9577" spans="1:5" x14ac:dyDescent="0.2">
      <c r="A9577" s="223">
        <v>104009</v>
      </c>
      <c r="B9577" s="7" t="s">
        <v>9333</v>
      </c>
      <c r="C9577" s="60" t="s">
        <v>43</v>
      </c>
      <c r="D9577" s="61">
        <v>15.63</v>
      </c>
      <c r="E9577" s="224">
        <v>0.49519999999999997</v>
      </c>
    </row>
    <row r="9578" spans="1:5" x14ac:dyDescent="0.2">
      <c r="A9578" s="223">
        <v>103959</v>
      </c>
      <c r="B9578" s="7" t="s">
        <v>9334</v>
      </c>
      <c r="C9578" s="60" t="s">
        <v>43</v>
      </c>
      <c r="D9578" s="61">
        <v>18.27</v>
      </c>
      <c r="E9578" s="224">
        <v>0.27810000000000001</v>
      </c>
    </row>
    <row r="9579" spans="1:5" x14ac:dyDescent="0.2">
      <c r="A9579" s="223">
        <v>103962</v>
      </c>
      <c r="B9579" s="7" t="s">
        <v>9335</v>
      </c>
      <c r="C9579" s="60" t="s">
        <v>43</v>
      </c>
      <c r="D9579" s="61">
        <v>7.79</v>
      </c>
      <c r="E9579" s="224">
        <v>0.33500000000000002</v>
      </c>
    </row>
    <row r="9580" spans="1:5" x14ac:dyDescent="0.2">
      <c r="A9580" s="223">
        <v>103954</v>
      </c>
      <c r="B9580" s="7" t="s">
        <v>9336</v>
      </c>
      <c r="C9580" s="60" t="s">
        <v>43</v>
      </c>
      <c r="D9580" s="61">
        <v>10.33</v>
      </c>
      <c r="E9580" s="224">
        <v>0.49559999999999998</v>
      </c>
    </row>
    <row r="9581" spans="1:5" x14ac:dyDescent="0.2">
      <c r="A9581" s="223">
        <v>103949</v>
      </c>
      <c r="B9581" s="7" t="s">
        <v>9337</v>
      </c>
      <c r="C9581" s="60" t="s">
        <v>43</v>
      </c>
      <c r="D9581" s="61">
        <v>10.96</v>
      </c>
      <c r="E9581" s="224">
        <v>0.52280000000000004</v>
      </c>
    </row>
    <row r="9582" spans="1:5" x14ac:dyDescent="0.2">
      <c r="A9582" s="223">
        <v>103964</v>
      </c>
      <c r="B9582" s="7" t="s">
        <v>9338</v>
      </c>
      <c r="C9582" s="60" t="s">
        <v>43</v>
      </c>
      <c r="D9582" s="61">
        <v>9.91</v>
      </c>
      <c r="E9582" s="224">
        <v>0.32290000000000002</v>
      </c>
    </row>
    <row r="9583" spans="1:5" x14ac:dyDescent="0.2">
      <c r="A9583" s="223">
        <v>104014</v>
      </c>
      <c r="B9583" s="7" t="s">
        <v>9339</v>
      </c>
      <c r="C9583" s="60" t="s">
        <v>43</v>
      </c>
      <c r="D9583" s="61">
        <v>12.78</v>
      </c>
      <c r="E9583" s="224">
        <v>0.47099999999999997</v>
      </c>
    </row>
    <row r="9584" spans="1:5" x14ac:dyDescent="0.2">
      <c r="A9584" s="223">
        <v>103966</v>
      </c>
      <c r="B9584" s="7" t="s">
        <v>9340</v>
      </c>
      <c r="C9584" s="60" t="s">
        <v>43</v>
      </c>
      <c r="D9584" s="61">
        <v>11.73</v>
      </c>
      <c r="E9584" s="224">
        <v>0.30859999999999999</v>
      </c>
    </row>
    <row r="9585" spans="1:5" x14ac:dyDescent="0.2">
      <c r="A9585" s="223">
        <v>103999</v>
      </c>
      <c r="B9585" s="7" t="s">
        <v>9341</v>
      </c>
      <c r="C9585" s="60" t="s">
        <v>43</v>
      </c>
      <c r="D9585" s="61">
        <v>14.88</v>
      </c>
      <c r="E9585" s="224">
        <v>0.45090000000000002</v>
      </c>
    </row>
    <row r="9586" spans="1:5" x14ac:dyDescent="0.2">
      <c r="A9586" s="223">
        <v>103967</v>
      </c>
      <c r="B9586" s="7" t="s">
        <v>9342</v>
      </c>
      <c r="C9586" s="60" t="s">
        <v>43</v>
      </c>
      <c r="D9586" s="61">
        <v>14.19</v>
      </c>
      <c r="E9586" s="224">
        <v>0.27629999999999999</v>
      </c>
    </row>
    <row r="9587" spans="1:5" x14ac:dyDescent="0.2">
      <c r="A9587" s="223">
        <v>104003</v>
      </c>
      <c r="B9587" s="7" t="s">
        <v>9343</v>
      </c>
      <c r="C9587" s="60" t="s">
        <v>43</v>
      </c>
      <c r="D9587" s="61">
        <v>17.53</v>
      </c>
      <c r="E9587" s="224">
        <v>0.41020000000000001</v>
      </c>
    </row>
    <row r="9588" spans="1:5" x14ac:dyDescent="0.2">
      <c r="A9588" s="223">
        <v>103968</v>
      </c>
      <c r="B9588" s="7" t="s">
        <v>9344</v>
      </c>
      <c r="C9588" s="60" t="s">
        <v>43</v>
      </c>
      <c r="D9588" s="61">
        <v>20.52</v>
      </c>
      <c r="E9588" s="224">
        <v>0.19739999999999999</v>
      </c>
    </row>
    <row r="9589" spans="1:5" x14ac:dyDescent="0.2">
      <c r="A9589" s="223">
        <v>103969</v>
      </c>
      <c r="B9589" s="7" t="s">
        <v>9345</v>
      </c>
      <c r="C9589" s="60" t="s">
        <v>43</v>
      </c>
      <c r="D9589" s="61">
        <v>24.3</v>
      </c>
      <c r="E9589" s="224">
        <v>0.1782</v>
      </c>
    </row>
    <row r="9590" spans="1:5" x14ac:dyDescent="0.2">
      <c r="A9590" s="223">
        <v>103971</v>
      </c>
      <c r="B9590" s="7" t="s">
        <v>9346</v>
      </c>
      <c r="C9590" s="60" t="s">
        <v>43</v>
      </c>
      <c r="D9590" s="61">
        <v>30.96</v>
      </c>
      <c r="E9590" s="224">
        <v>0.1641</v>
      </c>
    </row>
    <row r="9591" spans="1:5" x14ac:dyDescent="0.2">
      <c r="A9591" s="223">
        <v>103972</v>
      </c>
      <c r="B9591" s="7" t="s">
        <v>9347</v>
      </c>
      <c r="C9591" s="60" t="s">
        <v>43</v>
      </c>
      <c r="D9591" s="61">
        <v>35.89</v>
      </c>
      <c r="E9591" s="224">
        <v>0.1588</v>
      </c>
    </row>
    <row r="9592" spans="1:5" x14ac:dyDescent="0.2">
      <c r="A9592" s="223">
        <v>103993</v>
      </c>
      <c r="B9592" s="7" t="s">
        <v>9348</v>
      </c>
      <c r="C9592" s="60" t="s">
        <v>43</v>
      </c>
      <c r="D9592" s="61">
        <v>11.51</v>
      </c>
      <c r="E9592" s="224">
        <v>0.56469999999999998</v>
      </c>
    </row>
    <row r="9593" spans="1:5" x14ac:dyDescent="0.2">
      <c r="A9593" s="223">
        <v>89407</v>
      </c>
      <c r="B9593" s="7" t="s">
        <v>9349</v>
      </c>
      <c r="C9593" s="60" t="s">
        <v>43</v>
      </c>
      <c r="D9593" s="61">
        <v>10.37</v>
      </c>
      <c r="E9593" s="224">
        <v>0.622</v>
      </c>
    </row>
    <row r="9594" spans="1:5" x14ac:dyDescent="0.2">
      <c r="A9594" s="223">
        <v>89361</v>
      </c>
      <c r="B9594" s="7" t="s">
        <v>9350</v>
      </c>
      <c r="C9594" s="60" t="s">
        <v>43</v>
      </c>
      <c r="D9594" s="61">
        <v>11.14</v>
      </c>
      <c r="E9594" s="224">
        <v>0.64810000000000001</v>
      </c>
    </row>
    <row r="9595" spans="1:5" x14ac:dyDescent="0.2">
      <c r="A9595" s="223">
        <v>89490</v>
      </c>
      <c r="B9595" s="7" t="s">
        <v>9351</v>
      </c>
      <c r="C9595" s="60" t="s">
        <v>43</v>
      </c>
      <c r="D9595" s="61">
        <v>8.52</v>
      </c>
      <c r="E9595" s="224">
        <v>0.45540000000000003</v>
      </c>
    </row>
    <row r="9596" spans="1:5" x14ac:dyDescent="0.2">
      <c r="A9596" s="223">
        <v>89411</v>
      </c>
      <c r="B9596" s="7" t="s">
        <v>9352</v>
      </c>
      <c r="C9596" s="60" t="s">
        <v>43</v>
      </c>
      <c r="D9596" s="61">
        <v>12.16</v>
      </c>
      <c r="E9596" s="224">
        <v>0.61509999999999998</v>
      </c>
    </row>
    <row r="9597" spans="1:5" x14ac:dyDescent="0.2">
      <c r="A9597" s="223">
        <v>89365</v>
      </c>
      <c r="B9597" s="7" t="s">
        <v>9353</v>
      </c>
      <c r="C9597" s="60" t="s">
        <v>43</v>
      </c>
      <c r="D9597" s="61">
        <v>13.06</v>
      </c>
      <c r="E9597" s="224">
        <v>0.64090000000000003</v>
      </c>
    </row>
    <row r="9598" spans="1:5" x14ac:dyDescent="0.2">
      <c r="A9598" s="223">
        <v>89496</v>
      </c>
      <c r="B9598" s="7" t="s">
        <v>9354</v>
      </c>
      <c r="C9598" s="60" t="s">
        <v>43</v>
      </c>
      <c r="D9598" s="61">
        <v>12.51</v>
      </c>
      <c r="E9598" s="224">
        <v>0.37730000000000002</v>
      </c>
    </row>
    <row r="9599" spans="1:5" x14ac:dyDescent="0.2">
      <c r="A9599" s="223">
        <v>89416</v>
      </c>
      <c r="B9599" s="7" t="s">
        <v>9355</v>
      </c>
      <c r="C9599" s="60" t="s">
        <v>43</v>
      </c>
      <c r="D9599" s="61">
        <v>16.760000000000002</v>
      </c>
      <c r="E9599" s="224">
        <v>0.53220000000000001</v>
      </c>
    </row>
    <row r="9600" spans="1:5" x14ac:dyDescent="0.2">
      <c r="A9600" s="223">
        <v>89370</v>
      </c>
      <c r="B9600" s="7" t="s">
        <v>9356</v>
      </c>
      <c r="C9600" s="60" t="s">
        <v>43</v>
      </c>
      <c r="D9600" s="61">
        <v>17.829999999999998</v>
      </c>
      <c r="E9600" s="224">
        <v>0.55969999999999998</v>
      </c>
    </row>
    <row r="9601" spans="1:5" x14ac:dyDescent="0.2">
      <c r="A9601" s="223">
        <v>89500</v>
      </c>
      <c r="B9601" s="7" t="s">
        <v>9357</v>
      </c>
      <c r="C9601" s="60" t="s">
        <v>43</v>
      </c>
      <c r="D9601" s="61">
        <v>15.31</v>
      </c>
      <c r="E9601" s="224">
        <v>0.37619999999999998</v>
      </c>
    </row>
    <row r="9602" spans="1:5" x14ac:dyDescent="0.2">
      <c r="A9602" s="223">
        <v>103983</v>
      </c>
      <c r="B9602" s="7" t="s">
        <v>9358</v>
      </c>
      <c r="C9602" s="60" t="s">
        <v>43</v>
      </c>
      <c r="D9602" s="61">
        <v>20.18</v>
      </c>
      <c r="E9602" s="224">
        <v>0.52380000000000004</v>
      </c>
    </row>
    <row r="9603" spans="1:5" x14ac:dyDescent="0.2">
      <c r="A9603" s="223">
        <v>89504</v>
      </c>
      <c r="B9603" s="7" t="s">
        <v>9359</v>
      </c>
      <c r="C9603" s="60" t="s">
        <v>43</v>
      </c>
      <c r="D9603" s="61">
        <v>22.8</v>
      </c>
      <c r="E9603" s="224">
        <v>0.30659999999999998</v>
      </c>
    </row>
    <row r="9604" spans="1:5" x14ac:dyDescent="0.2">
      <c r="A9604" s="223">
        <v>103987</v>
      </c>
      <c r="B9604" s="7" t="s">
        <v>9360</v>
      </c>
      <c r="C9604" s="60" t="s">
        <v>43</v>
      </c>
      <c r="D9604" s="61">
        <v>28.52</v>
      </c>
      <c r="E9604" s="224">
        <v>0.44319999999999998</v>
      </c>
    </row>
    <row r="9605" spans="1:5" x14ac:dyDescent="0.2">
      <c r="A9605" s="223">
        <v>89510</v>
      </c>
      <c r="B9605" s="7" t="s">
        <v>9361</v>
      </c>
      <c r="C9605" s="60" t="s">
        <v>43</v>
      </c>
      <c r="D9605" s="61">
        <v>32.78</v>
      </c>
      <c r="E9605" s="224">
        <v>0.25290000000000001</v>
      </c>
    </row>
    <row r="9606" spans="1:5" x14ac:dyDescent="0.2">
      <c r="A9606" s="223">
        <v>89519</v>
      </c>
      <c r="B9606" s="7" t="s">
        <v>9362</v>
      </c>
      <c r="C9606" s="60" t="s">
        <v>43</v>
      </c>
      <c r="D9606" s="61">
        <v>58.02</v>
      </c>
      <c r="E9606" s="224">
        <v>0.17549999999999999</v>
      </c>
    </row>
    <row r="9607" spans="1:5" x14ac:dyDescent="0.2">
      <c r="A9607" s="223">
        <v>89527</v>
      </c>
      <c r="B9607" s="7" t="s">
        <v>9363</v>
      </c>
      <c r="C9607" s="60" t="s">
        <v>43</v>
      </c>
      <c r="D9607" s="61">
        <v>70.03</v>
      </c>
      <c r="E9607" s="224">
        <v>0.16289999999999999</v>
      </c>
    </row>
    <row r="9608" spans="1:5" x14ac:dyDescent="0.2">
      <c r="A9608" s="223">
        <v>89406</v>
      </c>
      <c r="B9608" s="7" t="s">
        <v>9364</v>
      </c>
      <c r="C9608" s="60" t="s">
        <v>43</v>
      </c>
      <c r="D9608" s="61">
        <v>10.28</v>
      </c>
      <c r="E9608" s="224">
        <v>0.62739999999999996</v>
      </c>
    </row>
    <row r="9609" spans="1:5" x14ac:dyDescent="0.2">
      <c r="A9609" s="223">
        <v>89360</v>
      </c>
      <c r="B9609" s="7" t="s">
        <v>9365</v>
      </c>
      <c r="C9609" s="60" t="s">
        <v>43</v>
      </c>
      <c r="D9609" s="61">
        <v>11.05</v>
      </c>
      <c r="E9609" s="224">
        <v>0.65339999999999998</v>
      </c>
    </row>
    <row r="9610" spans="1:5" x14ac:dyDescent="0.2">
      <c r="A9610" s="223">
        <v>89489</v>
      </c>
      <c r="B9610" s="7" t="s">
        <v>9366</v>
      </c>
      <c r="C9610" s="60" t="s">
        <v>43</v>
      </c>
      <c r="D9610" s="61">
        <v>9.2200000000000006</v>
      </c>
      <c r="E9610" s="224">
        <v>0.42080000000000001</v>
      </c>
    </row>
    <row r="9611" spans="1:5" x14ac:dyDescent="0.2">
      <c r="A9611" s="223">
        <v>89410</v>
      </c>
      <c r="B9611" s="7" t="s">
        <v>9367</v>
      </c>
      <c r="C9611" s="60" t="s">
        <v>43</v>
      </c>
      <c r="D9611" s="61">
        <v>12.86</v>
      </c>
      <c r="E9611" s="224">
        <v>0.58160000000000001</v>
      </c>
    </row>
    <row r="9612" spans="1:5" x14ac:dyDescent="0.2">
      <c r="A9612" s="223">
        <v>89364</v>
      </c>
      <c r="B9612" s="7" t="s">
        <v>9368</v>
      </c>
      <c r="C9612" s="60" t="s">
        <v>43</v>
      </c>
      <c r="D9612" s="61">
        <v>13.76</v>
      </c>
      <c r="E9612" s="224">
        <v>0.60829999999999995</v>
      </c>
    </row>
    <row r="9613" spans="1:5" x14ac:dyDescent="0.2">
      <c r="A9613" s="223">
        <v>89494</v>
      </c>
      <c r="B9613" s="7" t="s">
        <v>9369</v>
      </c>
      <c r="C9613" s="60" t="s">
        <v>43</v>
      </c>
      <c r="D9613" s="61">
        <v>15.12</v>
      </c>
      <c r="E9613" s="224">
        <v>0.31219999999999998</v>
      </c>
    </row>
    <row r="9614" spans="1:5" x14ac:dyDescent="0.2">
      <c r="A9614" s="223">
        <v>89415</v>
      </c>
      <c r="B9614" s="7" t="s">
        <v>9370</v>
      </c>
      <c r="C9614" s="60" t="s">
        <v>43</v>
      </c>
      <c r="D9614" s="61">
        <v>19.37</v>
      </c>
      <c r="E9614" s="224">
        <v>0.46050000000000002</v>
      </c>
    </row>
    <row r="9615" spans="1:5" x14ac:dyDescent="0.2">
      <c r="A9615" s="223">
        <v>89369</v>
      </c>
      <c r="B9615" s="7" t="s">
        <v>9371</v>
      </c>
      <c r="C9615" s="60" t="s">
        <v>43</v>
      </c>
      <c r="D9615" s="61">
        <v>20.440000000000001</v>
      </c>
      <c r="E9615" s="224">
        <v>0.48830000000000001</v>
      </c>
    </row>
    <row r="9616" spans="1:5" x14ac:dyDescent="0.2">
      <c r="A9616" s="223">
        <v>89499</v>
      </c>
      <c r="B9616" s="7" t="s">
        <v>9372</v>
      </c>
      <c r="C9616" s="60" t="s">
        <v>43</v>
      </c>
      <c r="D9616" s="61">
        <v>23.96</v>
      </c>
      <c r="E9616" s="224">
        <v>0.2404</v>
      </c>
    </row>
    <row r="9617" spans="1:5" x14ac:dyDescent="0.2">
      <c r="A9617" s="223">
        <v>103982</v>
      </c>
      <c r="B9617" s="7" t="s">
        <v>9373</v>
      </c>
      <c r="C9617" s="60" t="s">
        <v>43</v>
      </c>
      <c r="D9617" s="61">
        <v>28.83</v>
      </c>
      <c r="E9617" s="224">
        <v>0.36659999999999998</v>
      </c>
    </row>
    <row r="9618" spans="1:5" x14ac:dyDescent="0.2">
      <c r="A9618" s="223">
        <v>89503</v>
      </c>
      <c r="B9618" s="7" t="s">
        <v>9374</v>
      </c>
      <c r="C9618" s="60" t="s">
        <v>43</v>
      </c>
      <c r="D9618" s="61">
        <v>27.74</v>
      </c>
      <c r="E9618" s="224">
        <v>0.252</v>
      </c>
    </row>
    <row r="9619" spans="1:5" x14ac:dyDescent="0.2">
      <c r="A9619" s="223">
        <v>103986</v>
      </c>
      <c r="B9619" s="7" t="s">
        <v>9375</v>
      </c>
      <c r="C9619" s="60" t="s">
        <v>43</v>
      </c>
      <c r="D9619" s="61">
        <v>33.46</v>
      </c>
      <c r="E9619" s="224">
        <v>0.37780000000000002</v>
      </c>
    </row>
    <row r="9620" spans="1:5" x14ac:dyDescent="0.2">
      <c r="A9620" s="223">
        <v>89507</v>
      </c>
      <c r="B9620" s="7" t="s">
        <v>9376</v>
      </c>
      <c r="C9620" s="60" t="s">
        <v>43</v>
      </c>
      <c r="D9620" s="61">
        <v>57.83</v>
      </c>
      <c r="E9620" s="224">
        <v>0.1434</v>
      </c>
    </row>
    <row r="9621" spans="1:5" x14ac:dyDescent="0.2">
      <c r="A9621" s="223">
        <v>89517</v>
      </c>
      <c r="B9621" s="7" t="s">
        <v>9377</v>
      </c>
      <c r="C9621" s="60" t="s">
        <v>43</v>
      </c>
      <c r="D9621" s="61">
        <v>86.05</v>
      </c>
      <c r="E9621" s="224">
        <v>0.1183</v>
      </c>
    </row>
    <row r="9622" spans="1:5" x14ac:dyDescent="0.2">
      <c r="A9622" s="223">
        <v>89525</v>
      </c>
      <c r="B9622" s="7" t="s">
        <v>9378</v>
      </c>
      <c r="C9622" s="60" t="s">
        <v>43</v>
      </c>
      <c r="D9622" s="61">
        <v>108.38</v>
      </c>
      <c r="E9622" s="224">
        <v>0.1053</v>
      </c>
    </row>
    <row r="9623" spans="1:5" x14ac:dyDescent="0.2">
      <c r="A9623" s="223">
        <v>89423</v>
      </c>
      <c r="B9623" s="7" t="s">
        <v>9379</v>
      </c>
      <c r="C9623" s="60" t="s">
        <v>43</v>
      </c>
      <c r="D9623" s="61">
        <v>11.8</v>
      </c>
      <c r="E9623" s="224">
        <v>0.36359999999999998</v>
      </c>
    </row>
    <row r="9624" spans="1:5" x14ac:dyDescent="0.2">
      <c r="A9624" s="223">
        <v>89377</v>
      </c>
      <c r="B9624" s="7" t="s">
        <v>9380</v>
      </c>
      <c r="C9624" s="60" t="s">
        <v>43</v>
      </c>
      <c r="D9624" s="61">
        <v>12.32</v>
      </c>
      <c r="E9624" s="224">
        <v>0.39040000000000002</v>
      </c>
    </row>
    <row r="9625" spans="1:5" x14ac:dyDescent="0.2">
      <c r="A9625" s="223">
        <v>89540</v>
      </c>
      <c r="B9625" s="7" t="s">
        <v>9381</v>
      </c>
      <c r="C9625" s="60" t="s">
        <v>43</v>
      </c>
      <c r="D9625" s="61">
        <v>12.77</v>
      </c>
      <c r="E9625" s="224">
        <v>0.20280000000000001</v>
      </c>
    </row>
    <row r="9626" spans="1:5" x14ac:dyDescent="0.2">
      <c r="A9626" s="223">
        <v>89430</v>
      </c>
      <c r="B9626" s="7" t="s">
        <v>9382</v>
      </c>
      <c r="C9626" s="60" t="s">
        <v>43</v>
      </c>
      <c r="D9626" s="61">
        <v>15.21</v>
      </c>
      <c r="E9626" s="224">
        <v>0.3281</v>
      </c>
    </row>
    <row r="9627" spans="1:5" x14ac:dyDescent="0.2">
      <c r="A9627" s="223">
        <v>89384</v>
      </c>
      <c r="B9627" s="7" t="s">
        <v>9383</v>
      </c>
      <c r="C9627" s="60" t="s">
        <v>43</v>
      </c>
      <c r="D9627" s="61">
        <v>15.8</v>
      </c>
      <c r="E9627" s="224">
        <v>0.35249999999999998</v>
      </c>
    </row>
    <row r="9628" spans="1:5" x14ac:dyDescent="0.2">
      <c r="A9628" s="223">
        <v>89555</v>
      </c>
      <c r="B9628" s="7" t="s">
        <v>9384</v>
      </c>
      <c r="C9628" s="60" t="s">
        <v>43</v>
      </c>
      <c r="D9628" s="61">
        <v>26.72</v>
      </c>
      <c r="E9628" s="224">
        <v>0.1186</v>
      </c>
    </row>
    <row r="9629" spans="1:5" x14ac:dyDescent="0.2">
      <c r="A9629" s="223">
        <v>89437</v>
      </c>
      <c r="B9629" s="7" t="s">
        <v>9385</v>
      </c>
      <c r="C9629" s="60" t="s">
        <v>43</v>
      </c>
      <c r="D9629" s="61">
        <v>29.55</v>
      </c>
      <c r="E9629" s="224">
        <v>0.2014</v>
      </c>
    </row>
    <row r="9630" spans="1:5" x14ac:dyDescent="0.2">
      <c r="A9630" s="223">
        <v>89392</v>
      </c>
      <c r="B9630" s="7" t="s">
        <v>9386</v>
      </c>
      <c r="C9630" s="60" t="s">
        <v>43</v>
      </c>
      <c r="D9630" s="61">
        <v>30.26</v>
      </c>
      <c r="E9630" s="224">
        <v>0.2198</v>
      </c>
    </row>
    <row r="9631" spans="1:5" x14ac:dyDescent="0.2">
      <c r="A9631" s="223">
        <v>89405</v>
      </c>
      <c r="B9631" s="7" t="s">
        <v>9387</v>
      </c>
      <c r="C9631" s="60" t="s">
        <v>43</v>
      </c>
      <c r="D9631" s="61">
        <v>8.99</v>
      </c>
      <c r="E9631" s="224">
        <v>0.71750000000000003</v>
      </c>
    </row>
    <row r="9632" spans="1:5" x14ac:dyDescent="0.2">
      <c r="A9632" s="223">
        <v>89359</v>
      </c>
      <c r="B9632" s="7" t="s">
        <v>9388</v>
      </c>
      <c r="C9632" s="60" t="s">
        <v>43</v>
      </c>
      <c r="D9632" s="61">
        <v>9.76</v>
      </c>
      <c r="E9632" s="224">
        <v>0.73980000000000001</v>
      </c>
    </row>
    <row r="9633" spans="1:5" x14ac:dyDescent="0.2">
      <c r="A9633" s="223">
        <v>89485</v>
      </c>
      <c r="B9633" s="7" t="s">
        <v>9389</v>
      </c>
      <c r="C9633" s="60" t="s">
        <v>43</v>
      </c>
      <c r="D9633" s="61">
        <v>7.28</v>
      </c>
      <c r="E9633" s="224">
        <v>0.53300000000000003</v>
      </c>
    </row>
    <row r="9634" spans="1:5" x14ac:dyDescent="0.2">
      <c r="A9634" s="223">
        <v>89409</v>
      </c>
      <c r="B9634" s="7" t="s">
        <v>9390</v>
      </c>
      <c r="C9634" s="60" t="s">
        <v>43</v>
      </c>
      <c r="D9634" s="61">
        <v>10.92</v>
      </c>
      <c r="E9634" s="224">
        <v>0.68500000000000005</v>
      </c>
    </row>
    <row r="9635" spans="1:5" x14ac:dyDescent="0.2">
      <c r="A9635" s="223">
        <v>89363</v>
      </c>
      <c r="B9635" s="7" t="s">
        <v>9391</v>
      </c>
      <c r="C9635" s="60" t="s">
        <v>43</v>
      </c>
      <c r="D9635" s="61">
        <v>11.82</v>
      </c>
      <c r="E9635" s="224">
        <v>0.70809999999999995</v>
      </c>
    </row>
    <row r="9636" spans="1:5" x14ac:dyDescent="0.2">
      <c r="A9636" s="223">
        <v>89493</v>
      </c>
      <c r="B9636" s="7" t="s">
        <v>9392</v>
      </c>
      <c r="C9636" s="60" t="s">
        <v>43</v>
      </c>
      <c r="D9636" s="61">
        <v>12.09</v>
      </c>
      <c r="E9636" s="224">
        <v>0.39040000000000002</v>
      </c>
    </row>
    <row r="9637" spans="1:5" x14ac:dyDescent="0.2">
      <c r="A9637" s="223">
        <v>89414</v>
      </c>
      <c r="B9637" s="7" t="s">
        <v>9393</v>
      </c>
      <c r="C9637" s="60" t="s">
        <v>43</v>
      </c>
      <c r="D9637" s="61">
        <v>16.34</v>
      </c>
      <c r="E9637" s="224">
        <v>0.54590000000000005</v>
      </c>
    </row>
    <row r="9638" spans="1:5" x14ac:dyDescent="0.2">
      <c r="A9638" s="223">
        <v>89368</v>
      </c>
      <c r="B9638" s="7" t="s">
        <v>9394</v>
      </c>
      <c r="C9638" s="60" t="s">
        <v>43</v>
      </c>
      <c r="D9638" s="61">
        <v>17.41</v>
      </c>
      <c r="E9638" s="224">
        <v>0.57320000000000004</v>
      </c>
    </row>
    <row r="9639" spans="1:5" x14ac:dyDescent="0.2">
      <c r="A9639" s="223">
        <v>89498</v>
      </c>
      <c r="B9639" s="7" t="s">
        <v>9395</v>
      </c>
      <c r="C9639" s="60" t="s">
        <v>43</v>
      </c>
      <c r="D9639" s="61">
        <v>16.02</v>
      </c>
      <c r="E9639" s="224">
        <v>0.35959999999999998</v>
      </c>
    </row>
    <row r="9640" spans="1:5" x14ac:dyDescent="0.2">
      <c r="A9640" s="223">
        <v>103981</v>
      </c>
      <c r="B9640" s="7" t="s">
        <v>9396</v>
      </c>
      <c r="C9640" s="60" t="s">
        <v>43</v>
      </c>
      <c r="D9640" s="61">
        <v>20.89</v>
      </c>
      <c r="E9640" s="224">
        <v>0.50600000000000001</v>
      </c>
    </row>
    <row r="9641" spans="1:5" x14ac:dyDescent="0.2">
      <c r="A9641" s="223">
        <v>89502</v>
      </c>
      <c r="B9641" s="7" t="s">
        <v>9397</v>
      </c>
      <c r="C9641" s="60" t="s">
        <v>43</v>
      </c>
      <c r="D9641" s="61">
        <v>20.46</v>
      </c>
      <c r="E9641" s="224">
        <v>0.34160000000000001</v>
      </c>
    </row>
    <row r="9642" spans="1:5" x14ac:dyDescent="0.2">
      <c r="A9642" s="223">
        <v>103985</v>
      </c>
      <c r="B9642" s="7" t="s">
        <v>9398</v>
      </c>
      <c r="C9642" s="60" t="s">
        <v>43</v>
      </c>
      <c r="D9642" s="61">
        <v>26.18</v>
      </c>
      <c r="E9642" s="224">
        <v>0.48280000000000001</v>
      </c>
    </row>
    <row r="9643" spans="1:5" x14ac:dyDescent="0.2">
      <c r="A9643" s="223">
        <v>89506</v>
      </c>
      <c r="B9643" s="7" t="s">
        <v>9399</v>
      </c>
      <c r="C9643" s="60" t="s">
        <v>43</v>
      </c>
      <c r="D9643" s="61">
        <v>48.8</v>
      </c>
      <c r="E9643" s="224">
        <v>0.1699</v>
      </c>
    </row>
    <row r="9644" spans="1:5" x14ac:dyDescent="0.2">
      <c r="A9644" s="223">
        <v>89515</v>
      </c>
      <c r="B9644" s="7" t="s">
        <v>9400</v>
      </c>
      <c r="C9644" s="60" t="s">
        <v>43</v>
      </c>
      <c r="D9644" s="61">
        <v>102.9</v>
      </c>
      <c r="E9644" s="224">
        <v>9.8900000000000002E-2</v>
      </c>
    </row>
    <row r="9645" spans="1:5" x14ac:dyDescent="0.2">
      <c r="A9645" s="223">
        <v>89523</v>
      </c>
      <c r="B9645" s="7" t="s">
        <v>9401</v>
      </c>
      <c r="C9645" s="60" t="s">
        <v>43</v>
      </c>
      <c r="D9645" s="61">
        <v>125.96</v>
      </c>
      <c r="E9645" s="224">
        <v>9.06E-2</v>
      </c>
    </row>
    <row r="9646" spans="1:5" x14ac:dyDescent="0.2">
      <c r="A9646" s="223">
        <v>90373</v>
      </c>
      <c r="B9646" s="7" t="s">
        <v>9402</v>
      </c>
      <c r="C9646" s="60" t="s">
        <v>43</v>
      </c>
      <c r="D9646" s="61">
        <v>15.51</v>
      </c>
      <c r="E9646" s="224">
        <v>0.46550000000000002</v>
      </c>
    </row>
    <row r="9647" spans="1:5" x14ac:dyDescent="0.2">
      <c r="A9647" s="223">
        <v>89366</v>
      </c>
      <c r="B9647" s="7" t="s">
        <v>9403</v>
      </c>
      <c r="C9647" s="60" t="s">
        <v>43</v>
      </c>
      <c r="D9647" s="61">
        <v>19.63</v>
      </c>
      <c r="E9647" s="224">
        <v>0.39739999999999998</v>
      </c>
    </row>
    <row r="9648" spans="1:5" x14ac:dyDescent="0.2">
      <c r="A9648" s="223">
        <v>89404</v>
      </c>
      <c r="B9648" s="7" t="s">
        <v>9404</v>
      </c>
      <c r="C9648" s="60" t="s">
        <v>43</v>
      </c>
      <c r="D9648" s="61">
        <v>8.2899999999999991</v>
      </c>
      <c r="E9648" s="224">
        <v>0.77800000000000002</v>
      </c>
    </row>
    <row r="9649" spans="1:5" x14ac:dyDescent="0.2">
      <c r="A9649" s="223">
        <v>89358</v>
      </c>
      <c r="B9649" s="7" t="s">
        <v>9405</v>
      </c>
      <c r="C9649" s="60" t="s">
        <v>43</v>
      </c>
      <c r="D9649" s="61">
        <v>9.06</v>
      </c>
      <c r="E9649" s="224">
        <v>0.79690000000000005</v>
      </c>
    </row>
    <row r="9650" spans="1:5" x14ac:dyDescent="0.2">
      <c r="A9650" s="223">
        <v>89481</v>
      </c>
      <c r="B9650" s="7" t="s">
        <v>9406</v>
      </c>
      <c r="C9650" s="60" t="s">
        <v>43</v>
      </c>
      <c r="D9650" s="61">
        <v>6.26</v>
      </c>
      <c r="E9650" s="224">
        <v>0.61980000000000002</v>
      </c>
    </row>
    <row r="9651" spans="1:5" x14ac:dyDescent="0.2">
      <c r="A9651" s="223">
        <v>89408</v>
      </c>
      <c r="B9651" s="7" t="s">
        <v>9407</v>
      </c>
      <c r="C9651" s="60" t="s">
        <v>43</v>
      </c>
      <c r="D9651" s="61">
        <v>9.9</v>
      </c>
      <c r="E9651" s="224">
        <v>0.75560000000000005</v>
      </c>
    </row>
    <row r="9652" spans="1:5" x14ac:dyDescent="0.2">
      <c r="A9652" s="223">
        <v>89362</v>
      </c>
      <c r="B9652" s="7" t="s">
        <v>9408</v>
      </c>
      <c r="C9652" s="60" t="s">
        <v>43</v>
      </c>
      <c r="D9652" s="61">
        <v>10.8</v>
      </c>
      <c r="E9652" s="224">
        <v>0.77500000000000002</v>
      </c>
    </row>
    <row r="9653" spans="1:5" x14ac:dyDescent="0.2">
      <c r="A9653" s="223">
        <v>89412</v>
      </c>
      <c r="B9653" s="7" t="s">
        <v>9409</v>
      </c>
      <c r="C9653" s="60" t="s">
        <v>43</v>
      </c>
      <c r="D9653" s="61">
        <v>11.41</v>
      </c>
      <c r="E9653" s="224">
        <v>0.6109</v>
      </c>
    </row>
    <row r="9654" spans="1:5" x14ac:dyDescent="0.2">
      <c r="A9654" s="223">
        <v>89492</v>
      </c>
      <c r="B9654" s="7" t="s">
        <v>9410</v>
      </c>
      <c r="C9654" s="60" t="s">
        <v>43</v>
      </c>
      <c r="D9654" s="61">
        <v>9.84</v>
      </c>
      <c r="E9654" s="224">
        <v>0.47970000000000002</v>
      </c>
    </row>
    <row r="9655" spans="1:5" x14ac:dyDescent="0.2">
      <c r="A9655" s="223">
        <v>89413</v>
      </c>
      <c r="B9655" s="7" t="s">
        <v>9411</v>
      </c>
      <c r="C9655" s="60" t="s">
        <v>43</v>
      </c>
      <c r="D9655" s="61">
        <v>14.09</v>
      </c>
      <c r="E9655" s="224">
        <v>0.6331</v>
      </c>
    </row>
    <row r="9656" spans="1:5" x14ac:dyDescent="0.2">
      <c r="A9656" s="223">
        <v>89367</v>
      </c>
      <c r="B9656" s="7" t="s">
        <v>9412</v>
      </c>
      <c r="C9656" s="60" t="s">
        <v>43</v>
      </c>
      <c r="D9656" s="61">
        <v>15.16</v>
      </c>
      <c r="E9656" s="224">
        <v>0.6583</v>
      </c>
    </row>
    <row r="9657" spans="1:5" x14ac:dyDescent="0.2">
      <c r="A9657" s="223">
        <v>89497</v>
      </c>
      <c r="B9657" s="7" t="s">
        <v>9413</v>
      </c>
      <c r="C9657" s="60" t="s">
        <v>43</v>
      </c>
      <c r="D9657" s="61">
        <v>15.94</v>
      </c>
      <c r="E9657" s="224">
        <v>0.3614</v>
      </c>
    </row>
    <row r="9658" spans="1:5" x14ac:dyDescent="0.2">
      <c r="A9658" s="223">
        <v>103980</v>
      </c>
      <c r="B9658" s="7" t="s">
        <v>9414</v>
      </c>
      <c r="C9658" s="60" t="s">
        <v>43</v>
      </c>
      <c r="D9658" s="61">
        <v>20.81</v>
      </c>
      <c r="E9658" s="224">
        <v>0.50790000000000002</v>
      </c>
    </row>
    <row r="9659" spans="1:5" x14ac:dyDescent="0.2">
      <c r="A9659" s="223">
        <v>89501</v>
      </c>
      <c r="B9659" s="7" t="s">
        <v>9415</v>
      </c>
      <c r="C9659" s="60" t="s">
        <v>43</v>
      </c>
      <c r="D9659" s="61">
        <v>17.190000000000001</v>
      </c>
      <c r="E9659" s="224">
        <v>0.40660000000000002</v>
      </c>
    </row>
    <row r="9660" spans="1:5" x14ac:dyDescent="0.2">
      <c r="A9660" s="223">
        <v>103984</v>
      </c>
      <c r="B9660" s="7" t="s">
        <v>9416</v>
      </c>
      <c r="C9660" s="60" t="s">
        <v>43</v>
      </c>
      <c r="D9660" s="61">
        <v>22.91</v>
      </c>
      <c r="E9660" s="224">
        <v>0.55169999999999997</v>
      </c>
    </row>
    <row r="9661" spans="1:5" x14ac:dyDescent="0.2">
      <c r="A9661" s="223">
        <v>89505</v>
      </c>
      <c r="B9661" s="7" t="s">
        <v>9417</v>
      </c>
      <c r="C9661" s="60" t="s">
        <v>43</v>
      </c>
      <c r="D9661" s="61">
        <v>51.09</v>
      </c>
      <c r="E9661" s="224">
        <v>0.1623</v>
      </c>
    </row>
    <row r="9662" spans="1:5" x14ac:dyDescent="0.2">
      <c r="A9662" s="223">
        <v>89513</v>
      </c>
      <c r="B9662" s="7" t="s">
        <v>9418</v>
      </c>
      <c r="C9662" s="60" t="s">
        <v>43</v>
      </c>
      <c r="D9662" s="61">
        <v>129.30000000000001</v>
      </c>
      <c r="E9662" s="224">
        <v>7.8700000000000006E-2</v>
      </c>
    </row>
    <row r="9663" spans="1:5" x14ac:dyDescent="0.2">
      <c r="A9663" s="223">
        <v>89521</v>
      </c>
      <c r="B9663" s="7" t="s">
        <v>9419</v>
      </c>
      <c r="C9663" s="60" t="s">
        <v>43</v>
      </c>
      <c r="D9663" s="61">
        <v>154.22999999999999</v>
      </c>
      <c r="E9663" s="224">
        <v>7.3999999999999996E-2</v>
      </c>
    </row>
    <row r="9664" spans="1:5" x14ac:dyDescent="0.2">
      <c r="A9664" s="223">
        <v>103955</v>
      </c>
      <c r="B9664" s="7" t="s">
        <v>9420</v>
      </c>
      <c r="C9664" s="60" t="s">
        <v>43</v>
      </c>
      <c r="D9664" s="61">
        <v>11.81</v>
      </c>
      <c r="E9664" s="224">
        <v>0.59019999999999995</v>
      </c>
    </row>
    <row r="9665" spans="1:5" x14ac:dyDescent="0.2">
      <c r="A9665" s="223">
        <v>103950</v>
      </c>
      <c r="B9665" s="7" t="s">
        <v>9421</v>
      </c>
      <c r="C9665" s="60" t="s">
        <v>43</v>
      </c>
      <c r="D9665" s="61">
        <v>12.65</v>
      </c>
      <c r="E9665" s="224">
        <v>0.61660000000000004</v>
      </c>
    </row>
    <row r="9666" spans="1:5" x14ac:dyDescent="0.2">
      <c r="A9666" s="223">
        <v>103974</v>
      </c>
      <c r="B9666" s="7" t="s">
        <v>9422</v>
      </c>
      <c r="C9666" s="60" t="s">
        <v>43</v>
      </c>
      <c r="D9666" s="61">
        <v>12.75</v>
      </c>
      <c r="E9666" s="224">
        <v>0.33729999999999999</v>
      </c>
    </row>
    <row r="9667" spans="1:5" x14ac:dyDescent="0.2">
      <c r="A9667" s="223">
        <v>103956</v>
      </c>
      <c r="B9667" s="7" t="s">
        <v>9423</v>
      </c>
      <c r="C9667" s="60" t="s">
        <v>43</v>
      </c>
      <c r="D9667" s="61">
        <v>16.71</v>
      </c>
      <c r="E9667" s="224">
        <v>0.49130000000000001</v>
      </c>
    </row>
    <row r="9668" spans="1:5" x14ac:dyDescent="0.2">
      <c r="A9668" s="223">
        <v>103951</v>
      </c>
      <c r="B9668" s="7" t="s">
        <v>9424</v>
      </c>
      <c r="C9668" s="60" t="s">
        <v>43</v>
      </c>
      <c r="D9668" s="61">
        <v>17.68</v>
      </c>
      <c r="E9668" s="224">
        <v>0.51870000000000005</v>
      </c>
    </row>
    <row r="9669" spans="1:5" x14ac:dyDescent="0.2">
      <c r="A9669" s="223">
        <v>89374</v>
      </c>
      <c r="B9669" s="7" t="s">
        <v>9425</v>
      </c>
      <c r="C9669" s="60" t="s">
        <v>43</v>
      </c>
      <c r="D9669" s="61">
        <v>12.25</v>
      </c>
      <c r="E9669" s="224">
        <v>0.36159999999999998</v>
      </c>
    </row>
    <row r="9670" spans="1:5" x14ac:dyDescent="0.2">
      <c r="A9670" s="223">
        <v>89427</v>
      </c>
      <c r="B9670" s="7" t="s">
        <v>9426</v>
      </c>
      <c r="C9670" s="60" t="s">
        <v>43</v>
      </c>
      <c r="D9670" s="61">
        <v>14.51</v>
      </c>
      <c r="E9670" s="224">
        <v>0.32050000000000001</v>
      </c>
    </row>
    <row r="9671" spans="1:5" x14ac:dyDescent="0.2">
      <c r="A9671" s="223">
        <v>89381</v>
      </c>
      <c r="B9671" s="7" t="s">
        <v>9427</v>
      </c>
      <c r="C9671" s="60" t="s">
        <v>43</v>
      </c>
      <c r="D9671" s="61">
        <v>15.06</v>
      </c>
      <c r="E9671" s="224">
        <v>0.34460000000000002</v>
      </c>
    </row>
    <row r="9672" spans="1:5" x14ac:dyDescent="0.2">
      <c r="A9672" s="223">
        <v>95237</v>
      </c>
      <c r="B9672" s="7" t="s">
        <v>9428</v>
      </c>
      <c r="C9672" s="60" t="s">
        <v>43</v>
      </c>
      <c r="D9672" s="61">
        <v>29.95</v>
      </c>
      <c r="E9672" s="224">
        <v>0.18260000000000001</v>
      </c>
    </row>
    <row r="9673" spans="1:5" x14ac:dyDescent="0.2">
      <c r="A9673" s="223">
        <v>89979</v>
      </c>
      <c r="B9673" s="7" t="s">
        <v>9429</v>
      </c>
      <c r="C9673" s="60" t="s">
        <v>43</v>
      </c>
      <c r="D9673" s="61">
        <v>30.6</v>
      </c>
      <c r="E9673" s="224">
        <v>0.19969999999999999</v>
      </c>
    </row>
    <row r="9674" spans="1:5" x14ac:dyDescent="0.2">
      <c r="A9674" s="223">
        <v>103991</v>
      </c>
      <c r="B9674" s="7" t="s">
        <v>9430</v>
      </c>
      <c r="C9674" s="60" t="s">
        <v>43</v>
      </c>
      <c r="D9674" s="61">
        <v>22.28</v>
      </c>
      <c r="E9674" s="224">
        <v>0.29170000000000001</v>
      </c>
    </row>
    <row r="9675" spans="1:5" x14ac:dyDescent="0.2">
      <c r="A9675" s="223">
        <v>89564</v>
      </c>
      <c r="B9675" s="7" t="s">
        <v>9431</v>
      </c>
      <c r="C9675" s="60" t="s">
        <v>43</v>
      </c>
      <c r="D9675" s="61">
        <v>19.21</v>
      </c>
      <c r="E9675" s="224">
        <v>0.1817</v>
      </c>
    </row>
    <row r="9676" spans="1:5" x14ac:dyDescent="0.2">
      <c r="A9676" s="223">
        <v>104000</v>
      </c>
      <c r="B9676" s="7" t="s">
        <v>9432</v>
      </c>
      <c r="C9676" s="60" t="s">
        <v>43</v>
      </c>
      <c r="D9676" s="61">
        <v>34.43</v>
      </c>
      <c r="E9676" s="224">
        <v>0.21460000000000001</v>
      </c>
    </row>
    <row r="9677" spans="1:5" x14ac:dyDescent="0.2">
      <c r="A9677" s="223">
        <v>89593</v>
      </c>
      <c r="B9677" s="7" t="s">
        <v>9433</v>
      </c>
      <c r="C9677" s="60" t="s">
        <v>43</v>
      </c>
      <c r="D9677" s="61">
        <v>30.77</v>
      </c>
      <c r="E9677" s="224">
        <v>0.13159999999999999</v>
      </c>
    </row>
    <row r="9678" spans="1:5" x14ac:dyDescent="0.2">
      <c r="A9678" s="223">
        <v>89418</v>
      </c>
      <c r="B9678" s="7" t="s">
        <v>9434</v>
      </c>
      <c r="C9678" s="60" t="s">
        <v>43</v>
      </c>
      <c r="D9678" s="61">
        <v>19.239999999999998</v>
      </c>
      <c r="E9678" s="224">
        <v>0.223</v>
      </c>
    </row>
    <row r="9679" spans="1:5" x14ac:dyDescent="0.2">
      <c r="A9679" s="223">
        <v>89372</v>
      </c>
      <c r="B9679" s="7" t="s">
        <v>9435</v>
      </c>
      <c r="C9679" s="60" t="s">
        <v>43</v>
      </c>
      <c r="D9679" s="61">
        <v>19.760000000000002</v>
      </c>
      <c r="E9679" s="224">
        <v>0.24340000000000001</v>
      </c>
    </row>
    <row r="9680" spans="1:5" x14ac:dyDescent="0.2">
      <c r="A9680" s="223">
        <v>89530</v>
      </c>
      <c r="B9680" s="7" t="s">
        <v>9436</v>
      </c>
      <c r="C9680" s="60" t="s">
        <v>43</v>
      </c>
      <c r="D9680" s="61">
        <v>20.190000000000001</v>
      </c>
      <c r="E9680" s="224">
        <v>0.1283</v>
      </c>
    </row>
    <row r="9681" spans="1:5" x14ac:dyDescent="0.2">
      <c r="A9681" s="223">
        <v>89425</v>
      </c>
      <c r="B9681" s="7" t="s">
        <v>9437</v>
      </c>
      <c r="C9681" s="60" t="s">
        <v>43</v>
      </c>
      <c r="D9681" s="61">
        <v>22.63</v>
      </c>
      <c r="E9681" s="224">
        <v>0.2205</v>
      </c>
    </row>
    <row r="9682" spans="1:5" x14ac:dyDescent="0.2">
      <c r="A9682" s="223">
        <v>89379</v>
      </c>
      <c r="B9682" s="7" t="s">
        <v>9438</v>
      </c>
      <c r="C9682" s="60" t="s">
        <v>43</v>
      </c>
      <c r="D9682" s="61">
        <v>23.22</v>
      </c>
      <c r="E9682" s="224">
        <v>0.2399</v>
      </c>
    </row>
    <row r="9683" spans="1:5" x14ac:dyDescent="0.2">
      <c r="A9683" s="223">
        <v>89542</v>
      </c>
      <c r="B9683" s="7" t="s">
        <v>9439</v>
      </c>
      <c r="C9683" s="60" t="s">
        <v>43</v>
      </c>
      <c r="D9683" s="61">
        <v>33.81</v>
      </c>
      <c r="E9683" s="224">
        <v>9.3799999999999994E-2</v>
      </c>
    </row>
    <row r="9684" spans="1:5" x14ac:dyDescent="0.2">
      <c r="A9684" s="223">
        <v>89432</v>
      </c>
      <c r="B9684" s="7" t="s">
        <v>9440</v>
      </c>
      <c r="C9684" s="60" t="s">
        <v>43</v>
      </c>
      <c r="D9684" s="61">
        <v>36.64</v>
      </c>
      <c r="E9684" s="224">
        <v>0.16239999999999999</v>
      </c>
    </row>
    <row r="9685" spans="1:5" x14ac:dyDescent="0.2">
      <c r="A9685" s="223">
        <v>89387</v>
      </c>
      <c r="B9685" s="7" t="s">
        <v>9441</v>
      </c>
      <c r="C9685" s="60" t="s">
        <v>43</v>
      </c>
      <c r="D9685" s="61">
        <v>37.35</v>
      </c>
      <c r="E9685" s="224">
        <v>0.17799999999999999</v>
      </c>
    </row>
    <row r="9686" spans="1:5" x14ac:dyDescent="0.2">
      <c r="A9686" s="223">
        <v>89560</v>
      </c>
      <c r="B9686" s="7" t="s">
        <v>9442</v>
      </c>
      <c r="C9686" s="60" t="s">
        <v>43</v>
      </c>
      <c r="D9686" s="61">
        <v>43.37</v>
      </c>
      <c r="E9686" s="224">
        <v>8.8099999999999998E-2</v>
      </c>
    </row>
    <row r="9687" spans="1:5" x14ac:dyDescent="0.2">
      <c r="A9687" s="223">
        <v>104159</v>
      </c>
      <c r="B9687" s="7" t="s">
        <v>9443</v>
      </c>
      <c r="C9687" s="60" t="s">
        <v>43</v>
      </c>
      <c r="D9687" s="61">
        <v>46.66</v>
      </c>
      <c r="E9687" s="224">
        <v>0.15110000000000001</v>
      </c>
    </row>
    <row r="9688" spans="1:5" x14ac:dyDescent="0.2">
      <c r="A9688" s="223">
        <v>89577</v>
      </c>
      <c r="B9688" s="7" t="s">
        <v>9444</v>
      </c>
      <c r="C9688" s="60" t="s">
        <v>43</v>
      </c>
      <c r="D9688" s="61">
        <v>45.73</v>
      </c>
      <c r="E9688" s="224">
        <v>0.1019</v>
      </c>
    </row>
    <row r="9689" spans="1:5" x14ac:dyDescent="0.2">
      <c r="A9689" s="223">
        <v>103996</v>
      </c>
      <c r="B9689" s="7" t="s">
        <v>9445</v>
      </c>
      <c r="C9689" s="60" t="s">
        <v>43</v>
      </c>
      <c r="D9689" s="61">
        <v>49.56</v>
      </c>
      <c r="E9689" s="224">
        <v>0.1699</v>
      </c>
    </row>
    <row r="9690" spans="1:5" x14ac:dyDescent="0.2">
      <c r="A9690" s="223">
        <v>89598</v>
      </c>
      <c r="B9690" s="7" t="s">
        <v>9446</v>
      </c>
      <c r="C9690" s="60" t="s">
        <v>43</v>
      </c>
      <c r="D9690" s="61">
        <v>61.81</v>
      </c>
      <c r="E9690" s="224">
        <v>8.9099999999999999E-2</v>
      </c>
    </row>
    <row r="9691" spans="1:5" x14ac:dyDescent="0.2">
      <c r="A9691" s="223">
        <v>89419</v>
      </c>
      <c r="B9691" s="7" t="s">
        <v>9447</v>
      </c>
      <c r="C9691" s="60" t="s">
        <v>43</v>
      </c>
      <c r="D9691" s="61">
        <v>7.75</v>
      </c>
      <c r="E9691" s="224">
        <v>0.6</v>
      </c>
    </row>
    <row r="9692" spans="1:5" x14ac:dyDescent="0.2">
      <c r="A9692" s="223">
        <v>89373</v>
      </c>
      <c r="B9692" s="7" t="s">
        <v>9448</v>
      </c>
      <c r="C9692" s="60" t="s">
        <v>43</v>
      </c>
      <c r="D9692" s="61">
        <v>8.3000000000000007</v>
      </c>
      <c r="E9692" s="224">
        <v>0.62529999999999997</v>
      </c>
    </row>
    <row r="9693" spans="1:5" x14ac:dyDescent="0.2">
      <c r="A9693" s="223">
        <v>89532</v>
      </c>
      <c r="B9693" s="7" t="s">
        <v>9449</v>
      </c>
      <c r="C9693" s="60" t="s">
        <v>43</v>
      </c>
      <c r="D9693" s="61">
        <v>8.6199999999999992</v>
      </c>
      <c r="E9693" s="224">
        <v>0.33410000000000001</v>
      </c>
    </row>
    <row r="9694" spans="1:5" x14ac:dyDescent="0.2">
      <c r="A9694" s="223">
        <v>89426</v>
      </c>
      <c r="B9694" s="7" t="s">
        <v>9450</v>
      </c>
      <c r="C9694" s="60" t="s">
        <v>43</v>
      </c>
      <c r="D9694" s="61">
        <v>11.26</v>
      </c>
      <c r="E9694" s="224">
        <v>0.48580000000000001</v>
      </c>
    </row>
    <row r="9695" spans="1:5" x14ac:dyDescent="0.2">
      <c r="A9695" s="223">
        <v>89380</v>
      </c>
      <c r="B9695" s="7" t="s">
        <v>9451</v>
      </c>
      <c r="C9695" s="60" t="s">
        <v>43</v>
      </c>
      <c r="D9695" s="61">
        <v>11.91</v>
      </c>
      <c r="E9695" s="224">
        <v>0.51300000000000001</v>
      </c>
    </row>
    <row r="9696" spans="1:5" x14ac:dyDescent="0.2">
      <c r="A9696" s="223">
        <v>89562</v>
      </c>
      <c r="B9696" s="7" t="s">
        <v>9452</v>
      </c>
      <c r="C9696" s="60" t="s">
        <v>43</v>
      </c>
      <c r="D9696" s="61">
        <v>12.62</v>
      </c>
      <c r="E9696" s="224">
        <v>0.27650000000000002</v>
      </c>
    </row>
    <row r="9697" spans="1:5" x14ac:dyDescent="0.2">
      <c r="A9697" s="223">
        <v>89433</v>
      </c>
      <c r="B9697" s="7" t="s">
        <v>9453</v>
      </c>
      <c r="C9697" s="60" t="s">
        <v>43</v>
      </c>
      <c r="D9697" s="61">
        <v>15.69</v>
      </c>
      <c r="E9697" s="224">
        <v>0.4143</v>
      </c>
    </row>
    <row r="9698" spans="1:5" x14ac:dyDescent="0.2">
      <c r="A9698" s="223">
        <v>89579</v>
      </c>
      <c r="B9698" s="7" t="s">
        <v>9454</v>
      </c>
      <c r="C9698" s="60" t="s">
        <v>43</v>
      </c>
      <c r="D9698" s="61">
        <v>14.32</v>
      </c>
      <c r="E9698" s="224">
        <v>0.25280000000000002</v>
      </c>
    </row>
    <row r="9699" spans="1:5" x14ac:dyDescent="0.2">
      <c r="A9699" s="223">
        <v>103998</v>
      </c>
      <c r="B9699" s="7" t="s">
        <v>9455</v>
      </c>
      <c r="C9699" s="60" t="s">
        <v>43</v>
      </c>
      <c r="D9699" s="61">
        <v>17.47</v>
      </c>
      <c r="E9699" s="224">
        <v>0.3841</v>
      </c>
    </row>
    <row r="9700" spans="1:5" x14ac:dyDescent="0.2">
      <c r="A9700" s="223">
        <v>89605</v>
      </c>
      <c r="B9700" s="7" t="s">
        <v>9456</v>
      </c>
      <c r="C9700" s="60" t="s">
        <v>43</v>
      </c>
      <c r="D9700" s="61">
        <v>25.36</v>
      </c>
      <c r="E9700" s="224">
        <v>0.20030000000000001</v>
      </c>
    </row>
    <row r="9701" spans="1:5" x14ac:dyDescent="0.2">
      <c r="A9701" s="223">
        <v>89981</v>
      </c>
      <c r="B9701" s="7" t="s">
        <v>9457</v>
      </c>
      <c r="C9701" s="60" t="s">
        <v>43</v>
      </c>
      <c r="D9701" s="61">
        <v>27.31</v>
      </c>
      <c r="E9701" s="224">
        <v>0.1055</v>
      </c>
    </row>
    <row r="9702" spans="1:5" x14ac:dyDescent="0.2">
      <c r="A9702" s="223">
        <v>89385</v>
      </c>
      <c r="B9702" s="7" t="s">
        <v>9458</v>
      </c>
      <c r="C9702" s="60" t="s">
        <v>43</v>
      </c>
      <c r="D9702" s="61">
        <v>8.4499999999999993</v>
      </c>
      <c r="E9702" s="224">
        <v>0.61419999999999997</v>
      </c>
    </row>
    <row r="9703" spans="1:5" x14ac:dyDescent="0.2">
      <c r="A9703" s="223">
        <v>89551</v>
      </c>
      <c r="B9703" s="7" t="s">
        <v>9459</v>
      </c>
      <c r="C9703" s="60" t="s">
        <v>43</v>
      </c>
      <c r="D9703" s="61">
        <v>10.45</v>
      </c>
      <c r="E9703" s="224">
        <v>0.27560000000000001</v>
      </c>
    </row>
    <row r="9704" spans="1:5" x14ac:dyDescent="0.2">
      <c r="A9704" s="223">
        <v>89434</v>
      </c>
      <c r="B9704" s="7" t="s">
        <v>9460</v>
      </c>
      <c r="C9704" s="60" t="s">
        <v>43</v>
      </c>
      <c r="D9704" s="61">
        <v>13.09</v>
      </c>
      <c r="E9704" s="224">
        <v>0.41789999999999999</v>
      </c>
    </row>
    <row r="9705" spans="1:5" x14ac:dyDescent="0.2">
      <c r="A9705" s="223">
        <v>89389</v>
      </c>
      <c r="B9705" s="7" t="s">
        <v>9461</v>
      </c>
      <c r="C9705" s="60" t="s">
        <v>43</v>
      </c>
      <c r="D9705" s="61">
        <v>13.74</v>
      </c>
      <c r="E9705" s="224">
        <v>0.44469999999999998</v>
      </c>
    </row>
    <row r="9706" spans="1:5" x14ac:dyDescent="0.2">
      <c r="A9706" s="223">
        <v>89417</v>
      </c>
      <c r="B9706" s="7" t="s">
        <v>9462</v>
      </c>
      <c r="C9706" s="60" t="s">
        <v>43</v>
      </c>
      <c r="D9706" s="61">
        <v>6.36</v>
      </c>
      <c r="E9706" s="224">
        <v>0.67449999999999999</v>
      </c>
    </row>
    <row r="9707" spans="1:5" x14ac:dyDescent="0.2">
      <c r="A9707" s="223">
        <v>89371</v>
      </c>
      <c r="B9707" s="7" t="s">
        <v>9463</v>
      </c>
      <c r="C9707" s="60" t="s">
        <v>43</v>
      </c>
      <c r="D9707" s="61">
        <v>6.88</v>
      </c>
      <c r="E9707" s="224">
        <v>0.69910000000000005</v>
      </c>
    </row>
    <row r="9708" spans="1:5" x14ac:dyDescent="0.2">
      <c r="A9708" s="223">
        <v>89528</v>
      </c>
      <c r="B9708" s="7" t="s">
        <v>9464</v>
      </c>
      <c r="C9708" s="60" t="s">
        <v>43</v>
      </c>
      <c r="D9708" s="61">
        <v>5.09</v>
      </c>
      <c r="E9708" s="224">
        <v>0.50880000000000003</v>
      </c>
    </row>
    <row r="9709" spans="1:5" x14ac:dyDescent="0.2">
      <c r="A9709" s="223">
        <v>89424</v>
      </c>
      <c r="B9709" s="7" t="s">
        <v>9465</v>
      </c>
      <c r="C9709" s="60" t="s">
        <v>43</v>
      </c>
      <c r="D9709" s="61">
        <v>7.53</v>
      </c>
      <c r="E9709" s="224">
        <v>0.66269999999999996</v>
      </c>
    </row>
    <row r="9710" spans="1:5" x14ac:dyDescent="0.2">
      <c r="A9710" s="223">
        <v>89378</v>
      </c>
      <c r="B9710" s="7" t="s">
        <v>9466</v>
      </c>
      <c r="C9710" s="60" t="s">
        <v>43</v>
      </c>
      <c r="D9710" s="61">
        <v>8.1199999999999992</v>
      </c>
      <c r="E9710" s="224">
        <v>0.68600000000000005</v>
      </c>
    </row>
    <row r="9711" spans="1:5" x14ac:dyDescent="0.2">
      <c r="A9711" s="223">
        <v>89541</v>
      </c>
      <c r="B9711" s="7" t="s">
        <v>9467</v>
      </c>
      <c r="C9711" s="60" t="s">
        <v>43</v>
      </c>
      <c r="D9711" s="61">
        <v>7.73</v>
      </c>
      <c r="E9711" s="224">
        <v>0.41010000000000002</v>
      </c>
    </row>
    <row r="9712" spans="1:5" x14ac:dyDescent="0.2">
      <c r="A9712" s="223">
        <v>89431</v>
      </c>
      <c r="B9712" s="7" t="s">
        <v>9468</v>
      </c>
      <c r="C9712" s="60" t="s">
        <v>43</v>
      </c>
      <c r="D9712" s="61">
        <v>10.56</v>
      </c>
      <c r="E9712" s="224">
        <v>0.56340000000000001</v>
      </c>
    </row>
    <row r="9713" spans="1:5" x14ac:dyDescent="0.2">
      <c r="A9713" s="223">
        <v>89386</v>
      </c>
      <c r="B9713" s="7" t="s">
        <v>9469</v>
      </c>
      <c r="C9713" s="60" t="s">
        <v>43</v>
      </c>
      <c r="D9713" s="61">
        <v>11.27</v>
      </c>
      <c r="E9713" s="224">
        <v>0.59009999999999996</v>
      </c>
    </row>
    <row r="9714" spans="1:5" x14ac:dyDescent="0.2">
      <c r="A9714" s="223">
        <v>89558</v>
      </c>
      <c r="B9714" s="7" t="s">
        <v>9470</v>
      </c>
      <c r="C9714" s="60" t="s">
        <v>43</v>
      </c>
      <c r="D9714" s="61">
        <v>11.84</v>
      </c>
      <c r="E9714" s="224">
        <v>0.3226</v>
      </c>
    </row>
    <row r="9715" spans="1:5" x14ac:dyDescent="0.2">
      <c r="A9715" s="223">
        <v>103988</v>
      </c>
      <c r="B9715" s="7" t="s">
        <v>9471</v>
      </c>
      <c r="C9715" s="60" t="s">
        <v>43</v>
      </c>
      <c r="D9715" s="61">
        <v>15.13</v>
      </c>
      <c r="E9715" s="224">
        <v>0.46600000000000003</v>
      </c>
    </row>
    <row r="9716" spans="1:5" x14ac:dyDescent="0.2">
      <c r="A9716" s="223">
        <v>89575</v>
      </c>
      <c r="B9716" s="7" t="s">
        <v>9472</v>
      </c>
      <c r="C9716" s="60" t="s">
        <v>43</v>
      </c>
      <c r="D9716" s="61">
        <v>14.03</v>
      </c>
      <c r="E9716" s="224">
        <v>0.33210000000000001</v>
      </c>
    </row>
    <row r="9717" spans="1:5" x14ac:dyDescent="0.2">
      <c r="A9717" s="223">
        <v>103995</v>
      </c>
      <c r="B9717" s="7" t="s">
        <v>9473</v>
      </c>
      <c r="C9717" s="60" t="s">
        <v>43</v>
      </c>
      <c r="D9717" s="61">
        <v>17.86</v>
      </c>
      <c r="E9717" s="224">
        <v>0.47139999999999999</v>
      </c>
    </row>
    <row r="9718" spans="1:5" x14ac:dyDescent="0.2">
      <c r="A9718" s="223">
        <v>89597</v>
      </c>
      <c r="B9718" s="7" t="s">
        <v>9474</v>
      </c>
      <c r="C9718" s="60" t="s">
        <v>43</v>
      </c>
      <c r="D9718" s="61">
        <v>27.89</v>
      </c>
      <c r="E9718" s="224">
        <v>0.1976</v>
      </c>
    </row>
    <row r="9719" spans="1:5" x14ac:dyDescent="0.2">
      <c r="A9719" s="223">
        <v>89611</v>
      </c>
      <c r="B9719" s="7" t="s">
        <v>9475</v>
      </c>
      <c r="C9719" s="60" t="s">
        <v>43</v>
      </c>
      <c r="D9719" s="61">
        <v>39.61</v>
      </c>
      <c r="E9719" s="224">
        <v>0.1699</v>
      </c>
    </row>
    <row r="9720" spans="1:5" x14ac:dyDescent="0.2">
      <c r="A9720" s="223">
        <v>89614</v>
      </c>
      <c r="B9720" s="7" t="s">
        <v>9476</v>
      </c>
      <c r="C9720" s="60" t="s">
        <v>43</v>
      </c>
      <c r="D9720" s="61">
        <v>74.150000000000006</v>
      </c>
      <c r="E9720" s="224">
        <v>0.1022</v>
      </c>
    </row>
    <row r="9721" spans="1:5" x14ac:dyDescent="0.2">
      <c r="A9721" s="223">
        <v>103975</v>
      </c>
      <c r="B9721" s="7" t="s">
        <v>9477</v>
      </c>
      <c r="C9721" s="60" t="s">
        <v>43</v>
      </c>
      <c r="D9721" s="61">
        <v>21.56</v>
      </c>
      <c r="E9721" s="224">
        <v>0.31119999999999998</v>
      </c>
    </row>
    <row r="9722" spans="1:5" x14ac:dyDescent="0.2">
      <c r="A9722" s="223">
        <v>104007</v>
      </c>
      <c r="B9722" s="7" t="s">
        <v>9478</v>
      </c>
      <c r="C9722" s="60" t="s">
        <v>43</v>
      </c>
      <c r="D9722" s="61">
        <v>26.21</v>
      </c>
      <c r="E9722" s="224">
        <v>0.43</v>
      </c>
    </row>
    <row r="9723" spans="1:5" x14ac:dyDescent="0.2">
      <c r="A9723" s="223">
        <v>103976</v>
      </c>
      <c r="B9723" s="7" t="s">
        <v>9479</v>
      </c>
      <c r="C9723" s="60" t="s">
        <v>43</v>
      </c>
      <c r="D9723" s="61">
        <v>31.42</v>
      </c>
      <c r="E9723" s="224">
        <v>0.2495</v>
      </c>
    </row>
    <row r="9724" spans="1:5" x14ac:dyDescent="0.2">
      <c r="A9724" s="223">
        <v>104008</v>
      </c>
      <c r="B9724" s="7" t="s">
        <v>9480</v>
      </c>
      <c r="C9724" s="60" t="s">
        <v>43</v>
      </c>
      <c r="D9724" s="61">
        <v>38.06</v>
      </c>
      <c r="E9724" s="224">
        <v>0.37780000000000002</v>
      </c>
    </row>
    <row r="9725" spans="1:5" x14ac:dyDescent="0.2">
      <c r="A9725" s="223">
        <v>89630</v>
      </c>
      <c r="B9725" s="7" t="s">
        <v>9481</v>
      </c>
      <c r="C9725" s="60" t="s">
        <v>43</v>
      </c>
      <c r="D9725" s="61">
        <v>75.45</v>
      </c>
      <c r="E9725" s="224">
        <v>0.15160000000000001</v>
      </c>
    </row>
    <row r="9726" spans="1:5" x14ac:dyDescent="0.2">
      <c r="A9726" s="223">
        <v>89632</v>
      </c>
      <c r="B9726" s="7" t="s">
        <v>9482</v>
      </c>
      <c r="C9726" s="60" t="s">
        <v>43</v>
      </c>
      <c r="D9726" s="61">
        <v>152.54</v>
      </c>
      <c r="E9726" s="224">
        <v>8.5999999999999993E-2</v>
      </c>
    </row>
    <row r="9727" spans="1:5" x14ac:dyDescent="0.2">
      <c r="A9727" s="223">
        <v>89438</v>
      </c>
      <c r="B9727" s="7" t="s">
        <v>9483</v>
      </c>
      <c r="C9727" s="60" t="s">
        <v>43</v>
      </c>
      <c r="D9727" s="61">
        <v>11.6</v>
      </c>
      <c r="E9727" s="224">
        <v>0.74219999999999997</v>
      </c>
    </row>
    <row r="9728" spans="1:5" x14ac:dyDescent="0.2">
      <c r="A9728" s="223">
        <v>89393</v>
      </c>
      <c r="B9728" s="7" t="s">
        <v>9484</v>
      </c>
      <c r="C9728" s="60" t="s">
        <v>43</v>
      </c>
      <c r="D9728" s="61">
        <v>12.63</v>
      </c>
      <c r="E9728" s="224">
        <v>0.76249999999999996</v>
      </c>
    </row>
    <row r="9729" spans="1:5" x14ac:dyDescent="0.2">
      <c r="A9729" s="223">
        <v>89617</v>
      </c>
      <c r="B9729" s="7" t="s">
        <v>9485</v>
      </c>
      <c r="C9729" s="60" t="s">
        <v>43</v>
      </c>
      <c r="D9729" s="61">
        <v>8.9</v>
      </c>
      <c r="E9729" s="224">
        <v>0.58199999999999996</v>
      </c>
    </row>
    <row r="9730" spans="1:5" x14ac:dyDescent="0.2">
      <c r="A9730" s="223">
        <v>89440</v>
      </c>
      <c r="B9730" s="7" t="s">
        <v>9486</v>
      </c>
      <c r="C9730" s="60" t="s">
        <v>43</v>
      </c>
      <c r="D9730" s="61">
        <v>13.77</v>
      </c>
      <c r="E9730" s="224">
        <v>0.7248</v>
      </c>
    </row>
    <row r="9731" spans="1:5" x14ac:dyDescent="0.2">
      <c r="A9731" s="223">
        <v>89395</v>
      </c>
      <c r="B9731" s="7" t="s">
        <v>9487</v>
      </c>
      <c r="C9731" s="60" t="s">
        <v>43</v>
      </c>
      <c r="D9731" s="61">
        <v>14.96</v>
      </c>
      <c r="E9731" s="224">
        <v>0.746</v>
      </c>
    </row>
    <row r="9732" spans="1:5" x14ac:dyDescent="0.2">
      <c r="A9732" s="223">
        <v>89620</v>
      </c>
      <c r="B9732" s="7" t="s">
        <v>9488</v>
      </c>
      <c r="C9732" s="60" t="s">
        <v>43</v>
      </c>
      <c r="D9732" s="61">
        <v>14.19</v>
      </c>
      <c r="E9732" s="224">
        <v>0.44750000000000001</v>
      </c>
    </row>
    <row r="9733" spans="1:5" x14ac:dyDescent="0.2">
      <c r="A9733" s="223">
        <v>89443</v>
      </c>
      <c r="B9733" s="7" t="s">
        <v>9489</v>
      </c>
      <c r="C9733" s="60" t="s">
        <v>43</v>
      </c>
      <c r="D9733" s="61">
        <v>19.82</v>
      </c>
      <c r="E9733" s="224">
        <v>0.60040000000000004</v>
      </c>
    </row>
    <row r="9734" spans="1:5" x14ac:dyDescent="0.2">
      <c r="A9734" s="223">
        <v>89398</v>
      </c>
      <c r="B9734" s="7" t="s">
        <v>9490</v>
      </c>
      <c r="C9734" s="60" t="s">
        <v>43</v>
      </c>
      <c r="D9734" s="61">
        <v>21.24</v>
      </c>
      <c r="E9734" s="224">
        <v>0.62660000000000005</v>
      </c>
    </row>
    <row r="9735" spans="1:5" x14ac:dyDescent="0.2">
      <c r="A9735" s="223">
        <v>89623</v>
      </c>
      <c r="B9735" s="7" t="s">
        <v>9491</v>
      </c>
      <c r="C9735" s="60" t="s">
        <v>43</v>
      </c>
      <c r="D9735" s="61">
        <v>23.46</v>
      </c>
      <c r="E9735" s="224">
        <v>0.3286</v>
      </c>
    </row>
    <row r="9736" spans="1:5" x14ac:dyDescent="0.2">
      <c r="A9736" s="223">
        <v>104011</v>
      </c>
      <c r="B9736" s="7" t="s">
        <v>9492</v>
      </c>
      <c r="C9736" s="60" t="s">
        <v>43</v>
      </c>
      <c r="D9736" s="61">
        <v>29.94</v>
      </c>
      <c r="E9736" s="224">
        <v>0.47089999999999999</v>
      </c>
    </row>
    <row r="9737" spans="1:5" x14ac:dyDescent="0.2">
      <c r="A9737" s="223">
        <v>89625</v>
      </c>
      <c r="B9737" s="7" t="s">
        <v>9493</v>
      </c>
      <c r="C9737" s="60" t="s">
        <v>43</v>
      </c>
      <c r="D9737" s="61">
        <v>27.45</v>
      </c>
      <c r="E9737" s="224">
        <v>0.33989999999999998</v>
      </c>
    </row>
    <row r="9738" spans="1:5" x14ac:dyDescent="0.2">
      <c r="A9738" s="223">
        <v>104004</v>
      </c>
      <c r="B9738" s="7" t="s">
        <v>9494</v>
      </c>
      <c r="C9738" s="60" t="s">
        <v>43</v>
      </c>
      <c r="D9738" s="61">
        <v>35.08</v>
      </c>
      <c r="E9738" s="224">
        <v>0.4803</v>
      </c>
    </row>
    <row r="9739" spans="1:5" x14ac:dyDescent="0.2">
      <c r="A9739" s="223">
        <v>89628</v>
      </c>
      <c r="B9739" s="7" t="s">
        <v>9495</v>
      </c>
      <c r="C9739" s="60" t="s">
        <v>43</v>
      </c>
      <c r="D9739" s="61">
        <v>58.89</v>
      </c>
      <c r="E9739" s="224">
        <v>0.18709999999999999</v>
      </c>
    </row>
    <row r="9740" spans="1:5" x14ac:dyDescent="0.2">
      <c r="A9740" s="223">
        <v>89629</v>
      </c>
      <c r="B9740" s="7" t="s">
        <v>9496</v>
      </c>
      <c r="C9740" s="60" t="s">
        <v>43</v>
      </c>
      <c r="D9740" s="61">
        <v>99.72</v>
      </c>
      <c r="E9740" s="224">
        <v>0.13589999999999999</v>
      </c>
    </row>
    <row r="9741" spans="1:5" x14ac:dyDescent="0.2">
      <c r="A9741" s="223">
        <v>89631</v>
      </c>
      <c r="B9741" s="7" t="s">
        <v>9497</v>
      </c>
      <c r="C9741" s="60" t="s">
        <v>43</v>
      </c>
      <c r="D9741" s="61">
        <v>131.19999999999999</v>
      </c>
      <c r="E9741" s="224">
        <v>0.1162</v>
      </c>
    </row>
    <row r="9742" spans="1:5" x14ac:dyDescent="0.2">
      <c r="A9742" s="223">
        <v>89401</v>
      </c>
      <c r="B9742" s="7" t="s">
        <v>9498</v>
      </c>
      <c r="C9742" s="60" t="s">
        <v>23</v>
      </c>
      <c r="D9742" s="61">
        <v>12.65</v>
      </c>
      <c r="E9742" s="224">
        <v>0.59530000000000005</v>
      </c>
    </row>
    <row r="9743" spans="1:5" x14ac:dyDescent="0.2">
      <c r="A9743" s="223">
        <v>89355</v>
      </c>
      <c r="B9743" s="7" t="s">
        <v>9499</v>
      </c>
      <c r="C9743" s="60" t="s">
        <v>23</v>
      </c>
      <c r="D9743" s="61">
        <v>23.29</v>
      </c>
      <c r="E9743" s="224">
        <v>0.77590000000000003</v>
      </c>
    </row>
    <row r="9744" spans="1:5" x14ac:dyDescent="0.2">
      <c r="A9744" s="223">
        <v>89446</v>
      </c>
      <c r="B9744" s="7" t="s">
        <v>9500</v>
      </c>
      <c r="C9744" s="60" t="s">
        <v>23</v>
      </c>
      <c r="D9744" s="61">
        <v>6.78</v>
      </c>
      <c r="E9744" s="224">
        <v>0.1578</v>
      </c>
    </row>
    <row r="9745" spans="1:5" x14ac:dyDescent="0.2">
      <c r="A9745" s="223">
        <v>89402</v>
      </c>
      <c r="B9745" s="7" t="s">
        <v>9501</v>
      </c>
      <c r="C9745" s="60" t="s">
        <v>23</v>
      </c>
      <c r="D9745" s="61">
        <v>14.51</v>
      </c>
      <c r="E9745" s="224">
        <v>0.60170000000000001</v>
      </c>
    </row>
    <row r="9746" spans="1:5" x14ac:dyDescent="0.2">
      <c r="A9746" s="223">
        <v>89356</v>
      </c>
      <c r="B9746" s="7" t="s">
        <v>9502</v>
      </c>
      <c r="C9746" s="60" t="s">
        <v>23</v>
      </c>
      <c r="D9746" s="61">
        <v>26.84</v>
      </c>
      <c r="E9746" s="224">
        <v>0.7802</v>
      </c>
    </row>
    <row r="9747" spans="1:5" x14ac:dyDescent="0.2">
      <c r="A9747" s="223">
        <v>89447</v>
      </c>
      <c r="B9747" s="7" t="s">
        <v>9503</v>
      </c>
      <c r="C9747" s="60" t="s">
        <v>23</v>
      </c>
      <c r="D9747" s="61">
        <v>13.61</v>
      </c>
      <c r="E9747" s="224">
        <v>9.4799999999999995E-2</v>
      </c>
    </row>
    <row r="9748" spans="1:5" x14ac:dyDescent="0.2">
      <c r="A9748" s="223">
        <v>89403</v>
      </c>
      <c r="B9748" s="7" t="s">
        <v>9504</v>
      </c>
      <c r="C9748" s="60" t="s">
        <v>23</v>
      </c>
      <c r="D9748" s="61">
        <v>22.83</v>
      </c>
      <c r="E9748" s="224">
        <v>0.45639999999999997</v>
      </c>
    </row>
    <row r="9749" spans="1:5" x14ac:dyDescent="0.2">
      <c r="A9749" s="223">
        <v>89357</v>
      </c>
      <c r="B9749" s="7" t="s">
        <v>9505</v>
      </c>
      <c r="C9749" s="60" t="s">
        <v>23</v>
      </c>
      <c r="D9749" s="61">
        <v>37.520000000000003</v>
      </c>
      <c r="E9749" s="224">
        <v>0.66549999999999998</v>
      </c>
    </row>
    <row r="9750" spans="1:5" x14ac:dyDescent="0.2">
      <c r="A9750" s="223">
        <v>89448</v>
      </c>
      <c r="B9750" s="7" t="s">
        <v>9506</v>
      </c>
      <c r="C9750" s="60" t="s">
        <v>23</v>
      </c>
      <c r="D9750" s="61">
        <v>20.89</v>
      </c>
      <c r="E9750" s="224">
        <v>7.3700000000000002E-2</v>
      </c>
    </row>
    <row r="9751" spans="1:5" x14ac:dyDescent="0.2">
      <c r="A9751" s="223">
        <v>103978</v>
      </c>
      <c r="B9751" s="7" t="s">
        <v>9507</v>
      </c>
      <c r="C9751" s="60" t="s">
        <v>23</v>
      </c>
      <c r="D9751" s="61">
        <v>31.74</v>
      </c>
      <c r="E9751" s="224">
        <v>0.38879999999999998</v>
      </c>
    </row>
    <row r="9752" spans="1:5" x14ac:dyDescent="0.2">
      <c r="A9752" s="223">
        <v>89449</v>
      </c>
      <c r="B9752" s="7" t="s">
        <v>9508</v>
      </c>
      <c r="C9752" s="60" t="s">
        <v>23</v>
      </c>
      <c r="D9752" s="61">
        <v>23.09</v>
      </c>
      <c r="E9752" s="224">
        <v>8.1000000000000003E-2</v>
      </c>
    </row>
    <row r="9753" spans="1:5" x14ac:dyDescent="0.2">
      <c r="A9753" s="223">
        <v>103979</v>
      </c>
      <c r="B9753" s="7" t="s">
        <v>9509</v>
      </c>
      <c r="C9753" s="60" t="s">
        <v>23</v>
      </c>
      <c r="D9753" s="61">
        <v>36.03</v>
      </c>
      <c r="E9753" s="224">
        <v>0.40939999999999999</v>
      </c>
    </row>
    <row r="9754" spans="1:5" x14ac:dyDescent="0.2">
      <c r="A9754" s="223">
        <v>89450</v>
      </c>
      <c r="B9754" s="7" t="s">
        <v>9510</v>
      </c>
      <c r="C9754" s="60" t="s">
        <v>23</v>
      </c>
      <c r="D9754" s="61">
        <v>37.119999999999997</v>
      </c>
      <c r="E9754" s="224">
        <v>5.8999999999999997E-2</v>
      </c>
    </row>
    <row r="9755" spans="1:5" x14ac:dyDescent="0.2">
      <c r="A9755" s="223">
        <v>89451</v>
      </c>
      <c r="B9755" s="7" t="s">
        <v>9511</v>
      </c>
      <c r="C9755" s="60" t="s">
        <v>23</v>
      </c>
      <c r="D9755" s="61">
        <v>60.57</v>
      </c>
      <c r="E9755" s="224">
        <v>4.4900000000000002E-2</v>
      </c>
    </row>
    <row r="9756" spans="1:5" x14ac:dyDescent="0.2">
      <c r="A9756" s="223">
        <v>89452</v>
      </c>
      <c r="B9756" s="7" t="s">
        <v>9512</v>
      </c>
      <c r="C9756" s="60" t="s">
        <v>23</v>
      </c>
      <c r="D9756" s="61">
        <v>83.53</v>
      </c>
      <c r="E9756" s="224">
        <v>3.6400000000000002E-2</v>
      </c>
    </row>
    <row r="9757" spans="1:5" x14ac:dyDescent="0.2">
      <c r="A9757" s="223">
        <v>89394</v>
      </c>
      <c r="B9757" s="7" t="s">
        <v>9513</v>
      </c>
      <c r="C9757" s="60" t="s">
        <v>43</v>
      </c>
      <c r="D9757" s="61">
        <v>22.47</v>
      </c>
      <c r="E9757" s="224">
        <v>0.39429999999999998</v>
      </c>
    </row>
    <row r="9758" spans="1:5" x14ac:dyDescent="0.2">
      <c r="A9758" s="223">
        <v>89396</v>
      </c>
      <c r="B9758" s="7" t="s">
        <v>9514</v>
      </c>
      <c r="C9758" s="60" t="s">
        <v>43</v>
      </c>
      <c r="D9758" s="61">
        <v>24.66</v>
      </c>
      <c r="E9758" s="224">
        <v>0.39050000000000001</v>
      </c>
    </row>
    <row r="9759" spans="1:5" x14ac:dyDescent="0.2">
      <c r="A9759" s="223">
        <v>90374</v>
      </c>
      <c r="B9759" s="7" t="s">
        <v>9515</v>
      </c>
      <c r="C9759" s="60" t="s">
        <v>43</v>
      </c>
      <c r="D9759" s="61">
        <v>26.74</v>
      </c>
      <c r="E9759" s="224">
        <v>0.3886</v>
      </c>
    </row>
    <row r="9760" spans="1:5" x14ac:dyDescent="0.2">
      <c r="A9760" s="223">
        <v>89444</v>
      </c>
      <c r="B9760" s="7" t="s">
        <v>9516</v>
      </c>
      <c r="C9760" s="60" t="s">
        <v>43</v>
      </c>
      <c r="D9760" s="61">
        <v>29.33</v>
      </c>
      <c r="E9760" s="224">
        <v>0.34949999999999998</v>
      </c>
    </row>
    <row r="9761" spans="1:5" x14ac:dyDescent="0.2">
      <c r="A9761" s="223">
        <v>89399</v>
      </c>
      <c r="B9761" s="7" t="s">
        <v>9517</v>
      </c>
      <c r="C9761" s="60" t="s">
        <v>43</v>
      </c>
      <c r="D9761" s="61">
        <v>30.02</v>
      </c>
      <c r="E9761" s="224">
        <v>0.36409999999999998</v>
      </c>
    </row>
    <row r="9762" spans="1:5" x14ac:dyDescent="0.2">
      <c r="A9762" s="223">
        <v>89442</v>
      </c>
      <c r="B9762" s="7" t="s">
        <v>9518</v>
      </c>
      <c r="C9762" s="60" t="s">
        <v>43</v>
      </c>
      <c r="D9762" s="61">
        <v>16.23</v>
      </c>
      <c r="E9762" s="224">
        <v>0.57299999999999995</v>
      </c>
    </row>
    <row r="9763" spans="1:5" x14ac:dyDescent="0.2">
      <c r="A9763" s="223">
        <v>89397</v>
      </c>
      <c r="B9763" s="7" t="s">
        <v>9519</v>
      </c>
      <c r="C9763" s="60" t="s">
        <v>43</v>
      </c>
      <c r="D9763" s="61">
        <v>17.34</v>
      </c>
      <c r="E9763" s="224">
        <v>0.59919999999999995</v>
      </c>
    </row>
    <row r="9764" spans="1:5" x14ac:dyDescent="0.2">
      <c r="A9764" s="223">
        <v>89622</v>
      </c>
      <c r="B9764" s="7" t="s">
        <v>9520</v>
      </c>
      <c r="C9764" s="60" t="s">
        <v>43</v>
      </c>
      <c r="D9764" s="61">
        <v>17.05</v>
      </c>
      <c r="E9764" s="224">
        <v>0.33779999999999999</v>
      </c>
    </row>
    <row r="9765" spans="1:5" x14ac:dyDescent="0.2">
      <c r="A9765" s="223">
        <v>89445</v>
      </c>
      <c r="B9765" s="7" t="s">
        <v>9521</v>
      </c>
      <c r="C9765" s="60" t="s">
        <v>43</v>
      </c>
      <c r="D9765" s="61">
        <v>22.31</v>
      </c>
      <c r="E9765" s="224">
        <v>0.49080000000000001</v>
      </c>
    </row>
    <row r="9766" spans="1:5" x14ac:dyDescent="0.2">
      <c r="A9766" s="223">
        <v>89400</v>
      </c>
      <c r="B9766" s="7" t="s">
        <v>9522</v>
      </c>
      <c r="C9766" s="60" t="s">
        <v>43</v>
      </c>
      <c r="D9766" s="61">
        <v>23.62</v>
      </c>
      <c r="E9766" s="224">
        <v>0.51819999999999999</v>
      </c>
    </row>
    <row r="9767" spans="1:5" x14ac:dyDescent="0.2">
      <c r="A9767" s="223">
        <v>89624</v>
      </c>
      <c r="B9767" s="7" t="s">
        <v>9523</v>
      </c>
      <c r="C9767" s="60" t="s">
        <v>43</v>
      </c>
      <c r="D9767" s="61">
        <v>21.69</v>
      </c>
      <c r="E9767" s="224">
        <v>0.3241</v>
      </c>
    </row>
    <row r="9768" spans="1:5" x14ac:dyDescent="0.2">
      <c r="A9768" s="223">
        <v>104012</v>
      </c>
      <c r="B9768" s="7" t="s">
        <v>9524</v>
      </c>
      <c r="C9768" s="60" t="s">
        <v>43</v>
      </c>
      <c r="D9768" s="61">
        <v>27.76</v>
      </c>
      <c r="E9768" s="224">
        <v>0.46870000000000001</v>
      </c>
    </row>
    <row r="9769" spans="1:5" x14ac:dyDescent="0.2">
      <c r="A9769" s="223">
        <v>89627</v>
      </c>
      <c r="B9769" s="7" t="s">
        <v>9525</v>
      </c>
      <c r="C9769" s="60" t="s">
        <v>43</v>
      </c>
      <c r="D9769" s="61">
        <v>24.4</v>
      </c>
      <c r="E9769" s="224">
        <v>0.29709999999999998</v>
      </c>
    </row>
    <row r="9770" spans="1:5" x14ac:dyDescent="0.2">
      <c r="A9770" s="223">
        <v>104006</v>
      </c>
      <c r="B9770" s="7" t="s">
        <v>9526</v>
      </c>
      <c r="C9770" s="60" t="s">
        <v>43</v>
      </c>
      <c r="D9770" s="61">
        <v>29.98</v>
      </c>
      <c r="E9770" s="224">
        <v>0.42459999999999998</v>
      </c>
    </row>
    <row r="9771" spans="1:5" x14ac:dyDescent="0.2">
      <c r="A9771" s="223">
        <v>89626</v>
      </c>
      <c r="B9771" s="7" t="s">
        <v>9527</v>
      </c>
      <c r="C9771" s="60" t="s">
        <v>43</v>
      </c>
      <c r="D9771" s="61">
        <v>36.79</v>
      </c>
      <c r="E9771" s="224">
        <v>0.23130000000000001</v>
      </c>
    </row>
    <row r="9772" spans="1:5" x14ac:dyDescent="0.2">
      <c r="A9772" s="223">
        <v>104005</v>
      </c>
      <c r="B9772" s="7" t="s">
        <v>9528</v>
      </c>
      <c r="C9772" s="60" t="s">
        <v>43</v>
      </c>
      <c r="D9772" s="61">
        <v>43.86</v>
      </c>
      <c r="E9772" s="224">
        <v>0.35289999999999999</v>
      </c>
    </row>
    <row r="9773" spans="1:5" x14ac:dyDescent="0.2">
      <c r="A9773" s="223">
        <v>89439</v>
      </c>
      <c r="B9773" s="7" t="s">
        <v>9529</v>
      </c>
      <c r="C9773" s="60" t="s">
        <v>43</v>
      </c>
      <c r="D9773" s="61">
        <v>13.53</v>
      </c>
      <c r="E9773" s="224">
        <v>0.63639999999999997</v>
      </c>
    </row>
    <row r="9774" spans="1:5" x14ac:dyDescent="0.2">
      <c r="A9774" s="223">
        <v>89421</v>
      </c>
      <c r="B9774" s="7" t="s">
        <v>9530</v>
      </c>
      <c r="C9774" s="60" t="s">
        <v>43</v>
      </c>
      <c r="D9774" s="61">
        <v>14.03</v>
      </c>
      <c r="E9774" s="224">
        <v>0.30580000000000002</v>
      </c>
    </row>
    <row r="9775" spans="1:5" x14ac:dyDescent="0.2">
      <c r="A9775" s="223">
        <v>89375</v>
      </c>
      <c r="B9775" s="7" t="s">
        <v>9531</v>
      </c>
      <c r="C9775" s="60" t="s">
        <v>43</v>
      </c>
      <c r="D9775" s="61">
        <v>14.55</v>
      </c>
      <c r="E9775" s="224">
        <v>0.3306</v>
      </c>
    </row>
    <row r="9776" spans="1:5" x14ac:dyDescent="0.2">
      <c r="A9776" s="223">
        <v>89536</v>
      </c>
      <c r="B9776" s="7" t="s">
        <v>9532</v>
      </c>
      <c r="C9776" s="60" t="s">
        <v>43</v>
      </c>
      <c r="D9776" s="61">
        <v>14.49</v>
      </c>
      <c r="E9776" s="224">
        <v>0.1787</v>
      </c>
    </row>
    <row r="9777" spans="1:5" x14ac:dyDescent="0.2">
      <c r="A9777" s="223">
        <v>89428</v>
      </c>
      <c r="B9777" s="7" t="s">
        <v>9533</v>
      </c>
      <c r="C9777" s="60" t="s">
        <v>43</v>
      </c>
      <c r="D9777" s="61">
        <v>16.93</v>
      </c>
      <c r="E9777" s="224">
        <v>0.29470000000000002</v>
      </c>
    </row>
    <row r="9778" spans="1:5" x14ac:dyDescent="0.2">
      <c r="A9778" s="223">
        <v>89382</v>
      </c>
      <c r="B9778" s="7" t="s">
        <v>9534</v>
      </c>
      <c r="C9778" s="60" t="s">
        <v>43</v>
      </c>
      <c r="D9778" s="61">
        <v>17.52</v>
      </c>
      <c r="E9778" s="224">
        <v>0.31790000000000002</v>
      </c>
    </row>
    <row r="9779" spans="1:5" x14ac:dyDescent="0.2">
      <c r="A9779" s="223">
        <v>89552</v>
      </c>
      <c r="B9779" s="7" t="s">
        <v>9535</v>
      </c>
      <c r="C9779" s="60" t="s">
        <v>43</v>
      </c>
      <c r="D9779" s="61">
        <v>22.74</v>
      </c>
      <c r="E9779" s="224">
        <v>0.1394</v>
      </c>
    </row>
    <row r="9780" spans="1:5" x14ac:dyDescent="0.2">
      <c r="A9780" s="223">
        <v>89435</v>
      </c>
      <c r="B9780" s="7" t="s">
        <v>9536</v>
      </c>
      <c r="C9780" s="60" t="s">
        <v>43</v>
      </c>
      <c r="D9780" s="61">
        <v>25.57</v>
      </c>
      <c r="E9780" s="224">
        <v>0.23269999999999999</v>
      </c>
    </row>
    <row r="9781" spans="1:5" x14ac:dyDescent="0.2">
      <c r="A9781" s="223">
        <v>89390</v>
      </c>
      <c r="B9781" s="7" t="s">
        <v>9537</v>
      </c>
      <c r="C9781" s="60" t="s">
        <v>43</v>
      </c>
      <c r="D9781" s="61">
        <v>26.28</v>
      </c>
      <c r="E9781" s="224">
        <v>0.253</v>
      </c>
    </row>
    <row r="9782" spans="1:5" x14ac:dyDescent="0.2">
      <c r="A9782" s="223">
        <v>89568</v>
      </c>
      <c r="B9782" s="7" t="s">
        <v>9538</v>
      </c>
      <c r="C9782" s="60" t="s">
        <v>43</v>
      </c>
      <c r="D9782" s="61">
        <v>40.17</v>
      </c>
      <c r="E9782" s="224">
        <v>9.5100000000000004E-2</v>
      </c>
    </row>
    <row r="9783" spans="1:5" x14ac:dyDescent="0.2">
      <c r="A9783" s="223">
        <v>103990</v>
      </c>
      <c r="B9783" s="7" t="s">
        <v>9539</v>
      </c>
      <c r="C9783" s="60" t="s">
        <v>43</v>
      </c>
      <c r="D9783" s="61">
        <v>43.46</v>
      </c>
      <c r="E9783" s="224">
        <v>0.16220000000000001</v>
      </c>
    </row>
    <row r="9784" spans="1:5" x14ac:dyDescent="0.2">
      <c r="A9784" s="223">
        <v>89594</v>
      </c>
      <c r="B9784" s="7" t="s">
        <v>9540</v>
      </c>
      <c r="C9784" s="60" t="s">
        <v>43</v>
      </c>
      <c r="D9784" s="61">
        <v>44.52</v>
      </c>
      <c r="E9784" s="224">
        <v>0.1047</v>
      </c>
    </row>
    <row r="9785" spans="1:5" x14ac:dyDescent="0.2">
      <c r="A9785" s="223">
        <v>103997</v>
      </c>
      <c r="B9785" s="7" t="s">
        <v>9541</v>
      </c>
      <c r="C9785" s="60" t="s">
        <v>43</v>
      </c>
      <c r="D9785" s="61">
        <v>48.35</v>
      </c>
      <c r="E9785" s="224">
        <v>0.1741</v>
      </c>
    </row>
    <row r="9786" spans="1:5" x14ac:dyDescent="0.2">
      <c r="A9786" s="223">
        <v>89609</v>
      </c>
      <c r="B9786" s="7" t="s">
        <v>9542</v>
      </c>
      <c r="C9786" s="60" t="s">
        <v>43</v>
      </c>
      <c r="D9786" s="61">
        <v>104.57</v>
      </c>
      <c r="E9786" s="224">
        <v>5.2699999999999997E-2</v>
      </c>
    </row>
    <row r="9787" spans="1:5" x14ac:dyDescent="0.2">
      <c r="A9787" s="223">
        <v>89612</v>
      </c>
      <c r="B9787" s="7" t="s">
        <v>9543</v>
      </c>
      <c r="C9787" s="60" t="s">
        <v>43</v>
      </c>
      <c r="D9787" s="61">
        <v>205.82</v>
      </c>
      <c r="E9787" s="224">
        <v>3.27E-2</v>
      </c>
    </row>
    <row r="9788" spans="1:5" x14ac:dyDescent="0.2">
      <c r="A9788" s="223">
        <v>89615</v>
      </c>
      <c r="B9788" s="7" t="s">
        <v>9544</v>
      </c>
      <c r="C9788" s="60" t="s">
        <v>43</v>
      </c>
      <c r="D9788" s="61">
        <v>243.16</v>
      </c>
      <c r="E9788" s="224">
        <v>3.1199999999999999E-2</v>
      </c>
    </row>
    <row r="9789" spans="1:5" x14ac:dyDescent="0.2">
      <c r="A9789" s="223">
        <v>89747</v>
      </c>
      <c r="B9789" s="7" t="s">
        <v>9545</v>
      </c>
      <c r="C9789" s="60" t="s">
        <v>43</v>
      </c>
      <c r="D9789" s="61">
        <v>37.01</v>
      </c>
      <c r="E9789" s="224">
        <v>0.1235</v>
      </c>
    </row>
    <row r="9790" spans="1:5" x14ac:dyDescent="0.2">
      <c r="A9790" s="223">
        <v>89656</v>
      </c>
      <c r="B9790" s="7" t="s">
        <v>9546</v>
      </c>
      <c r="C9790" s="60" t="s">
        <v>43</v>
      </c>
      <c r="D9790" s="61">
        <v>28</v>
      </c>
      <c r="E9790" s="224">
        <v>0.14460000000000001</v>
      </c>
    </row>
    <row r="9791" spans="1:5" x14ac:dyDescent="0.2">
      <c r="A9791" s="223">
        <v>89663</v>
      </c>
      <c r="B9791" s="7" t="s">
        <v>9547</v>
      </c>
      <c r="C9791" s="60" t="s">
        <v>43</v>
      </c>
      <c r="D9791" s="61">
        <v>37.56</v>
      </c>
      <c r="E9791" s="224">
        <v>0.1363</v>
      </c>
    </row>
    <row r="9792" spans="1:5" x14ac:dyDescent="0.2">
      <c r="A9792" s="223">
        <v>89759</v>
      </c>
      <c r="B9792" s="7" t="s">
        <v>9548</v>
      </c>
      <c r="C9792" s="60" t="s">
        <v>43</v>
      </c>
      <c r="D9792" s="61">
        <v>14.34</v>
      </c>
      <c r="E9792" s="224">
        <v>0.34799999999999998</v>
      </c>
    </row>
    <row r="9793" spans="1:5" x14ac:dyDescent="0.2">
      <c r="A9793" s="223">
        <v>89832</v>
      </c>
      <c r="B9793" s="7" t="s">
        <v>9549</v>
      </c>
      <c r="C9793" s="60" t="s">
        <v>43</v>
      </c>
      <c r="D9793" s="61">
        <v>51.85</v>
      </c>
      <c r="E9793" s="224">
        <v>0.1148</v>
      </c>
    </row>
    <row r="9794" spans="1:5" x14ac:dyDescent="0.2">
      <c r="A9794" s="223">
        <v>89666</v>
      </c>
      <c r="B9794" s="7" t="s">
        <v>9550</v>
      </c>
      <c r="C9794" s="60" t="s">
        <v>43</v>
      </c>
      <c r="D9794" s="61">
        <v>9.06</v>
      </c>
      <c r="E9794" s="224">
        <v>0.50549999999999995</v>
      </c>
    </row>
    <row r="9795" spans="1:5" x14ac:dyDescent="0.2">
      <c r="A9795" s="223">
        <v>89678</v>
      </c>
      <c r="B9795" s="7" t="s">
        <v>9551</v>
      </c>
      <c r="C9795" s="60" t="s">
        <v>43</v>
      </c>
      <c r="D9795" s="61">
        <v>14.93</v>
      </c>
      <c r="E9795" s="224">
        <v>0.37369999999999998</v>
      </c>
    </row>
    <row r="9796" spans="1:5" x14ac:dyDescent="0.2">
      <c r="A9796" s="223">
        <v>89764</v>
      </c>
      <c r="B9796" s="7" t="s">
        <v>9552</v>
      </c>
      <c r="C9796" s="60" t="s">
        <v>43</v>
      </c>
      <c r="D9796" s="61">
        <v>46.49</v>
      </c>
      <c r="E9796" s="224">
        <v>0.1265</v>
      </c>
    </row>
    <row r="9797" spans="1:5" x14ac:dyDescent="0.2">
      <c r="A9797" s="223">
        <v>89689</v>
      </c>
      <c r="B9797" s="7" t="s">
        <v>9553</v>
      </c>
      <c r="C9797" s="60" t="s">
        <v>43</v>
      </c>
      <c r="D9797" s="61">
        <v>47.19</v>
      </c>
      <c r="E9797" s="224">
        <v>0.1394</v>
      </c>
    </row>
    <row r="9798" spans="1:5" x14ac:dyDescent="0.2">
      <c r="A9798" s="223">
        <v>89655</v>
      </c>
      <c r="B9798" s="7" t="s">
        <v>9554</v>
      </c>
      <c r="C9798" s="60" t="s">
        <v>43</v>
      </c>
      <c r="D9798" s="61">
        <v>30.06</v>
      </c>
      <c r="E9798" s="224">
        <v>0.13469999999999999</v>
      </c>
    </row>
    <row r="9799" spans="1:5" x14ac:dyDescent="0.2">
      <c r="A9799" s="223">
        <v>89662</v>
      </c>
      <c r="B9799" s="7" t="s">
        <v>9555</v>
      </c>
      <c r="C9799" s="60" t="s">
        <v>43</v>
      </c>
      <c r="D9799" s="61">
        <v>38.97</v>
      </c>
      <c r="E9799" s="224">
        <v>0.11749999999999999</v>
      </c>
    </row>
    <row r="9800" spans="1:5" x14ac:dyDescent="0.2">
      <c r="A9800" s="223">
        <v>89758</v>
      </c>
      <c r="B9800" s="7" t="s">
        <v>9556</v>
      </c>
      <c r="C9800" s="60" t="s">
        <v>43</v>
      </c>
      <c r="D9800" s="61">
        <v>46.2</v>
      </c>
      <c r="E9800" s="224">
        <v>0.1123</v>
      </c>
    </row>
    <row r="9801" spans="1:5" x14ac:dyDescent="0.2">
      <c r="A9801" s="223">
        <v>89676</v>
      </c>
      <c r="B9801" s="7" t="s">
        <v>9557</v>
      </c>
      <c r="C9801" s="60" t="s">
        <v>43</v>
      </c>
      <c r="D9801" s="61">
        <v>46.22</v>
      </c>
      <c r="E9801" s="224">
        <v>0.12570000000000001</v>
      </c>
    </row>
    <row r="9802" spans="1:5" x14ac:dyDescent="0.2">
      <c r="A9802" s="223">
        <v>89818</v>
      </c>
      <c r="B9802" s="7" t="s">
        <v>9558</v>
      </c>
      <c r="C9802" s="60" t="s">
        <v>43</v>
      </c>
      <c r="D9802" s="61">
        <v>67.25</v>
      </c>
      <c r="E9802" s="224">
        <v>4.9099999999999998E-2</v>
      </c>
    </row>
    <row r="9803" spans="1:5" x14ac:dyDescent="0.2">
      <c r="A9803" s="223">
        <v>89763</v>
      </c>
      <c r="B9803" s="7" t="s">
        <v>9559</v>
      </c>
      <c r="C9803" s="60" t="s">
        <v>43</v>
      </c>
      <c r="D9803" s="61">
        <v>70.099999999999994</v>
      </c>
      <c r="E9803" s="224">
        <v>8.77E-2</v>
      </c>
    </row>
    <row r="9804" spans="1:5" x14ac:dyDescent="0.2">
      <c r="A9804" s="223">
        <v>89686</v>
      </c>
      <c r="B9804" s="7" t="s">
        <v>9560</v>
      </c>
      <c r="C9804" s="60" t="s">
        <v>43</v>
      </c>
      <c r="D9804" s="61">
        <v>70.83</v>
      </c>
      <c r="E9804" s="224">
        <v>9.7100000000000006E-2</v>
      </c>
    </row>
    <row r="9805" spans="1:5" x14ac:dyDescent="0.2">
      <c r="A9805" s="223">
        <v>104029</v>
      </c>
      <c r="B9805" s="7" t="s">
        <v>9561</v>
      </c>
      <c r="C9805" s="60" t="s">
        <v>43</v>
      </c>
      <c r="D9805" s="61">
        <v>84.39</v>
      </c>
      <c r="E9805" s="224">
        <v>8.1100000000000005E-2</v>
      </c>
    </row>
    <row r="9806" spans="1:5" x14ac:dyDescent="0.2">
      <c r="A9806" s="223">
        <v>89831</v>
      </c>
      <c r="B9806" s="7" t="s">
        <v>9562</v>
      </c>
      <c r="C9806" s="60" t="s">
        <v>43</v>
      </c>
      <c r="D9806" s="61">
        <v>81.28</v>
      </c>
      <c r="E9806" s="224">
        <v>4.5900000000000003E-2</v>
      </c>
    </row>
    <row r="9807" spans="1:5" x14ac:dyDescent="0.2">
      <c r="A9807" s="223">
        <v>89668</v>
      </c>
      <c r="B9807" s="7" t="s">
        <v>9563</v>
      </c>
      <c r="C9807" s="60" t="s">
        <v>43</v>
      </c>
      <c r="D9807" s="61">
        <v>36.659999999999997</v>
      </c>
      <c r="E9807" s="224">
        <v>0.1353</v>
      </c>
    </row>
    <row r="9808" spans="1:5" x14ac:dyDescent="0.2">
      <c r="A9808" s="223">
        <v>89639</v>
      </c>
      <c r="B9808" s="7" t="s">
        <v>9564</v>
      </c>
      <c r="C9808" s="60" t="s">
        <v>43</v>
      </c>
      <c r="D9808" s="61">
        <v>14.88</v>
      </c>
      <c r="E9808" s="224">
        <v>0.40789999999999998</v>
      </c>
    </row>
    <row r="9809" spans="1:5" x14ac:dyDescent="0.2">
      <c r="A9809" s="223">
        <v>89721</v>
      </c>
      <c r="B9809" s="7" t="s">
        <v>9565</v>
      </c>
      <c r="C9809" s="60" t="s">
        <v>43</v>
      </c>
      <c r="D9809" s="61">
        <v>19.559999999999999</v>
      </c>
      <c r="E9809" s="224">
        <v>0.35070000000000001</v>
      </c>
    </row>
    <row r="9810" spans="1:5" x14ac:dyDescent="0.2">
      <c r="A9810" s="223">
        <v>89643</v>
      </c>
      <c r="B9810" s="7" t="s">
        <v>9566</v>
      </c>
      <c r="C9810" s="60" t="s">
        <v>43</v>
      </c>
      <c r="D9810" s="61">
        <v>20.38</v>
      </c>
      <c r="E9810" s="224">
        <v>0.37680000000000002</v>
      </c>
    </row>
    <row r="9811" spans="1:5" x14ac:dyDescent="0.2">
      <c r="A9811" s="223">
        <v>89727</v>
      </c>
      <c r="B9811" s="7" t="s">
        <v>9567</v>
      </c>
      <c r="C9811" s="60" t="s">
        <v>43</v>
      </c>
      <c r="D9811" s="61">
        <v>30</v>
      </c>
      <c r="E9811" s="224">
        <v>0.27</v>
      </c>
    </row>
    <row r="9812" spans="1:5" x14ac:dyDescent="0.2">
      <c r="A9812" s="223">
        <v>89648</v>
      </c>
      <c r="B9812" s="7" t="s">
        <v>9568</v>
      </c>
      <c r="C9812" s="60" t="s">
        <v>43</v>
      </c>
      <c r="D9812" s="61">
        <v>30.96</v>
      </c>
      <c r="E9812" s="224">
        <v>0.29260000000000003</v>
      </c>
    </row>
    <row r="9813" spans="1:5" x14ac:dyDescent="0.2">
      <c r="A9813" s="223">
        <v>89749</v>
      </c>
      <c r="B9813" s="7" t="s">
        <v>9569</v>
      </c>
      <c r="C9813" s="60" t="s">
        <v>43</v>
      </c>
      <c r="D9813" s="61">
        <v>20.8</v>
      </c>
      <c r="E9813" s="224">
        <v>0.21970000000000001</v>
      </c>
    </row>
    <row r="9814" spans="1:5" x14ac:dyDescent="0.2">
      <c r="A9814" s="223">
        <v>89657</v>
      </c>
      <c r="B9814" s="7" t="s">
        <v>9570</v>
      </c>
      <c r="C9814" s="60" t="s">
        <v>43</v>
      </c>
      <c r="D9814" s="61">
        <v>17.260000000000002</v>
      </c>
      <c r="E9814" s="224">
        <v>0.2346</v>
      </c>
    </row>
    <row r="9815" spans="1:5" x14ac:dyDescent="0.2">
      <c r="A9815" s="223">
        <v>89664</v>
      </c>
      <c r="B9815" s="7" t="s">
        <v>9571</v>
      </c>
      <c r="C9815" s="60" t="s">
        <v>43</v>
      </c>
      <c r="D9815" s="61">
        <v>21.35</v>
      </c>
      <c r="E9815" s="224">
        <v>0.23980000000000001</v>
      </c>
    </row>
    <row r="9816" spans="1:5" x14ac:dyDescent="0.2">
      <c r="A9816" s="223">
        <v>89638</v>
      </c>
      <c r="B9816" s="7" t="s">
        <v>9572</v>
      </c>
      <c r="C9816" s="60" t="s">
        <v>43</v>
      </c>
      <c r="D9816" s="61">
        <v>14.07</v>
      </c>
      <c r="E9816" s="224">
        <v>0.43140000000000001</v>
      </c>
    </row>
    <row r="9817" spans="1:5" x14ac:dyDescent="0.2">
      <c r="A9817" s="223">
        <v>89720</v>
      </c>
      <c r="B9817" s="7" t="s">
        <v>9573</v>
      </c>
      <c r="C9817" s="60" t="s">
        <v>43</v>
      </c>
      <c r="D9817" s="61">
        <v>17.95</v>
      </c>
      <c r="E9817" s="224">
        <v>0.38219999999999998</v>
      </c>
    </row>
    <row r="9818" spans="1:5" x14ac:dyDescent="0.2">
      <c r="A9818" s="223">
        <v>89642</v>
      </c>
      <c r="B9818" s="7" t="s">
        <v>9574</v>
      </c>
      <c r="C9818" s="60" t="s">
        <v>43</v>
      </c>
      <c r="D9818" s="61">
        <v>18.77</v>
      </c>
      <c r="E9818" s="224">
        <v>0.40920000000000001</v>
      </c>
    </row>
    <row r="9819" spans="1:5" x14ac:dyDescent="0.2">
      <c r="A9819" s="223">
        <v>89725</v>
      </c>
      <c r="B9819" s="7" t="s">
        <v>9575</v>
      </c>
      <c r="C9819" s="60" t="s">
        <v>43</v>
      </c>
      <c r="D9819" s="61">
        <v>23.7</v>
      </c>
      <c r="E9819" s="224">
        <v>0.34179999999999999</v>
      </c>
    </row>
    <row r="9820" spans="1:5" x14ac:dyDescent="0.2">
      <c r="A9820" s="223">
        <v>89647</v>
      </c>
      <c r="B9820" s="7" t="s">
        <v>9576</v>
      </c>
      <c r="C9820" s="60" t="s">
        <v>43</v>
      </c>
      <c r="D9820" s="61">
        <v>24.66</v>
      </c>
      <c r="E9820" s="224">
        <v>0.3674</v>
      </c>
    </row>
    <row r="9821" spans="1:5" x14ac:dyDescent="0.2">
      <c r="A9821" s="223">
        <v>89780</v>
      </c>
      <c r="B9821" s="7" t="s">
        <v>9577</v>
      </c>
      <c r="C9821" s="60" t="s">
        <v>43</v>
      </c>
      <c r="D9821" s="61">
        <v>30.09</v>
      </c>
      <c r="E9821" s="224">
        <v>0.16980000000000001</v>
      </c>
    </row>
    <row r="9822" spans="1:5" x14ac:dyDescent="0.2">
      <c r="A9822" s="223">
        <v>89734</v>
      </c>
      <c r="B9822" s="7" t="s">
        <v>9578</v>
      </c>
      <c r="C9822" s="60" t="s">
        <v>43</v>
      </c>
      <c r="D9822" s="61">
        <v>34.520000000000003</v>
      </c>
      <c r="E9822" s="224">
        <v>0.27639999999999998</v>
      </c>
    </row>
    <row r="9823" spans="1:5" x14ac:dyDescent="0.2">
      <c r="A9823" s="223">
        <v>89650</v>
      </c>
      <c r="B9823" s="7" t="s">
        <v>9579</v>
      </c>
      <c r="C9823" s="60" t="s">
        <v>43</v>
      </c>
      <c r="D9823" s="61">
        <v>35.65</v>
      </c>
      <c r="E9823" s="224">
        <v>0.29930000000000001</v>
      </c>
    </row>
    <row r="9824" spans="1:5" x14ac:dyDescent="0.2">
      <c r="A9824" s="223">
        <v>89787</v>
      </c>
      <c r="B9824" s="7" t="s">
        <v>9580</v>
      </c>
      <c r="C9824" s="60" t="s">
        <v>43</v>
      </c>
      <c r="D9824" s="61">
        <v>45.11</v>
      </c>
      <c r="E9824" s="224">
        <v>0.13350000000000001</v>
      </c>
    </row>
    <row r="9825" spans="1:5" x14ac:dyDescent="0.2">
      <c r="A9825" s="223">
        <v>104024</v>
      </c>
      <c r="B9825" s="7" t="s">
        <v>9581</v>
      </c>
      <c r="C9825" s="60" t="s">
        <v>43</v>
      </c>
      <c r="D9825" s="61">
        <v>50.08</v>
      </c>
      <c r="E9825" s="224">
        <v>0.21940000000000001</v>
      </c>
    </row>
    <row r="9826" spans="1:5" x14ac:dyDescent="0.2">
      <c r="A9826" s="223">
        <v>89789</v>
      </c>
      <c r="B9826" s="7" t="s">
        <v>9582</v>
      </c>
      <c r="C9826" s="60" t="s">
        <v>43</v>
      </c>
      <c r="D9826" s="61">
        <v>84.25</v>
      </c>
      <c r="E9826" s="224">
        <v>8.9300000000000004E-2</v>
      </c>
    </row>
    <row r="9827" spans="1:5" x14ac:dyDescent="0.2">
      <c r="A9827" s="223">
        <v>89791</v>
      </c>
      <c r="B9827" s="7" t="s">
        <v>9583</v>
      </c>
      <c r="C9827" s="60" t="s">
        <v>43</v>
      </c>
      <c r="D9827" s="61">
        <v>191.86</v>
      </c>
      <c r="E9827" s="224">
        <v>5.1700000000000003E-2</v>
      </c>
    </row>
    <row r="9828" spans="1:5" x14ac:dyDescent="0.2">
      <c r="A9828" s="223">
        <v>89793</v>
      </c>
      <c r="B9828" s="7" t="s">
        <v>9584</v>
      </c>
      <c r="C9828" s="60" t="s">
        <v>43</v>
      </c>
      <c r="D9828" s="61">
        <v>277.54000000000002</v>
      </c>
      <c r="E9828" s="224">
        <v>4.2900000000000001E-2</v>
      </c>
    </row>
    <row r="9829" spans="1:5" x14ac:dyDescent="0.2">
      <c r="A9829" s="223">
        <v>89637</v>
      </c>
      <c r="B9829" s="7" t="s">
        <v>9585</v>
      </c>
      <c r="C9829" s="60" t="s">
        <v>43</v>
      </c>
      <c r="D9829" s="61">
        <v>12.92</v>
      </c>
      <c r="E9829" s="224">
        <v>0.4698</v>
      </c>
    </row>
    <row r="9830" spans="1:5" x14ac:dyDescent="0.2">
      <c r="A9830" s="223">
        <v>89719</v>
      </c>
      <c r="B9830" s="7" t="s">
        <v>9586</v>
      </c>
      <c r="C9830" s="60" t="s">
        <v>43</v>
      </c>
      <c r="D9830" s="61">
        <v>15.92</v>
      </c>
      <c r="E9830" s="224">
        <v>0.43090000000000001</v>
      </c>
    </row>
    <row r="9831" spans="1:5" x14ac:dyDescent="0.2">
      <c r="A9831" s="223">
        <v>89641</v>
      </c>
      <c r="B9831" s="7" t="s">
        <v>9587</v>
      </c>
      <c r="C9831" s="60" t="s">
        <v>43</v>
      </c>
      <c r="D9831" s="61">
        <v>16.739999999999998</v>
      </c>
      <c r="E9831" s="224">
        <v>0.45879999999999999</v>
      </c>
    </row>
    <row r="9832" spans="1:5" x14ac:dyDescent="0.2">
      <c r="A9832" s="223">
        <v>89723</v>
      </c>
      <c r="B9832" s="7" t="s">
        <v>9588</v>
      </c>
      <c r="C9832" s="60" t="s">
        <v>43</v>
      </c>
      <c r="D9832" s="61">
        <v>24.54</v>
      </c>
      <c r="E9832" s="224">
        <v>0.3301</v>
      </c>
    </row>
    <row r="9833" spans="1:5" x14ac:dyDescent="0.2">
      <c r="A9833" s="223">
        <v>89646</v>
      </c>
      <c r="B9833" s="7" t="s">
        <v>9589</v>
      </c>
      <c r="C9833" s="60" t="s">
        <v>43</v>
      </c>
      <c r="D9833" s="61">
        <v>25.5</v>
      </c>
      <c r="E9833" s="224">
        <v>0.3553</v>
      </c>
    </row>
    <row r="9834" spans="1:5" x14ac:dyDescent="0.2">
      <c r="A9834" s="223">
        <v>89777</v>
      </c>
      <c r="B9834" s="7" t="s">
        <v>9590</v>
      </c>
      <c r="C9834" s="60" t="s">
        <v>43</v>
      </c>
      <c r="D9834" s="61">
        <v>32.15</v>
      </c>
      <c r="E9834" s="224">
        <v>0.15890000000000001</v>
      </c>
    </row>
    <row r="9835" spans="1:5" x14ac:dyDescent="0.2">
      <c r="A9835" s="223">
        <v>89729</v>
      </c>
      <c r="B9835" s="7" t="s">
        <v>9591</v>
      </c>
      <c r="C9835" s="60" t="s">
        <v>43</v>
      </c>
      <c r="D9835" s="61">
        <v>36.58</v>
      </c>
      <c r="E9835" s="224">
        <v>0.26079999999999998</v>
      </c>
    </row>
    <row r="9836" spans="1:5" x14ac:dyDescent="0.2">
      <c r="A9836" s="223">
        <v>89649</v>
      </c>
      <c r="B9836" s="7" t="s">
        <v>9592</v>
      </c>
      <c r="C9836" s="60" t="s">
        <v>43</v>
      </c>
      <c r="D9836" s="61">
        <v>37.71</v>
      </c>
      <c r="E9836" s="224">
        <v>0.28289999999999998</v>
      </c>
    </row>
    <row r="9837" spans="1:5" x14ac:dyDescent="0.2">
      <c r="A9837" s="223">
        <v>89781</v>
      </c>
      <c r="B9837" s="7" t="s">
        <v>9593</v>
      </c>
      <c r="C9837" s="60" t="s">
        <v>43</v>
      </c>
      <c r="D9837" s="61">
        <v>45.62</v>
      </c>
      <c r="E9837" s="224">
        <v>0.13200000000000001</v>
      </c>
    </row>
    <row r="9838" spans="1:5" x14ac:dyDescent="0.2">
      <c r="A9838" s="223">
        <v>104023</v>
      </c>
      <c r="B9838" s="7" t="s">
        <v>9594</v>
      </c>
      <c r="C9838" s="60" t="s">
        <v>43</v>
      </c>
      <c r="D9838" s="61">
        <v>50.59</v>
      </c>
      <c r="E9838" s="224">
        <v>0.2172</v>
      </c>
    </row>
    <row r="9839" spans="1:5" x14ac:dyDescent="0.2">
      <c r="A9839" s="223">
        <v>89788</v>
      </c>
      <c r="B9839" s="7" t="s">
        <v>9595</v>
      </c>
      <c r="C9839" s="60" t="s">
        <v>43</v>
      </c>
      <c r="D9839" s="61">
        <v>99.33</v>
      </c>
      <c r="E9839" s="224">
        <v>7.5700000000000003E-2</v>
      </c>
    </row>
    <row r="9840" spans="1:5" x14ac:dyDescent="0.2">
      <c r="A9840" s="223">
        <v>89790</v>
      </c>
      <c r="B9840" s="7" t="s">
        <v>9596</v>
      </c>
      <c r="C9840" s="60" t="s">
        <v>43</v>
      </c>
      <c r="D9840" s="61">
        <v>198.68</v>
      </c>
      <c r="E9840" s="224">
        <v>4.99E-2</v>
      </c>
    </row>
    <row r="9841" spans="1:5" x14ac:dyDescent="0.2">
      <c r="A9841" s="223">
        <v>89792</v>
      </c>
      <c r="B9841" s="7" t="s">
        <v>9597</v>
      </c>
      <c r="C9841" s="60" t="s">
        <v>43</v>
      </c>
      <c r="D9841" s="61">
        <v>235.1</v>
      </c>
      <c r="E9841" s="224">
        <v>5.0700000000000002E-2</v>
      </c>
    </row>
    <row r="9842" spans="1:5" x14ac:dyDescent="0.2">
      <c r="A9842" s="223">
        <v>89640</v>
      </c>
      <c r="B9842" s="7" t="s">
        <v>9598</v>
      </c>
      <c r="C9842" s="60" t="s">
        <v>43</v>
      </c>
      <c r="D9842" s="61">
        <v>23.61</v>
      </c>
      <c r="E9842" s="224">
        <v>0.2571</v>
      </c>
    </row>
    <row r="9843" spans="1:5" x14ac:dyDescent="0.2">
      <c r="A9843" s="223">
        <v>89644</v>
      </c>
      <c r="B9843" s="7" t="s">
        <v>9599</v>
      </c>
      <c r="C9843" s="60" t="s">
        <v>43</v>
      </c>
      <c r="D9843" s="61">
        <v>28.89</v>
      </c>
      <c r="E9843" s="224">
        <v>0.23810000000000001</v>
      </c>
    </row>
    <row r="9844" spans="1:5" x14ac:dyDescent="0.2">
      <c r="A9844" s="223">
        <v>89645</v>
      </c>
      <c r="B9844" s="7" t="s">
        <v>9600</v>
      </c>
      <c r="C9844" s="60" t="s">
        <v>43</v>
      </c>
      <c r="D9844" s="61">
        <v>40.5</v>
      </c>
      <c r="E9844" s="224">
        <v>0.1837</v>
      </c>
    </row>
    <row r="9845" spans="1:5" x14ac:dyDescent="0.2">
      <c r="A9845" s="223">
        <v>89652</v>
      </c>
      <c r="B9845" s="7" t="s">
        <v>9601</v>
      </c>
      <c r="C9845" s="60" t="s">
        <v>43</v>
      </c>
      <c r="D9845" s="61">
        <v>15.21</v>
      </c>
      <c r="E9845" s="224">
        <v>0.26629999999999998</v>
      </c>
    </row>
    <row r="9846" spans="1:5" x14ac:dyDescent="0.2">
      <c r="A9846" s="223">
        <v>89738</v>
      </c>
      <c r="B9846" s="7" t="s">
        <v>9602</v>
      </c>
      <c r="C9846" s="60" t="s">
        <v>43</v>
      </c>
      <c r="D9846" s="61">
        <v>20.89</v>
      </c>
      <c r="E9846" s="224">
        <v>0.21879999999999999</v>
      </c>
    </row>
    <row r="9847" spans="1:5" x14ac:dyDescent="0.2">
      <c r="A9847" s="223">
        <v>89659</v>
      </c>
      <c r="B9847" s="7" t="s">
        <v>9603</v>
      </c>
      <c r="C9847" s="60" t="s">
        <v>43</v>
      </c>
      <c r="D9847" s="61">
        <v>21.44</v>
      </c>
      <c r="E9847" s="224">
        <v>0.23880000000000001</v>
      </c>
    </row>
    <row r="9848" spans="1:5" x14ac:dyDescent="0.2">
      <c r="A9848" s="223">
        <v>89756</v>
      </c>
      <c r="B9848" s="7" t="s">
        <v>9604</v>
      </c>
      <c r="C9848" s="60" t="s">
        <v>43</v>
      </c>
      <c r="D9848" s="61">
        <v>29</v>
      </c>
      <c r="E9848" s="224">
        <v>0.1862</v>
      </c>
    </row>
    <row r="9849" spans="1:5" x14ac:dyDescent="0.2">
      <c r="A9849" s="223">
        <v>89672</v>
      </c>
      <c r="B9849" s="7" t="s">
        <v>9605</v>
      </c>
      <c r="C9849" s="60" t="s">
        <v>43</v>
      </c>
      <c r="D9849" s="61">
        <v>29.64</v>
      </c>
      <c r="E9849" s="224">
        <v>0.20380000000000001</v>
      </c>
    </row>
    <row r="9850" spans="1:5" x14ac:dyDescent="0.2">
      <c r="A9850" s="223">
        <v>89815</v>
      </c>
      <c r="B9850" s="7" t="s">
        <v>9606</v>
      </c>
      <c r="C9850" s="60" t="s">
        <v>43</v>
      </c>
      <c r="D9850" s="61">
        <v>35.840000000000003</v>
      </c>
      <c r="E9850" s="224">
        <v>9.5699999999999993E-2</v>
      </c>
    </row>
    <row r="9851" spans="1:5" x14ac:dyDescent="0.2">
      <c r="A9851" s="223">
        <v>89761</v>
      </c>
      <c r="B9851" s="7" t="s">
        <v>9607</v>
      </c>
      <c r="C9851" s="60" t="s">
        <v>43</v>
      </c>
      <c r="D9851" s="61">
        <v>38.770000000000003</v>
      </c>
      <c r="E9851" s="224">
        <v>0.16400000000000001</v>
      </c>
    </row>
    <row r="9852" spans="1:5" x14ac:dyDescent="0.2">
      <c r="A9852" s="223">
        <v>89682</v>
      </c>
      <c r="B9852" s="7" t="s">
        <v>9608</v>
      </c>
      <c r="C9852" s="60" t="s">
        <v>43</v>
      </c>
      <c r="D9852" s="61">
        <v>39.520000000000003</v>
      </c>
      <c r="E9852" s="224">
        <v>0.1799</v>
      </c>
    </row>
    <row r="9853" spans="1:5" x14ac:dyDescent="0.2">
      <c r="A9853" s="223">
        <v>89824</v>
      </c>
      <c r="B9853" s="7" t="s">
        <v>9609</v>
      </c>
      <c r="C9853" s="60" t="s">
        <v>43</v>
      </c>
      <c r="D9853" s="61">
        <v>48.74</v>
      </c>
      <c r="E9853" s="224">
        <v>8.2299999999999998E-2</v>
      </c>
    </row>
    <row r="9854" spans="1:5" x14ac:dyDescent="0.2">
      <c r="A9854" s="223">
        <v>104026</v>
      </c>
      <c r="B9854" s="7" t="s">
        <v>9610</v>
      </c>
      <c r="C9854" s="60" t="s">
        <v>43</v>
      </c>
      <c r="D9854" s="61">
        <v>52.06</v>
      </c>
      <c r="E9854" s="224">
        <v>0.14080000000000001</v>
      </c>
    </row>
    <row r="9855" spans="1:5" x14ac:dyDescent="0.2">
      <c r="A9855" s="223">
        <v>89740</v>
      </c>
      <c r="B9855" s="7" t="s">
        <v>9611</v>
      </c>
      <c r="C9855" s="60" t="s">
        <v>43</v>
      </c>
      <c r="D9855" s="61">
        <v>11.36</v>
      </c>
      <c r="E9855" s="224">
        <v>0.42080000000000001</v>
      </c>
    </row>
    <row r="9856" spans="1:5" x14ac:dyDescent="0.2">
      <c r="A9856" s="223">
        <v>89836</v>
      </c>
      <c r="B9856" s="7" t="s">
        <v>9612</v>
      </c>
      <c r="C9856" s="60" t="s">
        <v>43</v>
      </c>
      <c r="D9856" s="61">
        <v>251.1</v>
      </c>
      <c r="E9856" s="224">
        <v>1.9199999999999998E-2</v>
      </c>
    </row>
    <row r="9857" spans="1:5" x14ac:dyDescent="0.2">
      <c r="A9857" s="223">
        <v>89653</v>
      </c>
      <c r="B9857" s="7" t="s">
        <v>9613</v>
      </c>
      <c r="C9857" s="60" t="s">
        <v>43</v>
      </c>
      <c r="D9857" s="61">
        <v>21.71</v>
      </c>
      <c r="E9857" s="224">
        <v>0.1865</v>
      </c>
    </row>
    <row r="9858" spans="1:5" x14ac:dyDescent="0.2">
      <c r="A9858" s="223">
        <v>89660</v>
      </c>
      <c r="B9858" s="7" t="s">
        <v>9614</v>
      </c>
      <c r="C9858" s="60" t="s">
        <v>43</v>
      </c>
      <c r="D9858" s="61">
        <v>11.92</v>
      </c>
      <c r="E9858" s="224">
        <v>0.44800000000000001</v>
      </c>
    </row>
    <row r="9859" spans="1:5" x14ac:dyDescent="0.2">
      <c r="A9859" s="223">
        <v>104028</v>
      </c>
      <c r="B9859" s="7" t="s">
        <v>9615</v>
      </c>
      <c r="C9859" s="60" t="s">
        <v>43</v>
      </c>
      <c r="D9859" s="61">
        <v>162.76</v>
      </c>
      <c r="E9859" s="224">
        <v>4.2000000000000003E-2</v>
      </c>
    </row>
    <row r="9860" spans="1:5" x14ac:dyDescent="0.2">
      <c r="A9860" s="223">
        <v>89826</v>
      </c>
      <c r="B9860" s="7" t="s">
        <v>9616</v>
      </c>
      <c r="C9860" s="60" t="s">
        <v>43</v>
      </c>
      <c r="D9860" s="61">
        <v>159.65</v>
      </c>
      <c r="E9860" s="224">
        <v>2.3400000000000001E-2</v>
      </c>
    </row>
    <row r="9861" spans="1:5" x14ac:dyDescent="0.2">
      <c r="A9861" s="223">
        <v>89651</v>
      </c>
      <c r="B9861" s="7" t="s">
        <v>9617</v>
      </c>
      <c r="C9861" s="60" t="s">
        <v>43</v>
      </c>
      <c r="D9861" s="61">
        <v>8.7899999999999991</v>
      </c>
      <c r="E9861" s="224">
        <v>0.46079999999999999</v>
      </c>
    </row>
    <row r="9862" spans="1:5" x14ac:dyDescent="0.2">
      <c r="A9862" s="223">
        <v>89736</v>
      </c>
      <c r="B9862" s="7" t="s">
        <v>9618</v>
      </c>
      <c r="C9862" s="60" t="s">
        <v>43</v>
      </c>
      <c r="D9862" s="61">
        <v>11.2</v>
      </c>
      <c r="E9862" s="224">
        <v>0.40799999999999997</v>
      </c>
    </row>
    <row r="9863" spans="1:5" x14ac:dyDescent="0.2">
      <c r="A9863" s="223">
        <v>89658</v>
      </c>
      <c r="B9863" s="7" t="s">
        <v>9619</v>
      </c>
      <c r="C9863" s="60" t="s">
        <v>43</v>
      </c>
      <c r="D9863" s="61">
        <v>11.75</v>
      </c>
      <c r="E9863" s="224">
        <v>0.43569999999999998</v>
      </c>
    </row>
    <row r="9864" spans="1:5" x14ac:dyDescent="0.2">
      <c r="A9864" s="223">
        <v>89755</v>
      </c>
      <c r="B9864" s="7" t="s">
        <v>9620</v>
      </c>
      <c r="C9864" s="60" t="s">
        <v>43</v>
      </c>
      <c r="D9864" s="61">
        <v>16.95</v>
      </c>
      <c r="E9864" s="224">
        <v>0.31859999999999999</v>
      </c>
    </row>
    <row r="9865" spans="1:5" x14ac:dyDescent="0.2">
      <c r="A9865" s="223">
        <v>89670</v>
      </c>
      <c r="B9865" s="7" t="s">
        <v>9621</v>
      </c>
      <c r="C9865" s="60" t="s">
        <v>43</v>
      </c>
      <c r="D9865" s="61">
        <v>17.59</v>
      </c>
      <c r="E9865" s="224">
        <v>0.34339999999999998</v>
      </c>
    </row>
    <row r="9866" spans="1:5" x14ac:dyDescent="0.2">
      <c r="A9866" s="223">
        <v>89794</v>
      </c>
      <c r="B9866" s="7" t="s">
        <v>9622</v>
      </c>
      <c r="C9866" s="60" t="s">
        <v>43</v>
      </c>
      <c r="D9866" s="61">
        <v>24.47</v>
      </c>
      <c r="E9866" s="224">
        <v>0.14019999999999999</v>
      </c>
    </row>
    <row r="9867" spans="1:5" x14ac:dyDescent="0.2">
      <c r="A9867" s="223">
        <v>89760</v>
      </c>
      <c r="B9867" s="7" t="s">
        <v>9623</v>
      </c>
      <c r="C9867" s="60" t="s">
        <v>43</v>
      </c>
      <c r="D9867" s="61">
        <v>27.4</v>
      </c>
      <c r="E9867" s="224">
        <v>0.2321</v>
      </c>
    </row>
    <row r="9868" spans="1:5" x14ac:dyDescent="0.2">
      <c r="A9868" s="223">
        <v>89680</v>
      </c>
      <c r="B9868" s="7" t="s">
        <v>9624</v>
      </c>
      <c r="C9868" s="60" t="s">
        <v>43</v>
      </c>
      <c r="D9868" s="61">
        <v>28.15</v>
      </c>
      <c r="E9868" s="224">
        <v>0.25259999999999999</v>
      </c>
    </row>
    <row r="9869" spans="1:5" x14ac:dyDescent="0.2">
      <c r="A9869" s="223">
        <v>89822</v>
      </c>
      <c r="B9869" s="7" t="s">
        <v>9625</v>
      </c>
      <c r="C9869" s="60" t="s">
        <v>43</v>
      </c>
      <c r="D9869" s="61">
        <v>32.03</v>
      </c>
      <c r="E9869" s="224">
        <v>0.12520000000000001</v>
      </c>
    </row>
    <row r="9870" spans="1:5" x14ac:dyDescent="0.2">
      <c r="A9870" s="223">
        <v>104025</v>
      </c>
      <c r="B9870" s="7" t="s">
        <v>9626</v>
      </c>
      <c r="C9870" s="60" t="s">
        <v>43</v>
      </c>
      <c r="D9870" s="61">
        <v>35.35</v>
      </c>
      <c r="E9870" s="224">
        <v>0.2074</v>
      </c>
    </row>
    <row r="9871" spans="1:5" x14ac:dyDescent="0.2">
      <c r="A9871" s="223">
        <v>89835</v>
      </c>
      <c r="B9871" s="7" t="s">
        <v>9627</v>
      </c>
      <c r="C9871" s="60" t="s">
        <v>43</v>
      </c>
      <c r="D9871" s="61">
        <v>55.27</v>
      </c>
      <c r="E9871" s="224">
        <v>9.0300000000000005E-2</v>
      </c>
    </row>
    <row r="9872" spans="1:5" x14ac:dyDescent="0.2">
      <c r="A9872" s="223">
        <v>89838</v>
      </c>
      <c r="B9872" s="7" t="s">
        <v>9628</v>
      </c>
      <c r="C9872" s="60" t="s">
        <v>43</v>
      </c>
      <c r="D9872" s="61">
        <v>192.64</v>
      </c>
      <c r="E9872" s="224">
        <v>3.4299999999999997E-2</v>
      </c>
    </row>
    <row r="9873" spans="1:5" x14ac:dyDescent="0.2">
      <c r="A9873" s="223">
        <v>89840</v>
      </c>
      <c r="B9873" s="7" t="s">
        <v>9629</v>
      </c>
      <c r="C9873" s="60" t="s">
        <v>43</v>
      </c>
      <c r="D9873" s="61">
        <v>227.27</v>
      </c>
      <c r="E9873" s="224">
        <v>3.5099999999999999E-2</v>
      </c>
    </row>
    <row r="9874" spans="1:5" x14ac:dyDescent="0.2">
      <c r="A9874" s="223">
        <v>104015</v>
      </c>
      <c r="B9874" s="7" t="s">
        <v>9630</v>
      </c>
      <c r="C9874" s="60" t="s">
        <v>43</v>
      </c>
      <c r="D9874" s="61">
        <v>20.12</v>
      </c>
      <c r="E9874" s="224">
        <v>0.45579999999999998</v>
      </c>
    </row>
    <row r="9875" spans="1:5" x14ac:dyDescent="0.2">
      <c r="A9875" s="223">
        <v>104018</v>
      </c>
      <c r="B9875" s="7" t="s">
        <v>9631</v>
      </c>
      <c r="C9875" s="60" t="s">
        <v>43</v>
      </c>
      <c r="D9875" s="61">
        <v>26</v>
      </c>
      <c r="E9875" s="224">
        <v>0.38379999999999997</v>
      </c>
    </row>
    <row r="9876" spans="1:5" x14ac:dyDescent="0.2">
      <c r="A9876" s="223">
        <v>104016</v>
      </c>
      <c r="B9876" s="7" t="s">
        <v>9632</v>
      </c>
      <c r="C9876" s="60" t="s">
        <v>43</v>
      </c>
      <c r="D9876" s="61">
        <v>27.19</v>
      </c>
      <c r="E9876" s="224">
        <v>0.4108</v>
      </c>
    </row>
    <row r="9877" spans="1:5" x14ac:dyDescent="0.2">
      <c r="A9877" s="223">
        <v>104019</v>
      </c>
      <c r="B9877" s="7" t="s">
        <v>9633</v>
      </c>
      <c r="C9877" s="60" t="s">
        <v>43</v>
      </c>
      <c r="D9877" s="61">
        <v>54.77</v>
      </c>
      <c r="E9877" s="224">
        <v>0.21490000000000001</v>
      </c>
    </row>
    <row r="9878" spans="1:5" x14ac:dyDescent="0.2">
      <c r="A9878" s="223">
        <v>104017</v>
      </c>
      <c r="B9878" s="7" t="s">
        <v>9634</v>
      </c>
      <c r="C9878" s="60" t="s">
        <v>43</v>
      </c>
      <c r="D9878" s="61">
        <v>56.16</v>
      </c>
      <c r="E9878" s="224">
        <v>0.23430000000000001</v>
      </c>
    </row>
    <row r="9879" spans="1:5" x14ac:dyDescent="0.2">
      <c r="A9879" s="223">
        <v>104020</v>
      </c>
      <c r="B9879" s="7" t="s">
        <v>9635</v>
      </c>
      <c r="C9879" s="60" t="s">
        <v>43</v>
      </c>
      <c r="D9879" s="61">
        <v>70</v>
      </c>
      <c r="E9879" s="224">
        <v>0.10630000000000001</v>
      </c>
    </row>
    <row r="9880" spans="1:5" x14ac:dyDescent="0.2">
      <c r="A9880" s="223">
        <v>104030</v>
      </c>
      <c r="B9880" s="7" t="s">
        <v>9636</v>
      </c>
      <c r="C9880" s="60" t="s">
        <v>43</v>
      </c>
      <c r="D9880" s="61">
        <v>76.260000000000005</v>
      </c>
      <c r="E9880" s="224">
        <v>0.17960000000000001</v>
      </c>
    </row>
    <row r="9881" spans="1:5" x14ac:dyDescent="0.2">
      <c r="A9881" s="223">
        <v>89694</v>
      </c>
      <c r="B9881" s="7" t="s">
        <v>9637</v>
      </c>
      <c r="C9881" s="60" t="s">
        <v>43</v>
      </c>
      <c r="D9881" s="61">
        <v>24.89</v>
      </c>
      <c r="E9881" s="224">
        <v>0.32540000000000002</v>
      </c>
    </row>
    <row r="9882" spans="1:5" x14ac:dyDescent="0.2">
      <c r="A9882" s="223">
        <v>89700</v>
      </c>
      <c r="B9882" s="7" t="s">
        <v>9638</v>
      </c>
      <c r="C9882" s="60" t="s">
        <v>43</v>
      </c>
      <c r="D9882" s="61">
        <v>28.5</v>
      </c>
      <c r="E9882" s="224">
        <v>0.32179999999999997</v>
      </c>
    </row>
    <row r="9883" spans="1:5" x14ac:dyDescent="0.2">
      <c r="A9883" s="223">
        <v>89703</v>
      </c>
      <c r="B9883" s="7" t="s">
        <v>9639</v>
      </c>
      <c r="C9883" s="60" t="s">
        <v>43</v>
      </c>
      <c r="D9883" s="61">
        <v>59.73</v>
      </c>
      <c r="E9883" s="224">
        <v>0.16619999999999999</v>
      </c>
    </row>
    <row r="9884" spans="1:5" x14ac:dyDescent="0.2">
      <c r="A9884" s="223">
        <v>89691</v>
      </c>
      <c r="B9884" s="7" t="s">
        <v>9640</v>
      </c>
      <c r="C9884" s="60" t="s">
        <v>43</v>
      </c>
      <c r="D9884" s="61">
        <v>16.649999999999999</v>
      </c>
      <c r="E9884" s="224">
        <v>0.48649999999999999</v>
      </c>
    </row>
    <row r="9885" spans="1:5" x14ac:dyDescent="0.2">
      <c r="A9885" s="223">
        <v>89765</v>
      </c>
      <c r="B9885" s="7" t="s">
        <v>9641</v>
      </c>
      <c r="C9885" s="60" t="s">
        <v>43</v>
      </c>
      <c r="D9885" s="61">
        <v>20.72</v>
      </c>
      <c r="E9885" s="224">
        <v>0.44159999999999999</v>
      </c>
    </row>
    <row r="9886" spans="1:5" x14ac:dyDescent="0.2">
      <c r="A9886" s="223">
        <v>89697</v>
      </c>
      <c r="B9886" s="7" t="s">
        <v>9642</v>
      </c>
      <c r="C9886" s="60" t="s">
        <v>43</v>
      </c>
      <c r="D9886" s="61">
        <v>21.82</v>
      </c>
      <c r="E9886" s="224">
        <v>0.4698</v>
      </c>
    </row>
    <row r="9887" spans="1:5" x14ac:dyDescent="0.2">
      <c r="A9887" s="223">
        <v>89844</v>
      </c>
      <c r="B9887" s="7" t="s">
        <v>9643</v>
      </c>
      <c r="C9887" s="60" t="s">
        <v>43</v>
      </c>
      <c r="D9887" s="61">
        <v>79.47</v>
      </c>
      <c r="E9887" s="224">
        <v>0.1012</v>
      </c>
    </row>
    <row r="9888" spans="1:5" x14ac:dyDescent="0.2">
      <c r="A9888" s="223">
        <v>104022</v>
      </c>
      <c r="B9888" s="7" t="s">
        <v>9644</v>
      </c>
      <c r="C9888" s="60" t="s">
        <v>43</v>
      </c>
      <c r="D9888" s="61">
        <v>86.09</v>
      </c>
      <c r="E9888" s="224">
        <v>0.17030000000000001</v>
      </c>
    </row>
    <row r="9889" spans="1:5" x14ac:dyDescent="0.2">
      <c r="A9889" s="223">
        <v>89633</v>
      </c>
      <c r="B9889" s="7" t="s">
        <v>9645</v>
      </c>
      <c r="C9889" s="60" t="s">
        <v>23</v>
      </c>
      <c r="D9889" s="61">
        <v>30.89</v>
      </c>
      <c r="E9889" s="224">
        <v>0.49170000000000003</v>
      </c>
    </row>
    <row r="9890" spans="1:5" x14ac:dyDescent="0.2">
      <c r="A9890" s="223">
        <v>89716</v>
      </c>
      <c r="B9890" s="7" t="s">
        <v>9646</v>
      </c>
      <c r="C9890" s="60" t="s">
        <v>23</v>
      </c>
      <c r="D9890" s="61">
        <v>33.090000000000003</v>
      </c>
      <c r="E9890" s="224">
        <v>0.24210000000000001</v>
      </c>
    </row>
    <row r="9891" spans="1:5" x14ac:dyDescent="0.2">
      <c r="A9891" s="223">
        <v>89634</v>
      </c>
      <c r="B9891" s="7" t="s">
        <v>9647</v>
      </c>
      <c r="C9891" s="60" t="s">
        <v>23</v>
      </c>
      <c r="D9891" s="61">
        <v>44.29</v>
      </c>
      <c r="E9891" s="224">
        <v>0.43369999999999997</v>
      </c>
    </row>
    <row r="9892" spans="1:5" x14ac:dyDescent="0.2">
      <c r="A9892" s="223">
        <v>89717</v>
      </c>
      <c r="B9892" s="7" t="s">
        <v>9648</v>
      </c>
      <c r="C9892" s="60" t="s">
        <v>23</v>
      </c>
      <c r="D9892" s="61">
        <v>52.67</v>
      </c>
      <c r="E9892" s="224">
        <v>0.1794</v>
      </c>
    </row>
    <row r="9893" spans="1:5" x14ac:dyDescent="0.2">
      <c r="A9893" s="223">
        <v>89635</v>
      </c>
      <c r="B9893" s="7" t="s">
        <v>9649</v>
      </c>
      <c r="C9893" s="60" t="s">
        <v>23</v>
      </c>
      <c r="D9893" s="61">
        <v>65.88</v>
      </c>
      <c r="E9893" s="224">
        <v>0.34399999999999997</v>
      </c>
    </row>
    <row r="9894" spans="1:5" x14ac:dyDescent="0.2">
      <c r="A9894" s="223">
        <v>89770</v>
      </c>
      <c r="B9894" s="7" t="s">
        <v>9650</v>
      </c>
      <c r="C9894" s="60" t="s">
        <v>23</v>
      </c>
      <c r="D9894" s="61">
        <v>57.79</v>
      </c>
      <c r="E9894" s="224">
        <v>2.3400000000000001E-2</v>
      </c>
    </row>
    <row r="9895" spans="1:5" x14ac:dyDescent="0.2">
      <c r="A9895" s="223">
        <v>89718</v>
      </c>
      <c r="B9895" s="7" t="s">
        <v>9651</v>
      </c>
      <c r="C9895" s="60" t="s">
        <v>23</v>
      </c>
      <c r="D9895" s="61">
        <v>67.58</v>
      </c>
      <c r="E9895" s="224">
        <v>0.1648</v>
      </c>
    </row>
    <row r="9896" spans="1:5" x14ac:dyDescent="0.2">
      <c r="A9896" s="223">
        <v>89636</v>
      </c>
      <c r="B9896" s="7" t="s">
        <v>9652</v>
      </c>
      <c r="C9896" s="60" t="s">
        <v>23</v>
      </c>
      <c r="D9896" s="61">
        <v>83.13</v>
      </c>
      <c r="E9896" s="224">
        <v>0.3211</v>
      </c>
    </row>
    <row r="9897" spans="1:5" x14ac:dyDescent="0.2">
      <c r="A9897" s="223">
        <v>89771</v>
      </c>
      <c r="B9897" s="7" t="s">
        <v>9653</v>
      </c>
      <c r="C9897" s="60" t="s">
        <v>23</v>
      </c>
      <c r="D9897" s="61">
        <v>77.17</v>
      </c>
      <c r="E9897" s="224">
        <v>2.0899999999999998E-2</v>
      </c>
    </row>
    <row r="9898" spans="1:5" x14ac:dyDescent="0.2">
      <c r="A9898" s="223">
        <v>104021</v>
      </c>
      <c r="B9898" s="7" t="s">
        <v>9654</v>
      </c>
      <c r="C9898" s="60" t="s">
        <v>23</v>
      </c>
      <c r="D9898" s="61">
        <v>88.38</v>
      </c>
      <c r="E9898" s="224">
        <v>0.14510000000000001</v>
      </c>
    </row>
    <row r="9899" spans="1:5" x14ac:dyDescent="0.2">
      <c r="A9899" s="223">
        <v>89772</v>
      </c>
      <c r="B9899" s="7" t="s">
        <v>9655</v>
      </c>
      <c r="C9899" s="60" t="s">
        <v>23</v>
      </c>
      <c r="D9899" s="61">
        <v>112.6</v>
      </c>
      <c r="E9899" s="224">
        <v>1.78E-2</v>
      </c>
    </row>
    <row r="9900" spans="1:5" x14ac:dyDescent="0.2">
      <c r="A9900" s="223">
        <v>89773</v>
      </c>
      <c r="B9900" s="7" t="s">
        <v>9656</v>
      </c>
      <c r="C9900" s="60" t="s">
        <v>23</v>
      </c>
      <c r="D9900" s="61">
        <v>181.48</v>
      </c>
      <c r="E9900" s="224">
        <v>1.4500000000000001E-2</v>
      </c>
    </row>
    <row r="9901" spans="1:5" x14ac:dyDescent="0.2">
      <c r="A9901" s="223">
        <v>89775</v>
      </c>
      <c r="B9901" s="7" t="s">
        <v>9657</v>
      </c>
      <c r="C9901" s="60" t="s">
        <v>23</v>
      </c>
      <c r="D9901" s="61">
        <v>283.87</v>
      </c>
      <c r="E9901" s="224">
        <v>1.12E-2</v>
      </c>
    </row>
    <row r="9902" spans="1:5" x14ac:dyDescent="0.2">
      <c r="A9902" s="223">
        <v>89767</v>
      </c>
      <c r="B9902" s="7" t="s">
        <v>9658</v>
      </c>
      <c r="C9902" s="60" t="s">
        <v>43</v>
      </c>
      <c r="D9902" s="61">
        <v>26.11</v>
      </c>
      <c r="E9902" s="224">
        <v>0.35039999999999999</v>
      </c>
    </row>
    <row r="9903" spans="1:5" x14ac:dyDescent="0.2">
      <c r="A9903" s="223">
        <v>89695</v>
      </c>
      <c r="B9903" s="7" t="s">
        <v>9659</v>
      </c>
      <c r="C9903" s="60" t="s">
        <v>43</v>
      </c>
      <c r="D9903" s="61">
        <v>21.09</v>
      </c>
      <c r="E9903" s="224">
        <v>0.3841</v>
      </c>
    </row>
    <row r="9904" spans="1:5" x14ac:dyDescent="0.2">
      <c r="A9904" s="223">
        <v>89702</v>
      </c>
      <c r="B9904" s="7" t="s">
        <v>9660</v>
      </c>
      <c r="C9904" s="60" t="s">
        <v>43</v>
      </c>
      <c r="D9904" s="61">
        <v>27.21</v>
      </c>
      <c r="E9904" s="224">
        <v>0.37669999999999998</v>
      </c>
    </row>
    <row r="9905" spans="1:5" x14ac:dyDescent="0.2">
      <c r="A9905" s="223">
        <v>89768</v>
      </c>
      <c r="B9905" s="7" t="s">
        <v>9661</v>
      </c>
      <c r="C9905" s="60" t="s">
        <v>43</v>
      </c>
      <c r="D9905" s="61">
        <v>30.38</v>
      </c>
      <c r="E9905" s="224">
        <v>0.35580000000000001</v>
      </c>
    </row>
    <row r="9906" spans="1:5" x14ac:dyDescent="0.2">
      <c r="A9906" s="223">
        <v>89842</v>
      </c>
      <c r="B9906" s="7" t="s">
        <v>9662</v>
      </c>
      <c r="C9906" s="60" t="s">
        <v>43</v>
      </c>
      <c r="D9906" s="61">
        <v>63.05</v>
      </c>
      <c r="E9906" s="224">
        <v>0.10879999999999999</v>
      </c>
    </row>
    <row r="9907" spans="1:5" x14ac:dyDescent="0.2">
      <c r="A9907" s="223">
        <v>89845</v>
      </c>
      <c r="B9907" s="7" t="s">
        <v>9663</v>
      </c>
      <c r="C9907" s="60" t="s">
        <v>43</v>
      </c>
      <c r="D9907" s="61">
        <v>124.81</v>
      </c>
      <c r="E9907" s="224">
        <v>8.0500000000000002E-2</v>
      </c>
    </row>
    <row r="9908" spans="1:5" x14ac:dyDescent="0.2">
      <c r="A9908" s="223">
        <v>89846</v>
      </c>
      <c r="B9908" s="7" t="s">
        <v>9664</v>
      </c>
      <c r="C9908" s="60" t="s">
        <v>43</v>
      </c>
      <c r="D9908" s="61">
        <v>267.49</v>
      </c>
      <c r="E9908" s="224">
        <v>4.9399999999999999E-2</v>
      </c>
    </row>
    <row r="9909" spans="1:5" x14ac:dyDescent="0.2">
      <c r="A9909" s="223">
        <v>89847</v>
      </c>
      <c r="B9909" s="7" t="s">
        <v>9665</v>
      </c>
      <c r="C9909" s="60" t="s">
        <v>43</v>
      </c>
      <c r="D9909" s="61">
        <v>319.72000000000003</v>
      </c>
      <c r="E9909" s="224">
        <v>4.9700000000000001E-2</v>
      </c>
    </row>
    <row r="9910" spans="1:5" x14ac:dyDescent="0.2">
      <c r="A9910" s="223">
        <v>89705</v>
      </c>
      <c r="B9910" s="7" t="s">
        <v>9666</v>
      </c>
      <c r="C9910" s="60" t="s">
        <v>43</v>
      </c>
      <c r="D9910" s="61">
        <v>31.65</v>
      </c>
      <c r="E9910" s="224">
        <v>0.38169999999999998</v>
      </c>
    </row>
    <row r="9911" spans="1:5" x14ac:dyDescent="0.2">
      <c r="A9911" s="223">
        <v>89769</v>
      </c>
      <c r="B9911" s="7" t="s">
        <v>9667</v>
      </c>
      <c r="C9911" s="60" t="s">
        <v>43</v>
      </c>
      <c r="D9911" s="61">
        <v>68.92</v>
      </c>
      <c r="E9911" s="224">
        <v>0.1847</v>
      </c>
    </row>
    <row r="9912" spans="1:5" x14ac:dyDescent="0.2">
      <c r="A9912" s="223">
        <v>89706</v>
      </c>
      <c r="B9912" s="7" t="s">
        <v>9668</v>
      </c>
      <c r="C9912" s="60" t="s">
        <v>43</v>
      </c>
      <c r="D9912" s="61">
        <v>70.42</v>
      </c>
      <c r="E9912" s="224">
        <v>0.2021</v>
      </c>
    </row>
    <row r="9913" spans="1:5" x14ac:dyDescent="0.2">
      <c r="A9913" s="223">
        <v>89741</v>
      </c>
      <c r="B9913" s="7" t="s">
        <v>9669</v>
      </c>
      <c r="C9913" s="60" t="s">
        <v>43</v>
      </c>
      <c r="D9913" s="61">
        <v>28.84</v>
      </c>
      <c r="E9913" s="224">
        <v>0.1585</v>
      </c>
    </row>
    <row r="9914" spans="1:5" x14ac:dyDescent="0.2">
      <c r="A9914" s="223">
        <v>89757</v>
      </c>
      <c r="B9914" s="7" t="s">
        <v>9670</v>
      </c>
      <c r="C9914" s="60" t="s">
        <v>43</v>
      </c>
      <c r="D9914" s="61">
        <v>37.71</v>
      </c>
      <c r="E9914" s="224">
        <v>0.14319999999999999</v>
      </c>
    </row>
    <row r="9915" spans="1:5" x14ac:dyDescent="0.2">
      <c r="A9915" s="223">
        <v>104027</v>
      </c>
      <c r="B9915" s="7" t="s">
        <v>9671</v>
      </c>
      <c r="C9915" s="60" t="s">
        <v>43</v>
      </c>
      <c r="D9915" s="61">
        <v>79.319999999999993</v>
      </c>
      <c r="E9915" s="224">
        <v>9.2399999999999996E-2</v>
      </c>
    </row>
    <row r="9916" spans="1:5" x14ac:dyDescent="0.2">
      <c r="A9916" s="223">
        <v>89837</v>
      </c>
      <c r="B9916" s="7" t="s">
        <v>9672</v>
      </c>
      <c r="C9916" s="60" t="s">
        <v>43</v>
      </c>
      <c r="D9916" s="61">
        <v>168.27</v>
      </c>
      <c r="E9916" s="224">
        <v>2.9700000000000001E-2</v>
      </c>
    </row>
    <row r="9917" spans="1:5" x14ac:dyDescent="0.2">
      <c r="A9917" s="223">
        <v>89839</v>
      </c>
      <c r="B9917" s="7" t="s">
        <v>9673</v>
      </c>
      <c r="C9917" s="60" t="s">
        <v>43</v>
      </c>
      <c r="D9917" s="61">
        <v>218.51</v>
      </c>
      <c r="E9917" s="224">
        <v>3.0200000000000001E-2</v>
      </c>
    </row>
    <row r="9918" spans="1:5" x14ac:dyDescent="0.2">
      <c r="A9918" s="223">
        <v>89841</v>
      </c>
      <c r="B9918" s="7" t="s">
        <v>9674</v>
      </c>
      <c r="C9918" s="60" t="s">
        <v>43</v>
      </c>
      <c r="D9918" s="61">
        <v>332.21</v>
      </c>
      <c r="E9918" s="224">
        <v>2.4E-2</v>
      </c>
    </row>
    <row r="9919" spans="1:5" x14ac:dyDescent="0.2">
      <c r="A9919" s="223">
        <v>89654</v>
      </c>
      <c r="B9919" s="7" t="s">
        <v>9675</v>
      </c>
      <c r="C9919" s="60" t="s">
        <v>43</v>
      </c>
      <c r="D9919" s="61">
        <v>25.19</v>
      </c>
      <c r="E9919" s="224">
        <v>0.1608</v>
      </c>
    </row>
    <row r="9920" spans="1:5" x14ac:dyDescent="0.2">
      <c r="A9920" s="223">
        <v>89661</v>
      </c>
      <c r="B9920" s="7" t="s">
        <v>9676</v>
      </c>
      <c r="C9920" s="60" t="s">
        <v>43</v>
      </c>
      <c r="D9920" s="61">
        <v>29.39</v>
      </c>
      <c r="E9920" s="224">
        <v>0.17419999999999999</v>
      </c>
    </row>
    <row r="9921" spans="1:5" x14ac:dyDescent="0.2">
      <c r="A9921" s="223">
        <v>89674</v>
      </c>
      <c r="B9921" s="7" t="s">
        <v>9677</v>
      </c>
      <c r="C9921" s="60" t="s">
        <v>43</v>
      </c>
      <c r="D9921" s="61">
        <v>38.35</v>
      </c>
      <c r="E9921" s="224">
        <v>0.1575</v>
      </c>
    </row>
    <row r="9922" spans="1:5" x14ac:dyDescent="0.2">
      <c r="A9922" s="223">
        <v>89816</v>
      </c>
      <c r="B9922" s="7" t="s">
        <v>9678</v>
      </c>
      <c r="C9922" s="60" t="s">
        <v>43</v>
      </c>
      <c r="D9922" s="61">
        <v>52.12</v>
      </c>
      <c r="E9922" s="224">
        <v>6.5799999999999997E-2</v>
      </c>
    </row>
    <row r="9923" spans="1:5" x14ac:dyDescent="0.2">
      <c r="A9923" s="223">
        <v>89762</v>
      </c>
      <c r="B9923" s="7" t="s">
        <v>9679</v>
      </c>
      <c r="C9923" s="60" t="s">
        <v>43</v>
      </c>
      <c r="D9923" s="61">
        <v>55.05</v>
      </c>
      <c r="E9923" s="224">
        <v>0.11550000000000001</v>
      </c>
    </row>
    <row r="9924" spans="1:5" x14ac:dyDescent="0.2">
      <c r="A9924" s="223">
        <v>89684</v>
      </c>
      <c r="B9924" s="7" t="s">
        <v>9680</v>
      </c>
      <c r="C9924" s="60" t="s">
        <v>43</v>
      </c>
      <c r="D9924" s="61">
        <v>55.8</v>
      </c>
      <c r="E9924" s="224">
        <v>0.12740000000000001</v>
      </c>
    </row>
    <row r="9925" spans="1:5" x14ac:dyDescent="0.2">
      <c r="A9925" s="223">
        <v>89828</v>
      </c>
      <c r="B9925" s="7" t="s">
        <v>9681</v>
      </c>
      <c r="C9925" s="60" t="s">
        <v>43</v>
      </c>
      <c r="D9925" s="61">
        <v>76</v>
      </c>
      <c r="E9925" s="224">
        <v>5.28E-2</v>
      </c>
    </row>
    <row r="9926" spans="1:5" x14ac:dyDescent="0.2">
      <c r="A9926" s="223">
        <v>89546</v>
      </c>
      <c r="B9926" s="7" t="s">
        <v>9682</v>
      </c>
      <c r="C9926" s="60" t="s">
        <v>43</v>
      </c>
      <c r="D9926" s="61">
        <v>12.38</v>
      </c>
      <c r="E9926" s="224">
        <v>0.15989999999999999</v>
      </c>
    </row>
    <row r="9927" spans="1:5" x14ac:dyDescent="0.2">
      <c r="A9927" s="223">
        <v>89482</v>
      </c>
      <c r="B9927" s="7" t="s">
        <v>9683</v>
      </c>
      <c r="C9927" s="60" t="s">
        <v>43</v>
      </c>
      <c r="D9927" s="61">
        <v>49.46</v>
      </c>
      <c r="E9927" s="224">
        <v>0.2422</v>
      </c>
    </row>
    <row r="9928" spans="1:5" x14ac:dyDescent="0.2">
      <c r="A9928" s="223">
        <v>89491</v>
      </c>
      <c r="B9928" s="7" t="s">
        <v>9684</v>
      </c>
      <c r="C9928" s="60" t="s">
        <v>43</v>
      </c>
      <c r="D9928" s="61">
        <v>125.98</v>
      </c>
      <c r="E9928" s="224">
        <v>0.1474</v>
      </c>
    </row>
    <row r="9929" spans="1:5" x14ac:dyDescent="0.2">
      <c r="A9929" s="223">
        <v>104178</v>
      </c>
      <c r="B9929" s="7" t="s">
        <v>9685</v>
      </c>
      <c r="C9929" s="60" t="s">
        <v>43</v>
      </c>
      <c r="D9929" s="61">
        <v>23.97</v>
      </c>
      <c r="E9929" s="224">
        <v>0.14940000000000001</v>
      </c>
    </row>
    <row r="9930" spans="1:5" x14ac:dyDescent="0.2">
      <c r="A9930" s="223">
        <v>104179</v>
      </c>
      <c r="B9930" s="7" t="s">
        <v>9686</v>
      </c>
      <c r="C9930" s="60" t="s">
        <v>43</v>
      </c>
      <c r="D9930" s="61">
        <v>91.72</v>
      </c>
      <c r="E9930" s="224">
        <v>5.1900000000000002E-2</v>
      </c>
    </row>
    <row r="9931" spans="1:5" x14ac:dyDescent="0.2">
      <c r="A9931" s="223">
        <v>89587</v>
      </c>
      <c r="B9931" s="7" t="s">
        <v>9687</v>
      </c>
      <c r="C9931" s="60" t="s">
        <v>43</v>
      </c>
      <c r="D9931" s="61">
        <v>54.82</v>
      </c>
      <c r="E9931" s="224">
        <v>0.2742</v>
      </c>
    </row>
    <row r="9932" spans="1:5" x14ac:dyDescent="0.2">
      <c r="A9932" s="223">
        <v>89535</v>
      </c>
      <c r="B9932" s="7" t="s">
        <v>9688</v>
      </c>
      <c r="C9932" s="60" t="s">
        <v>43</v>
      </c>
      <c r="D9932" s="61">
        <v>46.88</v>
      </c>
      <c r="E9932" s="224">
        <v>0.1512</v>
      </c>
    </row>
    <row r="9933" spans="1:5" x14ac:dyDescent="0.2">
      <c r="A9933" s="223">
        <v>89592</v>
      </c>
      <c r="B9933" s="7" t="s">
        <v>9689</v>
      </c>
      <c r="C9933" s="60" t="s">
        <v>43</v>
      </c>
      <c r="D9933" s="61">
        <v>173.67</v>
      </c>
      <c r="E9933" s="224">
        <v>0.14960000000000001</v>
      </c>
    </row>
    <row r="9934" spans="1:5" x14ac:dyDescent="0.2">
      <c r="A9934" s="223">
        <v>104169</v>
      </c>
      <c r="B9934" s="7" t="s">
        <v>9690</v>
      </c>
      <c r="C9934" s="60" t="s">
        <v>43</v>
      </c>
      <c r="D9934" s="61">
        <v>162.01</v>
      </c>
      <c r="E9934" s="224">
        <v>8.8400000000000006E-2</v>
      </c>
    </row>
    <row r="9935" spans="1:5" x14ac:dyDescent="0.2">
      <c r="A9935" s="223">
        <v>89583</v>
      </c>
      <c r="B9935" s="7" t="s">
        <v>9691</v>
      </c>
      <c r="C9935" s="60" t="s">
        <v>43</v>
      </c>
      <c r="D9935" s="61">
        <v>47.33</v>
      </c>
      <c r="E9935" s="224">
        <v>0.20200000000000001</v>
      </c>
    </row>
    <row r="9936" spans="1:5" x14ac:dyDescent="0.2">
      <c r="A9936" s="223">
        <v>89526</v>
      </c>
      <c r="B9936" s="7" t="s">
        <v>9692</v>
      </c>
      <c r="C9936" s="60" t="s">
        <v>43</v>
      </c>
      <c r="D9936" s="61">
        <v>42.95</v>
      </c>
      <c r="E9936" s="224">
        <v>0.1206</v>
      </c>
    </row>
    <row r="9937" spans="1:5" x14ac:dyDescent="0.2">
      <c r="A9937" s="223">
        <v>95695</v>
      </c>
      <c r="B9937" s="7" t="s">
        <v>9693</v>
      </c>
      <c r="C9937" s="60" t="s">
        <v>43</v>
      </c>
      <c r="D9937" s="61">
        <v>67.150000000000006</v>
      </c>
      <c r="E9937" s="224">
        <v>0.2238</v>
      </c>
    </row>
    <row r="9938" spans="1:5" x14ac:dyDescent="0.2">
      <c r="A9938" s="223">
        <v>95694</v>
      </c>
      <c r="B9938" s="7" t="s">
        <v>9694</v>
      </c>
      <c r="C9938" s="60" t="s">
        <v>43</v>
      </c>
      <c r="D9938" s="61">
        <v>59.21</v>
      </c>
      <c r="E9938" s="224">
        <v>0.1197</v>
      </c>
    </row>
    <row r="9939" spans="1:5" x14ac:dyDescent="0.2">
      <c r="A9939" s="223">
        <v>89585</v>
      </c>
      <c r="B9939" s="7" t="s">
        <v>9695</v>
      </c>
      <c r="C9939" s="60" t="s">
        <v>43</v>
      </c>
      <c r="D9939" s="61">
        <v>49.71</v>
      </c>
      <c r="E9939" s="224">
        <v>0.3024</v>
      </c>
    </row>
    <row r="9940" spans="1:5" x14ac:dyDescent="0.2">
      <c r="A9940" s="223">
        <v>89531</v>
      </c>
      <c r="B9940" s="7" t="s">
        <v>9696</v>
      </c>
      <c r="C9940" s="60" t="s">
        <v>43</v>
      </c>
      <c r="D9940" s="61">
        <v>41.77</v>
      </c>
      <c r="E9940" s="224">
        <v>0.16969999999999999</v>
      </c>
    </row>
    <row r="9941" spans="1:5" x14ac:dyDescent="0.2">
      <c r="A9941" s="223">
        <v>89591</v>
      </c>
      <c r="B9941" s="7" t="s">
        <v>9697</v>
      </c>
      <c r="C9941" s="60" t="s">
        <v>43</v>
      </c>
      <c r="D9941" s="61">
        <v>141.66999999999999</v>
      </c>
      <c r="E9941" s="224">
        <v>0.18340000000000001</v>
      </c>
    </row>
    <row r="9942" spans="1:5" x14ac:dyDescent="0.2">
      <c r="A9942" s="223">
        <v>104168</v>
      </c>
      <c r="B9942" s="7" t="s">
        <v>9698</v>
      </c>
      <c r="C9942" s="60" t="s">
        <v>43</v>
      </c>
      <c r="D9942" s="61">
        <v>130.01</v>
      </c>
      <c r="E9942" s="224">
        <v>0.1101</v>
      </c>
    </row>
    <row r="9943" spans="1:5" x14ac:dyDescent="0.2">
      <c r="A9943" s="223">
        <v>89516</v>
      </c>
      <c r="B9943" s="7" t="s">
        <v>9699</v>
      </c>
      <c r="C9943" s="60" t="s">
        <v>43</v>
      </c>
      <c r="D9943" s="61">
        <v>9.68</v>
      </c>
      <c r="E9943" s="224">
        <v>0.26960000000000001</v>
      </c>
    </row>
    <row r="9944" spans="1:5" x14ac:dyDescent="0.2">
      <c r="A9944" s="223">
        <v>89520</v>
      </c>
      <c r="B9944" s="7" t="s">
        <v>9700</v>
      </c>
      <c r="C9944" s="60" t="s">
        <v>43</v>
      </c>
      <c r="D9944" s="61">
        <v>17.239999999999998</v>
      </c>
      <c r="E9944" s="224">
        <v>0.19370000000000001</v>
      </c>
    </row>
    <row r="9945" spans="1:5" x14ac:dyDescent="0.2">
      <c r="A9945" s="223">
        <v>89582</v>
      </c>
      <c r="B9945" s="7" t="s">
        <v>9701</v>
      </c>
      <c r="C9945" s="60" t="s">
        <v>43</v>
      </c>
      <c r="D9945" s="61">
        <v>37.56</v>
      </c>
      <c r="E9945" s="224">
        <v>0.2545</v>
      </c>
    </row>
    <row r="9946" spans="1:5" x14ac:dyDescent="0.2">
      <c r="A9946" s="223">
        <v>89524</v>
      </c>
      <c r="B9946" s="7" t="s">
        <v>9702</v>
      </c>
      <c r="C9946" s="60" t="s">
        <v>43</v>
      </c>
      <c r="D9946" s="61">
        <v>33.18</v>
      </c>
      <c r="E9946" s="224">
        <v>0.15609999999999999</v>
      </c>
    </row>
    <row r="9947" spans="1:5" x14ac:dyDescent="0.2">
      <c r="A9947" s="223">
        <v>89584</v>
      </c>
      <c r="B9947" s="7" t="s">
        <v>9703</v>
      </c>
      <c r="C9947" s="60" t="s">
        <v>43</v>
      </c>
      <c r="D9947" s="61">
        <v>48.52</v>
      </c>
      <c r="E9947" s="224">
        <v>0.30980000000000002</v>
      </c>
    </row>
    <row r="9948" spans="1:5" x14ac:dyDescent="0.2">
      <c r="A9948" s="223">
        <v>89529</v>
      </c>
      <c r="B9948" s="7" t="s">
        <v>9704</v>
      </c>
      <c r="C9948" s="60" t="s">
        <v>43</v>
      </c>
      <c r="D9948" s="61">
        <v>40.58</v>
      </c>
      <c r="E9948" s="224">
        <v>0.17469999999999999</v>
      </c>
    </row>
    <row r="9949" spans="1:5" x14ac:dyDescent="0.2">
      <c r="A9949" s="223">
        <v>89590</v>
      </c>
      <c r="B9949" s="7" t="s">
        <v>9705</v>
      </c>
      <c r="C9949" s="60" t="s">
        <v>43</v>
      </c>
      <c r="D9949" s="61">
        <v>145.31</v>
      </c>
      <c r="E9949" s="224">
        <v>0.17879999999999999</v>
      </c>
    </row>
    <row r="9950" spans="1:5" x14ac:dyDescent="0.2">
      <c r="A9950" s="223">
        <v>104167</v>
      </c>
      <c r="B9950" s="7" t="s">
        <v>9706</v>
      </c>
      <c r="C9950" s="60" t="s">
        <v>43</v>
      </c>
      <c r="D9950" s="61">
        <v>133.65</v>
      </c>
      <c r="E9950" s="224">
        <v>0.1071</v>
      </c>
    </row>
    <row r="9951" spans="1:5" x14ac:dyDescent="0.2">
      <c r="A9951" s="223">
        <v>89514</v>
      </c>
      <c r="B9951" s="7" t="s">
        <v>9707</v>
      </c>
      <c r="C9951" s="60" t="s">
        <v>43</v>
      </c>
      <c r="D9951" s="61">
        <v>9.58</v>
      </c>
      <c r="E9951" s="224">
        <v>0.27239999999999998</v>
      </c>
    </row>
    <row r="9952" spans="1:5" x14ac:dyDescent="0.2">
      <c r="A9952" s="223">
        <v>89518</v>
      </c>
      <c r="B9952" s="7" t="s">
        <v>9708</v>
      </c>
      <c r="C9952" s="60" t="s">
        <v>43</v>
      </c>
      <c r="D9952" s="61">
        <v>16.399999999999999</v>
      </c>
      <c r="E9952" s="224">
        <v>0.20369999999999999</v>
      </c>
    </row>
    <row r="9953" spans="1:5" x14ac:dyDescent="0.2">
      <c r="A9953" s="223">
        <v>89581</v>
      </c>
      <c r="B9953" s="7" t="s">
        <v>9709</v>
      </c>
      <c r="C9953" s="60" t="s">
        <v>43</v>
      </c>
      <c r="D9953" s="61">
        <v>37.03</v>
      </c>
      <c r="E9953" s="224">
        <v>0.25819999999999999</v>
      </c>
    </row>
    <row r="9954" spans="1:5" x14ac:dyDescent="0.2">
      <c r="A9954" s="223">
        <v>89522</v>
      </c>
      <c r="B9954" s="7" t="s">
        <v>9710</v>
      </c>
      <c r="C9954" s="60" t="s">
        <v>43</v>
      </c>
      <c r="D9954" s="61">
        <v>32.65</v>
      </c>
      <c r="E9954" s="224">
        <v>0.15870000000000001</v>
      </c>
    </row>
    <row r="9955" spans="1:5" x14ac:dyDescent="0.2">
      <c r="A9955" s="223">
        <v>89574</v>
      </c>
      <c r="B9955" s="7" t="s">
        <v>9711</v>
      </c>
      <c r="C9955" s="60" t="s">
        <v>43</v>
      </c>
      <c r="D9955" s="61">
        <v>172.22</v>
      </c>
      <c r="E9955" s="224">
        <v>8.2400000000000001E-2</v>
      </c>
    </row>
    <row r="9956" spans="1:5" x14ac:dyDescent="0.2">
      <c r="A9956" s="223">
        <v>89690</v>
      </c>
      <c r="B9956" s="7" t="s">
        <v>9712</v>
      </c>
      <c r="C9956" s="60" t="s">
        <v>43</v>
      </c>
      <c r="D9956" s="61">
        <v>99.37</v>
      </c>
      <c r="E9956" s="224">
        <v>0.20169999999999999</v>
      </c>
    </row>
    <row r="9957" spans="1:5" x14ac:dyDescent="0.2">
      <c r="A9957" s="223">
        <v>89567</v>
      </c>
      <c r="B9957" s="7" t="s">
        <v>9713</v>
      </c>
      <c r="C9957" s="60" t="s">
        <v>43</v>
      </c>
      <c r="D9957" s="61">
        <v>88.78</v>
      </c>
      <c r="E9957" s="224">
        <v>0.10639999999999999</v>
      </c>
    </row>
    <row r="9958" spans="1:5" x14ac:dyDescent="0.2">
      <c r="A9958" s="223">
        <v>89692</v>
      </c>
      <c r="B9958" s="7" t="s">
        <v>9714</v>
      </c>
      <c r="C9958" s="60" t="s">
        <v>43</v>
      </c>
      <c r="D9958" s="61">
        <v>113.01</v>
      </c>
      <c r="E9958" s="224">
        <v>0.15590000000000001</v>
      </c>
    </row>
    <row r="9959" spans="1:5" x14ac:dyDescent="0.2">
      <c r="A9959" s="223">
        <v>89569</v>
      </c>
      <c r="B9959" s="7" t="s">
        <v>9715</v>
      </c>
      <c r="C9959" s="60" t="s">
        <v>43</v>
      </c>
      <c r="D9959" s="61">
        <v>104</v>
      </c>
      <c r="E9959" s="224">
        <v>8.2799999999999999E-2</v>
      </c>
    </row>
    <row r="9960" spans="1:5" x14ac:dyDescent="0.2">
      <c r="A9960" s="223">
        <v>89699</v>
      </c>
      <c r="B9960" s="7" t="s">
        <v>9716</v>
      </c>
      <c r="C9960" s="60" t="s">
        <v>43</v>
      </c>
      <c r="D9960" s="61">
        <v>220.32</v>
      </c>
      <c r="E9960" s="224">
        <v>0.1351</v>
      </c>
    </row>
    <row r="9961" spans="1:5" x14ac:dyDescent="0.2">
      <c r="A9961" s="223">
        <v>104174</v>
      </c>
      <c r="B9961" s="7" t="s">
        <v>9717</v>
      </c>
      <c r="C9961" s="60" t="s">
        <v>43</v>
      </c>
      <c r="D9961" s="61">
        <v>208.06</v>
      </c>
      <c r="E9961" s="224">
        <v>8.4199999999999997E-2</v>
      </c>
    </row>
    <row r="9962" spans="1:5" x14ac:dyDescent="0.2">
      <c r="A9962" s="223">
        <v>89698</v>
      </c>
      <c r="B9962" s="7" t="s">
        <v>9718</v>
      </c>
      <c r="C9962" s="60" t="s">
        <v>43</v>
      </c>
      <c r="D9962" s="61">
        <v>291.60000000000002</v>
      </c>
      <c r="E9962" s="224">
        <v>0.1188</v>
      </c>
    </row>
    <row r="9963" spans="1:5" x14ac:dyDescent="0.2">
      <c r="A9963" s="223">
        <v>104176</v>
      </c>
      <c r="B9963" s="7" t="s">
        <v>9719</v>
      </c>
      <c r="C9963" s="60" t="s">
        <v>43</v>
      </c>
      <c r="D9963" s="61">
        <v>276.06</v>
      </c>
      <c r="E9963" s="224">
        <v>6.9199999999999998E-2</v>
      </c>
    </row>
    <row r="9964" spans="1:5" x14ac:dyDescent="0.2">
      <c r="A9964" s="223">
        <v>89561</v>
      </c>
      <c r="B9964" s="7" t="s">
        <v>9720</v>
      </c>
      <c r="C9964" s="60" t="s">
        <v>43</v>
      </c>
      <c r="D9964" s="61">
        <v>17.04</v>
      </c>
      <c r="E9964" s="224">
        <v>0.20419999999999999</v>
      </c>
    </row>
    <row r="9965" spans="1:5" x14ac:dyDescent="0.2">
      <c r="A9965" s="223">
        <v>89563</v>
      </c>
      <c r="B9965" s="7" t="s">
        <v>9721</v>
      </c>
      <c r="C9965" s="60" t="s">
        <v>43</v>
      </c>
      <c r="D9965" s="61">
        <v>37.99</v>
      </c>
      <c r="E9965" s="224">
        <v>0.1171</v>
      </c>
    </row>
    <row r="9966" spans="1:5" x14ac:dyDescent="0.2">
      <c r="A9966" s="223">
        <v>89685</v>
      </c>
      <c r="B9966" s="7" t="s">
        <v>9722</v>
      </c>
      <c r="C9966" s="60" t="s">
        <v>43</v>
      </c>
      <c r="D9966" s="61">
        <v>67.540000000000006</v>
      </c>
      <c r="E9966" s="224">
        <v>0.18890000000000001</v>
      </c>
    </row>
    <row r="9967" spans="1:5" x14ac:dyDescent="0.2">
      <c r="A9967" s="223">
        <v>89565</v>
      </c>
      <c r="B9967" s="7" t="s">
        <v>9723</v>
      </c>
      <c r="C9967" s="60" t="s">
        <v>43</v>
      </c>
      <c r="D9967" s="61">
        <v>61.68</v>
      </c>
      <c r="E9967" s="224">
        <v>0.1119</v>
      </c>
    </row>
    <row r="9968" spans="1:5" x14ac:dyDescent="0.2">
      <c r="A9968" s="223">
        <v>89671</v>
      </c>
      <c r="B9968" s="7" t="s">
        <v>9724</v>
      </c>
      <c r="C9968" s="60" t="s">
        <v>43</v>
      </c>
      <c r="D9968" s="61">
        <v>49.41</v>
      </c>
      <c r="E9968" s="224">
        <v>0.2026</v>
      </c>
    </row>
    <row r="9969" spans="1:5" x14ac:dyDescent="0.2">
      <c r="A9969" s="223">
        <v>89556</v>
      </c>
      <c r="B9969" s="7" t="s">
        <v>9725</v>
      </c>
      <c r="C9969" s="60" t="s">
        <v>43</v>
      </c>
      <c r="D9969" s="61">
        <v>44.12</v>
      </c>
      <c r="E9969" s="224">
        <v>0.107</v>
      </c>
    </row>
    <row r="9970" spans="1:5" x14ac:dyDescent="0.2">
      <c r="A9970" s="223">
        <v>89679</v>
      </c>
      <c r="B9970" s="7" t="s">
        <v>9726</v>
      </c>
      <c r="C9970" s="60" t="s">
        <v>43</v>
      </c>
      <c r="D9970" s="61">
        <v>134.06</v>
      </c>
      <c r="E9970" s="224">
        <v>0.12920000000000001</v>
      </c>
    </row>
    <row r="9971" spans="1:5" x14ac:dyDescent="0.2">
      <c r="A9971" s="223">
        <v>104171</v>
      </c>
      <c r="B9971" s="7" t="s">
        <v>9727</v>
      </c>
      <c r="C9971" s="60" t="s">
        <v>43</v>
      </c>
      <c r="D9971" s="61">
        <v>107.37</v>
      </c>
      <c r="E9971" s="224">
        <v>8.8900000000000007E-2</v>
      </c>
    </row>
    <row r="9972" spans="1:5" x14ac:dyDescent="0.2">
      <c r="A9972" s="223">
        <v>89600</v>
      </c>
      <c r="B9972" s="7" t="s">
        <v>9728</v>
      </c>
      <c r="C9972" s="60" t="s">
        <v>43</v>
      </c>
      <c r="D9972" s="61">
        <v>27.96</v>
      </c>
      <c r="E9972" s="224">
        <v>0.2278</v>
      </c>
    </row>
    <row r="9973" spans="1:5" x14ac:dyDescent="0.2">
      <c r="A9973" s="223">
        <v>89548</v>
      </c>
      <c r="B9973" s="7" t="s">
        <v>9729</v>
      </c>
      <c r="C9973" s="60" t="s">
        <v>43</v>
      </c>
      <c r="D9973" s="61">
        <v>25.04</v>
      </c>
      <c r="E9973" s="224">
        <v>0.13780000000000001</v>
      </c>
    </row>
    <row r="9974" spans="1:5" x14ac:dyDescent="0.2">
      <c r="A9974" s="223">
        <v>89669</v>
      </c>
      <c r="B9974" s="7" t="s">
        <v>9730</v>
      </c>
      <c r="C9974" s="60" t="s">
        <v>43</v>
      </c>
      <c r="D9974" s="61">
        <v>37.47</v>
      </c>
      <c r="E9974" s="224">
        <v>0.2671</v>
      </c>
    </row>
    <row r="9975" spans="1:5" x14ac:dyDescent="0.2">
      <c r="A9975" s="223">
        <v>89554</v>
      </c>
      <c r="B9975" s="7" t="s">
        <v>9731</v>
      </c>
      <c r="C9975" s="60" t="s">
        <v>43</v>
      </c>
      <c r="D9975" s="61">
        <v>32.15</v>
      </c>
      <c r="E9975" s="224">
        <v>0.14680000000000001</v>
      </c>
    </row>
    <row r="9976" spans="1:5" x14ac:dyDescent="0.2">
      <c r="A9976" s="223">
        <v>89677</v>
      </c>
      <c r="B9976" s="7" t="s">
        <v>9732</v>
      </c>
      <c r="C9976" s="60" t="s">
        <v>43</v>
      </c>
      <c r="D9976" s="61">
        <v>85.52</v>
      </c>
      <c r="E9976" s="224">
        <v>0.20250000000000001</v>
      </c>
    </row>
    <row r="9977" spans="1:5" x14ac:dyDescent="0.2">
      <c r="A9977" s="223">
        <v>104170</v>
      </c>
      <c r="B9977" s="7" t="s">
        <v>9733</v>
      </c>
      <c r="C9977" s="60" t="s">
        <v>43</v>
      </c>
      <c r="D9977" s="61">
        <v>77.540000000000006</v>
      </c>
      <c r="E9977" s="224">
        <v>0.123</v>
      </c>
    </row>
    <row r="9978" spans="1:5" x14ac:dyDescent="0.2">
      <c r="A9978" s="223">
        <v>89544</v>
      </c>
      <c r="B9978" s="7" t="s">
        <v>9734</v>
      </c>
      <c r="C9978" s="60" t="s">
        <v>43</v>
      </c>
      <c r="D9978" s="61">
        <v>9.85</v>
      </c>
      <c r="E9978" s="224">
        <v>0.17560000000000001</v>
      </c>
    </row>
    <row r="9979" spans="1:5" x14ac:dyDescent="0.2">
      <c r="A9979" s="223">
        <v>89545</v>
      </c>
      <c r="B9979" s="7" t="s">
        <v>9735</v>
      </c>
      <c r="C9979" s="60" t="s">
        <v>43</v>
      </c>
      <c r="D9979" s="61">
        <v>18.8</v>
      </c>
      <c r="E9979" s="224">
        <v>0.1186</v>
      </c>
    </row>
    <row r="9980" spans="1:5" x14ac:dyDescent="0.2">
      <c r="A9980" s="223">
        <v>89599</v>
      </c>
      <c r="B9980" s="7" t="s">
        <v>9736</v>
      </c>
      <c r="C9980" s="60" t="s">
        <v>43</v>
      </c>
      <c r="D9980" s="61">
        <v>28.16</v>
      </c>
      <c r="E9980" s="224">
        <v>0.22620000000000001</v>
      </c>
    </row>
    <row r="9981" spans="1:5" x14ac:dyDescent="0.2">
      <c r="A9981" s="223">
        <v>89547</v>
      </c>
      <c r="B9981" s="7" t="s">
        <v>9737</v>
      </c>
      <c r="C9981" s="60" t="s">
        <v>43</v>
      </c>
      <c r="D9981" s="61">
        <v>25.23</v>
      </c>
      <c r="E9981" s="224">
        <v>0.13669999999999999</v>
      </c>
    </row>
    <row r="9982" spans="1:5" x14ac:dyDescent="0.2">
      <c r="A9982" s="223">
        <v>89495</v>
      </c>
      <c r="B9982" s="7" t="s">
        <v>9738</v>
      </c>
      <c r="C9982" s="60" t="s">
        <v>43</v>
      </c>
      <c r="D9982" s="61">
        <v>22.67</v>
      </c>
      <c r="E9982" s="224">
        <v>0.2717</v>
      </c>
    </row>
    <row r="9983" spans="1:5" x14ac:dyDescent="0.2">
      <c r="A9983" s="223">
        <v>89673</v>
      </c>
      <c r="B9983" s="7" t="s">
        <v>9739</v>
      </c>
      <c r="C9983" s="60" t="s">
        <v>43</v>
      </c>
      <c r="D9983" s="61">
        <v>39.020000000000003</v>
      </c>
      <c r="E9983" s="224">
        <v>0.2099</v>
      </c>
    </row>
    <row r="9984" spans="1:5" x14ac:dyDescent="0.2">
      <c r="A9984" s="223">
        <v>89557</v>
      </c>
      <c r="B9984" s="7" t="s">
        <v>9740</v>
      </c>
      <c r="C9984" s="60" t="s">
        <v>43</v>
      </c>
      <c r="D9984" s="61">
        <v>34.92</v>
      </c>
      <c r="E9984" s="224">
        <v>0.1171</v>
      </c>
    </row>
    <row r="9985" spans="1:5" x14ac:dyDescent="0.2">
      <c r="A9985" s="223">
        <v>89681</v>
      </c>
      <c r="B9985" s="7" t="s">
        <v>9741</v>
      </c>
      <c r="C9985" s="60" t="s">
        <v>43</v>
      </c>
      <c r="D9985" s="61">
        <v>98.21</v>
      </c>
      <c r="E9985" s="224">
        <v>0.13919999999999999</v>
      </c>
    </row>
    <row r="9986" spans="1:5" x14ac:dyDescent="0.2">
      <c r="A9986" s="223">
        <v>104173</v>
      </c>
      <c r="B9986" s="7" t="s">
        <v>9742</v>
      </c>
      <c r="C9986" s="60" t="s">
        <v>43</v>
      </c>
      <c r="D9986" s="61">
        <v>92.9</v>
      </c>
      <c r="E9986" s="224">
        <v>0.09</v>
      </c>
    </row>
    <row r="9987" spans="1:5" x14ac:dyDescent="0.2">
      <c r="A9987" s="223">
        <v>89549</v>
      </c>
      <c r="B9987" s="7" t="s">
        <v>9743</v>
      </c>
      <c r="C9987" s="60" t="s">
        <v>43</v>
      </c>
      <c r="D9987" s="61">
        <v>20.67</v>
      </c>
      <c r="E9987" s="224">
        <v>0.13689999999999999</v>
      </c>
    </row>
    <row r="9988" spans="1:5" x14ac:dyDescent="0.2">
      <c r="A9988" s="223">
        <v>89578</v>
      </c>
      <c r="B9988" s="7" t="s">
        <v>9744</v>
      </c>
      <c r="C9988" s="60" t="s">
        <v>23</v>
      </c>
      <c r="D9988" s="61">
        <v>37.979999999999997</v>
      </c>
      <c r="E9988" s="224">
        <v>0.1095</v>
      </c>
    </row>
    <row r="9989" spans="1:5" x14ac:dyDescent="0.2">
      <c r="A9989" s="223">
        <v>89512</v>
      </c>
      <c r="B9989" s="7" t="s">
        <v>9745</v>
      </c>
      <c r="C9989" s="60" t="s">
        <v>23</v>
      </c>
      <c r="D9989" s="61">
        <v>55.95</v>
      </c>
      <c r="E9989" s="224">
        <v>0.3962</v>
      </c>
    </row>
    <row r="9990" spans="1:5" x14ac:dyDescent="0.2">
      <c r="A9990" s="223">
        <v>89580</v>
      </c>
      <c r="B9990" s="7" t="s">
        <v>9746</v>
      </c>
      <c r="C9990" s="60" t="s">
        <v>23</v>
      </c>
      <c r="D9990" s="61">
        <v>78.599999999999994</v>
      </c>
      <c r="E9990" s="224">
        <v>9.1600000000000001E-2</v>
      </c>
    </row>
    <row r="9991" spans="1:5" x14ac:dyDescent="0.2">
      <c r="A9991" s="223">
        <v>104166</v>
      </c>
      <c r="B9991" s="7" t="s">
        <v>9747</v>
      </c>
      <c r="C9991" s="60" t="s">
        <v>23</v>
      </c>
      <c r="D9991" s="61">
        <v>85.22</v>
      </c>
      <c r="E9991" s="224">
        <v>0.16370000000000001</v>
      </c>
    </row>
    <row r="9992" spans="1:5" x14ac:dyDescent="0.2">
      <c r="A9992" s="223">
        <v>89508</v>
      </c>
      <c r="B9992" s="7" t="s">
        <v>9748</v>
      </c>
      <c r="C9992" s="60" t="s">
        <v>23</v>
      </c>
      <c r="D9992" s="61">
        <v>19.12</v>
      </c>
      <c r="E9992" s="224">
        <v>0.42730000000000001</v>
      </c>
    </row>
    <row r="9993" spans="1:5" x14ac:dyDescent="0.2">
      <c r="A9993" s="223">
        <v>89509</v>
      </c>
      <c r="B9993" s="7" t="s">
        <v>9749</v>
      </c>
      <c r="C9993" s="60" t="s">
        <v>23</v>
      </c>
      <c r="D9993" s="61">
        <v>25.86</v>
      </c>
      <c r="E9993" s="224">
        <v>0.4037</v>
      </c>
    </row>
    <row r="9994" spans="1:5" x14ac:dyDescent="0.2">
      <c r="A9994" s="223">
        <v>89576</v>
      </c>
      <c r="B9994" s="7" t="s">
        <v>9750</v>
      </c>
      <c r="C9994" s="60" t="s">
        <v>23</v>
      </c>
      <c r="D9994" s="61">
        <v>30.63</v>
      </c>
      <c r="E9994" s="224">
        <v>8.6199999999999999E-2</v>
      </c>
    </row>
    <row r="9995" spans="1:5" x14ac:dyDescent="0.2">
      <c r="A9995" s="223">
        <v>89511</v>
      </c>
      <c r="B9995" s="7" t="s">
        <v>9751</v>
      </c>
      <c r="C9995" s="60" t="s">
        <v>23</v>
      </c>
      <c r="D9995" s="61">
        <v>44.15</v>
      </c>
      <c r="E9995" s="224">
        <v>0.36670000000000003</v>
      </c>
    </row>
    <row r="9996" spans="1:5" x14ac:dyDescent="0.2">
      <c r="A9996" s="223">
        <v>89675</v>
      </c>
      <c r="B9996" s="7" t="s">
        <v>9752</v>
      </c>
      <c r="C9996" s="60" t="s">
        <v>43</v>
      </c>
      <c r="D9996" s="61">
        <v>79.66</v>
      </c>
      <c r="E9996" s="224">
        <v>0.12570000000000001</v>
      </c>
    </row>
    <row r="9997" spans="1:5" x14ac:dyDescent="0.2">
      <c r="A9997" s="223">
        <v>89559</v>
      </c>
      <c r="B9997" s="7" t="s">
        <v>9753</v>
      </c>
      <c r="C9997" s="60" t="s">
        <v>43</v>
      </c>
      <c r="D9997" s="61">
        <v>74.37</v>
      </c>
      <c r="E9997" s="224">
        <v>6.3500000000000001E-2</v>
      </c>
    </row>
    <row r="9998" spans="1:5" x14ac:dyDescent="0.2">
      <c r="A9998" s="223">
        <v>104172</v>
      </c>
      <c r="B9998" s="7" t="s">
        <v>9754</v>
      </c>
      <c r="C9998" s="60" t="s">
        <v>43</v>
      </c>
      <c r="D9998" s="61">
        <v>305.73</v>
      </c>
      <c r="E9998" s="224">
        <v>3.1199999999999999E-2</v>
      </c>
    </row>
    <row r="9999" spans="1:5" x14ac:dyDescent="0.2">
      <c r="A9999" s="223">
        <v>89683</v>
      </c>
      <c r="B9999" s="7" t="s">
        <v>9755</v>
      </c>
      <c r="C9999" s="60" t="s">
        <v>43</v>
      </c>
      <c r="D9999" s="61">
        <v>313.51</v>
      </c>
      <c r="E9999" s="224">
        <v>5.5199999999999999E-2</v>
      </c>
    </row>
    <row r="10000" spans="1:5" x14ac:dyDescent="0.2">
      <c r="A10000" s="223">
        <v>89667</v>
      </c>
      <c r="B10000" s="7" t="s">
        <v>9756</v>
      </c>
      <c r="C10000" s="60" t="s">
        <v>43</v>
      </c>
      <c r="D10000" s="61">
        <v>48.42</v>
      </c>
      <c r="E10000" s="224">
        <v>0.13159999999999999</v>
      </c>
    </row>
    <row r="10001" spans="1:5" x14ac:dyDescent="0.2">
      <c r="A10001" s="223">
        <v>89550</v>
      </c>
      <c r="B10001" s="7" t="s">
        <v>9757</v>
      </c>
      <c r="C10001" s="60" t="s">
        <v>43</v>
      </c>
      <c r="D10001" s="61">
        <v>45.5</v>
      </c>
      <c r="E10001" s="224">
        <v>7.5800000000000006E-2</v>
      </c>
    </row>
    <row r="10002" spans="1:5" x14ac:dyDescent="0.2">
      <c r="A10002" s="223">
        <v>89693</v>
      </c>
      <c r="B10002" s="7" t="s">
        <v>9758</v>
      </c>
      <c r="C10002" s="60" t="s">
        <v>43</v>
      </c>
      <c r="D10002" s="61">
        <v>87.29</v>
      </c>
      <c r="E10002" s="224">
        <v>0.2296</v>
      </c>
    </row>
    <row r="10003" spans="1:5" x14ac:dyDescent="0.2">
      <c r="A10003" s="223">
        <v>89571</v>
      </c>
      <c r="B10003" s="7" t="s">
        <v>9759</v>
      </c>
      <c r="C10003" s="60" t="s">
        <v>43</v>
      </c>
      <c r="D10003" s="61">
        <v>76.7</v>
      </c>
      <c r="E10003" s="224">
        <v>0.1232</v>
      </c>
    </row>
    <row r="10004" spans="1:5" x14ac:dyDescent="0.2">
      <c r="A10004" s="223">
        <v>89696</v>
      </c>
      <c r="B10004" s="7" t="s">
        <v>9760</v>
      </c>
      <c r="C10004" s="60" t="s">
        <v>43</v>
      </c>
      <c r="D10004" s="61">
        <v>93.45</v>
      </c>
      <c r="E10004" s="224">
        <v>0.18859999999999999</v>
      </c>
    </row>
    <row r="10005" spans="1:5" x14ac:dyDescent="0.2">
      <c r="A10005" s="223">
        <v>89573</v>
      </c>
      <c r="B10005" s="7" t="s">
        <v>9761</v>
      </c>
      <c r="C10005" s="60" t="s">
        <v>43</v>
      </c>
      <c r="D10005" s="61">
        <v>84.44</v>
      </c>
      <c r="E10005" s="224">
        <v>0.10199999999999999</v>
      </c>
    </row>
    <row r="10006" spans="1:5" x14ac:dyDescent="0.2">
      <c r="A10006" s="223">
        <v>89704</v>
      </c>
      <c r="B10006" s="7" t="s">
        <v>9762</v>
      </c>
      <c r="C10006" s="60" t="s">
        <v>43</v>
      </c>
      <c r="D10006" s="61">
        <v>165.63</v>
      </c>
      <c r="E10006" s="224">
        <v>0.1797</v>
      </c>
    </row>
    <row r="10007" spans="1:5" x14ac:dyDescent="0.2">
      <c r="A10007" s="223">
        <v>104175</v>
      </c>
      <c r="B10007" s="7" t="s">
        <v>9763</v>
      </c>
      <c r="C10007" s="60" t="s">
        <v>43</v>
      </c>
      <c r="D10007" s="61">
        <v>153.37</v>
      </c>
      <c r="E10007" s="224">
        <v>0.1142</v>
      </c>
    </row>
    <row r="10008" spans="1:5" x14ac:dyDescent="0.2">
      <c r="A10008" s="223">
        <v>89701</v>
      </c>
      <c r="B10008" s="7" t="s">
        <v>9764</v>
      </c>
      <c r="C10008" s="60" t="s">
        <v>43</v>
      </c>
      <c r="D10008" s="61">
        <v>214.03</v>
      </c>
      <c r="E10008" s="224">
        <v>0.1618</v>
      </c>
    </row>
    <row r="10009" spans="1:5" x14ac:dyDescent="0.2">
      <c r="A10009" s="223">
        <v>104177</v>
      </c>
      <c r="B10009" s="7" t="s">
        <v>9765</v>
      </c>
      <c r="C10009" s="60" t="s">
        <v>43</v>
      </c>
      <c r="D10009" s="61">
        <v>198.49</v>
      </c>
      <c r="E10009" s="224">
        <v>9.6199999999999994E-2</v>
      </c>
    </row>
    <row r="10010" spans="1:5" x14ac:dyDescent="0.2">
      <c r="A10010" s="223">
        <v>89566</v>
      </c>
      <c r="B10010" s="7" t="s">
        <v>9766</v>
      </c>
      <c r="C10010" s="60" t="s">
        <v>43</v>
      </c>
      <c r="D10010" s="61">
        <v>52.09</v>
      </c>
      <c r="E10010" s="224">
        <v>0.13250000000000001</v>
      </c>
    </row>
    <row r="10011" spans="1:5" x14ac:dyDescent="0.2">
      <c r="A10011" s="223">
        <v>89687</v>
      </c>
      <c r="B10011" s="7" t="s">
        <v>9767</v>
      </c>
      <c r="C10011" s="60" t="s">
        <v>43</v>
      </c>
      <c r="D10011" s="61">
        <v>57.95</v>
      </c>
      <c r="E10011" s="224">
        <v>0.22020000000000001</v>
      </c>
    </row>
    <row r="10012" spans="1:5" x14ac:dyDescent="0.2">
      <c r="A10012" s="223">
        <v>102253</v>
      </c>
      <c r="B10012" s="7" t="s">
        <v>9768</v>
      </c>
      <c r="C10012" s="60" t="s">
        <v>410</v>
      </c>
      <c r="D10012" s="61">
        <v>957.66</v>
      </c>
      <c r="E10012" s="224">
        <v>0.15390000000000001</v>
      </c>
    </row>
    <row r="10013" spans="1:5" x14ac:dyDescent="0.2">
      <c r="A10013" s="223">
        <v>102254</v>
      </c>
      <c r="B10013" s="7" t="s">
        <v>9769</v>
      </c>
      <c r="C10013" s="60" t="s">
        <v>410</v>
      </c>
      <c r="D10013" s="61">
        <v>1135.4000000000001</v>
      </c>
      <c r="E10013" s="224">
        <v>0.1298</v>
      </c>
    </row>
    <row r="10014" spans="1:5" x14ac:dyDescent="0.2">
      <c r="A10014" s="223">
        <v>102257</v>
      </c>
      <c r="B10014" s="7" t="s">
        <v>9770</v>
      </c>
      <c r="C10014" s="60" t="s">
        <v>410</v>
      </c>
      <c r="D10014" s="61">
        <v>399.34</v>
      </c>
      <c r="E10014" s="224">
        <v>0.33479999999999999</v>
      </c>
    </row>
    <row r="10015" spans="1:5" x14ac:dyDescent="0.2">
      <c r="A10015" s="223">
        <v>102235</v>
      </c>
      <c r="B10015" s="7" t="s">
        <v>9771</v>
      </c>
      <c r="C10015" s="60" t="s">
        <v>410</v>
      </c>
      <c r="D10015" s="61">
        <v>380.03</v>
      </c>
      <c r="E10015" s="224">
        <v>0.14219999999999999</v>
      </c>
    </row>
    <row r="10016" spans="1:5" x14ac:dyDescent="0.2">
      <c r="A10016" s="223">
        <v>101912</v>
      </c>
      <c r="B10016" s="7" t="s">
        <v>12646</v>
      </c>
      <c r="C10016" s="60" t="s">
        <v>43</v>
      </c>
      <c r="D10016" s="61">
        <v>1337.22</v>
      </c>
      <c r="E10016" s="224">
        <v>9.5600000000000004E-2</v>
      </c>
    </row>
    <row r="10017" spans="1:5" x14ac:dyDescent="0.2">
      <c r="A10017" s="223">
        <v>96765</v>
      </c>
      <c r="B10017" s="7" t="s">
        <v>12647</v>
      </c>
      <c r="C10017" s="60" t="s">
        <v>43</v>
      </c>
      <c r="D10017" s="61">
        <v>1457.72</v>
      </c>
      <c r="E10017" s="224">
        <v>9.9400000000000002E-2</v>
      </c>
    </row>
    <row r="10018" spans="1:5" x14ac:dyDescent="0.2">
      <c r="A10018" s="223">
        <v>97430</v>
      </c>
      <c r="B10018" s="7" t="s">
        <v>12648</v>
      </c>
      <c r="C10018" s="60" t="s">
        <v>43</v>
      </c>
      <c r="D10018" s="61">
        <v>43.3</v>
      </c>
      <c r="E10018" s="224">
        <v>0.49120000000000003</v>
      </c>
    </row>
    <row r="10019" spans="1:5" x14ac:dyDescent="0.2">
      <c r="A10019" s="223">
        <v>97431</v>
      </c>
      <c r="B10019" s="7" t="s">
        <v>12649</v>
      </c>
      <c r="C10019" s="60" t="s">
        <v>43</v>
      </c>
      <c r="D10019" s="61">
        <v>45.91</v>
      </c>
      <c r="E10019" s="224">
        <v>0.47899999999999998</v>
      </c>
    </row>
    <row r="10020" spans="1:5" x14ac:dyDescent="0.2">
      <c r="A10020" s="223">
        <v>97432</v>
      </c>
      <c r="B10020" s="7" t="s">
        <v>12650</v>
      </c>
      <c r="C10020" s="60" t="s">
        <v>43</v>
      </c>
      <c r="D10020" s="61">
        <v>49.59</v>
      </c>
      <c r="E10020" s="224">
        <v>0.4582</v>
      </c>
    </row>
    <row r="10021" spans="1:5" x14ac:dyDescent="0.2">
      <c r="A10021" s="223">
        <v>101913</v>
      </c>
      <c r="B10021" s="7" t="s">
        <v>12651</v>
      </c>
      <c r="C10021" s="60" t="s">
        <v>43</v>
      </c>
      <c r="D10021" s="61">
        <v>438.34</v>
      </c>
      <c r="E10021" s="224">
        <v>0.1789</v>
      </c>
    </row>
    <row r="10022" spans="1:5" x14ac:dyDescent="0.2">
      <c r="A10022" s="223">
        <v>101914</v>
      </c>
      <c r="B10022" s="7" t="s">
        <v>12652</v>
      </c>
      <c r="C10022" s="60" t="s">
        <v>43</v>
      </c>
      <c r="D10022" s="61">
        <v>533.41</v>
      </c>
      <c r="E10022" s="224">
        <v>0.14699999999999999</v>
      </c>
    </row>
    <row r="10023" spans="1:5" x14ac:dyDescent="0.2">
      <c r="A10023" s="223">
        <v>101915</v>
      </c>
      <c r="B10023" s="7" t="s">
        <v>12653</v>
      </c>
      <c r="C10023" s="60" t="s">
        <v>43</v>
      </c>
      <c r="D10023" s="61">
        <v>368.08</v>
      </c>
      <c r="E10023" s="224">
        <v>1.9900000000000001E-2</v>
      </c>
    </row>
    <row r="10024" spans="1:5" x14ac:dyDescent="0.2">
      <c r="A10024" s="223">
        <v>97433</v>
      </c>
      <c r="B10024" s="7" t="s">
        <v>12654</v>
      </c>
      <c r="C10024" s="60" t="s">
        <v>43</v>
      </c>
      <c r="D10024" s="61">
        <v>95.21</v>
      </c>
      <c r="E10024" s="224">
        <v>0.33500000000000002</v>
      </c>
    </row>
    <row r="10025" spans="1:5" x14ac:dyDescent="0.2">
      <c r="A10025" s="223">
        <v>97435</v>
      </c>
      <c r="B10025" s="7" t="s">
        <v>12655</v>
      </c>
      <c r="C10025" s="60" t="s">
        <v>43</v>
      </c>
      <c r="D10025" s="61">
        <v>107.45</v>
      </c>
      <c r="E10025" s="224">
        <v>0.307</v>
      </c>
    </row>
    <row r="10026" spans="1:5" x14ac:dyDescent="0.2">
      <c r="A10026" s="223">
        <v>97437</v>
      </c>
      <c r="B10026" s="7" t="s">
        <v>12656</v>
      </c>
      <c r="C10026" s="60" t="s">
        <v>43</v>
      </c>
      <c r="D10026" s="61">
        <v>119.56</v>
      </c>
      <c r="E10026" s="224">
        <v>0.28499999999999998</v>
      </c>
    </row>
    <row r="10027" spans="1:5" x14ac:dyDescent="0.2">
      <c r="A10027" s="223">
        <v>97546</v>
      </c>
      <c r="B10027" s="7" t="s">
        <v>12657</v>
      </c>
      <c r="C10027" s="60" t="s">
        <v>43</v>
      </c>
      <c r="D10027" s="61">
        <v>44.61</v>
      </c>
      <c r="E10027" s="224">
        <v>0.33040000000000003</v>
      </c>
    </row>
    <row r="10028" spans="1:5" x14ac:dyDescent="0.2">
      <c r="A10028" s="223">
        <v>97548</v>
      </c>
      <c r="B10028" s="7" t="s">
        <v>12658</v>
      </c>
      <c r="C10028" s="60" t="s">
        <v>43</v>
      </c>
      <c r="D10028" s="61">
        <v>65.11</v>
      </c>
      <c r="E10028" s="224">
        <v>0.3886</v>
      </c>
    </row>
    <row r="10029" spans="1:5" x14ac:dyDescent="0.2">
      <c r="A10029" s="223">
        <v>97550</v>
      </c>
      <c r="B10029" s="7" t="s">
        <v>12659</v>
      </c>
      <c r="C10029" s="60" t="s">
        <v>43</v>
      </c>
      <c r="D10029" s="61">
        <v>105.78</v>
      </c>
      <c r="E10029" s="224">
        <v>0.4652</v>
      </c>
    </row>
    <row r="10030" spans="1:5" x14ac:dyDescent="0.2">
      <c r="A10030" s="223">
        <v>97479</v>
      </c>
      <c r="B10030" s="7" t="s">
        <v>12660</v>
      </c>
      <c r="C10030" s="60" t="s">
        <v>43</v>
      </c>
      <c r="D10030" s="61">
        <v>75.25</v>
      </c>
      <c r="E10030" s="224">
        <v>0.2482</v>
      </c>
    </row>
    <row r="10031" spans="1:5" x14ac:dyDescent="0.2">
      <c r="A10031" s="223">
        <v>97517</v>
      </c>
      <c r="B10031" s="7" t="s">
        <v>12661</v>
      </c>
      <c r="C10031" s="60" t="s">
        <v>43</v>
      </c>
      <c r="D10031" s="61">
        <v>71.489999999999995</v>
      </c>
      <c r="E10031" s="224">
        <v>0.2087</v>
      </c>
    </row>
    <row r="10032" spans="1:5" x14ac:dyDescent="0.2">
      <c r="A10032" s="223">
        <v>97481</v>
      </c>
      <c r="B10032" s="7" t="s">
        <v>12662</v>
      </c>
      <c r="C10032" s="60" t="s">
        <v>43</v>
      </c>
      <c r="D10032" s="61">
        <v>109.89</v>
      </c>
      <c r="E10032" s="224">
        <v>0.21510000000000001</v>
      </c>
    </row>
    <row r="10033" spans="1:5" x14ac:dyDescent="0.2">
      <c r="A10033" s="223">
        <v>97519</v>
      </c>
      <c r="B10033" s="7" t="s">
        <v>12663</v>
      </c>
      <c r="C10033" s="60" t="s">
        <v>43</v>
      </c>
      <c r="D10033" s="61">
        <v>103.26</v>
      </c>
      <c r="E10033" s="224">
        <v>0.16470000000000001</v>
      </c>
    </row>
    <row r="10034" spans="1:5" x14ac:dyDescent="0.2">
      <c r="A10034" s="223">
        <v>97483</v>
      </c>
      <c r="B10034" s="7" t="s">
        <v>12664</v>
      </c>
      <c r="C10034" s="60" t="s">
        <v>43</v>
      </c>
      <c r="D10034" s="61">
        <v>154.88999999999999</v>
      </c>
      <c r="E10034" s="224">
        <v>0.1893</v>
      </c>
    </row>
    <row r="10035" spans="1:5" x14ac:dyDescent="0.2">
      <c r="A10035" s="223">
        <v>97521</v>
      </c>
      <c r="B10035" s="7" t="s">
        <v>12665</v>
      </c>
      <c r="C10035" s="60" t="s">
        <v>43</v>
      </c>
      <c r="D10035" s="61">
        <v>144.97999999999999</v>
      </c>
      <c r="E10035" s="224">
        <v>0.13389999999999999</v>
      </c>
    </row>
    <row r="10036" spans="1:5" x14ac:dyDescent="0.2">
      <c r="A10036" s="223">
        <v>97452</v>
      </c>
      <c r="B10036" s="7" t="s">
        <v>12666</v>
      </c>
      <c r="C10036" s="60" t="s">
        <v>43</v>
      </c>
      <c r="D10036" s="61">
        <v>244.92</v>
      </c>
      <c r="E10036" s="224">
        <v>0.27160000000000001</v>
      </c>
    </row>
    <row r="10037" spans="1:5" x14ac:dyDescent="0.2">
      <c r="A10037" s="223">
        <v>97485</v>
      </c>
      <c r="B10037" s="7" t="s">
        <v>12667</v>
      </c>
      <c r="C10037" s="60" t="s">
        <v>43</v>
      </c>
      <c r="D10037" s="61">
        <v>214.79</v>
      </c>
      <c r="E10037" s="224">
        <v>0.16950000000000001</v>
      </c>
    </row>
    <row r="10038" spans="1:5" x14ac:dyDescent="0.2">
      <c r="A10038" s="223">
        <v>97523</v>
      </c>
      <c r="B10038" s="7" t="s">
        <v>12668</v>
      </c>
      <c r="C10038" s="60" t="s">
        <v>43</v>
      </c>
      <c r="D10038" s="61">
        <v>200.79</v>
      </c>
      <c r="E10038" s="224">
        <v>0.1116</v>
      </c>
    </row>
    <row r="10039" spans="1:5" x14ac:dyDescent="0.2">
      <c r="A10039" s="223">
        <v>97454</v>
      </c>
      <c r="B10039" s="7" t="s">
        <v>12669</v>
      </c>
      <c r="C10039" s="60" t="s">
        <v>43</v>
      </c>
      <c r="D10039" s="61">
        <v>424.05</v>
      </c>
      <c r="E10039" s="224">
        <v>0.16120000000000001</v>
      </c>
    </row>
    <row r="10040" spans="1:5" x14ac:dyDescent="0.2">
      <c r="A10040" s="223">
        <v>97487</v>
      </c>
      <c r="B10040" s="7" t="s">
        <v>12670</v>
      </c>
      <c r="C10040" s="60" t="s">
        <v>43</v>
      </c>
      <c r="D10040" s="61">
        <v>402.76</v>
      </c>
      <c r="E10040" s="224">
        <v>0.1168</v>
      </c>
    </row>
    <row r="10041" spans="1:5" x14ac:dyDescent="0.2">
      <c r="A10041" s="223">
        <v>97525</v>
      </c>
      <c r="B10041" s="7" t="s">
        <v>12671</v>
      </c>
      <c r="C10041" s="60" t="s">
        <v>43</v>
      </c>
      <c r="D10041" s="61">
        <v>382.61</v>
      </c>
      <c r="E10041" s="224">
        <v>7.0300000000000001E-2</v>
      </c>
    </row>
    <row r="10042" spans="1:5" x14ac:dyDescent="0.2">
      <c r="A10042" s="223">
        <v>97456</v>
      </c>
      <c r="B10042" s="7" t="s">
        <v>12672</v>
      </c>
      <c r="C10042" s="60" t="s">
        <v>43</v>
      </c>
      <c r="D10042" s="61">
        <v>988.02</v>
      </c>
      <c r="E10042" s="224">
        <v>7.0999999999999994E-2</v>
      </c>
    </row>
    <row r="10043" spans="1:5" x14ac:dyDescent="0.2">
      <c r="A10043" s="223">
        <v>97489</v>
      </c>
      <c r="B10043" s="7" t="s">
        <v>12673</v>
      </c>
      <c r="C10043" s="60" t="s">
        <v>43</v>
      </c>
      <c r="D10043" s="61">
        <v>975.57</v>
      </c>
      <c r="E10043" s="224">
        <v>5.91E-2</v>
      </c>
    </row>
    <row r="10044" spans="1:5" x14ac:dyDescent="0.2">
      <c r="A10044" s="223">
        <v>97527</v>
      </c>
      <c r="B10044" s="7" t="s">
        <v>12674</v>
      </c>
      <c r="C10044" s="60" t="s">
        <v>43</v>
      </c>
      <c r="D10044" s="61">
        <v>949.26</v>
      </c>
      <c r="E10044" s="224">
        <v>3.3099999999999997E-2</v>
      </c>
    </row>
    <row r="10045" spans="1:5" x14ac:dyDescent="0.2">
      <c r="A10045" s="223">
        <v>97434</v>
      </c>
      <c r="B10045" s="7" t="s">
        <v>12675</v>
      </c>
      <c r="C10045" s="60" t="s">
        <v>43</v>
      </c>
      <c r="D10045" s="61">
        <v>96.87</v>
      </c>
      <c r="E10045" s="224">
        <v>0.32929999999999998</v>
      </c>
    </row>
    <row r="10046" spans="1:5" x14ac:dyDescent="0.2">
      <c r="A10046" s="223">
        <v>97436</v>
      </c>
      <c r="B10046" s="7" t="s">
        <v>12676</v>
      </c>
      <c r="C10046" s="60" t="s">
        <v>43</v>
      </c>
      <c r="D10046" s="61">
        <v>110.64</v>
      </c>
      <c r="E10046" s="224">
        <v>0.29820000000000002</v>
      </c>
    </row>
    <row r="10047" spans="1:5" x14ac:dyDescent="0.2">
      <c r="A10047" s="223">
        <v>97438</v>
      </c>
      <c r="B10047" s="7" t="s">
        <v>12677</v>
      </c>
      <c r="C10047" s="60" t="s">
        <v>43</v>
      </c>
      <c r="D10047" s="61">
        <v>122.97</v>
      </c>
      <c r="E10047" s="224">
        <v>0.27710000000000001</v>
      </c>
    </row>
    <row r="10048" spans="1:5" x14ac:dyDescent="0.2">
      <c r="A10048" s="223">
        <v>97547</v>
      </c>
      <c r="B10048" s="7" t="s">
        <v>12678</v>
      </c>
      <c r="C10048" s="60" t="s">
        <v>43</v>
      </c>
      <c r="D10048" s="61">
        <v>44.61</v>
      </c>
      <c r="E10048" s="224">
        <v>0.33040000000000003</v>
      </c>
    </row>
    <row r="10049" spans="1:5" x14ac:dyDescent="0.2">
      <c r="A10049" s="223">
        <v>97549</v>
      </c>
      <c r="B10049" s="7" t="s">
        <v>12679</v>
      </c>
      <c r="C10049" s="60" t="s">
        <v>43</v>
      </c>
      <c r="D10049" s="61">
        <v>65.11</v>
      </c>
      <c r="E10049" s="224">
        <v>0.3886</v>
      </c>
    </row>
    <row r="10050" spans="1:5" x14ac:dyDescent="0.2">
      <c r="A10050" s="223">
        <v>97551</v>
      </c>
      <c r="B10050" s="7" t="s">
        <v>12680</v>
      </c>
      <c r="C10050" s="60" t="s">
        <v>43</v>
      </c>
      <c r="D10050" s="61">
        <v>105.78</v>
      </c>
      <c r="E10050" s="224">
        <v>0.4652</v>
      </c>
    </row>
    <row r="10051" spans="1:5" x14ac:dyDescent="0.2">
      <c r="A10051" s="223">
        <v>97480</v>
      </c>
      <c r="B10051" s="7" t="s">
        <v>12681</v>
      </c>
      <c r="C10051" s="60" t="s">
        <v>43</v>
      </c>
      <c r="D10051" s="61">
        <v>75.25</v>
      </c>
      <c r="E10051" s="224">
        <v>0.2482</v>
      </c>
    </row>
    <row r="10052" spans="1:5" x14ac:dyDescent="0.2">
      <c r="A10052" s="223">
        <v>97518</v>
      </c>
      <c r="B10052" s="7" t="s">
        <v>12682</v>
      </c>
      <c r="C10052" s="60" t="s">
        <v>43</v>
      </c>
      <c r="D10052" s="61">
        <v>71.489999999999995</v>
      </c>
      <c r="E10052" s="224">
        <v>0.2087</v>
      </c>
    </row>
    <row r="10053" spans="1:5" x14ac:dyDescent="0.2">
      <c r="A10053" s="223">
        <v>97482</v>
      </c>
      <c r="B10053" s="7" t="s">
        <v>12683</v>
      </c>
      <c r="C10053" s="60" t="s">
        <v>43</v>
      </c>
      <c r="D10053" s="61">
        <v>109.89</v>
      </c>
      <c r="E10053" s="224">
        <v>0.21510000000000001</v>
      </c>
    </row>
    <row r="10054" spans="1:5" x14ac:dyDescent="0.2">
      <c r="A10054" s="223">
        <v>97520</v>
      </c>
      <c r="B10054" s="7" t="s">
        <v>12684</v>
      </c>
      <c r="C10054" s="60" t="s">
        <v>43</v>
      </c>
      <c r="D10054" s="61">
        <v>103.26</v>
      </c>
      <c r="E10054" s="224">
        <v>0.16470000000000001</v>
      </c>
    </row>
    <row r="10055" spans="1:5" x14ac:dyDescent="0.2">
      <c r="A10055" s="223">
        <v>97484</v>
      </c>
      <c r="B10055" s="7" t="s">
        <v>12685</v>
      </c>
      <c r="C10055" s="60" t="s">
        <v>43</v>
      </c>
      <c r="D10055" s="61">
        <v>154.88999999999999</v>
      </c>
      <c r="E10055" s="224">
        <v>0.1893</v>
      </c>
    </row>
    <row r="10056" spans="1:5" x14ac:dyDescent="0.2">
      <c r="A10056" s="223">
        <v>97522</v>
      </c>
      <c r="B10056" s="7" t="s">
        <v>12686</v>
      </c>
      <c r="C10056" s="60" t="s">
        <v>43</v>
      </c>
      <c r="D10056" s="61">
        <v>144.97999999999999</v>
      </c>
      <c r="E10056" s="224">
        <v>0.13389999999999999</v>
      </c>
    </row>
    <row r="10057" spans="1:5" x14ac:dyDescent="0.2">
      <c r="A10057" s="223">
        <v>97453</v>
      </c>
      <c r="B10057" s="7" t="s">
        <v>12687</v>
      </c>
      <c r="C10057" s="60" t="s">
        <v>43</v>
      </c>
      <c r="D10057" s="61">
        <v>261.24</v>
      </c>
      <c r="E10057" s="224">
        <v>0.25469999999999998</v>
      </c>
    </row>
    <row r="10058" spans="1:5" x14ac:dyDescent="0.2">
      <c r="A10058" s="223">
        <v>97486</v>
      </c>
      <c r="B10058" s="7" t="s">
        <v>12688</v>
      </c>
      <c r="C10058" s="60" t="s">
        <v>43</v>
      </c>
      <c r="D10058" s="61">
        <v>231.11</v>
      </c>
      <c r="E10058" s="224">
        <v>0.1575</v>
      </c>
    </row>
    <row r="10059" spans="1:5" x14ac:dyDescent="0.2">
      <c r="A10059" s="223">
        <v>97524</v>
      </c>
      <c r="B10059" s="7" t="s">
        <v>12689</v>
      </c>
      <c r="C10059" s="60" t="s">
        <v>43</v>
      </c>
      <c r="D10059" s="61">
        <v>217.11</v>
      </c>
      <c r="E10059" s="224">
        <v>0.1032</v>
      </c>
    </row>
    <row r="10060" spans="1:5" x14ac:dyDescent="0.2">
      <c r="A10060" s="223">
        <v>97455</v>
      </c>
      <c r="B10060" s="7" t="s">
        <v>12690</v>
      </c>
      <c r="C10060" s="60" t="s">
        <v>43</v>
      </c>
      <c r="D10060" s="61">
        <v>450.15</v>
      </c>
      <c r="E10060" s="224">
        <v>0.15179999999999999</v>
      </c>
    </row>
    <row r="10061" spans="1:5" x14ac:dyDescent="0.2">
      <c r="A10061" s="223">
        <v>97488</v>
      </c>
      <c r="B10061" s="7" t="s">
        <v>12691</v>
      </c>
      <c r="C10061" s="60" t="s">
        <v>43</v>
      </c>
      <c r="D10061" s="61">
        <v>428.86</v>
      </c>
      <c r="E10061" s="224">
        <v>0.10970000000000001</v>
      </c>
    </row>
    <row r="10062" spans="1:5" x14ac:dyDescent="0.2">
      <c r="A10062" s="223">
        <v>97526</v>
      </c>
      <c r="B10062" s="7" t="s">
        <v>12692</v>
      </c>
      <c r="C10062" s="60" t="s">
        <v>43</v>
      </c>
      <c r="D10062" s="61">
        <v>408.71</v>
      </c>
      <c r="E10062" s="224">
        <v>6.5799999999999997E-2</v>
      </c>
    </row>
    <row r="10063" spans="1:5" x14ac:dyDescent="0.2">
      <c r="A10063" s="223">
        <v>97457</v>
      </c>
      <c r="B10063" s="7" t="s">
        <v>12693</v>
      </c>
      <c r="C10063" s="60" t="s">
        <v>43</v>
      </c>
      <c r="D10063" s="61">
        <v>870.96</v>
      </c>
      <c r="E10063" s="224">
        <v>8.0500000000000002E-2</v>
      </c>
    </row>
    <row r="10064" spans="1:5" x14ac:dyDescent="0.2">
      <c r="A10064" s="223">
        <v>97490</v>
      </c>
      <c r="B10064" s="7" t="s">
        <v>12694</v>
      </c>
      <c r="C10064" s="60" t="s">
        <v>43</v>
      </c>
      <c r="D10064" s="61">
        <v>858.51</v>
      </c>
      <c r="E10064" s="224">
        <v>6.7199999999999996E-2</v>
      </c>
    </row>
    <row r="10065" spans="1:5" x14ac:dyDescent="0.2">
      <c r="A10065" s="223">
        <v>97528</v>
      </c>
      <c r="B10065" s="7" t="s">
        <v>12695</v>
      </c>
      <c r="C10065" s="60" t="s">
        <v>43</v>
      </c>
      <c r="D10065" s="61">
        <v>832.2</v>
      </c>
      <c r="E10065" s="224">
        <v>3.7699999999999997E-2</v>
      </c>
    </row>
    <row r="10066" spans="1:5" x14ac:dyDescent="0.2">
      <c r="A10066" s="223">
        <v>101906</v>
      </c>
      <c r="B10066" s="7" t="s">
        <v>12696</v>
      </c>
      <c r="C10066" s="60" t="s">
        <v>43</v>
      </c>
      <c r="D10066" s="61">
        <v>697.57</v>
      </c>
      <c r="E10066" s="224">
        <v>3.4000000000000002E-2</v>
      </c>
    </row>
    <row r="10067" spans="1:5" x14ac:dyDescent="0.2">
      <c r="A10067" s="223">
        <v>101907</v>
      </c>
      <c r="B10067" s="7" t="s">
        <v>12697</v>
      </c>
      <c r="C10067" s="60" t="s">
        <v>43</v>
      </c>
      <c r="D10067" s="61">
        <v>753.63</v>
      </c>
      <c r="E10067" s="224">
        <v>3.15E-2</v>
      </c>
    </row>
    <row r="10068" spans="1:5" x14ac:dyDescent="0.2">
      <c r="A10068" s="223">
        <v>101911</v>
      </c>
      <c r="B10068" s="7" t="s">
        <v>12698</v>
      </c>
      <c r="C10068" s="60" t="s">
        <v>43</v>
      </c>
      <c r="D10068" s="61">
        <v>361.22</v>
      </c>
      <c r="E10068" s="224">
        <v>6.5699999999999995E-2</v>
      </c>
    </row>
    <row r="10069" spans="1:5" x14ac:dyDescent="0.2">
      <c r="A10069" s="223">
        <v>101908</v>
      </c>
      <c r="B10069" s="7" t="s">
        <v>12699</v>
      </c>
      <c r="C10069" s="60" t="s">
        <v>43</v>
      </c>
      <c r="D10069" s="61">
        <v>230.41</v>
      </c>
      <c r="E10069" s="224">
        <v>0.1031</v>
      </c>
    </row>
    <row r="10070" spans="1:5" x14ac:dyDescent="0.2">
      <c r="A10070" s="223">
        <v>101909</v>
      </c>
      <c r="B10070" s="7" t="s">
        <v>12700</v>
      </c>
      <c r="C10070" s="60" t="s">
        <v>43</v>
      </c>
      <c r="D10070" s="61">
        <v>267.79000000000002</v>
      </c>
      <c r="E10070" s="224">
        <v>8.8700000000000001E-2</v>
      </c>
    </row>
    <row r="10071" spans="1:5" x14ac:dyDescent="0.2">
      <c r="A10071" s="223">
        <v>101910</v>
      </c>
      <c r="B10071" s="7" t="s">
        <v>12701</v>
      </c>
      <c r="C10071" s="60" t="s">
        <v>43</v>
      </c>
      <c r="D10071" s="61">
        <v>314.5</v>
      </c>
      <c r="E10071" s="224">
        <v>7.5499999999999998E-2</v>
      </c>
    </row>
    <row r="10072" spans="1:5" x14ac:dyDescent="0.2">
      <c r="A10072" s="223">
        <v>101905</v>
      </c>
      <c r="B10072" s="7" t="s">
        <v>12702</v>
      </c>
      <c r="C10072" s="60" t="s">
        <v>43</v>
      </c>
      <c r="D10072" s="61">
        <v>237.42</v>
      </c>
      <c r="E10072" s="224">
        <v>0.1</v>
      </c>
    </row>
    <row r="10073" spans="1:5" x14ac:dyDescent="0.2">
      <c r="A10073" s="223">
        <v>92698</v>
      </c>
      <c r="B10073" s="7" t="s">
        <v>12703</v>
      </c>
      <c r="C10073" s="60" t="s">
        <v>43</v>
      </c>
      <c r="D10073" s="61">
        <v>22.09</v>
      </c>
      <c r="E10073" s="224">
        <v>0.60980000000000001</v>
      </c>
    </row>
    <row r="10074" spans="1:5" x14ac:dyDescent="0.2">
      <c r="A10074" s="223">
        <v>92700</v>
      </c>
      <c r="B10074" s="7" t="s">
        <v>12704</v>
      </c>
      <c r="C10074" s="60" t="s">
        <v>43</v>
      </c>
      <c r="D10074" s="61">
        <v>35.97</v>
      </c>
      <c r="E10074" s="224">
        <v>0.64249999999999996</v>
      </c>
    </row>
    <row r="10075" spans="1:5" x14ac:dyDescent="0.2">
      <c r="A10075" s="223">
        <v>92702</v>
      </c>
      <c r="B10075" s="7" t="s">
        <v>12705</v>
      </c>
      <c r="C10075" s="60" t="s">
        <v>43</v>
      </c>
      <c r="D10075" s="61">
        <v>56.29</v>
      </c>
      <c r="E10075" s="224">
        <v>0.66810000000000003</v>
      </c>
    </row>
    <row r="10076" spans="1:5" x14ac:dyDescent="0.2">
      <c r="A10076" s="223">
        <v>92669</v>
      </c>
      <c r="B10076" s="7" t="s">
        <v>12706</v>
      </c>
      <c r="C10076" s="60" t="s">
        <v>43</v>
      </c>
      <c r="D10076" s="61">
        <v>41.96</v>
      </c>
      <c r="E10076" s="224">
        <v>0.55479999999999996</v>
      </c>
    </row>
    <row r="10077" spans="1:5" x14ac:dyDescent="0.2">
      <c r="A10077" s="223">
        <v>92671</v>
      </c>
      <c r="B10077" s="7" t="s">
        <v>12707</v>
      </c>
      <c r="C10077" s="60" t="s">
        <v>43</v>
      </c>
      <c r="D10077" s="61">
        <v>55.85</v>
      </c>
      <c r="E10077" s="224">
        <v>0.4587</v>
      </c>
    </row>
    <row r="10078" spans="1:5" x14ac:dyDescent="0.2">
      <c r="A10078" s="223">
        <v>92673</v>
      </c>
      <c r="B10078" s="7" t="s">
        <v>12708</v>
      </c>
      <c r="C10078" s="60" t="s">
        <v>43</v>
      </c>
      <c r="D10078" s="61">
        <v>65.290000000000006</v>
      </c>
      <c r="E10078" s="224">
        <v>0.43330000000000002</v>
      </c>
    </row>
    <row r="10079" spans="1:5" x14ac:dyDescent="0.2">
      <c r="A10079" s="223">
        <v>92675</v>
      </c>
      <c r="B10079" s="7" t="s">
        <v>12709</v>
      </c>
      <c r="C10079" s="60" t="s">
        <v>43</v>
      </c>
      <c r="D10079" s="61">
        <v>85.34</v>
      </c>
      <c r="E10079" s="224">
        <v>0.37059999999999998</v>
      </c>
    </row>
    <row r="10080" spans="1:5" x14ac:dyDescent="0.2">
      <c r="A10080" s="223">
        <v>92677</v>
      </c>
      <c r="B10080" s="7" t="s">
        <v>12710</v>
      </c>
      <c r="C10080" s="60" t="s">
        <v>43</v>
      </c>
      <c r="D10080" s="61">
        <v>140.04</v>
      </c>
      <c r="E10080" s="224">
        <v>0.2616</v>
      </c>
    </row>
    <row r="10081" spans="1:5" x14ac:dyDescent="0.2">
      <c r="A10081" s="223">
        <v>92635</v>
      </c>
      <c r="B10081" s="7" t="s">
        <v>12711</v>
      </c>
      <c r="C10081" s="60" t="s">
        <v>43</v>
      </c>
      <c r="D10081" s="61">
        <v>218.88</v>
      </c>
      <c r="E10081" s="224">
        <v>0.31040000000000001</v>
      </c>
    </row>
    <row r="10082" spans="1:5" x14ac:dyDescent="0.2">
      <c r="A10082" s="223">
        <v>92679</v>
      </c>
      <c r="B10082" s="7" t="s">
        <v>12712</v>
      </c>
      <c r="C10082" s="60" t="s">
        <v>43</v>
      </c>
      <c r="D10082" s="61">
        <v>192.6</v>
      </c>
      <c r="E10082" s="224">
        <v>0.21629999999999999</v>
      </c>
    </row>
    <row r="10083" spans="1:5" x14ac:dyDescent="0.2">
      <c r="A10083" s="223">
        <v>92381</v>
      </c>
      <c r="B10083" s="7" t="s">
        <v>12713</v>
      </c>
      <c r="C10083" s="60" t="s">
        <v>43</v>
      </c>
      <c r="D10083" s="61">
        <v>54.63</v>
      </c>
      <c r="E10083" s="224">
        <v>0.65810000000000002</v>
      </c>
    </row>
    <row r="10084" spans="1:5" x14ac:dyDescent="0.2">
      <c r="A10084" s="223">
        <v>92383</v>
      </c>
      <c r="B10084" s="7" t="s">
        <v>12714</v>
      </c>
      <c r="C10084" s="60" t="s">
        <v>43</v>
      </c>
      <c r="D10084" s="61">
        <v>70.25</v>
      </c>
      <c r="E10084" s="224">
        <v>0.56969999999999998</v>
      </c>
    </row>
    <row r="10085" spans="1:5" x14ac:dyDescent="0.2">
      <c r="A10085" s="223">
        <v>92385</v>
      </c>
      <c r="B10085" s="7" t="s">
        <v>12715</v>
      </c>
      <c r="C10085" s="60" t="s">
        <v>43</v>
      </c>
      <c r="D10085" s="61">
        <v>81.67</v>
      </c>
      <c r="E10085" s="224">
        <v>0.54700000000000004</v>
      </c>
    </row>
    <row r="10086" spans="1:5" x14ac:dyDescent="0.2">
      <c r="A10086" s="223">
        <v>92350</v>
      </c>
      <c r="B10086" s="7" t="s">
        <v>12716</v>
      </c>
      <c r="C10086" s="60" t="s">
        <v>43</v>
      </c>
      <c r="D10086" s="61">
        <v>109.38</v>
      </c>
      <c r="E10086" s="224">
        <v>0.50900000000000001</v>
      </c>
    </row>
    <row r="10087" spans="1:5" x14ac:dyDescent="0.2">
      <c r="A10087" s="223">
        <v>92387</v>
      </c>
      <c r="B10087" s="7" t="s">
        <v>12717</v>
      </c>
      <c r="C10087" s="60" t="s">
        <v>43</v>
      </c>
      <c r="D10087" s="61">
        <v>104.19</v>
      </c>
      <c r="E10087" s="224">
        <v>0.48449999999999999</v>
      </c>
    </row>
    <row r="10088" spans="1:5" x14ac:dyDescent="0.2">
      <c r="A10088" s="223">
        <v>92352</v>
      </c>
      <c r="B10088" s="7" t="s">
        <v>12718</v>
      </c>
      <c r="C10088" s="60" t="s">
        <v>43</v>
      </c>
      <c r="D10088" s="61">
        <v>162.72</v>
      </c>
      <c r="E10088" s="224">
        <v>0.36449999999999999</v>
      </c>
    </row>
    <row r="10089" spans="1:5" x14ac:dyDescent="0.2">
      <c r="A10089" s="223">
        <v>92389</v>
      </c>
      <c r="B10089" s="7" t="s">
        <v>12719</v>
      </c>
      <c r="C10089" s="60" t="s">
        <v>43</v>
      </c>
      <c r="D10089" s="61">
        <v>162.62</v>
      </c>
      <c r="E10089" s="224">
        <v>0.36409999999999998</v>
      </c>
    </row>
    <row r="10090" spans="1:5" x14ac:dyDescent="0.2">
      <c r="A10090" s="223">
        <v>92354</v>
      </c>
      <c r="B10090" s="7" t="s">
        <v>12720</v>
      </c>
      <c r="C10090" s="60" t="s">
        <v>43</v>
      </c>
      <c r="D10090" s="61">
        <v>213.9</v>
      </c>
      <c r="E10090" s="224">
        <v>0.29430000000000001</v>
      </c>
    </row>
    <row r="10091" spans="1:5" x14ac:dyDescent="0.2">
      <c r="A10091" s="223">
        <v>92699</v>
      </c>
      <c r="B10091" s="7" t="s">
        <v>12721</v>
      </c>
      <c r="C10091" s="60" t="s">
        <v>43</v>
      </c>
      <c r="D10091" s="61">
        <v>20.73</v>
      </c>
      <c r="E10091" s="224">
        <v>0.64980000000000004</v>
      </c>
    </row>
    <row r="10092" spans="1:5" x14ac:dyDescent="0.2">
      <c r="A10092" s="223">
        <v>92701</v>
      </c>
      <c r="B10092" s="7" t="s">
        <v>12722</v>
      </c>
      <c r="C10092" s="60" t="s">
        <v>43</v>
      </c>
      <c r="D10092" s="61">
        <v>33.94</v>
      </c>
      <c r="E10092" s="224">
        <v>0.68089999999999995</v>
      </c>
    </row>
    <row r="10093" spans="1:5" x14ac:dyDescent="0.2">
      <c r="A10093" s="223">
        <v>92703</v>
      </c>
      <c r="B10093" s="7" t="s">
        <v>12723</v>
      </c>
      <c r="C10093" s="60" t="s">
        <v>43</v>
      </c>
      <c r="D10093" s="61">
        <v>53.8</v>
      </c>
      <c r="E10093" s="224">
        <v>0.69910000000000005</v>
      </c>
    </row>
    <row r="10094" spans="1:5" x14ac:dyDescent="0.2">
      <c r="A10094" s="223">
        <v>92670</v>
      </c>
      <c r="B10094" s="7" t="s">
        <v>12724</v>
      </c>
      <c r="C10094" s="60" t="s">
        <v>43</v>
      </c>
      <c r="D10094" s="61">
        <v>39.47</v>
      </c>
      <c r="E10094" s="224">
        <v>0.58979999999999999</v>
      </c>
    </row>
    <row r="10095" spans="1:5" x14ac:dyDescent="0.2">
      <c r="A10095" s="223">
        <v>92672</v>
      </c>
      <c r="B10095" s="7" t="s">
        <v>12725</v>
      </c>
      <c r="C10095" s="60" t="s">
        <v>43</v>
      </c>
      <c r="D10095" s="61">
        <v>50.89</v>
      </c>
      <c r="E10095" s="224">
        <v>0.50339999999999996</v>
      </c>
    </row>
    <row r="10096" spans="1:5" x14ac:dyDescent="0.2">
      <c r="A10096" s="223">
        <v>92674</v>
      </c>
      <c r="B10096" s="7" t="s">
        <v>12726</v>
      </c>
      <c r="C10096" s="60" t="s">
        <v>43</v>
      </c>
      <c r="D10096" s="61">
        <v>61.86</v>
      </c>
      <c r="E10096" s="224">
        <v>0.45729999999999998</v>
      </c>
    </row>
    <row r="10097" spans="1:5" x14ac:dyDescent="0.2">
      <c r="A10097" s="223">
        <v>92676</v>
      </c>
      <c r="B10097" s="7" t="s">
        <v>12727</v>
      </c>
      <c r="C10097" s="60" t="s">
        <v>43</v>
      </c>
      <c r="D10097" s="61">
        <v>83.01</v>
      </c>
      <c r="E10097" s="224">
        <v>0.38100000000000001</v>
      </c>
    </row>
    <row r="10098" spans="1:5" x14ac:dyDescent="0.2">
      <c r="A10098" s="223">
        <v>92678</v>
      </c>
      <c r="B10098" s="7" t="s">
        <v>12728</v>
      </c>
      <c r="C10098" s="60" t="s">
        <v>43</v>
      </c>
      <c r="D10098" s="61">
        <v>129.81</v>
      </c>
      <c r="E10098" s="224">
        <v>0.28220000000000001</v>
      </c>
    </row>
    <row r="10099" spans="1:5" x14ac:dyDescent="0.2">
      <c r="A10099" s="223">
        <v>92636</v>
      </c>
      <c r="B10099" s="7" t="s">
        <v>12729</v>
      </c>
      <c r="C10099" s="60" t="s">
        <v>43</v>
      </c>
      <c r="D10099" s="61">
        <v>199.16</v>
      </c>
      <c r="E10099" s="224">
        <v>0.34110000000000001</v>
      </c>
    </row>
    <row r="10100" spans="1:5" x14ac:dyDescent="0.2">
      <c r="A10100" s="223">
        <v>92680</v>
      </c>
      <c r="B10100" s="7" t="s">
        <v>12730</v>
      </c>
      <c r="C10100" s="60" t="s">
        <v>43</v>
      </c>
      <c r="D10100" s="61">
        <v>172.88</v>
      </c>
      <c r="E10100" s="224">
        <v>0.2409</v>
      </c>
    </row>
    <row r="10101" spans="1:5" x14ac:dyDescent="0.2">
      <c r="A10101" s="223">
        <v>92382</v>
      </c>
      <c r="B10101" s="7" t="s">
        <v>12731</v>
      </c>
      <c r="C10101" s="60" t="s">
        <v>43</v>
      </c>
      <c r="D10101" s="61">
        <v>52.14</v>
      </c>
      <c r="E10101" s="224">
        <v>0.6895</v>
      </c>
    </row>
    <row r="10102" spans="1:5" x14ac:dyDescent="0.2">
      <c r="A10102" s="223">
        <v>92384</v>
      </c>
      <c r="B10102" s="7" t="s">
        <v>12732</v>
      </c>
      <c r="C10102" s="60" t="s">
        <v>43</v>
      </c>
      <c r="D10102" s="61">
        <v>65.290000000000006</v>
      </c>
      <c r="E10102" s="224">
        <v>0.61299999999999999</v>
      </c>
    </row>
    <row r="10103" spans="1:5" x14ac:dyDescent="0.2">
      <c r="A10103" s="223">
        <v>92386</v>
      </c>
      <c r="B10103" s="7" t="s">
        <v>12733</v>
      </c>
      <c r="C10103" s="60" t="s">
        <v>43</v>
      </c>
      <c r="D10103" s="61">
        <v>78.239999999999995</v>
      </c>
      <c r="E10103" s="224">
        <v>0.57089999999999996</v>
      </c>
    </row>
    <row r="10104" spans="1:5" x14ac:dyDescent="0.2">
      <c r="A10104" s="223">
        <v>92351</v>
      </c>
      <c r="B10104" s="7" t="s">
        <v>12734</v>
      </c>
      <c r="C10104" s="60" t="s">
        <v>43</v>
      </c>
      <c r="D10104" s="61">
        <v>107.05</v>
      </c>
      <c r="E10104" s="224">
        <v>0.52</v>
      </c>
    </row>
    <row r="10105" spans="1:5" x14ac:dyDescent="0.2">
      <c r="A10105" s="223">
        <v>92388</v>
      </c>
      <c r="B10105" s="7" t="s">
        <v>12735</v>
      </c>
      <c r="C10105" s="60" t="s">
        <v>43</v>
      </c>
      <c r="D10105" s="61">
        <v>101.86</v>
      </c>
      <c r="E10105" s="224">
        <v>0.49559999999999998</v>
      </c>
    </row>
    <row r="10106" spans="1:5" x14ac:dyDescent="0.2">
      <c r="A10106" s="223">
        <v>92353</v>
      </c>
      <c r="B10106" s="7" t="s">
        <v>12736</v>
      </c>
      <c r="C10106" s="60" t="s">
        <v>43</v>
      </c>
      <c r="D10106" s="61">
        <v>152.49</v>
      </c>
      <c r="E10106" s="224">
        <v>0.38890000000000002</v>
      </c>
    </row>
    <row r="10107" spans="1:5" x14ac:dyDescent="0.2">
      <c r="A10107" s="223">
        <v>92390</v>
      </c>
      <c r="B10107" s="7" t="s">
        <v>12737</v>
      </c>
      <c r="C10107" s="60" t="s">
        <v>43</v>
      </c>
      <c r="D10107" s="61">
        <v>152.38999999999999</v>
      </c>
      <c r="E10107" s="224">
        <v>0.38850000000000001</v>
      </c>
    </row>
    <row r="10108" spans="1:5" x14ac:dyDescent="0.2">
      <c r="A10108" s="223">
        <v>92355</v>
      </c>
      <c r="B10108" s="7" t="s">
        <v>12738</v>
      </c>
      <c r="C10108" s="60" t="s">
        <v>43</v>
      </c>
      <c r="D10108" s="61">
        <v>194.18</v>
      </c>
      <c r="E10108" s="224">
        <v>0.32419999999999999</v>
      </c>
    </row>
    <row r="10109" spans="1:5" x14ac:dyDescent="0.2">
      <c r="A10109" s="223">
        <v>101925</v>
      </c>
      <c r="B10109" s="7" t="s">
        <v>12739</v>
      </c>
      <c r="C10109" s="60" t="s">
        <v>43</v>
      </c>
      <c r="D10109" s="61">
        <v>316.79000000000002</v>
      </c>
      <c r="E10109" s="224">
        <v>0.214</v>
      </c>
    </row>
    <row r="10110" spans="1:5" x14ac:dyDescent="0.2">
      <c r="A10110" s="223">
        <v>101934</v>
      </c>
      <c r="B10110" s="7" t="s">
        <v>12740</v>
      </c>
      <c r="C10110" s="60" t="s">
        <v>43</v>
      </c>
      <c r="D10110" s="61">
        <v>328.55</v>
      </c>
      <c r="E10110" s="224">
        <v>0.2422</v>
      </c>
    </row>
    <row r="10111" spans="1:5" x14ac:dyDescent="0.2">
      <c r="A10111" s="223">
        <v>97541</v>
      </c>
      <c r="B10111" s="7" t="s">
        <v>12741</v>
      </c>
      <c r="C10111" s="60" t="s">
        <v>43</v>
      </c>
      <c r="D10111" s="61">
        <v>31.56</v>
      </c>
      <c r="E10111" s="224">
        <v>0.42270000000000002</v>
      </c>
    </row>
    <row r="10112" spans="1:5" x14ac:dyDescent="0.2">
      <c r="A10112" s="223">
        <v>97462</v>
      </c>
      <c r="B10112" s="7" t="s">
        <v>12742</v>
      </c>
      <c r="C10112" s="60" t="s">
        <v>43</v>
      </c>
      <c r="D10112" s="61">
        <v>36.71</v>
      </c>
      <c r="E10112" s="224">
        <v>0.30669999999999997</v>
      </c>
    </row>
    <row r="10113" spans="1:5" x14ac:dyDescent="0.2">
      <c r="A10113" s="223">
        <v>97544</v>
      </c>
      <c r="B10113" s="7" t="s">
        <v>12743</v>
      </c>
      <c r="C10113" s="60" t="s">
        <v>43</v>
      </c>
      <c r="D10113" s="61">
        <v>50.28</v>
      </c>
      <c r="E10113" s="224">
        <v>0.49380000000000002</v>
      </c>
    </row>
    <row r="10114" spans="1:5" x14ac:dyDescent="0.2">
      <c r="A10114" s="223">
        <v>97500</v>
      </c>
      <c r="B10114" s="7" t="s">
        <v>12744</v>
      </c>
      <c r="C10114" s="60" t="s">
        <v>43</v>
      </c>
      <c r="D10114" s="61">
        <v>34.89</v>
      </c>
      <c r="E10114" s="224">
        <v>0.27060000000000001</v>
      </c>
    </row>
    <row r="10115" spans="1:5" x14ac:dyDescent="0.2">
      <c r="A10115" s="223">
        <v>97465</v>
      </c>
      <c r="B10115" s="7" t="s">
        <v>12745</v>
      </c>
      <c r="C10115" s="60" t="s">
        <v>43</v>
      </c>
      <c r="D10115" s="61">
        <v>79.69</v>
      </c>
      <c r="E10115" s="224">
        <v>0.17680000000000001</v>
      </c>
    </row>
    <row r="10116" spans="1:5" x14ac:dyDescent="0.2">
      <c r="A10116" s="223">
        <v>97503</v>
      </c>
      <c r="B10116" s="7" t="s">
        <v>12746</v>
      </c>
      <c r="C10116" s="60" t="s">
        <v>43</v>
      </c>
      <c r="D10116" s="61">
        <v>76.239999999999995</v>
      </c>
      <c r="E10116" s="224">
        <v>0.1396</v>
      </c>
    </row>
    <row r="10117" spans="1:5" x14ac:dyDescent="0.2">
      <c r="A10117" s="223">
        <v>97468</v>
      </c>
      <c r="B10117" s="7" t="s">
        <v>12747</v>
      </c>
      <c r="C10117" s="60" t="s">
        <v>43</v>
      </c>
      <c r="D10117" s="61">
        <v>101.52</v>
      </c>
      <c r="E10117" s="224">
        <v>0.1739</v>
      </c>
    </row>
    <row r="10118" spans="1:5" x14ac:dyDescent="0.2">
      <c r="A10118" s="223">
        <v>97506</v>
      </c>
      <c r="B10118" s="7" t="s">
        <v>12748</v>
      </c>
      <c r="C10118" s="60" t="s">
        <v>43</v>
      </c>
      <c r="D10118" s="61">
        <v>96.01</v>
      </c>
      <c r="E10118" s="224">
        <v>0.12640000000000001</v>
      </c>
    </row>
    <row r="10119" spans="1:5" x14ac:dyDescent="0.2">
      <c r="A10119" s="223">
        <v>97444</v>
      </c>
      <c r="B10119" s="7" t="s">
        <v>12749</v>
      </c>
      <c r="C10119" s="60" t="s">
        <v>43</v>
      </c>
      <c r="D10119" s="61">
        <v>175.72</v>
      </c>
      <c r="E10119" s="224">
        <v>0.25009999999999999</v>
      </c>
    </row>
    <row r="10120" spans="1:5" x14ac:dyDescent="0.2">
      <c r="A10120" s="223">
        <v>97471</v>
      </c>
      <c r="B10120" s="7" t="s">
        <v>12750</v>
      </c>
      <c r="C10120" s="60" t="s">
        <v>43</v>
      </c>
      <c r="D10120" s="61">
        <v>153.66999999999999</v>
      </c>
      <c r="E10120" s="224">
        <v>0.14249999999999999</v>
      </c>
    </row>
    <row r="10121" spans="1:5" x14ac:dyDescent="0.2">
      <c r="A10121" s="223">
        <v>97509</v>
      </c>
      <c r="B10121" s="7" t="s">
        <v>12751</v>
      </c>
      <c r="C10121" s="60" t="s">
        <v>43</v>
      </c>
      <c r="D10121" s="61">
        <v>145.71</v>
      </c>
      <c r="E10121" s="224">
        <v>9.5699999999999993E-2</v>
      </c>
    </row>
    <row r="10122" spans="1:5" x14ac:dyDescent="0.2">
      <c r="A10122" s="223">
        <v>97447</v>
      </c>
      <c r="B10122" s="7" t="s">
        <v>12752</v>
      </c>
      <c r="C10122" s="60" t="s">
        <v>43</v>
      </c>
      <c r="D10122" s="61">
        <v>309.08</v>
      </c>
      <c r="E10122" s="224">
        <v>0.14549999999999999</v>
      </c>
    </row>
    <row r="10123" spans="1:5" x14ac:dyDescent="0.2">
      <c r="A10123" s="223">
        <v>97475</v>
      </c>
      <c r="B10123" s="7" t="s">
        <v>12753</v>
      </c>
      <c r="C10123" s="60" t="s">
        <v>43</v>
      </c>
      <c r="D10123" s="61">
        <v>291.93</v>
      </c>
      <c r="E10123" s="224">
        <v>9.5299999999999996E-2</v>
      </c>
    </row>
    <row r="10124" spans="1:5" x14ac:dyDescent="0.2">
      <c r="A10124" s="223">
        <v>97512</v>
      </c>
      <c r="B10124" s="7" t="s">
        <v>12754</v>
      </c>
      <c r="C10124" s="60" t="s">
        <v>43</v>
      </c>
      <c r="D10124" s="61">
        <v>280.54000000000002</v>
      </c>
      <c r="E10124" s="224">
        <v>5.8500000000000003E-2</v>
      </c>
    </row>
    <row r="10125" spans="1:5" x14ac:dyDescent="0.2">
      <c r="A10125" s="223">
        <v>97450</v>
      </c>
      <c r="B10125" s="7" t="s">
        <v>12755</v>
      </c>
      <c r="C10125" s="60" t="s">
        <v>43</v>
      </c>
      <c r="D10125" s="61">
        <v>403.7</v>
      </c>
      <c r="E10125" s="224">
        <v>0.1143</v>
      </c>
    </row>
    <row r="10126" spans="1:5" x14ac:dyDescent="0.2">
      <c r="A10126" s="223">
        <v>97478</v>
      </c>
      <c r="B10126" s="7" t="s">
        <v>12756</v>
      </c>
      <c r="C10126" s="60" t="s">
        <v>43</v>
      </c>
      <c r="D10126" s="61">
        <v>392.46</v>
      </c>
      <c r="E10126" s="224">
        <v>8.8999999999999996E-2</v>
      </c>
    </row>
    <row r="10127" spans="1:5" x14ac:dyDescent="0.2">
      <c r="A10127" s="223">
        <v>97515</v>
      </c>
      <c r="B10127" s="7" t="s">
        <v>12757</v>
      </c>
      <c r="C10127" s="60" t="s">
        <v>43</v>
      </c>
      <c r="D10127" s="61">
        <v>376.97</v>
      </c>
      <c r="E10127" s="224">
        <v>5.1499999999999997E-2</v>
      </c>
    </row>
    <row r="10128" spans="1:5" x14ac:dyDescent="0.2">
      <c r="A10128" s="223">
        <v>92928</v>
      </c>
      <c r="B10128" s="7" t="s">
        <v>12758</v>
      </c>
      <c r="C10128" s="60" t="s">
        <v>43</v>
      </c>
      <c r="D10128" s="61">
        <v>53.48</v>
      </c>
      <c r="E10128" s="224">
        <v>0.52790000000000004</v>
      </c>
    </row>
    <row r="10129" spans="1:5" x14ac:dyDescent="0.2">
      <c r="A10129" s="223">
        <v>92943</v>
      </c>
      <c r="B10129" s="7" t="s">
        <v>12759</v>
      </c>
      <c r="C10129" s="60" t="s">
        <v>43</v>
      </c>
      <c r="D10129" s="61">
        <v>43.22</v>
      </c>
      <c r="E10129" s="224">
        <v>0.4158</v>
      </c>
    </row>
    <row r="10130" spans="1:5" x14ac:dyDescent="0.2">
      <c r="A10130" s="223">
        <v>92929</v>
      </c>
      <c r="B10130" s="7" t="s">
        <v>12760</v>
      </c>
      <c r="C10130" s="60" t="s">
        <v>43</v>
      </c>
      <c r="D10130" s="61">
        <v>52.09</v>
      </c>
      <c r="E10130" s="224">
        <v>0.51600000000000001</v>
      </c>
    </row>
    <row r="10131" spans="1:5" x14ac:dyDescent="0.2">
      <c r="A10131" s="223">
        <v>92944</v>
      </c>
      <c r="B10131" s="7" t="s">
        <v>12761</v>
      </c>
      <c r="C10131" s="60" t="s">
        <v>43</v>
      </c>
      <c r="D10131" s="61">
        <v>42.4</v>
      </c>
      <c r="E10131" s="224">
        <v>0.40539999999999998</v>
      </c>
    </row>
    <row r="10132" spans="1:5" x14ac:dyDescent="0.2">
      <c r="A10132" s="223">
        <v>92930</v>
      </c>
      <c r="B10132" s="7" t="s">
        <v>12762</v>
      </c>
      <c r="C10132" s="60" t="s">
        <v>43</v>
      </c>
      <c r="D10132" s="61">
        <v>51.07</v>
      </c>
      <c r="E10132" s="224">
        <v>0.5071</v>
      </c>
    </row>
    <row r="10133" spans="1:5" x14ac:dyDescent="0.2">
      <c r="A10133" s="223">
        <v>92945</v>
      </c>
      <c r="B10133" s="7" t="s">
        <v>12763</v>
      </c>
      <c r="C10133" s="60" t="s">
        <v>43</v>
      </c>
      <c r="D10133" s="61">
        <v>41.8</v>
      </c>
      <c r="E10133" s="224">
        <v>0.39779999999999999</v>
      </c>
    </row>
    <row r="10134" spans="1:5" x14ac:dyDescent="0.2">
      <c r="A10134" s="223">
        <v>92925</v>
      </c>
      <c r="B10134" s="7" t="s">
        <v>12764</v>
      </c>
      <c r="C10134" s="60" t="s">
        <v>43</v>
      </c>
      <c r="D10134" s="61">
        <v>46.17</v>
      </c>
      <c r="E10134" s="224">
        <v>0.5484</v>
      </c>
    </row>
    <row r="10135" spans="1:5" x14ac:dyDescent="0.2">
      <c r="A10135" s="223">
        <v>92940</v>
      </c>
      <c r="B10135" s="7" t="s">
        <v>12765</v>
      </c>
      <c r="C10135" s="60" t="s">
        <v>43</v>
      </c>
      <c r="D10135" s="61">
        <v>37.15</v>
      </c>
      <c r="E10135" s="224">
        <v>0.43880000000000002</v>
      </c>
    </row>
    <row r="10136" spans="1:5" x14ac:dyDescent="0.2">
      <c r="A10136" s="223">
        <v>92926</v>
      </c>
      <c r="B10136" s="7" t="s">
        <v>12766</v>
      </c>
      <c r="C10136" s="60" t="s">
        <v>43</v>
      </c>
      <c r="D10136" s="61">
        <v>44.17</v>
      </c>
      <c r="E10136" s="224">
        <v>0.52949999999999997</v>
      </c>
    </row>
    <row r="10137" spans="1:5" x14ac:dyDescent="0.2">
      <c r="A10137" s="223">
        <v>92941</v>
      </c>
      <c r="B10137" s="7" t="s">
        <v>12767</v>
      </c>
      <c r="C10137" s="60" t="s">
        <v>43</v>
      </c>
      <c r="D10137" s="61">
        <v>35.96</v>
      </c>
      <c r="E10137" s="224">
        <v>0.42209999999999998</v>
      </c>
    </row>
    <row r="10138" spans="1:5" x14ac:dyDescent="0.2">
      <c r="A10138" s="223">
        <v>92927</v>
      </c>
      <c r="B10138" s="7" t="s">
        <v>12768</v>
      </c>
      <c r="C10138" s="60" t="s">
        <v>43</v>
      </c>
      <c r="D10138" s="61">
        <v>45.16</v>
      </c>
      <c r="E10138" s="224">
        <v>0.53920000000000001</v>
      </c>
    </row>
    <row r="10139" spans="1:5" x14ac:dyDescent="0.2">
      <c r="A10139" s="223">
        <v>92942</v>
      </c>
      <c r="B10139" s="7" t="s">
        <v>12769</v>
      </c>
      <c r="C10139" s="60" t="s">
        <v>43</v>
      </c>
      <c r="D10139" s="61">
        <v>36.549999999999997</v>
      </c>
      <c r="E10139" s="224">
        <v>0.43059999999999998</v>
      </c>
    </row>
    <row r="10140" spans="1:5" x14ac:dyDescent="0.2">
      <c r="A10140" s="223">
        <v>92918</v>
      </c>
      <c r="B10140" s="7" t="s">
        <v>12770</v>
      </c>
      <c r="C10140" s="60" t="s">
        <v>43</v>
      </c>
      <c r="D10140" s="61">
        <v>35.79</v>
      </c>
      <c r="E10140" s="224">
        <v>0.61550000000000005</v>
      </c>
    </row>
    <row r="10141" spans="1:5" x14ac:dyDescent="0.2">
      <c r="A10141" s="223">
        <v>92938</v>
      </c>
      <c r="B10141" s="7" t="s">
        <v>12771</v>
      </c>
      <c r="C10141" s="60" t="s">
        <v>43</v>
      </c>
      <c r="D10141" s="61">
        <v>28.17</v>
      </c>
      <c r="E10141" s="224">
        <v>0.51149999999999995</v>
      </c>
    </row>
    <row r="10142" spans="1:5" x14ac:dyDescent="0.2">
      <c r="A10142" s="223">
        <v>92920</v>
      </c>
      <c r="B10142" s="7" t="s">
        <v>12772</v>
      </c>
      <c r="C10142" s="60" t="s">
        <v>43</v>
      </c>
      <c r="D10142" s="61">
        <v>37.049999999999997</v>
      </c>
      <c r="E10142" s="224">
        <v>0.62080000000000002</v>
      </c>
    </row>
    <row r="10143" spans="1:5" x14ac:dyDescent="0.2">
      <c r="A10143" s="223">
        <v>92939</v>
      </c>
      <c r="B10143" s="7" t="s">
        <v>12773</v>
      </c>
      <c r="C10143" s="60" t="s">
        <v>43</v>
      </c>
      <c r="D10143" s="61">
        <v>29.01</v>
      </c>
      <c r="E10143" s="224">
        <v>0.51570000000000005</v>
      </c>
    </row>
    <row r="10144" spans="1:5" x14ac:dyDescent="0.2">
      <c r="A10144" s="223">
        <v>92910</v>
      </c>
      <c r="B10144" s="7" t="s">
        <v>12774</v>
      </c>
      <c r="C10144" s="60" t="s">
        <v>43</v>
      </c>
      <c r="D10144" s="61">
        <v>107.76</v>
      </c>
      <c r="E10144" s="224">
        <v>0.34810000000000002</v>
      </c>
    </row>
    <row r="10145" spans="1:5" x14ac:dyDescent="0.2">
      <c r="A10145" s="223">
        <v>92934</v>
      </c>
      <c r="B10145" s="7" t="s">
        <v>12775</v>
      </c>
      <c r="C10145" s="60" t="s">
        <v>43</v>
      </c>
      <c r="D10145" s="61">
        <v>104.87</v>
      </c>
      <c r="E10145" s="224">
        <v>0.3301</v>
      </c>
    </row>
    <row r="10146" spans="1:5" x14ac:dyDescent="0.2">
      <c r="A10146" s="223">
        <v>92949</v>
      </c>
      <c r="B10146" s="7" t="s">
        <v>12776</v>
      </c>
      <c r="C10146" s="60" t="s">
        <v>43</v>
      </c>
      <c r="D10146" s="61">
        <v>91.89</v>
      </c>
      <c r="E10146" s="224">
        <v>0.23549999999999999</v>
      </c>
    </row>
    <row r="10147" spans="1:5" x14ac:dyDescent="0.2">
      <c r="A10147" s="223">
        <v>92911</v>
      </c>
      <c r="B10147" s="7" t="s">
        <v>12777</v>
      </c>
      <c r="C10147" s="60" t="s">
        <v>43</v>
      </c>
      <c r="D10147" s="61">
        <v>108.63</v>
      </c>
      <c r="E10147" s="224">
        <v>0.3528</v>
      </c>
    </row>
    <row r="10148" spans="1:5" x14ac:dyDescent="0.2">
      <c r="A10148" s="223">
        <v>92935</v>
      </c>
      <c r="B10148" s="7" t="s">
        <v>12778</v>
      </c>
      <c r="C10148" s="60" t="s">
        <v>43</v>
      </c>
      <c r="D10148" s="61">
        <v>106.88</v>
      </c>
      <c r="E10148" s="224">
        <v>0.3422</v>
      </c>
    </row>
    <row r="10149" spans="1:5" x14ac:dyDescent="0.2">
      <c r="A10149" s="223">
        <v>92950</v>
      </c>
      <c r="B10149" s="7" t="s">
        <v>12779</v>
      </c>
      <c r="C10149" s="60" t="s">
        <v>43</v>
      </c>
      <c r="D10149" s="61">
        <v>93.06</v>
      </c>
      <c r="E10149" s="224">
        <v>0.2445</v>
      </c>
    </row>
    <row r="10150" spans="1:5" x14ac:dyDescent="0.2">
      <c r="A10150" s="223">
        <v>92907</v>
      </c>
      <c r="B10150" s="7" t="s">
        <v>12780</v>
      </c>
      <c r="C10150" s="60" t="s">
        <v>43</v>
      </c>
      <c r="D10150" s="61">
        <v>76.55</v>
      </c>
      <c r="E10150" s="224">
        <v>0.4743</v>
      </c>
    </row>
    <row r="10151" spans="1:5" x14ac:dyDescent="0.2">
      <c r="A10151" s="223">
        <v>92931</v>
      </c>
      <c r="B10151" s="7" t="s">
        <v>12781</v>
      </c>
      <c r="C10151" s="60" t="s">
        <v>43</v>
      </c>
      <c r="D10151" s="61">
        <v>71.959999999999994</v>
      </c>
      <c r="E10151" s="224">
        <v>0.44080000000000003</v>
      </c>
    </row>
    <row r="10152" spans="1:5" x14ac:dyDescent="0.2">
      <c r="A10152" s="223">
        <v>92946</v>
      </c>
      <c r="B10152" s="7" t="s">
        <v>12782</v>
      </c>
      <c r="C10152" s="60" t="s">
        <v>43</v>
      </c>
      <c r="D10152" s="61">
        <v>60.21</v>
      </c>
      <c r="E10152" s="224">
        <v>0.33169999999999999</v>
      </c>
    </row>
    <row r="10153" spans="1:5" x14ac:dyDescent="0.2">
      <c r="A10153" s="223">
        <v>92908</v>
      </c>
      <c r="B10153" s="7" t="s">
        <v>12783</v>
      </c>
      <c r="C10153" s="60" t="s">
        <v>43</v>
      </c>
      <c r="D10153" s="61">
        <v>75.86</v>
      </c>
      <c r="E10153" s="224">
        <v>0.46989999999999998</v>
      </c>
    </row>
    <row r="10154" spans="1:5" x14ac:dyDescent="0.2">
      <c r="A10154" s="223">
        <v>92932</v>
      </c>
      <c r="B10154" s="7" t="s">
        <v>12784</v>
      </c>
      <c r="C10154" s="60" t="s">
        <v>43</v>
      </c>
      <c r="D10154" s="61">
        <v>70.37</v>
      </c>
      <c r="E10154" s="224">
        <v>0.42859999999999998</v>
      </c>
    </row>
    <row r="10155" spans="1:5" x14ac:dyDescent="0.2">
      <c r="A10155" s="223">
        <v>92947</v>
      </c>
      <c r="B10155" s="7" t="s">
        <v>12785</v>
      </c>
      <c r="C10155" s="60" t="s">
        <v>43</v>
      </c>
      <c r="D10155" s="61">
        <v>59.29</v>
      </c>
      <c r="E10155" s="224">
        <v>0.32179999999999997</v>
      </c>
    </row>
    <row r="10156" spans="1:5" x14ac:dyDescent="0.2">
      <c r="A10156" s="223">
        <v>92909</v>
      </c>
      <c r="B10156" s="7" t="s">
        <v>12786</v>
      </c>
      <c r="C10156" s="60" t="s">
        <v>43</v>
      </c>
      <c r="D10156" s="61">
        <v>75.25</v>
      </c>
      <c r="E10156" s="224">
        <v>0.46629999999999999</v>
      </c>
    </row>
    <row r="10157" spans="1:5" x14ac:dyDescent="0.2">
      <c r="A10157" s="223">
        <v>92933</v>
      </c>
      <c r="B10157" s="7" t="s">
        <v>12787</v>
      </c>
      <c r="C10157" s="60" t="s">
        <v>43</v>
      </c>
      <c r="D10157" s="61">
        <v>68.97</v>
      </c>
      <c r="E10157" s="224">
        <v>0.41770000000000002</v>
      </c>
    </row>
    <row r="10158" spans="1:5" x14ac:dyDescent="0.2">
      <c r="A10158" s="223">
        <v>92948</v>
      </c>
      <c r="B10158" s="7" t="s">
        <v>12788</v>
      </c>
      <c r="C10158" s="60" t="s">
        <v>43</v>
      </c>
      <c r="D10158" s="61">
        <v>58.46</v>
      </c>
      <c r="E10158" s="224">
        <v>0.313</v>
      </c>
    </row>
    <row r="10159" spans="1:5" x14ac:dyDescent="0.2">
      <c r="A10159" s="223">
        <v>92912</v>
      </c>
      <c r="B10159" s="7" t="s">
        <v>12789</v>
      </c>
      <c r="C10159" s="60" t="s">
        <v>43</v>
      </c>
      <c r="D10159" s="61">
        <v>145.5</v>
      </c>
      <c r="E10159" s="224">
        <v>0.26619999999999999</v>
      </c>
    </row>
    <row r="10160" spans="1:5" x14ac:dyDescent="0.2">
      <c r="A10160" s="223">
        <v>92913</v>
      </c>
      <c r="B10160" s="7" t="s">
        <v>12790</v>
      </c>
      <c r="C10160" s="60" t="s">
        <v>43</v>
      </c>
      <c r="D10160" s="61">
        <v>147.66</v>
      </c>
      <c r="E10160" s="224">
        <v>0.27600000000000002</v>
      </c>
    </row>
    <row r="10161" spans="1:5" x14ac:dyDescent="0.2">
      <c r="A10161" s="223">
        <v>92936</v>
      </c>
      <c r="B10161" s="7" t="s">
        <v>12791</v>
      </c>
      <c r="C10161" s="60" t="s">
        <v>43</v>
      </c>
      <c r="D10161" s="61">
        <v>149.29</v>
      </c>
      <c r="E10161" s="224">
        <v>0.28389999999999999</v>
      </c>
    </row>
    <row r="10162" spans="1:5" x14ac:dyDescent="0.2">
      <c r="A10162" s="223">
        <v>92951</v>
      </c>
      <c r="B10162" s="7" t="s">
        <v>12792</v>
      </c>
      <c r="C10162" s="60" t="s">
        <v>43</v>
      </c>
      <c r="D10162" s="61">
        <v>133</v>
      </c>
      <c r="E10162" s="224">
        <v>0.19620000000000001</v>
      </c>
    </row>
    <row r="10163" spans="1:5" x14ac:dyDescent="0.2">
      <c r="A10163" s="223">
        <v>92914</v>
      </c>
      <c r="B10163" s="7" t="s">
        <v>12793</v>
      </c>
      <c r="C10163" s="60" t="s">
        <v>43</v>
      </c>
      <c r="D10163" s="61">
        <v>146.36000000000001</v>
      </c>
      <c r="E10163" s="224">
        <v>0.27010000000000001</v>
      </c>
    </row>
    <row r="10164" spans="1:5" x14ac:dyDescent="0.2">
      <c r="A10164" s="223">
        <v>92937</v>
      </c>
      <c r="B10164" s="7" t="s">
        <v>12794</v>
      </c>
      <c r="C10164" s="60" t="s">
        <v>43</v>
      </c>
      <c r="D10164" s="61">
        <v>146.30000000000001</v>
      </c>
      <c r="E10164" s="224">
        <v>0.26979999999999998</v>
      </c>
    </row>
    <row r="10165" spans="1:5" x14ac:dyDescent="0.2">
      <c r="A10165" s="223">
        <v>92952</v>
      </c>
      <c r="B10165" s="7" t="s">
        <v>12795</v>
      </c>
      <c r="C10165" s="60" t="s">
        <v>43</v>
      </c>
      <c r="D10165" s="61">
        <v>131.25</v>
      </c>
      <c r="E10165" s="224">
        <v>0.18609999999999999</v>
      </c>
    </row>
    <row r="10166" spans="1:5" x14ac:dyDescent="0.2">
      <c r="A10166" s="223">
        <v>92953</v>
      </c>
      <c r="B10166" s="7" t="s">
        <v>12796</v>
      </c>
      <c r="C10166" s="60" t="s">
        <v>43</v>
      </c>
      <c r="D10166" s="61">
        <v>22.17</v>
      </c>
      <c r="E10166" s="224">
        <v>0.54979999999999996</v>
      </c>
    </row>
    <row r="10167" spans="1:5" x14ac:dyDescent="0.2">
      <c r="A10167" s="223">
        <v>101921</v>
      </c>
      <c r="B10167" s="7" t="s">
        <v>12797</v>
      </c>
      <c r="C10167" s="60" t="s">
        <v>43</v>
      </c>
      <c r="D10167" s="61">
        <v>226.47</v>
      </c>
      <c r="E10167" s="224">
        <v>0.187</v>
      </c>
    </row>
    <row r="10168" spans="1:5" x14ac:dyDescent="0.2">
      <c r="A10168" s="223">
        <v>101930</v>
      </c>
      <c r="B10168" s="7" t="s">
        <v>12798</v>
      </c>
      <c r="C10168" s="60" t="s">
        <v>43</v>
      </c>
      <c r="D10168" s="61">
        <v>230.36</v>
      </c>
      <c r="E10168" s="224">
        <v>0.20080000000000001</v>
      </c>
    </row>
    <row r="10169" spans="1:5" x14ac:dyDescent="0.2">
      <c r="A10169" s="223">
        <v>101922</v>
      </c>
      <c r="B10169" s="7" t="s">
        <v>12799</v>
      </c>
      <c r="C10169" s="60" t="s">
        <v>43</v>
      </c>
      <c r="D10169" s="61">
        <v>225.18</v>
      </c>
      <c r="E10169" s="224">
        <v>0.1827</v>
      </c>
    </row>
    <row r="10170" spans="1:5" x14ac:dyDescent="0.2">
      <c r="A10170" s="223">
        <v>101931</v>
      </c>
      <c r="B10170" s="7" t="s">
        <v>12800</v>
      </c>
      <c r="C10170" s="60" t="s">
        <v>43</v>
      </c>
      <c r="D10170" s="61">
        <v>227.37</v>
      </c>
      <c r="E10170" s="224">
        <v>0.19059999999999999</v>
      </c>
    </row>
    <row r="10171" spans="1:5" x14ac:dyDescent="0.2">
      <c r="A10171" s="223">
        <v>101923</v>
      </c>
      <c r="B10171" s="7" t="s">
        <v>12801</v>
      </c>
      <c r="C10171" s="60" t="s">
        <v>43</v>
      </c>
      <c r="D10171" s="61">
        <v>227.75</v>
      </c>
      <c r="E10171" s="224">
        <v>0.19139999999999999</v>
      </c>
    </row>
    <row r="10172" spans="1:5" x14ac:dyDescent="0.2">
      <c r="A10172" s="223">
        <v>101932</v>
      </c>
      <c r="B10172" s="7" t="s">
        <v>12802</v>
      </c>
      <c r="C10172" s="60" t="s">
        <v>43</v>
      </c>
      <c r="D10172" s="61">
        <v>233.32</v>
      </c>
      <c r="E10172" s="224">
        <v>0.2107</v>
      </c>
    </row>
    <row r="10173" spans="1:5" x14ac:dyDescent="0.2">
      <c r="A10173" s="223">
        <v>97537</v>
      </c>
      <c r="B10173" s="7" t="s">
        <v>12803</v>
      </c>
      <c r="C10173" s="60" t="s">
        <v>43</v>
      </c>
      <c r="D10173" s="61">
        <v>32.24</v>
      </c>
      <c r="E10173" s="224">
        <v>0.3049</v>
      </c>
    </row>
    <row r="10174" spans="1:5" x14ac:dyDescent="0.2">
      <c r="A10174" s="223">
        <v>97540</v>
      </c>
      <c r="B10174" s="7" t="s">
        <v>12804</v>
      </c>
      <c r="C10174" s="60" t="s">
        <v>43</v>
      </c>
      <c r="D10174" s="61">
        <v>42.12</v>
      </c>
      <c r="E10174" s="224">
        <v>0.40029999999999999</v>
      </c>
    </row>
    <row r="10175" spans="1:5" x14ac:dyDescent="0.2">
      <c r="A10175" s="223">
        <v>97543</v>
      </c>
      <c r="B10175" s="7" t="s">
        <v>12805</v>
      </c>
      <c r="C10175" s="60" t="s">
        <v>43</v>
      </c>
      <c r="D10175" s="61">
        <v>66.81</v>
      </c>
      <c r="E10175" s="224">
        <v>0.4909</v>
      </c>
    </row>
    <row r="10176" spans="1:5" x14ac:dyDescent="0.2">
      <c r="A10176" s="223">
        <v>97461</v>
      </c>
      <c r="B10176" s="7" t="s">
        <v>12806</v>
      </c>
      <c r="C10176" s="60" t="s">
        <v>43</v>
      </c>
      <c r="D10176" s="61">
        <v>46.46</v>
      </c>
      <c r="E10176" s="224">
        <v>0.26800000000000002</v>
      </c>
    </row>
    <row r="10177" spans="1:5" x14ac:dyDescent="0.2">
      <c r="A10177" s="223">
        <v>97499</v>
      </c>
      <c r="B10177" s="7" t="s">
        <v>12807</v>
      </c>
      <c r="C10177" s="60" t="s">
        <v>43</v>
      </c>
      <c r="D10177" s="61">
        <v>43.95</v>
      </c>
      <c r="E10177" s="224">
        <v>0.22620000000000001</v>
      </c>
    </row>
    <row r="10178" spans="1:5" x14ac:dyDescent="0.2">
      <c r="A10178" s="223">
        <v>97464</v>
      </c>
      <c r="B10178" s="7" t="s">
        <v>12808</v>
      </c>
      <c r="C10178" s="60" t="s">
        <v>43</v>
      </c>
      <c r="D10178" s="61">
        <v>67.430000000000007</v>
      </c>
      <c r="E10178" s="224">
        <v>0.23369999999999999</v>
      </c>
    </row>
    <row r="10179" spans="1:5" x14ac:dyDescent="0.2">
      <c r="A10179" s="223">
        <v>97502</v>
      </c>
      <c r="B10179" s="7" t="s">
        <v>12809</v>
      </c>
      <c r="C10179" s="60" t="s">
        <v>43</v>
      </c>
      <c r="D10179" s="61">
        <v>63</v>
      </c>
      <c r="E10179" s="224">
        <v>0.17979999999999999</v>
      </c>
    </row>
    <row r="10180" spans="1:5" x14ac:dyDescent="0.2">
      <c r="A10180" s="223">
        <v>97467</v>
      </c>
      <c r="B10180" s="7" t="s">
        <v>12810</v>
      </c>
      <c r="C10180" s="60" t="s">
        <v>43</v>
      </c>
      <c r="D10180" s="61">
        <v>85.49</v>
      </c>
      <c r="E10180" s="224">
        <v>0.22869999999999999</v>
      </c>
    </row>
    <row r="10181" spans="1:5" x14ac:dyDescent="0.2">
      <c r="A10181" s="223">
        <v>97505</v>
      </c>
      <c r="B10181" s="7" t="s">
        <v>12811</v>
      </c>
      <c r="C10181" s="60" t="s">
        <v>43</v>
      </c>
      <c r="D10181" s="61">
        <v>78.87</v>
      </c>
      <c r="E10181" s="224">
        <v>0.16389999999999999</v>
      </c>
    </row>
    <row r="10182" spans="1:5" x14ac:dyDescent="0.2">
      <c r="A10182" s="223">
        <v>97443</v>
      </c>
      <c r="B10182" s="7" t="s">
        <v>12812</v>
      </c>
      <c r="C10182" s="60" t="s">
        <v>43</v>
      </c>
      <c r="D10182" s="61">
        <v>147.84</v>
      </c>
      <c r="E10182" s="224">
        <v>0.3</v>
      </c>
    </row>
    <row r="10183" spans="1:5" x14ac:dyDescent="0.2">
      <c r="A10183" s="223">
        <v>97470</v>
      </c>
      <c r="B10183" s="7" t="s">
        <v>12813</v>
      </c>
      <c r="C10183" s="60" t="s">
        <v>43</v>
      </c>
      <c r="D10183" s="61">
        <v>127.76</v>
      </c>
      <c r="E10183" s="224">
        <v>0.19</v>
      </c>
    </row>
    <row r="10184" spans="1:5" x14ac:dyDescent="0.2">
      <c r="A10184" s="223">
        <v>97508</v>
      </c>
      <c r="B10184" s="7" t="s">
        <v>12814</v>
      </c>
      <c r="C10184" s="60" t="s">
        <v>43</v>
      </c>
      <c r="D10184" s="61">
        <v>118.42</v>
      </c>
      <c r="E10184" s="224">
        <v>0.12609999999999999</v>
      </c>
    </row>
    <row r="10185" spans="1:5" x14ac:dyDescent="0.2">
      <c r="A10185" s="223">
        <v>97446</v>
      </c>
      <c r="B10185" s="7" t="s">
        <v>12815</v>
      </c>
      <c r="C10185" s="60" t="s">
        <v>43</v>
      </c>
      <c r="D10185" s="61">
        <v>252.79</v>
      </c>
      <c r="E10185" s="224">
        <v>0.1802</v>
      </c>
    </row>
    <row r="10186" spans="1:5" x14ac:dyDescent="0.2">
      <c r="A10186" s="223">
        <v>97474</v>
      </c>
      <c r="B10186" s="7" t="s">
        <v>12816</v>
      </c>
      <c r="C10186" s="60" t="s">
        <v>43</v>
      </c>
      <c r="D10186" s="61">
        <v>238.6</v>
      </c>
      <c r="E10186" s="224">
        <v>0.13150000000000001</v>
      </c>
    </row>
    <row r="10187" spans="1:5" x14ac:dyDescent="0.2">
      <c r="A10187" s="223">
        <v>97511</v>
      </c>
      <c r="B10187" s="7" t="s">
        <v>12817</v>
      </c>
      <c r="C10187" s="60" t="s">
        <v>43</v>
      </c>
      <c r="D10187" s="61">
        <v>225.16</v>
      </c>
      <c r="E10187" s="224">
        <v>7.9600000000000004E-2</v>
      </c>
    </row>
    <row r="10188" spans="1:5" x14ac:dyDescent="0.2">
      <c r="A10188" s="223">
        <v>97449</v>
      </c>
      <c r="B10188" s="7" t="s">
        <v>12818</v>
      </c>
      <c r="C10188" s="60" t="s">
        <v>43</v>
      </c>
      <c r="D10188" s="61">
        <v>327.17</v>
      </c>
      <c r="E10188" s="224">
        <v>0.1429</v>
      </c>
    </row>
    <row r="10189" spans="1:5" x14ac:dyDescent="0.2">
      <c r="A10189" s="223">
        <v>97477</v>
      </c>
      <c r="B10189" s="7" t="s">
        <v>12819</v>
      </c>
      <c r="C10189" s="60" t="s">
        <v>43</v>
      </c>
      <c r="D10189" s="61">
        <v>318.86</v>
      </c>
      <c r="E10189" s="224">
        <v>0.1206</v>
      </c>
    </row>
    <row r="10190" spans="1:5" x14ac:dyDescent="0.2">
      <c r="A10190" s="223">
        <v>97514</v>
      </c>
      <c r="B10190" s="7" t="s">
        <v>12820</v>
      </c>
      <c r="C10190" s="60" t="s">
        <v>43</v>
      </c>
      <c r="D10190" s="61">
        <v>301.32</v>
      </c>
      <c r="E10190" s="224">
        <v>6.9400000000000003E-2</v>
      </c>
    </row>
    <row r="10191" spans="1:5" x14ac:dyDescent="0.2">
      <c r="A10191" s="223">
        <v>101920</v>
      </c>
      <c r="B10191" s="7" t="s">
        <v>12821</v>
      </c>
      <c r="C10191" s="60" t="s">
        <v>43</v>
      </c>
      <c r="D10191" s="61">
        <v>201.45</v>
      </c>
      <c r="E10191" s="224">
        <v>0.2243</v>
      </c>
    </row>
    <row r="10192" spans="1:5" x14ac:dyDescent="0.2">
      <c r="A10192" s="223">
        <v>101929</v>
      </c>
      <c r="B10192" s="7" t="s">
        <v>12822</v>
      </c>
      <c r="C10192" s="60" t="s">
        <v>43</v>
      </c>
      <c r="D10192" s="61">
        <v>209.29</v>
      </c>
      <c r="E10192" s="224">
        <v>0.25340000000000001</v>
      </c>
    </row>
    <row r="10193" spans="1:5" x14ac:dyDescent="0.2">
      <c r="A10193" s="223">
        <v>92693</v>
      </c>
      <c r="B10193" s="7" t="s">
        <v>12823</v>
      </c>
      <c r="C10193" s="60" t="s">
        <v>43</v>
      </c>
      <c r="D10193" s="61">
        <v>15.35</v>
      </c>
      <c r="E10193" s="224">
        <v>0.58499999999999996</v>
      </c>
    </row>
    <row r="10194" spans="1:5" x14ac:dyDescent="0.2">
      <c r="A10194" s="223">
        <v>92695</v>
      </c>
      <c r="B10194" s="7" t="s">
        <v>12824</v>
      </c>
      <c r="C10194" s="60" t="s">
        <v>43</v>
      </c>
      <c r="D10194" s="61">
        <v>24.07</v>
      </c>
      <c r="E10194" s="224">
        <v>0.64019999999999999</v>
      </c>
    </row>
    <row r="10195" spans="1:5" x14ac:dyDescent="0.2">
      <c r="A10195" s="223">
        <v>92697</v>
      </c>
      <c r="B10195" s="7" t="s">
        <v>12825</v>
      </c>
      <c r="C10195" s="60" t="s">
        <v>43</v>
      </c>
      <c r="D10195" s="61">
        <v>39.049999999999997</v>
      </c>
      <c r="E10195" s="224">
        <v>0.64200000000000002</v>
      </c>
    </row>
    <row r="10196" spans="1:5" x14ac:dyDescent="0.2">
      <c r="A10196" s="223">
        <v>92658</v>
      </c>
      <c r="B10196" s="7" t="s">
        <v>12826</v>
      </c>
      <c r="C10196" s="60" t="s">
        <v>43</v>
      </c>
      <c r="D10196" s="61">
        <v>29.5</v>
      </c>
      <c r="E10196" s="224">
        <v>0.52610000000000001</v>
      </c>
    </row>
    <row r="10197" spans="1:5" x14ac:dyDescent="0.2">
      <c r="A10197" s="223">
        <v>92660</v>
      </c>
      <c r="B10197" s="7" t="s">
        <v>12827</v>
      </c>
      <c r="C10197" s="60" t="s">
        <v>43</v>
      </c>
      <c r="D10197" s="61">
        <v>36.57</v>
      </c>
      <c r="E10197" s="224">
        <v>0.46700000000000003</v>
      </c>
    </row>
    <row r="10198" spans="1:5" x14ac:dyDescent="0.2">
      <c r="A10198" s="223">
        <v>92662</v>
      </c>
      <c r="B10198" s="7" t="s">
        <v>12828</v>
      </c>
      <c r="C10198" s="60" t="s">
        <v>43</v>
      </c>
      <c r="D10198" s="61">
        <v>42.68</v>
      </c>
      <c r="E10198" s="224">
        <v>0.44190000000000002</v>
      </c>
    </row>
    <row r="10199" spans="1:5" x14ac:dyDescent="0.2">
      <c r="A10199" s="223">
        <v>92664</v>
      </c>
      <c r="B10199" s="7" t="s">
        <v>12829</v>
      </c>
      <c r="C10199" s="60" t="s">
        <v>43</v>
      </c>
      <c r="D10199" s="61">
        <v>57.45</v>
      </c>
      <c r="E10199" s="224">
        <v>0.36709999999999998</v>
      </c>
    </row>
    <row r="10200" spans="1:5" x14ac:dyDescent="0.2">
      <c r="A10200" s="223">
        <v>92666</v>
      </c>
      <c r="B10200" s="7" t="s">
        <v>12830</v>
      </c>
      <c r="C10200" s="60" t="s">
        <v>43</v>
      </c>
      <c r="D10200" s="61">
        <v>90.4</v>
      </c>
      <c r="E10200" s="224">
        <v>0.27010000000000001</v>
      </c>
    </row>
    <row r="10201" spans="1:5" x14ac:dyDescent="0.2">
      <c r="A10201" s="223">
        <v>92668</v>
      </c>
      <c r="B10201" s="7" t="s">
        <v>12831</v>
      </c>
      <c r="C10201" s="60" t="s">
        <v>43</v>
      </c>
      <c r="D10201" s="61">
        <v>127.03</v>
      </c>
      <c r="E10201" s="224">
        <v>0.2185</v>
      </c>
    </row>
    <row r="10202" spans="1:5" x14ac:dyDescent="0.2">
      <c r="A10202" s="223">
        <v>92370</v>
      </c>
      <c r="B10202" s="7" t="s">
        <v>12832</v>
      </c>
      <c r="C10202" s="60" t="s">
        <v>43</v>
      </c>
      <c r="D10202" s="61">
        <v>37.950000000000003</v>
      </c>
      <c r="E10202" s="224">
        <v>0.63160000000000005</v>
      </c>
    </row>
    <row r="10203" spans="1:5" x14ac:dyDescent="0.2">
      <c r="A10203" s="223">
        <v>92372</v>
      </c>
      <c r="B10203" s="7" t="s">
        <v>12833</v>
      </c>
      <c r="C10203" s="60" t="s">
        <v>43</v>
      </c>
      <c r="D10203" s="61">
        <v>46.17</v>
      </c>
      <c r="E10203" s="224">
        <v>0.57789999999999997</v>
      </c>
    </row>
    <row r="10204" spans="1:5" x14ac:dyDescent="0.2">
      <c r="A10204" s="223">
        <v>92374</v>
      </c>
      <c r="B10204" s="7" t="s">
        <v>12834</v>
      </c>
      <c r="C10204" s="60" t="s">
        <v>43</v>
      </c>
      <c r="D10204" s="61">
        <v>53.6</v>
      </c>
      <c r="E10204" s="224">
        <v>0.55559999999999998</v>
      </c>
    </row>
    <row r="10205" spans="1:5" x14ac:dyDescent="0.2">
      <c r="A10205" s="223">
        <v>92345</v>
      </c>
      <c r="B10205" s="7" t="s">
        <v>12835</v>
      </c>
      <c r="C10205" s="60" t="s">
        <v>43</v>
      </c>
      <c r="D10205" s="61">
        <v>73.47</v>
      </c>
      <c r="E10205" s="224">
        <v>0.50509999999999999</v>
      </c>
    </row>
    <row r="10206" spans="1:5" x14ac:dyDescent="0.2">
      <c r="A10206" s="223">
        <v>92376</v>
      </c>
      <c r="B10206" s="7" t="s">
        <v>12836</v>
      </c>
      <c r="C10206" s="60" t="s">
        <v>43</v>
      </c>
      <c r="D10206" s="61">
        <v>70.010000000000005</v>
      </c>
      <c r="E10206" s="224">
        <v>0.48060000000000003</v>
      </c>
    </row>
    <row r="10207" spans="1:5" x14ac:dyDescent="0.2">
      <c r="A10207" s="223">
        <v>92347</v>
      </c>
      <c r="B10207" s="7" t="s">
        <v>12837</v>
      </c>
      <c r="C10207" s="60" t="s">
        <v>43</v>
      </c>
      <c r="D10207" s="61">
        <v>105.51</v>
      </c>
      <c r="E10207" s="224">
        <v>0.37469999999999998</v>
      </c>
    </row>
    <row r="10208" spans="1:5" x14ac:dyDescent="0.2">
      <c r="A10208" s="223">
        <v>92378</v>
      </c>
      <c r="B10208" s="7" t="s">
        <v>12838</v>
      </c>
      <c r="C10208" s="60" t="s">
        <v>43</v>
      </c>
      <c r="D10208" s="61">
        <v>105.45</v>
      </c>
      <c r="E10208" s="224">
        <v>0.37430000000000002</v>
      </c>
    </row>
    <row r="10209" spans="1:5" x14ac:dyDescent="0.2">
      <c r="A10209" s="223">
        <v>92349</v>
      </c>
      <c r="B10209" s="7" t="s">
        <v>12839</v>
      </c>
      <c r="C10209" s="60" t="s">
        <v>43</v>
      </c>
      <c r="D10209" s="61">
        <v>141.22999999999999</v>
      </c>
      <c r="E10209" s="224">
        <v>0.29709999999999998</v>
      </c>
    </row>
    <row r="10210" spans="1:5" x14ac:dyDescent="0.2">
      <c r="A10210" s="223">
        <v>92380</v>
      </c>
      <c r="B10210" s="7" t="s">
        <v>12840</v>
      </c>
      <c r="C10210" s="60" t="s">
        <v>43</v>
      </c>
      <c r="D10210" s="61">
        <v>144.56</v>
      </c>
      <c r="E10210" s="224">
        <v>0.31330000000000002</v>
      </c>
    </row>
    <row r="10211" spans="1:5" x14ac:dyDescent="0.2">
      <c r="A10211" s="223">
        <v>101917</v>
      </c>
      <c r="B10211" s="7" t="s">
        <v>12841</v>
      </c>
      <c r="C10211" s="60" t="s">
        <v>43</v>
      </c>
      <c r="D10211" s="61">
        <v>181.33</v>
      </c>
      <c r="E10211" s="224">
        <v>0.2402</v>
      </c>
    </row>
    <row r="10212" spans="1:5" x14ac:dyDescent="0.2">
      <c r="A10212" s="223">
        <v>101924</v>
      </c>
      <c r="B10212" s="7" t="s">
        <v>12842</v>
      </c>
      <c r="C10212" s="60" t="s">
        <v>43</v>
      </c>
      <c r="D10212" s="61">
        <v>189.71</v>
      </c>
      <c r="E10212" s="224">
        <v>0.2382</v>
      </c>
    </row>
    <row r="10213" spans="1:5" x14ac:dyDescent="0.2">
      <c r="A10213" s="223">
        <v>101933</v>
      </c>
      <c r="B10213" s="7" t="s">
        <v>12843</v>
      </c>
      <c r="C10213" s="60" t="s">
        <v>43</v>
      </c>
      <c r="D10213" s="61">
        <v>197.55</v>
      </c>
      <c r="E10213" s="224">
        <v>0.26840000000000003</v>
      </c>
    </row>
    <row r="10214" spans="1:5" x14ac:dyDescent="0.2">
      <c r="A10214" s="223">
        <v>92692</v>
      </c>
      <c r="B10214" s="7" t="s">
        <v>12844</v>
      </c>
      <c r="C10214" s="60" t="s">
        <v>43</v>
      </c>
      <c r="D10214" s="61">
        <v>14.93</v>
      </c>
      <c r="E10214" s="224">
        <v>0.60150000000000003</v>
      </c>
    </row>
    <row r="10215" spans="1:5" x14ac:dyDescent="0.2">
      <c r="A10215" s="223">
        <v>92694</v>
      </c>
      <c r="B10215" s="7" t="s">
        <v>12845</v>
      </c>
      <c r="C10215" s="60" t="s">
        <v>43</v>
      </c>
      <c r="D10215" s="61">
        <v>23.66</v>
      </c>
      <c r="E10215" s="224">
        <v>0.65129999999999999</v>
      </c>
    </row>
    <row r="10216" spans="1:5" x14ac:dyDescent="0.2">
      <c r="A10216" s="223">
        <v>92696</v>
      </c>
      <c r="B10216" s="7" t="s">
        <v>12846</v>
      </c>
      <c r="C10216" s="60" t="s">
        <v>43</v>
      </c>
      <c r="D10216" s="61">
        <v>37.17</v>
      </c>
      <c r="E10216" s="224">
        <v>0.67449999999999999</v>
      </c>
    </row>
    <row r="10217" spans="1:5" x14ac:dyDescent="0.2">
      <c r="A10217" s="223">
        <v>92657</v>
      </c>
      <c r="B10217" s="7" t="s">
        <v>12847</v>
      </c>
      <c r="C10217" s="60" t="s">
        <v>43</v>
      </c>
      <c r="D10217" s="61">
        <v>27.62</v>
      </c>
      <c r="E10217" s="224">
        <v>0.56189999999999996</v>
      </c>
    </row>
    <row r="10218" spans="1:5" x14ac:dyDescent="0.2">
      <c r="A10218" s="223">
        <v>92659</v>
      </c>
      <c r="B10218" s="7" t="s">
        <v>12848</v>
      </c>
      <c r="C10218" s="60" t="s">
        <v>43</v>
      </c>
      <c r="D10218" s="61">
        <v>34.82</v>
      </c>
      <c r="E10218" s="224">
        <v>0.49049999999999999</v>
      </c>
    </row>
    <row r="10219" spans="1:5" x14ac:dyDescent="0.2">
      <c r="A10219" s="223">
        <v>92661</v>
      </c>
      <c r="B10219" s="7" t="s">
        <v>12849</v>
      </c>
      <c r="C10219" s="60" t="s">
        <v>43</v>
      </c>
      <c r="D10219" s="61">
        <v>42.34</v>
      </c>
      <c r="E10219" s="224">
        <v>0.44540000000000002</v>
      </c>
    </row>
    <row r="10220" spans="1:5" x14ac:dyDescent="0.2">
      <c r="A10220" s="223">
        <v>92663</v>
      </c>
      <c r="B10220" s="7" t="s">
        <v>12850</v>
      </c>
      <c r="C10220" s="60" t="s">
        <v>43</v>
      </c>
      <c r="D10220" s="61">
        <v>57.47</v>
      </c>
      <c r="E10220" s="224">
        <v>0.36699999999999999</v>
      </c>
    </row>
    <row r="10221" spans="1:5" x14ac:dyDescent="0.2">
      <c r="A10221" s="223">
        <v>92665</v>
      </c>
      <c r="B10221" s="7" t="s">
        <v>12851</v>
      </c>
      <c r="C10221" s="60" t="s">
        <v>43</v>
      </c>
      <c r="D10221" s="61">
        <v>79.95</v>
      </c>
      <c r="E10221" s="224">
        <v>0.3054</v>
      </c>
    </row>
    <row r="10222" spans="1:5" x14ac:dyDescent="0.2">
      <c r="A10222" s="223">
        <v>92667</v>
      </c>
      <c r="B10222" s="7" t="s">
        <v>12852</v>
      </c>
      <c r="C10222" s="60" t="s">
        <v>43</v>
      </c>
      <c r="D10222" s="61">
        <v>117.72</v>
      </c>
      <c r="E10222" s="224">
        <v>0.23580000000000001</v>
      </c>
    </row>
    <row r="10223" spans="1:5" x14ac:dyDescent="0.2">
      <c r="A10223" s="223">
        <v>92369</v>
      </c>
      <c r="B10223" s="7" t="s">
        <v>12853</v>
      </c>
      <c r="C10223" s="60" t="s">
        <v>43</v>
      </c>
      <c r="D10223" s="61">
        <v>36.07</v>
      </c>
      <c r="E10223" s="224">
        <v>0.66449999999999998</v>
      </c>
    </row>
    <row r="10224" spans="1:5" x14ac:dyDescent="0.2">
      <c r="A10224" s="223">
        <v>92371</v>
      </c>
      <c r="B10224" s="7" t="s">
        <v>12854</v>
      </c>
      <c r="C10224" s="60" t="s">
        <v>43</v>
      </c>
      <c r="D10224" s="61">
        <v>44.42</v>
      </c>
      <c r="E10224" s="224">
        <v>0.60060000000000002</v>
      </c>
    </row>
    <row r="10225" spans="1:5" x14ac:dyDescent="0.2">
      <c r="A10225" s="223">
        <v>92373</v>
      </c>
      <c r="B10225" s="7" t="s">
        <v>12855</v>
      </c>
      <c r="C10225" s="60" t="s">
        <v>43</v>
      </c>
      <c r="D10225" s="61">
        <v>53.26</v>
      </c>
      <c r="E10225" s="224">
        <v>0.55910000000000004</v>
      </c>
    </row>
    <row r="10226" spans="1:5" x14ac:dyDescent="0.2">
      <c r="A10226" s="223">
        <v>92344</v>
      </c>
      <c r="B10226" s="7" t="s">
        <v>12856</v>
      </c>
      <c r="C10226" s="60" t="s">
        <v>43</v>
      </c>
      <c r="D10226" s="61">
        <v>73.489999999999995</v>
      </c>
      <c r="E10226" s="224">
        <v>0.505</v>
      </c>
    </row>
    <row r="10227" spans="1:5" x14ac:dyDescent="0.2">
      <c r="A10227" s="223">
        <v>92375</v>
      </c>
      <c r="B10227" s="7" t="s">
        <v>12857</v>
      </c>
      <c r="C10227" s="60" t="s">
        <v>43</v>
      </c>
      <c r="D10227" s="61">
        <v>70.03</v>
      </c>
      <c r="E10227" s="224">
        <v>0.48049999999999998</v>
      </c>
    </row>
    <row r="10228" spans="1:5" x14ac:dyDescent="0.2">
      <c r="A10228" s="223">
        <v>92346</v>
      </c>
      <c r="B10228" s="7" t="s">
        <v>12858</v>
      </c>
      <c r="C10228" s="60" t="s">
        <v>43</v>
      </c>
      <c r="D10228" s="61">
        <v>95.06</v>
      </c>
      <c r="E10228" s="224">
        <v>0.4158</v>
      </c>
    </row>
    <row r="10229" spans="1:5" x14ac:dyDescent="0.2">
      <c r="A10229" s="223">
        <v>92377</v>
      </c>
      <c r="B10229" s="7" t="s">
        <v>12859</v>
      </c>
      <c r="C10229" s="60" t="s">
        <v>43</v>
      </c>
      <c r="D10229" s="61">
        <v>95</v>
      </c>
      <c r="E10229" s="224">
        <v>0.41549999999999998</v>
      </c>
    </row>
    <row r="10230" spans="1:5" x14ac:dyDescent="0.2">
      <c r="A10230" s="223">
        <v>92348</v>
      </c>
      <c r="B10230" s="7" t="s">
        <v>12860</v>
      </c>
      <c r="C10230" s="60" t="s">
        <v>43</v>
      </c>
      <c r="D10230" s="61">
        <v>131.91999999999999</v>
      </c>
      <c r="E10230" s="224">
        <v>0.31809999999999999</v>
      </c>
    </row>
    <row r="10231" spans="1:5" x14ac:dyDescent="0.2">
      <c r="A10231" s="223">
        <v>92379</v>
      </c>
      <c r="B10231" s="7" t="s">
        <v>12861</v>
      </c>
      <c r="C10231" s="60" t="s">
        <v>43</v>
      </c>
      <c r="D10231" s="61">
        <v>135.25</v>
      </c>
      <c r="E10231" s="224">
        <v>0.33489999999999998</v>
      </c>
    </row>
    <row r="10232" spans="1:5" x14ac:dyDescent="0.2">
      <c r="A10232" s="223">
        <v>106677</v>
      </c>
      <c r="B10232" s="7" t="s">
        <v>12862</v>
      </c>
      <c r="C10232" s="60" t="s">
        <v>43</v>
      </c>
      <c r="D10232" s="61">
        <v>975.43</v>
      </c>
      <c r="E10232" s="224">
        <v>0.24279999999999999</v>
      </c>
    </row>
    <row r="10233" spans="1:5" x14ac:dyDescent="0.2">
      <c r="A10233" s="223">
        <v>95696</v>
      </c>
      <c r="B10233" s="7" t="s">
        <v>12863</v>
      </c>
      <c r="C10233" s="60" t="s">
        <v>43</v>
      </c>
      <c r="D10233" s="61">
        <v>46.41</v>
      </c>
      <c r="E10233" s="224">
        <v>7.8899999999999998E-2</v>
      </c>
    </row>
    <row r="10234" spans="1:5" x14ac:dyDescent="0.2">
      <c r="A10234" s="223">
        <v>92335</v>
      </c>
      <c r="B10234" s="7" t="s">
        <v>12864</v>
      </c>
      <c r="C10234" s="60" t="s">
        <v>23</v>
      </c>
      <c r="D10234" s="61">
        <v>91.57</v>
      </c>
      <c r="E10234" s="224">
        <v>0.17199999999999999</v>
      </c>
    </row>
    <row r="10235" spans="1:5" x14ac:dyDescent="0.2">
      <c r="A10235" s="223">
        <v>92336</v>
      </c>
      <c r="B10235" s="7" t="s">
        <v>12865</v>
      </c>
      <c r="C10235" s="60" t="s">
        <v>23</v>
      </c>
      <c r="D10235" s="61">
        <v>110.39</v>
      </c>
      <c r="E10235" s="224">
        <v>0.14760000000000001</v>
      </c>
    </row>
    <row r="10236" spans="1:5" x14ac:dyDescent="0.2">
      <c r="A10236" s="223">
        <v>92337</v>
      </c>
      <c r="B10236" s="7" t="s">
        <v>12866</v>
      </c>
      <c r="C10236" s="60" t="s">
        <v>23</v>
      </c>
      <c r="D10236" s="61">
        <v>143.46</v>
      </c>
      <c r="E10236" s="224">
        <v>0.1173</v>
      </c>
    </row>
    <row r="10237" spans="1:5" x14ac:dyDescent="0.2">
      <c r="A10237" s="223">
        <v>92687</v>
      </c>
      <c r="B10237" s="7" t="s">
        <v>12867</v>
      </c>
      <c r="C10237" s="60" t="s">
        <v>23</v>
      </c>
      <c r="D10237" s="61">
        <v>28.1</v>
      </c>
      <c r="E10237" s="224">
        <v>0.3196</v>
      </c>
    </row>
    <row r="10238" spans="1:5" x14ac:dyDescent="0.2">
      <c r="A10238" s="223">
        <v>92688</v>
      </c>
      <c r="B10238" s="7" t="s">
        <v>12868</v>
      </c>
      <c r="C10238" s="60" t="s">
        <v>23</v>
      </c>
      <c r="D10238" s="61">
        <v>39.590000000000003</v>
      </c>
      <c r="E10238" s="224">
        <v>0.38919999999999999</v>
      </c>
    </row>
    <row r="10239" spans="1:5" x14ac:dyDescent="0.2">
      <c r="A10239" s="223">
        <v>97536</v>
      </c>
      <c r="B10239" s="7" t="s">
        <v>12869</v>
      </c>
      <c r="C10239" s="60" t="s">
        <v>23</v>
      </c>
      <c r="D10239" s="61">
        <v>60.95</v>
      </c>
      <c r="E10239" s="224">
        <v>0.4113</v>
      </c>
    </row>
    <row r="10240" spans="1:5" x14ac:dyDescent="0.2">
      <c r="A10240" s="223">
        <v>97535</v>
      </c>
      <c r="B10240" s="7" t="s">
        <v>12870</v>
      </c>
      <c r="C10240" s="60" t="s">
        <v>23</v>
      </c>
      <c r="D10240" s="61">
        <v>49.3</v>
      </c>
      <c r="E10240" s="224">
        <v>0.2722</v>
      </c>
    </row>
    <row r="10241" spans="1:5" x14ac:dyDescent="0.2">
      <c r="A10241" s="223">
        <v>92652</v>
      </c>
      <c r="B10241" s="7" t="s">
        <v>12871</v>
      </c>
      <c r="C10241" s="60" t="s">
        <v>23</v>
      </c>
      <c r="D10241" s="61">
        <v>60.03</v>
      </c>
      <c r="E10241" s="224">
        <v>0.246</v>
      </c>
    </row>
    <row r="10242" spans="1:5" x14ac:dyDescent="0.2">
      <c r="A10242" s="223">
        <v>92653</v>
      </c>
      <c r="B10242" s="7" t="s">
        <v>12872</v>
      </c>
      <c r="C10242" s="60" t="s">
        <v>23</v>
      </c>
      <c r="D10242" s="61">
        <v>68.89</v>
      </c>
      <c r="E10242" s="224">
        <v>0.23680000000000001</v>
      </c>
    </row>
    <row r="10243" spans="1:5" x14ac:dyDescent="0.2">
      <c r="A10243" s="223">
        <v>92654</v>
      </c>
      <c r="B10243" s="7" t="s">
        <v>12873</v>
      </c>
      <c r="C10243" s="60" t="s">
        <v>23</v>
      </c>
      <c r="D10243" s="61">
        <v>94.04</v>
      </c>
      <c r="E10243" s="224">
        <v>0.19370000000000001</v>
      </c>
    </row>
    <row r="10244" spans="1:5" x14ac:dyDescent="0.2">
      <c r="A10244" s="223">
        <v>92655</v>
      </c>
      <c r="B10244" s="7" t="s">
        <v>12874</v>
      </c>
      <c r="C10244" s="60" t="s">
        <v>23</v>
      </c>
      <c r="D10244" s="61">
        <v>115.21</v>
      </c>
      <c r="E10244" s="224">
        <v>0.1832</v>
      </c>
    </row>
    <row r="10245" spans="1:5" x14ac:dyDescent="0.2">
      <c r="A10245" s="223">
        <v>92656</v>
      </c>
      <c r="B10245" s="7" t="s">
        <v>12875</v>
      </c>
      <c r="C10245" s="60" t="s">
        <v>23</v>
      </c>
      <c r="D10245" s="61">
        <v>150.63</v>
      </c>
      <c r="E10245" s="224">
        <v>0.1593</v>
      </c>
    </row>
    <row r="10246" spans="1:5" x14ac:dyDescent="0.2">
      <c r="A10246" s="223">
        <v>101918</v>
      </c>
      <c r="B10246" s="7" t="s">
        <v>12876</v>
      </c>
      <c r="C10246" s="60" t="s">
        <v>23</v>
      </c>
      <c r="D10246" s="61">
        <v>207.88</v>
      </c>
      <c r="E10246" s="224">
        <v>0.16109999999999999</v>
      </c>
    </row>
    <row r="10247" spans="1:5" x14ac:dyDescent="0.2">
      <c r="A10247" s="223">
        <v>101927</v>
      </c>
      <c r="B10247" s="7" t="s">
        <v>12877</v>
      </c>
      <c r="C10247" s="60" t="s">
        <v>23</v>
      </c>
      <c r="D10247" s="61">
        <v>193.75</v>
      </c>
      <c r="E10247" s="224">
        <v>9.9900000000000003E-2</v>
      </c>
    </row>
    <row r="10248" spans="1:5" x14ac:dyDescent="0.2">
      <c r="A10248" s="223">
        <v>97498</v>
      </c>
      <c r="B10248" s="7" t="s">
        <v>12878</v>
      </c>
      <c r="C10248" s="60" t="s">
        <v>23</v>
      </c>
      <c r="D10248" s="61">
        <v>44.62</v>
      </c>
      <c r="E10248" s="224">
        <v>0.19589999999999999</v>
      </c>
    </row>
    <row r="10249" spans="1:5" x14ac:dyDescent="0.2">
      <c r="A10249" s="223">
        <v>92364</v>
      </c>
      <c r="B10249" s="7" t="s">
        <v>12879</v>
      </c>
      <c r="C10249" s="60" t="s">
        <v>23</v>
      </c>
      <c r="D10249" s="61">
        <v>54.99</v>
      </c>
      <c r="E10249" s="224">
        <v>0.1769</v>
      </c>
    </row>
    <row r="10250" spans="1:5" x14ac:dyDescent="0.2">
      <c r="A10250" s="223">
        <v>92365</v>
      </c>
      <c r="B10250" s="7" t="s">
        <v>12880</v>
      </c>
      <c r="C10250" s="60" t="s">
        <v>23</v>
      </c>
      <c r="D10250" s="61">
        <v>63.44</v>
      </c>
      <c r="E10250" s="224">
        <v>0.17119999999999999</v>
      </c>
    </row>
    <row r="10251" spans="1:5" x14ac:dyDescent="0.2">
      <c r="A10251" s="223">
        <v>92341</v>
      </c>
      <c r="B10251" s="7" t="s">
        <v>12881</v>
      </c>
      <c r="C10251" s="60" t="s">
        <v>23</v>
      </c>
      <c r="D10251" s="61">
        <v>103.3</v>
      </c>
      <c r="E10251" s="224">
        <v>0.26600000000000001</v>
      </c>
    </row>
    <row r="10252" spans="1:5" x14ac:dyDescent="0.2">
      <c r="A10252" s="223">
        <v>92366</v>
      </c>
      <c r="B10252" s="7" t="s">
        <v>12882</v>
      </c>
      <c r="C10252" s="60" t="s">
        <v>23</v>
      </c>
      <c r="D10252" s="61">
        <v>88.1</v>
      </c>
      <c r="E10252" s="224">
        <v>0.1394</v>
      </c>
    </row>
    <row r="10253" spans="1:5" x14ac:dyDescent="0.2">
      <c r="A10253" s="223">
        <v>92342</v>
      </c>
      <c r="B10253" s="7" t="s">
        <v>12883</v>
      </c>
      <c r="C10253" s="60" t="s">
        <v>23</v>
      </c>
      <c r="D10253" s="61">
        <v>123.38</v>
      </c>
      <c r="E10253" s="224">
        <v>0.23730000000000001</v>
      </c>
    </row>
    <row r="10254" spans="1:5" x14ac:dyDescent="0.2">
      <c r="A10254" s="223">
        <v>92367</v>
      </c>
      <c r="B10254" s="7" t="s">
        <v>12884</v>
      </c>
      <c r="C10254" s="60" t="s">
        <v>23</v>
      </c>
      <c r="D10254" s="61">
        <v>108.5</v>
      </c>
      <c r="E10254" s="224">
        <v>0.13270000000000001</v>
      </c>
    </row>
    <row r="10255" spans="1:5" x14ac:dyDescent="0.2">
      <c r="A10255" s="223">
        <v>92343</v>
      </c>
      <c r="B10255" s="7" t="s">
        <v>12885</v>
      </c>
      <c r="C10255" s="60" t="s">
        <v>23</v>
      </c>
      <c r="D10255" s="61">
        <v>157.71</v>
      </c>
      <c r="E10255" s="224">
        <v>0.1971</v>
      </c>
    </row>
    <row r="10256" spans="1:5" x14ac:dyDescent="0.2">
      <c r="A10256" s="223">
        <v>92368</v>
      </c>
      <c r="B10256" s="7" t="s">
        <v>12886</v>
      </c>
      <c r="C10256" s="60" t="s">
        <v>23</v>
      </c>
      <c r="D10256" s="61">
        <v>143.15</v>
      </c>
      <c r="E10256" s="224">
        <v>0.1154</v>
      </c>
    </row>
    <row r="10257" spans="1:5" x14ac:dyDescent="0.2">
      <c r="A10257" s="223">
        <v>92689</v>
      </c>
      <c r="B10257" s="7" t="s">
        <v>12887</v>
      </c>
      <c r="C10257" s="60" t="s">
        <v>23</v>
      </c>
      <c r="D10257" s="61">
        <v>45.5</v>
      </c>
      <c r="E10257" s="224">
        <v>0.216</v>
      </c>
    </row>
    <row r="10258" spans="1:5" x14ac:dyDescent="0.2">
      <c r="A10258" s="223">
        <v>92690</v>
      </c>
      <c r="B10258" s="7" t="s">
        <v>12888</v>
      </c>
      <c r="C10258" s="60" t="s">
        <v>23</v>
      </c>
      <c r="D10258" s="61">
        <v>65.52</v>
      </c>
      <c r="E10258" s="224">
        <v>0.25729999999999997</v>
      </c>
    </row>
    <row r="10259" spans="1:5" x14ac:dyDescent="0.2">
      <c r="A10259" s="223">
        <v>92691</v>
      </c>
      <c r="B10259" s="7" t="s">
        <v>12889</v>
      </c>
      <c r="C10259" s="60" t="s">
        <v>23</v>
      </c>
      <c r="D10259" s="61">
        <v>87.56</v>
      </c>
      <c r="E10259" s="224">
        <v>0.37459999999999999</v>
      </c>
    </row>
    <row r="10260" spans="1:5" x14ac:dyDescent="0.2">
      <c r="A10260" s="223">
        <v>92359</v>
      </c>
      <c r="B10260" s="7" t="s">
        <v>12890</v>
      </c>
      <c r="C10260" s="60" t="s">
        <v>23</v>
      </c>
      <c r="D10260" s="61">
        <v>59.3</v>
      </c>
      <c r="E10260" s="224">
        <v>7.6600000000000001E-2</v>
      </c>
    </row>
    <row r="10261" spans="1:5" x14ac:dyDescent="0.2">
      <c r="A10261" s="223">
        <v>92645</v>
      </c>
      <c r="B10261" s="7" t="s">
        <v>12891</v>
      </c>
      <c r="C10261" s="60" t="s">
        <v>23</v>
      </c>
      <c r="D10261" s="61">
        <v>63.35</v>
      </c>
      <c r="E10261" s="224">
        <v>0.1356</v>
      </c>
    </row>
    <row r="10262" spans="1:5" x14ac:dyDescent="0.2">
      <c r="A10262" s="223">
        <v>92360</v>
      </c>
      <c r="B10262" s="7" t="s">
        <v>12892</v>
      </c>
      <c r="C10262" s="60" t="s">
        <v>23</v>
      </c>
      <c r="D10262" s="61">
        <v>79.12</v>
      </c>
      <c r="E10262" s="224">
        <v>7.2499999999999995E-2</v>
      </c>
    </row>
    <row r="10263" spans="1:5" x14ac:dyDescent="0.2">
      <c r="A10263" s="223">
        <v>92646</v>
      </c>
      <c r="B10263" s="7" t="s">
        <v>12893</v>
      </c>
      <c r="C10263" s="60" t="s">
        <v>23</v>
      </c>
      <c r="D10263" s="61">
        <v>83.18</v>
      </c>
      <c r="E10263" s="224">
        <v>0.1178</v>
      </c>
    </row>
    <row r="10264" spans="1:5" x14ac:dyDescent="0.2">
      <c r="A10264" s="223">
        <v>95697</v>
      </c>
      <c r="B10264" s="7" t="s">
        <v>12894</v>
      </c>
      <c r="C10264" s="60" t="s">
        <v>23</v>
      </c>
      <c r="D10264" s="61">
        <v>87.09</v>
      </c>
      <c r="E10264" s="224">
        <v>8.1799999999999998E-2</v>
      </c>
    </row>
    <row r="10265" spans="1:5" x14ac:dyDescent="0.2">
      <c r="A10265" s="223">
        <v>92648</v>
      </c>
      <c r="B10265" s="7" t="s">
        <v>12895</v>
      </c>
      <c r="C10265" s="60" t="s">
        <v>23</v>
      </c>
      <c r="D10265" s="61">
        <v>91.15</v>
      </c>
      <c r="E10265" s="224">
        <v>0.1227</v>
      </c>
    </row>
    <row r="10266" spans="1:5" x14ac:dyDescent="0.2">
      <c r="A10266" s="223">
        <v>92338</v>
      </c>
      <c r="B10266" s="7" t="s">
        <v>12896</v>
      </c>
      <c r="C10266" s="60" t="s">
        <v>23</v>
      </c>
      <c r="D10266" s="61">
        <v>130.99</v>
      </c>
      <c r="E10266" s="224">
        <v>0.25090000000000001</v>
      </c>
    </row>
    <row r="10267" spans="1:5" x14ac:dyDescent="0.2">
      <c r="A10267" s="223">
        <v>92361</v>
      </c>
      <c r="B10267" s="7" t="s">
        <v>12897</v>
      </c>
      <c r="C10267" s="60" t="s">
        <v>23</v>
      </c>
      <c r="D10267" s="61">
        <v>106.97</v>
      </c>
      <c r="E10267" s="224">
        <v>8.2600000000000007E-2</v>
      </c>
    </row>
    <row r="10268" spans="1:5" x14ac:dyDescent="0.2">
      <c r="A10268" s="223">
        <v>92649</v>
      </c>
      <c r="B10268" s="7" t="s">
        <v>12898</v>
      </c>
      <c r="C10268" s="60" t="s">
        <v>23</v>
      </c>
      <c r="D10268" s="61">
        <v>111.04</v>
      </c>
      <c r="E10268" s="224">
        <v>0.1163</v>
      </c>
    </row>
    <row r="10269" spans="1:5" x14ac:dyDescent="0.2">
      <c r="A10269" s="223">
        <v>92339</v>
      </c>
      <c r="B10269" s="7" t="s">
        <v>12899</v>
      </c>
      <c r="C10269" s="60" t="s">
        <v>23</v>
      </c>
      <c r="D10269" s="61">
        <v>192.74</v>
      </c>
      <c r="E10269" s="224">
        <v>0.17510000000000001</v>
      </c>
    </row>
    <row r="10270" spans="1:5" x14ac:dyDescent="0.2">
      <c r="A10270" s="223">
        <v>92362</v>
      </c>
      <c r="B10270" s="7" t="s">
        <v>12900</v>
      </c>
      <c r="C10270" s="60" t="s">
        <v>23</v>
      </c>
      <c r="D10270" s="61">
        <v>170.44</v>
      </c>
      <c r="E10270" s="224">
        <v>6.7100000000000007E-2</v>
      </c>
    </row>
    <row r="10271" spans="1:5" x14ac:dyDescent="0.2">
      <c r="A10271" s="223">
        <v>92650</v>
      </c>
      <c r="B10271" s="7" t="s">
        <v>12901</v>
      </c>
      <c r="C10271" s="60" t="s">
        <v>23</v>
      </c>
      <c r="D10271" s="61">
        <v>174.5</v>
      </c>
      <c r="E10271" s="224">
        <v>8.8800000000000004E-2</v>
      </c>
    </row>
    <row r="10272" spans="1:5" x14ac:dyDescent="0.2">
      <c r="A10272" s="223">
        <v>106674</v>
      </c>
      <c r="B10272" s="7" t="s">
        <v>12902</v>
      </c>
      <c r="C10272" s="60" t="s">
        <v>23</v>
      </c>
      <c r="D10272" s="61">
        <v>234.81</v>
      </c>
      <c r="E10272" s="224">
        <v>0.14749999999999999</v>
      </c>
    </row>
    <row r="10273" spans="1:5" x14ac:dyDescent="0.2">
      <c r="A10273" s="223">
        <v>106675</v>
      </c>
      <c r="B10273" s="7" t="s">
        <v>12903</v>
      </c>
      <c r="C10273" s="60" t="s">
        <v>23</v>
      </c>
      <c r="D10273" s="61">
        <v>214.2</v>
      </c>
      <c r="E10273" s="224">
        <v>6.5500000000000003E-2</v>
      </c>
    </row>
    <row r="10274" spans="1:5" x14ac:dyDescent="0.2">
      <c r="A10274" s="223">
        <v>106676</v>
      </c>
      <c r="B10274" s="7" t="s">
        <v>12904</v>
      </c>
      <c r="C10274" s="60" t="s">
        <v>23</v>
      </c>
      <c r="D10274" s="61">
        <v>218.27</v>
      </c>
      <c r="E10274" s="224">
        <v>8.2900000000000001E-2</v>
      </c>
    </row>
    <row r="10275" spans="1:5" x14ac:dyDescent="0.2">
      <c r="A10275" s="223">
        <v>97439</v>
      </c>
      <c r="B10275" s="7" t="s">
        <v>12905</v>
      </c>
      <c r="C10275" s="60" t="s">
        <v>43</v>
      </c>
      <c r="D10275" s="61">
        <v>142.9</v>
      </c>
      <c r="E10275" s="224">
        <v>0.29780000000000001</v>
      </c>
    </row>
    <row r="10276" spans="1:5" x14ac:dyDescent="0.2">
      <c r="A10276" s="223">
        <v>97440</v>
      </c>
      <c r="B10276" s="7" t="s">
        <v>12906</v>
      </c>
      <c r="C10276" s="60" t="s">
        <v>43</v>
      </c>
      <c r="D10276" s="61">
        <v>165.73</v>
      </c>
      <c r="E10276" s="224">
        <v>0.26540000000000002</v>
      </c>
    </row>
    <row r="10277" spans="1:5" x14ac:dyDescent="0.2">
      <c r="A10277" s="223">
        <v>97442</v>
      </c>
      <c r="B10277" s="7" t="s">
        <v>12907</v>
      </c>
      <c r="C10277" s="60" t="s">
        <v>43</v>
      </c>
      <c r="D10277" s="61">
        <v>179.26</v>
      </c>
      <c r="E10277" s="224">
        <v>0.2535</v>
      </c>
    </row>
    <row r="10278" spans="1:5" x14ac:dyDescent="0.2">
      <c r="A10278" s="223">
        <v>97552</v>
      </c>
      <c r="B10278" s="7" t="s">
        <v>12908</v>
      </c>
      <c r="C10278" s="60" t="s">
        <v>43</v>
      </c>
      <c r="D10278" s="61">
        <v>65.599999999999994</v>
      </c>
      <c r="E10278" s="224">
        <v>0.29980000000000001</v>
      </c>
    </row>
    <row r="10279" spans="1:5" x14ac:dyDescent="0.2">
      <c r="A10279" s="223">
        <v>97553</v>
      </c>
      <c r="B10279" s="7" t="s">
        <v>12909</v>
      </c>
      <c r="C10279" s="60" t="s">
        <v>43</v>
      </c>
      <c r="D10279" s="61">
        <v>92.9</v>
      </c>
      <c r="E10279" s="224">
        <v>0.36320000000000002</v>
      </c>
    </row>
    <row r="10280" spans="1:5" x14ac:dyDescent="0.2">
      <c r="A10280" s="223">
        <v>97554</v>
      </c>
      <c r="B10280" s="7" t="s">
        <v>12910</v>
      </c>
      <c r="C10280" s="60" t="s">
        <v>43</v>
      </c>
      <c r="D10280" s="61">
        <v>158.47</v>
      </c>
      <c r="E10280" s="224">
        <v>0.41399999999999998</v>
      </c>
    </row>
    <row r="10281" spans="1:5" x14ac:dyDescent="0.2">
      <c r="A10281" s="223">
        <v>97491</v>
      </c>
      <c r="B10281" s="7" t="s">
        <v>12911</v>
      </c>
      <c r="C10281" s="60" t="s">
        <v>43</v>
      </c>
      <c r="D10281" s="61">
        <v>117.77</v>
      </c>
      <c r="E10281" s="224">
        <v>0.21149999999999999</v>
      </c>
    </row>
    <row r="10282" spans="1:5" x14ac:dyDescent="0.2">
      <c r="A10282" s="223">
        <v>97529</v>
      </c>
      <c r="B10282" s="7" t="s">
        <v>12912</v>
      </c>
      <c r="C10282" s="60" t="s">
        <v>43</v>
      </c>
      <c r="D10282" s="61">
        <v>112.76</v>
      </c>
      <c r="E10282" s="224">
        <v>0.17649999999999999</v>
      </c>
    </row>
    <row r="10283" spans="1:5" x14ac:dyDescent="0.2">
      <c r="A10283" s="223">
        <v>97492</v>
      </c>
      <c r="B10283" s="7" t="s">
        <v>12913</v>
      </c>
      <c r="C10283" s="60" t="s">
        <v>43</v>
      </c>
      <c r="D10283" s="61">
        <v>173.82</v>
      </c>
      <c r="E10283" s="224">
        <v>0.18129999999999999</v>
      </c>
    </row>
    <row r="10284" spans="1:5" x14ac:dyDescent="0.2">
      <c r="A10284" s="223">
        <v>97530</v>
      </c>
      <c r="B10284" s="7" t="s">
        <v>12914</v>
      </c>
      <c r="C10284" s="60" t="s">
        <v>43</v>
      </c>
      <c r="D10284" s="61">
        <v>164.98</v>
      </c>
      <c r="E10284" s="224">
        <v>0.13750000000000001</v>
      </c>
    </row>
    <row r="10285" spans="1:5" x14ac:dyDescent="0.2">
      <c r="A10285" s="223">
        <v>97493</v>
      </c>
      <c r="B10285" s="7" t="s">
        <v>12915</v>
      </c>
      <c r="C10285" s="60" t="s">
        <v>43</v>
      </c>
      <c r="D10285" s="61">
        <v>224.27</v>
      </c>
      <c r="E10285" s="224">
        <v>0.17430000000000001</v>
      </c>
    </row>
    <row r="10286" spans="1:5" x14ac:dyDescent="0.2">
      <c r="A10286" s="223">
        <v>97531</v>
      </c>
      <c r="B10286" s="7" t="s">
        <v>12916</v>
      </c>
      <c r="C10286" s="60" t="s">
        <v>43</v>
      </c>
      <c r="D10286" s="61">
        <v>211.05</v>
      </c>
      <c r="E10286" s="224">
        <v>0.1226</v>
      </c>
    </row>
    <row r="10287" spans="1:5" x14ac:dyDescent="0.2">
      <c r="A10287" s="223">
        <v>97458</v>
      </c>
      <c r="B10287" s="7" t="s">
        <v>12917</v>
      </c>
      <c r="C10287" s="60" t="s">
        <v>43</v>
      </c>
      <c r="D10287" s="61">
        <v>392.11</v>
      </c>
      <c r="E10287" s="224">
        <v>0.22620000000000001</v>
      </c>
    </row>
    <row r="10288" spans="1:5" x14ac:dyDescent="0.2">
      <c r="A10288" s="223">
        <v>97494</v>
      </c>
      <c r="B10288" s="7" t="s">
        <v>12918</v>
      </c>
      <c r="C10288" s="60" t="s">
        <v>43</v>
      </c>
      <c r="D10288" s="61">
        <v>351.95</v>
      </c>
      <c r="E10288" s="224">
        <v>0.13789999999999999</v>
      </c>
    </row>
    <row r="10289" spans="1:5" x14ac:dyDescent="0.2">
      <c r="A10289" s="223">
        <v>97532</v>
      </c>
      <c r="B10289" s="7" t="s">
        <v>12919</v>
      </c>
      <c r="C10289" s="60" t="s">
        <v>43</v>
      </c>
      <c r="D10289" s="61">
        <v>333.28</v>
      </c>
      <c r="E10289" s="224">
        <v>8.9700000000000002E-2</v>
      </c>
    </row>
    <row r="10290" spans="1:5" x14ac:dyDescent="0.2">
      <c r="A10290" s="223">
        <v>97459</v>
      </c>
      <c r="B10290" s="7" t="s">
        <v>12920</v>
      </c>
      <c r="C10290" s="60" t="s">
        <v>43</v>
      </c>
      <c r="D10290" s="61">
        <v>682.72</v>
      </c>
      <c r="E10290" s="224">
        <v>0.13350000000000001</v>
      </c>
    </row>
    <row r="10291" spans="1:5" x14ac:dyDescent="0.2">
      <c r="A10291" s="223">
        <v>97495</v>
      </c>
      <c r="B10291" s="7" t="s">
        <v>12921</v>
      </c>
      <c r="C10291" s="60" t="s">
        <v>43</v>
      </c>
      <c r="D10291" s="61">
        <v>654.34</v>
      </c>
      <c r="E10291" s="224">
        <v>9.5899999999999999E-2</v>
      </c>
    </row>
    <row r="10292" spans="1:5" x14ac:dyDescent="0.2">
      <c r="A10292" s="223">
        <v>97533</v>
      </c>
      <c r="B10292" s="7" t="s">
        <v>12922</v>
      </c>
      <c r="C10292" s="60" t="s">
        <v>43</v>
      </c>
      <c r="D10292" s="61">
        <v>627.47</v>
      </c>
      <c r="E10292" s="224">
        <v>5.7200000000000001E-2</v>
      </c>
    </row>
    <row r="10293" spans="1:5" x14ac:dyDescent="0.2">
      <c r="A10293" s="223">
        <v>97460</v>
      </c>
      <c r="B10293" s="7" t="s">
        <v>12923</v>
      </c>
      <c r="C10293" s="60" t="s">
        <v>43</v>
      </c>
      <c r="D10293" s="61">
        <v>1059.3900000000001</v>
      </c>
      <c r="E10293" s="224">
        <v>8.8300000000000003E-2</v>
      </c>
    </row>
    <row r="10294" spans="1:5" x14ac:dyDescent="0.2">
      <c r="A10294" s="223">
        <v>97496</v>
      </c>
      <c r="B10294" s="7" t="s">
        <v>12924</v>
      </c>
      <c r="C10294" s="60" t="s">
        <v>43</v>
      </c>
      <c r="D10294" s="61">
        <v>1042.78</v>
      </c>
      <c r="E10294" s="224">
        <v>7.3800000000000004E-2</v>
      </c>
    </row>
    <row r="10295" spans="1:5" x14ac:dyDescent="0.2">
      <c r="A10295" s="223">
        <v>97534</v>
      </c>
      <c r="B10295" s="7" t="s">
        <v>12925</v>
      </c>
      <c r="C10295" s="60" t="s">
        <v>43</v>
      </c>
      <c r="D10295" s="61">
        <v>1007.71</v>
      </c>
      <c r="E10295" s="224">
        <v>4.1500000000000002E-2</v>
      </c>
    </row>
    <row r="10296" spans="1:5" x14ac:dyDescent="0.2">
      <c r="A10296" s="223">
        <v>101926</v>
      </c>
      <c r="B10296" s="7" t="s">
        <v>12926</v>
      </c>
      <c r="C10296" s="60" t="s">
        <v>43</v>
      </c>
      <c r="D10296" s="61">
        <v>408.6</v>
      </c>
      <c r="E10296" s="224">
        <v>0.22120000000000001</v>
      </c>
    </row>
    <row r="10297" spans="1:5" x14ac:dyDescent="0.2">
      <c r="A10297" s="223">
        <v>101935</v>
      </c>
      <c r="B10297" s="7" t="s">
        <v>12927</v>
      </c>
      <c r="C10297" s="60" t="s">
        <v>43</v>
      </c>
      <c r="D10297" s="61">
        <v>424.29</v>
      </c>
      <c r="E10297" s="224">
        <v>0.25</v>
      </c>
    </row>
    <row r="10298" spans="1:5" x14ac:dyDescent="0.2">
      <c r="A10298" s="223">
        <v>92704</v>
      </c>
      <c r="B10298" s="7" t="s">
        <v>12928</v>
      </c>
      <c r="C10298" s="60" t="s">
        <v>43</v>
      </c>
      <c r="D10298" s="61">
        <v>27.88</v>
      </c>
      <c r="E10298" s="224">
        <v>0.64419999999999999</v>
      </c>
    </row>
    <row r="10299" spans="1:5" x14ac:dyDescent="0.2">
      <c r="A10299" s="223">
        <v>92705</v>
      </c>
      <c r="B10299" s="7" t="s">
        <v>12929</v>
      </c>
      <c r="C10299" s="60" t="s">
        <v>43</v>
      </c>
      <c r="D10299" s="61">
        <v>44.88</v>
      </c>
      <c r="E10299" s="224">
        <v>0.68669999999999998</v>
      </c>
    </row>
    <row r="10300" spans="1:5" x14ac:dyDescent="0.2">
      <c r="A10300" s="223">
        <v>92706</v>
      </c>
      <c r="B10300" s="7" t="s">
        <v>12930</v>
      </c>
      <c r="C10300" s="60" t="s">
        <v>43</v>
      </c>
      <c r="D10300" s="61">
        <v>72.650000000000006</v>
      </c>
      <c r="E10300" s="224">
        <v>0.69030000000000002</v>
      </c>
    </row>
    <row r="10301" spans="1:5" x14ac:dyDescent="0.2">
      <c r="A10301" s="223">
        <v>92637</v>
      </c>
      <c r="B10301" s="7" t="s">
        <v>12931</v>
      </c>
      <c r="C10301" s="60" t="s">
        <v>43</v>
      </c>
      <c r="D10301" s="61">
        <v>139.61000000000001</v>
      </c>
      <c r="E10301" s="224">
        <v>0.34350000000000003</v>
      </c>
    </row>
    <row r="10302" spans="1:5" x14ac:dyDescent="0.2">
      <c r="A10302" s="223">
        <v>92681</v>
      </c>
      <c r="B10302" s="7" t="s">
        <v>12932</v>
      </c>
      <c r="C10302" s="60" t="s">
        <v>43</v>
      </c>
      <c r="D10302" s="61">
        <v>53.55</v>
      </c>
      <c r="E10302" s="224">
        <v>0.57979999999999998</v>
      </c>
    </row>
    <row r="10303" spans="1:5" x14ac:dyDescent="0.2">
      <c r="A10303" s="223">
        <v>92638</v>
      </c>
      <c r="B10303" s="7" t="s">
        <v>12933</v>
      </c>
      <c r="C10303" s="60" t="s">
        <v>43</v>
      </c>
      <c r="D10303" s="61">
        <v>194.03</v>
      </c>
      <c r="E10303" s="224">
        <v>0.27510000000000001</v>
      </c>
    </row>
    <row r="10304" spans="1:5" x14ac:dyDescent="0.2">
      <c r="A10304" s="223">
        <v>92682</v>
      </c>
      <c r="B10304" s="7" t="s">
        <v>12934</v>
      </c>
      <c r="C10304" s="60" t="s">
        <v>43</v>
      </c>
      <c r="D10304" s="61">
        <v>68.459999999999994</v>
      </c>
      <c r="E10304" s="224">
        <v>0.49909999999999999</v>
      </c>
    </row>
    <row r="10305" spans="1:5" x14ac:dyDescent="0.2">
      <c r="A10305" s="223">
        <v>92639</v>
      </c>
      <c r="B10305" s="7" t="s">
        <v>12935</v>
      </c>
      <c r="C10305" s="60" t="s">
        <v>43</v>
      </c>
      <c r="D10305" s="61">
        <v>242.74</v>
      </c>
      <c r="E10305" s="224">
        <v>0.24540000000000001</v>
      </c>
    </row>
    <row r="10306" spans="1:5" x14ac:dyDescent="0.2">
      <c r="A10306" s="223">
        <v>92683</v>
      </c>
      <c r="B10306" s="7" t="s">
        <v>12936</v>
      </c>
      <c r="C10306" s="60" t="s">
        <v>43</v>
      </c>
      <c r="D10306" s="61">
        <v>81.09</v>
      </c>
      <c r="E10306" s="224">
        <v>0.46529999999999999</v>
      </c>
    </row>
    <row r="10307" spans="1:5" x14ac:dyDescent="0.2">
      <c r="A10307" s="223">
        <v>92640</v>
      </c>
      <c r="B10307" s="7" t="s">
        <v>12937</v>
      </c>
      <c r="C10307" s="60" t="s">
        <v>43</v>
      </c>
      <c r="D10307" s="61">
        <v>135.75</v>
      </c>
      <c r="E10307" s="224">
        <v>0.49590000000000001</v>
      </c>
    </row>
    <row r="10308" spans="1:5" x14ac:dyDescent="0.2">
      <c r="A10308" s="223">
        <v>92684</v>
      </c>
      <c r="B10308" s="7" t="s">
        <v>12938</v>
      </c>
      <c r="C10308" s="60" t="s">
        <v>43</v>
      </c>
      <c r="D10308" s="61">
        <v>110.61</v>
      </c>
      <c r="E10308" s="224">
        <v>0.38129999999999997</v>
      </c>
    </row>
    <row r="10309" spans="1:5" x14ac:dyDescent="0.2">
      <c r="A10309" s="223">
        <v>92642</v>
      </c>
      <c r="B10309" s="7" t="s">
        <v>12939</v>
      </c>
      <c r="C10309" s="60" t="s">
        <v>43</v>
      </c>
      <c r="D10309" s="61">
        <v>208.28</v>
      </c>
      <c r="E10309" s="224">
        <v>0.37909999999999999</v>
      </c>
    </row>
    <row r="10310" spans="1:5" x14ac:dyDescent="0.2">
      <c r="A10310" s="223">
        <v>92685</v>
      </c>
      <c r="B10310" s="7" t="s">
        <v>12940</v>
      </c>
      <c r="C10310" s="60" t="s">
        <v>43</v>
      </c>
      <c r="D10310" s="61">
        <v>178.18</v>
      </c>
      <c r="E10310" s="224">
        <v>0.2742</v>
      </c>
    </row>
    <row r="10311" spans="1:5" x14ac:dyDescent="0.2">
      <c r="A10311" s="223">
        <v>92644</v>
      </c>
      <c r="B10311" s="7" t="s">
        <v>12941</v>
      </c>
      <c r="C10311" s="60" t="s">
        <v>43</v>
      </c>
      <c r="D10311" s="61">
        <v>263.61</v>
      </c>
      <c r="E10311" s="224">
        <v>0.34360000000000002</v>
      </c>
    </row>
    <row r="10312" spans="1:5" x14ac:dyDescent="0.2">
      <c r="A10312" s="223">
        <v>92686</v>
      </c>
      <c r="B10312" s="7" t="s">
        <v>12942</v>
      </c>
      <c r="C10312" s="60" t="s">
        <v>43</v>
      </c>
      <c r="D10312" s="61">
        <v>228.55</v>
      </c>
      <c r="E10312" s="224">
        <v>0.2429</v>
      </c>
    </row>
    <row r="10313" spans="1:5" x14ac:dyDescent="0.2">
      <c r="A10313" s="223">
        <v>92356</v>
      </c>
      <c r="B10313" s="7" t="s">
        <v>12943</v>
      </c>
      <c r="C10313" s="60" t="s">
        <v>43</v>
      </c>
      <c r="D10313" s="61">
        <v>142.66</v>
      </c>
      <c r="E10313" s="224">
        <v>0.52029999999999998</v>
      </c>
    </row>
    <row r="10314" spans="1:5" x14ac:dyDescent="0.2">
      <c r="A10314" s="223">
        <v>92357</v>
      </c>
      <c r="B10314" s="7" t="s">
        <v>12944</v>
      </c>
      <c r="C10314" s="60" t="s">
        <v>43</v>
      </c>
      <c r="D10314" s="61">
        <v>208.41</v>
      </c>
      <c r="E10314" s="224">
        <v>0.37940000000000002</v>
      </c>
    </row>
    <row r="10315" spans="1:5" x14ac:dyDescent="0.2">
      <c r="A10315" s="223">
        <v>92358</v>
      </c>
      <c r="B10315" s="7" t="s">
        <v>12945</v>
      </c>
      <c r="C10315" s="60" t="s">
        <v>43</v>
      </c>
      <c r="D10315" s="61">
        <v>256.95999999999998</v>
      </c>
      <c r="E10315" s="224">
        <v>0.3266</v>
      </c>
    </row>
    <row r="10316" spans="1:5" x14ac:dyDescent="0.2">
      <c r="A10316" s="223">
        <v>101919</v>
      </c>
      <c r="B10316" s="7" t="s">
        <v>12946</v>
      </c>
      <c r="C10316" s="60" t="s">
        <v>43</v>
      </c>
      <c r="D10316" s="61">
        <v>419.24</v>
      </c>
      <c r="E10316" s="224">
        <v>0.10780000000000001</v>
      </c>
    </row>
    <row r="10317" spans="1:5" x14ac:dyDescent="0.2">
      <c r="A10317" s="223">
        <v>101928</v>
      </c>
      <c r="B10317" s="7" t="s">
        <v>12947</v>
      </c>
      <c r="C10317" s="60" t="s">
        <v>43</v>
      </c>
      <c r="D10317" s="61">
        <v>427.08</v>
      </c>
      <c r="E10317" s="224">
        <v>0.1242</v>
      </c>
    </row>
    <row r="10318" spans="1:5" x14ac:dyDescent="0.2">
      <c r="A10318" s="223">
        <v>92904</v>
      </c>
      <c r="B10318" s="7" t="s">
        <v>12948</v>
      </c>
      <c r="C10318" s="60" t="s">
        <v>43</v>
      </c>
      <c r="D10318" s="61">
        <v>33.9</v>
      </c>
      <c r="E10318" s="224">
        <v>0.26490000000000002</v>
      </c>
    </row>
    <row r="10319" spans="1:5" x14ac:dyDescent="0.2">
      <c r="A10319" s="223">
        <v>92905</v>
      </c>
      <c r="B10319" s="7" t="s">
        <v>12949</v>
      </c>
      <c r="C10319" s="60" t="s">
        <v>43</v>
      </c>
      <c r="D10319" s="61">
        <v>48.41</v>
      </c>
      <c r="E10319" s="224">
        <v>0.31830000000000003</v>
      </c>
    </row>
    <row r="10320" spans="1:5" x14ac:dyDescent="0.2">
      <c r="A10320" s="223">
        <v>92906</v>
      </c>
      <c r="B10320" s="7" t="s">
        <v>12950</v>
      </c>
      <c r="C10320" s="60" t="s">
        <v>43</v>
      </c>
      <c r="D10320" s="61">
        <v>59.25</v>
      </c>
      <c r="E10320" s="224">
        <v>0.42309999999999998</v>
      </c>
    </row>
    <row r="10321" spans="1:5" x14ac:dyDescent="0.2">
      <c r="A10321" s="223">
        <v>92898</v>
      </c>
      <c r="B10321" s="7" t="s">
        <v>12951</v>
      </c>
      <c r="C10321" s="60" t="s">
        <v>43</v>
      </c>
      <c r="D10321" s="61">
        <v>49.7</v>
      </c>
      <c r="E10321" s="224">
        <v>0.31230000000000002</v>
      </c>
    </row>
    <row r="10322" spans="1:5" x14ac:dyDescent="0.2">
      <c r="A10322" s="223">
        <v>92899</v>
      </c>
      <c r="B10322" s="7" t="s">
        <v>12952</v>
      </c>
      <c r="C10322" s="60" t="s">
        <v>43</v>
      </c>
      <c r="D10322" s="61">
        <v>74.13</v>
      </c>
      <c r="E10322" s="224">
        <v>0.23039999999999999</v>
      </c>
    </row>
    <row r="10323" spans="1:5" x14ac:dyDescent="0.2">
      <c r="A10323" s="223">
        <v>92900</v>
      </c>
      <c r="B10323" s="7" t="s">
        <v>12953</v>
      </c>
      <c r="C10323" s="60" t="s">
        <v>43</v>
      </c>
      <c r="D10323" s="61">
        <v>89.82</v>
      </c>
      <c r="E10323" s="224">
        <v>0.21</v>
      </c>
    </row>
    <row r="10324" spans="1:5" x14ac:dyDescent="0.2">
      <c r="A10324" s="223">
        <v>92901</v>
      </c>
      <c r="B10324" s="7" t="s">
        <v>12954</v>
      </c>
      <c r="C10324" s="60" t="s">
        <v>43</v>
      </c>
      <c r="D10324" s="61">
        <v>125.33</v>
      </c>
      <c r="E10324" s="224">
        <v>0.16830000000000001</v>
      </c>
    </row>
    <row r="10325" spans="1:5" x14ac:dyDescent="0.2">
      <c r="A10325" s="223">
        <v>92902</v>
      </c>
      <c r="B10325" s="7" t="s">
        <v>12955</v>
      </c>
      <c r="C10325" s="60" t="s">
        <v>43</v>
      </c>
      <c r="D10325" s="61">
        <v>196.66</v>
      </c>
      <c r="E10325" s="224">
        <v>0.1242</v>
      </c>
    </row>
    <row r="10326" spans="1:5" x14ac:dyDescent="0.2">
      <c r="A10326" s="223">
        <v>92903</v>
      </c>
      <c r="B10326" s="7" t="s">
        <v>12956</v>
      </c>
      <c r="C10326" s="60" t="s">
        <v>43</v>
      </c>
      <c r="D10326" s="61">
        <v>294.3</v>
      </c>
      <c r="E10326" s="224">
        <v>9.4299999999999995E-2</v>
      </c>
    </row>
    <row r="10327" spans="1:5" x14ac:dyDescent="0.2">
      <c r="A10327" s="223">
        <v>92892</v>
      </c>
      <c r="B10327" s="7" t="s">
        <v>12957</v>
      </c>
      <c r="C10327" s="60" t="s">
        <v>43</v>
      </c>
      <c r="D10327" s="61">
        <v>58.15</v>
      </c>
      <c r="E10327" s="224">
        <v>0.41220000000000001</v>
      </c>
    </row>
    <row r="10328" spans="1:5" x14ac:dyDescent="0.2">
      <c r="A10328" s="223">
        <v>92893</v>
      </c>
      <c r="B10328" s="7" t="s">
        <v>12958</v>
      </c>
      <c r="C10328" s="60" t="s">
        <v>43</v>
      </c>
      <c r="D10328" s="61">
        <v>83.73</v>
      </c>
      <c r="E10328" s="224">
        <v>0.31859999999999999</v>
      </c>
    </row>
    <row r="10329" spans="1:5" x14ac:dyDescent="0.2">
      <c r="A10329" s="223">
        <v>92894</v>
      </c>
      <c r="B10329" s="7" t="s">
        <v>12959</v>
      </c>
      <c r="C10329" s="60" t="s">
        <v>43</v>
      </c>
      <c r="D10329" s="61">
        <v>100.74</v>
      </c>
      <c r="E10329" s="224">
        <v>0.29559999999999997</v>
      </c>
    </row>
    <row r="10330" spans="1:5" x14ac:dyDescent="0.2">
      <c r="A10330" s="223">
        <v>92889</v>
      </c>
      <c r="B10330" s="7" t="s">
        <v>12960</v>
      </c>
      <c r="C10330" s="60" t="s">
        <v>43</v>
      </c>
      <c r="D10330" s="61">
        <v>141.35</v>
      </c>
      <c r="E10330" s="224">
        <v>0.26250000000000001</v>
      </c>
    </row>
    <row r="10331" spans="1:5" x14ac:dyDescent="0.2">
      <c r="A10331" s="223">
        <v>92895</v>
      </c>
      <c r="B10331" s="7" t="s">
        <v>12961</v>
      </c>
      <c r="C10331" s="60" t="s">
        <v>43</v>
      </c>
      <c r="D10331" s="61">
        <v>137.88999999999999</v>
      </c>
      <c r="E10331" s="224">
        <v>0.24399999999999999</v>
      </c>
    </row>
    <row r="10332" spans="1:5" x14ac:dyDescent="0.2">
      <c r="A10332" s="223">
        <v>92890</v>
      </c>
      <c r="B10332" s="7" t="s">
        <v>12962</v>
      </c>
      <c r="C10332" s="60" t="s">
        <v>43</v>
      </c>
      <c r="D10332" s="61">
        <v>211.77</v>
      </c>
      <c r="E10332" s="224">
        <v>0.1867</v>
      </c>
    </row>
    <row r="10333" spans="1:5" x14ac:dyDescent="0.2">
      <c r="A10333" s="223">
        <v>92896</v>
      </c>
      <c r="B10333" s="7" t="s">
        <v>12963</v>
      </c>
      <c r="C10333" s="60" t="s">
        <v>43</v>
      </c>
      <c r="D10333" s="61">
        <v>211.71</v>
      </c>
      <c r="E10333" s="224">
        <v>0.18640000000000001</v>
      </c>
    </row>
    <row r="10334" spans="1:5" x14ac:dyDescent="0.2">
      <c r="A10334" s="223">
        <v>92891</v>
      </c>
      <c r="B10334" s="7" t="s">
        <v>12964</v>
      </c>
      <c r="C10334" s="60" t="s">
        <v>43</v>
      </c>
      <c r="D10334" s="61">
        <v>308.5</v>
      </c>
      <c r="E10334" s="224">
        <v>0.13600000000000001</v>
      </c>
    </row>
    <row r="10335" spans="1:5" x14ac:dyDescent="0.2">
      <c r="A10335" s="223">
        <v>92897</v>
      </c>
      <c r="B10335" s="7" t="s">
        <v>12965</v>
      </c>
      <c r="C10335" s="60" t="s">
        <v>43</v>
      </c>
      <c r="D10335" s="61">
        <v>311.83</v>
      </c>
      <c r="E10335" s="224">
        <v>0.1452</v>
      </c>
    </row>
    <row r="10336" spans="1:5" x14ac:dyDescent="0.2">
      <c r="A10336" s="223">
        <v>100788</v>
      </c>
      <c r="B10336" s="7" t="s">
        <v>9772</v>
      </c>
      <c r="C10336" s="60" t="s">
        <v>43</v>
      </c>
      <c r="D10336" s="61">
        <v>842.51</v>
      </c>
      <c r="E10336" s="224">
        <v>0.2399</v>
      </c>
    </row>
    <row r="10337" spans="1:5" x14ac:dyDescent="0.2">
      <c r="A10337" s="223">
        <v>100799</v>
      </c>
      <c r="B10337" s="7" t="s">
        <v>9773</v>
      </c>
      <c r="C10337" s="60" t="s">
        <v>23</v>
      </c>
      <c r="D10337" s="61">
        <v>23.73</v>
      </c>
      <c r="E10337" s="224">
        <v>0.37880000000000003</v>
      </c>
    </row>
    <row r="10338" spans="1:5" x14ac:dyDescent="0.2">
      <c r="A10338" s="223">
        <v>100807</v>
      </c>
      <c r="B10338" s="7" t="s">
        <v>9774</v>
      </c>
      <c r="C10338" s="60" t="s">
        <v>23</v>
      </c>
      <c r="D10338" s="61">
        <v>29.99</v>
      </c>
      <c r="E10338" s="224">
        <v>0.50849999999999995</v>
      </c>
    </row>
    <row r="10339" spans="1:5" x14ac:dyDescent="0.2">
      <c r="A10339" s="223">
        <v>100800</v>
      </c>
      <c r="B10339" s="7" t="s">
        <v>9775</v>
      </c>
      <c r="C10339" s="60" t="s">
        <v>23</v>
      </c>
      <c r="D10339" s="61">
        <v>34.71</v>
      </c>
      <c r="E10339" s="224">
        <v>0.30449999999999999</v>
      </c>
    </row>
    <row r="10340" spans="1:5" x14ac:dyDescent="0.2">
      <c r="A10340" s="223">
        <v>100808</v>
      </c>
      <c r="B10340" s="7" t="s">
        <v>9776</v>
      </c>
      <c r="C10340" s="60" t="s">
        <v>23</v>
      </c>
      <c r="D10340" s="61">
        <v>42.15</v>
      </c>
      <c r="E10340" s="224">
        <v>0.42730000000000001</v>
      </c>
    </row>
    <row r="10341" spans="1:5" x14ac:dyDescent="0.2">
      <c r="A10341" s="223">
        <v>100801</v>
      </c>
      <c r="B10341" s="7" t="s">
        <v>9777</v>
      </c>
      <c r="C10341" s="60" t="s">
        <v>23</v>
      </c>
      <c r="D10341" s="61">
        <v>45.97</v>
      </c>
      <c r="E10341" s="224">
        <v>0.27300000000000002</v>
      </c>
    </row>
    <row r="10342" spans="1:5" x14ac:dyDescent="0.2">
      <c r="A10342" s="223">
        <v>100809</v>
      </c>
      <c r="B10342" s="7" t="s">
        <v>9778</v>
      </c>
      <c r="C10342" s="60" t="s">
        <v>23</v>
      </c>
      <c r="D10342" s="61">
        <v>54.86</v>
      </c>
      <c r="E10342" s="224">
        <v>0.39079999999999998</v>
      </c>
    </row>
    <row r="10343" spans="1:5" x14ac:dyDescent="0.2">
      <c r="A10343" s="223">
        <v>100802</v>
      </c>
      <c r="B10343" s="7" t="s">
        <v>9779</v>
      </c>
      <c r="C10343" s="60" t="s">
        <v>23</v>
      </c>
      <c r="D10343" s="61">
        <v>61.91</v>
      </c>
      <c r="E10343" s="224">
        <v>0.24709999999999999</v>
      </c>
    </row>
    <row r="10344" spans="1:5" x14ac:dyDescent="0.2">
      <c r="A10344" s="223">
        <v>100810</v>
      </c>
      <c r="B10344" s="7" t="s">
        <v>9780</v>
      </c>
      <c r="C10344" s="60" t="s">
        <v>23</v>
      </c>
      <c r="D10344" s="61">
        <v>72.84</v>
      </c>
      <c r="E10344" s="224">
        <v>0.36009999999999998</v>
      </c>
    </row>
    <row r="10345" spans="1:5" x14ac:dyDescent="0.2">
      <c r="A10345" s="223">
        <v>100791</v>
      </c>
      <c r="B10345" s="7" t="s">
        <v>9781</v>
      </c>
      <c r="C10345" s="60" t="s">
        <v>23</v>
      </c>
      <c r="D10345" s="61">
        <v>23.2</v>
      </c>
      <c r="E10345" s="224">
        <v>0.36470000000000002</v>
      </c>
    </row>
    <row r="10346" spans="1:5" x14ac:dyDescent="0.2">
      <c r="A10346" s="223">
        <v>100803</v>
      </c>
      <c r="B10346" s="7" t="s">
        <v>9782</v>
      </c>
      <c r="C10346" s="60" t="s">
        <v>23</v>
      </c>
      <c r="D10346" s="61">
        <v>22.1</v>
      </c>
      <c r="E10346" s="224">
        <v>0.33300000000000002</v>
      </c>
    </row>
    <row r="10347" spans="1:5" x14ac:dyDescent="0.2">
      <c r="A10347" s="223">
        <v>100792</v>
      </c>
      <c r="B10347" s="7" t="s">
        <v>9783</v>
      </c>
      <c r="C10347" s="60" t="s">
        <v>23</v>
      </c>
      <c r="D10347" s="61">
        <v>34.18</v>
      </c>
      <c r="E10347" s="224">
        <v>0.29370000000000002</v>
      </c>
    </row>
    <row r="10348" spans="1:5" x14ac:dyDescent="0.2">
      <c r="A10348" s="223">
        <v>100804</v>
      </c>
      <c r="B10348" s="7" t="s">
        <v>9784</v>
      </c>
      <c r="C10348" s="60" t="s">
        <v>23</v>
      </c>
      <c r="D10348" s="61">
        <v>32.869999999999997</v>
      </c>
      <c r="E10348" s="224">
        <v>0.2656</v>
      </c>
    </row>
    <row r="10349" spans="1:5" x14ac:dyDescent="0.2">
      <c r="A10349" s="223">
        <v>100793</v>
      </c>
      <c r="B10349" s="7" t="s">
        <v>9785</v>
      </c>
      <c r="C10349" s="60" t="s">
        <v>23</v>
      </c>
      <c r="D10349" s="61">
        <v>45.42</v>
      </c>
      <c r="E10349" s="224">
        <v>0.26419999999999999</v>
      </c>
    </row>
    <row r="10350" spans="1:5" x14ac:dyDescent="0.2">
      <c r="A10350" s="223">
        <v>100805</v>
      </c>
      <c r="B10350" s="7" t="s">
        <v>9786</v>
      </c>
      <c r="C10350" s="60" t="s">
        <v>23</v>
      </c>
      <c r="D10350" s="61">
        <v>43.87</v>
      </c>
      <c r="E10350" s="224">
        <v>0.2382</v>
      </c>
    </row>
    <row r="10351" spans="1:5" x14ac:dyDescent="0.2">
      <c r="A10351" s="223">
        <v>100794</v>
      </c>
      <c r="B10351" s="7" t="s">
        <v>9787</v>
      </c>
      <c r="C10351" s="60" t="s">
        <v>23</v>
      </c>
      <c r="D10351" s="61">
        <v>61.37</v>
      </c>
      <c r="E10351" s="224">
        <v>0.24049999999999999</v>
      </c>
    </row>
    <row r="10352" spans="1:5" x14ac:dyDescent="0.2">
      <c r="A10352" s="223">
        <v>100806</v>
      </c>
      <c r="B10352" s="7" t="s">
        <v>9788</v>
      </c>
      <c r="C10352" s="60" t="s">
        <v>23</v>
      </c>
      <c r="D10352" s="61">
        <v>59.46</v>
      </c>
      <c r="E10352" s="224">
        <v>0.21609999999999999</v>
      </c>
    </row>
    <row r="10353" spans="1:5" x14ac:dyDescent="0.2">
      <c r="A10353" s="223">
        <v>103247</v>
      </c>
      <c r="B10353" s="7" t="s">
        <v>9789</v>
      </c>
      <c r="C10353" s="60" t="s">
        <v>43</v>
      </c>
      <c r="D10353" s="61">
        <v>2843.02</v>
      </c>
      <c r="E10353" s="224">
        <v>4.8300000000000003E-2</v>
      </c>
    </row>
    <row r="10354" spans="1:5" x14ac:dyDescent="0.2">
      <c r="A10354" s="223">
        <v>103250</v>
      </c>
      <c r="B10354" s="7" t="s">
        <v>9790</v>
      </c>
      <c r="C10354" s="60" t="s">
        <v>43</v>
      </c>
      <c r="D10354" s="61">
        <v>4128.7299999999996</v>
      </c>
      <c r="E10354" s="224">
        <v>3.5999999999999997E-2</v>
      </c>
    </row>
    <row r="10355" spans="1:5" x14ac:dyDescent="0.2">
      <c r="A10355" s="223">
        <v>103253</v>
      </c>
      <c r="B10355" s="7" t="s">
        <v>9791</v>
      </c>
      <c r="C10355" s="60" t="s">
        <v>43</v>
      </c>
      <c r="D10355" s="61">
        <v>5627.31</v>
      </c>
      <c r="E10355" s="224">
        <v>2.76E-2</v>
      </c>
    </row>
    <row r="10356" spans="1:5" x14ac:dyDescent="0.2">
      <c r="A10356" s="223">
        <v>103244</v>
      </c>
      <c r="B10356" s="7" t="s">
        <v>9792</v>
      </c>
      <c r="C10356" s="60" t="s">
        <v>43</v>
      </c>
      <c r="D10356" s="61">
        <v>2561.79</v>
      </c>
      <c r="E10356" s="224">
        <v>5.3600000000000002E-2</v>
      </c>
    </row>
    <row r="10357" spans="1:5" x14ac:dyDescent="0.2">
      <c r="A10357" s="223">
        <v>103256</v>
      </c>
      <c r="B10357" s="7" t="s">
        <v>9793</v>
      </c>
      <c r="C10357" s="60" t="s">
        <v>43</v>
      </c>
      <c r="D10357" s="61">
        <v>10440.65</v>
      </c>
      <c r="E10357" s="224">
        <v>2.18E-2</v>
      </c>
    </row>
    <row r="10358" spans="1:5" x14ac:dyDescent="0.2">
      <c r="A10358" s="223">
        <v>103258</v>
      </c>
      <c r="B10358" s="7" t="s">
        <v>9794</v>
      </c>
      <c r="C10358" s="60" t="s">
        <v>43</v>
      </c>
      <c r="D10358" s="61">
        <v>11672.94</v>
      </c>
      <c r="E10358" s="224">
        <v>0.02</v>
      </c>
    </row>
    <row r="10359" spans="1:5" x14ac:dyDescent="0.2">
      <c r="A10359" s="223">
        <v>103260</v>
      </c>
      <c r="B10359" s="7" t="s">
        <v>9795</v>
      </c>
      <c r="C10359" s="60" t="s">
        <v>43</v>
      </c>
      <c r="D10359" s="61">
        <v>6460.08</v>
      </c>
      <c r="E10359" s="224">
        <v>3.6200000000000003E-2</v>
      </c>
    </row>
    <row r="10360" spans="1:5" x14ac:dyDescent="0.2">
      <c r="A10360" s="223">
        <v>103261</v>
      </c>
      <c r="B10360" s="7" t="s">
        <v>9796</v>
      </c>
      <c r="C10360" s="60" t="s">
        <v>43</v>
      </c>
      <c r="D10360" s="61">
        <v>13169.4</v>
      </c>
      <c r="E10360" s="224">
        <v>1.95E-2</v>
      </c>
    </row>
    <row r="10361" spans="1:5" x14ac:dyDescent="0.2">
      <c r="A10361" s="223">
        <v>103263</v>
      </c>
      <c r="B10361" s="7" t="s">
        <v>9797</v>
      </c>
      <c r="C10361" s="60" t="s">
        <v>43</v>
      </c>
      <c r="D10361" s="61">
        <v>18308.259999999998</v>
      </c>
      <c r="E10361" s="224">
        <v>1.95E-2</v>
      </c>
    </row>
    <row r="10362" spans="1:5" x14ac:dyDescent="0.2">
      <c r="A10362" s="223">
        <v>103265</v>
      </c>
      <c r="B10362" s="7" t="s">
        <v>9798</v>
      </c>
      <c r="C10362" s="60" t="s">
        <v>43</v>
      </c>
      <c r="D10362" s="61">
        <v>22067.93</v>
      </c>
      <c r="E10362" s="224">
        <v>1.6199999999999999E-2</v>
      </c>
    </row>
    <row r="10363" spans="1:5" x14ac:dyDescent="0.2">
      <c r="A10363" s="223">
        <v>103268</v>
      </c>
      <c r="B10363" s="7" t="s">
        <v>9799</v>
      </c>
      <c r="C10363" s="60" t="s">
        <v>43</v>
      </c>
      <c r="D10363" s="61">
        <v>7741.22</v>
      </c>
      <c r="E10363" s="224">
        <v>3.0200000000000001E-2</v>
      </c>
    </row>
    <row r="10364" spans="1:5" x14ac:dyDescent="0.2">
      <c r="A10364" s="223">
        <v>103270</v>
      </c>
      <c r="B10364" s="7" t="s">
        <v>9800</v>
      </c>
      <c r="C10364" s="60" t="s">
        <v>43</v>
      </c>
      <c r="D10364" s="61">
        <v>8320.83</v>
      </c>
      <c r="E10364" s="224">
        <v>2.92E-2</v>
      </c>
    </row>
    <row r="10365" spans="1:5" x14ac:dyDescent="0.2">
      <c r="A10365" s="223">
        <v>103272</v>
      </c>
      <c r="B10365" s="7" t="s">
        <v>9801</v>
      </c>
      <c r="C10365" s="60" t="s">
        <v>43</v>
      </c>
      <c r="D10365" s="61">
        <v>12179.29</v>
      </c>
      <c r="E10365" s="224">
        <v>2.3E-2</v>
      </c>
    </row>
    <row r="10366" spans="1:5" x14ac:dyDescent="0.2">
      <c r="A10366" s="223">
        <v>103274</v>
      </c>
      <c r="B10366" s="7" t="s">
        <v>9802</v>
      </c>
      <c r="C10366" s="60" t="s">
        <v>43</v>
      </c>
      <c r="D10366" s="61">
        <v>14372.56</v>
      </c>
      <c r="E10366" s="224">
        <v>2.6599999999999999E-2</v>
      </c>
    </row>
    <row r="10367" spans="1:5" x14ac:dyDescent="0.2">
      <c r="A10367" s="223">
        <v>103276</v>
      </c>
      <c r="B10367" s="7" t="s">
        <v>9803</v>
      </c>
      <c r="C10367" s="60" t="s">
        <v>43</v>
      </c>
      <c r="D10367" s="61">
        <v>15003.34</v>
      </c>
      <c r="E10367" s="224">
        <v>2.5499999999999998E-2</v>
      </c>
    </row>
    <row r="10368" spans="1:5" x14ac:dyDescent="0.2">
      <c r="A10368" s="223">
        <v>103267</v>
      </c>
      <c r="B10368" s="7" t="s">
        <v>9804</v>
      </c>
      <c r="C10368" s="60" t="s">
        <v>43</v>
      </c>
      <c r="D10368" s="61">
        <v>6520.83</v>
      </c>
      <c r="E10368" s="224">
        <v>3.5900000000000001E-2</v>
      </c>
    </row>
    <row r="10369" spans="1:5" x14ac:dyDescent="0.2">
      <c r="A10369" s="223">
        <v>103269</v>
      </c>
      <c r="B10369" s="7" t="s">
        <v>9805</v>
      </c>
      <c r="C10369" s="60" t="s">
        <v>43</v>
      </c>
      <c r="D10369" s="61">
        <v>8015.95</v>
      </c>
      <c r="E10369" s="224">
        <v>3.0300000000000001E-2</v>
      </c>
    </row>
    <row r="10370" spans="1:5" x14ac:dyDescent="0.2">
      <c r="A10370" s="223">
        <v>103271</v>
      </c>
      <c r="B10370" s="7" t="s">
        <v>9806</v>
      </c>
      <c r="C10370" s="60" t="s">
        <v>43</v>
      </c>
      <c r="D10370" s="61">
        <v>11791.6</v>
      </c>
      <c r="E10370" s="224">
        <v>2.3699999999999999E-2</v>
      </c>
    </row>
    <row r="10371" spans="1:5" x14ac:dyDescent="0.2">
      <c r="A10371" s="223">
        <v>103273</v>
      </c>
      <c r="B10371" s="7" t="s">
        <v>9807</v>
      </c>
      <c r="C10371" s="60" t="s">
        <v>43</v>
      </c>
      <c r="D10371" s="61">
        <v>12549.18</v>
      </c>
      <c r="E10371" s="224">
        <v>3.0499999999999999E-2</v>
      </c>
    </row>
    <row r="10372" spans="1:5" x14ac:dyDescent="0.2">
      <c r="A10372" s="223">
        <v>103275</v>
      </c>
      <c r="B10372" s="7" t="s">
        <v>9808</v>
      </c>
      <c r="C10372" s="60" t="s">
        <v>43</v>
      </c>
      <c r="D10372" s="61">
        <v>14298.12</v>
      </c>
      <c r="E10372" s="224">
        <v>2.6700000000000002E-2</v>
      </c>
    </row>
    <row r="10373" spans="1:5" x14ac:dyDescent="0.2">
      <c r="A10373" s="223">
        <v>103248</v>
      </c>
      <c r="B10373" s="7" t="s">
        <v>9809</v>
      </c>
      <c r="C10373" s="60" t="s">
        <v>43</v>
      </c>
      <c r="D10373" s="61">
        <v>2323.67</v>
      </c>
      <c r="E10373" s="224">
        <v>5.91E-2</v>
      </c>
    </row>
    <row r="10374" spans="1:5" x14ac:dyDescent="0.2">
      <c r="A10374" s="223">
        <v>103249</v>
      </c>
      <c r="B10374" s="7" t="s">
        <v>9810</v>
      </c>
      <c r="C10374" s="60" t="s">
        <v>43</v>
      </c>
      <c r="D10374" s="61">
        <v>2496.2399999999998</v>
      </c>
      <c r="E10374" s="224">
        <v>5.5100000000000003E-2</v>
      </c>
    </row>
    <row r="10375" spans="1:5" x14ac:dyDescent="0.2">
      <c r="A10375" s="223">
        <v>103251</v>
      </c>
      <c r="B10375" s="7" t="s">
        <v>9811</v>
      </c>
      <c r="C10375" s="60" t="s">
        <v>43</v>
      </c>
      <c r="D10375" s="61">
        <v>3261.34</v>
      </c>
      <c r="E10375" s="224">
        <v>4.5600000000000002E-2</v>
      </c>
    </row>
    <row r="10376" spans="1:5" x14ac:dyDescent="0.2">
      <c r="A10376" s="223">
        <v>103252</v>
      </c>
      <c r="B10376" s="7" t="s">
        <v>9812</v>
      </c>
      <c r="C10376" s="60" t="s">
        <v>43</v>
      </c>
      <c r="D10376" s="61">
        <v>3611.14</v>
      </c>
      <c r="E10376" s="224">
        <v>4.1200000000000001E-2</v>
      </c>
    </row>
    <row r="10377" spans="1:5" x14ac:dyDescent="0.2">
      <c r="A10377" s="223">
        <v>103254</v>
      </c>
      <c r="B10377" s="7" t="s">
        <v>9813</v>
      </c>
      <c r="C10377" s="60" t="s">
        <v>43</v>
      </c>
      <c r="D10377" s="61">
        <v>4209.2299999999996</v>
      </c>
      <c r="E10377" s="224">
        <v>3.6799999999999999E-2</v>
      </c>
    </row>
    <row r="10378" spans="1:5" x14ac:dyDescent="0.2">
      <c r="A10378" s="223">
        <v>103255</v>
      </c>
      <c r="B10378" s="7" t="s">
        <v>9814</v>
      </c>
      <c r="C10378" s="60" t="s">
        <v>43</v>
      </c>
      <c r="D10378" s="61">
        <v>4709.5600000000004</v>
      </c>
      <c r="E10378" s="224">
        <v>3.2899999999999999E-2</v>
      </c>
    </row>
    <row r="10379" spans="1:5" x14ac:dyDescent="0.2">
      <c r="A10379" s="223">
        <v>103245</v>
      </c>
      <c r="B10379" s="7" t="s">
        <v>9815</v>
      </c>
      <c r="C10379" s="60" t="s">
        <v>43</v>
      </c>
      <c r="D10379" s="61">
        <v>2021.09</v>
      </c>
      <c r="E10379" s="224">
        <v>6.8000000000000005E-2</v>
      </c>
    </row>
    <row r="10380" spans="1:5" x14ac:dyDescent="0.2">
      <c r="A10380" s="223">
        <v>103246</v>
      </c>
      <c r="B10380" s="7" t="s">
        <v>9816</v>
      </c>
      <c r="C10380" s="60" t="s">
        <v>43</v>
      </c>
      <c r="D10380" s="61">
        <v>2203.94</v>
      </c>
      <c r="E10380" s="224">
        <v>6.2399999999999997E-2</v>
      </c>
    </row>
    <row r="10381" spans="1:5" x14ac:dyDescent="0.2">
      <c r="A10381" s="223">
        <v>103257</v>
      </c>
      <c r="B10381" s="7" t="s">
        <v>9817</v>
      </c>
      <c r="C10381" s="60" t="s">
        <v>43</v>
      </c>
      <c r="D10381" s="61">
        <v>5965.96</v>
      </c>
      <c r="E10381" s="224">
        <v>3.8199999999999998E-2</v>
      </c>
    </row>
    <row r="10382" spans="1:5" x14ac:dyDescent="0.2">
      <c r="A10382" s="223">
        <v>103259</v>
      </c>
      <c r="B10382" s="7" t="s">
        <v>9818</v>
      </c>
      <c r="C10382" s="60" t="s">
        <v>43</v>
      </c>
      <c r="D10382" s="61">
        <v>6288.73</v>
      </c>
      <c r="E10382" s="224">
        <v>3.7199999999999997E-2</v>
      </c>
    </row>
    <row r="10383" spans="1:5" x14ac:dyDescent="0.2">
      <c r="A10383" s="223">
        <v>103262</v>
      </c>
      <c r="B10383" s="7" t="s">
        <v>9819</v>
      </c>
      <c r="C10383" s="60" t="s">
        <v>43</v>
      </c>
      <c r="D10383" s="61">
        <v>8263.66</v>
      </c>
      <c r="E10383" s="224">
        <v>3.1099999999999999E-2</v>
      </c>
    </row>
    <row r="10384" spans="1:5" x14ac:dyDescent="0.2">
      <c r="A10384" s="223">
        <v>103264</v>
      </c>
      <c r="B10384" s="7" t="s">
        <v>9820</v>
      </c>
      <c r="C10384" s="60" t="s">
        <v>43</v>
      </c>
      <c r="D10384" s="61">
        <v>10276.15</v>
      </c>
      <c r="E10384" s="224">
        <v>3.4700000000000002E-2</v>
      </c>
    </row>
    <row r="10385" spans="1:5" x14ac:dyDescent="0.2">
      <c r="A10385" s="223">
        <v>103266</v>
      </c>
      <c r="B10385" s="7" t="s">
        <v>9821</v>
      </c>
      <c r="C10385" s="60" t="s">
        <v>43</v>
      </c>
      <c r="D10385" s="61">
        <v>11474.26</v>
      </c>
      <c r="E10385" s="224">
        <v>3.1099999999999999E-2</v>
      </c>
    </row>
    <row r="10386" spans="1:5" x14ac:dyDescent="0.2">
      <c r="A10386" s="223">
        <v>103277</v>
      </c>
      <c r="B10386" s="7" t="s">
        <v>9822</v>
      </c>
      <c r="C10386" s="60" t="s">
        <v>43</v>
      </c>
      <c r="D10386" s="61">
        <v>27702.639999999999</v>
      </c>
      <c r="E10386" s="224">
        <v>1.77E-2</v>
      </c>
    </row>
    <row r="10387" spans="1:5" x14ac:dyDescent="0.2">
      <c r="A10387" s="223">
        <v>103278</v>
      </c>
      <c r="B10387" s="7" t="s">
        <v>9823</v>
      </c>
      <c r="C10387" s="60" t="s">
        <v>43</v>
      </c>
      <c r="D10387" s="61">
        <v>35450.82</v>
      </c>
      <c r="E10387" s="224">
        <v>1.4200000000000001E-2</v>
      </c>
    </row>
    <row r="10388" spans="1:5" x14ac:dyDescent="0.2">
      <c r="A10388" s="223">
        <v>103288</v>
      </c>
      <c r="B10388" s="7" t="s">
        <v>9824</v>
      </c>
      <c r="C10388" s="60" t="s">
        <v>43</v>
      </c>
      <c r="D10388" s="61">
        <v>16.38</v>
      </c>
      <c r="E10388" s="224">
        <v>0.89380000000000004</v>
      </c>
    </row>
    <row r="10389" spans="1:5" x14ac:dyDescent="0.2">
      <c r="A10389" s="223">
        <v>103291</v>
      </c>
      <c r="B10389" s="7" t="s">
        <v>9825</v>
      </c>
      <c r="C10389" s="60" t="s">
        <v>23</v>
      </c>
      <c r="D10389" s="61">
        <v>65.73</v>
      </c>
      <c r="E10389" s="224">
        <v>8.6400000000000005E-2</v>
      </c>
    </row>
    <row r="10390" spans="1:5" x14ac:dyDescent="0.2">
      <c r="A10390" s="223">
        <v>103289</v>
      </c>
      <c r="B10390" s="7" t="s">
        <v>9826</v>
      </c>
      <c r="C10390" s="60" t="s">
        <v>23</v>
      </c>
      <c r="D10390" s="61">
        <v>33.06</v>
      </c>
      <c r="E10390" s="224">
        <v>0.1394</v>
      </c>
    </row>
    <row r="10391" spans="1:5" x14ac:dyDescent="0.2">
      <c r="A10391" s="223">
        <v>103290</v>
      </c>
      <c r="B10391" s="7" t="s">
        <v>9827</v>
      </c>
      <c r="C10391" s="60" t="s">
        <v>23</v>
      </c>
      <c r="D10391" s="61">
        <v>52.18</v>
      </c>
      <c r="E10391" s="224">
        <v>9.8699999999999996E-2</v>
      </c>
    </row>
    <row r="10392" spans="1:5" x14ac:dyDescent="0.2">
      <c r="A10392" s="223">
        <v>103292</v>
      </c>
      <c r="B10392" s="7" t="s">
        <v>9828</v>
      </c>
      <c r="C10392" s="60" t="s">
        <v>23</v>
      </c>
      <c r="D10392" s="61">
        <v>79.739999999999995</v>
      </c>
      <c r="E10392" s="224">
        <v>7.8E-2</v>
      </c>
    </row>
    <row r="10393" spans="1:5" x14ac:dyDescent="0.2">
      <c r="A10393" s="223">
        <v>106044</v>
      </c>
      <c r="B10393" s="7" t="s">
        <v>9829</v>
      </c>
      <c r="C10393" s="60" t="s">
        <v>43</v>
      </c>
      <c r="D10393" s="61">
        <v>63</v>
      </c>
      <c r="E10393" s="224">
        <v>0.64480000000000004</v>
      </c>
    </row>
    <row r="10394" spans="1:5" x14ac:dyDescent="0.2">
      <c r="A10394" s="223">
        <v>106045</v>
      </c>
      <c r="B10394" s="7" t="s">
        <v>9830</v>
      </c>
      <c r="C10394" s="60" t="s">
        <v>43</v>
      </c>
      <c r="D10394" s="61">
        <v>140.78</v>
      </c>
      <c r="E10394" s="224">
        <v>0.3609</v>
      </c>
    </row>
    <row r="10395" spans="1:5" x14ac:dyDescent="0.2">
      <c r="A10395" s="223">
        <v>106042</v>
      </c>
      <c r="B10395" s="7" t="s">
        <v>9831</v>
      </c>
      <c r="C10395" s="60" t="s">
        <v>43</v>
      </c>
      <c r="D10395" s="61">
        <v>64.930000000000007</v>
      </c>
      <c r="E10395" s="224">
        <v>0.62560000000000004</v>
      </c>
    </row>
    <row r="10396" spans="1:5" x14ac:dyDescent="0.2">
      <c r="A10396" s="223">
        <v>106043</v>
      </c>
      <c r="B10396" s="7" t="s">
        <v>9832</v>
      </c>
      <c r="C10396" s="60" t="s">
        <v>43</v>
      </c>
      <c r="D10396" s="61">
        <v>122.95</v>
      </c>
      <c r="E10396" s="224">
        <v>0.4133</v>
      </c>
    </row>
    <row r="10397" spans="1:5" x14ac:dyDescent="0.2">
      <c r="A10397" s="223">
        <v>106046</v>
      </c>
      <c r="B10397" s="7" t="s">
        <v>9833</v>
      </c>
      <c r="C10397" s="60" t="s">
        <v>43</v>
      </c>
      <c r="D10397" s="61">
        <v>41.64</v>
      </c>
      <c r="E10397" s="224">
        <v>0.65029999999999999</v>
      </c>
    </row>
    <row r="10398" spans="1:5" x14ac:dyDescent="0.2">
      <c r="A10398" s="223">
        <v>106047</v>
      </c>
      <c r="B10398" s="7" t="s">
        <v>9834</v>
      </c>
      <c r="C10398" s="60" t="s">
        <v>43</v>
      </c>
      <c r="D10398" s="61">
        <v>73.959999999999994</v>
      </c>
      <c r="E10398" s="224">
        <v>0.45800000000000002</v>
      </c>
    </row>
    <row r="10399" spans="1:5" x14ac:dyDescent="0.2">
      <c r="A10399" s="223">
        <v>106038</v>
      </c>
      <c r="B10399" s="7" t="s">
        <v>9835</v>
      </c>
      <c r="C10399" s="60" t="s">
        <v>43</v>
      </c>
      <c r="D10399" s="61">
        <v>57.89</v>
      </c>
      <c r="E10399" s="224">
        <v>0.93569999999999998</v>
      </c>
    </row>
    <row r="10400" spans="1:5" x14ac:dyDescent="0.2">
      <c r="A10400" s="223">
        <v>106039</v>
      </c>
      <c r="B10400" s="7" t="s">
        <v>9836</v>
      </c>
      <c r="C10400" s="60" t="s">
        <v>43</v>
      </c>
      <c r="D10400" s="61">
        <v>76.97</v>
      </c>
      <c r="E10400" s="224">
        <v>0.88009999999999999</v>
      </c>
    </row>
    <row r="10401" spans="1:5" x14ac:dyDescent="0.2">
      <c r="A10401" s="223">
        <v>106040</v>
      </c>
      <c r="B10401" s="7" t="s">
        <v>9837</v>
      </c>
      <c r="C10401" s="60" t="s">
        <v>43</v>
      </c>
      <c r="D10401" s="61">
        <v>84.74</v>
      </c>
      <c r="E10401" s="224">
        <v>0.63919999999999999</v>
      </c>
    </row>
    <row r="10402" spans="1:5" x14ac:dyDescent="0.2">
      <c r="A10402" s="223">
        <v>106041</v>
      </c>
      <c r="B10402" s="7" t="s">
        <v>9838</v>
      </c>
      <c r="C10402" s="60" t="s">
        <v>43</v>
      </c>
      <c r="D10402" s="61">
        <v>156.06</v>
      </c>
      <c r="E10402" s="224">
        <v>0.43409999999999999</v>
      </c>
    </row>
    <row r="10403" spans="1:5" x14ac:dyDescent="0.2">
      <c r="A10403" s="223">
        <v>97329</v>
      </c>
      <c r="B10403" s="7" t="s">
        <v>9839</v>
      </c>
      <c r="C10403" s="60" t="s">
        <v>23</v>
      </c>
      <c r="D10403" s="61">
        <v>61.5</v>
      </c>
      <c r="E10403" s="224">
        <v>5.9799999999999999E-2</v>
      </c>
    </row>
    <row r="10404" spans="1:5" x14ac:dyDescent="0.2">
      <c r="A10404" s="223">
        <v>97327</v>
      </c>
      <c r="B10404" s="7" t="s">
        <v>9840</v>
      </c>
      <c r="C10404" s="60" t="s">
        <v>23</v>
      </c>
      <c r="D10404" s="61">
        <v>28.83</v>
      </c>
      <c r="E10404" s="224">
        <v>9.0499999999999997E-2</v>
      </c>
    </row>
    <row r="10405" spans="1:5" x14ac:dyDescent="0.2">
      <c r="A10405" s="223">
        <v>106034</v>
      </c>
      <c r="B10405" s="7" t="s">
        <v>9841</v>
      </c>
      <c r="C10405" s="60" t="s">
        <v>23</v>
      </c>
      <c r="D10405" s="61">
        <v>135.11000000000001</v>
      </c>
      <c r="E10405" s="224">
        <v>3.5200000000000002E-2</v>
      </c>
    </row>
    <row r="10406" spans="1:5" x14ac:dyDescent="0.2">
      <c r="A10406" s="223">
        <v>97328</v>
      </c>
      <c r="B10406" s="7" t="s">
        <v>9842</v>
      </c>
      <c r="C10406" s="60" t="s">
        <v>23</v>
      </c>
      <c r="D10406" s="61">
        <v>47.95</v>
      </c>
      <c r="E10406" s="224">
        <v>6.5699999999999995E-2</v>
      </c>
    </row>
    <row r="10407" spans="1:5" x14ac:dyDescent="0.2">
      <c r="A10407" s="223">
        <v>97330</v>
      </c>
      <c r="B10407" s="7" t="s">
        <v>9843</v>
      </c>
      <c r="C10407" s="60" t="s">
        <v>23</v>
      </c>
      <c r="D10407" s="61">
        <v>75.510000000000005</v>
      </c>
      <c r="E10407" s="224">
        <v>5.5899999999999998E-2</v>
      </c>
    </row>
    <row r="10408" spans="1:5" x14ac:dyDescent="0.2">
      <c r="A10408" s="223">
        <v>93085</v>
      </c>
      <c r="B10408" s="7" t="s">
        <v>9844</v>
      </c>
      <c r="C10408" s="60" t="s">
        <v>43</v>
      </c>
      <c r="D10408" s="61">
        <v>16.72</v>
      </c>
      <c r="E10408" s="224">
        <v>0.53049999999999997</v>
      </c>
    </row>
    <row r="10409" spans="1:5" x14ac:dyDescent="0.2">
      <c r="A10409" s="223">
        <v>103892</v>
      </c>
      <c r="B10409" s="7" t="s">
        <v>9845</v>
      </c>
      <c r="C10409" s="60" t="s">
        <v>43</v>
      </c>
      <c r="D10409" s="61">
        <v>17.850000000000001</v>
      </c>
      <c r="E10409" s="224">
        <v>0.55010000000000003</v>
      </c>
    </row>
    <row r="10410" spans="1:5" x14ac:dyDescent="0.2">
      <c r="A10410" s="223">
        <v>103823</v>
      </c>
      <c r="B10410" s="7" t="s">
        <v>9846</v>
      </c>
      <c r="C10410" s="60" t="s">
        <v>43</v>
      </c>
      <c r="D10410" s="61">
        <v>20.09</v>
      </c>
      <c r="E10410" s="224">
        <v>0.6028</v>
      </c>
    </row>
    <row r="10411" spans="1:5" x14ac:dyDescent="0.2">
      <c r="A10411" s="223">
        <v>103856</v>
      </c>
      <c r="B10411" s="7" t="s">
        <v>9847</v>
      </c>
      <c r="C10411" s="60" t="s">
        <v>43</v>
      </c>
      <c r="D10411" s="61">
        <v>17.82</v>
      </c>
      <c r="E10411" s="224">
        <v>0.5494</v>
      </c>
    </row>
    <row r="10412" spans="1:5" x14ac:dyDescent="0.2">
      <c r="A10412" s="223">
        <v>93108</v>
      </c>
      <c r="B10412" s="7" t="s">
        <v>9848</v>
      </c>
      <c r="C10412" s="60" t="s">
        <v>43</v>
      </c>
      <c r="D10412" s="61">
        <v>15</v>
      </c>
      <c r="E10412" s="224">
        <v>0.4753</v>
      </c>
    </row>
    <row r="10413" spans="1:5" x14ac:dyDescent="0.2">
      <c r="A10413" s="223">
        <v>93091</v>
      </c>
      <c r="B10413" s="7" t="s">
        <v>9849</v>
      </c>
      <c r="C10413" s="60" t="s">
        <v>43</v>
      </c>
      <c r="D10413" s="61">
        <v>18.399999999999999</v>
      </c>
      <c r="E10413" s="224">
        <v>0.36359999999999998</v>
      </c>
    </row>
    <row r="10414" spans="1:5" x14ac:dyDescent="0.2">
      <c r="A10414" s="223">
        <v>103900</v>
      </c>
      <c r="B10414" s="7" t="s">
        <v>9850</v>
      </c>
      <c r="C10414" s="60" t="s">
        <v>43</v>
      </c>
      <c r="D10414" s="61">
        <v>23.06</v>
      </c>
      <c r="E10414" s="224">
        <v>0.49180000000000001</v>
      </c>
    </row>
    <row r="10415" spans="1:5" x14ac:dyDescent="0.2">
      <c r="A10415" s="223">
        <v>103831</v>
      </c>
      <c r="B10415" s="7" t="s">
        <v>9851</v>
      </c>
      <c r="C10415" s="60" t="s">
        <v>43</v>
      </c>
      <c r="D10415" s="61">
        <v>29.96</v>
      </c>
      <c r="E10415" s="224">
        <v>0.60150000000000003</v>
      </c>
    </row>
    <row r="10416" spans="1:5" x14ac:dyDescent="0.2">
      <c r="A10416" s="223">
        <v>103864</v>
      </c>
      <c r="B10416" s="7" t="s">
        <v>9852</v>
      </c>
      <c r="C10416" s="60" t="s">
        <v>43</v>
      </c>
      <c r="D10416" s="61">
        <v>24.34</v>
      </c>
      <c r="E10416" s="224">
        <v>0.50900000000000001</v>
      </c>
    </row>
    <row r="10417" spans="1:5" x14ac:dyDescent="0.2">
      <c r="A10417" s="223">
        <v>93133</v>
      </c>
      <c r="B10417" s="7" t="s">
        <v>9853</v>
      </c>
      <c r="C10417" s="60" t="s">
        <v>43</v>
      </c>
      <c r="D10417" s="61">
        <v>21.61</v>
      </c>
      <c r="E10417" s="224">
        <v>0.45529999999999998</v>
      </c>
    </row>
    <row r="10418" spans="1:5" x14ac:dyDescent="0.2">
      <c r="A10418" s="223">
        <v>93057</v>
      </c>
      <c r="B10418" s="7" t="s">
        <v>9854</v>
      </c>
      <c r="C10418" s="60" t="s">
        <v>43</v>
      </c>
      <c r="D10418" s="61">
        <v>15.4</v>
      </c>
      <c r="E10418" s="224">
        <v>0.2422</v>
      </c>
    </row>
    <row r="10419" spans="1:5" x14ac:dyDescent="0.2">
      <c r="A10419" s="223">
        <v>93062</v>
      </c>
      <c r="B10419" s="7" t="s">
        <v>9855</v>
      </c>
      <c r="C10419" s="60" t="s">
        <v>43</v>
      </c>
      <c r="D10419" s="61">
        <v>29.55</v>
      </c>
      <c r="E10419" s="224">
        <v>0.16109999999999999</v>
      </c>
    </row>
    <row r="10420" spans="1:5" x14ac:dyDescent="0.2">
      <c r="A10420" s="223">
        <v>93065</v>
      </c>
      <c r="B10420" s="7" t="s">
        <v>9856</v>
      </c>
      <c r="C10420" s="60" t="s">
        <v>43</v>
      </c>
      <c r="D10420" s="61">
        <v>48.26</v>
      </c>
      <c r="E10420" s="224">
        <v>0.1216</v>
      </c>
    </row>
    <row r="10421" spans="1:5" x14ac:dyDescent="0.2">
      <c r="A10421" s="223">
        <v>93068</v>
      </c>
      <c r="B10421" s="7" t="s">
        <v>9857</v>
      </c>
      <c r="C10421" s="60" t="s">
        <v>43</v>
      </c>
      <c r="D10421" s="61">
        <v>67.94</v>
      </c>
      <c r="E10421" s="224">
        <v>0.1085</v>
      </c>
    </row>
    <row r="10422" spans="1:5" x14ac:dyDescent="0.2">
      <c r="A10422" s="223">
        <v>93071</v>
      </c>
      <c r="B10422" s="7" t="s">
        <v>9858</v>
      </c>
      <c r="C10422" s="60" t="s">
        <v>43</v>
      </c>
      <c r="D10422" s="61">
        <v>185.14</v>
      </c>
      <c r="E10422" s="224">
        <v>0.05</v>
      </c>
    </row>
    <row r="10423" spans="1:5" x14ac:dyDescent="0.2">
      <c r="A10423" s="223">
        <v>93081</v>
      </c>
      <c r="B10423" s="7" t="s">
        <v>9859</v>
      </c>
      <c r="C10423" s="60" t="s">
        <v>43</v>
      </c>
      <c r="D10423" s="61">
        <v>20.43</v>
      </c>
      <c r="E10423" s="224">
        <v>0.23100000000000001</v>
      </c>
    </row>
    <row r="10424" spans="1:5" x14ac:dyDescent="0.2">
      <c r="A10424" s="223">
        <v>103887</v>
      </c>
      <c r="B10424" s="7" t="s">
        <v>9860</v>
      </c>
      <c r="C10424" s="60" t="s">
        <v>43</v>
      </c>
      <c r="D10424" s="61">
        <v>22.2</v>
      </c>
      <c r="E10424" s="224">
        <v>0.29189999999999999</v>
      </c>
    </row>
    <row r="10425" spans="1:5" x14ac:dyDescent="0.2">
      <c r="A10425" s="223">
        <v>103818</v>
      </c>
      <c r="B10425" s="7" t="s">
        <v>9861</v>
      </c>
      <c r="C10425" s="60" t="s">
        <v>43</v>
      </c>
      <c r="D10425" s="61">
        <v>22.18</v>
      </c>
      <c r="E10425" s="224">
        <v>0.28989999999999999</v>
      </c>
    </row>
    <row r="10426" spans="1:5" x14ac:dyDescent="0.2">
      <c r="A10426" s="223">
        <v>103851</v>
      </c>
      <c r="B10426" s="7" t="s">
        <v>9862</v>
      </c>
      <c r="C10426" s="60" t="s">
        <v>43</v>
      </c>
      <c r="D10426" s="61">
        <v>21.91</v>
      </c>
      <c r="E10426" s="224">
        <v>0.28160000000000002</v>
      </c>
    </row>
    <row r="10427" spans="1:5" x14ac:dyDescent="0.2">
      <c r="A10427" s="223">
        <v>93104</v>
      </c>
      <c r="B10427" s="7" t="s">
        <v>9863</v>
      </c>
      <c r="C10427" s="60" t="s">
        <v>43</v>
      </c>
      <c r="D10427" s="61">
        <v>20.53</v>
      </c>
      <c r="E10427" s="224">
        <v>0.23480000000000001</v>
      </c>
    </row>
    <row r="10428" spans="1:5" x14ac:dyDescent="0.2">
      <c r="A10428" s="223">
        <v>98602</v>
      </c>
      <c r="B10428" s="7" t="s">
        <v>9864</v>
      </c>
      <c r="C10428" s="60" t="s">
        <v>43</v>
      </c>
      <c r="D10428" s="61">
        <v>19.84</v>
      </c>
      <c r="E10428" s="224">
        <v>0.18149999999999999</v>
      </c>
    </row>
    <row r="10429" spans="1:5" x14ac:dyDescent="0.2">
      <c r="A10429" s="223">
        <v>93087</v>
      </c>
      <c r="B10429" s="7" t="s">
        <v>9865</v>
      </c>
      <c r="C10429" s="60" t="s">
        <v>43</v>
      </c>
      <c r="D10429" s="61">
        <v>21.4</v>
      </c>
      <c r="E10429" s="224">
        <v>0.2402</v>
      </c>
    </row>
    <row r="10430" spans="1:5" x14ac:dyDescent="0.2">
      <c r="A10430" s="223">
        <v>103893</v>
      </c>
      <c r="B10430" s="7" t="s">
        <v>9866</v>
      </c>
      <c r="C10430" s="60" t="s">
        <v>43</v>
      </c>
      <c r="D10430" s="61">
        <v>23.56</v>
      </c>
      <c r="E10430" s="224">
        <v>0.30940000000000001</v>
      </c>
    </row>
    <row r="10431" spans="1:5" x14ac:dyDescent="0.2">
      <c r="A10431" s="223">
        <v>103824</v>
      </c>
      <c r="B10431" s="7" t="s">
        <v>9867</v>
      </c>
      <c r="C10431" s="60" t="s">
        <v>43</v>
      </c>
      <c r="D10431" s="61">
        <v>25.98</v>
      </c>
      <c r="E10431" s="224">
        <v>0.37030000000000002</v>
      </c>
    </row>
    <row r="10432" spans="1:5" x14ac:dyDescent="0.2">
      <c r="A10432" s="223">
        <v>103857</v>
      </c>
      <c r="B10432" s="7" t="s">
        <v>9868</v>
      </c>
      <c r="C10432" s="60" t="s">
        <v>43</v>
      </c>
      <c r="D10432" s="61">
        <v>23.88</v>
      </c>
      <c r="E10432" s="224">
        <v>0.317</v>
      </c>
    </row>
    <row r="10433" spans="1:5" x14ac:dyDescent="0.2">
      <c r="A10433" s="223">
        <v>93110</v>
      </c>
      <c r="B10433" s="7" t="s">
        <v>9869</v>
      </c>
      <c r="C10433" s="60" t="s">
        <v>43</v>
      </c>
      <c r="D10433" s="61">
        <v>22.55</v>
      </c>
      <c r="E10433" s="224">
        <v>0.27760000000000001</v>
      </c>
    </row>
    <row r="10434" spans="1:5" x14ac:dyDescent="0.2">
      <c r="A10434" s="223">
        <v>93054</v>
      </c>
      <c r="B10434" s="7" t="s">
        <v>9870</v>
      </c>
      <c r="C10434" s="60" t="s">
        <v>43</v>
      </c>
      <c r="D10434" s="61">
        <v>24.63</v>
      </c>
      <c r="E10434" s="224">
        <v>0.18959999999999999</v>
      </c>
    </row>
    <row r="10435" spans="1:5" x14ac:dyDescent="0.2">
      <c r="A10435" s="223">
        <v>93088</v>
      </c>
      <c r="B10435" s="7" t="s">
        <v>9871</v>
      </c>
      <c r="C10435" s="60" t="s">
        <v>43</v>
      </c>
      <c r="D10435" s="61">
        <v>26.53</v>
      </c>
      <c r="E10435" s="224">
        <v>0.23369999999999999</v>
      </c>
    </row>
    <row r="10436" spans="1:5" x14ac:dyDescent="0.2">
      <c r="A10436" s="223">
        <v>103894</v>
      </c>
      <c r="B10436" s="7" t="s">
        <v>9872</v>
      </c>
      <c r="C10436" s="60" t="s">
        <v>43</v>
      </c>
      <c r="D10436" s="61">
        <v>28.35</v>
      </c>
      <c r="E10436" s="224">
        <v>0.2949</v>
      </c>
    </row>
    <row r="10437" spans="1:5" x14ac:dyDescent="0.2">
      <c r="A10437" s="223">
        <v>103825</v>
      </c>
      <c r="B10437" s="7" t="s">
        <v>9873</v>
      </c>
      <c r="C10437" s="60" t="s">
        <v>43</v>
      </c>
      <c r="D10437" s="61">
        <v>30.76</v>
      </c>
      <c r="E10437" s="224">
        <v>0.34720000000000001</v>
      </c>
    </row>
    <row r="10438" spans="1:5" x14ac:dyDescent="0.2">
      <c r="A10438" s="223">
        <v>103858</v>
      </c>
      <c r="B10438" s="7" t="s">
        <v>9874</v>
      </c>
      <c r="C10438" s="60" t="s">
        <v>43</v>
      </c>
      <c r="D10438" s="61">
        <v>28.66</v>
      </c>
      <c r="E10438" s="224">
        <v>0.30109999999999998</v>
      </c>
    </row>
    <row r="10439" spans="1:5" x14ac:dyDescent="0.2">
      <c r="A10439" s="223">
        <v>93111</v>
      </c>
      <c r="B10439" s="7" t="s">
        <v>9875</v>
      </c>
      <c r="C10439" s="60" t="s">
        <v>43</v>
      </c>
      <c r="D10439" s="61">
        <v>27.34</v>
      </c>
      <c r="E10439" s="224">
        <v>0.2681</v>
      </c>
    </row>
    <row r="10440" spans="1:5" x14ac:dyDescent="0.2">
      <c r="A10440" s="223">
        <v>93059</v>
      </c>
      <c r="B10440" s="7" t="s">
        <v>9876</v>
      </c>
      <c r="C10440" s="60" t="s">
        <v>43</v>
      </c>
      <c r="D10440" s="61">
        <v>32.090000000000003</v>
      </c>
      <c r="E10440" s="224">
        <v>0.12709999999999999</v>
      </c>
    </row>
    <row r="10441" spans="1:5" x14ac:dyDescent="0.2">
      <c r="A10441" s="223">
        <v>93093</v>
      </c>
      <c r="B10441" s="7" t="s">
        <v>9877</v>
      </c>
      <c r="C10441" s="60" t="s">
        <v>43</v>
      </c>
      <c r="D10441" s="61">
        <v>33.54</v>
      </c>
      <c r="E10441" s="224">
        <v>0.1643</v>
      </c>
    </row>
    <row r="10442" spans="1:5" x14ac:dyDescent="0.2">
      <c r="A10442" s="223">
        <v>103899</v>
      </c>
      <c r="B10442" s="7" t="s">
        <v>9878</v>
      </c>
      <c r="C10442" s="60" t="s">
        <v>43</v>
      </c>
      <c r="D10442" s="61">
        <v>36.04</v>
      </c>
      <c r="E10442" s="224">
        <v>0.222</v>
      </c>
    </row>
    <row r="10443" spans="1:5" x14ac:dyDescent="0.2">
      <c r="A10443" s="223">
        <v>103830</v>
      </c>
      <c r="B10443" s="7" t="s">
        <v>9879</v>
      </c>
      <c r="C10443" s="60" t="s">
        <v>43</v>
      </c>
      <c r="D10443" s="61">
        <v>40.26</v>
      </c>
      <c r="E10443" s="224">
        <v>0.30680000000000002</v>
      </c>
    </row>
    <row r="10444" spans="1:5" x14ac:dyDescent="0.2">
      <c r="A10444" s="223">
        <v>103863</v>
      </c>
      <c r="B10444" s="7" t="s">
        <v>9880</v>
      </c>
      <c r="C10444" s="60" t="s">
        <v>43</v>
      </c>
      <c r="D10444" s="61">
        <v>36.869999999999997</v>
      </c>
      <c r="E10444" s="224">
        <v>0.2379</v>
      </c>
    </row>
    <row r="10445" spans="1:5" x14ac:dyDescent="0.2">
      <c r="A10445" s="223">
        <v>93114</v>
      </c>
      <c r="B10445" s="7" t="s">
        <v>9881</v>
      </c>
      <c r="C10445" s="60" t="s">
        <v>43</v>
      </c>
      <c r="D10445" s="61">
        <v>35.590000000000003</v>
      </c>
      <c r="E10445" s="224">
        <v>0.21129999999999999</v>
      </c>
    </row>
    <row r="10446" spans="1:5" x14ac:dyDescent="0.2">
      <c r="A10446" s="223">
        <v>93075</v>
      </c>
      <c r="B10446" s="7" t="s">
        <v>9882</v>
      </c>
      <c r="C10446" s="60" t="s">
        <v>43</v>
      </c>
      <c r="D10446" s="61">
        <v>21.7</v>
      </c>
      <c r="E10446" s="224">
        <v>0.28060000000000002</v>
      </c>
    </row>
    <row r="10447" spans="1:5" x14ac:dyDescent="0.2">
      <c r="A10447" s="223">
        <v>103876</v>
      </c>
      <c r="B10447" s="7" t="s">
        <v>9883</v>
      </c>
      <c r="C10447" s="60" t="s">
        <v>43</v>
      </c>
      <c r="D10447" s="61">
        <v>24.35</v>
      </c>
      <c r="E10447" s="224">
        <v>0.35849999999999999</v>
      </c>
    </row>
    <row r="10448" spans="1:5" x14ac:dyDescent="0.2">
      <c r="A10448" s="223">
        <v>103807</v>
      </c>
      <c r="B10448" s="7" t="s">
        <v>9884</v>
      </c>
      <c r="C10448" s="60" t="s">
        <v>43</v>
      </c>
      <c r="D10448" s="61">
        <v>24.31</v>
      </c>
      <c r="E10448" s="224">
        <v>0.35620000000000002</v>
      </c>
    </row>
    <row r="10449" spans="1:5" x14ac:dyDescent="0.2">
      <c r="A10449" s="223">
        <v>103840</v>
      </c>
      <c r="B10449" s="7" t="s">
        <v>9885</v>
      </c>
      <c r="C10449" s="60" t="s">
        <v>43</v>
      </c>
      <c r="D10449" s="61">
        <v>23.92</v>
      </c>
      <c r="E10449" s="224">
        <v>0.34620000000000001</v>
      </c>
    </row>
    <row r="10450" spans="1:5" x14ac:dyDescent="0.2">
      <c r="A10450" s="223">
        <v>93098</v>
      </c>
      <c r="B10450" s="7" t="s">
        <v>9886</v>
      </c>
      <c r="C10450" s="60" t="s">
        <v>43</v>
      </c>
      <c r="D10450" s="61">
        <v>21.85</v>
      </c>
      <c r="E10450" s="224">
        <v>0.28560000000000002</v>
      </c>
    </row>
    <row r="10451" spans="1:5" x14ac:dyDescent="0.2">
      <c r="A10451" s="223">
        <v>93120</v>
      </c>
      <c r="B10451" s="7" t="s">
        <v>9887</v>
      </c>
      <c r="C10451" s="60" t="s">
        <v>43</v>
      </c>
      <c r="D10451" s="61">
        <v>28.32</v>
      </c>
      <c r="E10451" s="224">
        <v>0.15640000000000001</v>
      </c>
    </row>
    <row r="10452" spans="1:5" x14ac:dyDescent="0.2">
      <c r="A10452" s="223">
        <v>93077</v>
      </c>
      <c r="B10452" s="7" t="s">
        <v>9888</v>
      </c>
      <c r="C10452" s="60" t="s">
        <v>43</v>
      </c>
      <c r="D10452" s="61">
        <v>30.64</v>
      </c>
      <c r="E10452" s="224">
        <v>0.21959999999999999</v>
      </c>
    </row>
    <row r="10453" spans="1:5" x14ac:dyDescent="0.2">
      <c r="A10453" s="223">
        <v>103879</v>
      </c>
      <c r="B10453" s="7" t="s">
        <v>9889</v>
      </c>
      <c r="C10453" s="60" t="s">
        <v>43</v>
      </c>
      <c r="D10453" s="61">
        <v>33.880000000000003</v>
      </c>
      <c r="E10453" s="224">
        <v>0.29399999999999998</v>
      </c>
    </row>
    <row r="10454" spans="1:5" x14ac:dyDescent="0.2">
      <c r="A10454" s="223">
        <v>103810</v>
      </c>
      <c r="B10454" s="7" t="s">
        <v>9890</v>
      </c>
      <c r="C10454" s="60" t="s">
        <v>43</v>
      </c>
      <c r="D10454" s="61">
        <v>37.450000000000003</v>
      </c>
      <c r="E10454" s="224">
        <v>0.3589</v>
      </c>
    </row>
    <row r="10455" spans="1:5" x14ac:dyDescent="0.2">
      <c r="A10455" s="223">
        <v>103843</v>
      </c>
      <c r="B10455" s="7" t="s">
        <v>9891</v>
      </c>
      <c r="C10455" s="60" t="s">
        <v>43</v>
      </c>
      <c r="D10455" s="61">
        <v>34.33</v>
      </c>
      <c r="E10455" s="224">
        <v>0.30209999999999998</v>
      </c>
    </row>
    <row r="10456" spans="1:5" x14ac:dyDescent="0.2">
      <c r="A10456" s="223">
        <v>93100</v>
      </c>
      <c r="B10456" s="7" t="s">
        <v>9892</v>
      </c>
      <c r="C10456" s="60" t="s">
        <v>43</v>
      </c>
      <c r="D10456" s="61">
        <v>32.36</v>
      </c>
      <c r="E10456" s="224">
        <v>0.26019999999999999</v>
      </c>
    </row>
    <row r="10457" spans="1:5" x14ac:dyDescent="0.2">
      <c r="A10457" s="223">
        <v>93121</v>
      </c>
      <c r="B10457" s="7" t="s">
        <v>9893</v>
      </c>
      <c r="C10457" s="60" t="s">
        <v>43</v>
      </c>
      <c r="D10457" s="61">
        <v>32.17</v>
      </c>
      <c r="E10457" s="224">
        <v>0.17030000000000001</v>
      </c>
    </row>
    <row r="10458" spans="1:5" x14ac:dyDescent="0.2">
      <c r="A10458" s="223">
        <v>93078</v>
      </c>
      <c r="B10458" s="7" t="s">
        <v>9894</v>
      </c>
      <c r="C10458" s="60" t="s">
        <v>43</v>
      </c>
      <c r="D10458" s="61">
        <v>34.49</v>
      </c>
      <c r="E10458" s="224">
        <v>0.22559999999999999</v>
      </c>
    </row>
    <row r="10459" spans="1:5" x14ac:dyDescent="0.2">
      <c r="A10459" s="223">
        <v>103880</v>
      </c>
      <c r="B10459" s="7" t="s">
        <v>9895</v>
      </c>
      <c r="C10459" s="60" t="s">
        <v>43</v>
      </c>
      <c r="D10459" s="61">
        <v>37.729999999999997</v>
      </c>
      <c r="E10459" s="224">
        <v>0.2918</v>
      </c>
    </row>
    <row r="10460" spans="1:5" x14ac:dyDescent="0.2">
      <c r="A10460" s="223">
        <v>103811</v>
      </c>
      <c r="B10460" s="7" t="s">
        <v>9896</v>
      </c>
      <c r="C10460" s="60" t="s">
        <v>43</v>
      </c>
      <c r="D10460" s="61">
        <v>41.32</v>
      </c>
      <c r="E10460" s="224">
        <v>0.35120000000000001</v>
      </c>
    </row>
    <row r="10461" spans="1:5" x14ac:dyDescent="0.2">
      <c r="A10461" s="223">
        <v>103844</v>
      </c>
      <c r="B10461" s="7" t="s">
        <v>9897</v>
      </c>
      <c r="C10461" s="60" t="s">
        <v>43</v>
      </c>
      <c r="D10461" s="61">
        <v>38.18</v>
      </c>
      <c r="E10461" s="224">
        <v>0.29909999999999998</v>
      </c>
    </row>
    <row r="10462" spans="1:5" x14ac:dyDescent="0.2">
      <c r="A10462" s="223">
        <v>93101</v>
      </c>
      <c r="B10462" s="7" t="s">
        <v>9898</v>
      </c>
      <c r="C10462" s="60" t="s">
        <v>43</v>
      </c>
      <c r="D10462" s="61">
        <v>36.22</v>
      </c>
      <c r="E10462" s="224">
        <v>0.26169999999999999</v>
      </c>
    </row>
    <row r="10463" spans="1:5" x14ac:dyDescent="0.2">
      <c r="A10463" s="223">
        <v>92311</v>
      </c>
      <c r="B10463" s="7" t="s">
        <v>9899</v>
      </c>
      <c r="C10463" s="60" t="s">
        <v>43</v>
      </c>
      <c r="D10463" s="61">
        <v>14.37</v>
      </c>
      <c r="E10463" s="224">
        <v>0.52470000000000006</v>
      </c>
    </row>
    <row r="10464" spans="1:5" x14ac:dyDescent="0.2">
      <c r="A10464" s="223">
        <v>103874</v>
      </c>
      <c r="B10464" s="7" t="s">
        <v>9900</v>
      </c>
      <c r="C10464" s="60" t="s">
        <v>43</v>
      </c>
      <c r="D10464" s="61">
        <v>20.18</v>
      </c>
      <c r="E10464" s="224">
        <v>0.66949999999999998</v>
      </c>
    </row>
    <row r="10465" spans="1:5" x14ac:dyDescent="0.2">
      <c r="A10465" s="223">
        <v>103805</v>
      </c>
      <c r="B10465" s="7" t="s">
        <v>9901</v>
      </c>
      <c r="C10465" s="60" t="s">
        <v>43</v>
      </c>
      <c r="D10465" s="61">
        <v>20.11</v>
      </c>
      <c r="E10465" s="224">
        <v>0.6653</v>
      </c>
    </row>
    <row r="10466" spans="1:5" x14ac:dyDescent="0.2">
      <c r="A10466" s="223">
        <v>103838</v>
      </c>
      <c r="B10466" s="7" t="s">
        <v>9902</v>
      </c>
      <c r="C10466" s="60" t="s">
        <v>43</v>
      </c>
      <c r="D10466" s="61">
        <v>19.309999999999999</v>
      </c>
      <c r="E10466" s="224">
        <v>0.65200000000000002</v>
      </c>
    </row>
    <row r="10467" spans="1:5" x14ac:dyDescent="0.2">
      <c r="A10467" s="223">
        <v>92326</v>
      </c>
      <c r="B10467" s="7" t="s">
        <v>9903</v>
      </c>
      <c r="C10467" s="60" t="s">
        <v>43</v>
      </c>
      <c r="D10467" s="61">
        <v>15.15</v>
      </c>
      <c r="E10467" s="224">
        <v>0.56169999999999998</v>
      </c>
    </row>
    <row r="10468" spans="1:5" x14ac:dyDescent="0.2">
      <c r="A10468" s="223">
        <v>92287</v>
      </c>
      <c r="B10468" s="7" t="s">
        <v>9904</v>
      </c>
      <c r="C10468" s="60" t="s">
        <v>43</v>
      </c>
      <c r="D10468" s="61">
        <v>19.27</v>
      </c>
      <c r="E10468" s="224">
        <v>0.25380000000000003</v>
      </c>
    </row>
    <row r="10469" spans="1:5" x14ac:dyDescent="0.2">
      <c r="A10469" s="223">
        <v>92312</v>
      </c>
      <c r="B10469" s="7" t="s">
        <v>9905</v>
      </c>
      <c r="C10469" s="60" t="s">
        <v>43</v>
      </c>
      <c r="D10469" s="61">
        <v>23.92</v>
      </c>
      <c r="E10469" s="224">
        <v>0.3972</v>
      </c>
    </row>
    <row r="10470" spans="1:5" x14ac:dyDescent="0.2">
      <c r="A10470" s="223">
        <v>103877</v>
      </c>
      <c r="B10470" s="7" t="s">
        <v>9906</v>
      </c>
      <c r="C10470" s="60" t="s">
        <v>43</v>
      </c>
      <c r="D10470" s="61">
        <v>30.38</v>
      </c>
      <c r="E10470" s="224">
        <v>0.52500000000000002</v>
      </c>
    </row>
    <row r="10471" spans="1:5" x14ac:dyDescent="0.2">
      <c r="A10471" s="223">
        <v>103808</v>
      </c>
      <c r="B10471" s="7" t="s">
        <v>9907</v>
      </c>
      <c r="C10471" s="60" t="s">
        <v>43</v>
      </c>
      <c r="D10471" s="61">
        <v>37.549999999999997</v>
      </c>
      <c r="E10471" s="224">
        <v>0.6109</v>
      </c>
    </row>
    <row r="10472" spans="1:5" x14ac:dyDescent="0.2">
      <c r="A10472" s="223">
        <v>103841</v>
      </c>
      <c r="B10472" s="7" t="s">
        <v>9908</v>
      </c>
      <c r="C10472" s="60" t="s">
        <v>43</v>
      </c>
      <c r="D10472" s="61">
        <v>31.3</v>
      </c>
      <c r="E10472" s="224">
        <v>0.53610000000000002</v>
      </c>
    </row>
    <row r="10473" spans="1:5" x14ac:dyDescent="0.2">
      <c r="A10473" s="223">
        <v>92327</v>
      </c>
      <c r="B10473" s="7" t="s">
        <v>9909</v>
      </c>
      <c r="C10473" s="60" t="s">
        <v>43</v>
      </c>
      <c r="D10473" s="61">
        <v>27.35</v>
      </c>
      <c r="E10473" s="224">
        <v>0.47089999999999999</v>
      </c>
    </row>
    <row r="10474" spans="1:5" x14ac:dyDescent="0.2">
      <c r="A10474" s="223">
        <v>92288</v>
      </c>
      <c r="B10474" s="7" t="s">
        <v>9910</v>
      </c>
      <c r="C10474" s="60" t="s">
        <v>43</v>
      </c>
      <c r="D10474" s="61">
        <v>30.37</v>
      </c>
      <c r="E10474" s="224">
        <v>0.20810000000000001</v>
      </c>
    </row>
    <row r="10475" spans="1:5" x14ac:dyDescent="0.2">
      <c r="A10475" s="223">
        <v>92313</v>
      </c>
      <c r="B10475" s="7" t="s">
        <v>9911</v>
      </c>
      <c r="C10475" s="60" t="s">
        <v>43</v>
      </c>
      <c r="D10475" s="61">
        <v>34.659999999999997</v>
      </c>
      <c r="E10475" s="224">
        <v>0.30530000000000002</v>
      </c>
    </row>
    <row r="10476" spans="1:5" x14ac:dyDescent="0.2">
      <c r="A10476" s="223">
        <v>103881</v>
      </c>
      <c r="B10476" s="7" t="s">
        <v>9912</v>
      </c>
      <c r="C10476" s="60" t="s">
        <v>43</v>
      </c>
      <c r="D10476" s="61">
        <v>42.15</v>
      </c>
      <c r="E10476" s="224">
        <v>0.42820000000000003</v>
      </c>
    </row>
    <row r="10477" spans="1:5" x14ac:dyDescent="0.2">
      <c r="A10477" s="223">
        <v>103812</v>
      </c>
      <c r="B10477" s="7" t="s">
        <v>9913</v>
      </c>
      <c r="C10477" s="60" t="s">
        <v>43</v>
      </c>
      <c r="D10477" s="61">
        <v>55.5</v>
      </c>
      <c r="E10477" s="224">
        <v>0.56089999999999995</v>
      </c>
    </row>
    <row r="10478" spans="1:5" x14ac:dyDescent="0.2">
      <c r="A10478" s="223">
        <v>103845</v>
      </c>
      <c r="B10478" s="7" t="s">
        <v>9914</v>
      </c>
      <c r="C10478" s="60" t="s">
        <v>43</v>
      </c>
      <c r="D10478" s="61">
        <v>44.59</v>
      </c>
      <c r="E10478" s="224">
        <v>0.45679999999999998</v>
      </c>
    </row>
    <row r="10479" spans="1:5" x14ac:dyDescent="0.2">
      <c r="A10479" s="223">
        <v>92328</v>
      </c>
      <c r="B10479" s="7" t="s">
        <v>9915</v>
      </c>
      <c r="C10479" s="60" t="s">
        <v>43</v>
      </c>
      <c r="D10479" s="61">
        <v>40.799999999999997</v>
      </c>
      <c r="E10479" s="224">
        <v>0.40760000000000002</v>
      </c>
    </row>
    <row r="10480" spans="1:5" x14ac:dyDescent="0.2">
      <c r="A10480" s="223">
        <v>92289</v>
      </c>
      <c r="B10480" s="7" t="s">
        <v>9916</v>
      </c>
      <c r="C10480" s="60" t="s">
        <v>43</v>
      </c>
      <c r="D10480" s="61">
        <v>53.81</v>
      </c>
      <c r="E10480" s="224">
        <v>0.14810000000000001</v>
      </c>
    </row>
    <row r="10481" spans="1:5" x14ac:dyDescent="0.2">
      <c r="A10481" s="223">
        <v>92290</v>
      </c>
      <c r="B10481" s="7" t="s">
        <v>9917</v>
      </c>
      <c r="C10481" s="60" t="s">
        <v>43</v>
      </c>
      <c r="D10481" s="61">
        <v>81.48</v>
      </c>
      <c r="E10481" s="224">
        <v>0.1182</v>
      </c>
    </row>
    <row r="10482" spans="1:5" x14ac:dyDescent="0.2">
      <c r="A10482" s="223">
        <v>92291</v>
      </c>
      <c r="B10482" s="7" t="s">
        <v>9918</v>
      </c>
      <c r="C10482" s="60" t="s">
        <v>43</v>
      </c>
      <c r="D10482" s="61">
        <v>126.26</v>
      </c>
      <c r="E10482" s="224">
        <v>9.8799999999999999E-2</v>
      </c>
    </row>
    <row r="10483" spans="1:5" x14ac:dyDescent="0.2">
      <c r="A10483" s="223">
        <v>92292</v>
      </c>
      <c r="B10483" s="7" t="s">
        <v>9919</v>
      </c>
      <c r="C10483" s="60" t="s">
        <v>43</v>
      </c>
      <c r="D10483" s="61">
        <v>390.92</v>
      </c>
      <c r="E10483" s="224">
        <v>3.9199999999999999E-2</v>
      </c>
    </row>
    <row r="10484" spans="1:5" x14ac:dyDescent="0.2">
      <c r="A10484" s="223">
        <v>93082</v>
      </c>
      <c r="B10484" s="7" t="s">
        <v>9920</v>
      </c>
      <c r="C10484" s="60" t="s">
        <v>43</v>
      </c>
      <c r="D10484" s="61">
        <v>26.42</v>
      </c>
      <c r="E10484" s="224">
        <v>0.2074</v>
      </c>
    </row>
    <row r="10485" spans="1:5" x14ac:dyDescent="0.2">
      <c r="A10485" s="223">
        <v>103885</v>
      </c>
      <c r="B10485" s="7" t="s">
        <v>9921</v>
      </c>
      <c r="C10485" s="60" t="s">
        <v>43</v>
      </c>
      <c r="D10485" s="61">
        <v>29.95</v>
      </c>
      <c r="E10485" s="224">
        <v>0.30049999999999999</v>
      </c>
    </row>
    <row r="10486" spans="1:5" x14ac:dyDescent="0.2">
      <c r="A10486" s="223">
        <v>103816</v>
      </c>
      <c r="B10486" s="7" t="s">
        <v>9922</v>
      </c>
      <c r="C10486" s="60" t="s">
        <v>43</v>
      </c>
      <c r="D10486" s="61">
        <v>29.93</v>
      </c>
      <c r="E10486" s="224">
        <v>0.29799999999999999</v>
      </c>
    </row>
    <row r="10487" spans="1:5" x14ac:dyDescent="0.2">
      <c r="A10487" s="223">
        <v>103849</v>
      </c>
      <c r="B10487" s="7" t="s">
        <v>9923</v>
      </c>
      <c r="C10487" s="60" t="s">
        <v>43</v>
      </c>
      <c r="D10487" s="61">
        <v>29.39</v>
      </c>
      <c r="E10487" s="224">
        <v>0.28549999999999998</v>
      </c>
    </row>
    <row r="10488" spans="1:5" x14ac:dyDescent="0.2">
      <c r="A10488" s="223">
        <v>93105</v>
      </c>
      <c r="B10488" s="7" t="s">
        <v>9924</v>
      </c>
      <c r="C10488" s="60" t="s">
        <v>43</v>
      </c>
      <c r="D10488" s="61">
        <v>26.62</v>
      </c>
      <c r="E10488" s="224">
        <v>0.21340000000000001</v>
      </c>
    </row>
    <row r="10489" spans="1:5" x14ac:dyDescent="0.2">
      <c r="A10489" s="223">
        <v>93055</v>
      </c>
      <c r="B10489" s="7" t="s">
        <v>9925</v>
      </c>
      <c r="C10489" s="60" t="s">
        <v>43</v>
      </c>
      <c r="D10489" s="61">
        <v>49.2</v>
      </c>
      <c r="E10489" s="224">
        <v>6.6299999999999998E-2</v>
      </c>
    </row>
    <row r="10490" spans="1:5" x14ac:dyDescent="0.2">
      <c r="A10490" s="223">
        <v>93089</v>
      </c>
      <c r="B10490" s="7" t="s">
        <v>9926</v>
      </c>
      <c r="C10490" s="60" t="s">
        <v>43</v>
      </c>
      <c r="D10490" s="61">
        <v>52.3</v>
      </c>
      <c r="E10490" s="224">
        <v>0.1208</v>
      </c>
    </row>
    <row r="10491" spans="1:5" x14ac:dyDescent="0.2">
      <c r="A10491" s="223">
        <v>103891</v>
      </c>
      <c r="B10491" s="7" t="s">
        <v>9927</v>
      </c>
      <c r="C10491" s="60" t="s">
        <v>43</v>
      </c>
      <c r="D10491" s="61">
        <v>56.62</v>
      </c>
      <c r="E10491" s="224">
        <v>0.18770000000000001</v>
      </c>
    </row>
    <row r="10492" spans="1:5" x14ac:dyDescent="0.2">
      <c r="A10492" s="223">
        <v>103822</v>
      </c>
      <c r="B10492" s="7" t="s">
        <v>9928</v>
      </c>
      <c r="C10492" s="60" t="s">
        <v>43</v>
      </c>
      <c r="D10492" s="61">
        <v>61.46</v>
      </c>
      <c r="E10492" s="224">
        <v>0.24879999999999999</v>
      </c>
    </row>
    <row r="10493" spans="1:5" x14ac:dyDescent="0.2">
      <c r="A10493" s="223">
        <v>103855</v>
      </c>
      <c r="B10493" s="7" t="s">
        <v>9929</v>
      </c>
      <c r="C10493" s="60" t="s">
        <v>43</v>
      </c>
      <c r="D10493" s="61">
        <v>57.27</v>
      </c>
      <c r="E10493" s="224">
        <v>0.19539999999999999</v>
      </c>
    </row>
    <row r="10494" spans="1:5" x14ac:dyDescent="0.2">
      <c r="A10494" s="223">
        <v>93112</v>
      </c>
      <c r="B10494" s="7" t="s">
        <v>9930</v>
      </c>
      <c r="C10494" s="60" t="s">
        <v>43</v>
      </c>
      <c r="D10494" s="61">
        <v>54.61</v>
      </c>
      <c r="E10494" s="224">
        <v>0.15709999999999999</v>
      </c>
    </row>
    <row r="10495" spans="1:5" x14ac:dyDescent="0.2">
      <c r="A10495" s="223">
        <v>93060</v>
      </c>
      <c r="B10495" s="7" t="s">
        <v>9931</v>
      </c>
      <c r="C10495" s="60" t="s">
        <v>43</v>
      </c>
      <c r="D10495" s="61">
        <v>86.18</v>
      </c>
      <c r="E10495" s="224">
        <v>4.87E-2</v>
      </c>
    </row>
    <row r="10496" spans="1:5" x14ac:dyDescent="0.2">
      <c r="A10496" s="223">
        <v>93094</v>
      </c>
      <c r="B10496" s="7" t="s">
        <v>9932</v>
      </c>
      <c r="C10496" s="60" t="s">
        <v>43</v>
      </c>
      <c r="D10496" s="61">
        <v>89.06</v>
      </c>
      <c r="E10496" s="224">
        <v>7.9200000000000007E-2</v>
      </c>
    </row>
    <row r="10497" spans="1:5" x14ac:dyDescent="0.2">
      <c r="A10497" s="223">
        <v>103897</v>
      </c>
      <c r="B10497" s="7" t="s">
        <v>9933</v>
      </c>
      <c r="C10497" s="60" t="s">
        <v>43</v>
      </c>
      <c r="D10497" s="61">
        <v>94.06</v>
      </c>
      <c r="E10497" s="224">
        <v>0.12790000000000001</v>
      </c>
    </row>
    <row r="10498" spans="1:5" x14ac:dyDescent="0.2">
      <c r="A10498" s="223">
        <v>103828</v>
      </c>
      <c r="B10498" s="7" t="s">
        <v>9934</v>
      </c>
      <c r="C10498" s="60" t="s">
        <v>43</v>
      </c>
      <c r="D10498" s="61">
        <v>102.52</v>
      </c>
      <c r="E10498" s="224">
        <v>0.2024</v>
      </c>
    </row>
    <row r="10499" spans="1:5" x14ac:dyDescent="0.2">
      <c r="A10499" s="223">
        <v>103861</v>
      </c>
      <c r="B10499" s="7" t="s">
        <v>9935</v>
      </c>
      <c r="C10499" s="60" t="s">
        <v>43</v>
      </c>
      <c r="D10499" s="61">
        <v>95.72</v>
      </c>
      <c r="E10499" s="224">
        <v>0.14180000000000001</v>
      </c>
    </row>
    <row r="10500" spans="1:5" x14ac:dyDescent="0.2">
      <c r="A10500" s="223">
        <v>93115</v>
      </c>
      <c r="B10500" s="7" t="s">
        <v>9936</v>
      </c>
      <c r="C10500" s="60" t="s">
        <v>43</v>
      </c>
      <c r="D10500" s="61">
        <v>93.18</v>
      </c>
      <c r="E10500" s="224">
        <v>0.11890000000000001</v>
      </c>
    </row>
    <row r="10501" spans="1:5" x14ac:dyDescent="0.2">
      <c r="A10501" s="223">
        <v>93074</v>
      </c>
      <c r="B10501" s="7" t="s">
        <v>9937</v>
      </c>
      <c r="C10501" s="60" t="s">
        <v>43</v>
      </c>
      <c r="D10501" s="61">
        <v>14.86</v>
      </c>
      <c r="E10501" s="224">
        <v>0.55379999999999996</v>
      </c>
    </row>
    <row r="10502" spans="1:5" x14ac:dyDescent="0.2">
      <c r="A10502" s="223">
        <v>103875</v>
      </c>
      <c r="B10502" s="7" t="s">
        <v>9938</v>
      </c>
      <c r="C10502" s="60" t="s">
        <v>43</v>
      </c>
      <c r="D10502" s="61">
        <v>20.149999999999999</v>
      </c>
      <c r="E10502" s="224">
        <v>0.67049999999999998</v>
      </c>
    </row>
    <row r="10503" spans="1:5" x14ac:dyDescent="0.2">
      <c r="A10503" s="223">
        <v>103806</v>
      </c>
      <c r="B10503" s="7" t="s">
        <v>9939</v>
      </c>
      <c r="C10503" s="60" t="s">
        <v>43</v>
      </c>
      <c r="D10503" s="61">
        <v>20.079999999999998</v>
      </c>
      <c r="E10503" s="224">
        <v>0.6663</v>
      </c>
    </row>
    <row r="10504" spans="1:5" x14ac:dyDescent="0.2">
      <c r="A10504" s="223">
        <v>103839</v>
      </c>
      <c r="B10504" s="7" t="s">
        <v>9940</v>
      </c>
      <c r="C10504" s="60" t="s">
        <v>43</v>
      </c>
      <c r="D10504" s="61">
        <v>19.28</v>
      </c>
      <c r="E10504" s="224">
        <v>0.65300000000000002</v>
      </c>
    </row>
    <row r="10505" spans="1:5" x14ac:dyDescent="0.2">
      <c r="A10505" s="223">
        <v>93097</v>
      </c>
      <c r="B10505" s="7" t="s">
        <v>9941</v>
      </c>
      <c r="C10505" s="60" t="s">
        <v>43</v>
      </c>
      <c r="D10505" s="61">
        <v>15.14</v>
      </c>
      <c r="E10505" s="224">
        <v>0.56210000000000004</v>
      </c>
    </row>
    <row r="10506" spans="1:5" x14ac:dyDescent="0.2">
      <c r="A10506" s="223">
        <v>93119</v>
      </c>
      <c r="B10506" s="7" t="s">
        <v>9942</v>
      </c>
      <c r="C10506" s="60" t="s">
        <v>43</v>
      </c>
      <c r="D10506" s="61">
        <v>18.95</v>
      </c>
      <c r="E10506" s="224">
        <v>0.25800000000000001</v>
      </c>
    </row>
    <row r="10507" spans="1:5" x14ac:dyDescent="0.2">
      <c r="A10507" s="223">
        <v>93076</v>
      </c>
      <c r="B10507" s="7" t="s">
        <v>9943</v>
      </c>
      <c r="C10507" s="60" t="s">
        <v>43</v>
      </c>
      <c r="D10507" s="61">
        <v>23.6</v>
      </c>
      <c r="E10507" s="224">
        <v>0.40250000000000002</v>
      </c>
    </row>
    <row r="10508" spans="1:5" x14ac:dyDescent="0.2">
      <c r="A10508" s="223">
        <v>103878</v>
      </c>
      <c r="B10508" s="7" t="s">
        <v>9944</v>
      </c>
      <c r="C10508" s="60" t="s">
        <v>43</v>
      </c>
      <c r="D10508" s="61">
        <v>30.06</v>
      </c>
      <c r="E10508" s="224">
        <v>0.53059999999999996</v>
      </c>
    </row>
    <row r="10509" spans="1:5" x14ac:dyDescent="0.2">
      <c r="A10509" s="223">
        <v>103809</v>
      </c>
      <c r="B10509" s="7" t="s">
        <v>9945</v>
      </c>
      <c r="C10509" s="60" t="s">
        <v>43</v>
      </c>
      <c r="D10509" s="61">
        <v>37.229999999999997</v>
      </c>
      <c r="E10509" s="224">
        <v>0.61619999999999997</v>
      </c>
    </row>
    <row r="10510" spans="1:5" x14ac:dyDescent="0.2">
      <c r="A10510" s="223">
        <v>103842</v>
      </c>
      <c r="B10510" s="7" t="s">
        <v>9946</v>
      </c>
      <c r="C10510" s="60" t="s">
        <v>43</v>
      </c>
      <c r="D10510" s="61">
        <v>30.98</v>
      </c>
      <c r="E10510" s="224">
        <v>0.54159999999999997</v>
      </c>
    </row>
    <row r="10511" spans="1:5" x14ac:dyDescent="0.2">
      <c r="A10511" s="223">
        <v>93099</v>
      </c>
      <c r="B10511" s="7" t="s">
        <v>9947</v>
      </c>
      <c r="C10511" s="60" t="s">
        <v>43</v>
      </c>
      <c r="D10511" s="61">
        <v>27.03</v>
      </c>
      <c r="E10511" s="224">
        <v>0.47649999999999998</v>
      </c>
    </row>
    <row r="10512" spans="1:5" x14ac:dyDescent="0.2">
      <c r="A10512" s="223">
        <v>93122</v>
      </c>
      <c r="B10512" s="7" t="s">
        <v>9948</v>
      </c>
      <c r="C10512" s="60" t="s">
        <v>43</v>
      </c>
      <c r="D10512" s="61">
        <v>28.44</v>
      </c>
      <c r="E10512" s="224">
        <v>0.22220000000000001</v>
      </c>
    </row>
    <row r="10513" spans="1:5" x14ac:dyDescent="0.2">
      <c r="A10513" s="223">
        <v>93079</v>
      </c>
      <c r="B10513" s="7" t="s">
        <v>9949</v>
      </c>
      <c r="C10513" s="60" t="s">
        <v>43</v>
      </c>
      <c r="D10513" s="61">
        <v>32.729999999999997</v>
      </c>
      <c r="E10513" s="224">
        <v>0.32329999999999998</v>
      </c>
    </row>
    <row r="10514" spans="1:5" x14ac:dyDescent="0.2">
      <c r="A10514" s="223">
        <v>103882</v>
      </c>
      <c r="B10514" s="7" t="s">
        <v>9950</v>
      </c>
      <c r="C10514" s="60" t="s">
        <v>43</v>
      </c>
      <c r="D10514" s="61">
        <v>40.22</v>
      </c>
      <c r="E10514" s="224">
        <v>0.44879999999999998</v>
      </c>
    </row>
    <row r="10515" spans="1:5" x14ac:dyDescent="0.2">
      <c r="A10515" s="223">
        <v>103813</v>
      </c>
      <c r="B10515" s="7" t="s">
        <v>9951</v>
      </c>
      <c r="C10515" s="60" t="s">
        <v>43</v>
      </c>
      <c r="D10515" s="61">
        <v>53.57</v>
      </c>
      <c r="E10515" s="224">
        <v>0.58109999999999995</v>
      </c>
    </row>
    <row r="10516" spans="1:5" x14ac:dyDescent="0.2">
      <c r="A10516" s="223">
        <v>103846</v>
      </c>
      <c r="B10516" s="7" t="s">
        <v>9952</v>
      </c>
      <c r="C10516" s="60" t="s">
        <v>43</v>
      </c>
      <c r="D10516" s="61">
        <v>42.66</v>
      </c>
      <c r="E10516" s="224">
        <v>0.47749999999999998</v>
      </c>
    </row>
    <row r="10517" spans="1:5" x14ac:dyDescent="0.2">
      <c r="A10517" s="223">
        <v>93102</v>
      </c>
      <c r="B10517" s="7" t="s">
        <v>9953</v>
      </c>
      <c r="C10517" s="60" t="s">
        <v>43</v>
      </c>
      <c r="D10517" s="61">
        <v>38.869999999999997</v>
      </c>
      <c r="E10517" s="224">
        <v>0.42780000000000001</v>
      </c>
    </row>
    <row r="10518" spans="1:5" x14ac:dyDescent="0.2">
      <c r="A10518" s="223">
        <v>93123</v>
      </c>
      <c r="B10518" s="7" t="s">
        <v>9954</v>
      </c>
      <c r="C10518" s="60" t="s">
        <v>43</v>
      </c>
      <c r="D10518" s="61">
        <v>63.3</v>
      </c>
      <c r="E10518" s="224">
        <v>0.12590000000000001</v>
      </c>
    </row>
    <row r="10519" spans="1:5" x14ac:dyDescent="0.2">
      <c r="A10519" s="223">
        <v>93124</v>
      </c>
      <c r="B10519" s="7" t="s">
        <v>9955</v>
      </c>
      <c r="C10519" s="60" t="s">
        <v>43</v>
      </c>
      <c r="D10519" s="61">
        <v>99.31</v>
      </c>
      <c r="E10519" s="224">
        <v>9.7000000000000003E-2</v>
      </c>
    </row>
    <row r="10520" spans="1:5" x14ac:dyDescent="0.2">
      <c r="A10520" s="223">
        <v>93125</v>
      </c>
      <c r="B10520" s="7" t="s">
        <v>9956</v>
      </c>
      <c r="C10520" s="60" t="s">
        <v>43</v>
      </c>
      <c r="D10520" s="61">
        <v>146</v>
      </c>
      <c r="E10520" s="224">
        <v>8.5500000000000007E-2</v>
      </c>
    </row>
    <row r="10521" spans="1:5" x14ac:dyDescent="0.2">
      <c r="A10521" s="223">
        <v>93126</v>
      </c>
      <c r="B10521" s="7" t="s">
        <v>9957</v>
      </c>
      <c r="C10521" s="60" t="s">
        <v>43</v>
      </c>
      <c r="D10521" s="61">
        <v>322.27</v>
      </c>
      <c r="E10521" s="224">
        <v>4.7500000000000001E-2</v>
      </c>
    </row>
    <row r="10522" spans="1:5" x14ac:dyDescent="0.2">
      <c r="A10522" s="223">
        <v>93063</v>
      </c>
      <c r="B10522" s="7" t="s">
        <v>9958</v>
      </c>
      <c r="C10522" s="60" t="s">
        <v>43</v>
      </c>
      <c r="D10522" s="61">
        <v>716.37</v>
      </c>
      <c r="E10522" s="224">
        <v>7.4000000000000003E-3</v>
      </c>
    </row>
    <row r="10523" spans="1:5" x14ac:dyDescent="0.2">
      <c r="A10523" s="223">
        <v>93066</v>
      </c>
      <c r="B10523" s="7" t="s">
        <v>9959</v>
      </c>
      <c r="C10523" s="60" t="s">
        <v>43</v>
      </c>
      <c r="D10523" s="61">
        <v>898.97</v>
      </c>
      <c r="E10523" s="224">
        <v>7.1000000000000004E-3</v>
      </c>
    </row>
    <row r="10524" spans="1:5" x14ac:dyDescent="0.2">
      <c r="A10524" s="223">
        <v>93069</v>
      </c>
      <c r="B10524" s="7" t="s">
        <v>9960</v>
      </c>
      <c r="C10524" s="60" t="s">
        <v>43</v>
      </c>
      <c r="D10524" s="61">
        <v>1246.1300000000001</v>
      </c>
      <c r="E10524" s="224">
        <v>6.7000000000000002E-3</v>
      </c>
    </row>
    <row r="10525" spans="1:5" x14ac:dyDescent="0.2">
      <c r="A10525" s="223">
        <v>93072</v>
      </c>
      <c r="B10525" s="7" t="s">
        <v>9961</v>
      </c>
      <c r="C10525" s="60" t="s">
        <v>43</v>
      </c>
      <c r="D10525" s="61">
        <v>1644.54</v>
      </c>
      <c r="E10525" s="224">
        <v>6.1999999999999998E-3</v>
      </c>
    </row>
    <row r="10526" spans="1:5" x14ac:dyDescent="0.2">
      <c r="A10526" s="223">
        <v>93083</v>
      </c>
      <c r="B10526" s="7" t="s">
        <v>9962</v>
      </c>
      <c r="C10526" s="60" t="s">
        <v>43</v>
      </c>
      <c r="D10526" s="61">
        <v>492.12</v>
      </c>
      <c r="E10526" s="224">
        <v>1.11E-2</v>
      </c>
    </row>
    <row r="10527" spans="1:5" x14ac:dyDescent="0.2">
      <c r="A10527" s="223">
        <v>103886</v>
      </c>
      <c r="B10527" s="7" t="s">
        <v>9963</v>
      </c>
      <c r="C10527" s="60" t="s">
        <v>43</v>
      </c>
      <c r="D10527" s="61">
        <v>495.65</v>
      </c>
      <c r="E10527" s="224">
        <v>1.8200000000000001E-2</v>
      </c>
    </row>
    <row r="10528" spans="1:5" x14ac:dyDescent="0.2">
      <c r="A10528" s="223">
        <v>103817</v>
      </c>
      <c r="B10528" s="7" t="s">
        <v>9964</v>
      </c>
      <c r="C10528" s="60" t="s">
        <v>43</v>
      </c>
      <c r="D10528" s="61">
        <v>495.63</v>
      </c>
      <c r="E10528" s="224">
        <v>1.7999999999999999E-2</v>
      </c>
    </row>
    <row r="10529" spans="1:5" x14ac:dyDescent="0.2">
      <c r="A10529" s="223">
        <v>103850</v>
      </c>
      <c r="B10529" s="7" t="s">
        <v>9965</v>
      </c>
      <c r="C10529" s="60" t="s">
        <v>43</v>
      </c>
      <c r="D10529" s="61">
        <v>495.09</v>
      </c>
      <c r="E10529" s="224">
        <v>1.6899999999999998E-2</v>
      </c>
    </row>
    <row r="10530" spans="1:5" x14ac:dyDescent="0.2">
      <c r="A10530" s="223">
        <v>93106</v>
      </c>
      <c r="B10530" s="7" t="s">
        <v>9966</v>
      </c>
      <c r="C10530" s="60" t="s">
        <v>43</v>
      </c>
      <c r="D10530" s="61">
        <v>492.32</v>
      </c>
      <c r="E10530" s="224">
        <v>1.15E-2</v>
      </c>
    </row>
    <row r="10531" spans="1:5" x14ac:dyDescent="0.2">
      <c r="A10531" s="223">
        <v>93052</v>
      </c>
      <c r="B10531" s="7" t="s">
        <v>9967</v>
      </c>
      <c r="C10531" s="60" t="s">
        <v>43</v>
      </c>
      <c r="D10531" s="61">
        <v>568.21</v>
      </c>
      <c r="E10531" s="224">
        <v>5.7000000000000002E-3</v>
      </c>
    </row>
    <row r="10532" spans="1:5" x14ac:dyDescent="0.2">
      <c r="A10532" s="223">
        <v>93086</v>
      </c>
      <c r="B10532" s="7" t="s">
        <v>9968</v>
      </c>
      <c r="C10532" s="60" t="s">
        <v>43</v>
      </c>
      <c r="D10532" s="61">
        <v>571.30999999999995</v>
      </c>
      <c r="E10532" s="224">
        <v>1.11E-2</v>
      </c>
    </row>
    <row r="10533" spans="1:5" x14ac:dyDescent="0.2">
      <c r="A10533" s="223">
        <v>103890</v>
      </c>
      <c r="B10533" s="7" t="s">
        <v>9969</v>
      </c>
      <c r="C10533" s="60" t="s">
        <v>43</v>
      </c>
      <c r="D10533" s="61">
        <v>575.63</v>
      </c>
      <c r="E10533" s="224">
        <v>1.8499999999999999E-2</v>
      </c>
    </row>
    <row r="10534" spans="1:5" x14ac:dyDescent="0.2">
      <c r="A10534" s="223">
        <v>103821</v>
      </c>
      <c r="B10534" s="7" t="s">
        <v>9970</v>
      </c>
      <c r="C10534" s="60" t="s">
        <v>43</v>
      </c>
      <c r="D10534" s="61">
        <v>580.47</v>
      </c>
      <c r="E10534" s="224">
        <v>2.63E-2</v>
      </c>
    </row>
    <row r="10535" spans="1:5" x14ac:dyDescent="0.2">
      <c r="A10535" s="223">
        <v>103854</v>
      </c>
      <c r="B10535" s="7" t="s">
        <v>9971</v>
      </c>
      <c r="C10535" s="60" t="s">
        <v>43</v>
      </c>
      <c r="D10535" s="61">
        <v>576.28</v>
      </c>
      <c r="E10535" s="224">
        <v>1.9400000000000001E-2</v>
      </c>
    </row>
    <row r="10536" spans="1:5" x14ac:dyDescent="0.2">
      <c r="A10536" s="223">
        <v>93109</v>
      </c>
      <c r="B10536" s="7" t="s">
        <v>9972</v>
      </c>
      <c r="C10536" s="60" t="s">
        <v>43</v>
      </c>
      <c r="D10536" s="61">
        <v>573.62</v>
      </c>
      <c r="E10536" s="224">
        <v>1.4999999999999999E-2</v>
      </c>
    </row>
    <row r="10537" spans="1:5" x14ac:dyDescent="0.2">
      <c r="A10537" s="223">
        <v>93058</v>
      </c>
      <c r="B10537" s="7" t="s">
        <v>9973</v>
      </c>
      <c r="C10537" s="60" t="s">
        <v>43</v>
      </c>
      <c r="D10537" s="61">
        <v>625.11</v>
      </c>
      <c r="E10537" s="224">
        <v>6.7000000000000002E-3</v>
      </c>
    </row>
    <row r="10538" spans="1:5" x14ac:dyDescent="0.2">
      <c r="A10538" s="223">
        <v>93092</v>
      </c>
      <c r="B10538" s="7" t="s">
        <v>9974</v>
      </c>
      <c r="C10538" s="60" t="s">
        <v>43</v>
      </c>
      <c r="D10538" s="61">
        <v>627.99</v>
      </c>
      <c r="E10538" s="224">
        <v>1.12E-2</v>
      </c>
    </row>
    <row r="10539" spans="1:5" x14ac:dyDescent="0.2">
      <c r="A10539" s="223">
        <v>103898</v>
      </c>
      <c r="B10539" s="7" t="s">
        <v>9975</v>
      </c>
      <c r="C10539" s="60" t="s">
        <v>43</v>
      </c>
      <c r="D10539" s="61">
        <v>632.99</v>
      </c>
      <c r="E10539" s="224">
        <v>1.9E-2</v>
      </c>
    </row>
    <row r="10540" spans="1:5" x14ac:dyDescent="0.2">
      <c r="A10540" s="223">
        <v>103829</v>
      </c>
      <c r="B10540" s="7" t="s">
        <v>9976</v>
      </c>
      <c r="C10540" s="60" t="s">
        <v>43</v>
      </c>
      <c r="D10540" s="61">
        <v>641.45000000000005</v>
      </c>
      <c r="E10540" s="224">
        <v>3.2300000000000002E-2</v>
      </c>
    </row>
    <row r="10541" spans="1:5" x14ac:dyDescent="0.2">
      <c r="A10541" s="223">
        <v>103862</v>
      </c>
      <c r="B10541" s="7" t="s">
        <v>9977</v>
      </c>
      <c r="C10541" s="60" t="s">
        <v>43</v>
      </c>
      <c r="D10541" s="61">
        <v>634.65</v>
      </c>
      <c r="E10541" s="224">
        <v>2.1399999999999999E-2</v>
      </c>
    </row>
    <row r="10542" spans="1:5" x14ac:dyDescent="0.2">
      <c r="A10542" s="223">
        <v>93116</v>
      </c>
      <c r="B10542" s="7" t="s">
        <v>9978</v>
      </c>
      <c r="C10542" s="60" t="s">
        <v>43</v>
      </c>
      <c r="D10542" s="61">
        <v>632.11</v>
      </c>
      <c r="E10542" s="224">
        <v>1.7500000000000002E-2</v>
      </c>
    </row>
    <row r="10543" spans="1:5" x14ac:dyDescent="0.2">
      <c r="A10543" s="223">
        <v>92314</v>
      </c>
      <c r="B10543" s="7" t="s">
        <v>9979</v>
      </c>
      <c r="C10543" s="60" t="s">
        <v>43</v>
      </c>
      <c r="D10543" s="61">
        <v>9.64</v>
      </c>
      <c r="E10543" s="224">
        <v>0.56850000000000001</v>
      </c>
    </row>
    <row r="10544" spans="1:5" x14ac:dyDescent="0.2">
      <c r="A10544" s="223">
        <v>103883</v>
      </c>
      <c r="B10544" s="7" t="s">
        <v>9980</v>
      </c>
      <c r="C10544" s="60" t="s">
        <v>43</v>
      </c>
      <c r="D10544" s="61">
        <v>13.17</v>
      </c>
      <c r="E10544" s="224">
        <v>0.68340000000000001</v>
      </c>
    </row>
    <row r="10545" spans="1:5" x14ac:dyDescent="0.2">
      <c r="A10545" s="223">
        <v>103814</v>
      </c>
      <c r="B10545" s="7" t="s">
        <v>9981</v>
      </c>
      <c r="C10545" s="60" t="s">
        <v>43</v>
      </c>
      <c r="D10545" s="61">
        <v>13.15</v>
      </c>
      <c r="E10545" s="224">
        <v>0.67830000000000001</v>
      </c>
    </row>
    <row r="10546" spans="1:5" x14ac:dyDescent="0.2">
      <c r="A10546" s="223">
        <v>103847</v>
      </c>
      <c r="B10546" s="7" t="s">
        <v>9982</v>
      </c>
      <c r="C10546" s="60" t="s">
        <v>43</v>
      </c>
      <c r="D10546" s="61">
        <v>12.61</v>
      </c>
      <c r="E10546" s="224">
        <v>0.6653</v>
      </c>
    </row>
    <row r="10547" spans="1:5" x14ac:dyDescent="0.2">
      <c r="A10547" s="223">
        <v>92329</v>
      </c>
      <c r="B10547" s="7" t="s">
        <v>9983</v>
      </c>
      <c r="C10547" s="60" t="s">
        <v>43</v>
      </c>
      <c r="D10547" s="61">
        <v>9.84</v>
      </c>
      <c r="E10547" s="224">
        <v>0.57720000000000005</v>
      </c>
    </row>
    <row r="10548" spans="1:5" x14ac:dyDescent="0.2">
      <c r="A10548" s="223">
        <v>92293</v>
      </c>
      <c r="B10548" s="7" t="s">
        <v>9984</v>
      </c>
      <c r="C10548" s="60" t="s">
        <v>43</v>
      </c>
      <c r="D10548" s="61">
        <v>10.95</v>
      </c>
      <c r="E10548" s="224">
        <v>0.29770000000000002</v>
      </c>
    </row>
    <row r="10549" spans="1:5" x14ac:dyDescent="0.2">
      <c r="A10549" s="223">
        <v>92315</v>
      </c>
      <c r="B10549" s="7" t="s">
        <v>9985</v>
      </c>
      <c r="C10549" s="60" t="s">
        <v>43</v>
      </c>
      <c r="D10549" s="61">
        <v>14.05</v>
      </c>
      <c r="E10549" s="224">
        <v>0.44979999999999998</v>
      </c>
    </row>
    <row r="10550" spans="1:5" x14ac:dyDescent="0.2">
      <c r="A10550" s="223">
        <v>103888</v>
      </c>
      <c r="B10550" s="7" t="s">
        <v>9986</v>
      </c>
      <c r="C10550" s="60" t="s">
        <v>43</v>
      </c>
      <c r="D10550" s="61">
        <v>18.37</v>
      </c>
      <c r="E10550" s="224">
        <v>0.57869999999999999</v>
      </c>
    </row>
    <row r="10551" spans="1:5" x14ac:dyDescent="0.2">
      <c r="A10551" s="223">
        <v>103819</v>
      </c>
      <c r="B10551" s="7" t="s">
        <v>9987</v>
      </c>
      <c r="C10551" s="60" t="s">
        <v>43</v>
      </c>
      <c r="D10551" s="61">
        <v>23.21</v>
      </c>
      <c r="E10551" s="224">
        <v>0.65880000000000005</v>
      </c>
    </row>
    <row r="10552" spans="1:5" x14ac:dyDescent="0.2">
      <c r="A10552" s="223">
        <v>103852</v>
      </c>
      <c r="B10552" s="7" t="s">
        <v>9988</v>
      </c>
      <c r="C10552" s="60" t="s">
        <v>43</v>
      </c>
      <c r="D10552" s="61">
        <v>19.02</v>
      </c>
      <c r="E10552" s="224">
        <v>0.58830000000000005</v>
      </c>
    </row>
    <row r="10553" spans="1:5" x14ac:dyDescent="0.2">
      <c r="A10553" s="223">
        <v>92330</v>
      </c>
      <c r="B10553" s="7" t="s">
        <v>9989</v>
      </c>
      <c r="C10553" s="60" t="s">
        <v>43</v>
      </c>
      <c r="D10553" s="61">
        <v>16.36</v>
      </c>
      <c r="E10553" s="224">
        <v>0.52439999999999998</v>
      </c>
    </row>
    <row r="10554" spans="1:5" x14ac:dyDescent="0.2">
      <c r="A10554" s="223">
        <v>92294</v>
      </c>
      <c r="B10554" s="7" t="s">
        <v>9990</v>
      </c>
      <c r="C10554" s="60" t="s">
        <v>43</v>
      </c>
      <c r="D10554" s="61">
        <v>18.5</v>
      </c>
      <c r="E10554" s="224">
        <v>0.22700000000000001</v>
      </c>
    </row>
    <row r="10555" spans="1:5" x14ac:dyDescent="0.2">
      <c r="A10555" s="223">
        <v>92316</v>
      </c>
      <c r="B10555" s="7" t="s">
        <v>9991</v>
      </c>
      <c r="C10555" s="60" t="s">
        <v>43</v>
      </c>
      <c r="D10555" s="61">
        <v>21.38</v>
      </c>
      <c r="E10555" s="224">
        <v>0.32969999999999999</v>
      </c>
    </row>
    <row r="10556" spans="1:5" x14ac:dyDescent="0.2">
      <c r="A10556" s="223">
        <v>103895</v>
      </c>
      <c r="B10556" s="7" t="s">
        <v>9992</v>
      </c>
      <c r="C10556" s="60" t="s">
        <v>43</v>
      </c>
      <c r="D10556" s="61">
        <v>26.38</v>
      </c>
      <c r="E10556" s="224">
        <v>0.45600000000000002</v>
      </c>
    </row>
    <row r="10557" spans="1:5" x14ac:dyDescent="0.2">
      <c r="A10557" s="223">
        <v>103826</v>
      </c>
      <c r="B10557" s="7" t="s">
        <v>9993</v>
      </c>
      <c r="C10557" s="60" t="s">
        <v>43</v>
      </c>
      <c r="D10557" s="61">
        <v>34.840000000000003</v>
      </c>
      <c r="E10557" s="224">
        <v>0.59560000000000002</v>
      </c>
    </row>
    <row r="10558" spans="1:5" x14ac:dyDescent="0.2">
      <c r="A10558" s="223">
        <v>103859</v>
      </c>
      <c r="B10558" s="7" t="s">
        <v>9994</v>
      </c>
      <c r="C10558" s="60" t="s">
        <v>43</v>
      </c>
      <c r="D10558" s="61">
        <v>28.04</v>
      </c>
      <c r="E10558" s="224">
        <v>0.48399999999999999</v>
      </c>
    </row>
    <row r="10559" spans="1:5" x14ac:dyDescent="0.2">
      <c r="A10559" s="223">
        <v>92331</v>
      </c>
      <c r="B10559" s="7" t="s">
        <v>9995</v>
      </c>
      <c r="C10559" s="60" t="s">
        <v>43</v>
      </c>
      <c r="D10559" s="61">
        <v>25.5</v>
      </c>
      <c r="E10559" s="224">
        <v>0.4345</v>
      </c>
    </row>
    <row r="10560" spans="1:5" x14ac:dyDescent="0.2">
      <c r="A10560" s="223">
        <v>92295</v>
      </c>
      <c r="B10560" s="7" t="s">
        <v>9996</v>
      </c>
      <c r="C10560" s="60" t="s">
        <v>43</v>
      </c>
      <c r="D10560" s="61">
        <v>34.9</v>
      </c>
      <c r="E10560" s="224">
        <v>0.15240000000000001</v>
      </c>
    </row>
    <row r="10561" spans="1:5" x14ac:dyDescent="0.2">
      <c r="A10561" s="223">
        <v>92296</v>
      </c>
      <c r="B10561" s="7" t="s">
        <v>9997</v>
      </c>
      <c r="C10561" s="60" t="s">
        <v>43</v>
      </c>
      <c r="D10561" s="61">
        <v>46.21</v>
      </c>
      <c r="E10561" s="224">
        <v>0.13869999999999999</v>
      </c>
    </row>
    <row r="10562" spans="1:5" x14ac:dyDescent="0.2">
      <c r="A10562" s="223">
        <v>92297</v>
      </c>
      <c r="B10562" s="7" t="s">
        <v>9998</v>
      </c>
      <c r="C10562" s="60" t="s">
        <v>43</v>
      </c>
      <c r="D10562" s="61">
        <v>71.72</v>
      </c>
      <c r="E10562" s="224">
        <v>0.11600000000000001</v>
      </c>
    </row>
    <row r="10563" spans="1:5" x14ac:dyDescent="0.2">
      <c r="A10563" s="223">
        <v>92298</v>
      </c>
      <c r="B10563" s="7" t="s">
        <v>9999</v>
      </c>
      <c r="C10563" s="60" t="s">
        <v>43</v>
      </c>
      <c r="D10563" s="61">
        <v>201.4</v>
      </c>
      <c r="E10563" s="224">
        <v>5.0700000000000002E-2</v>
      </c>
    </row>
    <row r="10564" spans="1:5" x14ac:dyDescent="0.2">
      <c r="A10564" s="223">
        <v>93080</v>
      </c>
      <c r="B10564" s="7" t="s">
        <v>10000</v>
      </c>
      <c r="C10564" s="60" t="s">
        <v>43</v>
      </c>
      <c r="D10564" s="61">
        <v>9.68</v>
      </c>
      <c r="E10564" s="224">
        <v>0.56610000000000005</v>
      </c>
    </row>
    <row r="10565" spans="1:5" x14ac:dyDescent="0.2">
      <c r="A10565" s="223">
        <v>103884</v>
      </c>
      <c r="B10565" s="7" t="s">
        <v>10001</v>
      </c>
      <c r="C10565" s="60" t="s">
        <v>43</v>
      </c>
      <c r="D10565" s="61">
        <v>13.21</v>
      </c>
      <c r="E10565" s="224">
        <v>0.68130000000000002</v>
      </c>
    </row>
    <row r="10566" spans="1:5" x14ac:dyDescent="0.2">
      <c r="A10566" s="223">
        <v>103815</v>
      </c>
      <c r="B10566" s="7" t="s">
        <v>10002</v>
      </c>
      <c r="C10566" s="60" t="s">
        <v>43</v>
      </c>
      <c r="D10566" s="61">
        <v>13.19</v>
      </c>
      <c r="E10566" s="224">
        <v>0.67630000000000001</v>
      </c>
    </row>
    <row r="10567" spans="1:5" x14ac:dyDescent="0.2">
      <c r="A10567" s="223">
        <v>103848</v>
      </c>
      <c r="B10567" s="7" t="s">
        <v>10003</v>
      </c>
      <c r="C10567" s="60" t="s">
        <v>43</v>
      </c>
      <c r="D10567" s="61">
        <v>12.65</v>
      </c>
      <c r="E10567" s="224">
        <v>0.66320000000000001</v>
      </c>
    </row>
    <row r="10568" spans="1:5" x14ac:dyDescent="0.2">
      <c r="A10568" s="223">
        <v>93103</v>
      </c>
      <c r="B10568" s="7" t="s">
        <v>10004</v>
      </c>
      <c r="C10568" s="60" t="s">
        <v>43</v>
      </c>
      <c r="D10568" s="61">
        <v>9.8800000000000008</v>
      </c>
      <c r="E10568" s="224">
        <v>0.57489999999999997</v>
      </c>
    </row>
    <row r="10569" spans="1:5" x14ac:dyDescent="0.2">
      <c r="A10569" s="223">
        <v>93050</v>
      </c>
      <c r="B10569" s="7" t="s">
        <v>10005</v>
      </c>
      <c r="C10569" s="60" t="s">
        <v>43</v>
      </c>
      <c r="D10569" s="61">
        <v>12.39</v>
      </c>
      <c r="E10569" s="224">
        <v>0.2631</v>
      </c>
    </row>
    <row r="10570" spans="1:5" x14ac:dyDescent="0.2">
      <c r="A10570" s="223">
        <v>93084</v>
      </c>
      <c r="B10570" s="7" t="s">
        <v>10006</v>
      </c>
      <c r="C10570" s="60" t="s">
        <v>43</v>
      </c>
      <c r="D10570" s="61">
        <v>15.49</v>
      </c>
      <c r="E10570" s="224">
        <v>0.40799999999999997</v>
      </c>
    </row>
    <row r="10571" spans="1:5" x14ac:dyDescent="0.2">
      <c r="A10571" s="223">
        <v>103889</v>
      </c>
      <c r="B10571" s="7" t="s">
        <v>10007</v>
      </c>
      <c r="C10571" s="60" t="s">
        <v>43</v>
      </c>
      <c r="D10571" s="61">
        <v>19.809999999999999</v>
      </c>
      <c r="E10571" s="224">
        <v>0.53659999999999997</v>
      </c>
    </row>
    <row r="10572" spans="1:5" x14ac:dyDescent="0.2">
      <c r="A10572" s="223">
        <v>103820</v>
      </c>
      <c r="B10572" s="7" t="s">
        <v>10008</v>
      </c>
      <c r="C10572" s="60" t="s">
        <v>43</v>
      </c>
      <c r="D10572" s="61">
        <v>24.65</v>
      </c>
      <c r="E10572" s="224">
        <v>0.62029999999999996</v>
      </c>
    </row>
    <row r="10573" spans="1:5" x14ac:dyDescent="0.2">
      <c r="A10573" s="223">
        <v>103853</v>
      </c>
      <c r="B10573" s="7" t="s">
        <v>10009</v>
      </c>
      <c r="C10573" s="60" t="s">
        <v>43</v>
      </c>
      <c r="D10573" s="61">
        <v>20.46</v>
      </c>
      <c r="E10573" s="224">
        <v>0.54690000000000005</v>
      </c>
    </row>
    <row r="10574" spans="1:5" x14ac:dyDescent="0.2">
      <c r="A10574" s="223">
        <v>93107</v>
      </c>
      <c r="B10574" s="7" t="s">
        <v>10010</v>
      </c>
      <c r="C10574" s="60" t="s">
        <v>43</v>
      </c>
      <c r="D10574" s="61">
        <v>17.8</v>
      </c>
      <c r="E10574" s="224">
        <v>0.48199999999999998</v>
      </c>
    </row>
    <row r="10575" spans="1:5" x14ac:dyDescent="0.2">
      <c r="A10575" s="223">
        <v>93056</v>
      </c>
      <c r="B10575" s="7" t="s">
        <v>10011</v>
      </c>
      <c r="C10575" s="60" t="s">
        <v>43</v>
      </c>
      <c r="D10575" s="61">
        <v>18.5</v>
      </c>
      <c r="E10575" s="224">
        <v>0.22700000000000001</v>
      </c>
    </row>
    <row r="10576" spans="1:5" x14ac:dyDescent="0.2">
      <c r="A10576" s="223">
        <v>93090</v>
      </c>
      <c r="B10576" s="7" t="s">
        <v>10012</v>
      </c>
      <c r="C10576" s="60" t="s">
        <v>43</v>
      </c>
      <c r="D10576" s="61">
        <v>21.38</v>
      </c>
      <c r="E10576" s="224">
        <v>0.32969999999999999</v>
      </c>
    </row>
    <row r="10577" spans="1:5" x14ac:dyDescent="0.2">
      <c r="A10577" s="223">
        <v>103896</v>
      </c>
      <c r="B10577" s="7" t="s">
        <v>10013</v>
      </c>
      <c r="C10577" s="60" t="s">
        <v>43</v>
      </c>
      <c r="D10577" s="61">
        <v>26.38</v>
      </c>
      <c r="E10577" s="224">
        <v>0.45600000000000002</v>
      </c>
    </row>
    <row r="10578" spans="1:5" x14ac:dyDescent="0.2">
      <c r="A10578" s="223">
        <v>103827</v>
      </c>
      <c r="B10578" s="7" t="s">
        <v>10014</v>
      </c>
      <c r="C10578" s="60" t="s">
        <v>43</v>
      </c>
      <c r="D10578" s="61">
        <v>34.840000000000003</v>
      </c>
      <c r="E10578" s="224">
        <v>0.59560000000000002</v>
      </c>
    </row>
    <row r="10579" spans="1:5" x14ac:dyDescent="0.2">
      <c r="A10579" s="223">
        <v>103860</v>
      </c>
      <c r="B10579" s="7" t="s">
        <v>10015</v>
      </c>
      <c r="C10579" s="60" t="s">
        <v>43</v>
      </c>
      <c r="D10579" s="61">
        <v>28.04</v>
      </c>
      <c r="E10579" s="224">
        <v>0.48399999999999999</v>
      </c>
    </row>
    <row r="10580" spans="1:5" x14ac:dyDescent="0.2">
      <c r="A10580" s="223">
        <v>93113</v>
      </c>
      <c r="B10580" s="7" t="s">
        <v>10016</v>
      </c>
      <c r="C10580" s="60" t="s">
        <v>43</v>
      </c>
      <c r="D10580" s="61">
        <v>25.5</v>
      </c>
      <c r="E10580" s="224">
        <v>0.4345</v>
      </c>
    </row>
    <row r="10581" spans="1:5" x14ac:dyDescent="0.2">
      <c r="A10581" s="223">
        <v>93061</v>
      </c>
      <c r="B10581" s="7" t="s">
        <v>10017</v>
      </c>
      <c r="C10581" s="60" t="s">
        <v>43</v>
      </c>
      <c r="D10581" s="61">
        <v>35.04</v>
      </c>
      <c r="E10581" s="224">
        <v>0.15179999999999999</v>
      </c>
    </row>
    <row r="10582" spans="1:5" x14ac:dyDescent="0.2">
      <c r="A10582" s="223">
        <v>93064</v>
      </c>
      <c r="B10582" s="7" t="s">
        <v>10018</v>
      </c>
      <c r="C10582" s="60" t="s">
        <v>43</v>
      </c>
      <c r="D10582" s="61">
        <v>53.71</v>
      </c>
      <c r="E10582" s="224">
        <v>0.1193</v>
      </c>
    </row>
    <row r="10583" spans="1:5" x14ac:dyDescent="0.2">
      <c r="A10583" s="223">
        <v>93067</v>
      </c>
      <c r="B10583" s="7" t="s">
        <v>10019</v>
      </c>
      <c r="C10583" s="60" t="s">
        <v>43</v>
      </c>
      <c r="D10583" s="61">
        <v>79.89</v>
      </c>
      <c r="E10583" s="224">
        <v>0.1041</v>
      </c>
    </row>
    <row r="10584" spans="1:5" x14ac:dyDescent="0.2">
      <c r="A10584" s="223">
        <v>93070</v>
      </c>
      <c r="B10584" s="7" t="s">
        <v>10020</v>
      </c>
      <c r="C10584" s="60" t="s">
        <v>43</v>
      </c>
      <c r="D10584" s="61">
        <v>201.4</v>
      </c>
      <c r="E10584" s="224">
        <v>5.0700000000000002E-2</v>
      </c>
    </row>
    <row r="10585" spans="1:5" x14ac:dyDescent="0.2">
      <c r="A10585" s="223">
        <v>93117</v>
      </c>
      <c r="B10585" s="7" t="s">
        <v>10021</v>
      </c>
      <c r="C10585" s="60" t="s">
        <v>43</v>
      </c>
      <c r="D10585" s="61">
        <v>63.68</v>
      </c>
      <c r="E10585" s="224">
        <v>0.1215</v>
      </c>
    </row>
    <row r="10586" spans="1:5" x14ac:dyDescent="0.2">
      <c r="A10586" s="223">
        <v>93118</v>
      </c>
      <c r="B10586" s="7" t="s">
        <v>10022</v>
      </c>
      <c r="C10586" s="60" t="s">
        <v>43</v>
      </c>
      <c r="D10586" s="61">
        <v>93.89</v>
      </c>
      <c r="E10586" s="224">
        <v>0.12559999999999999</v>
      </c>
    </row>
    <row r="10587" spans="1:5" x14ac:dyDescent="0.2">
      <c r="A10587" s="223">
        <v>92317</v>
      </c>
      <c r="B10587" s="7" t="s">
        <v>10023</v>
      </c>
      <c r="C10587" s="60" t="s">
        <v>43</v>
      </c>
      <c r="D10587" s="61">
        <v>20.2</v>
      </c>
      <c r="E10587" s="224">
        <v>0.54359999999999997</v>
      </c>
    </row>
    <row r="10588" spans="1:5" x14ac:dyDescent="0.2">
      <c r="A10588" s="223">
        <v>92332</v>
      </c>
      <c r="B10588" s="7" t="s">
        <v>10024</v>
      </c>
      <c r="C10588" s="60" t="s">
        <v>43</v>
      </c>
      <c r="D10588" s="61">
        <v>20.58</v>
      </c>
      <c r="E10588" s="224">
        <v>0.55200000000000005</v>
      </c>
    </row>
    <row r="10589" spans="1:5" x14ac:dyDescent="0.2">
      <c r="A10589" s="223">
        <v>92299</v>
      </c>
      <c r="B10589" s="7" t="s">
        <v>10025</v>
      </c>
      <c r="C10589" s="60" t="s">
        <v>43</v>
      </c>
      <c r="D10589" s="61">
        <v>25.36</v>
      </c>
      <c r="E10589" s="224">
        <v>0.25750000000000001</v>
      </c>
    </row>
    <row r="10590" spans="1:5" x14ac:dyDescent="0.2">
      <c r="A10590" s="223">
        <v>92318</v>
      </c>
      <c r="B10590" s="7" t="s">
        <v>10026</v>
      </c>
      <c r="C10590" s="60" t="s">
        <v>43</v>
      </c>
      <c r="D10590" s="61">
        <v>31.56</v>
      </c>
      <c r="E10590" s="224">
        <v>0.40150000000000002</v>
      </c>
    </row>
    <row r="10591" spans="1:5" x14ac:dyDescent="0.2">
      <c r="A10591" s="223">
        <v>103833</v>
      </c>
      <c r="B10591" s="7" t="s">
        <v>10027</v>
      </c>
      <c r="C10591" s="60" t="s">
        <v>43</v>
      </c>
      <c r="D10591" s="61">
        <v>49.77</v>
      </c>
      <c r="E10591" s="224">
        <v>0.61460000000000004</v>
      </c>
    </row>
    <row r="10592" spans="1:5" x14ac:dyDescent="0.2">
      <c r="A10592" s="223">
        <v>92333</v>
      </c>
      <c r="B10592" s="7" t="s">
        <v>10028</v>
      </c>
      <c r="C10592" s="60" t="s">
        <v>43</v>
      </c>
      <c r="D10592" s="61">
        <v>36.15</v>
      </c>
      <c r="E10592" s="224">
        <v>0.47520000000000001</v>
      </c>
    </row>
    <row r="10593" spans="1:5" x14ac:dyDescent="0.2">
      <c r="A10593" s="223">
        <v>92300</v>
      </c>
      <c r="B10593" s="7" t="s">
        <v>10029</v>
      </c>
      <c r="C10593" s="60" t="s">
        <v>43</v>
      </c>
      <c r="D10593" s="61">
        <v>38.61</v>
      </c>
      <c r="E10593" s="224">
        <v>0.21809999999999999</v>
      </c>
    </row>
    <row r="10594" spans="1:5" x14ac:dyDescent="0.2">
      <c r="A10594" s="223">
        <v>92319</v>
      </c>
      <c r="B10594" s="7" t="s">
        <v>10030</v>
      </c>
      <c r="C10594" s="60" t="s">
        <v>43</v>
      </c>
      <c r="D10594" s="61">
        <v>44.35</v>
      </c>
      <c r="E10594" s="224">
        <v>0.31819999999999998</v>
      </c>
    </row>
    <row r="10595" spans="1:5" x14ac:dyDescent="0.2">
      <c r="A10595" s="223">
        <v>92334</v>
      </c>
      <c r="B10595" s="7" t="s">
        <v>10031</v>
      </c>
      <c r="C10595" s="60" t="s">
        <v>43</v>
      </c>
      <c r="D10595" s="61">
        <v>52.53</v>
      </c>
      <c r="E10595" s="224">
        <v>0.42199999999999999</v>
      </c>
    </row>
    <row r="10596" spans="1:5" x14ac:dyDescent="0.2">
      <c r="A10596" s="223">
        <v>92301</v>
      </c>
      <c r="B10596" s="7" t="s">
        <v>10032</v>
      </c>
      <c r="C10596" s="60" t="s">
        <v>43</v>
      </c>
      <c r="D10596" s="61">
        <v>76.41</v>
      </c>
      <c r="E10596" s="224">
        <v>0.1391</v>
      </c>
    </row>
    <row r="10597" spans="1:5" x14ac:dyDescent="0.2">
      <c r="A10597" s="223">
        <v>92302</v>
      </c>
      <c r="B10597" s="7" t="s">
        <v>10033</v>
      </c>
      <c r="C10597" s="60" t="s">
        <v>43</v>
      </c>
      <c r="D10597" s="61">
        <v>100.93</v>
      </c>
      <c r="E10597" s="224">
        <v>0.12720000000000001</v>
      </c>
    </row>
    <row r="10598" spans="1:5" x14ac:dyDescent="0.2">
      <c r="A10598" s="223">
        <v>92303</v>
      </c>
      <c r="B10598" s="7" t="s">
        <v>10034</v>
      </c>
      <c r="C10598" s="60" t="s">
        <v>43</v>
      </c>
      <c r="D10598" s="61">
        <v>185.23</v>
      </c>
      <c r="E10598" s="224">
        <v>8.9800000000000005E-2</v>
      </c>
    </row>
    <row r="10599" spans="1:5" x14ac:dyDescent="0.2">
      <c r="A10599" s="223">
        <v>92304</v>
      </c>
      <c r="B10599" s="7" t="s">
        <v>10035</v>
      </c>
      <c r="C10599" s="60" t="s">
        <v>43</v>
      </c>
      <c r="D10599" s="61">
        <v>480.68</v>
      </c>
      <c r="E10599" s="224">
        <v>4.2500000000000003E-2</v>
      </c>
    </row>
    <row r="10600" spans="1:5" x14ac:dyDescent="0.2">
      <c r="A10600" s="223">
        <v>103835</v>
      </c>
      <c r="B10600" s="7" t="s">
        <v>10036</v>
      </c>
      <c r="C10600" s="60" t="s">
        <v>23</v>
      </c>
      <c r="D10600" s="61">
        <v>69.099999999999994</v>
      </c>
      <c r="E10600" s="224">
        <v>0.23200000000000001</v>
      </c>
    </row>
    <row r="10601" spans="1:5" x14ac:dyDescent="0.2">
      <c r="A10601" s="223">
        <v>92308</v>
      </c>
      <c r="B10601" s="7" t="s">
        <v>10037</v>
      </c>
      <c r="C10601" s="60" t="s">
        <v>23</v>
      </c>
      <c r="D10601" s="61">
        <v>58.63</v>
      </c>
      <c r="E10601" s="224">
        <v>0.19989999999999999</v>
      </c>
    </row>
    <row r="10602" spans="1:5" x14ac:dyDescent="0.2">
      <c r="A10602" s="223">
        <v>103871</v>
      </c>
      <c r="B10602" s="7" t="s">
        <v>10038</v>
      </c>
      <c r="C10602" s="60" t="s">
        <v>23</v>
      </c>
      <c r="D10602" s="61">
        <v>68.91</v>
      </c>
      <c r="E10602" s="224">
        <v>0.31929999999999997</v>
      </c>
    </row>
    <row r="10603" spans="1:5" x14ac:dyDescent="0.2">
      <c r="A10603" s="223">
        <v>92323</v>
      </c>
      <c r="B10603" s="7" t="s">
        <v>10039</v>
      </c>
      <c r="C10603" s="60" t="s">
        <v>23</v>
      </c>
      <c r="D10603" s="61">
        <v>68.34</v>
      </c>
      <c r="E10603" s="224">
        <v>0.31359999999999999</v>
      </c>
    </row>
    <row r="10604" spans="1:5" x14ac:dyDescent="0.2">
      <c r="A10604" s="223">
        <v>92305</v>
      </c>
      <c r="B10604" s="7" t="s">
        <v>10040</v>
      </c>
      <c r="C10604" s="60" t="s">
        <v>23</v>
      </c>
      <c r="D10604" s="61">
        <v>41.76</v>
      </c>
      <c r="E10604" s="224">
        <v>0.17910000000000001</v>
      </c>
    </row>
    <row r="10605" spans="1:5" x14ac:dyDescent="0.2">
      <c r="A10605" s="223">
        <v>103868</v>
      </c>
      <c r="B10605" s="7" t="s">
        <v>10041</v>
      </c>
      <c r="C10605" s="60" t="s">
        <v>23</v>
      </c>
      <c r="D10605" s="61">
        <v>55.23</v>
      </c>
      <c r="E10605" s="224">
        <v>0.37930000000000003</v>
      </c>
    </row>
    <row r="10606" spans="1:5" x14ac:dyDescent="0.2">
      <c r="A10606" s="223">
        <v>103802</v>
      </c>
      <c r="B10606" s="7" t="s">
        <v>10042</v>
      </c>
      <c r="C10606" s="60" t="s">
        <v>23</v>
      </c>
      <c r="D10606" s="61">
        <v>44.21</v>
      </c>
      <c r="E10606" s="224">
        <v>0.22459999999999999</v>
      </c>
    </row>
    <row r="10607" spans="1:5" x14ac:dyDescent="0.2">
      <c r="A10607" s="223">
        <v>92320</v>
      </c>
      <c r="B10607" s="7" t="s">
        <v>10043</v>
      </c>
      <c r="C10607" s="60" t="s">
        <v>23</v>
      </c>
      <c r="D10607" s="61">
        <v>54.54</v>
      </c>
      <c r="E10607" s="224">
        <v>0.3715</v>
      </c>
    </row>
    <row r="10608" spans="1:5" x14ac:dyDescent="0.2">
      <c r="A10608" s="223">
        <v>97335</v>
      </c>
      <c r="B10608" s="7" t="s">
        <v>10044</v>
      </c>
      <c r="C10608" s="60" t="s">
        <v>23</v>
      </c>
      <c r="D10608" s="61">
        <v>88.3</v>
      </c>
      <c r="E10608" s="224">
        <v>2.7300000000000001E-2</v>
      </c>
    </row>
    <row r="10609" spans="1:5" x14ac:dyDescent="0.2">
      <c r="A10609" s="223">
        <v>103836</v>
      </c>
      <c r="B10609" s="7" t="s">
        <v>10045</v>
      </c>
      <c r="C10609" s="60" t="s">
        <v>23</v>
      </c>
      <c r="D10609" s="61">
        <v>107.24</v>
      </c>
      <c r="E10609" s="224">
        <v>0.1991</v>
      </c>
    </row>
    <row r="10610" spans="1:5" x14ac:dyDescent="0.2">
      <c r="A10610" s="223">
        <v>92281</v>
      </c>
      <c r="B10610" s="7" t="s">
        <v>10046</v>
      </c>
      <c r="C10610" s="60" t="s">
        <v>23</v>
      </c>
      <c r="D10610" s="61">
        <v>124.92</v>
      </c>
      <c r="E10610" s="224">
        <v>2.8500000000000001E-2</v>
      </c>
    </row>
    <row r="10611" spans="1:5" x14ac:dyDescent="0.2">
      <c r="A10611" s="223">
        <v>92309</v>
      </c>
      <c r="B10611" s="7" t="s">
        <v>10047</v>
      </c>
      <c r="C10611" s="60" t="s">
        <v>23</v>
      </c>
      <c r="D10611" s="61">
        <v>134.24</v>
      </c>
      <c r="E10611" s="224">
        <v>9.5899999999999999E-2</v>
      </c>
    </row>
    <row r="10612" spans="1:5" x14ac:dyDescent="0.2">
      <c r="A10612" s="223">
        <v>103872</v>
      </c>
      <c r="B10612" s="7" t="s">
        <v>10048</v>
      </c>
      <c r="C10612" s="60" t="s">
        <v>23</v>
      </c>
      <c r="D10612" s="61">
        <v>147.15</v>
      </c>
      <c r="E10612" s="224">
        <v>0.17530000000000001</v>
      </c>
    </row>
    <row r="10613" spans="1:5" x14ac:dyDescent="0.2">
      <c r="A10613" s="223">
        <v>92324</v>
      </c>
      <c r="B10613" s="7" t="s">
        <v>10049</v>
      </c>
      <c r="C10613" s="60" t="s">
        <v>23</v>
      </c>
      <c r="D10613" s="61">
        <v>153.16999999999999</v>
      </c>
      <c r="E10613" s="224">
        <v>0.2077</v>
      </c>
    </row>
    <row r="10614" spans="1:5" x14ac:dyDescent="0.2">
      <c r="A10614" s="223">
        <v>92275</v>
      </c>
      <c r="B10614" s="7" t="s">
        <v>10050</v>
      </c>
      <c r="C10614" s="60" t="s">
        <v>23</v>
      </c>
      <c r="D10614" s="61">
        <v>61.38</v>
      </c>
      <c r="E10614" s="224">
        <v>3.9300000000000002E-2</v>
      </c>
    </row>
    <row r="10615" spans="1:5" x14ac:dyDescent="0.2">
      <c r="A10615" s="223">
        <v>92306</v>
      </c>
      <c r="B10615" s="7" t="s">
        <v>10051</v>
      </c>
      <c r="C10615" s="60" t="s">
        <v>23</v>
      </c>
      <c r="D10615" s="61">
        <v>67.599999999999994</v>
      </c>
      <c r="E10615" s="224">
        <v>0.12770000000000001</v>
      </c>
    </row>
    <row r="10616" spans="1:5" x14ac:dyDescent="0.2">
      <c r="A10616" s="223">
        <v>103869</v>
      </c>
      <c r="B10616" s="7" t="s">
        <v>10052</v>
      </c>
      <c r="C10616" s="60" t="s">
        <v>23</v>
      </c>
      <c r="D10616" s="61">
        <v>83.71</v>
      </c>
      <c r="E10616" s="224">
        <v>0.29549999999999998</v>
      </c>
    </row>
    <row r="10617" spans="1:5" x14ac:dyDescent="0.2">
      <c r="A10617" s="223">
        <v>103803</v>
      </c>
      <c r="B10617" s="7" t="s">
        <v>10053</v>
      </c>
      <c r="C10617" s="60" t="s">
        <v>23</v>
      </c>
      <c r="D10617" s="61">
        <v>75.989999999999995</v>
      </c>
      <c r="E10617" s="224">
        <v>0.224</v>
      </c>
    </row>
    <row r="10618" spans="1:5" x14ac:dyDescent="0.2">
      <c r="A10618" s="223">
        <v>92321</v>
      </c>
      <c r="B10618" s="7" t="s">
        <v>10054</v>
      </c>
      <c r="C10618" s="60" t="s">
        <v>23</v>
      </c>
      <c r="D10618" s="61">
        <v>89.6</v>
      </c>
      <c r="E10618" s="224">
        <v>0.34189999999999998</v>
      </c>
    </row>
    <row r="10619" spans="1:5" x14ac:dyDescent="0.2">
      <c r="A10619" s="223">
        <v>97336</v>
      </c>
      <c r="B10619" s="7" t="s">
        <v>10055</v>
      </c>
      <c r="C10619" s="60" t="s">
        <v>23</v>
      </c>
      <c r="D10619" s="61">
        <v>112.36</v>
      </c>
      <c r="E10619" s="224">
        <v>2.7699999999999999E-2</v>
      </c>
    </row>
    <row r="10620" spans="1:5" x14ac:dyDescent="0.2">
      <c r="A10620" s="223">
        <v>103837</v>
      </c>
      <c r="B10620" s="7" t="s">
        <v>10056</v>
      </c>
      <c r="C10620" s="60" t="s">
        <v>23</v>
      </c>
      <c r="D10620" s="61">
        <v>135.19</v>
      </c>
      <c r="E10620" s="224">
        <v>0.19189999999999999</v>
      </c>
    </row>
    <row r="10621" spans="1:5" x14ac:dyDescent="0.2">
      <c r="A10621" s="223">
        <v>92282</v>
      </c>
      <c r="B10621" s="7" t="s">
        <v>10057</v>
      </c>
      <c r="C10621" s="60" t="s">
        <v>23</v>
      </c>
      <c r="D10621" s="61">
        <v>144.06</v>
      </c>
      <c r="E10621" s="224">
        <v>2.9600000000000001E-2</v>
      </c>
    </row>
    <row r="10622" spans="1:5" x14ac:dyDescent="0.2">
      <c r="A10622" s="223">
        <v>92310</v>
      </c>
      <c r="B10622" s="7" t="s">
        <v>10058</v>
      </c>
      <c r="C10622" s="60" t="s">
        <v>23</v>
      </c>
      <c r="D10622" s="61">
        <v>153.66</v>
      </c>
      <c r="E10622" s="224">
        <v>9.0200000000000002E-2</v>
      </c>
    </row>
    <row r="10623" spans="1:5" x14ac:dyDescent="0.2">
      <c r="A10623" s="223">
        <v>103873</v>
      </c>
      <c r="B10623" s="7" t="s">
        <v>10059</v>
      </c>
      <c r="C10623" s="60" t="s">
        <v>23</v>
      </c>
      <c r="D10623" s="61">
        <v>168.84</v>
      </c>
      <c r="E10623" s="224">
        <v>0.17199999999999999</v>
      </c>
    </row>
    <row r="10624" spans="1:5" x14ac:dyDescent="0.2">
      <c r="A10624" s="223">
        <v>92325</v>
      </c>
      <c r="B10624" s="7" t="s">
        <v>10060</v>
      </c>
      <c r="C10624" s="60" t="s">
        <v>23</v>
      </c>
      <c r="D10624" s="61">
        <v>180.51</v>
      </c>
      <c r="E10624" s="224">
        <v>0.22550000000000001</v>
      </c>
    </row>
    <row r="10625" spans="1:5" x14ac:dyDescent="0.2">
      <c r="A10625" s="223">
        <v>92276</v>
      </c>
      <c r="B10625" s="7" t="s">
        <v>10061</v>
      </c>
      <c r="C10625" s="60" t="s">
        <v>23</v>
      </c>
      <c r="D10625" s="61">
        <v>77.95</v>
      </c>
      <c r="E10625" s="224">
        <v>3.9899999999999998E-2</v>
      </c>
    </row>
    <row r="10626" spans="1:5" x14ac:dyDescent="0.2">
      <c r="A10626" s="223">
        <v>92307</v>
      </c>
      <c r="B10626" s="7" t="s">
        <v>10062</v>
      </c>
      <c r="C10626" s="60" t="s">
        <v>23</v>
      </c>
      <c r="D10626" s="61">
        <v>84.46</v>
      </c>
      <c r="E10626" s="224">
        <v>0.1139</v>
      </c>
    </row>
    <row r="10627" spans="1:5" x14ac:dyDescent="0.2">
      <c r="A10627" s="223">
        <v>103870</v>
      </c>
      <c r="B10627" s="7" t="s">
        <v>10063</v>
      </c>
      <c r="C10627" s="60" t="s">
        <v>23</v>
      </c>
      <c r="D10627" s="61">
        <v>102.84</v>
      </c>
      <c r="E10627" s="224">
        <v>0.27229999999999999</v>
      </c>
    </row>
    <row r="10628" spans="1:5" x14ac:dyDescent="0.2">
      <c r="A10628" s="223">
        <v>103804</v>
      </c>
      <c r="B10628" s="7" t="s">
        <v>10064</v>
      </c>
      <c r="C10628" s="60" t="s">
        <v>23</v>
      </c>
      <c r="D10628" s="61">
        <v>91.86</v>
      </c>
      <c r="E10628" s="224">
        <v>0.18529999999999999</v>
      </c>
    </row>
    <row r="10629" spans="1:5" x14ac:dyDescent="0.2">
      <c r="A10629" s="223">
        <v>92322</v>
      </c>
      <c r="B10629" s="7" t="s">
        <v>10065</v>
      </c>
      <c r="C10629" s="60" t="s">
        <v>23</v>
      </c>
      <c r="D10629" s="61">
        <v>114.37</v>
      </c>
      <c r="E10629" s="224">
        <v>0.34560000000000002</v>
      </c>
    </row>
    <row r="10630" spans="1:5" x14ac:dyDescent="0.2">
      <c r="A10630" s="223">
        <v>97337</v>
      </c>
      <c r="B10630" s="7" t="s">
        <v>10066</v>
      </c>
      <c r="C10630" s="60" t="s">
        <v>23</v>
      </c>
      <c r="D10630" s="61">
        <v>168.95</v>
      </c>
      <c r="E10630" s="224">
        <v>2.3300000000000001E-2</v>
      </c>
    </row>
    <row r="10631" spans="1:5" x14ac:dyDescent="0.2">
      <c r="A10631" s="223">
        <v>92283</v>
      </c>
      <c r="B10631" s="7" t="s">
        <v>10067</v>
      </c>
      <c r="C10631" s="60" t="s">
        <v>23</v>
      </c>
      <c r="D10631" s="61">
        <v>196.1</v>
      </c>
      <c r="E10631" s="224">
        <v>2.5899999999999999E-2</v>
      </c>
    </row>
    <row r="10632" spans="1:5" x14ac:dyDescent="0.2">
      <c r="A10632" s="223">
        <v>92277</v>
      </c>
      <c r="B10632" s="7" t="s">
        <v>10068</v>
      </c>
      <c r="C10632" s="60" t="s">
        <v>23</v>
      </c>
      <c r="D10632" s="61">
        <v>112.63</v>
      </c>
      <c r="E10632" s="224">
        <v>3.49E-2</v>
      </c>
    </row>
    <row r="10633" spans="1:5" x14ac:dyDescent="0.2">
      <c r="A10633" s="223">
        <v>97338</v>
      </c>
      <c r="B10633" s="7" t="s">
        <v>10069</v>
      </c>
      <c r="C10633" s="60" t="s">
        <v>23</v>
      </c>
      <c r="D10633" s="61">
        <v>203.29</v>
      </c>
      <c r="E10633" s="224">
        <v>2.3400000000000001E-2</v>
      </c>
    </row>
    <row r="10634" spans="1:5" x14ac:dyDescent="0.2">
      <c r="A10634" s="223">
        <v>92284</v>
      </c>
      <c r="B10634" s="7" t="s">
        <v>10070</v>
      </c>
      <c r="C10634" s="60" t="s">
        <v>23</v>
      </c>
      <c r="D10634" s="61">
        <v>246.6</v>
      </c>
      <c r="E10634" s="224">
        <v>2.3900000000000001E-2</v>
      </c>
    </row>
    <row r="10635" spans="1:5" x14ac:dyDescent="0.2">
      <c r="A10635" s="223">
        <v>92278</v>
      </c>
      <c r="B10635" s="7" t="s">
        <v>10071</v>
      </c>
      <c r="C10635" s="60" t="s">
        <v>23</v>
      </c>
      <c r="D10635" s="61">
        <v>151.53</v>
      </c>
      <c r="E10635" s="224">
        <v>3.1399999999999997E-2</v>
      </c>
    </row>
    <row r="10636" spans="1:5" x14ac:dyDescent="0.2">
      <c r="A10636" s="223">
        <v>97339</v>
      </c>
      <c r="B10636" s="7" t="s">
        <v>10072</v>
      </c>
      <c r="C10636" s="60" t="s">
        <v>23</v>
      </c>
      <c r="D10636" s="61">
        <v>219.01</v>
      </c>
      <c r="E10636" s="224">
        <v>2.81E-2</v>
      </c>
    </row>
    <row r="10637" spans="1:5" x14ac:dyDescent="0.2">
      <c r="A10637" s="223">
        <v>92285</v>
      </c>
      <c r="B10637" s="7" t="s">
        <v>10073</v>
      </c>
      <c r="C10637" s="60" t="s">
        <v>23</v>
      </c>
      <c r="D10637" s="61">
        <v>332.59</v>
      </c>
      <c r="E10637" s="224">
        <v>2.1899999999999999E-2</v>
      </c>
    </row>
    <row r="10638" spans="1:5" x14ac:dyDescent="0.2">
      <c r="A10638" s="223">
        <v>92279</v>
      </c>
      <c r="B10638" s="7" t="s">
        <v>10074</v>
      </c>
      <c r="C10638" s="60" t="s">
        <v>23</v>
      </c>
      <c r="D10638" s="61">
        <v>219.01</v>
      </c>
      <c r="E10638" s="224">
        <v>2.81E-2</v>
      </c>
    </row>
    <row r="10639" spans="1:5" x14ac:dyDescent="0.2">
      <c r="A10639" s="223">
        <v>97340</v>
      </c>
      <c r="B10639" s="7" t="s">
        <v>10075</v>
      </c>
      <c r="C10639" s="60" t="s">
        <v>23</v>
      </c>
      <c r="D10639" s="61">
        <v>220.42</v>
      </c>
      <c r="E10639" s="224">
        <v>3.4299999999999997E-2</v>
      </c>
    </row>
    <row r="10640" spans="1:5" x14ac:dyDescent="0.2">
      <c r="A10640" s="223">
        <v>92286</v>
      </c>
      <c r="B10640" s="7" t="s">
        <v>10076</v>
      </c>
      <c r="C10640" s="60" t="s">
        <v>23</v>
      </c>
      <c r="D10640" s="61">
        <v>422.6</v>
      </c>
      <c r="E10640" s="224">
        <v>2.06E-2</v>
      </c>
    </row>
    <row r="10641" spans="1:5" x14ac:dyDescent="0.2">
      <c r="A10641" s="223">
        <v>92280</v>
      </c>
      <c r="B10641" s="7" t="s">
        <v>10077</v>
      </c>
      <c r="C10641" s="60" t="s">
        <v>23</v>
      </c>
      <c r="D10641" s="61">
        <v>307.44</v>
      </c>
      <c r="E10641" s="224">
        <v>2.46E-2</v>
      </c>
    </row>
    <row r="10642" spans="1:5" x14ac:dyDescent="0.2">
      <c r="A10642" s="223">
        <v>103901</v>
      </c>
      <c r="B10642" s="7" t="s">
        <v>10078</v>
      </c>
      <c r="C10642" s="60" t="s">
        <v>43</v>
      </c>
      <c r="D10642" s="61">
        <v>27.24</v>
      </c>
      <c r="E10642" s="224">
        <v>0.66120000000000001</v>
      </c>
    </row>
    <row r="10643" spans="1:5" x14ac:dyDescent="0.2">
      <c r="A10643" s="223">
        <v>103832</v>
      </c>
      <c r="B10643" s="7" t="s">
        <v>10079</v>
      </c>
      <c r="C10643" s="60" t="s">
        <v>43</v>
      </c>
      <c r="D10643" s="61">
        <v>27.17</v>
      </c>
      <c r="E10643" s="224">
        <v>0.65659999999999996</v>
      </c>
    </row>
    <row r="10644" spans="1:5" x14ac:dyDescent="0.2">
      <c r="A10644" s="223">
        <v>103865</v>
      </c>
      <c r="B10644" s="7" t="s">
        <v>10080</v>
      </c>
      <c r="C10644" s="60" t="s">
        <v>43</v>
      </c>
      <c r="D10644" s="61">
        <v>26.1</v>
      </c>
      <c r="E10644" s="224">
        <v>0.64329999999999998</v>
      </c>
    </row>
    <row r="10645" spans="1:5" x14ac:dyDescent="0.2">
      <c r="A10645" s="223">
        <v>103902</v>
      </c>
      <c r="B10645" s="7" t="s">
        <v>10081</v>
      </c>
      <c r="C10645" s="60" t="s">
        <v>43</v>
      </c>
      <c r="D10645" s="61">
        <v>40.200000000000003</v>
      </c>
      <c r="E10645" s="224">
        <v>0.52939999999999998</v>
      </c>
    </row>
    <row r="10646" spans="1:5" x14ac:dyDescent="0.2">
      <c r="A10646" s="223">
        <v>103866</v>
      </c>
      <c r="B10646" s="7" t="s">
        <v>10082</v>
      </c>
      <c r="C10646" s="60" t="s">
        <v>43</v>
      </c>
      <c r="D10646" s="61">
        <v>41.43</v>
      </c>
      <c r="E10646" s="224">
        <v>0.54020000000000001</v>
      </c>
    </row>
    <row r="10647" spans="1:5" x14ac:dyDescent="0.2">
      <c r="A10647" s="223">
        <v>103903</v>
      </c>
      <c r="B10647" s="7" t="s">
        <v>10083</v>
      </c>
      <c r="C10647" s="60" t="s">
        <v>43</v>
      </c>
      <c r="D10647" s="61">
        <v>54.34</v>
      </c>
      <c r="E10647" s="224">
        <v>0.443</v>
      </c>
    </row>
    <row r="10648" spans="1:5" x14ac:dyDescent="0.2">
      <c r="A10648" s="223">
        <v>103834</v>
      </c>
      <c r="B10648" s="7" t="s">
        <v>10084</v>
      </c>
      <c r="C10648" s="60" t="s">
        <v>43</v>
      </c>
      <c r="D10648" s="61">
        <v>72.19</v>
      </c>
      <c r="E10648" s="224">
        <v>0.57509999999999994</v>
      </c>
    </row>
    <row r="10649" spans="1:5" x14ac:dyDescent="0.2">
      <c r="A10649" s="223">
        <v>103867</v>
      </c>
      <c r="B10649" s="7" t="s">
        <v>10085</v>
      </c>
      <c r="C10649" s="60" t="s">
        <v>43</v>
      </c>
      <c r="D10649" s="61">
        <v>57.6</v>
      </c>
      <c r="E10649" s="224">
        <v>0.47149999999999997</v>
      </c>
    </row>
    <row r="10650" spans="1:5" x14ac:dyDescent="0.2">
      <c r="A10650" s="223">
        <v>105113</v>
      </c>
      <c r="B10650" s="7" t="s">
        <v>10086</v>
      </c>
      <c r="C10650" s="60" t="s">
        <v>43</v>
      </c>
      <c r="D10650" s="61">
        <v>9184.09</v>
      </c>
      <c r="E10650" s="224">
        <v>0.24759999999999999</v>
      </c>
    </row>
    <row r="10651" spans="1:5" x14ac:dyDescent="0.2">
      <c r="A10651" s="223">
        <v>98461</v>
      </c>
      <c r="B10651" s="7" t="s">
        <v>10087</v>
      </c>
      <c r="C10651" s="60" t="s">
        <v>43</v>
      </c>
      <c r="D10651" s="61">
        <v>6922.26</v>
      </c>
      <c r="E10651" s="224">
        <v>0.24709999999999999</v>
      </c>
    </row>
    <row r="10652" spans="1:5" x14ac:dyDescent="0.2">
      <c r="A10652" s="223">
        <v>98462</v>
      </c>
      <c r="B10652" s="7" t="s">
        <v>10088</v>
      </c>
      <c r="C10652" s="60" t="s">
        <v>43</v>
      </c>
      <c r="D10652" s="61">
        <v>11947.91</v>
      </c>
      <c r="E10652" s="224">
        <v>0.2482</v>
      </c>
    </row>
    <row r="10653" spans="1:5" x14ac:dyDescent="0.2">
      <c r="A10653" s="223">
        <v>105130</v>
      </c>
      <c r="B10653" s="7" t="s">
        <v>10089</v>
      </c>
      <c r="C10653" s="60" t="s">
        <v>23</v>
      </c>
      <c r="D10653" s="61">
        <v>28.51</v>
      </c>
      <c r="E10653" s="224">
        <v>0.6784</v>
      </c>
    </row>
    <row r="10654" spans="1:5" x14ac:dyDescent="0.2">
      <c r="A10654" s="223">
        <v>105114</v>
      </c>
      <c r="B10654" s="7" t="s">
        <v>10090</v>
      </c>
      <c r="C10654" s="60" t="s">
        <v>24</v>
      </c>
      <c r="D10654" s="61">
        <v>1877.38</v>
      </c>
      <c r="E10654" s="224">
        <v>0.59989999999999999</v>
      </c>
    </row>
    <row r="10655" spans="1:5" x14ac:dyDescent="0.2">
      <c r="A10655" s="223">
        <v>105127</v>
      </c>
      <c r="B10655" s="7" t="s">
        <v>10091</v>
      </c>
      <c r="C10655" s="60" t="s">
        <v>23</v>
      </c>
      <c r="D10655" s="61">
        <v>27.98</v>
      </c>
      <c r="E10655" s="224">
        <v>0.16370000000000001</v>
      </c>
    </row>
    <row r="10656" spans="1:5" x14ac:dyDescent="0.2">
      <c r="A10656" s="223">
        <v>105128</v>
      </c>
      <c r="B10656" s="7" t="s">
        <v>10092</v>
      </c>
      <c r="C10656" s="60" t="s">
        <v>23</v>
      </c>
      <c r="D10656" s="61">
        <v>88.03</v>
      </c>
      <c r="E10656" s="224">
        <v>0.29299999999999998</v>
      </c>
    </row>
    <row r="10657" spans="1:5" x14ac:dyDescent="0.2">
      <c r="A10657" s="223">
        <v>105126</v>
      </c>
      <c r="B10657" s="7" t="s">
        <v>10093</v>
      </c>
      <c r="C10657" s="60" t="s">
        <v>23</v>
      </c>
      <c r="D10657" s="61">
        <v>29.3</v>
      </c>
      <c r="E10657" s="224">
        <v>0.1898</v>
      </c>
    </row>
    <row r="10658" spans="1:5" x14ac:dyDescent="0.2">
      <c r="A10658" s="223">
        <v>105116</v>
      </c>
      <c r="B10658" s="7" t="s">
        <v>10094</v>
      </c>
      <c r="C10658" s="60" t="s">
        <v>43</v>
      </c>
      <c r="D10658" s="61">
        <v>12.49</v>
      </c>
      <c r="E10658" s="224">
        <v>1</v>
      </c>
    </row>
    <row r="10659" spans="1:5" x14ac:dyDescent="0.2">
      <c r="A10659" s="223">
        <v>105115</v>
      </c>
      <c r="B10659" s="7" t="s">
        <v>10095</v>
      </c>
      <c r="C10659" s="60" t="s">
        <v>43</v>
      </c>
      <c r="D10659" s="61">
        <v>136.19</v>
      </c>
      <c r="E10659" s="224">
        <v>0.52569999999999995</v>
      </c>
    </row>
    <row r="10660" spans="1:5" x14ac:dyDescent="0.2">
      <c r="A10660" s="223">
        <v>98453</v>
      </c>
      <c r="B10660" s="7" t="s">
        <v>10096</v>
      </c>
      <c r="C10660" s="60" t="s">
        <v>410</v>
      </c>
      <c r="D10660" s="61">
        <v>171.39</v>
      </c>
      <c r="E10660" s="224">
        <v>0.36149999999999999</v>
      </c>
    </row>
    <row r="10661" spans="1:5" x14ac:dyDescent="0.2">
      <c r="A10661" s="223">
        <v>98454</v>
      </c>
      <c r="B10661" s="7" t="s">
        <v>10097</v>
      </c>
      <c r="C10661" s="60" t="s">
        <v>410</v>
      </c>
      <c r="D10661" s="61">
        <v>210.38</v>
      </c>
      <c r="E10661" s="224">
        <v>0.44209999999999999</v>
      </c>
    </row>
    <row r="10662" spans="1:5" x14ac:dyDescent="0.2">
      <c r="A10662" s="223">
        <v>98449</v>
      </c>
      <c r="B10662" s="7" t="s">
        <v>10098</v>
      </c>
      <c r="C10662" s="60" t="s">
        <v>410</v>
      </c>
      <c r="D10662" s="61">
        <v>150.68</v>
      </c>
      <c r="E10662" s="224">
        <v>0.31109999999999999</v>
      </c>
    </row>
    <row r="10663" spans="1:5" x14ac:dyDescent="0.2">
      <c r="A10663" s="223">
        <v>98455</v>
      </c>
      <c r="B10663" s="7" t="s">
        <v>10099</v>
      </c>
      <c r="C10663" s="60" t="s">
        <v>410</v>
      </c>
      <c r="D10663" s="61">
        <v>142.28</v>
      </c>
      <c r="E10663" s="224">
        <v>0.249</v>
      </c>
    </row>
    <row r="10664" spans="1:5" x14ac:dyDescent="0.2">
      <c r="A10664" s="223">
        <v>98456</v>
      </c>
      <c r="B10664" s="7" t="s">
        <v>10100</v>
      </c>
      <c r="C10664" s="60" t="s">
        <v>410</v>
      </c>
      <c r="D10664" s="61">
        <v>175.1</v>
      </c>
      <c r="E10664" s="224">
        <v>0.3427</v>
      </c>
    </row>
    <row r="10665" spans="1:5" x14ac:dyDescent="0.2">
      <c r="A10665" s="223">
        <v>98451</v>
      </c>
      <c r="B10665" s="7" t="s">
        <v>10101</v>
      </c>
      <c r="C10665" s="60" t="s">
        <v>410</v>
      </c>
      <c r="D10665" s="61">
        <v>126.08</v>
      </c>
      <c r="E10665" s="224">
        <v>0.1953</v>
      </c>
    </row>
    <row r="10666" spans="1:5" x14ac:dyDescent="0.2">
      <c r="A10666" s="223">
        <v>98445</v>
      </c>
      <c r="B10666" s="7" t="s">
        <v>10102</v>
      </c>
      <c r="C10666" s="60" t="s">
        <v>410</v>
      </c>
      <c r="D10666" s="61">
        <v>119.92</v>
      </c>
      <c r="E10666" s="224">
        <v>0.44259999999999999</v>
      </c>
    </row>
    <row r="10667" spans="1:5" x14ac:dyDescent="0.2">
      <c r="A10667" s="223">
        <v>98446</v>
      </c>
      <c r="B10667" s="7" t="s">
        <v>10103</v>
      </c>
      <c r="C10667" s="60" t="s">
        <v>410</v>
      </c>
      <c r="D10667" s="61">
        <v>150.85</v>
      </c>
      <c r="E10667" s="224">
        <v>0.50590000000000002</v>
      </c>
    </row>
    <row r="10668" spans="1:5" x14ac:dyDescent="0.2">
      <c r="A10668" s="223">
        <v>98441</v>
      </c>
      <c r="B10668" s="7" t="s">
        <v>10104</v>
      </c>
      <c r="C10668" s="60" t="s">
        <v>410</v>
      </c>
      <c r="D10668" s="61">
        <v>103.42</v>
      </c>
      <c r="E10668" s="224">
        <v>0.40639999999999998</v>
      </c>
    </row>
    <row r="10669" spans="1:5" x14ac:dyDescent="0.2">
      <c r="A10669" s="223">
        <v>98447</v>
      </c>
      <c r="B10669" s="7" t="s">
        <v>10105</v>
      </c>
      <c r="C10669" s="60" t="s">
        <v>410</v>
      </c>
      <c r="D10669" s="61">
        <v>94.63</v>
      </c>
      <c r="E10669" s="224">
        <v>0.32150000000000001</v>
      </c>
    </row>
    <row r="10670" spans="1:5" x14ac:dyDescent="0.2">
      <c r="A10670" s="223">
        <v>98448</v>
      </c>
      <c r="B10670" s="7" t="s">
        <v>10106</v>
      </c>
      <c r="C10670" s="60" t="s">
        <v>410</v>
      </c>
      <c r="D10670" s="61">
        <v>118.97</v>
      </c>
      <c r="E10670" s="224">
        <v>0.39350000000000002</v>
      </c>
    </row>
    <row r="10671" spans="1:5" x14ac:dyDescent="0.2">
      <c r="A10671" s="223">
        <v>98443</v>
      </c>
      <c r="B10671" s="7" t="s">
        <v>10107</v>
      </c>
      <c r="C10671" s="60" t="s">
        <v>410</v>
      </c>
      <c r="D10671" s="61">
        <v>81.78</v>
      </c>
      <c r="E10671" s="224">
        <v>0.27789999999999998</v>
      </c>
    </row>
    <row r="10672" spans="1:5" x14ac:dyDescent="0.2">
      <c r="A10672" s="223">
        <v>98460</v>
      </c>
      <c r="B10672" s="7" t="s">
        <v>10108</v>
      </c>
      <c r="C10672" s="60" t="s">
        <v>410</v>
      </c>
      <c r="D10672" s="61">
        <v>66.180000000000007</v>
      </c>
      <c r="E10672" s="224">
        <v>0.41570000000000001</v>
      </c>
    </row>
    <row r="10673" spans="1:5" x14ac:dyDescent="0.2">
      <c r="A10673" s="223">
        <v>98458</v>
      </c>
      <c r="B10673" s="7" t="s">
        <v>10109</v>
      </c>
      <c r="C10673" s="60" t="s">
        <v>410</v>
      </c>
      <c r="D10673" s="61">
        <v>103.08</v>
      </c>
      <c r="E10673" s="224">
        <v>0.3775</v>
      </c>
    </row>
    <row r="10674" spans="1:5" x14ac:dyDescent="0.2">
      <c r="A10674" s="223">
        <v>98459</v>
      </c>
      <c r="B10674" s="7" t="s">
        <v>10110</v>
      </c>
      <c r="C10674" s="60" t="s">
        <v>410</v>
      </c>
      <c r="D10674" s="61">
        <v>82.85</v>
      </c>
      <c r="E10674" s="224">
        <v>0.43859999999999999</v>
      </c>
    </row>
    <row r="10675" spans="1:5" x14ac:dyDescent="0.2">
      <c r="A10675" s="223">
        <v>106056</v>
      </c>
      <c r="B10675" s="7" t="s">
        <v>12966</v>
      </c>
      <c r="C10675" s="60" t="s">
        <v>410</v>
      </c>
      <c r="D10675" s="61">
        <v>176.73</v>
      </c>
      <c r="E10675" s="224">
        <v>0.15240000000000001</v>
      </c>
    </row>
    <row r="10676" spans="1:5" x14ac:dyDescent="0.2">
      <c r="A10676" s="223">
        <v>106057</v>
      </c>
      <c r="B10676" s="7" t="s">
        <v>12967</v>
      </c>
      <c r="C10676" s="60" t="s">
        <v>410</v>
      </c>
      <c r="D10676" s="61">
        <v>184.79</v>
      </c>
      <c r="E10676" s="224">
        <v>0.1358</v>
      </c>
    </row>
    <row r="10677" spans="1:5" x14ac:dyDescent="0.2">
      <c r="A10677" s="223">
        <v>104690</v>
      </c>
      <c r="B10677" s="7" t="s">
        <v>12968</v>
      </c>
      <c r="C10677" s="60" t="s">
        <v>410</v>
      </c>
      <c r="D10677" s="61">
        <v>189.74</v>
      </c>
      <c r="E10677" s="224">
        <v>0.12189999999999999</v>
      </c>
    </row>
    <row r="10678" spans="1:5" x14ac:dyDescent="0.2">
      <c r="A10678" s="223">
        <v>101958</v>
      </c>
      <c r="B10678" s="7" t="s">
        <v>12969</v>
      </c>
      <c r="C10678" s="60" t="s">
        <v>410</v>
      </c>
      <c r="D10678" s="61">
        <v>227.62</v>
      </c>
      <c r="E10678" s="224">
        <v>0.1148</v>
      </c>
    </row>
    <row r="10679" spans="1:5" x14ac:dyDescent="0.2">
      <c r="A10679" s="223">
        <v>106065</v>
      </c>
      <c r="B10679" s="7" t="s">
        <v>12970</v>
      </c>
      <c r="C10679" s="60" t="s">
        <v>410</v>
      </c>
      <c r="D10679" s="61">
        <v>245.22</v>
      </c>
      <c r="E10679" s="224">
        <v>0.11020000000000001</v>
      </c>
    </row>
    <row r="10680" spans="1:5" x14ac:dyDescent="0.2">
      <c r="A10680" s="223">
        <v>101959</v>
      </c>
      <c r="B10680" s="7" t="s">
        <v>12971</v>
      </c>
      <c r="C10680" s="60" t="s">
        <v>410</v>
      </c>
      <c r="D10680" s="61">
        <v>161.57</v>
      </c>
      <c r="E10680" s="224">
        <v>0.14899999999999999</v>
      </c>
    </row>
    <row r="10681" spans="1:5" x14ac:dyDescent="0.2">
      <c r="A10681" s="223">
        <v>101960</v>
      </c>
      <c r="B10681" s="7" t="s">
        <v>12972</v>
      </c>
      <c r="C10681" s="60" t="s">
        <v>410</v>
      </c>
      <c r="D10681" s="61">
        <v>175.87</v>
      </c>
      <c r="E10681" s="224">
        <v>0.12559999999999999</v>
      </c>
    </row>
    <row r="10682" spans="1:5" x14ac:dyDescent="0.2">
      <c r="A10682" s="223">
        <v>106058</v>
      </c>
      <c r="B10682" s="7" t="s">
        <v>12973</v>
      </c>
      <c r="C10682" s="60" t="s">
        <v>410</v>
      </c>
      <c r="D10682" s="61">
        <v>185.86</v>
      </c>
      <c r="E10682" s="224">
        <v>0.1094</v>
      </c>
    </row>
    <row r="10683" spans="1:5" x14ac:dyDescent="0.2">
      <c r="A10683" s="223">
        <v>101962</v>
      </c>
      <c r="B10683" s="7" t="s">
        <v>12974</v>
      </c>
      <c r="C10683" s="60" t="s">
        <v>410</v>
      </c>
      <c r="D10683" s="61">
        <v>213.94</v>
      </c>
      <c r="E10683" s="224">
        <v>0.1084</v>
      </c>
    </row>
    <row r="10684" spans="1:5" x14ac:dyDescent="0.2">
      <c r="A10684" s="223">
        <v>106066</v>
      </c>
      <c r="B10684" s="7" t="s">
        <v>12975</v>
      </c>
      <c r="C10684" s="60" t="s">
        <v>410</v>
      </c>
      <c r="D10684" s="61">
        <v>232.77</v>
      </c>
      <c r="E10684" s="224">
        <v>0.1023</v>
      </c>
    </row>
    <row r="10685" spans="1:5" x14ac:dyDescent="0.2">
      <c r="A10685" s="223">
        <v>106048</v>
      </c>
      <c r="B10685" s="7" t="s">
        <v>12976</v>
      </c>
      <c r="C10685" s="60" t="s">
        <v>410</v>
      </c>
      <c r="D10685" s="61">
        <v>150.54</v>
      </c>
      <c r="E10685" s="224">
        <v>0.1661</v>
      </c>
    </row>
    <row r="10686" spans="1:5" x14ac:dyDescent="0.2">
      <c r="A10686" s="223">
        <v>106049</v>
      </c>
      <c r="B10686" s="7" t="s">
        <v>12977</v>
      </c>
      <c r="C10686" s="60" t="s">
        <v>410</v>
      </c>
      <c r="D10686" s="61">
        <v>158.6</v>
      </c>
      <c r="E10686" s="224">
        <v>0.14599999999999999</v>
      </c>
    </row>
    <row r="10687" spans="1:5" x14ac:dyDescent="0.2">
      <c r="A10687" s="223">
        <v>106050</v>
      </c>
      <c r="B10687" s="7" t="s">
        <v>12978</v>
      </c>
      <c r="C10687" s="60" t="s">
        <v>410</v>
      </c>
      <c r="D10687" s="61">
        <v>170.08</v>
      </c>
      <c r="E10687" s="224">
        <v>0.14019999999999999</v>
      </c>
    </row>
    <row r="10688" spans="1:5" x14ac:dyDescent="0.2">
      <c r="A10688" s="223">
        <v>106051</v>
      </c>
      <c r="B10688" s="7" t="s">
        <v>12979</v>
      </c>
      <c r="C10688" s="60" t="s">
        <v>410</v>
      </c>
      <c r="D10688" s="61">
        <v>207.96</v>
      </c>
      <c r="E10688" s="224">
        <v>0.12909999999999999</v>
      </c>
    </row>
    <row r="10689" spans="1:5" x14ac:dyDescent="0.2">
      <c r="A10689" s="223">
        <v>106063</v>
      </c>
      <c r="B10689" s="7" t="s">
        <v>12980</v>
      </c>
      <c r="C10689" s="60" t="s">
        <v>410</v>
      </c>
      <c r="D10689" s="61">
        <v>225.56</v>
      </c>
      <c r="E10689" s="224">
        <v>0.1229</v>
      </c>
    </row>
    <row r="10690" spans="1:5" x14ac:dyDescent="0.2">
      <c r="A10690" s="223">
        <v>106052</v>
      </c>
      <c r="B10690" s="7" t="s">
        <v>12981</v>
      </c>
      <c r="C10690" s="60" t="s">
        <v>410</v>
      </c>
      <c r="D10690" s="61">
        <v>133.41999999999999</v>
      </c>
      <c r="E10690" s="224">
        <v>0.1512</v>
      </c>
    </row>
    <row r="10691" spans="1:5" x14ac:dyDescent="0.2">
      <c r="A10691" s="223">
        <v>106053</v>
      </c>
      <c r="B10691" s="7" t="s">
        <v>12982</v>
      </c>
      <c r="C10691" s="60" t="s">
        <v>410</v>
      </c>
      <c r="D10691" s="61">
        <v>147.72</v>
      </c>
      <c r="E10691" s="224">
        <v>0.1231</v>
      </c>
    </row>
    <row r="10692" spans="1:5" x14ac:dyDescent="0.2">
      <c r="A10692" s="223">
        <v>106054</v>
      </c>
      <c r="B10692" s="7" t="s">
        <v>12983</v>
      </c>
      <c r="C10692" s="60" t="s">
        <v>410</v>
      </c>
      <c r="D10692" s="61">
        <v>163.82</v>
      </c>
      <c r="E10692" s="224">
        <v>0.114</v>
      </c>
    </row>
    <row r="10693" spans="1:5" x14ac:dyDescent="0.2">
      <c r="A10693" s="223">
        <v>106055</v>
      </c>
      <c r="B10693" s="7" t="s">
        <v>12984</v>
      </c>
      <c r="C10693" s="60" t="s">
        <v>410</v>
      </c>
      <c r="D10693" s="61">
        <v>191.9</v>
      </c>
      <c r="E10693" s="224">
        <v>0.11219999999999999</v>
      </c>
    </row>
    <row r="10694" spans="1:5" x14ac:dyDescent="0.2">
      <c r="A10694" s="223">
        <v>106064</v>
      </c>
      <c r="B10694" s="7" t="s">
        <v>12985</v>
      </c>
      <c r="C10694" s="60" t="s">
        <v>410</v>
      </c>
      <c r="D10694" s="61">
        <v>210.73</v>
      </c>
      <c r="E10694" s="224">
        <v>0.1051</v>
      </c>
    </row>
    <row r="10695" spans="1:5" x14ac:dyDescent="0.2">
      <c r="A10695" s="223">
        <v>106067</v>
      </c>
      <c r="B10695" s="7" t="s">
        <v>12986</v>
      </c>
      <c r="C10695" s="60" t="s">
        <v>410</v>
      </c>
      <c r="D10695" s="61">
        <v>268.31</v>
      </c>
      <c r="E10695" s="224">
        <v>0.1842</v>
      </c>
    </row>
    <row r="10696" spans="1:5" x14ac:dyDescent="0.2">
      <c r="A10696" s="223">
        <v>106070</v>
      </c>
      <c r="B10696" s="7" t="s">
        <v>12987</v>
      </c>
      <c r="C10696" s="60" t="s">
        <v>410</v>
      </c>
      <c r="D10696" s="61">
        <v>301.99</v>
      </c>
      <c r="E10696" s="224">
        <v>0.16059999999999999</v>
      </c>
    </row>
    <row r="10697" spans="1:5" x14ac:dyDescent="0.2">
      <c r="A10697" s="223">
        <v>106071</v>
      </c>
      <c r="B10697" s="7" t="s">
        <v>12988</v>
      </c>
      <c r="C10697" s="60" t="s">
        <v>410</v>
      </c>
      <c r="D10697" s="61">
        <v>353.07</v>
      </c>
      <c r="E10697" s="224">
        <v>0.1452</v>
      </c>
    </row>
    <row r="10698" spans="1:5" x14ac:dyDescent="0.2">
      <c r="A10698" s="223">
        <v>106072</v>
      </c>
      <c r="B10698" s="7" t="s">
        <v>12989</v>
      </c>
      <c r="C10698" s="60" t="s">
        <v>410</v>
      </c>
      <c r="D10698" s="61">
        <v>385.1</v>
      </c>
      <c r="E10698" s="224">
        <v>0.1464</v>
      </c>
    </row>
    <row r="10699" spans="1:5" x14ac:dyDescent="0.2">
      <c r="A10699" s="223">
        <v>106073</v>
      </c>
      <c r="B10699" s="7" t="s">
        <v>12990</v>
      </c>
      <c r="C10699" s="60" t="s">
        <v>410</v>
      </c>
      <c r="D10699" s="61">
        <v>468.9</v>
      </c>
      <c r="E10699" s="224">
        <v>0.1275</v>
      </c>
    </row>
    <row r="10700" spans="1:5" x14ac:dyDescent="0.2">
      <c r="A10700" s="223">
        <v>106068</v>
      </c>
      <c r="B10700" s="7" t="s">
        <v>12991</v>
      </c>
      <c r="C10700" s="60" t="s">
        <v>410</v>
      </c>
      <c r="D10700" s="61">
        <v>268.2</v>
      </c>
      <c r="E10700" s="224">
        <v>0.20669999999999999</v>
      </c>
    </row>
    <row r="10701" spans="1:5" x14ac:dyDescent="0.2">
      <c r="A10701" s="223">
        <v>106069</v>
      </c>
      <c r="B10701" s="7" t="s">
        <v>12992</v>
      </c>
      <c r="C10701" s="60" t="s">
        <v>410</v>
      </c>
      <c r="D10701" s="61">
        <v>296.83</v>
      </c>
      <c r="E10701" s="224">
        <v>0.18240000000000001</v>
      </c>
    </row>
    <row r="10702" spans="1:5" x14ac:dyDescent="0.2">
      <c r="A10702" s="223">
        <v>106074</v>
      </c>
      <c r="B10702" s="7" t="s">
        <v>12993</v>
      </c>
      <c r="C10702" s="60" t="s">
        <v>410</v>
      </c>
      <c r="D10702" s="61">
        <v>321.08999999999997</v>
      </c>
      <c r="E10702" s="224">
        <v>0.1673</v>
      </c>
    </row>
    <row r="10703" spans="1:5" x14ac:dyDescent="0.2">
      <c r="A10703" s="223">
        <v>106075</v>
      </c>
      <c r="B10703" s="7" t="s">
        <v>12994</v>
      </c>
      <c r="C10703" s="60" t="s">
        <v>410</v>
      </c>
      <c r="D10703" s="61">
        <v>355.31</v>
      </c>
      <c r="E10703" s="224">
        <v>0.1593</v>
      </c>
    </row>
    <row r="10704" spans="1:5" x14ac:dyDescent="0.2">
      <c r="A10704" s="223">
        <v>106076</v>
      </c>
      <c r="B10704" s="7" t="s">
        <v>12995</v>
      </c>
      <c r="C10704" s="60" t="s">
        <v>410</v>
      </c>
      <c r="D10704" s="61">
        <v>415.6</v>
      </c>
      <c r="E10704" s="224">
        <v>0.1396</v>
      </c>
    </row>
    <row r="10705" spans="1:5" x14ac:dyDescent="0.2">
      <c r="A10705" s="223">
        <v>101964</v>
      </c>
      <c r="B10705" s="7" t="s">
        <v>10111</v>
      </c>
      <c r="C10705" s="60" t="s">
        <v>410</v>
      </c>
      <c r="D10705" s="61">
        <v>172.55</v>
      </c>
      <c r="E10705" s="224">
        <v>0.23480000000000001</v>
      </c>
    </row>
    <row r="10706" spans="1:5" x14ac:dyDescent="0.2">
      <c r="A10706" s="223">
        <v>106059</v>
      </c>
      <c r="B10706" s="7" t="s">
        <v>10112</v>
      </c>
      <c r="C10706" s="60" t="s">
        <v>410</v>
      </c>
      <c r="D10706" s="61">
        <v>185.4</v>
      </c>
      <c r="E10706" s="224">
        <v>0.21279999999999999</v>
      </c>
    </row>
    <row r="10707" spans="1:5" x14ac:dyDescent="0.2">
      <c r="A10707" s="223">
        <v>106060</v>
      </c>
      <c r="B10707" s="7" t="s">
        <v>10113</v>
      </c>
      <c r="C10707" s="60" t="s">
        <v>410</v>
      </c>
      <c r="D10707" s="61">
        <v>178.2</v>
      </c>
      <c r="E10707" s="224">
        <v>0.19220000000000001</v>
      </c>
    </row>
    <row r="10708" spans="1:5" x14ac:dyDescent="0.2">
      <c r="A10708" s="223">
        <v>101963</v>
      </c>
      <c r="B10708" s="7" t="s">
        <v>10114</v>
      </c>
      <c r="C10708" s="60" t="s">
        <v>410</v>
      </c>
      <c r="D10708" s="61">
        <v>191.23</v>
      </c>
      <c r="E10708" s="224">
        <v>0.21959999999999999</v>
      </c>
    </row>
    <row r="10709" spans="1:5" x14ac:dyDescent="0.2">
      <c r="A10709" s="223">
        <v>101947</v>
      </c>
      <c r="B10709" s="7" t="s">
        <v>12996</v>
      </c>
      <c r="C10709" s="60" t="s">
        <v>410</v>
      </c>
      <c r="D10709" s="61">
        <v>195.93</v>
      </c>
      <c r="E10709" s="224">
        <v>0.20899999999999999</v>
      </c>
    </row>
    <row r="10710" spans="1:5" x14ac:dyDescent="0.2">
      <c r="A10710" s="223">
        <v>101948</v>
      </c>
      <c r="B10710" s="7" t="s">
        <v>12997</v>
      </c>
      <c r="C10710" s="60" t="s">
        <v>410</v>
      </c>
      <c r="D10710" s="61">
        <v>209.53</v>
      </c>
      <c r="E10710" s="224">
        <v>0.1759</v>
      </c>
    </row>
    <row r="10711" spans="1:5" x14ac:dyDescent="0.2">
      <c r="A10711" s="223">
        <v>101949</v>
      </c>
      <c r="B10711" s="7" t="s">
        <v>12998</v>
      </c>
      <c r="C10711" s="60" t="s">
        <v>410</v>
      </c>
      <c r="D10711" s="61">
        <v>220.11</v>
      </c>
      <c r="E10711" s="224">
        <v>0.1618</v>
      </c>
    </row>
    <row r="10712" spans="1:5" x14ac:dyDescent="0.2">
      <c r="A10712" s="223">
        <v>101950</v>
      </c>
      <c r="B10712" s="7" t="s">
        <v>12999</v>
      </c>
      <c r="C10712" s="60" t="s">
        <v>410</v>
      </c>
      <c r="D10712" s="61">
        <v>254.43</v>
      </c>
      <c r="E10712" s="224">
        <v>0.14549999999999999</v>
      </c>
    </row>
    <row r="10713" spans="1:5" x14ac:dyDescent="0.2">
      <c r="A10713" s="223">
        <v>106061</v>
      </c>
      <c r="B10713" s="7" t="s">
        <v>13000</v>
      </c>
      <c r="C10713" s="60" t="s">
        <v>410</v>
      </c>
      <c r="D10713" s="61">
        <v>288.72000000000003</v>
      </c>
      <c r="E10713" s="224">
        <v>0.12529999999999999</v>
      </c>
    </row>
    <row r="10714" spans="1:5" x14ac:dyDescent="0.2">
      <c r="A10714" s="223">
        <v>101951</v>
      </c>
      <c r="B10714" s="7" t="s">
        <v>13001</v>
      </c>
      <c r="C10714" s="60" t="s">
        <v>410</v>
      </c>
      <c r="D10714" s="61">
        <v>195.57</v>
      </c>
      <c r="E10714" s="224">
        <v>0.18820000000000001</v>
      </c>
    </row>
    <row r="10715" spans="1:5" x14ac:dyDescent="0.2">
      <c r="A10715" s="223">
        <v>101952</v>
      </c>
      <c r="B10715" s="7" t="s">
        <v>13002</v>
      </c>
      <c r="C10715" s="60" t="s">
        <v>410</v>
      </c>
      <c r="D10715" s="61">
        <v>213.22</v>
      </c>
      <c r="E10715" s="224">
        <v>0.1502</v>
      </c>
    </row>
    <row r="10716" spans="1:5" x14ac:dyDescent="0.2">
      <c r="A10716" s="223">
        <v>101953</v>
      </c>
      <c r="B10716" s="7" t="s">
        <v>13003</v>
      </c>
      <c r="C10716" s="60" t="s">
        <v>410</v>
      </c>
      <c r="D10716" s="61">
        <v>228.85</v>
      </c>
      <c r="E10716" s="224">
        <v>0.13539999999999999</v>
      </c>
    </row>
    <row r="10717" spans="1:5" x14ac:dyDescent="0.2">
      <c r="A10717" s="223">
        <v>101954</v>
      </c>
      <c r="B10717" s="7" t="s">
        <v>13004</v>
      </c>
      <c r="C10717" s="60" t="s">
        <v>410</v>
      </c>
      <c r="D10717" s="61">
        <v>261.89</v>
      </c>
      <c r="E10717" s="224">
        <v>0.1244</v>
      </c>
    </row>
    <row r="10718" spans="1:5" x14ac:dyDescent="0.2">
      <c r="A10718" s="223">
        <v>106062</v>
      </c>
      <c r="B10718" s="7" t="s">
        <v>13005</v>
      </c>
      <c r="C10718" s="60" t="s">
        <v>410</v>
      </c>
      <c r="D10718" s="61">
        <v>284.45999999999998</v>
      </c>
      <c r="E10718" s="224">
        <v>0.1101</v>
      </c>
    </row>
    <row r="10719" spans="1:5" x14ac:dyDescent="0.2">
      <c r="A10719" s="223">
        <v>100323</v>
      </c>
      <c r="B10719" s="7" t="s">
        <v>10115</v>
      </c>
      <c r="C10719" s="60" t="s">
        <v>24</v>
      </c>
      <c r="D10719" s="61">
        <v>176.33</v>
      </c>
      <c r="E10719" s="224">
        <v>0.35680000000000001</v>
      </c>
    </row>
    <row r="10720" spans="1:5" x14ac:dyDescent="0.2">
      <c r="A10720" s="223">
        <v>100324</v>
      </c>
      <c r="B10720" s="7" t="s">
        <v>10116</v>
      </c>
      <c r="C10720" s="60" t="s">
        <v>24</v>
      </c>
      <c r="D10720" s="61">
        <v>181.09</v>
      </c>
      <c r="E10720" s="224">
        <v>0.34749999999999998</v>
      </c>
    </row>
    <row r="10721" spans="1:5" x14ac:dyDescent="0.2">
      <c r="A10721" s="223">
        <v>96624</v>
      </c>
      <c r="B10721" s="7" t="s">
        <v>10117</v>
      </c>
      <c r="C10721" s="60" t="s">
        <v>24</v>
      </c>
      <c r="D10721" s="61">
        <v>181.41</v>
      </c>
      <c r="E10721" s="224">
        <v>0.3468</v>
      </c>
    </row>
    <row r="10722" spans="1:5" x14ac:dyDescent="0.2">
      <c r="A10722" s="223">
        <v>100322</v>
      </c>
      <c r="B10722" s="7" t="s">
        <v>10118</v>
      </c>
      <c r="C10722" s="60" t="s">
        <v>24</v>
      </c>
      <c r="D10722" s="61">
        <v>174.28</v>
      </c>
      <c r="E10722" s="224">
        <v>0.36099999999999999</v>
      </c>
    </row>
    <row r="10723" spans="1:5" x14ac:dyDescent="0.2">
      <c r="A10723" s="223">
        <v>96623</v>
      </c>
      <c r="B10723" s="7" t="s">
        <v>10119</v>
      </c>
      <c r="C10723" s="60" t="s">
        <v>24</v>
      </c>
      <c r="D10723" s="61">
        <v>197.33</v>
      </c>
      <c r="E10723" s="224">
        <v>0.3972</v>
      </c>
    </row>
    <row r="10724" spans="1:5" x14ac:dyDescent="0.2">
      <c r="A10724" s="223">
        <v>96622</v>
      </c>
      <c r="B10724" s="7" t="s">
        <v>10120</v>
      </c>
      <c r="C10724" s="60" t="s">
        <v>24</v>
      </c>
      <c r="D10724" s="61">
        <v>214.36</v>
      </c>
      <c r="E10724" s="224">
        <v>0.35930000000000001</v>
      </c>
    </row>
    <row r="10725" spans="1:5" x14ac:dyDescent="0.2">
      <c r="A10725" s="223">
        <v>96621</v>
      </c>
      <c r="B10725" s="7" t="s">
        <v>10121</v>
      </c>
      <c r="C10725" s="60" t="s">
        <v>24</v>
      </c>
      <c r="D10725" s="61">
        <v>230.3</v>
      </c>
      <c r="E10725" s="224">
        <v>0.40160000000000001</v>
      </c>
    </row>
    <row r="10726" spans="1:5" x14ac:dyDescent="0.2">
      <c r="A10726" s="223">
        <v>96617</v>
      </c>
      <c r="B10726" s="7" t="s">
        <v>10122</v>
      </c>
      <c r="C10726" s="60" t="s">
        <v>410</v>
      </c>
      <c r="D10726" s="61">
        <v>21.24</v>
      </c>
      <c r="E10726" s="224">
        <v>0.47499999999999998</v>
      </c>
    </row>
    <row r="10727" spans="1:5" x14ac:dyDescent="0.2">
      <c r="A10727" s="223">
        <v>96619</v>
      </c>
      <c r="B10727" s="7" t="s">
        <v>10123</v>
      </c>
      <c r="C10727" s="60" t="s">
        <v>410</v>
      </c>
      <c r="D10727" s="61">
        <v>42.53</v>
      </c>
      <c r="E10727" s="224">
        <v>0.46650000000000003</v>
      </c>
    </row>
    <row r="10728" spans="1:5" x14ac:dyDescent="0.2">
      <c r="A10728" s="223">
        <v>96616</v>
      </c>
      <c r="B10728" s="7" t="s">
        <v>10124</v>
      </c>
      <c r="C10728" s="60" t="s">
        <v>24</v>
      </c>
      <c r="D10728" s="61">
        <v>850.86</v>
      </c>
      <c r="E10728" s="224">
        <v>0.46650000000000003</v>
      </c>
    </row>
    <row r="10729" spans="1:5" x14ac:dyDescent="0.2">
      <c r="A10729" s="223">
        <v>95240</v>
      </c>
      <c r="B10729" s="7" t="s">
        <v>10125</v>
      </c>
      <c r="C10729" s="60" t="s">
        <v>410</v>
      </c>
      <c r="D10729" s="61">
        <v>20.39</v>
      </c>
      <c r="E10729" s="224">
        <v>0.45319999999999999</v>
      </c>
    </row>
    <row r="10730" spans="1:5" x14ac:dyDescent="0.2">
      <c r="A10730" s="223">
        <v>95241</v>
      </c>
      <c r="B10730" s="7" t="s">
        <v>10126</v>
      </c>
      <c r="C10730" s="60" t="s">
        <v>410</v>
      </c>
      <c r="D10730" s="61">
        <v>39.229999999999997</v>
      </c>
      <c r="E10730" s="224">
        <v>0.42159999999999997</v>
      </c>
    </row>
    <row r="10731" spans="1:5" x14ac:dyDescent="0.2">
      <c r="A10731" s="223">
        <v>96620</v>
      </c>
      <c r="B10731" s="7" t="s">
        <v>10127</v>
      </c>
      <c r="C10731" s="60" t="s">
        <v>24</v>
      </c>
      <c r="D10731" s="61">
        <v>784.86</v>
      </c>
      <c r="E10731" s="224">
        <v>0.42159999999999997</v>
      </c>
    </row>
    <row r="10732" spans="1:5" x14ac:dyDescent="0.2">
      <c r="A10732" s="223">
        <v>104043</v>
      </c>
      <c r="B10732" s="7" t="s">
        <v>10128</v>
      </c>
      <c r="C10732" s="60" t="s">
        <v>43</v>
      </c>
      <c r="D10732" s="61">
        <v>11.06</v>
      </c>
      <c r="E10732" s="224">
        <v>0.34449999999999997</v>
      </c>
    </row>
    <row r="10733" spans="1:5" x14ac:dyDescent="0.2">
      <c r="A10733" s="223">
        <v>104044</v>
      </c>
      <c r="B10733" s="7" t="s">
        <v>10129</v>
      </c>
      <c r="C10733" s="60" t="s">
        <v>43</v>
      </c>
      <c r="D10733" s="61">
        <v>11.39</v>
      </c>
      <c r="E10733" s="224">
        <v>0.39600000000000002</v>
      </c>
    </row>
    <row r="10734" spans="1:5" x14ac:dyDescent="0.2">
      <c r="A10734" s="223">
        <v>104045</v>
      </c>
      <c r="B10734" s="7" t="s">
        <v>10130</v>
      </c>
      <c r="C10734" s="60" t="s">
        <v>43</v>
      </c>
      <c r="D10734" s="61">
        <v>19.38</v>
      </c>
      <c r="E10734" s="224">
        <v>0.26779999999999998</v>
      </c>
    </row>
    <row r="10735" spans="1:5" x14ac:dyDescent="0.2">
      <c r="A10735" s="223">
        <v>104049</v>
      </c>
      <c r="B10735" s="7" t="s">
        <v>10131</v>
      </c>
      <c r="C10735" s="60" t="s">
        <v>43</v>
      </c>
      <c r="D10735" s="61">
        <v>5.75</v>
      </c>
      <c r="E10735" s="224">
        <v>0.75480000000000003</v>
      </c>
    </row>
    <row r="10736" spans="1:5" x14ac:dyDescent="0.2">
      <c r="A10736" s="223">
        <v>104050</v>
      </c>
      <c r="B10736" s="7" t="s">
        <v>10132</v>
      </c>
      <c r="C10736" s="60" t="s">
        <v>43</v>
      </c>
      <c r="D10736" s="61">
        <v>8.8800000000000008</v>
      </c>
      <c r="E10736" s="224">
        <v>0.66669999999999996</v>
      </c>
    </row>
    <row r="10737" spans="1:5" x14ac:dyDescent="0.2">
      <c r="A10737" s="223">
        <v>104084</v>
      </c>
      <c r="B10737" s="7" t="s">
        <v>10133</v>
      </c>
      <c r="C10737" s="60" t="s">
        <v>43</v>
      </c>
      <c r="D10737" s="61">
        <v>91.23</v>
      </c>
      <c r="E10737" s="224">
        <v>4.1500000000000002E-2</v>
      </c>
    </row>
    <row r="10738" spans="1:5" x14ac:dyDescent="0.2">
      <c r="A10738" s="223">
        <v>104035</v>
      </c>
      <c r="B10738" s="7" t="s">
        <v>10134</v>
      </c>
      <c r="C10738" s="60" t="s">
        <v>43</v>
      </c>
      <c r="D10738" s="61">
        <v>48.07</v>
      </c>
      <c r="E10738" s="224">
        <v>0.40479999999999999</v>
      </c>
    </row>
    <row r="10739" spans="1:5" x14ac:dyDescent="0.2">
      <c r="A10739" s="223">
        <v>104036</v>
      </c>
      <c r="B10739" s="7" t="s">
        <v>10135</v>
      </c>
      <c r="C10739" s="60" t="s">
        <v>43</v>
      </c>
      <c r="D10739" s="61">
        <v>49.53</v>
      </c>
      <c r="E10739" s="224">
        <v>0.40679999999999999</v>
      </c>
    </row>
    <row r="10740" spans="1:5" x14ac:dyDescent="0.2">
      <c r="A10740" s="223">
        <v>104034</v>
      </c>
      <c r="B10740" s="7" t="s">
        <v>10136</v>
      </c>
      <c r="C10740" s="60" t="s">
        <v>43</v>
      </c>
      <c r="D10740" s="61">
        <v>32.840000000000003</v>
      </c>
      <c r="E10740" s="224">
        <v>0.28260000000000002</v>
      </c>
    </row>
    <row r="10741" spans="1:5" x14ac:dyDescent="0.2">
      <c r="A10741" s="223">
        <v>104031</v>
      </c>
      <c r="B10741" s="7" t="s">
        <v>10137</v>
      </c>
      <c r="C10741" s="60" t="s">
        <v>43</v>
      </c>
      <c r="D10741" s="61">
        <v>21.14</v>
      </c>
      <c r="E10741" s="224">
        <v>0.41389999999999999</v>
      </c>
    </row>
    <row r="10742" spans="1:5" x14ac:dyDescent="0.2">
      <c r="A10742" s="223">
        <v>104032</v>
      </c>
      <c r="B10742" s="7" t="s">
        <v>10138</v>
      </c>
      <c r="C10742" s="60" t="s">
        <v>43</v>
      </c>
      <c r="D10742" s="61">
        <v>27.25</v>
      </c>
      <c r="E10742" s="224">
        <v>0.32840000000000003</v>
      </c>
    </row>
    <row r="10743" spans="1:5" x14ac:dyDescent="0.2">
      <c r="A10743" s="223">
        <v>104033</v>
      </c>
      <c r="B10743" s="7" t="s">
        <v>10139</v>
      </c>
      <c r="C10743" s="60" t="s">
        <v>43</v>
      </c>
      <c r="D10743" s="61">
        <v>24.57</v>
      </c>
      <c r="E10743" s="224">
        <v>0.36870000000000003</v>
      </c>
    </row>
    <row r="10744" spans="1:5" x14ac:dyDescent="0.2">
      <c r="A10744" s="223">
        <v>104051</v>
      </c>
      <c r="B10744" s="7" t="s">
        <v>10140</v>
      </c>
      <c r="C10744" s="60" t="s">
        <v>43</v>
      </c>
      <c r="D10744" s="61">
        <v>9.73</v>
      </c>
      <c r="E10744" s="224">
        <v>0.37</v>
      </c>
    </row>
    <row r="10745" spans="1:5" x14ac:dyDescent="0.2">
      <c r="A10745" s="223">
        <v>104052</v>
      </c>
      <c r="B10745" s="7" t="s">
        <v>10141</v>
      </c>
      <c r="C10745" s="60" t="s">
        <v>43</v>
      </c>
      <c r="D10745" s="61">
        <v>13.73</v>
      </c>
      <c r="E10745" s="224">
        <v>0.35759999999999997</v>
      </c>
    </row>
    <row r="10746" spans="1:5" x14ac:dyDescent="0.2">
      <c r="A10746" s="223">
        <v>104046</v>
      </c>
      <c r="B10746" s="7" t="s">
        <v>10142</v>
      </c>
      <c r="C10746" s="60" t="s">
        <v>43</v>
      </c>
      <c r="D10746" s="61">
        <v>10.43</v>
      </c>
      <c r="E10746" s="224">
        <v>0.36530000000000001</v>
      </c>
    </row>
    <row r="10747" spans="1:5" x14ac:dyDescent="0.2">
      <c r="A10747" s="223">
        <v>104047</v>
      </c>
      <c r="B10747" s="7" t="s">
        <v>10143</v>
      </c>
      <c r="C10747" s="60" t="s">
        <v>43</v>
      </c>
      <c r="D10747" s="61">
        <v>12.03</v>
      </c>
      <c r="E10747" s="224">
        <v>0.37490000000000001</v>
      </c>
    </row>
    <row r="10748" spans="1:5" x14ac:dyDescent="0.2">
      <c r="A10748" s="223">
        <v>104048</v>
      </c>
      <c r="B10748" s="7" t="s">
        <v>10144</v>
      </c>
      <c r="C10748" s="60" t="s">
        <v>43</v>
      </c>
      <c r="D10748" s="61">
        <v>18.82</v>
      </c>
      <c r="E10748" s="224">
        <v>0.27579999999999999</v>
      </c>
    </row>
    <row r="10749" spans="1:5" x14ac:dyDescent="0.2">
      <c r="A10749" s="223">
        <v>104063</v>
      </c>
      <c r="B10749" s="7" t="s">
        <v>10145</v>
      </c>
      <c r="C10749" s="60" t="s">
        <v>43</v>
      </c>
      <c r="D10749" s="61">
        <v>76.53</v>
      </c>
      <c r="E10749" s="224">
        <v>9.5000000000000001E-2</v>
      </c>
    </row>
    <row r="10750" spans="1:5" x14ac:dyDescent="0.2">
      <c r="A10750" s="223">
        <v>104065</v>
      </c>
      <c r="B10750" s="7" t="s">
        <v>10146</v>
      </c>
      <c r="C10750" s="60" t="s">
        <v>43</v>
      </c>
      <c r="D10750" s="61">
        <v>166.92</v>
      </c>
      <c r="E10750" s="224">
        <v>4.5400000000000003E-2</v>
      </c>
    </row>
    <row r="10751" spans="1:5" x14ac:dyDescent="0.2">
      <c r="A10751" s="223">
        <v>104062</v>
      </c>
      <c r="B10751" s="7" t="s">
        <v>10147</v>
      </c>
      <c r="C10751" s="60" t="s">
        <v>43</v>
      </c>
      <c r="D10751" s="61">
        <v>80.62</v>
      </c>
      <c r="E10751" s="224">
        <v>9.0200000000000002E-2</v>
      </c>
    </row>
    <row r="10752" spans="1:5" x14ac:dyDescent="0.2">
      <c r="A10752" s="223">
        <v>104064</v>
      </c>
      <c r="B10752" s="7" t="s">
        <v>10148</v>
      </c>
      <c r="C10752" s="60" t="s">
        <v>43</v>
      </c>
      <c r="D10752" s="61">
        <v>197.7</v>
      </c>
      <c r="E10752" s="224">
        <v>3.8300000000000001E-2</v>
      </c>
    </row>
    <row r="10753" spans="1:5" x14ac:dyDescent="0.2">
      <c r="A10753" s="223">
        <v>104059</v>
      </c>
      <c r="B10753" s="7" t="s">
        <v>10149</v>
      </c>
      <c r="C10753" s="60" t="s">
        <v>43</v>
      </c>
      <c r="D10753" s="61">
        <v>11.69</v>
      </c>
      <c r="E10753" s="224">
        <v>0.46710000000000002</v>
      </c>
    </row>
    <row r="10754" spans="1:5" x14ac:dyDescent="0.2">
      <c r="A10754" s="223">
        <v>104058</v>
      </c>
      <c r="B10754" s="7" t="s">
        <v>10150</v>
      </c>
      <c r="C10754" s="60" t="s">
        <v>43</v>
      </c>
      <c r="D10754" s="61">
        <v>7.56</v>
      </c>
      <c r="E10754" s="224">
        <v>0.73540000000000005</v>
      </c>
    </row>
    <row r="10755" spans="1:5" x14ac:dyDescent="0.2">
      <c r="A10755" s="223">
        <v>104082</v>
      </c>
      <c r="B10755" s="7" t="s">
        <v>10151</v>
      </c>
      <c r="C10755" s="60" t="s">
        <v>43</v>
      </c>
      <c r="D10755" s="61">
        <v>32.700000000000003</v>
      </c>
      <c r="E10755" s="224">
        <v>0.111</v>
      </c>
    </row>
    <row r="10756" spans="1:5" x14ac:dyDescent="0.2">
      <c r="A10756" s="223">
        <v>104083</v>
      </c>
      <c r="B10756" s="7" t="s">
        <v>10152</v>
      </c>
      <c r="C10756" s="60" t="s">
        <v>43</v>
      </c>
      <c r="D10756" s="61">
        <v>79.63</v>
      </c>
      <c r="E10756" s="224">
        <v>4.7600000000000003E-2</v>
      </c>
    </row>
    <row r="10757" spans="1:5" x14ac:dyDescent="0.2">
      <c r="A10757" s="223">
        <v>104056</v>
      </c>
      <c r="B10757" s="7" t="s">
        <v>10153</v>
      </c>
      <c r="C10757" s="60" t="s">
        <v>43</v>
      </c>
      <c r="D10757" s="61">
        <v>34.08</v>
      </c>
      <c r="E10757" s="224">
        <v>0.1177</v>
      </c>
    </row>
    <row r="10758" spans="1:5" x14ac:dyDescent="0.2">
      <c r="A10758" s="223">
        <v>104055</v>
      </c>
      <c r="B10758" s="7" t="s">
        <v>10154</v>
      </c>
      <c r="C10758" s="60" t="s">
        <v>43</v>
      </c>
      <c r="D10758" s="61">
        <v>22.11</v>
      </c>
      <c r="E10758" s="224">
        <v>0.1628</v>
      </c>
    </row>
    <row r="10759" spans="1:5" x14ac:dyDescent="0.2">
      <c r="A10759" s="223">
        <v>104076</v>
      </c>
      <c r="B10759" s="7" t="s">
        <v>10155</v>
      </c>
      <c r="C10759" s="60" t="s">
        <v>43</v>
      </c>
      <c r="D10759" s="61">
        <v>49.97</v>
      </c>
      <c r="E10759" s="224">
        <v>0.22750000000000001</v>
      </c>
    </row>
    <row r="10760" spans="1:5" x14ac:dyDescent="0.2">
      <c r="A10760" s="223">
        <v>104060</v>
      </c>
      <c r="B10760" s="7" t="s">
        <v>10156</v>
      </c>
      <c r="C10760" s="60" t="s">
        <v>23</v>
      </c>
      <c r="D10760" s="61">
        <v>9.82</v>
      </c>
      <c r="E10760" s="224">
        <v>0.33300000000000002</v>
      </c>
    </row>
    <row r="10761" spans="1:5" x14ac:dyDescent="0.2">
      <c r="A10761" s="223">
        <v>104061</v>
      </c>
      <c r="B10761" s="7" t="s">
        <v>10157</v>
      </c>
      <c r="C10761" s="60" t="s">
        <v>23</v>
      </c>
      <c r="D10761" s="61">
        <v>17.88</v>
      </c>
      <c r="E10761" s="224">
        <v>0.27629999999999999</v>
      </c>
    </row>
    <row r="10762" spans="1:5" x14ac:dyDescent="0.2">
      <c r="A10762" s="223">
        <v>104085</v>
      </c>
      <c r="B10762" s="7" t="s">
        <v>10158</v>
      </c>
      <c r="C10762" s="60" t="s">
        <v>23</v>
      </c>
      <c r="D10762" s="61">
        <v>59.82</v>
      </c>
      <c r="E10762" s="224">
        <v>0.16450000000000001</v>
      </c>
    </row>
    <row r="10763" spans="1:5" x14ac:dyDescent="0.2">
      <c r="A10763" s="223">
        <v>104086</v>
      </c>
      <c r="B10763" s="7" t="s">
        <v>10159</v>
      </c>
      <c r="C10763" s="60" t="s">
        <v>23</v>
      </c>
      <c r="D10763" s="61">
        <v>108.42</v>
      </c>
      <c r="E10763" s="224">
        <v>0.1013</v>
      </c>
    </row>
    <row r="10764" spans="1:5" x14ac:dyDescent="0.2">
      <c r="A10764" s="223">
        <v>104039</v>
      </c>
      <c r="B10764" s="7" t="s">
        <v>10160</v>
      </c>
      <c r="C10764" s="60" t="s">
        <v>43</v>
      </c>
      <c r="D10764" s="61">
        <v>107.58</v>
      </c>
      <c r="E10764" s="224">
        <v>0.1789</v>
      </c>
    </row>
    <row r="10765" spans="1:5" x14ac:dyDescent="0.2">
      <c r="A10765" s="223">
        <v>104072</v>
      </c>
      <c r="B10765" s="7" t="s">
        <v>10161</v>
      </c>
      <c r="C10765" s="60" t="s">
        <v>43</v>
      </c>
      <c r="D10765" s="61">
        <v>301.97000000000003</v>
      </c>
      <c r="E10765" s="224">
        <v>3.8699999999999998E-2</v>
      </c>
    </row>
    <row r="10766" spans="1:5" x14ac:dyDescent="0.2">
      <c r="A10766" s="223">
        <v>104053</v>
      </c>
      <c r="B10766" s="7" t="s">
        <v>10162</v>
      </c>
      <c r="C10766" s="60" t="s">
        <v>43</v>
      </c>
      <c r="D10766" s="61">
        <v>11.81</v>
      </c>
      <c r="E10766" s="224">
        <v>0.30480000000000002</v>
      </c>
    </row>
    <row r="10767" spans="1:5" x14ac:dyDescent="0.2">
      <c r="A10767" s="223">
        <v>104054</v>
      </c>
      <c r="B10767" s="7" t="s">
        <v>10163</v>
      </c>
      <c r="C10767" s="60" t="s">
        <v>43</v>
      </c>
      <c r="D10767" s="61">
        <v>25.19</v>
      </c>
      <c r="E10767" s="224">
        <v>0.19489999999999999</v>
      </c>
    </row>
    <row r="10768" spans="1:5" x14ac:dyDescent="0.2">
      <c r="A10768" s="223">
        <v>99818</v>
      </c>
      <c r="B10768" s="7" t="s">
        <v>10164</v>
      </c>
      <c r="C10768" s="60" t="s">
        <v>43</v>
      </c>
      <c r="D10768" s="61">
        <v>6.22</v>
      </c>
      <c r="E10768" s="224">
        <v>0.63019999999999998</v>
      </c>
    </row>
    <row r="10769" spans="1:5" x14ac:dyDescent="0.2">
      <c r="A10769" s="223">
        <v>99819</v>
      </c>
      <c r="B10769" s="7" t="s">
        <v>10165</v>
      </c>
      <c r="C10769" s="60" t="s">
        <v>410</v>
      </c>
      <c r="D10769" s="61">
        <v>19.059999999999999</v>
      </c>
      <c r="E10769" s="224">
        <v>0.99109999999999998</v>
      </c>
    </row>
    <row r="10770" spans="1:5" x14ac:dyDescent="0.2">
      <c r="A10770" s="223">
        <v>99817</v>
      </c>
      <c r="B10770" s="7" t="s">
        <v>10166</v>
      </c>
      <c r="C10770" s="60" t="s">
        <v>43</v>
      </c>
      <c r="D10770" s="61">
        <v>7.08</v>
      </c>
      <c r="E10770" s="224">
        <v>0.67510000000000003</v>
      </c>
    </row>
    <row r="10771" spans="1:5" x14ac:dyDescent="0.2">
      <c r="A10771" s="223">
        <v>99815</v>
      </c>
      <c r="B10771" s="7" t="s">
        <v>10167</v>
      </c>
      <c r="C10771" s="60" t="s">
        <v>43</v>
      </c>
      <c r="D10771" s="61">
        <v>9.9</v>
      </c>
      <c r="E10771" s="224">
        <v>0.76770000000000005</v>
      </c>
    </row>
    <row r="10772" spans="1:5" x14ac:dyDescent="0.2">
      <c r="A10772" s="223">
        <v>99811</v>
      </c>
      <c r="B10772" s="7" t="s">
        <v>10168</v>
      </c>
      <c r="C10772" s="60" t="s">
        <v>410</v>
      </c>
      <c r="D10772" s="61">
        <v>0.71</v>
      </c>
      <c r="E10772" s="224">
        <v>1</v>
      </c>
    </row>
    <row r="10773" spans="1:5" x14ac:dyDescent="0.2">
      <c r="A10773" s="223">
        <v>99826</v>
      </c>
      <c r="B10773" s="7" t="s">
        <v>10169</v>
      </c>
      <c r="C10773" s="60" t="s">
        <v>410</v>
      </c>
      <c r="D10773" s="61">
        <v>1.75</v>
      </c>
      <c r="E10773" s="224">
        <v>0.96</v>
      </c>
    </row>
    <row r="10774" spans="1:5" x14ac:dyDescent="0.2">
      <c r="A10774" s="223">
        <v>106170</v>
      </c>
      <c r="B10774" s="7" t="s">
        <v>10170</v>
      </c>
      <c r="C10774" s="60" t="s">
        <v>410</v>
      </c>
      <c r="D10774" s="61">
        <v>7.18</v>
      </c>
      <c r="E10774" s="224">
        <v>0.99029999999999996</v>
      </c>
    </row>
    <row r="10775" spans="1:5" x14ac:dyDescent="0.2">
      <c r="A10775" s="223">
        <v>99821</v>
      </c>
      <c r="B10775" s="7" t="s">
        <v>10171</v>
      </c>
      <c r="C10775" s="60" t="s">
        <v>410</v>
      </c>
      <c r="D10775" s="61">
        <v>5.24</v>
      </c>
      <c r="E10775" s="224">
        <v>0.85499999999999998</v>
      </c>
    </row>
    <row r="10776" spans="1:5" x14ac:dyDescent="0.2">
      <c r="A10776" s="223">
        <v>99820</v>
      </c>
      <c r="B10776" s="7" t="s">
        <v>10172</v>
      </c>
      <c r="C10776" s="60" t="s">
        <v>410</v>
      </c>
      <c r="D10776" s="61">
        <v>2.89</v>
      </c>
      <c r="E10776" s="224">
        <v>0.73699999999999999</v>
      </c>
    </row>
    <row r="10777" spans="1:5" x14ac:dyDescent="0.2">
      <c r="A10777" s="223">
        <v>99805</v>
      </c>
      <c r="B10777" s="7" t="s">
        <v>10173</v>
      </c>
      <c r="C10777" s="60" t="s">
        <v>410</v>
      </c>
      <c r="D10777" s="61">
        <v>12.04</v>
      </c>
      <c r="E10777" s="224">
        <v>0.88700000000000001</v>
      </c>
    </row>
    <row r="10778" spans="1:5" x14ac:dyDescent="0.2">
      <c r="A10778" s="223">
        <v>99803</v>
      </c>
      <c r="B10778" s="7" t="s">
        <v>10174</v>
      </c>
      <c r="C10778" s="60" t="s">
        <v>410</v>
      </c>
      <c r="D10778" s="61">
        <v>4.37</v>
      </c>
      <c r="E10778" s="224">
        <v>0.84899999999999998</v>
      </c>
    </row>
    <row r="10779" spans="1:5" x14ac:dyDescent="0.2">
      <c r="A10779" s="223">
        <v>99802</v>
      </c>
      <c r="B10779" s="7" t="s">
        <v>10175</v>
      </c>
      <c r="C10779" s="60" t="s">
        <v>410</v>
      </c>
      <c r="D10779" s="61">
        <v>0.56999999999999995</v>
      </c>
      <c r="E10779" s="224">
        <v>1</v>
      </c>
    </row>
    <row r="10780" spans="1:5" x14ac:dyDescent="0.2">
      <c r="A10780" s="223">
        <v>99810</v>
      </c>
      <c r="B10780" s="7" t="s">
        <v>10176</v>
      </c>
      <c r="C10780" s="60" t="s">
        <v>410</v>
      </c>
      <c r="D10780" s="61">
        <v>7.09</v>
      </c>
      <c r="E10780" s="224">
        <v>0.89280000000000004</v>
      </c>
    </row>
    <row r="10781" spans="1:5" x14ac:dyDescent="0.2">
      <c r="A10781" s="223">
        <v>99809</v>
      </c>
      <c r="B10781" s="7" t="s">
        <v>10177</v>
      </c>
      <c r="C10781" s="60" t="s">
        <v>410</v>
      </c>
      <c r="D10781" s="61">
        <v>7.45</v>
      </c>
      <c r="E10781" s="224">
        <v>0.91139999999999999</v>
      </c>
    </row>
    <row r="10782" spans="1:5" x14ac:dyDescent="0.2">
      <c r="A10782" s="223">
        <v>106166</v>
      </c>
      <c r="B10782" s="7" t="s">
        <v>10178</v>
      </c>
      <c r="C10782" s="60" t="s">
        <v>410</v>
      </c>
      <c r="D10782" s="61">
        <v>1.45</v>
      </c>
      <c r="E10782" s="224">
        <v>0.95169999999999999</v>
      </c>
    </row>
    <row r="10783" spans="1:5" x14ac:dyDescent="0.2">
      <c r="A10783" s="223">
        <v>99822</v>
      </c>
      <c r="B10783" s="7" t="s">
        <v>10179</v>
      </c>
      <c r="C10783" s="60" t="s">
        <v>410</v>
      </c>
      <c r="D10783" s="61">
        <v>1.1399999999999999</v>
      </c>
      <c r="E10783" s="224">
        <v>0.93859999999999999</v>
      </c>
    </row>
    <row r="10784" spans="1:5" x14ac:dyDescent="0.2">
      <c r="A10784" s="223">
        <v>99825</v>
      </c>
      <c r="B10784" s="7" t="s">
        <v>10180</v>
      </c>
      <c r="C10784" s="60" t="s">
        <v>410</v>
      </c>
      <c r="D10784" s="61">
        <v>5.03</v>
      </c>
      <c r="E10784" s="224">
        <v>0.84889999999999999</v>
      </c>
    </row>
    <row r="10785" spans="1:5" x14ac:dyDescent="0.2">
      <c r="A10785" s="223">
        <v>99824</v>
      </c>
      <c r="B10785" s="7" t="s">
        <v>10181</v>
      </c>
      <c r="C10785" s="60" t="s">
        <v>410</v>
      </c>
      <c r="D10785" s="61">
        <v>3.02</v>
      </c>
      <c r="E10785" s="224">
        <v>0.74829999999999997</v>
      </c>
    </row>
    <row r="10786" spans="1:5" x14ac:dyDescent="0.2">
      <c r="A10786" s="223">
        <v>99823</v>
      </c>
      <c r="B10786" s="7" t="s">
        <v>10182</v>
      </c>
      <c r="C10786" s="60" t="s">
        <v>410</v>
      </c>
      <c r="D10786" s="61">
        <v>2.67</v>
      </c>
      <c r="E10786" s="224">
        <v>0.71540000000000004</v>
      </c>
    </row>
    <row r="10787" spans="1:5" x14ac:dyDescent="0.2">
      <c r="A10787" s="223">
        <v>99806</v>
      </c>
      <c r="B10787" s="7" t="s">
        <v>10183</v>
      </c>
      <c r="C10787" s="60" t="s">
        <v>410</v>
      </c>
      <c r="D10787" s="61">
        <v>3.17</v>
      </c>
      <c r="E10787" s="224">
        <v>0.79179999999999995</v>
      </c>
    </row>
    <row r="10788" spans="1:5" x14ac:dyDescent="0.2">
      <c r="A10788" s="223">
        <v>99813</v>
      </c>
      <c r="B10788" s="7" t="s">
        <v>10184</v>
      </c>
      <c r="C10788" s="60" t="s">
        <v>410</v>
      </c>
      <c r="D10788" s="61">
        <v>3.35</v>
      </c>
      <c r="E10788" s="224">
        <v>0.77310000000000001</v>
      </c>
    </row>
    <row r="10789" spans="1:5" x14ac:dyDescent="0.2">
      <c r="A10789" s="223">
        <v>106169</v>
      </c>
      <c r="B10789" s="7" t="s">
        <v>10185</v>
      </c>
      <c r="C10789" s="60" t="s">
        <v>43</v>
      </c>
      <c r="D10789" s="61">
        <v>3.82</v>
      </c>
      <c r="E10789" s="224">
        <v>0.93720000000000003</v>
      </c>
    </row>
    <row r="10790" spans="1:5" x14ac:dyDescent="0.2">
      <c r="A10790" s="223">
        <v>106167</v>
      </c>
      <c r="B10790" s="7" t="s">
        <v>10186</v>
      </c>
      <c r="C10790" s="60" t="s">
        <v>410</v>
      </c>
      <c r="D10790" s="61">
        <v>0.08</v>
      </c>
      <c r="E10790" s="224">
        <v>0.125</v>
      </c>
    </row>
    <row r="10791" spans="1:5" x14ac:dyDescent="0.2">
      <c r="A10791" s="223">
        <v>106168</v>
      </c>
      <c r="B10791" s="7" t="s">
        <v>10187</v>
      </c>
      <c r="C10791" s="60" t="s">
        <v>410</v>
      </c>
      <c r="D10791" s="61">
        <v>0.67</v>
      </c>
      <c r="E10791" s="224">
        <v>0.94030000000000002</v>
      </c>
    </row>
    <row r="10792" spans="1:5" x14ac:dyDescent="0.2">
      <c r="A10792" s="223">
        <v>99814</v>
      </c>
      <c r="B10792" s="7" t="s">
        <v>10188</v>
      </c>
      <c r="C10792" s="60" t="s">
        <v>410</v>
      </c>
      <c r="D10792" s="61">
        <v>1.74</v>
      </c>
      <c r="E10792" s="224">
        <v>0.97130000000000005</v>
      </c>
    </row>
    <row r="10793" spans="1:5" x14ac:dyDescent="0.2">
      <c r="A10793" s="223">
        <v>99816</v>
      </c>
      <c r="B10793" s="7" t="s">
        <v>10189</v>
      </c>
      <c r="C10793" s="60" t="s">
        <v>43</v>
      </c>
      <c r="D10793" s="61">
        <v>9.5399999999999991</v>
      </c>
      <c r="E10793" s="224">
        <v>0.75890000000000002</v>
      </c>
    </row>
    <row r="10794" spans="1:5" x14ac:dyDescent="0.2">
      <c r="A10794" s="223">
        <v>106171</v>
      </c>
      <c r="B10794" s="7" t="s">
        <v>10190</v>
      </c>
      <c r="C10794" s="60" t="s">
        <v>410</v>
      </c>
      <c r="D10794" s="61">
        <v>1.76</v>
      </c>
      <c r="E10794" s="224">
        <v>1</v>
      </c>
    </row>
    <row r="10795" spans="1:5" x14ac:dyDescent="0.2">
      <c r="A10795" s="223">
        <v>88238</v>
      </c>
      <c r="B10795" s="7" t="s">
        <v>10191</v>
      </c>
      <c r="C10795" s="60" t="s">
        <v>188</v>
      </c>
      <c r="D10795" s="61">
        <v>26.1</v>
      </c>
      <c r="E10795" s="224">
        <v>1</v>
      </c>
    </row>
    <row r="10796" spans="1:5" x14ac:dyDescent="0.2">
      <c r="A10796" s="223">
        <v>101374</v>
      </c>
      <c r="B10796" s="7" t="s">
        <v>10191</v>
      </c>
      <c r="C10796" s="60" t="s">
        <v>190</v>
      </c>
      <c r="D10796" s="61">
        <v>4491.76</v>
      </c>
      <c r="E10796" s="224">
        <v>1</v>
      </c>
    </row>
    <row r="10797" spans="1:5" x14ac:dyDescent="0.2">
      <c r="A10797" s="223">
        <v>88239</v>
      </c>
      <c r="B10797" s="7" t="s">
        <v>10192</v>
      </c>
      <c r="C10797" s="60" t="s">
        <v>188</v>
      </c>
      <c r="D10797" s="61">
        <v>25.73</v>
      </c>
      <c r="E10797" s="224">
        <v>1</v>
      </c>
    </row>
    <row r="10798" spans="1:5" x14ac:dyDescent="0.2">
      <c r="A10798" s="223">
        <v>101375</v>
      </c>
      <c r="B10798" s="7" t="s">
        <v>10193</v>
      </c>
      <c r="C10798" s="60" t="s">
        <v>190</v>
      </c>
      <c r="D10798" s="61">
        <v>4508.6099999999997</v>
      </c>
      <c r="E10798" s="224">
        <v>1</v>
      </c>
    </row>
    <row r="10799" spans="1:5" x14ac:dyDescent="0.2">
      <c r="A10799" s="223">
        <v>88240</v>
      </c>
      <c r="B10799" s="7" t="s">
        <v>10194</v>
      </c>
      <c r="C10799" s="60" t="s">
        <v>188</v>
      </c>
      <c r="D10799" s="61">
        <v>24.82</v>
      </c>
      <c r="E10799" s="224">
        <v>1</v>
      </c>
    </row>
    <row r="10800" spans="1:5" x14ac:dyDescent="0.2">
      <c r="A10800" s="223">
        <v>101376</v>
      </c>
      <c r="B10800" s="7" t="s">
        <v>10195</v>
      </c>
      <c r="C10800" s="60" t="s">
        <v>190</v>
      </c>
      <c r="D10800" s="61">
        <v>4277.05</v>
      </c>
      <c r="E10800" s="224">
        <v>1</v>
      </c>
    </row>
    <row r="10801" spans="1:5" x14ac:dyDescent="0.2">
      <c r="A10801" s="223">
        <v>88241</v>
      </c>
      <c r="B10801" s="7" t="s">
        <v>10196</v>
      </c>
      <c r="C10801" s="60" t="s">
        <v>188</v>
      </c>
      <c r="D10801" s="61">
        <v>25.99</v>
      </c>
      <c r="E10801" s="224">
        <v>1</v>
      </c>
    </row>
    <row r="10802" spans="1:5" x14ac:dyDescent="0.2">
      <c r="A10802" s="223">
        <v>101377</v>
      </c>
      <c r="B10802" s="7" t="s">
        <v>10196</v>
      </c>
      <c r="C10802" s="60" t="s">
        <v>190</v>
      </c>
      <c r="D10802" s="61">
        <v>4475.41</v>
      </c>
      <c r="E10802" s="224">
        <v>1</v>
      </c>
    </row>
    <row r="10803" spans="1:5" x14ac:dyDescent="0.2">
      <c r="A10803" s="223">
        <v>88242</v>
      </c>
      <c r="B10803" s="7" t="s">
        <v>10197</v>
      </c>
      <c r="C10803" s="60" t="s">
        <v>188</v>
      </c>
      <c r="D10803" s="61">
        <v>26.16</v>
      </c>
      <c r="E10803" s="224">
        <v>1</v>
      </c>
    </row>
    <row r="10804" spans="1:5" x14ac:dyDescent="0.2">
      <c r="A10804" s="223">
        <v>100301</v>
      </c>
      <c r="B10804" s="7" t="s">
        <v>10198</v>
      </c>
      <c r="C10804" s="60" t="s">
        <v>188</v>
      </c>
      <c r="D10804" s="61">
        <v>28.02</v>
      </c>
      <c r="E10804" s="224">
        <v>1</v>
      </c>
    </row>
    <row r="10805" spans="1:5" x14ac:dyDescent="0.2">
      <c r="A10805" s="223">
        <v>101378</v>
      </c>
      <c r="B10805" s="7" t="s">
        <v>10198</v>
      </c>
      <c r="C10805" s="60" t="s">
        <v>190</v>
      </c>
      <c r="D10805" s="61">
        <v>4803.01</v>
      </c>
      <c r="E10805" s="224">
        <v>1</v>
      </c>
    </row>
    <row r="10806" spans="1:5" x14ac:dyDescent="0.2">
      <c r="A10806" s="223">
        <v>101379</v>
      </c>
      <c r="B10806" s="7" t="s">
        <v>10199</v>
      </c>
      <c r="C10806" s="60" t="s">
        <v>190</v>
      </c>
      <c r="D10806" s="61">
        <v>4491.76</v>
      </c>
      <c r="E10806" s="224">
        <v>1</v>
      </c>
    </row>
    <row r="10807" spans="1:5" x14ac:dyDescent="0.2">
      <c r="A10807" s="223">
        <v>88243</v>
      </c>
      <c r="B10807" s="7" t="s">
        <v>10200</v>
      </c>
      <c r="C10807" s="60" t="s">
        <v>188</v>
      </c>
      <c r="D10807" s="61">
        <v>25.93</v>
      </c>
      <c r="E10807" s="224">
        <v>1</v>
      </c>
    </row>
    <row r="10808" spans="1:5" x14ac:dyDescent="0.2">
      <c r="A10808" s="223">
        <v>101380</v>
      </c>
      <c r="B10808" s="7" t="s">
        <v>10200</v>
      </c>
      <c r="C10808" s="60" t="s">
        <v>190</v>
      </c>
      <c r="D10808" s="61">
        <v>4465.6899999999996</v>
      </c>
      <c r="E10808" s="224">
        <v>1</v>
      </c>
    </row>
    <row r="10809" spans="1:5" x14ac:dyDescent="0.2">
      <c r="A10809" s="223">
        <v>90766</v>
      </c>
      <c r="B10809" s="7" t="s">
        <v>10201</v>
      </c>
      <c r="C10809" s="60" t="s">
        <v>188</v>
      </c>
      <c r="D10809" s="61">
        <v>31.57</v>
      </c>
      <c r="E10809" s="224">
        <v>1</v>
      </c>
    </row>
    <row r="10810" spans="1:5" x14ac:dyDescent="0.2">
      <c r="A10810" s="223">
        <v>93563</v>
      </c>
      <c r="B10810" s="7" t="s">
        <v>10201</v>
      </c>
      <c r="C10810" s="60" t="s">
        <v>190</v>
      </c>
      <c r="D10810" s="61">
        <v>5481.71</v>
      </c>
      <c r="E10810" s="224">
        <v>1</v>
      </c>
    </row>
    <row r="10811" spans="1:5" x14ac:dyDescent="0.2">
      <c r="A10811" s="223">
        <v>90767</v>
      </c>
      <c r="B10811" s="7" t="s">
        <v>10202</v>
      </c>
      <c r="C10811" s="60" t="s">
        <v>188</v>
      </c>
      <c r="D10811" s="61">
        <v>31.62</v>
      </c>
      <c r="E10811" s="224">
        <v>1</v>
      </c>
    </row>
    <row r="10812" spans="1:5" x14ac:dyDescent="0.2">
      <c r="A10812" s="223">
        <v>93564</v>
      </c>
      <c r="B10812" s="7" t="s">
        <v>10202</v>
      </c>
      <c r="C10812" s="60" t="s">
        <v>190</v>
      </c>
      <c r="D10812" s="61">
        <v>5421.43</v>
      </c>
      <c r="E10812" s="224">
        <v>1</v>
      </c>
    </row>
    <row r="10813" spans="1:5" x14ac:dyDescent="0.2">
      <c r="A10813" s="223">
        <v>88245</v>
      </c>
      <c r="B10813" s="7" t="s">
        <v>10203</v>
      </c>
      <c r="C10813" s="60" t="s">
        <v>188</v>
      </c>
      <c r="D10813" s="61">
        <v>29.66</v>
      </c>
      <c r="E10813" s="224">
        <v>1</v>
      </c>
    </row>
    <row r="10814" spans="1:5" x14ac:dyDescent="0.2">
      <c r="A10814" s="223">
        <v>101381</v>
      </c>
      <c r="B10814" s="7" t="s">
        <v>10203</v>
      </c>
      <c r="C10814" s="60" t="s">
        <v>190</v>
      </c>
      <c r="D10814" s="61">
        <v>5109.79</v>
      </c>
      <c r="E10814" s="224">
        <v>1</v>
      </c>
    </row>
    <row r="10815" spans="1:5" x14ac:dyDescent="0.2">
      <c r="A10815" s="223">
        <v>90768</v>
      </c>
      <c r="B10815" s="7" t="s">
        <v>10204</v>
      </c>
      <c r="C10815" s="60" t="s">
        <v>188</v>
      </c>
      <c r="D10815" s="61">
        <v>135.68</v>
      </c>
      <c r="E10815" s="224">
        <v>1</v>
      </c>
    </row>
    <row r="10816" spans="1:5" x14ac:dyDescent="0.2">
      <c r="A10816" s="223">
        <v>90769</v>
      </c>
      <c r="B10816" s="7" t="s">
        <v>10205</v>
      </c>
      <c r="C10816" s="60" t="s">
        <v>188</v>
      </c>
      <c r="D10816" s="61">
        <v>143.47999999999999</v>
      </c>
      <c r="E10816" s="224">
        <v>1</v>
      </c>
    </row>
    <row r="10817" spans="1:5" x14ac:dyDescent="0.2">
      <c r="A10817" s="223">
        <v>90770</v>
      </c>
      <c r="B10817" s="7" t="s">
        <v>10206</v>
      </c>
      <c r="C10817" s="60" t="s">
        <v>188</v>
      </c>
      <c r="D10817" s="61">
        <v>150.16999999999999</v>
      </c>
      <c r="E10817" s="224">
        <v>1</v>
      </c>
    </row>
    <row r="10818" spans="1:5" x14ac:dyDescent="0.2">
      <c r="A10818" s="223">
        <v>93569</v>
      </c>
      <c r="B10818" s="7" t="s">
        <v>10207</v>
      </c>
      <c r="C10818" s="60" t="s">
        <v>190</v>
      </c>
      <c r="D10818" s="61">
        <v>23618.05</v>
      </c>
      <c r="E10818" s="224">
        <v>1</v>
      </c>
    </row>
    <row r="10819" spans="1:5" x14ac:dyDescent="0.2">
      <c r="A10819" s="223">
        <v>93570</v>
      </c>
      <c r="B10819" s="7" t="s">
        <v>10208</v>
      </c>
      <c r="C10819" s="60" t="s">
        <v>190</v>
      </c>
      <c r="D10819" s="61">
        <v>24978.080000000002</v>
      </c>
      <c r="E10819" s="224">
        <v>1</v>
      </c>
    </row>
    <row r="10820" spans="1:5" x14ac:dyDescent="0.2">
      <c r="A10820" s="223">
        <v>93571</v>
      </c>
      <c r="B10820" s="7" t="s">
        <v>10209</v>
      </c>
      <c r="C10820" s="60" t="s">
        <v>190</v>
      </c>
      <c r="D10820" s="61">
        <v>26143.1</v>
      </c>
      <c r="E10820" s="224">
        <v>1</v>
      </c>
    </row>
    <row r="10821" spans="1:5" x14ac:dyDescent="0.2">
      <c r="A10821" s="223">
        <v>101382</v>
      </c>
      <c r="B10821" s="7" t="s">
        <v>10210</v>
      </c>
      <c r="C10821" s="60" t="s">
        <v>190</v>
      </c>
      <c r="D10821" s="61">
        <v>3589.36</v>
      </c>
      <c r="E10821" s="224">
        <v>1</v>
      </c>
    </row>
    <row r="10822" spans="1:5" x14ac:dyDescent="0.2">
      <c r="A10822" s="223">
        <v>88246</v>
      </c>
      <c r="B10822" s="7" t="s">
        <v>10211</v>
      </c>
      <c r="C10822" s="60" t="s">
        <v>188</v>
      </c>
      <c r="D10822" s="61">
        <v>20.9</v>
      </c>
      <c r="E10822" s="224">
        <v>1</v>
      </c>
    </row>
    <row r="10823" spans="1:5" x14ac:dyDescent="0.2">
      <c r="A10823" s="223">
        <v>100303</v>
      </c>
      <c r="B10823" s="7" t="s">
        <v>10212</v>
      </c>
      <c r="C10823" s="60" t="s">
        <v>188</v>
      </c>
      <c r="D10823" s="61">
        <v>24.78</v>
      </c>
      <c r="E10823" s="224">
        <v>1</v>
      </c>
    </row>
    <row r="10824" spans="1:5" x14ac:dyDescent="0.2">
      <c r="A10824" s="223">
        <v>101383</v>
      </c>
      <c r="B10824" s="7" t="s">
        <v>10212</v>
      </c>
      <c r="C10824" s="60" t="s">
        <v>190</v>
      </c>
      <c r="D10824" s="61">
        <v>4256.45</v>
      </c>
      <c r="E10824" s="224">
        <v>1</v>
      </c>
    </row>
    <row r="10825" spans="1:5" x14ac:dyDescent="0.2">
      <c r="A10825" s="223">
        <v>88247</v>
      </c>
      <c r="B10825" s="7" t="s">
        <v>10213</v>
      </c>
      <c r="C10825" s="60" t="s">
        <v>188</v>
      </c>
      <c r="D10825" s="61">
        <v>26.69</v>
      </c>
      <c r="E10825" s="224">
        <v>1</v>
      </c>
    </row>
    <row r="10826" spans="1:5" x14ac:dyDescent="0.2">
      <c r="A10826" s="223">
        <v>88248</v>
      </c>
      <c r="B10826" s="7" t="s">
        <v>10214</v>
      </c>
      <c r="C10826" s="60" t="s">
        <v>188</v>
      </c>
      <c r="D10826" s="61">
        <v>25.72</v>
      </c>
      <c r="E10826" s="224">
        <v>1</v>
      </c>
    </row>
    <row r="10827" spans="1:5" x14ac:dyDescent="0.2">
      <c r="A10827" s="223">
        <v>101384</v>
      </c>
      <c r="B10827" s="7" t="s">
        <v>10214</v>
      </c>
      <c r="C10827" s="60" t="s">
        <v>190</v>
      </c>
      <c r="D10827" s="61">
        <v>4409.26</v>
      </c>
      <c r="E10827" s="224">
        <v>1</v>
      </c>
    </row>
    <row r="10828" spans="1:5" x14ac:dyDescent="0.2">
      <c r="A10828" s="223">
        <v>90772</v>
      </c>
      <c r="B10828" s="7" t="s">
        <v>10215</v>
      </c>
      <c r="C10828" s="60" t="s">
        <v>188</v>
      </c>
      <c r="D10828" s="61">
        <v>27.56</v>
      </c>
      <c r="E10828" s="224">
        <v>1</v>
      </c>
    </row>
    <row r="10829" spans="1:5" x14ac:dyDescent="0.2">
      <c r="A10829" s="223">
        <v>93566</v>
      </c>
      <c r="B10829" s="7" t="s">
        <v>10215</v>
      </c>
      <c r="C10829" s="60" t="s">
        <v>190</v>
      </c>
      <c r="D10829" s="61">
        <v>4782.54</v>
      </c>
      <c r="E10829" s="224">
        <v>1</v>
      </c>
    </row>
    <row r="10830" spans="1:5" x14ac:dyDescent="0.2">
      <c r="A10830" s="223">
        <v>101385</v>
      </c>
      <c r="B10830" s="7" t="s">
        <v>10216</v>
      </c>
      <c r="C10830" s="60" t="s">
        <v>190</v>
      </c>
      <c r="D10830" s="61">
        <v>6137.61</v>
      </c>
      <c r="E10830" s="224">
        <v>1</v>
      </c>
    </row>
    <row r="10831" spans="1:5" x14ac:dyDescent="0.2">
      <c r="A10831" s="223">
        <v>88249</v>
      </c>
      <c r="B10831" s="7" t="s">
        <v>10217</v>
      </c>
      <c r="C10831" s="60" t="s">
        <v>188</v>
      </c>
      <c r="D10831" s="61">
        <v>35.409999999999997</v>
      </c>
      <c r="E10831" s="224">
        <v>1</v>
      </c>
    </row>
    <row r="10832" spans="1:5" x14ac:dyDescent="0.2">
      <c r="A10832" s="223">
        <v>88250</v>
      </c>
      <c r="B10832" s="7" t="s">
        <v>10218</v>
      </c>
      <c r="C10832" s="60" t="s">
        <v>188</v>
      </c>
      <c r="D10832" s="61">
        <v>24.82</v>
      </c>
      <c r="E10832" s="224">
        <v>1</v>
      </c>
    </row>
    <row r="10833" spans="1:5" x14ac:dyDescent="0.2">
      <c r="A10833" s="223">
        <v>101386</v>
      </c>
      <c r="B10833" s="7" t="s">
        <v>10218</v>
      </c>
      <c r="C10833" s="60" t="s">
        <v>190</v>
      </c>
      <c r="D10833" s="61">
        <v>4277.05</v>
      </c>
      <c r="E10833" s="224">
        <v>1</v>
      </c>
    </row>
    <row r="10834" spans="1:5" x14ac:dyDescent="0.2">
      <c r="A10834" s="223">
        <v>101387</v>
      </c>
      <c r="B10834" s="7" t="s">
        <v>10219</v>
      </c>
      <c r="C10834" s="60" t="s">
        <v>190</v>
      </c>
      <c r="D10834" s="61">
        <v>4491.76</v>
      </c>
      <c r="E10834" s="224">
        <v>1</v>
      </c>
    </row>
    <row r="10835" spans="1:5" x14ac:dyDescent="0.2">
      <c r="A10835" s="223">
        <v>88251</v>
      </c>
      <c r="B10835" s="7" t="s">
        <v>10220</v>
      </c>
      <c r="C10835" s="60" t="s">
        <v>188</v>
      </c>
      <c r="D10835" s="61">
        <v>26.1</v>
      </c>
      <c r="E10835" s="224">
        <v>1</v>
      </c>
    </row>
    <row r="10836" spans="1:5" x14ac:dyDescent="0.2">
      <c r="A10836" s="223">
        <v>88252</v>
      </c>
      <c r="B10836" s="7" t="s">
        <v>10221</v>
      </c>
      <c r="C10836" s="60" t="s">
        <v>188</v>
      </c>
      <c r="D10836" s="61">
        <v>24.66</v>
      </c>
      <c r="E10836" s="224">
        <v>1</v>
      </c>
    </row>
    <row r="10837" spans="1:5" x14ac:dyDescent="0.2">
      <c r="A10837" s="223">
        <v>101388</v>
      </c>
      <c r="B10837" s="7" t="s">
        <v>10221</v>
      </c>
      <c r="C10837" s="60" t="s">
        <v>190</v>
      </c>
      <c r="D10837" s="61">
        <v>4243.46</v>
      </c>
      <c r="E10837" s="224">
        <v>1</v>
      </c>
    </row>
    <row r="10838" spans="1:5" x14ac:dyDescent="0.2">
      <c r="A10838" s="223">
        <v>88253</v>
      </c>
      <c r="B10838" s="7" t="s">
        <v>10222</v>
      </c>
      <c r="C10838" s="60" t="s">
        <v>188</v>
      </c>
      <c r="D10838" s="61">
        <v>24.37</v>
      </c>
      <c r="E10838" s="224">
        <v>1</v>
      </c>
    </row>
    <row r="10839" spans="1:5" x14ac:dyDescent="0.2">
      <c r="A10839" s="223">
        <v>101389</v>
      </c>
      <c r="B10839" s="7" t="s">
        <v>10222</v>
      </c>
      <c r="C10839" s="60" t="s">
        <v>190</v>
      </c>
      <c r="D10839" s="61">
        <v>4213.37</v>
      </c>
      <c r="E10839" s="224">
        <v>1</v>
      </c>
    </row>
    <row r="10840" spans="1:5" x14ac:dyDescent="0.2">
      <c r="A10840" s="223">
        <v>101390</v>
      </c>
      <c r="B10840" s="7" t="s">
        <v>10223</v>
      </c>
      <c r="C10840" s="60" t="s">
        <v>190</v>
      </c>
      <c r="D10840" s="61">
        <v>7171.12</v>
      </c>
      <c r="E10840" s="224">
        <v>1</v>
      </c>
    </row>
    <row r="10841" spans="1:5" x14ac:dyDescent="0.2">
      <c r="A10841" s="223">
        <v>88255</v>
      </c>
      <c r="B10841" s="7" t="s">
        <v>10224</v>
      </c>
      <c r="C10841" s="60" t="s">
        <v>188</v>
      </c>
      <c r="D10841" s="61">
        <v>41.34</v>
      </c>
      <c r="E10841" s="224">
        <v>1</v>
      </c>
    </row>
    <row r="10842" spans="1:5" x14ac:dyDescent="0.2">
      <c r="A10842" s="223">
        <v>88256</v>
      </c>
      <c r="B10842" s="7" t="s">
        <v>10225</v>
      </c>
      <c r="C10842" s="60" t="s">
        <v>188</v>
      </c>
      <c r="D10842" s="61">
        <v>29.73</v>
      </c>
      <c r="E10842" s="224">
        <v>1</v>
      </c>
    </row>
    <row r="10843" spans="1:5" x14ac:dyDescent="0.2">
      <c r="A10843" s="223">
        <v>101391</v>
      </c>
      <c r="B10843" s="7" t="s">
        <v>10225</v>
      </c>
      <c r="C10843" s="60" t="s">
        <v>190</v>
      </c>
      <c r="D10843" s="61">
        <v>5109.79</v>
      </c>
      <c r="E10843" s="224">
        <v>1</v>
      </c>
    </row>
    <row r="10844" spans="1:5" x14ac:dyDescent="0.2">
      <c r="A10844" s="223">
        <v>88257</v>
      </c>
      <c r="B10844" s="7" t="s">
        <v>10226</v>
      </c>
      <c r="C10844" s="60" t="s">
        <v>188</v>
      </c>
      <c r="D10844" s="61">
        <v>41.98</v>
      </c>
      <c r="E10844" s="224">
        <v>1</v>
      </c>
    </row>
    <row r="10845" spans="1:5" x14ac:dyDescent="0.2">
      <c r="A10845" s="223">
        <v>101392</v>
      </c>
      <c r="B10845" s="7" t="s">
        <v>10227</v>
      </c>
      <c r="C10845" s="60" t="s">
        <v>190</v>
      </c>
      <c r="D10845" s="61">
        <v>7221.89</v>
      </c>
      <c r="E10845" s="224">
        <v>1</v>
      </c>
    </row>
    <row r="10846" spans="1:5" x14ac:dyDescent="0.2">
      <c r="A10846" s="223">
        <v>88260</v>
      </c>
      <c r="B10846" s="7" t="s">
        <v>10228</v>
      </c>
      <c r="C10846" s="60" t="s">
        <v>188</v>
      </c>
      <c r="D10846" s="61">
        <v>26.29</v>
      </c>
      <c r="E10846" s="224">
        <v>1</v>
      </c>
    </row>
    <row r="10847" spans="1:5" x14ac:dyDescent="0.2">
      <c r="A10847" s="223">
        <v>101394</v>
      </c>
      <c r="B10847" s="7" t="s">
        <v>10228</v>
      </c>
      <c r="C10847" s="60" t="s">
        <v>190</v>
      </c>
      <c r="D10847" s="61">
        <v>4526.6499999999996</v>
      </c>
      <c r="E10847" s="224">
        <v>1</v>
      </c>
    </row>
    <row r="10848" spans="1:5" x14ac:dyDescent="0.2">
      <c r="A10848" s="223">
        <v>101395</v>
      </c>
      <c r="B10848" s="7" t="s">
        <v>10229</v>
      </c>
      <c r="C10848" s="60" t="s">
        <v>190</v>
      </c>
      <c r="D10848" s="61">
        <v>4418.95</v>
      </c>
      <c r="E10848" s="224">
        <v>1</v>
      </c>
    </row>
    <row r="10849" spans="1:5" x14ac:dyDescent="0.2">
      <c r="A10849" s="223">
        <v>88261</v>
      </c>
      <c r="B10849" s="7" t="s">
        <v>10230</v>
      </c>
      <c r="C10849" s="60" t="s">
        <v>188</v>
      </c>
      <c r="D10849" s="61">
        <v>27.94</v>
      </c>
      <c r="E10849" s="224">
        <v>1</v>
      </c>
    </row>
    <row r="10850" spans="1:5" x14ac:dyDescent="0.2">
      <c r="A10850" s="223">
        <v>101396</v>
      </c>
      <c r="B10850" s="7" t="s">
        <v>10230</v>
      </c>
      <c r="C10850" s="60" t="s">
        <v>190</v>
      </c>
      <c r="D10850" s="61">
        <v>4803.58</v>
      </c>
      <c r="E10850" s="224">
        <v>1</v>
      </c>
    </row>
    <row r="10851" spans="1:5" x14ac:dyDescent="0.2">
      <c r="A10851" s="223">
        <v>88262</v>
      </c>
      <c r="B10851" s="7" t="s">
        <v>10231</v>
      </c>
      <c r="C10851" s="60" t="s">
        <v>188</v>
      </c>
      <c r="D10851" s="61">
        <v>29.23</v>
      </c>
      <c r="E10851" s="224">
        <v>1</v>
      </c>
    </row>
    <row r="10852" spans="1:5" x14ac:dyDescent="0.2">
      <c r="A10852" s="223">
        <v>101397</v>
      </c>
      <c r="B10852" s="7" t="s">
        <v>10231</v>
      </c>
      <c r="C10852" s="60" t="s">
        <v>190</v>
      </c>
      <c r="D10852" s="61">
        <v>5036.9799999999996</v>
      </c>
      <c r="E10852" s="224">
        <v>1</v>
      </c>
    </row>
    <row r="10853" spans="1:5" x14ac:dyDescent="0.2">
      <c r="A10853" s="223">
        <v>101398</v>
      </c>
      <c r="B10853" s="7" t="s">
        <v>10232</v>
      </c>
      <c r="C10853" s="60" t="s">
        <v>190</v>
      </c>
      <c r="D10853" s="61">
        <v>4436.9799999999996</v>
      </c>
      <c r="E10853" s="224">
        <v>1</v>
      </c>
    </row>
    <row r="10854" spans="1:5" x14ac:dyDescent="0.2">
      <c r="A10854" s="223">
        <v>88263</v>
      </c>
      <c r="B10854" s="7" t="s">
        <v>10233</v>
      </c>
      <c r="C10854" s="60" t="s">
        <v>188</v>
      </c>
      <c r="D10854" s="61">
        <v>25.74</v>
      </c>
      <c r="E10854" s="224">
        <v>1</v>
      </c>
    </row>
    <row r="10855" spans="1:5" x14ac:dyDescent="0.2">
      <c r="A10855" s="223">
        <v>95308</v>
      </c>
      <c r="B10855" s="7" t="s">
        <v>10234</v>
      </c>
      <c r="C10855" s="60" t="s">
        <v>188</v>
      </c>
      <c r="D10855" s="61">
        <v>0.22</v>
      </c>
      <c r="E10855" s="224">
        <v>1</v>
      </c>
    </row>
    <row r="10856" spans="1:5" x14ac:dyDescent="0.2">
      <c r="A10856" s="223">
        <v>101286</v>
      </c>
      <c r="B10856" s="7" t="s">
        <v>10235</v>
      </c>
      <c r="C10856" s="60" t="s">
        <v>190</v>
      </c>
      <c r="D10856" s="61">
        <v>29.38</v>
      </c>
      <c r="E10856" s="224">
        <v>1</v>
      </c>
    </row>
    <row r="10857" spans="1:5" x14ac:dyDescent="0.2">
      <c r="A10857" s="223">
        <v>95309</v>
      </c>
      <c r="B10857" s="7" t="s">
        <v>10236</v>
      </c>
      <c r="C10857" s="60" t="s">
        <v>188</v>
      </c>
      <c r="D10857" s="61">
        <v>0.28000000000000003</v>
      </c>
      <c r="E10857" s="224">
        <v>1</v>
      </c>
    </row>
    <row r="10858" spans="1:5" x14ac:dyDescent="0.2">
      <c r="A10858" s="223">
        <v>101287</v>
      </c>
      <c r="B10858" s="7" t="s">
        <v>10237</v>
      </c>
      <c r="C10858" s="60" t="s">
        <v>190</v>
      </c>
      <c r="D10858" s="61">
        <v>95.06</v>
      </c>
      <c r="E10858" s="224">
        <v>1</v>
      </c>
    </row>
    <row r="10859" spans="1:5" x14ac:dyDescent="0.2">
      <c r="A10859" s="223">
        <v>95310</v>
      </c>
      <c r="B10859" s="7" t="s">
        <v>10238</v>
      </c>
      <c r="C10859" s="60" t="s">
        <v>188</v>
      </c>
      <c r="D10859" s="61">
        <v>0.22</v>
      </c>
      <c r="E10859" s="224">
        <v>1</v>
      </c>
    </row>
    <row r="10860" spans="1:5" x14ac:dyDescent="0.2">
      <c r="A10860" s="223">
        <v>101288</v>
      </c>
      <c r="B10860" s="7" t="s">
        <v>10239</v>
      </c>
      <c r="C10860" s="60" t="s">
        <v>190</v>
      </c>
      <c r="D10860" s="61">
        <v>29.38</v>
      </c>
      <c r="E10860" s="224">
        <v>1</v>
      </c>
    </row>
    <row r="10861" spans="1:5" x14ac:dyDescent="0.2">
      <c r="A10861" s="223">
        <v>95311</v>
      </c>
      <c r="B10861" s="7" t="s">
        <v>10240</v>
      </c>
      <c r="C10861" s="60" t="s">
        <v>188</v>
      </c>
      <c r="D10861" s="61">
        <v>0.22</v>
      </c>
      <c r="E10861" s="224">
        <v>1</v>
      </c>
    </row>
    <row r="10862" spans="1:5" x14ac:dyDescent="0.2">
      <c r="A10862" s="223">
        <v>101289</v>
      </c>
      <c r="B10862" s="7" t="s">
        <v>10241</v>
      </c>
      <c r="C10862" s="60" t="s">
        <v>190</v>
      </c>
      <c r="D10862" s="61">
        <v>29.24</v>
      </c>
      <c r="E10862" s="224">
        <v>1</v>
      </c>
    </row>
    <row r="10863" spans="1:5" x14ac:dyDescent="0.2">
      <c r="A10863" s="223">
        <v>95312</v>
      </c>
      <c r="B10863" s="7" t="s">
        <v>10242</v>
      </c>
      <c r="C10863" s="60" t="s">
        <v>188</v>
      </c>
      <c r="D10863" s="61">
        <v>0.28000000000000003</v>
      </c>
      <c r="E10863" s="224">
        <v>1</v>
      </c>
    </row>
    <row r="10864" spans="1:5" x14ac:dyDescent="0.2">
      <c r="A10864" s="223">
        <v>100291</v>
      </c>
      <c r="B10864" s="7" t="s">
        <v>10243</v>
      </c>
      <c r="C10864" s="60" t="s">
        <v>188</v>
      </c>
      <c r="D10864" s="61">
        <v>0.28000000000000003</v>
      </c>
      <c r="E10864" s="224">
        <v>1</v>
      </c>
    </row>
    <row r="10865" spans="1:5" x14ac:dyDescent="0.2">
      <c r="A10865" s="223">
        <v>101290</v>
      </c>
      <c r="B10865" s="7" t="s">
        <v>10244</v>
      </c>
      <c r="C10865" s="60" t="s">
        <v>190</v>
      </c>
      <c r="D10865" s="61">
        <v>37.6</v>
      </c>
      <c r="E10865" s="224">
        <v>1</v>
      </c>
    </row>
    <row r="10866" spans="1:5" x14ac:dyDescent="0.2">
      <c r="A10866" s="223">
        <v>101291</v>
      </c>
      <c r="B10866" s="7" t="s">
        <v>10245</v>
      </c>
      <c r="C10866" s="60" t="s">
        <v>190</v>
      </c>
      <c r="D10866" s="61">
        <v>29.38</v>
      </c>
      <c r="E10866" s="224">
        <v>1</v>
      </c>
    </row>
    <row r="10867" spans="1:5" x14ac:dyDescent="0.2">
      <c r="A10867" s="223">
        <v>95313</v>
      </c>
      <c r="B10867" s="7" t="s">
        <v>10246</v>
      </c>
      <c r="C10867" s="60" t="s">
        <v>188</v>
      </c>
      <c r="D10867" s="61">
        <v>0.22</v>
      </c>
      <c r="E10867" s="224">
        <v>1</v>
      </c>
    </row>
    <row r="10868" spans="1:5" x14ac:dyDescent="0.2">
      <c r="A10868" s="223">
        <v>101292</v>
      </c>
      <c r="B10868" s="7" t="s">
        <v>10247</v>
      </c>
      <c r="C10868" s="60" t="s">
        <v>190</v>
      </c>
      <c r="D10868" s="61">
        <v>29.24</v>
      </c>
      <c r="E10868" s="224">
        <v>1</v>
      </c>
    </row>
    <row r="10869" spans="1:5" x14ac:dyDescent="0.2">
      <c r="A10869" s="223">
        <v>95392</v>
      </c>
      <c r="B10869" s="7" t="s">
        <v>10248</v>
      </c>
      <c r="C10869" s="60" t="s">
        <v>188</v>
      </c>
      <c r="D10869" s="61">
        <v>0.13</v>
      </c>
      <c r="E10869" s="224">
        <v>1</v>
      </c>
    </row>
    <row r="10870" spans="1:5" x14ac:dyDescent="0.2">
      <c r="A10870" s="223">
        <v>95413</v>
      </c>
      <c r="B10870" s="7" t="s">
        <v>10249</v>
      </c>
      <c r="C10870" s="60" t="s">
        <v>190</v>
      </c>
      <c r="D10870" s="61">
        <v>17.670000000000002</v>
      </c>
      <c r="E10870" s="224">
        <v>1</v>
      </c>
    </row>
    <row r="10871" spans="1:5" x14ac:dyDescent="0.2">
      <c r="A10871" s="223">
        <v>95393</v>
      </c>
      <c r="B10871" s="7" t="s">
        <v>10250</v>
      </c>
      <c r="C10871" s="60" t="s">
        <v>188</v>
      </c>
      <c r="D10871" s="61">
        <v>0.54</v>
      </c>
      <c r="E10871" s="224">
        <v>1</v>
      </c>
    </row>
    <row r="10872" spans="1:5" x14ac:dyDescent="0.2">
      <c r="A10872" s="223">
        <v>95414</v>
      </c>
      <c r="B10872" s="7" t="s">
        <v>10251</v>
      </c>
      <c r="C10872" s="60" t="s">
        <v>190</v>
      </c>
      <c r="D10872" s="61">
        <v>72.73</v>
      </c>
      <c r="E10872" s="224">
        <v>1</v>
      </c>
    </row>
    <row r="10873" spans="1:5" x14ac:dyDescent="0.2">
      <c r="A10873" s="223">
        <v>95314</v>
      </c>
      <c r="B10873" s="7" t="s">
        <v>10252</v>
      </c>
      <c r="C10873" s="60" t="s">
        <v>188</v>
      </c>
      <c r="D10873" s="61">
        <v>0.26</v>
      </c>
      <c r="E10873" s="224">
        <v>1</v>
      </c>
    </row>
    <row r="10874" spans="1:5" x14ac:dyDescent="0.2">
      <c r="A10874" s="223">
        <v>101293</v>
      </c>
      <c r="B10874" s="7" t="s">
        <v>10253</v>
      </c>
      <c r="C10874" s="60" t="s">
        <v>190</v>
      </c>
      <c r="D10874" s="61">
        <v>34.75</v>
      </c>
      <c r="E10874" s="224">
        <v>1</v>
      </c>
    </row>
    <row r="10875" spans="1:5" x14ac:dyDescent="0.2">
      <c r="A10875" s="223">
        <v>95394</v>
      </c>
      <c r="B10875" s="7" t="s">
        <v>10254</v>
      </c>
      <c r="C10875" s="60" t="s">
        <v>188</v>
      </c>
      <c r="D10875" s="61">
        <v>1.08</v>
      </c>
      <c r="E10875" s="224">
        <v>1</v>
      </c>
    </row>
    <row r="10876" spans="1:5" x14ac:dyDescent="0.2">
      <c r="A10876" s="223">
        <v>95395</v>
      </c>
      <c r="B10876" s="7" t="s">
        <v>10255</v>
      </c>
      <c r="C10876" s="60" t="s">
        <v>188</v>
      </c>
      <c r="D10876" s="61">
        <v>1.1399999999999999</v>
      </c>
      <c r="E10876" s="224">
        <v>1</v>
      </c>
    </row>
    <row r="10877" spans="1:5" x14ac:dyDescent="0.2">
      <c r="A10877" s="223">
        <v>95396</v>
      </c>
      <c r="B10877" s="7" t="s">
        <v>10256</v>
      </c>
      <c r="C10877" s="60" t="s">
        <v>188</v>
      </c>
      <c r="D10877" s="61">
        <v>1.2</v>
      </c>
      <c r="E10877" s="224">
        <v>1</v>
      </c>
    </row>
    <row r="10878" spans="1:5" x14ac:dyDescent="0.2">
      <c r="A10878" s="223">
        <v>95419</v>
      </c>
      <c r="B10878" s="7" t="s">
        <v>10257</v>
      </c>
      <c r="C10878" s="60" t="s">
        <v>190</v>
      </c>
      <c r="D10878" s="61">
        <v>143.32</v>
      </c>
      <c r="E10878" s="224">
        <v>1</v>
      </c>
    </row>
    <row r="10879" spans="1:5" x14ac:dyDescent="0.2">
      <c r="A10879" s="223">
        <v>95420</v>
      </c>
      <c r="B10879" s="7" t="s">
        <v>10258</v>
      </c>
      <c r="C10879" s="60" t="s">
        <v>190</v>
      </c>
      <c r="D10879" s="61">
        <v>151.83000000000001</v>
      </c>
      <c r="E10879" s="224">
        <v>1</v>
      </c>
    </row>
    <row r="10880" spans="1:5" x14ac:dyDescent="0.2">
      <c r="A10880" s="223">
        <v>95421</v>
      </c>
      <c r="B10880" s="7" t="s">
        <v>10259</v>
      </c>
      <c r="C10880" s="60" t="s">
        <v>190</v>
      </c>
      <c r="D10880" s="61">
        <v>159.12</v>
      </c>
      <c r="E10880" s="224">
        <v>1</v>
      </c>
    </row>
    <row r="10881" spans="1:5" x14ac:dyDescent="0.2">
      <c r="A10881" s="223">
        <v>101294</v>
      </c>
      <c r="B10881" s="7" t="s">
        <v>10260</v>
      </c>
      <c r="C10881" s="60" t="s">
        <v>190</v>
      </c>
      <c r="D10881" s="61">
        <v>29.96</v>
      </c>
      <c r="E10881" s="224">
        <v>1</v>
      </c>
    </row>
    <row r="10882" spans="1:5" x14ac:dyDescent="0.2">
      <c r="A10882" s="223">
        <v>95315</v>
      </c>
      <c r="B10882" s="7" t="s">
        <v>10261</v>
      </c>
      <c r="C10882" s="60" t="s">
        <v>188</v>
      </c>
      <c r="D10882" s="61">
        <v>0.22</v>
      </c>
      <c r="E10882" s="224">
        <v>1</v>
      </c>
    </row>
    <row r="10883" spans="1:5" x14ac:dyDescent="0.2">
      <c r="A10883" s="223">
        <v>100293</v>
      </c>
      <c r="B10883" s="7" t="s">
        <v>10262</v>
      </c>
      <c r="C10883" s="60" t="s">
        <v>188</v>
      </c>
      <c r="D10883" s="61">
        <v>0.26</v>
      </c>
      <c r="E10883" s="224">
        <v>1</v>
      </c>
    </row>
    <row r="10884" spans="1:5" x14ac:dyDescent="0.2">
      <c r="A10884" s="223">
        <v>101295</v>
      </c>
      <c r="B10884" s="7" t="s">
        <v>10263</v>
      </c>
      <c r="C10884" s="60" t="s">
        <v>190</v>
      </c>
      <c r="D10884" s="61">
        <v>34.99</v>
      </c>
      <c r="E10884" s="224">
        <v>1</v>
      </c>
    </row>
    <row r="10885" spans="1:5" x14ac:dyDescent="0.2">
      <c r="A10885" s="223">
        <v>95316</v>
      </c>
      <c r="B10885" s="7" t="s">
        <v>10264</v>
      </c>
      <c r="C10885" s="60" t="s">
        <v>188</v>
      </c>
      <c r="D10885" s="61">
        <v>0.71</v>
      </c>
      <c r="E10885" s="224">
        <v>1</v>
      </c>
    </row>
    <row r="10886" spans="1:5" x14ac:dyDescent="0.2">
      <c r="A10886" s="223">
        <v>95317</v>
      </c>
      <c r="B10886" s="7" t="s">
        <v>10265</v>
      </c>
      <c r="C10886" s="60" t="s">
        <v>188</v>
      </c>
      <c r="D10886" s="61">
        <v>0.34</v>
      </c>
      <c r="E10886" s="224">
        <v>1</v>
      </c>
    </row>
    <row r="10887" spans="1:5" x14ac:dyDescent="0.2">
      <c r="A10887" s="223">
        <v>101296</v>
      </c>
      <c r="B10887" s="7" t="s">
        <v>10266</v>
      </c>
      <c r="C10887" s="60" t="s">
        <v>190</v>
      </c>
      <c r="D10887" s="61">
        <v>45.79</v>
      </c>
      <c r="E10887" s="224">
        <v>1</v>
      </c>
    </row>
    <row r="10888" spans="1:5" x14ac:dyDescent="0.2">
      <c r="A10888" s="223">
        <v>95398</v>
      </c>
      <c r="B10888" s="7" t="s">
        <v>10267</v>
      </c>
      <c r="C10888" s="60" t="s">
        <v>188</v>
      </c>
      <c r="D10888" s="61">
        <v>0.11</v>
      </c>
      <c r="E10888" s="224">
        <v>1</v>
      </c>
    </row>
    <row r="10889" spans="1:5" x14ac:dyDescent="0.2">
      <c r="A10889" s="223">
        <v>95416</v>
      </c>
      <c r="B10889" s="7" t="s">
        <v>10268</v>
      </c>
      <c r="C10889" s="60" t="s">
        <v>190</v>
      </c>
      <c r="D10889" s="61">
        <v>14.99</v>
      </c>
      <c r="E10889" s="224">
        <v>1</v>
      </c>
    </row>
    <row r="10890" spans="1:5" x14ac:dyDescent="0.2">
      <c r="A10890" s="223">
        <v>101297</v>
      </c>
      <c r="B10890" s="7" t="s">
        <v>10269</v>
      </c>
      <c r="C10890" s="60" t="s">
        <v>190</v>
      </c>
      <c r="D10890" s="61">
        <v>32.99</v>
      </c>
      <c r="E10890" s="224">
        <v>1</v>
      </c>
    </row>
    <row r="10891" spans="1:5" x14ac:dyDescent="0.2">
      <c r="A10891" s="223">
        <v>95318</v>
      </c>
      <c r="B10891" s="7" t="s">
        <v>10270</v>
      </c>
      <c r="C10891" s="60" t="s">
        <v>188</v>
      </c>
      <c r="D10891" s="61">
        <v>0.24</v>
      </c>
      <c r="E10891" s="224">
        <v>1</v>
      </c>
    </row>
    <row r="10892" spans="1:5" x14ac:dyDescent="0.2">
      <c r="A10892" s="223">
        <v>101298</v>
      </c>
      <c r="B10892" s="7" t="s">
        <v>10271</v>
      </c>
      <c r="C10892" s="60" t="s">
        <v>190</v>
      </c>
      <c r="D10892" s="61">
        <v>29.38</v>
      </c>
      <c r="E10892" s="224">
        <v>1</v>
      </c>
    </row>
    <row r="10893" spans="1:5" x14ac:dyDescent="0.2">
      <c r="A10893" s="223">
        <v>95319</v>
      </c>
      <c r="B10893" s="7" t="s">
        <v>10272</v>
      </c>
      <c r="C10893" s="60" t="s">
        <v>188</v>
      </c>
      <c r="D10893" s="61">
        <v>0.22</v>
      </c>
      <c r="E10893" s="224">
        <v>1</v>
      </c>
    </row>
    <row r="10894" spans="1:5" x14ac:dyDescent="0.2">
      <c r="A10894" s="223">
        <v>101299</v>
      </c>
      <c r="B10894" s="7" t="s">
        <v>10273</v>
      </c>
      <c r="C10894" s="60" t="s">
        <v>190</v>
      </c>
      <c r="D10894" s="61">
        <v>37.6</v>
      </c>
      <c r="E10894" s="224">
        <v>1</v>
      </c>
    </row>
    <row r="10895" spans="1:5" x14ac:dyDescent="0.2">
      <c r="A10895" s="223">
        <v>95320</v>
      </c>
      <c r="B10895" s="7" t="s">
        <v>10274</v>
      </c>
      <c r="C10895" s="60" t="s">
        <v>188</v>
      </c>
      <c r="D10895" s="61">
        <v>0.22</v>
      </c>
      <c r="E10895" s="224">
        <v>1</v>
      </c>
    </row>
    <row r="10896" spans="1:5" x14ac:dyDescent="0.2">
      <c r="A10896" s="223">
        <v>95321</v>
      </c>
      <c r="B10896" s="7" t="s">
        <v>10275</v>
      </c>
      <c r="C10896" s="60" t="s">
        <v>188</v>
      </c>
      <c r="D10896" s="61">
        <v>0.2</v>
      </c>
      <c r="E10896" s="224">
        <v>1</v>
      </c>
    </row>
    <row r="10897" spans="1:5" x14ac:dyDescent="0.2">
      <c r="A10897" s="223">
        <v>101300</v>
      </c>
      <c r="B10897" s="7" t="s">
        <v>10276</v>
      </c>
      <c r="C10897" s="60" t="s">
        <v>190</v>
      </c>
      <c r="D10897" s="61">
        <v>27.31</v>
      </c>
      <c r="E10897" s="224">
        <v>1</v>
      </c>
    </row>
    <row r="10898" spans="1:5" x14ac:dyDescent="0.2">
      <c r="A10898" s="223">
        <v>95322</v>
      </c>
      <c r="B10898" s="7" t="s">
        <v>10277</v>
      </c>
      <c r="C10898" s="60" t="s">
        <v>188</v>
      </c>
      <c r="D10898" s="61">
        <v>0.15</v>
      </c>
      <c r="E10898" s="224">
        <v>1</v>
      </c>
    </row>
    <row r="10899" spans="1:5" x14ac:dyDescent="0.2">
      <c r="A10899" s="223">
        <v>101301</v>
      </c>
      <c r="B10899" s="7" t="s">
        <v>10278</v>
      </c>
      <c r="C10899" s="60" t="s">
        <v>190</v>
      </c>
      <c r="D10899" s="61">
        <v>20.92</v>
      </c>
      <c r="E10899" s="224">
        <v>1</v>
      </c>
    </row>
    <row r="10900" spans="1:5" x14ac:dyDescent="0.2">
      <c r="A10900" s="223">
        <v>95323</v>
      </c>
      <c r="B10900" s="7" t="s">
        <v>10279</v>
      </c>
      <c r="C10900" s="60" t="s">
        <v>188</v>
      </c>
      <c r="D10900" s="61">
        <v>0.28999999999999998</v>
      </c>
      <c r="E10900" s="224">
        <v>1</v>
      </c>
    </row>
    <row r="10901" spans="1:5" x14ac:dyDescent="0.2">
      <c r="A10901" s="223">
        <v>101302</v>
      </c>
      <c r="B10901" s="7" t="s">
        <v>10280</v>
      </c>
      <c r="C10901" s="60" t="s">
        <v>190</v>
      </c>
      <c r="D10901" s="61">
        <v>39.29</v>
      </c>
      <c r="E10901" s="224">
        <v>1</v>
      </c>
    </row>
    <row r="10902" spans="1:5" x14ac:dyDescent="0.2">
      <c r="A10902" s="223">
        <v>95324</v>
      </c>
      <c r="B10902" s="7" t="s">
        <v>10281</v>
      </c>
      <c r="C10902" s="60" t="s">
        <v>188</v>
      </c>
      <c r="D10902" s="61">
        <v>0.33</v>
      </c>
      <c r="E10902" s="224">
        <v>1</v>
      </c>
    </row>
    <row r="10903" spans="1:5" x14ac:dyDescent="0.2">
      <c r="A10903" s="223">
        <v>101304</v>
      </c>
      <c r="B10903" s="7" t="s">
        <v>10282</v>
      </c>
      <c r="C10903" s="60" t="s">
        <v>190</v>
      </c>
      <c r="D10903" s="61">
        <v>44.47</v>
      </c>
      <c r="E10903" s="224">
        <v>1</v>
      </c>
    </row>
    <row r="10904" spans="1:5" x14ac:dyDescent="0.2">
      <c r="A10904" s="223">
        <v>95325</v>
      </c>
      <c r="B10904" s="7" t="s">
        <v>10283</v>
      </c>
      <c r="C10904" s="60" t="s">
        <v>188</v>
      </c>
      <c r="D10904" s="61">
        <v>0.64</v>
      </c>
      <c r="E10904" s="224">
        <v>1</v>
      </c>
    </row>
    <row r="10905" spans="1:5" x14ac:dyDescent="0.2">
      <c r="A10905" s="223">
        <v>101305</v>
      </c>
      <c r="B10905" s="7" t="s">
        <v>10284</v>
      </c>
      <c r="C10905" s="60" t="s">
        <v>190</v>
      </c>
      <c r="D10905" s="61">
        <v>85.66</v>
      </c>
      <c r="E10905" s="224">
        <v>1</v>
      </c>
    </row>
    <row r="10906" spans="1:5" x14ac:dyDescent="0.2">
      <c r="A10906" s="223">
        <v>95328</v>
      </c>
      <c r="B10906" s="7" t="s">
        <v>10285</v>
      </c>
      <c r="C10906" s="60" t="s">
        <v>188</v>
      </c>
      <c r="D10906" s="61">
        <v>0.22</v>
      </c>
      <c r="E10906" s="224">
        <v>1</v>
      </c>
    </row>
    <row r="10907" spans="1:5" x14ac:dyDescent="0.2">
      <c r="A10907" s="223">
        <v>101307</v>
      </c>
      <c r="B10907" s="7" t="s">
        <v>10286</v>
      </c>
      <c r="C10907" s="60" t="s">
        <v>190</v>
      </c>
      <c r="D10907" s="61">
        <v>29.69</v>
      </c>
      <c r="E10907" s="224">
        <v>1</v>
      </c>
    </row>
    <row r="10908" spans="1:5" x14ac:dyDescent="0.2">
      <c r="A10908" s="223">
        <v>101309</v>
      </c>
      <c r="B10908" s="7" t="s">
        <v>10287</v>
      </c>
      <c r="C10908" s="60" t="s">
        <v>190</v>
      </c>
      <c r="D10908" s="61">
        <v>37.6</v>
      </c>
      <c r="E10908" s="224">
        <v>1</v>
      </c>
    </row>
    <row r="10909" spans="1:5" x14ac:dyDescent="0.2">
      <c r="A10909" s="223">
        <v>95329</v>
      </c>
      <c r="B10909" s="7" t="s">
        <v>10288</v>
      </c>
      <c r="C10909" s="60" t="s">
        <v>188</v>
      </c>
      <c r="D10909" s="61">
        <v>0.31</v>
      </c>
      <c r="E10909" s="224">
        <v>1</v>
      </c>
    </row>
    <row r="10910" spans="1:5" x14ac:dyDescent="0.2">
      <c r="A10910" s="223">
        <v>101310</v>
      </c>
      <c r="B10910" s="7" t="s">
        <v>10289</v>
      </c>
      <c r="C10910" s="60" t="s">
        <v>190</v>
      </c>
      <c r="D10910" s="61">
        <v>41.88</v>
      </c>
      <c r="E10910" s="224">
        <v>1</v>
      </c>
    </row>
    <row r="10911" spans="1:5" x14ac:dyDescent="0.2">
      <c r="A10911" s="223">
        <v>101311</v>
      </c>
      <c r="B10911" s="7" t="s">
        <v>10290</v>
      </c>
      <c r="C10911" s="60" t="s">
        <v>190</v>
      </c>
      <c r="D10911" s="61">
        <v>34.75</v>
      </c>
      <c r="E10911" s="224">
        <v>1</v>
      </c>
    </row>
    <row r="10912" spans="1:5" x14ac:dyDescent="0.2">
      <c r="A10912" s="223">
        <v>95330</v>
      </c>
      <c r="B10912" s="7" t="s">
        <v>10291</v>
      </c>
      <c r="C10912" s="60" t="s">
        <v>188</v>
      </c>
      <c r="D10912" s="61">
        <v>0.26</v>
      </c>
      <c r="E10912" s="224">
        <v>1</v>
      </c>
    </row>
    <row r="10913" spans="1:5" x14ac:dyDescent="0.2">
      <c r="A10913" s="223">
        <v>101312</v>
      </c>
      <c r="B10913" s="7" t="s">
        <v>10292</v>
      </c>
      <c r="C10913" s="60" t="s">
        <v>190</v>
      </c>
      <c r="D10913" s="61">
        <v>30.77</v>
      </c>
      <c r="E10913" s="224">
        <v>1</v>
      </c>
    </row>
    <row r="10914" spans="1:5" x14ac:dyDescent="0.2">
      <c r="A10914" s="223">
        <v>95331</v>
      </c>
      <c r="B10914" s="7" t="s">
        <v>10293</v>
      </c>
      <c r="C10914" s="60" t="s">
        <v>188</v>
      </c>
      <c r="D10914" s="61">
        <v>0.23</v>
      </c>
      <c r="E10914" s="224">
        <v>1</v>
      </c>
    </row>
    <row r="10915" spans="1:5" x14ac:dyDescent="0.2">
      <c r="A10915" s="223">
        <v>95400</v>
      </c>
      <c r="B10915" s="7" t="s">
        <v>10294</v>
      </c>
      <c r="C10915" s="60" t="s">
        <v>188</v>
      </c>
      <c r="D10915" s="61">
        <v>0.19</v>
      </c>
      <c r="E10915" s="224">
        <v>1</v>
      </c>
    </row>
    <row r="10916" spans="1:5" x14ac:dyDescent="0.2">
      <c r="A10916" s="223">
        <v>95411</v>
      </c>
      <c r="B10916" s="7" t="s">
        <v>10295</v>
      </c>
      <c r="C10916" s="60" t="s">
        <v>190</v>
      </c>
      <c r="D10916" s="61">
        <v>25.26</v>
      </c>
      <c r="E10916" s="224">
        <v>1</v>
      </c>
    </row>
    <row r="10917" spans="1:5" x14ac:dyDescent="0.2">
      <c r="A10917" s="223">
        <v>95332</v>
      </c>
      <c r="B10917" s="7" t="s">
        <v>10296</v>
      </c>
      <c r="C10917" s="60" t="s">
        <v>188</v>
      </c>
      <c r="D10917" s="61">
        <v>0.9</v>
      </c>
      <c r="E10917" s="224">
        <v>1</v>
      </c>
    </row>
    <row r="10918" spans="1:5" x14ac:dyDescent="0.2">
      <c r="A10918" s="223">
        <v>101313</v>
      </c>
      <c r="B10918" s="7" t="s">
        <v>10297</v>
      </c>
      <c r="C10918" s="60" t="s">
        <v>190</v>
      </c>
      <c r="D10918" s="61">
        <v>120.29</v>
      </c>
      <c r="E10918" s="224">
        <v>1</v>
      </c>
    </row>
    <row r="10919" spans="1:5" x14ac:dyDescent="0.2">
      <c r="A10919" s="223">
        <v>95334</v>
      </c>
      <c r="B10919" s="7" t="s">
        <v>10298</v>
      </c>
      <c r="C10919" s="60" t="s">
        <v>188</v>
      </c>
      <c r="D10919" s="61">
        <v>0.95</v>
      </c>
      <c r="E10919" s="224">
        <v>1</v>
      </c>
    </row>
    <row r="10920" spans="1:5" x14ac:dyDescent="0.2">
      <c r="A10920" s="223">
        <v>101315</v>
      </c>
      <c r="B10920" s="7" t="s">
        <v>10299</v>
      </c>
      <c r="C10920" s="60" t="s">
        <v>190</v>
      </c>
      <c r="D10920" s="61">
        <v>125.88</v>
      </c>
      <c r="E10920" s="224">
        <v>1</v>
      </c>
    </row>
    <row r="10921" spans="1:5" x14ac:dyDescent="0.2">
      <c r="A10921" s="223">
        <v>95335</v>
      </c>
      <c r="B10921" s="7" t="s">
        <v>10300</v>
      </c>
      <c r="C10921" s="60" t="s">
        <v>188</v>
      </c>
      <c r="D10921" s="61">
        <v>0.41</v>
      </c>
      <c r="E10921" s="224">
        <v>1</v>
      </c>
    </row>
    <row r="10922" spans="1:5" x14ac:dyDescent="0.2">
      <c r="A10922" s="223">
        <v>101316</v>
      </c>
      <c r="B10922" s="7" t="s">
        <v>10301</v>
      </c>
      <c r="C10922" s="60" t="s">
        <v>190</v>
      </c>
      <c r="D10922" s="61">
        <v>54.41</v>
      </c>
      <c r="E10922" s="224">
        <v>1</v>
      </c>
    </row>
    <row r="10923" spans="1:5" x14ac:dyDescent="0.2">
      <c r="A10923" s="223">
        <v>95401</v>
      </c>
      <c r="B10923" s="7" t="s">
        <v>10302</v>
      </c>
      <c r="C10923" s="60" t="s">
        <v>188</v>
      </c>
      <c r="D10923" s="61">
        <v>1.49</v>
      </c>
      <c r="E10923" s="224">
        <v>1</v>
      </c>
    </row>
    <row r="10924" spans="1:5" x14ac:dyDescent="0.2">
      <c r="A10924" s="223">
        <v>95422</v>
      </c>
      <c r="B10924" s="7" t="s">
        <v>10303</v>
      </c>
      <c r="C10924" s="60" t="s">
        <v>190</v>
      </c>
      <c r="D10924" s="61">
        <v>198.53</v>
      </c>
      <c r="E10924" s="224">
        <v>1</v>
      </c>
    </row>
    <row r="10925" spans="1:5" x14ac:dyDescent="0.2">
      <c r="A10925" s="223">
        <v>95402</v>
      </c>
      <c r="B10925" s="7" t="s">
        <v>10304</v>
      </c>
      <c r="C10925" s="60" t="s">
        <v>188</v>
      </c>
      <c r="D10925" s="61">
        <v>1.95</v>
      </c>
      <c r="E10925" s="224">
        <v>1</v>
      </c>
    </row>
    <row r="10926" spans="1:5" x14ac:dyDescent="0.2">
      <c r="A10926" s="223">
        <v>95415</v>
      </c>
      <c r="B10926" s="7" t="s">
        <v>10305</v>
      </c>
      <c r="C10926" s="60" t="s">
        <v>190</v>
      </c>
      <c r="D10926" s="61">
        <v>259.38</v>
      </c>
      <c r="E10926" s="224">
        <v>1</v>
      </c>
    </row>
    <row r="10927" spans="1:5" x14ac:dyDescent="0.2">
      <c r="A10927" s="223">
        <v>95403</v>
      </c>
      <c r="B10927" s="7" t="s">
        <v>10306</v>
      </c>
      <c r="C10927" s="60" t="s">
        <v>188</v>
      </c>
      <c r="D10927" s="61">
        <v>2.06</v>
      </c>
      <c r="E10927" s="224">
        <v>1</v>
      </c>
    </row>
    <row r="10928" spans="1:5" x14ac:dyDescent="0.2">
      <c r="A10928" s="223">
        <v>95417</v>
      </c>
      <c r="B10928" s="7" t="s">
        <v>10307</v>
      </c>
      <c r="C10928" s="60" t="s">
        <v>190</v>
      </c>
      <c r="D10928" s="61">
        <v>273.39999999999998</v>
      </c>
      <c r="E10928" s="224">
        <v>1</v>
      </c>
    </row>
    <row r="10929" spans="1:5" x14ac:dyDescent="0.2">
      <c r="A10929" s="223">
        <v>95404</v>
      </c>
      <c r="B10929" s="7" t="s">
        <v>10308</v>
      </c>
      <c r="C10929" s="60" t="s">
        <v>188</v>
      </c>
      <c r="D10929" s="61">
        <v>2.27</v>
      </c>
      <c r="E10929" s="224">
        <v>1</v>
      </c>
    </row>
    <row r="10930" spans="1:5" x14ac:dyDescent="0.2">
      <c r="A10930" s="223">
        <v>95418</v>
      </c>
      <c r="B10930" s="7" t="s">
        <v>10309</v>
      </c>
      <c r="C10930" s="60" t="s">
        <v>190</v>
      </c>
      <c r="D10930" s="61">
        <v>300.89999999999998</v>
      </c>
      <c r="E10930" s="224">
        <v>1</v>
      </c>
    </row>
    <row r="10931" spans="1:5" x14ac:dyDescent="0.2">
      <c r="A10931" s="223">
        <v>95337</v>
      </c>
      <c r="B10931" s="7" t="s">
        <v>10310</v>
      </c>
      <c r="C10931" s="60" t="s">
        <v>188</v>
      </c>
      <c r="D10931" s="61">
        <v>0.26</v>
      </c>
      <c r="E10931" s="224">
        <v>1</v>
      </c>
    </row>
    <row r="10932" spans="1:5" x14ac:dyDescent="0.2">
      <c r="A10932" s="223">
        <v>101322</v>
      </c>
      <c r="B10932" s="7" t="s">
        <v>10311</v>
      </c>
      <c r="C10932" s="60" t="s">
        <v>190</v>
      </c>
      <c r="D10932" s="61">
        <v>34.75</v>
      </c>
      <c r="E10932" s="224">
        <v>1</v>
      </c>
    </row>
    <row r="10933" spans="1:5" x14ac:dyDescent="0.2">
      <c r="A10933" s="223">
        <v>95338</v>
      </c>
      <c r="B10933" s="7" t="s">
        <v>10312</v>
      </c>
      <c r="C10933" s="60" t="s">
        <v>188</v>
      </c>
      <c r="D10933" s="61">
        <v>0.51</v>
      </c>
      <c r="E10933" s="224">
        <v>1</v>
      </c>
    </row>
    <row r="10934" spans="1:5" x14ac:dyDescent="0.2">
      <c r="A10934" s="223">
        <v>101323</v>
      </c>
      <c r="B10934" s="7" t="s">
        <v>10313</v>
      </c>
      <c r="C10934" s="60" t="s">
        <v>190</v>
      </c>
      <c r="D10934" s="61">
        <v>68.260000000000005</v>
      </c>
      <c r="E10934" s="224">
        <v>1</v>
      </c>
    </row>
    <row r="10935" spans="1:5" x14ac:dyDescent="0.2">
      <c r="A10935" s="223">
        <v>101325</v>
      </c>
      <c r="B10935" s="7" t="s">
        <v>10314</v>
      </c>
      <c r="C10935" s="60" t="s">
        <v>190</v>
      </c>
      <c r="D10935" s="61">
        <v>71.84</v>
      </c>
      <c r="E10935" s="224">
        <v>1</v>
      </c>
    </row>
    <row r="10936" spans="1:5" x14ac:dyDescent="0.2">
      <c r="A10936" s="223">
        <v>95390</v>
      </c>
      <c r="B10936" s="7" t="s">
        <v>10315</v>
      </c>
      <c r="C10936" s="60" t="s">
        <v>188</v>
      </c>
      <c r="D10936" s="61">
        <v>0.09</v>
      </c>
      <c r="E10936" s="224">
        <v>1</v>
      </c>
    </row>
    <row r="10937" spans="1:5" x14ac:dyDescent="0.2">
      <c r="A10937" s="223">
        <v>101326</v>
      </c>
      <c r="B10937" s="7" t="s">
        <v>10316</v>
      </c>
      <c r="C10937" s="60" t="s">
        <v>190</v>
      </c>
      <c r="D10937" s="61">
        <v>12.9</v>
      </c>
      <c r="E10937" s="224">
        <v>1</v>
      </c>
    </row>
    <row r="10938" spans="1:5" x14ac:dyDescent="0.2">
      <c r="A10938" s="223">
        <v>95340</v>
      </c>
      <c r="B10938" s="7" t="s">
        <v>10317</v>
      </c>
      <c r="C10938" s="60" t="s">
        <v>188</v>
      </c>
      <c r="D10938" s="61">
        <v>0.31</v>
      </c>
      <c r="E10938" s="224">
        <v>1</v>
      </c>
    </row>
    <row r="10939" spans="1:5" x14ac:dyDescent="0.2">
      <c r="A10939" s="223">
        <v>101330</v>
      </c>
      <c r="B10939" s="7" t="s">
        <v>10318</v>
      </c>
      <c r="C10939" s="60" t="s">
        <v>190</v>
      </c>
      <c r="D10939" s="61">
        <v>41.22</v>
      </c>
      <c r="E10939" s="224">
        <v>1</v>
      </c>
    </row>
    <row r="10940" spans="1:5" x14ac:dyDescent="0.2">
      <c r="A10940" s="223">
        <v>101331</v>
      </c>
      <c r="B10940" s="7" t="s">
        <v>10319</v>
      </c>
      <c r="C10940" s="60" t="s">
        <v>190</v>
      </c>
      <c r="D10940" s="61">
        <v>44.42</v>
      </c>
      <c r="E10940" s="224">
        <v>1</v>
      </c>
    </row>
    <row r="10941" spans="1:5" x14ac:dyDescent="0.2">
      <c r="A10941" s="223">
        <v>95341</v>
      </c>
      <c r="B10941" s="7" t="s">
        <v>10320</v>
      </c>
      <c r="C10941" s="60" t="s">
        <v>188</v>
      </c>
      <c r="D10941" s="61">
        <v>0.33</v>
      </c>
      <c r="E10941" s="224">
        <v>1</v>
      </c>
    </row>
    <row r="10942" spans="1:5" x14ac:dyDescent="0.2">
      <c r="A10942" s="223">
        <v>95339</v>
      </c>
      <c r="B10942" s="7" t="s">
        <v>10321</v>
      </c>
      <c r="C10942" s="60" t="s">
        <v>188</v>
      </c>
      <c r="D10942" s="61">
        <v>0.42</v>
      </c>
      <c r="E10942" s="224">
        <v>1</v>
      </c>
    </row>
    <row r="10943" spans="1:5" x14ac:dyDescent="0.2">
      <c r="A10943" s="223">
        <v>101329</v>
      </c>
      <c r="B10943" s="7" t="s">
        <v>10322</v>
      </c>
      <c r="C10943" s="60" t="s">
        <v>190</v>
      </c>
      <c r="D10943" s="61">
        <v>56.83</v>
      </c>
      <c r="E10943" s="224">
        <v>1</v>
      </c>
    </row>
    <row r="10944" spans="1:5" x14ac:dyDescent="0.2">
      <c r="A10944" s="223">
        <v>95342</v>
      </c>
      <c r="B10944" s="7" t="s">
        <v>10323</v>
      </c>
      <c r="C10944" s="60" t="s">
        <v>188</v>
      </c>
      <c r="D10944" s="61">
        <v>0.34</v>
      </c>
      <c r="E10944" s="224">
        <v>1</v>
      </c>
    </row>
    <row r="10945" spans="1:5" x14ac:dyDescent="0.2">
      <c r="A10945" s="223">
        <v>101333</v>
      </c>
      <c r="B10945" s="7" t="s">
        <v>10324</v>
      </c>
      <c r="C10945" s="60" t="s">
        <v>190</v>
      </c>
      <c r="D10945" s="61">
        <v>45.68</v>
      </c>
      <c r="E10945" s="224">
        <v>1</v>
      </c>
    </row>
    <row r="10946" spans="1:5" x14ac:dyDescent="0.2">
      <c r="A10946" s="223">
        <v>100298</v>
      </c>
      <c r="B10946" s="7" t="s">
        <v>10325</v>
      </c>
      <c r="C10946" s="60" t="s">
        <v>188</v>
      </c>
      <c r="D10946" s="61">
        <v>0.7</v>
      </c>
      <c r="E10946" s="224">
        <v>1</v>
      </c>
    </row>
    <row r="10947" spans="1:5" x14ac:dyDescent="0.2">
      <c r="A10947" s="223">
        <v>101334</v>
      </c>
      <c r="B10947" s="7" t="s">
        <v>10326</v>
      </c>
      <c r="C10947" s="60" t="s">
        <v>190</v>
      </c>
      <c r="D10947" s="61">
        <v>93.49</v>
      </c>
      <c r="E10947" s="224">
        <v>1</v>
      </c>
    </row>
    <row r="10948" spans="1:5" x14ac:dyDescent="0.2">
      <c r="A10948" s="223">
        <v>95405</v>
      </c>
      <c r="B10948" s="7" t="s">
        <v>10327</v>
      </c>
      <c r="C10948" s="60" t="s">
        <v>188</v>
      </c>
      <c r="D10948" s="61">
        <v>2.5099999999999998</v>
      </c>
      <c r="E10948" s="224">
        <v>1</v>
      </c>
    </row>
    <row r="10949" spans="1:5" x14ac:dyDescent="0.2">
      <c r="A10949" s="223">
        <v>95423</v>
      </c>
      <c r="B10949" s="7" t="s">
        <v>10328</v>
      </c>
      <c r="C10949" s="60" t="s">
        <v>190</v>
      </c>
      <c r="D10949" s="61">
        <v>332.62</v>
      </c>
      <c r="E10949" s="224">
        <v>1</v>
      </c>
    </row>
    <row r="10950" spans="1:5" x14ac:dyDescent="0.2">
      <c r="A10950" s="223">
        <v>100295</v>
      </c>
      <c r="B10950" s="7" t="s">
        <v>10329</v>
      </c>
      <c r="C10950" s="60" t="s">
        <v>188</v>
      </c>
      <c r="D10950" s="61">
        <v>0.63</v>
      </c>
      <c r="E10950" s="224">
        <v>1</v>
      </c>
    </row>
    <row r="10951" spans="1:5" x14ac:dyDescent="0.2">
      <c r="A10951" s="223">
        <v>101303</v>
      </c>
      <c r="B10951" s="7" t="s">
        <v>10330</v>
      </c>
      <c r="C10951" s="60" t="s">
        <v>190</v>
      </c>
      <c r="D10951" s="61">
        <v>84.26</v>
      </c>
      <c r="E10951" s="224">
        <v>1</v>
      </c>
    </row>
    <row r="10952" spans="1:5" x14ac:dyDescent="0.2">
      <c r="A10952" s="223">
        <v>95344</v>
      </c>
      <c r="B10952" s="7" t="s">
        <v>10331</v>
      </c>
      <c r="C10952" s="60" t="s">
        <v>188</v>
      </c>
      <c r="D10952" s="61">
        <v>0.28999999999999998</v>
      </c>
      <c r="E10952" s="224">
        <v>1</v>
      </c>
    </row>
    <row r="10953" spans="1:5" x14ac:dyDescent="0.2">
      <c r="A10953" s="223">
        <v>101308</v>
      </c>
      <c r="B10953" s="7" t="s">
        <v>10332</v>
      </c>
      <c r="C10953" s="60" t="s">
        <v>190</v>
      </c>
      <c r="D10953" s="61">
        <v>38.94</v>
      </c>
      <c r="E10953" s="224">
        <v>1</v>
      </c>
    </row>
    <row r="10954" spans="1:5" x14ac:dyDescent="0.2">
      <c r="A10954" s="223">
        <v>101320</v>
      </c>
      <c r="B10954" s="7" t="s">
        <v>10333</v>
      </c>
      <c r="C10954" s="60" t="s">
        <v>190</v>
      </c>
      <c r="D10954" s="61">
        <v>38.65</v>
      </c>
      <c r="E10954" s="224">
        <v>1</v>
      </c>
    </row>
    <row r="10955" spans="1:5" x14ac:dyDescent="0.2">
      <c r="A10955" s="223">
        <v>95343</v>
      </c>
      <c r="B10955" s="7" t="s">
        <v>10334</v>
      </c>
      <c r="C10955" s="60" t="s">
        <v>188</v>
      </c>
      <c r="D10955" s="61">
        <v>0.54</v>
      </c>
      <c r="E10955" s="224">
        <v>1</v>
      </c>
    </row>
    <row r="10956" spans="1:5" x14ac:dyDescent="0.2">
      <c r="A10956" s="223">
        <v>95345</v>
      </c>
      <c r="B10956" s="7" t="s">
        <v>10335</v>
      </c>
      <c r="C10956" s="60" t="s">
        <v>188</v>
      </c>
      <c r="D10956" s="61">
        <v>1.08</v>
      </c>
      <c r="E10956" s="224">
        <v>1</v>
      </c>
    </row>
    <row r="10957" spans="1:5" x14ac:dyDescent="0.2">
      <c r="A10957" s="223">
        <v>95346</v>
      </c>
      <c r="B10957" s="7" t="s">
        <v>10336</v>
      </c>
      <c r="C10957" s="60" t="s">
        <v>188</v>
      </c>
      <c r="D10957" s="61">
        <v>0.12</v>
      </c>
      <c r="E10957" s="224">
        <v>1</v>
      </c>
    </row>
    <row r="10958" spans="1:5" x14ac:dyDescent="0.2">
      <c r="A10958" s="223">
        <v>101324</v>
      </c>
      <c r="B10958" s="7" t="s">
        <v>10337</v>
      </c>
      <c r="C10958" s="60" t="s">
        <v>190</v>
      </c>
      <c r="D10958" s="61">
        <v>15.93</v>
      </c>
      <c r="E10958" s="224">
        <v>1</v>
      </c>
    </row>
    <row r="10959" spans="1:5" x14ac:dyDescent="0.2">
      <c r="A10959" s="223">
        <v>101328</v>
      </c>
      <c r="B10959" s="7" t="s">
        <v>10338</v>
      </c>
      <c r="C10959" s="60" t="s">
        <v>190</v>
      </c>
      <c r="D10959" s="61">
        <v>19.07</v>
      </c>
      <c r="E10959" s="224">
        <v>1</v>
      </c>
    </row>
    <row r="10960" spans="1:5" x14ac:dyDescent="0.2">
      <c r="A10960" s="223">
        <v>95347</v>
      </c>
      <c r="B10960" s="7" t="s">
        <v>10339</v>
      </c>
      <c r="C10960" s="60" t="s">
        <v>188</v>
      </c>
      <c r="D10960" s="61">
        <v>0.11</v>
      </c>
      <c r="E10960" s="224">
        <v>1</v>
      </c>
    </row>
    <row r="10961" spans="1:5" x14ac:dyDescent="0.2">
      <c r="A10961" s="223">
        <v>95408</v>
      </c>
      <c r="B10961" s="7" t="s">
        <v>10340</v>
      </c>
      <c r="C10961" s="60" t="s">
        <v>190</v>
      </c>
      <c r="D10961" s="61">
        <v>15.33</v>
      </c>
      <c r="E10961" s="224">
        <v>1</v>
      </c>
    </row>
    <row r="10962" spans="1:5" x14ac:dyDescent="0.2">
      <c r="A10962" s="223">
        <v>95348</v>
      </c>
      <c r="B10962" s="7" t="s">
        <v>10341</v>
      </c>
      <c r="C10962" s="60" t="s">
        <v>188</v>
      </c>
      <c r="D10962" s="61">
        <v>0.14000000000000001</v>
      </c>
      <c r="E10962" s="224">
        <v>1</v>
      </c>
    </row>
    <row r="10963" spans="1:5" x14ac:dyDescent="0.2">
      <c r="A10963" s="223">
        <v>101332</v>
      </c>
      <c r="B10963" s="7" t="s">
        <v>10342</v>
      </c>
      <c r="C10963" s="60" t="s">
        <v>190</v>
      </c>
      <c r="D10963" s="61">
        <v>13.61</v>
      </c>
      <c r="E10963" s="224">
        <v>1</v>
      </c>
    </row>
    <row r="10964" spans="1:5" x14ac:dyDescent="0.2">
      <c r="A10964" s="223">
        <v>95349</v>
      </c>
      <c r="B10964" s="7" t="s">
        <v>10343</v>
      </c>
      <c r="C10964" s="60" t="s">
        <v>188</v>
      </c>
      <c r="D10964" s="61">
        <v>0.1</v>
      </c>
      <c r="E10964" s="224">
        <v>1</v>
      </c>
    </row>
    <row r="10965" spans="1:5" x14ac:dyDescent="0.2">
      <c r="A10965" s="223">
        <v>101336</v>
      </c>
      <c r="B10965" s="7" t="s">
        <v>10344</v>
      </c>
      <c r="C10965" s="60" t="s">
        <v>190</v>
      </c>
      <c r="D10965" s="61">
        <v>59.57</v>
      </c>
      <c r="E10965" s="224">
        <v>1</v>
      </c>
    </row>
    <row r="10966" spans="1:5" x14ac:dyDescent="0.2">
      <c r="A10966" s="223">
        <v>95351</v>
      </c>
      <c r="B10966" s="7" t="s">
        <v>10345</v>
      </c>
      <c r="C10966" s="60" t="s">
        <v>188</v>
      </c>
      <c r="D10966" s="61">
        <v>0.44</v>
      </c>
      <c r="E10966" s="224">
        <v>1</v>
      </c>
    </row>
    <row r="10967" spans="1:5" x14ac:dyDescent="0.2">
      <c r="A10967" s="223">
        <v>95352</v>
      </c>
      <c r="B10967" s="7" t="s">
        <v>10346</v>
      </c>
      <c r="C10967" s="60" t="s">
        <v>188</v>
      </c>
      <c r="D10967" s="61">
        <v>0.15</v>
      </c>
      <c r="E10967" s="224">
        <v>1</v>
      </c>
    </row>
    <row r="10968" spans="1:5" x14ac:dyDescent="0.2">
      <c r="A10968" s="223">
        <v>101337</v>
      </c>
      <c r="B10968" s="7" t="s">
        <v>10347</v>
      </c>
      <c r="C10968" s="60" t="s">
        <v>190</v>
      </c>
      <c r="D10968" s="61">
        <v>21.17</v>
      </c>
      <c r="E10968" s="224">
        <v>1</v>
      </c>
    </row>
    <row r="10969" spans="1:5" x14ac:dyDescent="0.2">
      <c r="A10969" s="223">
        <v>101338</v>
      </c>
      <c r="B10969" s="7" t="s">
        <v>10348</v>
      </c>
      <c r="C10969" s="60" t="s">
        <v>190</v>
      </c>
      <c r="D10969" s="61">
        <v>34.909999999999997</v>
      </c>
      <c r="E10969" s="224">
        <v>1</v>
      </c>
    </row>
    <row r="10970" spans="1:5" x14ac:dyDescent="0.2">
      <c r="A10970" s="223">
        <v>95354</v>
      </c>
      <c r="B10970" s="7" t="s">
        <v>10349</v>
      </c>
      <c r="C10970" s="60" t="s">
        <v>188</v>
      </c>
      <c r="D10970" s="61">
        <v>0.27</v>
      </c>
      <c r="E10970" s="224">
        <v>1</v>
      </c>
    </row>
    <row r="10971" spans="1:5" x14ac:dyDescent="0.2">
      <c r="A10971" s="223">
        <v>101339</v>
      </c>
      <c r="B10971" s="7" t="s">
        <v>10350</v>
      </c>
      <c r="C10971" s="60" t="s">
        <v>190</v>
      </c>
      <c r="D10971" s="61">
        <v>36.92</v>
      </c>
      <c r="E10971" s="224">
        <v>1</v>
      </c>
    </row>
    <row r="10972" spans="1:5" x14ac:dyDescent="0.2">
      <c r="A10972" s="223">
        <v>101340</v>
      </c>
      <c r="B10972" s="7" t="s">
        <v>10351</v>
      </c>
      <c r="C10972" s="60" t="s">
        <v>190</v>
      </c>
      <c r="D10972" s="61">
        <v>30.54</v>
      </c>
      <c r="E10972" s="224">
        <v>1</v>
      </c>
    </row>
    <row r="10973" spans="1:5" x14ac:dyDescent="0.2">
      <c r="A10973" s="223">
        <v>95389</v>
      </c>
      <c r="B10973" s="7" t="s">
        <v>10352</v>
      </c>
      <c r="C10973" s="60" t="s">
        <v>188</v>
      </c>
      <c r="D10973" s="61">
        <v>0.23</v>
      </c>
      <c r="E10973" s="224">
        <v>1</v>
      </c>
    </row>
    <row r="10974" spans="1:5" x14ac:dyDescent="0.2">
      <c r="A10974" s="223">
        <v>101341</v>
      </c>
      <c r="B10974" s="7" t="s">
        <v>10353</v>
      </c>
      <c r="C10974" s="60" t="s">
        <v>190</v>
      </c>
      <c r="D10974" s="61">
        <v>22.89</v>
      </c>
      <c r="E10974" s="224">
        <v>1</v>
      </c>
    </row>
    <row r="10975" spans="1:5" x14ac:dyDescent="0.2">
      <c r="A10975" s="223">
        <v>95355</v>
      </c>
      <c r="B10975" s="7" t="s">
        <v>10354</v>
      </c>
      <c r="C10975" s="60" t="s">
        <v>188</v>
      </c>
      <c r="D10975" s="61">
        <v>0.17</v>
      </c>
      <c r="E10975" s="224">
        <v>1</v>
      </c>
    </row>
    <row r="10976" spans="1:5" x14ac:dyDescent="0.2">
      <c r="A10976" s="223">
        <v>95356</v>
      </c>
      <c r="B10976" s="7" t="s">
        <v>10355</v>
      </c>
      <c r="C10976" s="60" t="s">
        <v>188</v>
      </c>
      <c r="D10976" s="61">
        <v>0.27</v>
      </c>
      <c r="E10976" s="224">
        <v>1</v>
      </c>
    </row>
    <row r="10977" spans="1:5" x14ac:dyDescent="0.2">
      <c r="A10977" s="223">
        <v>101342</v>
      </c>
      <c r="B10977" s="7" t="s">
        <v>10356</v>
      </c>
      <c r="C10977" s="60" t="s">
        <v>190</v>
      </c>
      <c r="D10977" s="61">
        <v>36.92</v>
      </c>
      <c r="E10977" s="224">
        <v>1</v>
      </c>
    </row>
    <row r="10978" spans="1:5" x14ac:dyDescent="0.2">
      <c r="A10978" s="223">
        <v>95357</v>
      </c>
      <c r="B10978" s="7" t="s">
        <v>10357</v>
      </c>
      <c r="C10978" s="60" t="s">
        <v>188</v>
      </c>
      <c r="D10978" s="61">
        <v>0.35</v>
      </c>
      <c r="E10978" s="224">
        <v>1</v>
      </c>
    </row>
    <row r="10979" spans="1:5" x14ac:dyDescent="0.2">
      <c r="A10979" s="223">
        <v>101343</v>
      </c>
      <c r="B10979" s="7" t="s">
        <v>10358</v>
      </c>
      <c r="C10979" s="60" t="s">
        <v>190</v>
      </c>
      <c r="D10979" s="61">
        <v>46.31</v>
      </c>
      <c r="E10979" s="224">
        <v>1</v>
      </c>
    </row>
    <row r="10980" spans="1:5" x14ac:dyDescent="0.2">
      <c r="A10980" s="223">
        <v>95358</v>
      </c>
      <c r="B10980" s="7" t="s">
        <v>10359</v>
      </c>
      <c r="C10980" s="60" t="s">
        <v>188</v>
      </c>
      <c r="D10980" s="61">
        <v>0.45</v>
      </c>
      <c r="E10980" s="224">
        <v>1</v>
      </c>
    </row>
    <row r="10981" spans="1:5" x14ac:dyDescent="0.2">
      <c r="A10981" s="223">
        <v>101344</v>
      </c>
      <c r="B10981" s="7" t="s">
        <v>10360</v>
      </c>
      <c r="C10981" s="60" t="s">
        <v>190</v>
      </c>
      <c r="D10981" s="61">
        <v>60.16</v>
      </c>
      <c r="E10981" s="224">
        <v>1</v>
      </c>
    </row>
    <row r="10982" spans="1:5" x14ac:dyDescent="0.2">
      <c r="A10982" s="223">
        <v>95359</v>
      </c>
      <c r="B10982" s="7" t="s">
        <v>10361</v>
      </c>
      <c r="C10982" s="60" t="s">
        <v>188</v>
      </c>
      <c r="D10982" s="61">
        <v>0.72</v>
      </c>
      <c r="E10982" s="224">
        <v>1</v>
      </c>
    </row>
    <row r="10983" spans="1:5" x14ac:dyDescent="0.2">
      <c r="A10983" s="223">
        <v>101345</v>
      </c>
      <c r="B10983" s="7" t="s">
        <v>10362</v>
      </c>
      <c r="C10983" s="60" t="s">
        <v>190</v>
      </c>
      <c r="D10983" s="61">
        <v>96.47</v>
      </c>
      <c r="E10983" s="224">
        <v>1</v>
      </c>
    </row>
    <row r="10984" spans="1:5" x14ac:dyDescent="0.2">
      <c r="A10984" s="223">
        <v>101346</v>
      </c>
      <c r="B10984" s="7" t="s">
        <v>10363</v>
      </c>
      <c r="C10984" s="60" t="s">
        <v>190</v>
      </c>
      <c r="D10984" s="61">
        <v>41.62</v>
      </c>
      <c r="E10984" s="224">
        <v>1</v>
      </c>
    </row>
    <row r="10985" spans="1:5" x14ac:dyDescent="0.2">
      <c r="A10985" s="223">
        <v>101347</v>
      </c>
      <c r="B10985" s="7" t="s">
        <v>10364</v>
      </c>
      <c r="C10985" s="60" t="s">
        <v>190</v>
      </c>
      <c r="D10985" s="61">
        <v>49.78</v>
      </c>
      <c r="E10985" s="224">
        <v>1</v>
      </c>
    </row>
    <row r="10986" spans="1:5" x14ac:dyDescent="0.2">
      <c r="A10986" s="223">
        <v>95361</v>
      </c>
      <c r="B10986" s="7" t="s">
        <v>10365</v>
      </c>
      <c r="C10986" s="60" t="s">
        <v>188</v>
      </c>
      <c r="D10986" s="61">
        <v>0.22</v>
      </c>
      <c r="E10986" s="224">
        <v>1</v>
      </c>
    </row>
    <row r="10987" spans="1:5" x14ac:dyDescent="0.2">
      <c r="A10987" s="223">
        <v>101348</v>
      </c>
      <c r="B10987" s="7" t="s">
        <v>10366</v>
      </c>
      <c r="C10987" s="60" t="s">
        <v>190</v>
      </c>
      <c r="D10987" s="61">
        <v>29.59</v>
      </c>
      <c r="E10987" s="224">
        <v>1</v>
      </c>
    </row>
    <row r="10988" spans="1:5" x14ac:dyDescent="0.2">
      <c r="A10988" s="223">
        <v>101349</v>
      </c>
      <c r="B10988" s="7" t="s">
        <v>10367</v>
      </c>
      <c r="C10988" s="60" t="s">
        <v>190</v>
      </c>
      <c r="D10988" s="61">
        <v>50.1</v>
      </c>
      <c r="E10988" s="224">
        <v>1</v>
      </c>
    </row>
    <row r="10989" spans="1:5" x14ac:dyDescent="0.2">
      <c r="A10989" s="223">
        <v>95362</v>
      </c>
      <c r="B10989" s="7" t="s">
        <v>10368</v>
      </c>
      <c r="C10989" s="60" t="s">
        <v>188</v>
      </c>
      <c r="D10989" s="61">
        <v>0.37</v>
      </c>
      <c r="E10989" s="224">
        <v>1</v>
      </c>
    </row>
    <row r="10990" spans="1:5" x14ac:dyDescent="0.2">
      <c r="A10990" s="223">
        <v>95363</v>
      </c>
      <c r="B10990" s="7" t="s">
        <v>10369</v>
      </c>
      <c r="C10990" s="60" t="s">
        <v>188</v>
      </c>
      <c r="D10990" s="61">
        <v>0.37</v>
      </c>
      <c r="E10990" s="224">
        <v>1</v>
      </c>
    </row>
    <row r="10991" spans="1:5" x14ac:dyDescent="0.2">
      <c r="A10991" s="223">
        <v>101350</v>
      </c>
      <c r="B10991" s="7" t="s">
        <v>10370</v>
      </c>
      <c r="C10991" s="60" t="s">
        <v>190</v>
      </c>
      <c r="D10991" s="61">
        <v>50.1</v>
      </c>
      <c r="E10991" s="224">
        <v>1</v>
      </c>
    </row>
    <row r="10992" spans="1:5" x14ac:dyDescent="0.2">
      <c r="A10992" s="223">
        <v>95360</v>
      </c>
      <c r="B10992" s="7" t="s">
        <v>10371</v>
      </c>
      <c r="C10992" s="60" t="s">
        <v>188</v>
      </c>
      <c r="D10992" s="61">
        <v>0.37</v>
      </c>
      <c r="E10992" s="224">
        <v>1</v>
      </c>
    </row>
    <row r="10993" spans="1:5" x14ac:dyDescent="0.2">
      <c r="A10993" s="223">
        <v>101351</v>
      </c>
      <c r="B10993" s="7" t="s">
        <v>10372</v>
      </c>
      <c r="C10993" s="60" t="s">
        <v>190</v>
      </c>
      <c r="D10993" s="61">
        <v>36.92</v>
      </c>
      <c r="E10993" s="224">
        <v>1</v>
      </c>
    </row>
    <row r="10994" spans="1:5" x14ac:dyDescent="0.2">
      <c r="A10994" s="223">
        <v>95365</v>
      </c>
      <c r="B10994" s="7" t="s">
        <v>10373</v>
      </c>
      <c r="C10994" s="60" t="s">
        <v>188</v>
      </c>
      <c r="D10994" s="61">
        <v>0.27</v>
      </c>
      <c r="E10994" s="224">
        <v>1</v>
      </c>
    </row>
    <row r="10995" spans="1:5" x14ac:dyDescent="0.2">
      <c r="A10995" s="223">
        <v>101352</v>
      </c>
      <c r="B10995" s="7" t="s">
        <v>10374</v>
      </c>
      <c r="C10995" s="60" t="s">
        <v>190</v>
      </c>
      <c r="D10995" s="61">
        <v>36.92</v>
      </c>
      <c r="E10995" s="224">
        <v>1</v>
      </c>
    </row>
    <row r="10996" spans="1:5" x14ac:dyDescent="0.2">
      <c r="A10996" s="223">
        <v>95364</v>
      </c>
      <c r="B10996" s="7" t="s">
        <v>10375</v>
      </c>
      <c r="C10996" s="60" t="s">
        <v>188</v>
      </c>
      <c r="D10996" s="61">
        <v>0.27</v>
      </c>
      <c r="E10996" s="224">
        <v>1</v>
      </c>
    </row>
    <row r="10997" spans="1:5" x14ac:dyDescent="0.2">
      <c r="A10997" s="223">
        <v>95366</v>
      </c>
      <c r="B10997" s="7" t="s">
        <v>10376</v>
      </c>
      <c r="C10997" s="60" t="s">
        <v>188</v>
      </c>
      <c r="D10997" s="61">
        <v>0.22</v>
      </c>
      <c r="E10997" s="224">
        <v>1</v>
      </c>
    </row>
    <row r="10998" spans="1:5" x14ac:dyDescent="0.2">
      <c r="A10998" s="223">
        <v>101353</v>
      </c>
      <c r="B10998" s="7" t="s">
        <v>10377</v>
      </c>
      <c r="C10998" s="60" t="s">
        <v>190</v>
      </c>
      <c r="D10998" s="61">
        <v>30.14</v>
      </c>
      <c r="E10998" s="224">
        <v>1</v>
      </c>
    </row>
    <row r="10999" spans="1:5" x14ac:dyDescent="0.2">
      <c r="A10999" s="223">
        <v>95367</v>
      </c>
      <c r="B10999" s="7" t="s">
        <v>10378</v>
      </c>
      <c r="C10999" s="60" t="s">
        <v>188</v>
      </c>
      <c r="D10999" s="61">
        <v>0.37</v>
      </c>
      <c r="E10999" s="224">
        <v>1</v>
      </c>
    </row>
    <row r="11000" spans="1:5" x14ac:dyDescent="0.2">
      <c r="A11000" s="223">
        <v>101355</v>
      </c>
      <c r="B11000" s="7" t="s">
        <v>10379</v>
      </c>
      <c r="C11000" s="60" t="s">
        <v>190</v>
      </c>
      <c r="D11000" s="61">
        <v>50.1</v>
      </c>
      <c r="E11000" s="224">
        <v>1</v>
      </c>
    </row>
    <row r="11001" spans="1:5" x14ac:dyDescent="0.2">
      <c r="A11001" s="223">
        <v>95368</v>
      </c>
      <c r="B11001" s="7" t="s">
        <v>10380</v>
      </c>
      <c r="C11001" s="60" t="s">
        <v>188</v>
      </c>
      <c r="D11001" s="61">
        <v>0.31</v>
      </c>
      <c r="E11001" s="224">
        <v>1</v>
      </c>
    </row>
    <row r="11002" spans="1:5" x14ac:dyDescent="0.2">
      <c r="A11002" s="223">
        <v>95369</v>
      </c>
      <c r="B11002" s="7" t="s">
        <v>10381</v>
      </c>
      <c r="C11002" s="60" t="s">
        <v>188</v>
      </c>
      <c r="D11002" s="61">
        <v>0.26</v>
      </c>
      <c r="E11002" s="224">
        <v>1</v>
      </c>
    </row>
    <row r="11003" spans="1:5" x14ac:dyDescent="0.2">
      <c r="A11003" s="223">
        <v>95370</v>
      </c>
      <c r="B11003" s="7" t="s">
        <v>10382</v>
      </c>
      <c r="C11003" s="60" t="s">
        <v>188</v>
      </c>
      <c r="D11003" s="61">
        <v>0.33</v>
      </c>
      <c r="E11003" s="224">
        <v>1</v>
      </c>
    </row>
    <row r="11004" spans="1:5" x14ac:dyDescent="0.2">
      <c r="A11004" s="223">
        <v>101356</v>
      </c>
      <c r="B11004" s="7" t="s">
        <v>10383</v>
      </c>
      <c r="C11004" s="60" t="s">
        <v>190</v>
      </c>
      <c r="D11004" s="61">
        <v>44.47</v>
      </c>
      <c r="E11004" s="224">
        <v>1</v>
      </c>
    </row>
    <row r="11005" spans="1:5" x14ac:dyDescent="0.2">
      <c r="A11005" s="223">
        <v>95371</v>
      </c>
      <c r="B11005" s="7" t="s">
        <v>10384</v>
      </c>
      <c r="C11005" s="60" t="s">
        <v>188</v>
      </c>
      <c r="D11005" s="61">
        <v>0.48</v>
      </c>
      <c r="E11005" s="224">
        <v>1</v>
      </c>
    </row>
    <row r="11006" spans="1:5" x14ac:dyDescent="0.2">
      <c r="A11006" s="223">
        <v>101357</v>
      </c>
      <c r="B11006" s="7" t="s">
        <v>10385</v>
      </c>
      <c r="C11006" s="60" t="s">
        <v>190</v>
      </c>
      <c r="D11006" s="61">
        <v>63.87</v>
      </c>
      <c r="E11006" s="224">
        <v>1</v>
      </c>
    </row>
    <row r="11007" spans="1:5" x14ac:dyDescent="0.2">
      <c r="A11007" s="223">
        <v>95372</v>
      </c>
      <c r="B11007" s="7" t="s">
        <v>10386</v>
      </c>
      <c r="C11007" s="60" t="s">
        <v>188</v>
      </c>
      <c r="D11007" s="61">
        <v>0.33</v>
      </c>
      <c r="E11007" s="224">
        <v>1</v>
      </c>
    </row>
    <row r="11008" spans="1:5" x14ac:dyDescent="0.2">
      <c r="A11008" s="223">
        <v>101358</v>
      </c>
      <c r="B11008" s="7" t="s">
        <v>10387</v>
      </c>
      <c r="C11008" s="60" t="s">
        <v>190</v>
      </c>
      <c r="D11008" s="61">
        <v>44.47</v>
      </c>
      <c r="E11008" s="224">
        <v>1</v>
      </c>
    </row>
    <row r="11009" spans="1:5" x14ac:dyDescent="0.2">
      <c r="A11009" s="223">
        <v>95373</v>
      </c>
      <c r="B11009" s="7" t="s">
        <v>10388</v>
      </c>
      <c r="C11009" s="60" t="s">
        <v>188</v>
      </c>
      <c r="D11009" s="61">
        <v>0.32</v>
      </c>
      <c r="E11009" s="224">
        <v>1</v>
      </c>
    </row>
    <row r="11010" spans="1:5" x14ac:dyDescent="0.2">
      <c r="A11010" s="223">
        <v>101359</v>
      </c>
      <c r="B11010" s="7" t="s">
        <v>10389</v>
      </c>
      <c r="C11010" s="60" t="s">
        <v>190</v>
      </c>
      <c r="D11010" s="61">
        <v>43.19</v>
      </c>
      <c r="E11010" s="224">
        <v>1</v>
      </c>
    </row>
    <row r="11011" spans="1:5" x14ac:dyDescent="0.2">
      <c r="A11011" s="223">
        <v>101360</v>
      </c>
      <c r="B11011" s="7" t="s">
        <v>10390</v>
      </c>
      <c r="C11011" s="60" t="s">
        <v>190</v>
      </c>
      <c r="D11011" s="61">
        <v>44.47</v>
      </c>
      <c r="E11011" s="224">
        <v>1</v>
      </c>
    </row>
    <row r="11012" spans="1:5" x14ac:dyDescent="0.2">
      <c r="A11012" s="223">
        <v>95374</v>
      </c>
      <c r="B11012" s="7" t="s">
        <v>10391</v>
      </c>
      <c r="C11012" s="60" t="s">
        <v>188</v>
      </c>
      <c r="D11012" s="61">
        <v>0.33</v>
      </c>
      <c r="E11012" s="224">
        <v>1</v>
      </c>
    </row>
    <row r="11013" spans="1:5" x14ac:dyDescent="0.2">
      <c r="A11013" s="223">
        <v>95375</v>
      </c>
      <c r="B11013" s="7" t="s">
        <v>10392</v>
      </c>
      <c r="C11013" s="60" t="s">
        <v>188</v>
      </c>
      <c r="D11013" s="61">
        <v>0.47</v>
      </c>
      <c r="E11013" s="224">
        <v>1</v>
      </c>
    </row>
    <row r="11014" spans="1:5" x14ac:dyDescent="0.2">
      <c r="A11014" s="223">
        <v>101361</v>
      </c>
      <c r="B11014" s="7" t="s">
        <v>10393</v>
      </c>
      <c r="C11014" s="60" t="s">
        <v>190</v>
      </c>
      <c r="D11014" s="61">
        <v>63.43</v>
      </c>
      <c r="E11014" s="224">
        <v>1</v>
      </c>
    </row>
    <row r="11015" spans="1:5" x14ac:dyDescent="0.2">
      <c r="A11015" s="223">
        <v>95376</v>
      </c>
      <c r="B11015" s="7" t="s">
        <v>10394</v>
      </c>
      <c r="C11015" s="60" t="s">
        <v>188</v>
      </c>
      <c r="D11015" s="61">
        <v>0.09</v>
      </c>
      <c r="E11015" s="224">
        <v>1</v>
      </c>
    </row>
    <row r="11016" spans="1:5" x14ac:dyDescent="0.2">
      <c r="A11016" s="223">
        <v>95377</v>
      </c>
      <c r="B11016" s="7" t="s">
        <v>10395</v>
      </c>
      <c r="C11016" s="60" t="s">
        <v>188</v>
      </c>
      <c r="D11016" s="61">
        <v>0.26</v>
      </c>
      <c r="E11016" s="224">
        <v>1</v>
      </c>
    </row>
    <row r="11017" spans="1:5" x14ac:dyDescent="0.2">
      <c r="A11017" s="223">
        <v>101363</v>
      </c>
      <c r="B11017" s="7" t="s">
        <v>10396</v>
      </c>
      <c r="C11017" s="60" t="s">
        <v>190</v>
      </c>
      <c r="D11017" s="61">
        <v>34.75</v>
      </c>
      <c r="E11017" s="224">
        <v>1</v>
      </c>
    </row>
    <row r="11018" spans="1:5" x14ac:dyDescent="0.2">
      <c r="A11018" s="223">
        <v>95378</v>
      </c>
      <c r="B11018" s="7" t="s">
        <v>10397</v>
      </c>
      <c r="C11018" s="60" t="s">
        <v>188</v>
      </c>
      <c r="D11018" s="61">
        <v>0.37</v>
      </c>
      <c r="E11018" s="224">
        <v>1</v>
      </c>
    </row>
    <row r="11019" spans="1:5" x14ac:dyDescent="0.2">
      <c r="A11019" s="223">
        <v>101364</v>
      </c>
      <c r="B11019" s="7" t="s">
        <v>10398</v>
      </c>
      <c r="C11019" s="60" t="s">
        <v>190</v>
      </c>
      <c r="D11019" s="61">
        <v>50.19</v>
      </c>
      <c r="E11019" s="224">
        <v>1</v>
      </c>
    </row>
    <row r="11020" spans="1:5" x14ac:dyDescent="0.2">
      <c r="A11020" s="223">
        <v>95379</v>
      </c>
      <c r="B11020" s="7" t="s">
        <v>10399</v>
      </c>
      <c r="C11020" s="60" t="s">
        <v>188</v>
      </c>
      <c r="D11020" s="61">
        <v>0.31</v>
      </c>
      <c r="E11020" s="224">
        <v>1</v>
      </c>
    </row>
    <row r="11021" spans="1:5" x14ac:dyDescent="0.2">
      <c r="A11021" s="223">
        <v>101365</v>
      </c>
      <c r="B11021" s="7" t="s">
        <v>10400</v>
      </c>
      <c r="C11021" s="60" t="s">
        <v>190</v>
      </c>
      <c r="D11021" s="61">
        <v>42.3</v>
      </c>
      <c r="E11021" s="224">
        <v>1</v>
      </c>
    </row>
    <row r="11022" spans="1:5" x14ac:dyDescent="0.2">
      <c r="A11022" s="223">
        <v>95380</v>
      </c>
      <c r="B11022" s="7" t="s">
        <v>10401</v>
      </c>
      <c r="C11022" s="60" t="s">
        <v>188</v>
      </c>
      <c r="D11022" s="61">
        <v>0.35</v>
      </c>
      <c r="E11022" s="224">
        <v>1</v>
      </c>
    </row>
    <row r="11023" spans="1:5" x14ac:dyDescent="0.2">
      <c r="A11023" s="223">
        <v>101366</v>
      </c>
      <c r="B11023" s="7" t="s">
        <v>10402</v>
      </c>
      <c r="C11023" s="60" t="s">
        <v>190</v>
      </c>
      <c r="D11023" s="61">
        <v>46.79</v>
      </c>
      <c r="E11023" s="224">
        <v>1</v>
      </c>
    </row>
    <row r="11024" spans="1:5" x14ac:dyDescent="0.2">
      <c r="A11024" s="223">
        <v>100535</v>
      </c>
      <c r="B11024" s="7" t="s">
        <v>10403</v>
      </c>
      <c r="C11024" s="60" t="s">
        <v>188</v>
      </c>
      <c r="D11024" s="61">
        <v>0.6</v>
      </c>
      <c r="E11024" s="224">
        <v>1</v>
      </c>
    </row>
    <row r="11025" spans="1:5" x14ac:dyDescent="0.2">
      <c r="A11025" s="223">
        <v>100536</v>
      </c>
      <c r="B11025" s="7" t="s">
        <v>10404</v>
      </c>
      <c r="C11025" s="60" t="s">
        <v>190</v>
      </c>
      <c r="D11025" s="61">
        <v>79.44</v>
      </c>
      <c r="E11025" s="224">
        <v>1</v>
      </c>
    </row>
    <row r="11026" spans="1:5" x14ac:dyDescent="0.2">
      <c r="A11026" s="223">
        <v>101368</v>
      </c>
      <c r="B11026" s="7" t="s">
        <v>10405</v>
      </c>
      <c r="C11026" s="60" t="s">
        <v>190</v>
      </c>
      <c r="D11026" s="61">
        <v>39.56</v>
      </c>
      <c r="E11026" s="224">
        <v>1</v>
      </c>
    </row>
    <row r="11027" spans="1:5" x14ac:dyDescent="0.2">
      <c r="A11027" s="223">
        <v>101369</v>
      </c>
      <c r="B11027" s="7" t="s">
        <v>10406</v>
      </c>
      <c r="C11027" s="60" t="s">
        <v>190</v>
      </c>
      <c r="D11027" s="61">
        <v>66.760000000000005</v>
      </c>
      <c r="E11027" s="224">
        <v>1</v>
      </c>
    </row>
    <row r="11028" spans="1:5" x14ac:dyDescent="0.2">
      <c r="A11028" s="223">
        <v>95385</v>
      </c>
      <c r="B11028" s="7" t="s">
        <v>10407</v>
      </c>
      <c r="C11028" s="60" t="s">
        <v>188</v>
      </c>
      <c r="D11028" s="61">
        <v>0.25</v>
      </c>
      <c r="E11028" s="224">
        <v>1</v>
      </c>
    </row>
    <row r="11029" spans="1:5" x14ac:dyDescent="0.2">
      <c r="A11029" s="223">
        <v>101370</v>
      </c>
      <c r="B11029" s="7" t="s">
        <v>10408</v>
      </c>
      <c r="C11029" s="60" t="s">
        <v>190</v>
      </c>
      <c r="D11029" s="61">
        <v>34.340000000000003</v>
      </c>
      <c r="E11029" s="224">
        <v>1</v>
      </c>
    </row>
    <row r="11030" spans="1:5" x14ac:dyDescent="0.2">
      <c r="A11030" s="223">
        <v>95406</v>
      </c>
      <c r="B11030" s="7" t="s">
        <v>10409</v>
      </c>
      <c r="C11030" s="60" t="s">
        <v>188</v>
      </c>
      <c r="D11030" s="61">
        <v>0.35</v>
      </c>
      <c r="E11030" s="224">
        <v>1</v>
      </c>
    </row>
    <row r="11031" spans="1:5" x14ac:dyDescent="0.2">
      <c r="A11031" s="223">
        <v>95424</v>
      </c>
      <c r="B11031" s="7" t="s">
        <v>10410</v>
      </c>
      <c r="C11031" s="60" t="s">
        <v>190</v>
      </c>
      <c r="D11031" s="61">
        <v>46.48</v>
      </c>
      <c r="E11031" s="224">
        <v>1</v>
      </c>
    </row>
    <row r="11032" spans="1:5" x14ac:dyDescent="0.2">
      <c r="A11032" s="223">
        <v>95386</v>
      </c>
      <c r="B11032" s="7" t="s">
        <v>10411</v>
      </c>
      <c r="C11032" s="60" t="s">
        <v>188</v>
      </c>
      <c r="D11032" s="61">
        <v>0.37</v>
      </c>
      <c r="E11032" s="224">
        <v>1</v>
      </c>
    </row>
    <row r="11033" spans="1:5" x14ac:dyDescent="0.2">
      <c r="A11033" s="223">
        <v>95383</v>
      </c>
      <c r="B11033" s="7" t="s">
        <v>10412</v>
      </c>
      <c r="C11033" s="60" t="s">
        <v>188</v>
      </c>
      <c r="D11033" s="61">
        <v>0.28999999999999998</v>
      </c>
      <c r="E11033" s="224">
        <v>1</v>
      </c>
    </row>
    <row r="11034" spans="1:5" x14ac:dyDescent="0.2">
      <c r="A11034" s="223">
        <v>95384</v>
      </c>
      <c r="B11034" s="7" t="s">
        <v>10413</v>
      </c>
      <c r="C11034" s="60" t="s">
        <v>188</v>
      </c>
      <c r="D11034" s="61">
        <v>0.5</v>
      </c>
      <c r="E11034" s="224">
        <v>1</v>
      </c>
    </row>
    <row r="11035" spans="1:5" x14ac:dyDescent="0.2">
      <c r="A11035" s="223">
        <v>100299</v>
      </c>
      <c r="B11035" s="7" t="s">
        <v>10414</v>
      </c>
      <c r="C11035" s="60" t="s">
        <v>188</v>
      </c>
      <c r="D11035" s="61">
        <v>0.74</v>
      </c>
      <c r="E11035" s="224">
        <v>1</v>
      </c>
    </row>
    <row r="11036" spans="1:5" x14ac:dyDescent="0.2">
      <c r="A11036" s="223">
        <v>100315</v>
      </c>
      <c r="B11036" s="7" t="s">
        <v>10415</v>
      </c>
      <c r="C11036" s="60" t="s">
        <v>190</v>
      </c>
      <c r="D11036" s="61">
        <v>98.7</v>
      </c>
      <c r="E11036" s="224">
        <v>1</v>
      </c>
    </row>
    <row r="11037" spans="1:5" x14ac:dyDescent="0.2">
      <c r="A11037" s="223">
        <v>95387</v>
      </c>
      <c r="B11037" s="7" t="s">
        <v>10416</v>
      </c>
      <c r="C11037" s="60" t="s">
        <v>188</v>
      </c>
      <c r="D11037" s="61">
        <v>0.28999999999999998</v>
      </c>
      <c r="E11037" s="224">
        <v>1</v>
      </c>
    </row>
    <row r="11038" spans="1:5" x14ac:dyDescent="0.2">
      <c r="A11038" s="223">
        <v>101371</v>
      </c>
      <c r="B11038" s="7" t="s">
        <v>10417</v>
      </c>
      <c r="C11038" s="60" t="s">
        <v>190</v>
      </c>
      <c r="D11038" s="61">
        <v>39.049999999999997</v>
      </c>
      <c r="E11038" s="224">
        <v>1</v>
      </c>
    </row>
    <row r="11039" spans="1:5" x14ac:dyDescent="0.2">
      <c r="A11039" s="223">
        <v>100288</v>
      </c>
      <c r="B11039" s="7" t="s">
        <v>10418</v>
      </c>
      <c r="C11039" s="60" t="s">
        <v>188</v>
      </c>
      <c r="D11039" s="61">
        <v>0.1</v>
      </c>
      <c r="E11039" s="224">
        <v>1</v>
      </c>
    </row>
    <row r="11040" spans="1:5" x14ac:dyDescent="0.2">
      <c r="A11040" s="223">
        <v>101372</v>
      </c>
      <c r="B11040" s="7" t="s">
        <v>10419</v>
      </c>
      <c r="C11040" s="60" t="s">
        <v>190</v>
      </c>
      <c r="D11040" s="61">
        <v>13.47</v>
      </c>
      <c r="E11040" s="224">
        <v>1</v>
      </c>
    </row>
    <row r="11041" spans="1:5" x14ac:dyDescent="0.2">
      <c r="A11041" s="223">
        <v>90775</v>
      </c>
      <c r="B11041" s="7" t="s">
        <v>10420</v>
      </c>
      <c r="C11041" s="60" t="s">
        <v>188</v>
      </c>
      <c r="D11041" s="61">
        <v>42.93</v>
      </c>
      <c r="E11041" s="224">
        <v>1</v>
      </c>
    </row>
    <row r="11042" spans="1:5" x14ac:dyDescent="0.2">
      <c r="A11042" s="223">
        <v>93561</v>
      </c>
      <c r="B11042" s="7" t="s">
        <v>10420</v>
      </c>
      <c r="C11042" s="60" t="s">
        <v>190</v>
      </c>
      <c r="D11042" s="61">
        <v>7468.16</v>
      </c>
      <c r="E11042" s="224">
        <v>1</v>
      </c>
    </row>
    <row r="11043" spans="1:5" x14ac:dyDescent="0.2">
      <c r="A11043" s="223">
        <v>88264</v>
      </c>
      <c r="B11043" s="7" t="s">
        <v>18</v>
      </c>
      <c r="C11043" s="60" t="s">
        <v>188</v>
      </c>
      <c r="D11043" s="61">
        <v>31.99</v>
      </c>
      <c r="E11043" s="224">
        <v>1</v>
      </c>
    </row>
    <row r="11044" spans="1:5" x14ac:dyDescent="0.2">
      <c r="A11044" s="223">
        <v>101399</v>
      </c>
      <c r="B11044" s="7" t="s">
        <v>18</v>
      </c>
      <c r="C11044" s="60" t="s">
        <v>190</v>
      </c>
      <c r="D11044" s="61">
        <v>5405.97</v>
      </c>
      <c r="E11044" s="224">
        <v>1</v>
      </c>
    </row>
    <row r="11045" spans="1:5" x14ac:dyDescent="0.2">
      <c r="A11045" s="223">
        <v>88266</v>
      </c>
      <c r="B11045" s="7" t="s">
        <v>10421</v>
      </c>
      <c r="C11045" s="60" t="s">
        <v>188</v>
      </c>
      <c r="D11045" s="61">
        <v>38.479999999999997</v>
      </c>
      <c r="E11045" s="224">
        <v>1</v>
      </c>
    </row>
    <row r="11046" spans="1:5" x14ac:dyDescent="0.2">
      <c r="A11046" s="223">
        <v>101401</v>
      </c>
      <c r="B11046" s="7" t="s">
        <v>10421</v>
      </c>
      <c r="C11046" s="60" t="s">
        <v>190</v>
      </c>
      <c r="D11046" s="61">
        <v>6541.23</v>
      </c>
      <c r="E11046" s="224">
        <v>1</v>
      </c>
    </row>
    <row r="11047" spans="1:5" x14ac:dyDescent="0.2">
      <c r="A11047" s="223">
        <v>88267</v>
      </c>
      <c r="B11047" s="7" t="s">
        <v>10422</v>
      </c>
      <c r="C11047" s="60" t="s">
        <v>188</v>
      </c>
      <c r="D11047" s="61">
        <v>29.41</v>
      </c>
      <c r="E11047" s="224">
        <v>1</v>
      </c>
    </row>
    <row r="11048" spans="1:5" x14ac:dyDescent="0.2">
      <c r="A11048" s="223">
        <v>101402</v>
      </c>
      <c r="B11048" s="7" t="s">
        <v>10422</v>
      </c>
      <c r="C11048" s="60" t="s">
        <v>190</v>
      </c>
      <c r="D11048" s="61">
        <v>5045.91</v>
      </c>
      <c r="E11048" s="224">
        <v>1</v>
      </c>
    </row>
    <row r="11049" spans="1:5" x14ac:dyDescent="0.2">
      <c r="A11049" s="223">
        <v>90776</v>
      </c>
      <c r="B11049" s="7" t="s">
        <v>10423</v>
      </c>
      <c r="C11049" s="60" t="s">
        <v>188</v>
      </c>
      <c r="D11049" s="61">
        <v>78.069999999999993</v>
      </c>
      <c r="E11049" s="224">
        <v>1</v>
      </c>
    </row>
    <row r="11050" spans="1:5" x14ac:dyDescent="0.2">
      <c r="A11050" s="223">
        <v>93572</v>
      </c>
      <c r="B11050" s="7" t="s">
        <v>10424</v>
      </c>
      <c r="C11050" s="60" t="s">
        <v>190</v>
      </c>
      <c r="D11050" s="61">
        <v>13407.94</v>
      </c>
      <c r="E11050" s="224">
        <v>1</v>
      </c>
    </row>
    <row r="11051" spans="1:5" x14ac:dyDescent="0.2">
      <c r="A11051" s="223">
        <v>90777</v>
      </c>
      <c r="B11051" s="7" t="s">
        <v>10425</v>
      </c>
      <c r="C11051" s="60" t="s">
        <v>188</v>
      </c>
      <c r="D11051" s="61">
        <v>139.01</v>
      </c>
      <c r="E11051" s="224">
        <v>1</v>
      </c>
    </row>
    <row r="11052" spans="1:5" x14ac:dyDescent="0.2">
      <c r="A11052" s="223">
        <v>93565</v>
      </c>
      <c r="B11052" s="7" t="s">
        <v>10425</v>
      </c>
      <c r="C11052" s="60" t="s">
        <v>190</v>
      </c>
      <c r="D11052" s="61">
        <v>24049.17</v>
      </c>
      <c r="E11052" s="224">
        <v>1</v>
      </c>
    </row>
    <row r="11053" spans="1:5" x14ac:dyDescent="0.2">
      <c r="A11053" s="223">
        <v>90778</v>
      </c>
      <c r="B11053" s="7" t="s">
        <v>15</v>
      </c>
      <c r="C11053" s="60" t="s">
        <v>188</v>
      </c>
      <c r="D11053" s="61">
        <v>146.28</v>
      </c>
      <c r="E11053" s="224">
        <v>1</v>
      </c>
    </row>
    <row r="11054" spans="1:5" x14ac:dyDescent="0.2">
      <c r="A11054" s="223">
        <v>93567</v>
      </c>
      <c r="B11054" s="7" t="s">
        <v>15</v>
      </c>
      <c r="C11054" s="60" t="s">
        <v>190</v>
      </c>
      <c r="D11054" s="61">
        <v>25310.16</v>
      </c>
      <c r="E11054" s="224">
        <v>1</v>
      </c>
    </row>
    <row r="11055" spans="1:5" x14ac:dyDescent="0.2">
      <c r="A11055" s="223">
        <v>90779</v>
      </c>
      <c r="B11055" s="7" t="s">
        <v>10426</v>
      </c>
      <c r="C11055" s="60" t="s">
        <v>188</v>
      </c>
      <c r="D11055" s="61">
        <v>160.57</v>
      </c>
      <c r="E11055" s="224">
        <v>1</v>
      </c>
    </row>
    <row r="11056" spans="1:5" x14ac:dyDescent="0.2">
      <c r="A11056" s="223">
        <v>93568</v>
      </c>
      <c r="B11056" s="7" t="s">
        <v>10426</v>
      </c>
      <c r="C11056" s="60" t="s">
        <v>190</v>
      </c>
      <c r="D11056" s="61">
        <v>27783.03</v>
      </c>
      <c r="E11056" s="224">
        <v>1</v>
      </c>
    </row>
    <row r="11057" spans="1:5" x14ac:dyDescent="0.2">
      <c r="A11057" s="223">
        <v>88269</v>
      </c>
      <c r="B11057" s="7" t="s">
        <v>10427</v>
      </c>
      <c r="C11057" s="60" t="s">
        <v>188</v>
      </c>
      <c r="D11057" s="61">
        <v>29.66</v>
      </c>
      <c r="E11057" s="224">
        <v>1</v>
      </c>
    </row>
    <row r="11058" spans="1:5" x14ac:dyDescent="0.2">
      <c r="A11058" s="223">
        <v>101407</v>
      </c>
      <c r="B11058" s="7" t="s">
        <v>10427</v>
      </c>
      <c r="C11058" s="60" t="s">
        <v>190</v>
      </c>
      <c r="D11058" s="61">
        <v>5109.79</v>
      </c>
      <c r="E11058" s="224">
        <v>1</v>
      </c>
    </row>
    <row r="11059" spans="1:5" x14ac:dyDescent="0.2">
      <c r="A11059" s="223">
        <v>88270</v>
      </c>
      <c r="B11059" s="7" t="s">
        <v>10428</v>
      </c>
      <c r="C11059" s="60" t="s">
        <v>188</v>
      </c>
      <c r="D11059" s="61">
        <v>31.46</v>
      </c>
      <c r="E11059" s="224">
        <v>1</v>
      </c>
    </row>
    <row r="11060" spans="1:5" x14ac:dyDescent="0.2">
      <c r="A11060" s="223">
        <v>101408</v>
      </c>
      <c r="B11060" s="7" t="s">
        <v>10428</v>
      </c>
      <c r="C11060" s="60" t="s">
        <v>190</v>
      </c>
      <c r="D11060" s="61">
        <v>5384.45</v>
      </c>
      <c r="E11060" s="224">
        <v>1</v>
      </c>
    </row>
    <row r="11061" spans="1:5" x14ac:dyDescent="0.2">
      <c r="A11061" s="223">
        <v>101409</v>
      </c>
      <c r="B11061" s="7" t="s">
        <v>10429</v>
      </c>
      <c r="C11061" s="60" t="s">
        <v>190</v>
      </c>
      <c r="D11061" s="61">
        <v>7355.81</v>
      </c>
      <c r="E11061" s="224">
        <v>1</v>
      </c>
    </row>
    <row r="11062" spans="1:5" x14ac:dyDescent="0.2">
      <c r="A11062" s="223">
        <v>88441</v>
      </c>
      <c r="B11062" s="7" t="s">
        <v>10430</v>
      </c>
      <c r="C11062" s="60" t="s">
        <v>188</v>
      </c>
      <c r="D11062" s="61">
        <v>25.89</v>
      </c>
      <c r="E11062" s="224">
        <v>1</v>
      </c>
    </row>
    <row r="11063" spans="1:5" x14ac:dyDescent="0.2">
      <c r="A11063" s="223">
        <v>101410</v>
      </c>
      <c r="B11063" s="7" t="s">
        <v>10430</v>
      </c>
      <c r="C11063" s="60" t="s">
        <v>190</v>
      </c>
      <c r="D11063" s="61">
        <v>4479.6899999999996</v>
      </c>
      <c r="E11063" s="224">
        <v>1</v>
      </c>
    </row>
    <row r="11064" spans="1:5" x14ac:dyDescent="0.2">
      <c r="A11064" s="223">
        <v>88272</v>
      </c>
      <c r="B11064" s="7" t="s">
        <v>10431</v>
      </c>
      <c r="C11064" s="60" t="s">
        <v>188</v>
      </c>
      <c r="D11064" s="61">
        <v>32.42</v>
      </c>
      <c r="E11064" s="224">
        <v>1</v>
      </c>
    </row>
    <row r="11065" spans="1:5" x14ac:dyDescent="0.2">
      <c r="A11065" s="223">
        <v>88273</v>
      </c>
      <c r="B11065" s="7" t="s">
        <v>10432</v>
      </c>
      <c r="C11065" s="60" t="s">
        <v>188</v>
      </c>
      <c r="D11065" s="61">
        <v>27.6</v>
      </c>
      <c r="E11065" s="224">
        <v>1</v>
      </c>
    </row>
    <row r="11066" spans="1:5" x14ac:dyDescent="0.2">
      <c r="A11066" s="223">
        <v>101413</v>
      </c>
      <c r="B11066" s="7" t="s">
        <v>10432</v>
      </c>
      <c r="C11066" s="60" t="s">
        <v>190</v>
      </c>
      <c r="D11066" s="61">
        <v>4744.12</v>
      </c>
      <c r="E11066" s="224">
        <v>1</v>
      </c>
    </row>
    <row r="11067" spans="1:5" x14ac:dyDescent="0.2">
      <c r="A11067" s="223">
        <v>101414</v>
      </c>
      <c r="B11067" s="7" t="s">
        <v>10433</v>
      </c>
      <c r="C11067" s="60" t="s">
        <v>190</v>
      </c>
      <c r="D11067" s="61">
        <v>5104.4399999999996</v>
      </c>
      <c r="E11067" s="224">
        <v>1</v>
      </c>
    </row>
    <row r="11068" spans="1:5" x14ac:dyDescent="0.2">
      <c r="A11068" s="223">
        <v>88274</v>
      </c>
      <c r="B11068" s="7" t="s">
        <v>10434</v>
      </c>
      <c r="C11068" s="60" t="s">
        <v>188</v>
      </c>
      <c r="D11068" s="61">
        <v>29.69</v>
      </c>
      <c r="E11068" s="224">
        <v>1</v>
      </c>
    </row>
    <row r="11069" spans="1:5" x14ac:dyDescent="0.2">
      <c r="A11069" s="223">
        <v>101412</v>
      </c>
      <c r="B11069" s="7" t="s">
        <v>10435</v>
      </c>
      <c r="C11069" s="60" t="s">
        <v>190</v>
      </c>
      <c r="D11069" s="61">
        <v>5554.71</v>
      </c>
      <c r="E11069" s="224">
        <v>1</v>
      </c>
    </row>
    <row r="11070" spans="1:5" x14ac:dyDescent="0.2">
      <c r="A11070" s="223">
        <v>101415</v>
      </c>
      <c r="B11070" s="7" t="s">
        <v>10436</v>
      </c>
      <c r="C11070" s="60" t="s">
        <v>190</v>
      </c>
      <c r="D11070" s="61">
        <v>8193.02</v>
      </c>
      <c r="E11070" s="224">
        <v>1</v>
      </c>
    </row>
    <row r="11071" spans="1:5" x14ac:dyDescent="0.2">
      <c r="A11071" s="223">
        <v>100308</v>
      </c>
      <c r="B11071" s="7" t="s">
        <v>10437</v>
      </c>
      <c r="C11071" s="60" t="s">
        <v>188</v>
      </c>
      <c r="D11071" s="61">
        <v>32.97</v>
      </c>
      <c r="E11071" s="224">
        <v>1</v>
      </c>
    </row>
    <row r="11072" spans="1:5" x14ac:dyDescent="0.2">
      <c r="A11072" s="223">
        <v>101416</v>
      </c>
      <c r="B11072" s="7" t="s">
        <v>10437</v>
      </c>
      <c r="C11072" s="60" t="s">
        <v>190</v>
      </c>
      <c r="D11072" s="61">
        <v>5617.41</v>
      </c>
      <c r="E11072" s="224">
        <v>1</v>
      </c>
    </row>
    <row r="11073" spans="1:5" x14ac:dyDescent="0.2">
      <c r="A11073" s="223">
        <v>88275</v>
      </c>
      <c r="B11073" s="7" t="s">
        <v>10438</v>
      </c>
      <c r="C11073" s="60" t="s">
        <v>188</v>
      </c>
      <c r="D11073" s="61">
        <v>47.22</v>
      </c>
      <c r="E11073" s="224">
        <v>1</v>
      </c>
    </row>
    <row r="11074" spans="1:5" x14ac:dyDescent="0.2">
      <c r="A11074" s="223">
        <v>90780</v>
      </c>
      <c r="B11074" s="7" t="s">
        <v>10439</v>
      </c>
      <c r="C11074" s="60" t="s">
        <v>188</v>
      </c>
      <c r="D11074" s="61">
        <v>126.87</v>
      </c>
      <c r="E11074" s="224">
        <v>1</v>
      </c>
    </row>
    <row r="11075" spans="1:5" x14ac:dyDescent="0.2">
      <c r="A11075" s="223">
        <v>94295</v>
      </c>
      <c r="B11075" s="7" t="s">
        <v>10439</v>
      </c>
      <c r="C11075" s="60" t="s">
        <v>190</v>
      </c>
      <c r="D11075" s="61">
        <v>21804.16</v>
      </c>
      <c r="E11075" s="224">
        <v>1</v>
      </c>
    </row>
    <row r="11076" spans="1:5" x14ac:dyDescent="0.2">
      <c r="A11076" s="223">
        <v>88277</v>
      </c>
      <c r="B11076" s="7" t="s">
        <v>10440</v>
      </c>
      <c r="C11076" s="60" t="s">
        <v>188</v>
      </c>
      <c r="D11076" s="61">
        <v>42.65</v>
      </c>
      <c r="E11076" s="224">
        <v>1</v>
      </c>
    </row>
    <row r="11077" spans="1:5" x14ac:dyDescent="0.2">
      <c r="A11077" s="223">
        <v>100307</v>
      </c>
      <c r="B11077" s="7" t="s">
        <v>10441</v>
      </c>
      <c r="C11077" s="60" t="s">
        <v>188</v>
      </c>
      <c r="D11077" s="61">
        <v>27.99</v>
      </c>
      <c r="E11077" s="224">
        <v>1</v>
      </c>
    </row>
    <row r="11078" spans="1:5" x14ac:dyDescent="0.2">
      <c r="A11078" s="223">
        <v>101417</v>
      </c>
      <c r="B11078" s="7" t="s">
        <v>10441</v>
      </c>
      <c r="C11078" s="60" t="s">
        <v>190</v>
      </c>
      <c r="D11078" s="61">
        <v>4750.82</v>
      </c>
      <c r="E11078" s="224">
        <v>1</v>
      </c>
    </row>
    <row r="11079" spans="1:5" x14ac:dyDescent="0.2">
      <c r="A11079" s="223">
        <v>88278</v>
      </c>
      <c r="B11079" s="7" t="s">
        <v>10442</v>
      </c>
      <c r="C11079" s="60" t="s">
        <v>188</v>
      </c>
      <c r="D11079" s="61">
        <v>31.14</v>
      </c>
      <c r="E11079" s="224">
        <v>1</v>
      </c>
    </row>
    <row r="11080" spans="1:5" x14ac:dyDescent="0.2">
      <c r="A11080" s="223">
        <v>101418</v>
      </c>
      <c r="B11080" s="7" t="s">
        <v>10442</v>
      </c>
      <c r="C11080" s="60" t="s">
        <v>190</v>
      </c>
      <c r="D11080" s="61">
        <v>5376.57</v>
      </c>
      <c r="E11080" s="224">
        <v>1</v>
      </c>
    </row>
    <row r="11081" spans="1:5" x14ac:dyDescent="0.2">
      <c r="A11081" s="223">
        <v>101419</v>
      </c>
      <c r="B11081" s="7" t="s">
        <v>10443</v>
      </c>
      <c r="C11081" s="60" t="s">
        <v>190</v>
      </c>
      <c r="D11081" s="61">
        <v>7301.14</v>
      </c>
      <c r="E11081" s="224">
        <v>1</v>
      </c>
    </row>
    <row r="11082" spans="1:5" x14ac:dyDescent="0.2">
      <c r="A11082" s="223">
        <v>88279</v>
      </c>
      <c r="B11082" s="7" t="s">
        <v>10444</v>
      </c>
      <c r="C11082" s="60" t="s">
        <v>188</v>
      </c>
      <c r="D11082" s="61">
        <v>42.94</v>
      </c>
      <c r="E11082" s="224">
        <v>1</v>
      </c>
    </row>
    <row r="11083" spans="1:5" x14ac:dyDescent="0.2">
      <c r="A11083" s="223">
        <v>88281</v>
      </c>
      <c r="B11083" s="7" t="s">
        <v>10445</v>
      </c>
      <c r="C11083" s="60" t="s">
        <v>188</v>
      </c>
      <c r="D11083" s="61">
        <v>29.15</v>
      </c>
      <c r="E11083" s="224">
        <v>1</v>
      </c>
    </row>
    <row r="11084" spans="1:5" x14ac:dyDescent="0.2">
      <c r="A11084" s="223">
        <v>93558</v>
      </c>
      <c r="B11084" s="7" t="s">
        <v>10446</v>
      </c>
      <c r="C11084" s="60" t="s">
        <v>190</v>
      </c>
      <c r="D11084" s="61">
        <v>4898.8</v>
      </c>
      <c r="E11084" s="224">
        <v>1</v>
      </c>
    </row>
    <row r="11085" spans="1:5" x14ac:dyDescent="0.2">
      <c r="A11085" s="223">
        <v>101420</v>
      </c>
      <c r="B11085" s="7" t="s">
        <v>10447</v>
      </c>
      <c r="C11085" s="60" t="s">
        <v>190</v>
      </c>
      <c r="D11085" s="61">
        <v>5055.7700000000004</v>
      </c>
      <c r="E11085" s="224">
        <v>1</v>
      </c>
    </row>
    <row r="11086" spans="1:5" x14ac:dyDescent="0.2">
      <c r="A11086" s="223">
        <v>101421</v>
      </c>
      <c r="B11086" s="7" t="s">
        <v>10448</v>
      </c>
      <c r="C11086" s="60" t="s">
        <v>190</v>
      </c>
      <c r="D11086" s="61">
        <v>5875</v>
      </c>
      <c r="E11086" s="224">
        <v>1</v>
      </c>
    </row>
    <row r="11087" spans="1:5" x14ac:dyDescent="0.2">
      <c r="A11087" s="223">
        <v>88282</v>
      </c>
      <c r="B11087" s="7" t="s">
        <v>10449</v>
      </c>
      <c r="C11087" s="60" t="s">
        <v>188</v>
      </c>
      <c r="D11087" s="61">
        <v>28.25</v>
      </c>
      <c r="E11087" s="224">
        <v>1</v>
      </c>
    </row>
    <row r="11088" spans="1:5" x14ac:dyDescent="0.2">
      <c r="A11088" s="223">
        <v>88283</v>
      </c>
      <c r="B11088" s="7" t="s">
        <v>10450</v>
      </c>
      <c r="C11088" s="60" t="s">
        <v>188</v>
      </c>
      <c r="D11088" s="61">
        <v>33.83</v>
      </c>
      <c r="E11088" s="224">
        <v>1</v>
      </c>
    </row>
    <row r="11089" spans="1:5" x14ac:dyDescent="0.2">
      <c r="A11089" s="223">
        <v>101422</v>
      </c>
      <c r="B11089" s="7" t="s">
        <v>10451</v>
      </c>
      <c r="C11089" s="60" t="s">
        <v>190</v>
      </c>
      <c r="D11089" s="61">
        <v>4451.17</v>
      </c>
      <c r="E11089" s="224">
        <v>1</v>
      </c>
    </row>
    <row r="11090" spans="1:5" x14ac:dyDescent="0.2">
      <c r="A11090" s="223">
        <v>88284</v>
      </c>
      <c r="B11090" s="7" t="s">
        <v>10452</v>
      </c>
      <c r="C11090" s="60" t="s">
        <v>188</v>
      </c>
      <c r="D11090" s="61">
        <v>25.68</v>
      </c>
      <c r="E11090" s="224">
        <v>1</v>
      </c>
    </row>
    <row r="11091" spans="1:5" x14ac:dyDescent="0.2">
      <c r="A11091" s="223">
        <v>101424</v>
      </c>
      <c r="B11091" s="7" t="s">
        <v>10453</v>
      </c>
      <c r="C11091" s="60" t="s">
        <v>190</v>
      </c>
      <c r="D11091" s="61">
        <v>5726.55</v>
      </c>
      <c r="E11091" s="224">
        <v>1</v>
      </c>
    </row>
    <row r="11092" spans="1:5" x14ac:dyDescent="0.2">
      <c r="A11092" s="223">
        <v>88286</v>
      </c>
      <c r="B11092" s="7" t="s">
        <v>10454</v>
      </c>
      <c r="C11092" s="60" t="s">
        <v>188</v>
      </c>
      <c r="D11092" s="61">
        <v>33.28</v>
      </c>
      <c r="E11092" s="224">
        <v>1</v>
      </c>
    </row>
    <row r="11093" spans="1:5" x14ac:dyDescent="0.2">
      <c r="A11093" s="223">
        <v>88288</v>
      </c>
      <c r="B11093" s="7" t="s">
        <v>10455</v>
      </c>
      <c r="C11093" s="60" t="s">
        <v>188</v>
      </c>
      <c r="D11093" s="61">
        <v>24.6</v>
      </c>
      <c r="E11093" s="224">
        <v>1</v>
      </c>
    </row>
    <row r="11094" spans="1:5" x14ac:dyDescent="0.2">
      <c r="A11094" s="223">
        <v>101425</v>
      </c>
      <c r="B11094" s="7" t="s">
        <v>10455</v>
      </c>
      <c r="C11094" s="60" t="s">
        <v>190</v>
      </c>
      <c r="D11094" s="61">
        <v>4253.22</v>
      </c>
      <c r="E11094" s="224">
        <v>1</v>
      </c>
    </row>
    <row r="11095" spans="1:5" x14ac:dyDescent="0.2">
      <c r="A11095" s="223">
        <v>101426</v>
      </c>
      <c r="B11095" s="7" t="s">
        <v>10456</v>
      </c>
      <c r="C11095" s="60" t="s">
        <v>190</v>
      </c>
      <c r="D11095" s="61">
        <v>6472.44</v>
      </c>
      <c r="E11095" s="224">
        <v>1</v>
      </c>
    </row>
    <row r="11096" spans="1:5" x14ac:dyDescent="0.2">
      <c r="A11096" s="223">
        <v>88291</v>
      </c>
      <c r="B11096" s="7" t="s">
        <v>10457</v>
      </c>
      <c r="C11096" s="60" t="s">
        <v>188</v>
      </c>
      <c r="D11096" s="61">
        <v>39.18</v>
      </c>
      <c r="E11096" s="224">
        <v>1</v>
      </c>
    </row>
    <row r="11097" spans="1:5" x14ac:dyDescent="0.2">
      <c r="A11097" s="223">
        <v>101427</v>
      </c>
      <c r="B11097" s="7" t="s">
        <v>10457</v>
      </c>
      <c r="C11097" s="60" t="s">
        <v>190</v>
      </c>
      <c r="D11097" s="61">
        <v>6793.87</v>
      </c>
      <c r="E11097" s="224">
        <v>1</v>
      </c>
    </row>
    <row r="11098" spans="1:5" x14ac:dyDescent="0.2">
      <c r="A11098" s="223">
        <v>101428</v>
      </c>
      <c r="B11098" s="7" t="s">
        <v>10458</v>
      </c>
      <c r="C11098" s="60" t="s">
        <v>190</v>
      </c>
      <c r="D11098" s="61">
        <v>5774.93</v>
      </c>
      <c r="E11098" s="224">
        <v>1</v>
      </c>
    </row>
    <row r="11099" spans="1:5" x14ac:dyDescent="0.2">
      <c r="A11099" s="223">
        <v>88377</v>
      </c>
      <c r="B11099" s="7" t="s">
        <v>10459</v>
      </c>
      <c r="C11099" s="60" t="s">
        <v>188</v>
      </c>
      <c r="D11099" s="61">
        <v>33.35</v>
      </c>
      <c r="E11099" s="224">
        <v>1</v>
      </c>
    </row>
    <row r="11100" spans="1:5" x14ac:dyDescent="0.2">
      <c r="A11100" s="223">
        <v>101429</v>
      </c>
      <c r="B11100" s="7" t="s">
        <v>10460</v>
      </c>
      <c r="C11100" s="60" t="s">
        <v>190</v>
      </c>
      <c r="D11100" s="61">
        <v>4553.13</v>
      </c>
      <c r="E11100" s="224">
        <v>1</v>
      </c>
    </row>
    <row r="11101" spans="1:5" x14ac:dyDescent="0.2">
      <c r="A11101" s="223">
        <v>88292</v>
      </c>
      <c r="B11101" s="7" t="s">
        <v>10461</v>
      </c>
      <c r="C11101" s="60" t="s">
        <v>188</v>
      </c>
      <c r="D11101" s="61">
        <v>26.34</v>
      </c>
      <c r="E11101" s="224">
        <v>1</v>
      </c>
    </row>
    <row r="11102" spans="1:5" x14ac:dyDescent="0.2">
      <c r="A11102" s="223">
        <v>88293</v>
      </c>
      <c r="B11102" s="7" t="s">
        <v>10462</v>
      </c>
      <c r="C11102" s="60" t="s">
        <v>188</v>
      </c>
      <c r="D11102" s="61">
        <v>39.18</v>
      </c>
      <c r="E11102" s="224">
        <v>1</v>
      </c>
    </row>
    <row r="11103" spans="1:5" x14ac:dyDescent="0.2">
      <c r="A11103" s="223">
        <v>101430</v>
      </c>
      <c r="B11103" s="7" t="s">
        <v>10463</v>
      </c>
      <c r="C11103" s="60" t="s">
        <v>190</v>
      </c>
      <c r="D11103" s="61">
        <v>6793.87</v>
      </c>
      <c r="E11103" s="224">
        <v>1</v>
      </c>
    </row>
    <row r="11104" spans="1:5" x14ac:dyDescent="0.2">
      <c r="A11104" s="223">
        <v>88294</v>
      </c>
      <c r="B11104" s="7" t="s">
        <v>10464</v>
      </c>
      <c r="C11104" s="60" t="s">
        <v>188</v>
      </c>
      <c r="D11104" s="61">
        <v>36.04</v>
      </c>
      <c r="E11104" s="224">
        <v>1</v>
      </c>
    </row>
    <row r="11105" spans="1:5" x14ac:dyDescent="0.2">
      <c r="A11105" s="223">
        <v>101431</v>
      </c>
      <c r="B11105" s="7" t="s">
        <v>10464</v>
      </c>
      <c r="C11105" s="60" t="s">
        <v>190</v>
      </c>
      <c r="D11105" s="61">
        <v>6224.68</v>
      </c>
      <c r="E11105" s="224">
        <v>1</v>
      </c>
    </row>
    <row r="11106" spans="1:5" x14ac:dyDescent="0.2">
      <c r="A11106" s="223">
        <v>88295</v>
      </c>
      <c r="B11106" s="7" t="s">
        <v>10465</v>
      </c>
      <c r="C11106" s="60" t="s">
        <v>188</v>
      </c>
      <c r="D11106" s="61">
        <v>33.57</v>
      </c>
      <c r="E11106" s="224">
        <v>1</v>
      </c>
    </row>
    <row r="11107" spans="1:5" x14ac:dyDescent="0.2">
      <c r="A11107" s="223">
        <v>101432</v>
      </c>
      <c r="B11107" s="7" t="s">
        <v>10466</v>
      </c>
      <c r="C11107" s="60" t="s">
        <v>190</v>
      </c>
      <c r="D11107" s="61">
        <v>5774.93</v>
      </c>
      <c r="E11107" s="224">
        <v>1</v>
      </c>
    </row>
    <row r="11108" spans="1:5" x14ac:dyDescent="0.2">
      <c r="A11108" s="223">
        <v>88296</v>
      </c>
      <c r="B11108" s="7" t="s">
        <v>10467</v>
      </c>
      <c r="C11108" s="60" t="s">
        <v>188</v>
      </c>
      <c r="D11108" s="61">
        <v>50.58</v>
      </c>
      <c r="E11108" s="224">
        <v>1</v>
      </c>
    </row>
    <row r="11109" spans="1:5" x14ac:dyDescent="0.2">
      <c r="A11109" s="223">
        <v>101433</v>
      </c>
      <c r="B11109" s="7" t="s">
        <v>10467</v>
      </c>
      <c r="C11109" s="60" t="s">
        <v>190</v>
      </c>
      <c r="D11109" s="61">
        <v>8719.3700000000008</v>
      </c>
      <c r="E11109" s="224">
        <v>1</v>
      </c>
    </row>
    <row r="11110" spans="1:5" x14ac:dyDescent="0.2">
      <c r="A11110" s="223">
        <v>101434</v>
      </c>
      <c r="B11110" s="7" t="s">
        <v>10468</v>
      </c>
      <c r="C11110" s="60" t="s">
        <v>190</v>
      </c>
      <c r="D11110" s="61">
        <v>5685.48</v>
      </c>
      <c r="E11110" s="224">
        <v>1</v>
      </c>
    </row>
    <row r="11111" spans="1:5" x14ac:dyDescent="0.2">
      <c r="A11111" s="223">
        <v>88298</v>
      </c>
      <c r="B11111" s="7" t="s">
        <v>10469</v>
      </c>
      <c r="C11111" s="60" t="s">
        <v>188</v>
      </c>
      <c r="D11111" s="61">
        <v>32.47</v>
      </c>
      <c r="E11111" s="224">
        <v>1</v>
      </c>
    </row>
    <row r="11112" spans="1:5" x14ac:dyDescent="0.2">
      <c r="A11112" s="223">
        <v>101436</v>
      </c>
      <c r="B11112" s="7" t="s">
        <v>10469</v>
      </c>
      <c r="C11112" s="60" t="s">
        <v>190</v>
      </c>
      <c r="D11112" s="61">
        <v>5622.62</v>
      </c>
      <c r="E11112" s="224">
        <v>1</v>
      </c>
    </row>
    <row r="11113" spans="1:5" x14ac:dyDescent="0.2">
      <c r="A11113" s="223">
        <v>101437</v>
      </c>
      <c r="B11113" s="7" t="s">
        <v>10470</v>
      </c>
      <c r="C11113" s="60" t="s">
        <v>190</v>
      </c>
      <c r="D11113" s="61">
        <v>8899.4500000000007</v>
      </c>
      <c r="E11113" s="224">
        <v>1</v>
      </c>
    </row>
    <row r="11114" spans="1:5" x14ac:dyDescent="0.2">
      <c r="A11114" s="223">
        <v>88299</v>
      </c>
      <c r="B11114" s="7" t="s">
        <v>10471</v>
      </c>
      <c r="C11114" s="60" t="s">
        <v>188</v>
      </c>
      <c r="D11114" s="61">
        <v>51.27</v>
      </c>
      <c r="E11114" s="224">
        <v>1</v>
      </c>
    </row>
    <row r="11115" spans="1:5" x14ac:dyDescent="0.2">
      <c r="A11115" s="223">
        <v>88300</v>
      </c>
      <c r="B11115" s="7" t="s">
        <v>10472</v>
      </c>
      <c r="C11115" s="60" t="s">
        <v>188</v>
      </c>
      <c r="D11115" s="61">
        <v>51.27</v>
      </c>
      <c r="E11115" s="224">
        <v>1</v>
      </c>
    </row>
    <row r="11116" spans="1:5" x14ac:dyDescent="0.2">
      <c r="A11116" s="223">
        <v>101438</v>
      </c>
      <c r="B11116" s="7" t="s">
        <v>10472</v>
      </c>
      <c r="C11116" s="60" t="s">
        <v>190</v>
      </c>
      <c r="D11116" s="61">
        <v>8899.4500000000007</v>
      </c>
      <c r="E11116" s="224">
        <v>1</v>
      </c>
    </row>
    <row r="11117" spans="1:5" x14ac:dyDescent="0.2">
      <c r="A11117" s="223">
        <v>88297</v>
      </c>
      <c r="B11117" s="7" t="s">
        <v>10473</v>
      </c>
      <c r="C11117" s="60" t="s">
        <v>188</v>
      </c>
      <c r="D11117" s="61">
        <v>38.32</v>
      </c>
      <c r="E11117" s="224">
        <v>1</v>
      </c>
    </row>
    <row r="11118" spans="1:5" x14ac:dyDescent="0.2">
      <c r="A11118" s="223">
        <v>101435</v>
      </c>
      <c r="B11118" s="7" t="s">
        <v>10474</v>
      </c>
      <c r="C11118" s="60" t="s">
        <v>190</v>
      </c>
      <c r="D11118" s="61">
        <v>6623.72</v>
      </c>
      <c r="E11118" s="224">
        <v>1</v>
      </c>
    </row>
    <row r="11119" spans="1:5" x14ac:dyDescent="0.2">
      <c r="A11119" s="223">
        <v>101440</v>
      </c>
      <c r="B11119" s="7" t="s">
        <v>10475</v>
      </c>
      <c r="C11119" s="60" t="s">
        <v>190</v>
      </c>
      <c r="D11119" s="61">
        <v>6793.87</v>
      </c>
      <c r="E11119" s="224">
        <v>1</v>
      </c>
    </row>
    <row r="11120" spans="1:5" x14ac:dyDescent="0.2">
      <c r="A11120" s="223">
        <v>88302</v>
      </c>
      <c r="B11120" s="7" t="s">
        <v>10476</v>
      </c>
      <c r="C11120" s="60" t="s">
        <v>188</v>
      </c>
      <c r="D11120" s="61">
        <v>39.18</v>
      </c>
      <c r="E11120" s="224">
        <v>1</v>
      </c>
    </row>
    <row r="11121" spans="1:5" x14ac:dyDescent="0.2">
      <c r="A11121" s="223">
        <v>88301</v>
      </c>
      <c r="B11121" s="7" t="s">
        <v>10477</v>
      </c>
      <c r="C11121" s="60" t="s">
        <v>188</v>
      </c>
      <c r="D11121" s="61">
        <v>39.18</v>
      </c>
      <c r="E11121" s="224">
        <v>1</v>
      </c>
    </row>
    <row r="11122" spans="1:5" x14ac:dyDescent="0.2">
      <c r="A11122" s="223">
        <v>101439</v>
      </c>
      <c r="B11122" s="7" t="s">
        <v>10477</v>
      </c>
      <c r="C11122" s="60" t="s">
        <v>190</v>
      </c>
      <c r="D11122" s="61">
        <v>6793.87</v>
      </c>
      <c r="E11122" s="224">
        <v>1</v>
      </c>
    </row>
    <row r="11123" spans="1:5" x14ac:dyDescent="0.2">
      <c r="A11123" s="223">
        <v>88303</v>
      </c>
      <c r="B11123" s="7" t="s">
        <v>10478</v>
      </c>
      <c r="C11123" s="60" t="s">
        <v>188</v>
      </c>
      <c r="D11123" s="61">
        <v>32.979999999999997</v>
      </c>
      <c r="E11123" s="224">
        <v>1</v>
      </c>
    </row>
    <row r="11124" spans="1:5" x14ac:dyDescent="0.2">
      <c r="A11124" s="223">
        <v>101441</v>
      </c>
      <c r="B11124" s="7" t="s">
        <v>10478</v>
      </c>
      <c r="C11124" s="60" t="s">
        <v>190</v>
      </c>
      <c r="D11124" s="61">
        <v>5710.99</v>
      </c>
      <c r="E11124" s="224">
        <v>1</v>
      </c>
    </row>
    <row r="11125" spans="1:5" x14ac:dyDescent="0.2">
      <c r="A11125" s="223">
        <v>88304</v>
      </c>
      <c r="B11125" s="7" t="s">
        <v>10479</v>
      </c>
      <c r="C11125" s="60" t="s">
        <v>188</v>
      </c>
      <c r="D11125" s="61">
        <v>51.27</v>
      </c>
      <c r="E11125" s="224">
        <v>1</v>
      </c>
    </row>
    <row r="11126" spans="1:5" x14ac:dyDescent="0.2">
      <c r="A11126" s="223">
        <v>101443</v>
      </c>
      <c r="B11126" s="7" t="s">
        <v>10479</v>
      </c>
      <c r="C11126" s="60" t="s">
        <v>190</v>
      </c>
      <c r="D11126" s="61">
        <v>8899.4500000000007</v>
      </c>
      <c r="E11126" s="224">
        <v>1</v>
      </c>
    </row>
    <row r="11127" spans="1:5" x14ac:dyDescent="0.2">
      <c r="A11127" s="223">
        <v>88306</v>
      </c>
      <c r="B11127" s="7" t="s">
        <v>10480</v>
      </c>
      <c r="C11127" s="60" t="s">
        <v>188</v>
      </c>
      <c r="D11127" s="61">
        <v>32.92</v>
      </c>
      <c r="E11127" s="224">
        <v>1</v>
      </c>
    </row>
    <row r="11128" spans="1:5" x14ac:dyDescent="0.2">
      <c r="A11128" s="223">
        <v>88307</v>
      </c>
      <c r="B11128" s="7" t="s">
        <v>10481</v>
      </c>
      <c r="C11128" s="60" t="s">
        <v>188</v>
      </c>
      <c r="D11128" s="61">
        <v>37.340000000000003</v>
      </c>
      <c r="E11128" s="224">
        <v>1</v>
      </c>
    </row>
    <row r="11129" spans="1:5" x14ac:dyDescent="0.2">
      <c r="A11129" s="223">
        <v>88308</v>
      </c>
      <c r="B11129" s="7" t="s">
        <v>10482</v>
      </c>
      <c r="C11129" s="60" t="s">
        <v>188</v>
      </c>
      <c r="D11129" s="61">
        <v>29.73</v>
      </c>
      <c r="E11129" s="224">
        <v>1</v>
      </c>
    </row>
    <row r="11130" spans="1:5" x14ac:dyDescent="0.2">
      <c r="A11130" s="223">
        <v>101444</v>
      </c>
      <c r="B11130" s="7" t="s">
        <v>10482</v>
      </c>
      <c r="C11130" s="60" t="s">
        <v>190</v>
      </c>
      <c r="D11130" s="61">
        <v>5109.79</v>
      </c>
      <c r="E11130" s="224">
        <v>1</v>
      </c>
    </row>
    <row r="11131" spans="1:5" x14ac:dyDescent="0.2">
      <c r="A11131" s="223">
        <v>88309</v>
      </c>
      <c r="B11131" s="7" t="s">
        <v>10483</v>
      </c>
      <c r="C11131" s="60" t="s">
        <v>188</v>
      </c>
      <c r="D11131" s="61">
        <v>29.88</v>
      </c>
      <c r="E11131" s="224">
        <v>1</v>
      </c>
    </row>
    <row r="11132" spans="1:5" x14ac:dyDescent="0.2">
      <c r="A11132" s="223">
        <v>101445</v>
      </c>
      <c r="B11132" s="7" t="s">
        <v>10483</v>
      </c>
      <c r="C11132" s="60" t="s">
        <v>190</v>
      </c>
      <c r="D11132" s="61">
        <v>5109.79</v>
      </c>
      <c r="E11132" s="224">
        <v>1</v>
      </c>
    </row>
    <row r="11133" spans="1:5" x14ac:dyDescent="0.2">
      <c r="A11133" s="223">
        <v>88310</v>
      </c>
      <c r="B11133" s="7" t="s">
        <v>10484</v>
      </c>
      <c r="C11133" s="60" t="s">
        <v>188</v>
      </c>
      <c r="D11133" s="61">
        <v>31.59</v>
      </c>
      <c r="E11133" s="224">
        <v>1</v>
      </c>
    </row>
    <row r="11134" spans="1:5" x14ac:dyDescent="0.2">
      <c r="A11134" s="223">
        <v>101446</v>
      </c>
      <c r="B11134" s="7" t="s">
        <v>10484</v>
      </c>
      <c r="C11134" s="60" t="s">
        <v>190</v>
      </c>
      <c r="D11134" s="61">
        <v>5421.04</v>
      </c>
      <c r="E11134" s="224">
        <v>1</v>
      </c>
    </row>
    <row r="11135" spans="1:5" x14ac:dyDescent="0.2">
      <c r="A11135" s="223">
        <v>88311</v>
      </c>
      <c r="B11135" s="7" t="s">
        <v>10485</v>
      </c>
      <c r="C11135" s="60" t="s">
        <v>188</v>
      </c>
      <c r="D11135" s="61">
        <v>30.9</v>
      </c>
      <c r="E11135" s="224">
        <v>1</v>
      </c>
    </row>
    <row r="11136" spans="1:5" x14ac:dyDescent="0.2">
      <c r="A11136" s="223">
        <v>101447</v>
      </c>
      <c r="B11136" s="7" t="s">
        <v>10485</v>
      </c>
      <c r="C11136" s="60" t="s">
        <v>190</v>
      </c>
      <c r="D11136" s="61">
        <v>5305.31</v>
      </c>
      <c r="E11136" s="224">
        <v>1</v>
      </c>
    </row>
    <row r="11137" spans="1:5" x14ac:dyDescent="0.2">
      <c r="A11137" s="223">
        <v>88312</v>
      </c>
      <c r="B11137" s="7" t="s">
        <v>10486</v>
      </c>
      <c r="C11137" s="60" t="s">
        <v>188</v>
      </c>
      <c r="D11137" s="61">
        <v>31.59</v>
      </c>
      <c r="E11137" s="224">
        <v>1</v>
      </c>
    </row>
    <row r="11138" spans="1:5" x14ac:dyDescent="0.2">
      <c r="A11138" s="223">
        <v>101448</v>
      </c>
      <c r="B11138" s="7" t="s">
        <v>10486</v>
      </c>
      <c r="C11138" s="60" t="s">
        <v>190</v>
      </c>
      <c r="D11138" s="61">
        <v>5421.04</v>
      </c>
      <c r="E11138" s="224">
        <v>1</v>
      </c>
    </row>
    <row r="11139" spans="1:5" x14ac:dyDescent="0.2">
      <c r="A11139" s="223">
        <v>101449</v>
      </c>
      <c r="B11139" s="7" t="s">
        <v>10487</v>
      </c>
      <c r="C11139" s="60" t="s">
        <v>190</v>
      </c>
      <c r="D11139" s="61">
        <v>4867.33</v>
      </c>
      <c r="E11139" s="224">
        <v>1</v>
      </c>
    </row>
    <row r="11140" spans="1:5" x14ac:dyDescent="0.2">
      <c r="A11140" s="223">
        <v>88313</v>
      </c>
      <c r="B11140" s="7" t="s">
        <v>10488</v>
      </c>
      <c r="C11140" s="60" t="s">
        <v>188</v>
      </c>
      <c r="D11140" s="61">
        <v>28.42</v>
      </c>
      <c r="E11140" s="224">
        <v>1</v>
      </c>
    </row>
    <row r="11141" spans="1:5" x14ac:dyDescent="0.2">
      <c r="A11141" s="223">
        <v>88314</v>
      </c>
      <c r="B11141" s="7" t="s">
        <v>10489</v>
      </c>
      <c r="C11141" s="60" t="s">
        <v>188</v>
      </c>
      <c r="D11141" s="61">
        <v>24.88</v>
      </c>
      <c r="E11141" s="224">
        <v>1</v>
      </c>
    </row>
    <row r="11142" spans="1:5" x14ac:dyDescent="0.2">
      <c r="A11142" s="223">
        <v>88315</v>
      </c>
      <c r="B11142" s="7" t="s">
        <v>10490</v>
      </c>
      <c r="C11142" s="60" t="s">
        <v>188</v>
      </c>
      <c r="D11142" s="61">
        <v>29.66</v>
      </c>
      <c r="E11142" s="224">
        <v>1</v>
      </c>
    </row>
    <row r="11143" spans="1:5" x14ac:dyDescent="0.2">
      <c r="A11143" s="223">
        <v>101451</v>
      </c>
      <c r="B11143" s="7" t="s">
        <v>10490</v>
      </c>
      <c r="C11143" s="60" t="s">
        <v>190</v>
      </c>
      <c r="D11143" s="61">
        <v>5109.79</v>
      </c>
      <c r="E11143" s="224">
        <v>1</v>
      </c>
    </row>
    <row r="11144" spans="1:5" x14ac:dyDescent="0.2">
      <c r="A11144" s="223">
        <v>88316</v>
      </c>
      <c r="B11144" s="7" t="s">
        <v>10491</v>
      </c>
      <c r="C11144" s="60" t="s">
        <v>188</v>
      </c>
      <c r="D11144" s="61">
        <v>24.83</v>
      </c>
      <c r="E11144" s="224">
        <v>1</v>
      </c>
    </row>
    <row r="11145" spans="1:5" x14ac:dyDescent="0.2">
      <c r="A11145" s="223">
        <v>101452</v>
      </c>
      <c r="B11145" s="7" t="s">
        <v>10492</v>
      </c>
      <c r="C11145" s="60" t="s">
        <v>190</v>
      </c>
      <c r="D11145" s="61">
        <v>4243.46</v>
      </c>
      <c r="E11145" s="224">
        <v>1</v>
      </c>
    </row>
    <row r="11146" spans="1:5" x14ac:dyDescent="0.2">
      <c r="A11146" s="223">
        <v>88318</v>
      </c>
      <c r="B11146" s="7" t="s">
        <v>10493</v>
      </c>
      <c r="C11146" s="60" t="s">
        <v>188</v>
      </c>
      <c r="D11146" s="61">
        <v>39.090000000000003</v>
      </c>
      <c r="E11146" s="224">
        <v>1</v>
      </c>
    </row>
    <row r="11147" spans="1:5" x14ac:dyDescent="0.2">
      <c r="A11147" s="223">
        <v>88317</v>
      </c>
      <c r="B11147" s="7" t="s">
        <v>10494</v>
      </c>
      <c r="C11147" s="60" t="s">
        <v>188</v>
      </c>
      <c r="D11147" s="61">
        <v>36.130000000000003</v>
      </c>
      <c r="E11147" s="224">
        <v>1</v>
      </c>
    </row>
    <row r="11148" spans="1:5" x14ac:dyDescent="0.2">
      <c r="A11148" s="223">
        <v>101453</v>
      </c>
      <c r="B11148" s="7" t="s">
        <v>10494</v>
      </c>
      <c r="C11148" s="60" t="s">
        <v>190</v>
      </c>
      <c r="D11148" s="61">
        <v>6224.64</v>
      </c>
      <c r="E11148" s="224">
        <v>1</v>
      </c>
    </row>
    <row r="11149" spans="1:5" x14ac:dyDescent="0.2">
      <c r="A11149" s="223">
        <v>101454</v>
      </c>
      <c r="B11149" s="7" t="s">
        <v>10495</v>
      </c>
      <c r="C11149" s="60" t="s">
        <v>190</v>
      </c>
      <c r="D11149" s="61">
        <v>6742.09</v>
      </c>
      <c r="E11149" s="224">
        <v>1</v>
      </c>
    </row>
    <row r="11150" spans="1:5" x14ac:dyDescent="0.2">
      <c r="A11150" s="223">
        <v>100533</v>
      </c>
      <c r="B11150" s="7" t="s">
        <v>10496</v>
      </c>
      <c r="C11150" s="60" t="s">
        <v>188</v>
      </c>
      <c r="D11150" s="61">
        <v>39.19</v>
      </c>
      <c r="E11150" s="224">
        <v>1</v>
      </c>
    </row>
    <row r="11151" spans="1:5" x14ac:dyDescent="0.2">
      <c r="A11151" s="223">
        <v>100534</v>
      </c>
      <c r="B11151" s="7" t="s">
        <v>10496</v>
      </c>
      <c r="C11151" s="60" t="s">
        <v>190</v>
      </c>
      <c r="D11151" s="61">
        <v>6735</v>
      </c>
      <c r="E11151" s="224">
        <v>1</v>
      </c>
    </row>
    <row r="11152" spans="1:5" x14ac:dyDescent="0.2">
      <c r="A11152" s="223">
        <v>88323</v>
      </c>
      <c r="B11152" s="7" t="s">
        <v>10497</v>
      </c>
      <c r="C11152" s="60" t="s">
        <v>188</v>
      </c>
      <c r="D11152" s="61">
        <v>28.94</v>
      </c>
      <c r="E11152" s="224">
        <v>1</v>
      </c>
    </row>
    <row r="11153" spans="1:5" x14ac:dyDescent="0.2">
      <c r="A11153" s="223">
        <v>101458</v>
      </c>
      <c r="B11153" s="7" t="s">
        <v>10498</v>
      </c>
      <c r="C11153" s="60" t="s">
        <v>190</v>
      </c>
      <c r="D11153" s="61">
        <v>4989.43</v>
      </c>
      <c r="E11153" s="224">
        <v>1</v>
      </c>
    </row>
    <row r="11154" spans="1:5" x14ac:dyDescent="0.2">
      <c r="A11154" s="223">
        <v>90781</v>
      </c>
      <c r="B11154" s="7" t="s">
        <v>10499</v>
      </c>
      <c r="C11154" s="60" t="s">
        <v>188</v>
      </c>
      <c r="D11154" s="61">
        <v>47.82</v>
      </c>
      <c r="E11154" s="224">
        <v>1</v>
      </c>
    </row>
    <row r="11155" spans="1:5" x14ac:dyDescent="0.2">
      <c r="A11155" s="223">
        <v>94296</v>
      </c>
      <c r="B11155" s="7" t="s">
        <v>10499</v>
      </c>
      <c r="C11155" s="60" t="s">
        <v>190</v>
      </c>
      <c r="D11155" s="61">
        <v>8297.68</v>
      </c>
      <c r="E11155" s="224">
        <v>1</v>
      </c>
    </row>
    <row r="11156" spans="1:5" x14ac:dyDescent="0.2">
      <c r="A11156" s="223">
        <v>88324</v>
      </c>
      <c r="B11156" s="7" t="s">
        <v>10500</v>
      </c>
      <c r="C11156" s="60" t="s">
        <v>188</v>
      </c>
      <c r="D11156" s="61">
        <v>38.32</v>
      </c>
      <c r="E11156" s="224">
        <v>1</v>
      </c>
    </row>
    <row r="11157" spans="1:5" x14ac:dyDescent="0.2">
      <c r="A11157" s="223">
        <v>88321</v>
      </c>
      <c r="B11157" s="7" t="s">
        <v>10501</v>
      </c>
      <c r="C11157" s="60" t="s">
        <v>188</v>
      </c>
      <c r="D11157" s="61">
        <v>41.43</v>
      </c>
      <c r="E11157" s="224">
        <v>1</v>
      </c>
    </row>
    <row r="11158" spans="1:5" x14ac:dyDescent="0.2">
      <c r="A11158" s="223">
        <v>101456</v>
      </c>
      <c r="B11158" s="7" t="s">
        <v>10502</v>
      </c>
      <c r="C11158" s="60" t="s">
        <v>190</v>
      </c>
      <c r="D11158" s="61">
        <v>7187.66</v>
      </c>
      <c r="E11158" s="224">
        <v>1</v>
      </c>
    </row>
    <row r="11159" spans="1:5" x14ac:dyDescent="0.2">
      <c r="A11159" s="223">
        <v>100309</v>
      </c>
      <c r="B11159" s="7" t="s">
        <v>10503</v>
      </c>
      <c r="C11159" s="60" t="s">
        <v>188</v>
      </c>
      <c r="D11159" s="61">
        <v>47.39</v>
      </c>
      <c r="E11159" s="224">
        <v>1</v>
      </c>
    </row>
    <row r="11160" spans="1:5" x14ac:dyDescent="0.2">
      <c r="A11160" s="223">
        <v>100321</v>
      </c>
      <c r="B11160" s="7" t="s">
        <v>10503</v>
      </c>
      <c r="C11160" s="60" t="s">
        <v>190</v>
      </c>
      <c r="D11160" s="61">
        <v>8156.88</v>
      </c>
      <c r="E11160" s="224">
        <v>1</v>
      </c>
    </row>
    <row r="11161" spans="1:5" x14ac:dyDescent="0.2">
      <c r="A11161" s="223">
        <v>88322</v>
      </c>
      <c r="B11161" s="7" t="s">
        <v>10504</v>
      </c>
      <c r="C11161" s="60" t="s">
        <v>188</v>
      </c>
      <c r="D11161" s="61">
        <v>49.58</v>
      </c>
      <c r="E11161" s="224">
        <v>1</v>
      </c>
    </row>
    <row r="11162" spans="1:5" x14ac:dyDescent="0.2">
      <c r="A11162" s="223">
        <v>101457</v>
      </c>
      <c r="B11162" s="7" t="s">
        <v>10504</v>
      </c>
      <c r="C11162" s="60" t="s">
        <v>190</v>
      </c>
      <c r="D11162" s="61">
        <v>8578.58</v>
      </c>
      <c r="E11162" s="224">
        <v>1</v>
      </c>
    </row>
    <row r="11163" spans="1:5" x14ac:dyDescent="0.2">
      <c r="A11163" s="223">
        <v>88325</v>
      </c>
      <c r="B11163" s="7" t="s">
        <v>10505</v>
      </c>
      <c r="C11163" s="60" t="s">
        <v>188</v>
      </c>
      <c r="D11163" s="61">
        <v>26.91</v>
      </c>
      <c r="E11163" s="224">
        <v>1</v>
      </c>
    </row>
    <row r="11164" spans="1:5" x14ac:dyDescent="0.2">
      <c r="A11164" s="223">
        <v>101459</v>
      </c>
      <c r="B11164" s="7" t="s">
        <v>10505</v>
      </c>
      <c r="C11164" s="60" t="s">
        <v>190</v>
      </c>
      <c r="D11164" s="61">
        <v>4622</v>
      </c>
      <c r="E11164" s="224">
        <v>1</v>
      </c>
    </row>
    <row r="11165" spans="1:5" x14ac:dyDescent="0.2">
      <c r="A11165" s="223">
        <v>100289</v>
      </c>
      <c r="B11165" s="7" t="s">
        <v>10506</v>
      </c>
      <c r="C11165" s="60" t="s">
        <v>188</v>
      </c>
      <c r="D11165" s="61">
        <v>26.68</v>
      </c>
      <c r="E11165" s="224">
        <v>1</v>
      </c>
    </row>
    <row r="11166" spans="1:5" x14ac:dyDescent="0.2">
      <c r="A11166" s="223">
        <v>101460</v>
      </c>
      <c r="B11166" s="7" t="s">
        <v>10506</v>
      </c>
      <c r="C11166" s="60" t="s">
        <v>190</v>
      </c>
      <c r="D11166" s="61">
        <v>4618.59</v>
      </c>
      <c r="E11166" s="224">
        <v>1</v>
      </c>
    </row>
    <row r="11167" spans="1:5" x14ac:dyDescent="0.2">
      <c r="A11167" s="223">
        <v>105011</v>
      </c>
      <c r="B11167" s="7" t="s">
        <v>10507</v>
      </c>
      <c r="C11167" s="60" t="s">
        <v>23</v>
      </c>
      <c r="D11167" s="61">
        <v>0.59</v>
      </c>
      <c r="E11167" s="224">
        <v>0.76270000000000004</v>
      </c>
    </row>
    <row r="11168" spans="1:5" x14ac:dyDescent="0.2">
      <c r="A11168" s="223">
        <v>99061</v>
      </c>
      <c r="B11168" s="7" t="s">
        <v>10508</v>
      </c>
      <c r="C11168" s="60" t="s">
        <v>43</v>
      </c>
      <c r="D11168" s="61">
        <v>120.47</v>
      </c>
      <c r="E11168" s="224">
        <v>0.70289999999999997</v>
      </c>
    </row>
    <row r="11169" spans="1:5" x14ac:dyDescent="0.2">
      <c r="A11169" s="223">
        <v>99060</v>
      </c>
      <c r="B11169" s="7" t="s">
        <v>10509</v>
      </c>
      <c r="C11169" s="60" t="s">
        <v>43</v>
      </c>
      <c r="D11169" s="61">
        <v>194.84</v>
      </c>
      <c r="E11169" s="224">
        <v>0.68079999999999996</v>
      </c>
    </row>
    <row r="11170" spans="1:5" x14ac:dyDescent="0.2">
      <c r="A11170" s="223">
        <v>105009</v>
      </c>
      <c r="B11170" s="7" t="s">
        <v>10510</v>
      </c>
      <c r="C11170" s="60" t="s">
        <v>23</v>
      </c>
      <c r="D11170" s="61">
        <v>80.290000000000006</v>
      </c>
      <c r="E11170" s="224">
        <v>0.65559999999999996</v>
      </c>
    </row>
    <row r="11171" spans="1:5" x14ac:dyDescent="0.2">
      <c r="A11171" s="223">
        <v>99059</v>
      </c>
      <c r="B11171" s="7" t="s">
        <v>10511</v>
      </c>
      <c r="C11171" s="60" t="s">
        <v>23</v>
      </c>
      <c r="D11171" s="61">
        <v>65.28</v>
      </c>
      <c r="E11171" s="224">
        <v>0.63990000000000002</v>
      </c>
    </row>
    <row r="11172" spans="1:5" x14ac:dyDescent="0.2">
      <c r="A11172" s="223">
        <v>105007</v>
      </c>
      <c r="B11172" s="7" t="s">
        <v>10512</v>
      </c>
      <c r="C11172" s="60" t="s">
        <v>43</v>
      </c>
      <c r="D11172" s="61">
        <v>40.799999999999997</v>
      </c>
      <c r="E11172" s="224">
        <v>0.97350000000000003</v>
      </c>
    </row>
    <row r="11173" spans="1:5" x14ac:dyDescent="0.2">
      <c r="A11173" s="223">
        <v>99063</v>
      </c>
      <c r="B11173" s="7" t="s">
        <v>10513</v>
      </c>
      <c r="C11173" s="60" t="s">
        <v>23</v>
      </c>
      <c r="D11173" s="61">
        <v>9.74</v>
      </c>
      <c r="E11173" s="224">
        <v>0.80489999999999995</v>
      </c>
    </row>
    <row r="11174" spans="1:5" x14ac:dyDescent="0.2">
      <c r="A11174" s="223">
        <v>99062</v>
      </c>
      <c r="B11174" s="7" t="s">
        <v>10514</v>
      </c>
      <c r="C11174" s="60" t="s">
        <v>43</v>
      </c>
      <c r="D11174" s="61">
        <v>2.19</v>
      </c>
      <c r="E11174" s="224">
        <v>0.98170000000000002</v>
      </c>
    </row>
    <row r="11175" spans="1:5" x14ac:dyDescent="0.2">
      <c r="A11175" s="223">
        <v>100857</v>
      </c>
      <c r="B11175" s="7" t="s">
        <v>13006</v>
      </c>
      <c r="C11175" s="60" t="s">
        <v>43</v>
      </c>
      <c r="D11175" s="61">
        <v>946.03</v>
      </c>
      <c r="E11175" s="224">
        <v>1.4999999999999999E-2</v>
      </c>
    </row>
    <row r="11176" spans="1:5" x14ac:dyDescent="0.2">
      <c r="A11176" s="223">
        <v>86905</v>
      </c>
      <c r="B11176" s="7" t="s">
        <v>13007</v>
      </c>
      <c r="C11176" s="60" t="s">
        <v>43</v>
      </c>
      <c r="D11176" s="61">
        <v>724.72</v>
      </c>
      <c r="E11176" s="224">
        <v>2.6100000000000002E-2</v>
      </c>
    </row>
    <row r="11177" spans="1:5" x14ac:dyDescent="0.2">
      <c r="A11177" s="223">
        <v>86908</v>
      </c>
      <c r="B11177" s="7" t="s">
        <v>13008</v>
      </c>
      <c r="C11177" s="60" t="s">
        <v>43</v>
      </c>
      <c r="D11177" s="61">
        <v>873.91</v>
      </c>
      <c r="E11177" s="224">
        <v>1.0699999999999999E-2</v>
      </c>
    </row>
    <row r="11178" spans="1:5" x14ac:dyDescent="0.2">
      <c r="A11178" s="223">
        <v>100849</v>
      </c>
      <c r="B11178" s="7" t="s">
        <v>13009</v>
      </c>
      <c r="C11178" s="60" t="s">
        <v>43</v>
      </c>
      <c r="D11178" s="61">
        <v>37.409999999999997</v>
      </c>
      <c r="E11178" s="224">
        <v>0.1182</v>
      </c>
    </row>
    <row r="11179" spans="1:5" x14ac:dyDescent="0.2">
      <c r="A11179" s="223">
        <v>100851</v>
      </c>
      <c r="B11179" s="7" t="s">
        <v>13010</v>
      </c>
      <c r="C11179" s="60" t="s">
        <v>43</v>
      </c>
      <c r="D11179" s="61">
        <v>74.62</v>
      </c>
      <c r="E11179" s="224">
        <v>5.9200000000000003E-2</v>
      </c>
    </row>
    <row r="11180" spans="1:5" x14ac:dyDescent="0.2">
      <c r="A11180" s="223">
        <v>86888</v>
      </c>
      <c r="B11180" s="7" t="s">
        <v>13011</v>
      </c>
      <c r="C11180" s="60" t="s">
        <v>43</v>
      </c>
      <c r="D11180" s="61">
        <v>558.74</v>
      </c>
      <c r="E11180" s="224">
        <v>7.1199999999999999E-2</v>
      </c>
    </row>
    <row r="11181" spans="1:5" x14ac:dyDescent="0.2">
      <c r="A11181" s="223">
        <v>86932</v>
      </c>
      <c r="B11181" s="7" t="s">
        <v>13012</v>
      </c>
      <c r="C11181" s="60" t="s">
        <v>43</v>
      </c>
      <c r="D11181" s="61">
        <v>640.29999999999995</v>
      </c>
      <c r="E11181" s="224">
        <v>7.1199999999999999E-2</v>
      </c>
    </row>
    <row r="11182" spans="1:5" x14ac:dyDescent="0.2">
      <c r="A11182" s="223">
        <v>86931</v>
      </c>
      <c r="B11182" s="7" t="s">
        <v>13013</v>
      </c>
      <c r="C11182" s="60" t="s">
        <v>43</v>
      </c>
      <c r="D11182" s="61">
        <v>572.55999999999995</v>
      </c>
      <c r="E11182" s="224">
        <v>7.9699999999999993E-2</v>
      </c>
    </row>
    <row r="11183" spans="1:5" x14ac:dyDescent="0.2">
      <c r="A11183" s="223">
        <v>100878</v>
      </c>
      <c r="B11183" s="7" t="s">
        <v>13014</v>
      </c>
      <c r="C11183" s="60" t="s">
        <v>43</v>
      </c>
      <c r="D11183" s="61">
        <v>757.12</v>
      </c>
      <c r="E11183" s="224">
        <v>7.9699999999999993E-2</v>
      </c>
    </row>
    <row r="11184" spans="1:5" x14ac:dyDescent="0.2">
      <c r="A11184" s="223">
        <v>95471</v>
      </c>
      <c r="B11184" s="7" t="s">
        <v>13015</v>
      </c>
      <c r="C11184" s="60" t="s">
        <v>43</v>
      </c>
      <c r="D11184" s="61">
        <v>912.3</v>
      </c>
      <c r="E11184" s="224">
        <v>7.0000000000000007E-2</v>
      </c>
    </row>
    <row r="11185" spans="1:5" x14ac:dyDescent="0.2">
      <c r="A11185" s="223">
        <v>95469</v>
      </c>
      <c r="B11185" s="7" t="s">
        <v>13016</v>
      </c>
      <c r="C11185" s="60" t="s">
        <v>43</v>
      </c>
      <c r="D11185" s="61">
        <v>353.57</v>
      </c>
      <c r="E11185" s="224">
        <v>0.10249999999999999</v>
      </c>
    </row>
    <row r="11186" spans="1:5" x14ac:dyDescent="0.2">
      <c r="A11186" s="223">
        <v>100848</v>
      </c>
      <c r="B11186" s="7" t="s">
        <v>13017</v>
      </c>
      <c r="C11186" s="60" t="s">
        <v>43</v>
      </c>
      <c r="D11186" s="61">
        <v>654.47</v>
      </c>
      <c r="E11186" s="224">
        <v>5.5399999999999998E-2</v>
      </c>
    </row>
    <row r="11187" spans="1:5" x14ac:dyDescent="0.2">
      <c r="A11187" s="223">
        <v>86895</v>
      </c>
      <c r="B11187" s="7" t="s">
        <v>13018</v>
      </c>
      <c r="C11187" s="60" t="s">
        <v>43</v>
      </c>
      <c r="D11187" s="61">
        <v>366.16</v>
      </c>
      <c r="E11187" s="224">
        <v>0.13819999999999999</v>
      </c>
    </row>
    <row r="11188" spans="1:5" x14ac:dyDescent="0.2">
      <c r="A11188" s="223">
        <v>86889</v>
      </c>
      <c r="B11188" s="7" t="s">
        <v>13019</v>
      </c>
      <c r="C11188" s="60" t="s">
        <v>43</v>
      </c>
      <c r="D11188" s="61">
        <v>828.65</v>
      </c>
      <c r="E11188" s="224">
        <v>9.3100000000000002E-2</v>
      </c>
    </row>
    <row r="11189" spans="1:5" x14ac:dyDescent="0.2">
      <c r="A11189" s="223">
        <v>106780</v>
      </c>
      <c r="B11189" s="7" t="s">
        <v>13020</v>
      </c>
      <c r="C11189" s="60" t="s">
        <v>43</v>
      </c>
      <c r="D11189" s="61">
        <v>1094.06</v>
      </c>
      <c r="E11189" s="224">
        <v>8.5599999999999996E-2</v>
      </c>
    </row>
    <row r="11190" spans="1:5" x14ac:dyDescent="0.2">
      <c r="A11190" s="223">
        <v>106781</v>
      </c>
      <c r="B11190" s="7" t="s">
        <v>13021</v>
      </c>
      <c r="C11190" s="60" t="s">
        <v>43</v>
      </c>
      <c r="D11190" s="61">
        <v>1615.82</v>
      </c>
      <c r="E11190" s="224">
        <v>7.85E-2</v>
      </c>
    </row>
    <row r="11191" spans="1:5" x14ac:dyDescent="0.2">
      <c r="A11191" s="223">
        <v>86899</v>
      </c>
      <c r="B11191" s="7" t="s">
        <v>13022</v>
      </c>
      <c r="C11191" s="60" t="s">
        <v>43</v>
      </c>
      <c r="D11191" s="61">
        <v>384.73</v>
      </c>
      <c r="E11191" s="224">
        <v>0.13159999999999999</v>
      </c>
    </row>
    <row r="11192" spans="1:5" x14ac:dyDescent="0.2">
      <c r="A11192" s="223">
        <v>86893</v>
      </c>
      <c r="B11192" s="7" t="s">
        <v>13023</v>
      </c>
      <c r="C11192" s="60" t="s">
        <v>43</v>
      </c>
      <c r="D11192" s="61">
        <v>878.14</v>
      </c>
      <c r="E11192" s="224">
        <v>8.7900000000000006E-2</v>
      </c>
    </row>
    <row r="11193" spans="1:5" x14ac:dyDescent="0.2">
      <c r="A11193" s="223">
        <v>86934</v>
      </c>
      <c r="B11193" s="7" t="s">
        <v>13024</v>
      </c>
      <c r="C11193" s="60" t="s">
        <v>43</v>
      </c>
      <c r="D11193" s="61">
        <v>568.45000000000005</v>
      </c>
      <c r="E11193" s="224">
        <v>9.4899999999999998E-2</v>
      </c>
    </row>
    <row r="11194" spans="1:5" x14ac:dyDescent="0.2">
      <c r="A11194" s="223">
        <v>86933</v>
      </c>
      <c r="B11194" s="7" t="s">
        <v>13025</v>
      </c>
      <c r="C11194" s="60" t="s">
        <v>43</v>
      </c>
      <c r="D11194" s="61">
        <v>580.33000000000004</v>
      </c>
      <c r="E11194" s="224">
        <v>9.7000000000000003E-2</v>
      </c>
    </row>
    <row r="11195" spans="1:5" x14ac:dyDescent="0.2">
      <c r="A11195" s="223">
        <v>86894</v>
      </c>
      <c r="B11195" s="7" t="s">
        <v>13026</v>
      </c>
      <c r="C11195" s="60" t="s">
        <v>43</v>
      </c>
      <c r="D11195" s="61">
        <v>369.1</v>
      </c>
      <c r="E11195" s="224">
        <v>0.113</v>
      </c>
    </row>
    <row r="11196" spans="1:5" x14ac:dyDescent="0.2">
      <c r="A11196" s="223">
        <v>93441</v>
      </c>
      <c r="B11196" s="7" t="s">
        <v>13027</v>
      </c>
      <c r="C11196" s="60" t="s">
        <v>43</v>
      </c>
      <c r="D11196" s="61">
        <v>1552.6</v>
      </c>
      <c r="E11196" s="224">
        <v>7.2800000000000004E-2</v>
      </c>
    </row>
    <row r="11197" spans="1:5" x14ac:dyDescent="0.2">
      <c r="A11197" s="223">
        <v>93396</v>
      </c>
      <c r="B11197" s="7" t="s">
        <v>13028</v>
      </c>
      <c r="C11197" s="60" t="s">
        <v>43</v>
      </c>
      <c r="D11197" s="61">
        <v>1037.02</v>
      </c>
      <c r="E11197" s="224">
        <v>0.1017</v>
      </c>
    </row>
    <row r="11198" spans="1:5" x14ac:dyDescent="0.2">
      <c r="A11198" s="223">
        <v>93442</v>
      </c>
      <c r="B11198" s="7" t="s">
        <v>13029</v>
      </c>
      <c r="C11198" s="60" t="s">
        <v>43</v>
      </c>
      <c r="D11198" s="61">
        <v>2009.47</v>
      </c>
      <c r="E11198" s="224">
        <v>6.1600000000000002E-2</v>
      </c>
    </row>
    <row r="11199" spans="1:5" x14ac:dyDescent="0.2">
      <c r="A11199" s="223">
        <v>86947</v>
      </c>
      <c r="B11199" s="7" t="s">
        <v>13030</v>
      </c>
      <c r="C11199" s="60" t="s">
        <v>43</v>
      </c>
      <c r="D11199" s="61">
        <v>2161.2199999999998</v>
      </c>
      <c r="E11199" s="224">
        <v>6.25E-2</v>
      </c>
    </row>
    <row r="11200" spans="1:5" x14ac:dyDescent="0.2">
      <c r="A11200" s="223">
        <v>100875</v>
      </c>
      <c r="B11200" s="7" t="s">
        <v>13031</v>
      </c>
      <c r="C11200" s="60" t="s">
        <v>43</v>
      </c>
      <c r="D11200" s="61">
        <v>1558.97</v>
      </c>
      <c r="E11200" s="224">
        <v>3.7600000000000001E-2</v>
      </c>
    </row>
    <row r="11201" spans="1:5" x14ac:dyDescent="0.2">
      <c r="A11201" s="223">
        <v>100863</v>
      </c>
      <c r="B11201" s="7" t="s">
        <v>13032</v>
      </c>
      <c r="C11201" s="60" t="s">
        <v>43</v>
      </c>
      <c r="D11201" s="61">
        <v>810.3</v>
      </c>
      <c r="E11201" s="224">
        <v>8.1299999999999997E-2</v>
      </c>
    </row>
    <row r="11202" spans="1:5" x14ac:dyDescent="0.2">
      <c r="A11202" s="223">
        <v>100864</v>
      </c>
      <c r="B11202" s="7" t="s">
        <v>13033</v>
      </c>
      <c r="C11202" s="60" t="s">
        <v>43</v>
      </c>
      <c r="D11202" s="61">
        <v>900.78</v>
      </c>
      <c r="E11202" s="224">
        <v>7.3200000000000001E-2</v>
      </c>
    </row>
    <row r="11203" spans="1:5" x14ac:dyDescent="0.2">
      <c r="A11203" s="223">
        <v>100865</v>
      </c>
      <c r="B11203" s="7" t="s">
        <v>13034</v>
      </c>
      <c r="C11203" s="60" t="s">
        <v>43</v>
      </c>
      <c r="D11203" s="61">
        <v>848.65</v>
      </c>
      <c r="E11203" s="224">
        <v>3.4500000000000003E-2</v>
      </c>
    </row>
    <row r="11204" spans="1:5" x14ac:dyDescent="0.2">
      <c r="A11204" s="223">
        <v>100870</v>
      </c>
      <c r="B11204" s="7" t="s">
        <v>13035</v>
      </c>
      <c r="C11204" s="60" t="s">
        <v>43</v>
      </c>
      <c r="D11204" s="61">
        <v>304.97000000000003</v>
      </c>
      <c r="E11204" s="224">
        <v>0.14399999999999999</v>
      </c>
    </row>
    <row r="11205" spans="1:5" x14ac:dyDescent="0.2">
      <c r="A11205" s="223">
        <v>100871</v>
      </c>
      <c r="B11205" s="7" t="s">
        <v>13036</v>
      </c>
      <c r="C11205" s="60" t="s">
        <v>43</v>
      </c>
      <c r="D11205" s="61">
        <v>330.39</v>
      </c>
      <c r="E11205" s="224">
        <v>0.13300000000000001</v>
      </c>
    </row>
    <row r="11206" spans="1:5" x14ac:dyDescent="0.2">
      <c r="A11206" s="223">
        <v>100872</v>
      </c>
      <c r="B11206" s="7" t="s">
        <v>13037</v>
      </c>
      <c r="C11206" s="60" t="s">
        <v>43</v>
      </c>
      <c r="D11206" s="61">
        <v>346.61</v>
      </c>
      <c r="E11206" s="224">
        <v>0.12670000000000001</v>
      </c>
    </row>
    <row r="11207" spans="1:5" x14ac:dyDescent="0.2">
      <c r="A11207" s="223">
        <v>100873</v>
      </c>
      <c r="B11207" s="7" t="s">
        <v>13038</v>
      </c>
      <c r="C11207" s="60" t="s">
        <v>43</v>
      </c>
      <c r="D11207" s="61">
        <v>356.74</v>
      </c>
      <c r="E11207" s="224">
        <v>0.1231</v>
      </c>
    </row>
    <row r="11208" spans="1:5" x14ac:dyDescent="0.2">
      <c r="A11208" s="223">
        <v>100866</v>
      </c>
      <c r="B11208" s="7" t="s">
        <v>13039</v>
      </c>
      <c r="C11208" s="60" t="s">
        <v>43</v>
      </c>
      <c r="D11208" s="61">
        <v>401.48</v>
      </c>
      <c r="E11208" s="224">
        <v>0.1094</v>
      </c>
    </row>
    <row r="11209" spans="1:5" x14ac:dyDescent="0.2">
      <c r="A11209" s="223">
        <v>100867</v>
      </c>
      <c r="B11209" s="7" t="s">
        <v>13040</v>
      </c>
      <c r="C11209" s="60" t="s">
        <v>43</v>
      </c>
      <c r="D11209" s="61">
        <v>431.31</v>
      </c>
      <c r="E11209" s="224">
        <v>0.1019</v>
      </c>
    </row>
    <row r="11210" spans="1:5" x14ac:dyDescent="0.2">
      <c r="A11210" s="223">
        <v>100868</v>
      </c>
      <c r="B11210" s="7" t="s">
        <v>13041</v>
      </c>
      <c r="C11210" s="60" t="s">
        <v>43</v>
      </c>
      <c r="D11210" s="61">
        <v>451.16</v>
      </c>
      <c r="E11210" s="224">
        <v>9.74E-2</v>
      </c>
    </row>
    <row r="11211" spans="1:5" x14ac:dyDescent="0.2">
      <c r="A11211" s="223">
        <v>100869</v>
      </c>
      <c r="B11211" s="7" t="s">
        <v>13042</v>
      </c>
      <c r="C11211" s="60" t="s">
        <v>43</v>
      </c>
      <c r="D11211" s="61">
        <v>466.39</v>
      </c>
      <c r="E11211" s="224">
        <v>9.4200000000000006E-2</v>
      </c>
    </row>
    <row r="11212" spans="1:5" x14ac:dyDescent="0.2">
      <c r="A11212" s="223">
        <v>106764</v>
      </c>
      <c r="B11212" s="7" t="s">
        <v>13043</v>
      </c>
      <c r="C11212" s="60" t="s">
        <v>43</v>
      </c>
      <c r="D11212" s="61">
        <v>69.260000000000005</v>
      </c>
      <c r="E11212" s="224">
        <v>0.2114</v>
      </c>
    </row>
    <row r="11213" spans="1:5" x14ac:dyDescent="0.2">
      <c r="A11213" s="223">
        <v>100860</v>
      </c>
      <c r="B11213" s="7" t="s">
        <v>13044</v>
      </c>
      <c r="C11213" s="60" t="s">
        <v>43</v>
      </c>
      <c r="D11213" s="61">
        <v>135.99</v>
      </c>
      <c r="E11213" s="224">
        <v>0.33829999999999999</v>
      </c>
    </row>
    <row r="11214" spans="1:5" x14ac:dyDescent="0.2">
      <c r="A11214" s="223">
        <v>86936</v>
      </c>
      <c r="B11214" s="7" t="s">
        <v>13045</v>
      </c>
      <c r="C11214" s="60" t="s">
        <v>43</v>
      </c>
      <c r="D11214" s="61">
        <v>641.39</v>
      </c>
      <c r="E11214" s="224">
        <v>5.2699999999999997E-2</v>
      </c>
    </row>
    <row r="11215" spans="1:5" x14ac:dyDescent="0.2">
      <c r="A11215" s="223">
        <v>86935</v>
      </c>
      <c r="B11215" s="7" t="s">
        <v>13046</v>
      </c>
      <c r="C11215" s="60" t="s">
        <v>43</v>
      </c>
      <c r="D11215" s="61">
        <v>341.86</v>
      </c>
      <c r="E11215" s="224">
        <v>7.3800000000000004E-2</v>
      </c>
    </row>
    <row r="11216" spans="1:5" x14ac:dyDescent="0.2">
      <c r="A11216" s="223">
        <v>86938</v>
      </c>
      <c r="B11216" s="7" t="s">
        <v>13047</v>
      </c>
      <c r="C11216" s="60" t="s">
        <v>43</v>
      </c>
      <c r="D11216" s="61">
        <v>579.48</v>
      </c>
      <c r="E11216" s="224">
        <v>9.3100000000000002E-2</v>
      </c>
    </row>
    <row r="11217" spans="1:5" x14ac:dyDescent="0.2">
      <c r="A11217" s="223">
        <v>86937</v>
      </c>
      <c r="B11217" s="7" t="s">
        <v>13048</v>
      </c>
      <c r="C11217" s="60" t="s">
        <v>43</v>
      </c>
      <c r="D11217" s="61">
        <v>279.95</v>
      </c>
      <c r="E11217" s="224">
        <v>0.16209999999999999</v>
      </c>
    </row>
    <row r="11218" spans="1:5" x14ac:dyDescent="0.2">
      <c r="A11218" s="223">
        <v>86901</v>
      </c>
      <c r="B11218" s="7" t="s">
        <v>13049</v>
      </c>
      <c r="C11218" s="60" t="s">
        <v>43</v>
      </c>
      <c r="D11218" s="61">
        <v>164.61</v>
      </c>
      <c r="E11218" s="224">
        <v>0.21360000000000001</v>
      </c>
    </row>
    <row r="11219" spans="1:5" x14ac:dyDescent="0.2">
      <c r="A11219" s="223">
        <v>86900</v>
      </c>
      <c r="B11219" s="7" t="s">
        <v>13050</v>
      </c>
      <c r="C11219" s="60" t="s">
        <v>43</v>
      </c>
      <c r="D11219" s="61">
        <v>218.4</v>
      </c>
      <c r="E11219" s="224">
        <v>6.88E-2</v>
      </c>
    </row>
    <row r="11220" spans="1:5" x14ac:dyDescent="0.2">
      <c r="A11220" s="223">
        <v>100852</v>
      </c>
      <c r="B11220" s="7" t="s">
        <v>13051</v>
      </c>
      <c r="C11220" s="60" t="s">
        <v>43</v>
      </c>
      <c r="D11220" s="61">
        <v>239.09</v>
      </c>
      <c r="E11220" s="224">
        <v>6.2899999999999998E-2</v>
      </c>
    </row>
    <row r="11221" spans="1:5" x14ac:dyDescent="0.2">
      <c r="A11221" s="223">
        <v>106766</v>
      </c>
      <c r="B11221" s="7" t="s">
        <v>13052</v>
      </c>
      <c r="C11221" s="60" t="s">
        <v>43</v>
      </c>
      <c r="D11221" s="61">
        <v>69.739999999999995</v>
      </c>
      <c r="E11221" s="224">
        <v>0.31490000000000001</v>
      </c>
    </row>
    <row r="11222" spans="1:5" x14ac:dyDescent="0.2">
      <c r="A11222" s="223">
        <v>106765</v>
      </c>
      <c r="B11222" s="7" t="s">
        <v>13053</v>
      </c>
      <c r="C11222" s="60" t="s">
        <v>43</v>
      </c>
      <c r="D11222" s="61">
        <v>69.739999999999995</v>
      </c>
      <c r="E11222" s="224">
        <v>0.31490000000000001</v>
      </c>
    </row>
    <row r="11223" spans="1:5" x14ac:dyDescent="0.2">
      <c r="A11223" s="223">
        <v>86886</v>
      </c>
      <c r="B11223" s="7" t="s">
        <v>13054</v>
      </c>
      <c r="C11223" s="60" t="s">
        <v>43</v>
      </c>
      <c r="D11223" s="61">
        <v>75.02</v>
      </c>
      <c r="E11223" s="224">
        <v>7.8E-2</v>
      </c>
    </row>
    <row r="11224" spans="1:5" x14ac:dyDescent="0.2">
      <c r="A11224" s="223">
        <v>86887</v>
      </c>
      <c r="B11224" s="7" t="s">
        <v>13055</v>
      </c>
      <c r="C11224" s="60" t="s">
        <v>43</v>
      </c>
      <c r="D11224" s="61">
        <v>81.56</v>
      </c>
      <c r="E11224" s="224">
        <v>7.17E-2</v>
      </c>
    </row>
    <row r="11225" spans="1:5" x14ac:dyDescent="0.2">
      <c r="A11225" s="223">
        <v>86884</v>
      </c>
      <c r="B11225" s="7" t="s">
        <v>13056</v>
      </c>
      <c r="C11225" s="60" t="s">
        <v>43</v>
      </c>
      <c r="D11225" s="61">
        <v>12.19</v>
      </c>
      <c r="E11225" s="224">
        <v>0.47989999999999999</v>
      </c>
    </row>
    <row r="11226" spans="1:5" x14ac:dyDescent="0.2">
      <c r="A11226" s="223">
        <v>86885</v>
      </c>
      <c r="B11226" s="7" t="s">
        <v>13057</v>
      </c>
      <c r="C11226" s="60" t="s">
        <v>43</v>
      </c>
      <c r="D11226" s="61">
        <v>13.82</v>
      </c>
      <c r="E11226" s="224">
        <v>0.42330000000000001</v>
      </c>
    </row>
    <row r="11227" spans="1:5" x14ac:dyDescent="0.2">
      <c r="A11227" s="223">
        <v>95546</v>
      </c>
      <c r="B11227" s="7" t="s">
        <v>13058</v>
      </c>
      <c r="C11227" s="60" t="s">
        <v>43</v>
      </c>
      <c r="D11227" s="61">
        <v>299.83</v>
      </c>
      <c r="E11227" s="224">
        <v>0.29310000000000003</v>
      </c>
    </row>
    <row r="11228" spans="1:5" x14ac:dyDescent="0.2">
      <c r="A11228" s="223">
        <v>86902</v>
      </c>
      <c r="B11228" s="7" t="s">
        <v>13059</v>
      </c>
      <c r="C11228" s="60" t="s">
        <v>43</v>
      </c>
      <c r="D11228" s="61">
        <v>319.61</v>
      </c>
      <c r="E11228" s="224">
        <v>0.1023</v>
      </c>
    </row>
    <row r="11229" spans="1:5" x14ac:dyDescent="0.2">
      <c r="A11229" s="223">
        <v>86939</v>
      </c>
      <c r="B11229" s="7" t="s">
        <v>13060</v>
      </c>
      <c r="C11229" s="60" t="s">
        <v>43</v>
      </c>
      <c r="D11229" s="61">
        <v>489.19</v>
      </c>
      <c r="E11229" s="224">
        <v>0.1014</v>
      </c>
    </row>
    <row r="11230" spans="1:5" x14ac:dyDescent="0.2">
      <c r="A11230" s="223">
        <v>86903</v>
      </c>
      <c r="B11230" s="7" t="s">
        <v>13061</v>
      </c>
      <c r="C11230" s="60" t="s">
        <v>43</v>
      </c>
      <c r="D11230" s="61">
        <v>378.57</v>
      </c>
      <c r="E11230" s="224">
        <v>0.17899999999999999</v>
      </c>
    </row>
    <row r="11231" spans="1:5" x14ac:dyDescent="0.2">
      <c r="A11231" s="223">
        <v>86940</v>
      </c>
      <c r="B11231" s="7" t="s">
        <v>13062</v>
      </c>
      <c r="C11231" s="60" t="s">
        <v>43</v>
      </c>
      <c r="D11231" s="61">
        <v>1681.28</v>
      </c>
      <c r="E11231" s="224">
        <v>6.9699999999999998E-2</v>
      </c>
    </row>
    <row r="11232" spans="1:5" x14ac:dyDescent="0.2">
      <c r="A11232" s="223">
        <v>86941</v>
      </c>
      <c r="B11232" s="7" t="s">
        <v>13063</v>
      </c>
      <c r="C11232" s="60" t="s">
        <v>43</v>
      </c>
      <c r="D11232" s="61">
        <v>1132.53</v>
      </c>
      <c r="E11232" s="224">
        <v>8.48E-2</v>
      </c>
    </row>
    <row r="11233" spans="1:5" x14ac:dyDescent="0.2">
      <c r="A11233" s="223">
        <v>86904</v>
      </c>
      <c r="B11233" s="7" t="s">
        <v>13064</v>
      </c>
      <c r="C11233" s="60" t="s">
        <v>43</v>
      </c>
      <c r="D11233" s="61">
        <v>160.97999999999999</v>
      </c>
      <c r="E11233" s="224">
        <v>0.11749999999999999</v>
      </c>
    </row>
    <row r="11234" spans="1:5" x14ac:dyDescent="0.2">
      <c r="A11234" s="223">
        <v>86943</v>
      </c>
      <c r="B11234" s="7" t="s">
        <v>13065</v>
      </c>
      <c r="C11234" s="60" t="s">
        <v>43</v>
      </c>
      <c r="D11234" s="61">
        <v>330.56</v>
      </c>
      <c r="E11234" s="224">
        <v>0.1084</v>
      </c>
    </row>
    <row r="11235" spans="1:5" x14ac:dyDescent="0.2">
      <c r="A11235" s="223">
        <v>86942</v>
      </c>
      <c r="B11235" s="7" t="s">
        <v>13066</v>
      </c>
      <c r="C11235" s="60" t="s">
        <v>43</v>
      </c>
      <c r="D11235" s="61">
        <v>342.44</v>
      </c>
      <c r="E11235" s="224">
        <v>0.1114</v>
      </c>
    </row>
    <row r="11236" spans="1:5" x14ac:dyDescent="0.2">
      <c r="A11236" s="223">
        <v>100856</v>
      </c>
      <c r="B11236" s="7" t="s">
        <v>13067</v>
      </c>
      <c r="C11236" s="60" t="s">
        <v>43</v>
      </c>
      <c r="D11236" s="61">
        <v>67.400000000000006</v>
      </c>
      <c r="E11236" s="224">
        <v>6.2199999999999998E-2</v>
      </c>
    </row>
    <row r="11237" spans="1:5" x14ac:dyDescent="0.2">
      <c r="A11237" s="223">
        <v>106776</v>
      </c>
      <c r="B11237" s="7" t="s">
        <v>13068</v>
      </c>
      <c r="C11237" s="60" t="s">
        <v>43</v>
      </c>
      <c r="D11237" s="61">
        <v>767.6</v>
      </c>
      <c r="E11237" s="224">
        <v>1.9099999999999999E-2</v>
      </c>
    </row>
    <row r="11238" spans="1:5" x14ac:dyDescent="0.2">
      <c r="A11238" s="223">
        <v>100858</v>
      </c>
      <c r="B11238" s="7" t="s">
        <v>13069</v>
      </c>
      <c r="C11238" s="60" t="s">
        <v>43</v>
      </c>
      <c r="D11238" s="61">
        <v>838.6</v>
      </c>
      <c r="E11238" s="224">
        <v>4.9700000000000001E-2</v>
      </c>
    </row>
    <row r="11239" spans="1:5" x14ac:dyDescent="0.2">
      <c r="A11239" s="223">
        <v>100859</v>
      </c>
      <c r="B11239" s="7" t="s">
        <v>13070</v>
      </c>
      <c r="C11239" s="60" t="s">
        <v>43</v>
      </c>
      <c r="D11239" s="61">
        <v>1179.7</v>
      </c>
      <c r="E11239" s="224">
        <v>7.3999999999999996E-2</v>
      </c>
    </row>
    <row r="11240" spans="1:5" x14ac:dyDescent="0.2">
      <c r="A11240" s="223">
        <v>95544</v>
      </c>
      <c r="B11240" s="7" t="s">
        <v>13071</v>
      </c>
      <c r="C11240" s="60" t="s">
        <v>43</v>
      </c>
      <c r="D11240" s="61">
        <v>97.12</v>
      </c>
      <c r="E11240" s="224">
        <v>0.1507</v>
      </c>
    </row>
    <row r="11241" spans="1:5" x14ac:dyDescent="0.2">
      <c r="A11241" s="223">
        <v>106772</v>
      </c>
      <c r="B11241" s="7" t="s">
        <v>13072</v>
      </c>
      <c r="C11241" s="60" t="s">
        <v>43</v>
      </c>
      <c r="D11241" s="61">
        <v>347.49</v>
      </c>
      <c r="E11241" s="224">
        <v>0.18859999999999999</v>
      </c>
    </row>
    <row r="11242" spans="1:5" x14ac:dyDescent="0.2">
      <c r="A11242" s="223">
        <v>95543</v>
      </c>
      <c r="B11242" s="7" t="s">
        <v>13073</v>
      </c>
      <c r="C11242" s="60" t="s">
        <v>43</v>
      </c>
      <c r="D11242" s="61">
        <v>127.4</v>
      </c>
      <c r="E11242" s="224">
        <v>0.2298</v>
      </c>
    </row>
    <row r="11243" spans="1:5" x14ac:dyDescent="0.2">
      <c r="A11243" s="223">
        <v>95542</v>
      </c>
      <c r="B11243" s="7" t="s">
        <v>13074</v>
      </c>
      <c r="C11243" s="60" t="s">
        <v>43</v>
      </c>
      <c r="D11243" s="61">
        <v>77.650000000000006</v>
      </c>
      <c r="E11243" s="224">
        <v>0.1885</v>
      </c>
    </row>
    <row r="11244" spans="1:5" x14ac:dyDescent="0.2">
      <c r="A11244" s="223">
        <v>100874</v>
      </c>
      <c r="B11244" s="7" t="s">
        <v>13075</v>
      </c>
      <c r="C11244" s="60" t="s">
        <v>43</v>
      </c>
      <c r="D11244" s="61">
        <v>401.48</v>
      </c>
      <c r="E11244" s="224">
        <v>0.1094</v>
      </c>
    </row>
    <row r="11245" spans="1:5" x14ac:dyDescent="0.2">
      <c r="A11245" s="223">
        <v>95545</v>
      </c>
      <c r="B11245" s="7" t="s">
        <v>13076</v>
      </c>
      <c r="C11245" s="60" t="s">
        <v>43</v>
      </c>
      <c r="D11245" s="61">
        <v>95.04</v>
      </c>
      <c r="E11245" s="224">
        <v>0.154</v>
      </c>
    </row>
    <row r="11246" spans="1:5" x14ac:dyDescent="0.2">
      <c r="A11246" s="223">
        <v>95547</v>
      </c>
      <c r="B11246" s="7" t="s">
        <v>13077</v>
      </c>
      <c r="C11246" s="60" t="s">
        <v>43</v>
      </c>
      <c r="D11246" s="61">
        <v>60.54</v>
      </c>
      <c r="E11246" s="224">
        <v>0.24179999999999999</v>
      </c>
    </row>
    <row r="11247" spans="1:5" x14ac:dyDescent="0.2">
      <c r="A11247" s="223">
        <v>86883</v>
      </c>
      <c r="B11247" s="7" t="s">
        <v>13078</v>
      </c>
      <c r="C11247" s="60" t="s">
        <v>43</v>
      </c>
      <c r="D11247" s="61">
        <v>13.6</v>
      </c>
      <c r="E11247" s="224">
        <v>0.23899999999999999</v>
      </c>
    </row>
    <row r="11248" spans="1:5" x14ac:dyDescent="0.2">
      <c r="A11248" s="223">
        <v>86881</v>
      </c>
      <c r="B11248" s="7" t="s">
        <v>13079</v>
      </c>
      <c r="C11248" s="60" t="s">
        <v>43</v>
      </c>
      <c r="D11248" s="61">
        <v>313.13</v>
      </c>
      <c r="E11248" s="224">
        <v>3.78E-2</v>
      </c>
    </row>
    <row r="11249" spans="1:5" x14ac:dyDescent="0.2">
      <c r="A11249" s="223">
        <v>86882</v>
      </c>
      <c r="B11249" s="7" t="s">
        <v>13080</v>
      </c>
      <c r="C11249" s="60" t="s">
        <v>43</v>
      </c>
      <c r="D11249" s="61">
        <v>25.48</v>
      </c>
      <c r="E11249" s="224">
        <v>0.21940000000000001</v>
      </c>
    </row>
    <row r="11250" spans="1:5" x14ac:dyDescent="0.2">
      <c r="A11250" s="223">
        <v>100861</v>
      </c>
      <c r="B11250" s="7" t="s">
        <v>13081</v>
      </c>
      <c r="C11250" s="60" t="s">
        <v>43</v>
      </c>
      <c r="D11250" s="61">
        <v>43.74</v>
      </c>
      <c r="E11250" s="224">
        <v>0.50209999999999999</v>
      </c>
    </row>
    <row r="11251" spans="1:5" x14ac:dyDescent="0.2">
      <c r="A11251" s="223">
        <v>100862</v>
      </c>
      <c r="B11251" s="7" t="s">
        <v>13082</v>
      </c>
      <c r="C11251" s="60" t="s">
        <v>43</v>
      </c>
      <c r="D11251" s="61">
        <v>47.24</v>
      </c>
      <c r="E11251" s="224">
        <v>0.46489999999999998</v>
      </c>
    </row>
    <row r="11252" spans="1:5" x14ac:dyDescent="0.2">
      <c r="A11252" s="223">
        <v>86872</v>
      </c>
      <c r="B11252" s="7" t="s">
        <v>13083</v>
      </c>
      <c r="C11252" s="60" t="s">
        <v>43</v>
      </c>
      <c r="D11252" s="61">
        <v>813.09</v>
      </c>
      <c r="E11252" s="224">
        <v>9.5899999999999999E-2</v>
      </c>
    </row>
    <row r="11253" spans="1:5" x14ac:dyDescent="0.2">
      <c r="A11253" s="223">
        <v>86919</v>
      </c>
      <c r="B11253" s="7" t="s">
        <v>13084</v>
      </c>
      <c r="C11253" s="60" t="s">
        <v>43</v>
      </c>
      <c r="D11253" s="61">
        <v>1103.98</v>
      </c>
      <c r="E11253" s="224">
        <v>8.5599999999999996E-2</v>
      </c>
    </row>
    <row r="11254" spans="1:5" x14ac:dyDescent="0.2">
      <c r="A11254" s="223">
        <v>86920</v>
      </c>
      <c r="B11254" s="7" t="s">
        <v>13085</v>
      </c>
      <c r="C11254" s="60" t="s">
        <v>43</v>
      </c>
      <c r="D11254" s="61">
        <v>933.69</v>
      </c>
      <c r="E11254" s="224">
        <v>9.8199999999999996E-2</v>
      </c>
    </row>
    <row r="11255" spans="1:5" x14ac:dyDescent="0.2">
      <c r="A11255" s="223">
        <v>86921</v>
      </c>
      <c r="B11255" s="7" t="s">
        <v>13086</v>
      </c>
      <c r="C11255" s="60" t="s">
        <v>43</v>
      </c>
      <c r="D11255" s="61">
        <v>863.2</v>
      </c>
      <c r="E11255" s="224">
        <v>0.1062</v>
      </c>
    </row>
    <row r="11256" spans="1:5" x14ac:dyDescent="0.2">
      <c r="A11256" s="223">
        <v>86874</v>
      </c>
      <c r="B11256" s="7" t="s">
        <v>13087</v>
      </c>
      <c r="C11256" s="60" t="s">
        <v>43</v>
      </c>
      <c r="D11256" s="61">
        <v>568.72</v>
      </c>
      <c r="E11256" s="224">
        <v>6.1899999999999997E-2</v>
      </c>
    </row>
    <row r="11257" spans="1:5" x14ac:dyDescent="0.2">
      <c r="A11257" s="223">
        <v>86922</v>
      </c>
      <c r="B11257" s="7" t="s">
        <v>13088</v>
      </c>
      <c r="C11257" s="60" t="s">
        <v>43</v>
      </c>
      <c r="D11257" s="61">
        <v>1159.1400000000001</v>
      </c>
      <c r="E11257" s="224">
        <v>5.1999999999999998E-2</v>
      </c>
    </row>
    <row r="11258" spans="1:5" x14ac:dyDescent="0.2">
      <c r="A11258" s="223">
        <v>86923</v>
      </c>
      <c r="B11258" s="7" t="s">
        <v>13089</v>
      </c>
      <c r="C11258" s="60" t="s">
        <v>43</v>
      </c>
      <c r="D11258" s="61">
        <v>701.2</v>
      </c>
      <c r="E11258" s="224">
        <v>7.3099999999999998E-2</v>
      </c>
    </row>
    <row r="11259" spans="1:5" x14ac:dyDescent="0.2">
      <c r="A11259" s="223">
        <v>86924</v>
      </c>
      <c r="B11259" s="7" t="s">
        <v>13090</v>
      </c>
      <c r="C11259" s="60" t="s">
        <v>43</v>
      </c>
      <c r="D11259" s="61">
        <v>630.71</v>
      </c>
      <c r="E11259" s="224">
        <v>8.1299999999999997E-2</v>
      </c>
    </row>
    <row r="11260" spans="1:5" x14ac:dyDescent="0.2">
      <c r="A11260" s="223">
        <v>86875</v>
      </c>
      <c r="B11260" s="7" t="s">
        <v>13091</v>
      </c>
      <c r="C11260" s="60" t="s">
        <v>43</v>
      </c>
      <c r="D11260" s="61">
        <v>641.89</v>
      </c>
      <c r="E11260" s="224">
        <v>7.0300000000000001E-2</v>
      </c>
    </row>
    <row r="11261" spans="1:5" x14ac:dyDescent="0.2">
      <c r="A11261" s="223">
        <v>86925</v>
      </c>
      <c r="B11261" s="7" t="s">
        <v>13092</v>
      </c>
      <c r="C11261" s="60" t="s">
        <v>43</v>
      </c>
      <c r="D11261" s="61">
        <v>762.49</v>
      </c>
      <c r="E11261" s="224">
        <v>7.7200000000000005E-2</v>
      </c>
    </row>
    <row r="11262" spans="1:5" x14ac:dyDescent="0.2">
      <c r="A11262" s="223">
        <v>86926</v>
      </c>
      <c r="B11262" s="7" t="s">
        <v>13093</v>
      </c>
      <c r="C11262" s="60" t="s">
        <v>43</v>
      </c>
      <c r="D11262" s="61">
        <v>692</v>
      </c>
      <c r="E11262" s="224">
        <v>8.5099999999999995E-2</v>
      </c>
    </row>
    <row r="11263" spans="1:5" x14ac:dyDescent="0.2">
      <c r="A11263" s="223">
        <v>86876</v>
      </c>
      <c r="B11263" s="7" t="s">
        <v>13094</v>
      </c>
      <c r="C11263" s="60" t="s">
        <v>43</v>
      </c>
      <c r="D11263" s="61">
        <v>361.85</v>
      </c>
      <c r="E11263" s="224">
        <v>9.06E-2</v>
      </c>
    </row>
    <row r="11264" spans="1:5" x14ac:dyDescent="0.2">
      <c r="A11264" s="223">
        <v>86929</v>
      </c>
      <c r="B11264" s="7" t="s">
        <v>13095</v>
      </c>
      <c r="C11264" s="60" t="s">
        <v>43</v>
      </c>
      <c r="D11264" s="61">
        <v>482.45</v>
      </c>
      <c r="E11264" s="224">
        <v>9.64E-2</v>
      </c>
    </row>
    <row r="11265" spans="1:5" x14ac:dyDescent="0.2">
      <c r="A11265" s="223">
        <v>86930</v>
      </c>
      <c r="B11265" s="7" t="s">
        <v>13096</v>
      </c>
      <c r="C11265" s="60" t="s">
        <v>43</v>
      </c>
      <c r="D11265" s="61">
        <v>411.96</v>
      </c>
      <c r="E11265" s="224">
        <v>0.1129</v>
      </c>
    </row>
    <row r="11266" spans="1:5" x14ac:dyDescent="0.2">
      <c r="A11266" s="223">
        <v>86927</v>
      </c>
      <c r="B11266" s="7" t="s">
        <v>13097</v>
      </c>
      <c r="C11266" s="60" t="s">
        <v>43</v>
      </c>
      <c r="D11266" s="61">
        <v>494.33</v>
      </c>
      <c r="E11266" s="224">
        <v>9.8799999999999999E-2</v>
      </c>
    </row>
    <row r="11267" spans="1:5" x14ac:dyDescent="0.2">
      <c r="A11267" s="223">
        <v>86928</v>
      </c>
      <c r="B11267" s="7" t="s">
        <v>13098</v>
      </c>
      <c r="C11267" s="60" t="s">
        <v>43</v>
      </c>
      <c r="D11267" s="61">
        <v>423.84</v>
      </c>
      <c r="E11267" s="224">
        <v>0.1153</v>
      </c>
    </row>
    <row r="11268" spans="1:5" x14ac:dyDescent="0.2">
      <c r="A11268" s="223">
        <v>86914</v>
      </c>
      <c r="B11268" s="7" t="s">
        <v>13099</v>
      </c>
      <c r="C11268" s="60" t="s">
        <v>43</v>
      </c>
      <c r="D11268" s="61">
        <v>175.55</v>
      </c>
      <c r="E11268" s="224">
        <v>3.5799999999999998E-2</v>
      </c>
    </row>
    <row r="11269" spans="1:5" x14ac:dyDescent="0.2">
      <c r="A11269" s="223">
        <v>86913</v>
      </c>
      <c r="B11269" s="7" t="s">
        <v>13100</v>
      </c>
      <c r="C11269" s="60" t="s">
        <v>43</v>
      </c>
      <c r="D11269" s="61">
        <v>96.72</v>
      </c>
      <c r="E11269" s="224">
        <v>6.5000000000000002E-2</v>
      </c>
    </row>
    <row r="11270" spans="1:5" x14ac:dyDescent="0.2">
      <c r="A11270" s="223">
        <v>106779</v>
      </c>
      <c r="B11270" s="7" t="s">
        <v>13101</v>
      </c>
      <c r="C11270" s="60" t="s">
        <v>43</v>
      </c>
      <c r="D11270" s="61">
        <v>270.39999999999998</v>
      </c>
      <c r="E11270" s="224">
        <v>1.34E-2</v>
      </c>
    </row>
    <row r="11271" spans="1:5" x14ac:dyDescent="0.2">
      <c r="A11271" s="223">
        <v>100854</v>
      </c>
      <c r="B11271" s="7" t="s">
        <v>13102</v>
      </c>
      <c r="C11271" s="60" t="s">
        <v>43</v>
      </c>
      <c r="D11271" s="61">
        <v>3229.44</v>
      </c>
      <c r="E11271" s="224">
        <v>5.8999999999999999E-3</v>
      </c>
    </row>
    <row r="11272" spans="1:5" x14ac:dyDescent="0.2">
      <c r="A11272" s="223">
        <v>100853</v>
      </c>
      <c r="B11272" s="7" t="s">
        <v>13103</v>
      </c>
      <c r="C11272" s="60" t="s">
        <v>43</v>
      </c>
      <c r="D11272" s="61">
        <v>614.73</v>
      </c>
      <c r="E11272" s="224">
        <v>3.09E-2</v>
      </c>
    </row>
    <row r="11273" spans="1:5" x14ac:dyDescent="0.2">
      <c r="A11273" s="223">
        <v>86915</v>
      </c>
      <c r="B11273" s="7" t="s">
        <v>13104</v>
      </c>
      <c r="C11273" s="60" t="s">
        <v>43</v>
      </c>
      <c r="D11273" s="61">
        <v>257.52999999999997</v>
      </c>
      <c r="E11273" s="224">
        <v>1.4E-2</v>
      </c>
    </row>
    <row r="11274" spans="1:5" x14ac:dyDescent="0.2">
      <c r="A11274" s="223">
        <v>86906</v>
      </c>
      <c r="B11274" s="7" t="s">
        <v>13105</v>
      </c>
      <c r="C11274" s="60" t="s">
        <v>43</v>
      </c>
      <c r="D11274" s="61">
        <v>133.51</v>
      </c>
      <c r="E11274" s="224">
        <v>2.7E-2</v>
      </c>
    </row>
    <row r="11275" spans="1:5" x14ac:dyDescent="0.2">
      <c r="A11275" s="223">
        <v>86911</v>
      </c>
      <c r="B11275" s="7" t="s">
        <v>13106</v>
      </c>
      <c r="C11275" s="60" t="s">
        <v>43</v>
      </c>
      <c r="D11275" s="61">
        <v>156.66999999999999</v>
      </c>
      <c r="E11275" s="224">
        <v>3.0599999999999999E-2</v>
      </c>
    </row>
    <row r="11276" spans="1:5" x14ac:dyDescent="0.2">
      <c r="A11276" s="223">
        <v>86909</v>
      </c>
      <c r="B11276" s="7" t="s">
        <v>13107</v>
      </c>
      <c r="C11276" s="60" t="s">
        <v>43</v>
      </c>
      <c r="D11276" s="61">
        <v>232.54</v>
      </c>
      <c r="E11276" s="224">
        <v>2.9499999999999998E-2</v>
      </c>
    </row>
    <row r="11277" spans="1:5" x14ac:dyDescent="0.2">
      <c r="A11277" s="223">
        <v>86910</v>
      </c>
      <c r="B11277" s="7" t="s">
        <v>13108</v>
      </c>
      <c r="C11277" s="60" t="s">
        <v>43</v>
      </c>
      <c r="D11277" s="61">
        <v>229.84</v>
      </c>
      <c r="E11277" s="224">
        <v>2.0799999999999999E-2</v>
      </c>
    </row>
    <row r="11278" spans="1:5" x14ac:dyDescent="0.2">
      <c r="A11278" s="223">
        <v>86916</v>
      </c>
      <c r="B11278" s="7" t="s">
        <v>13109</v>
      </c>
      <c r="C11278" s="60" t="s">
        <v>43</v>
      </c>
      <c r="D11278" s="61">
        <v>26.23</v>
      </c>
      <c r="E11278" s="224">
        <v>0.23980000000000001</v>
      </c>
    </row>
    <row r="11279" spans="1:5" x14ac:dyDescent="0.2">
      <c r="A11279" s="223">
        <v>86877</v>
      </c>
      <c r="B11279" s="7" t="s">
        <v>13110</v>
      </c>
      <c r="C11279" s="60" t="s">
        <v>43</v>
      </c>
      <c r="D11279" s="61">
        <v>101.74</v>
      </c>
      <c r="E11279" s="224">
        <v>6.8400000000000002E-2</v>
      </c>
    </row>
    <row r="11280" spans="1:5" x14ac:dyDescent="0.2">
      <c r="A11280" s="223">
        <v>86878</v>
      </c>
      <c r="B11280" s="7" t="s">
        <v>13111</v>
      </c>
      <c r="C11280" s="60" t="s">
        <v>43</v>
      </c>
      <c r="D11280" s="61">
        <v>109.86</v>
      </c>
      <c r="E11280" s="224">
        <v>6.3399999999999998E-2</v>
      </c>
    </row>
    <row r="11281" spans="1:5" x14ac:dyDescent="0.2">
      <c r="A11281" s="223">
        <v>86879</v>
      </c>
      <c r="B11281" s="7" t="s">
        <v>13112</v>
      </c>
      <c r="C11281" s="60" t="s">
        <v>43</v>
      </c>
      <c r="D11281" s="61">
        <v>10.28</v>
      </c>
      <c r="E11281" s="224">
        <v>0.40760000000000002</v>
      </c>
    </row>
    <row r="11282" spans="1:5" x14ac:dyDescent="0.2">
      <c r="A11282" s="223">
        <v>86880</v>
      </c>
      <c r="B11282" s="7" t="s">
        <v>13113</v>
      </c>
      <c r="C11282" s="60" t="s">
        <v>43</v>
      </c>
      <c r="D11282" s="61">
        <v>29.08</v>
      </c>
      <c r="E11282" s="224">
        <v>0.14410000000000001</v>
      </c>
    </row>
    <row r="11283" spans="1:5" x14ac:dyDescent="0.2">
      <c r="A11283" s="223">
        <v>101663</v>
      </c>
      <c r="B11283" s="7" t="s">
        <v>10515</v>
      </c>
      <c r="C11283" s="60" t="s">
        <v>43</v>
      </c>
      <c r="D11283" s="61">
        <v>25.53</v>
      </c>
      <c r="E11283" s="224">
        <v>0.73360000000000003</v>
      </c>
    </row>
    <row r="11284" spans="1:5" x14ac:dyDescent="0.2">
      <c r="A11284" s="223">
        <v>101664</v>
      </c>
      <c r="B11284" s="7" t="s">
        <v>10516</v>
      </c>
      <c r="C11284" s="60" t="s">
        <v>43</v>
      </c>
      <c r="D11284" s="61">
        <v>26.52</v>
      </c>
      <c r="E11284" s="224">
        <v>0.70630000000000004</v>
      </c>
    </row>
    <row r="11285" spans="1:5" x14ac:dyDescent="0.2">
      <c r="A11285" s="223">
        <v>101665</v>
      </c>
      <c r="B11285" s="7" t="s">
        <v>10517</v>
      </c>
      <c r="C11285" s="60" t="s">
        <v>43</v>
      </c>
      <c r="D11285" s="61">
        <v>30.79</v>
      </c>
      <c r="E11285" s="224">
        <v>0.60829999999999995</v>
      </c>
    </row>
    <row r="11286" spans="1:5" x14ac:dyDescent="0.2">
      <c r="A11286" s="223">
        <v>101636</v>
      </c>
      <c r="B11286" s="7" t="s">
        <v>10518</v>
      </c>
      <c r="C11286" s="60" t="s">
        <v>43</v>
      </c>
      <c r="D11286" s="61">
        <v>144.07</v>
      </c>
      <c r="E11286" s="224">
        <v>0.29220000000000002</v>
      </c>
    </row>
    <row r="11287" spans="1:5" x14ac:dyDescent="0.2">
      <c r="A11287" s="223">
        <v>101637</v>
      </c>
      <c r="B11287" s="7" t="s">
        <v>10519</v>
      </c>
      <c r="C11287" s="60" t="s">
        <v>43</v>
      </c>
      <c r="D11287" s="61">
        <v>138.57</v>
      </c>
      <c r="E11287" s="224">
        <v>0.30380000000000001</v>
      </c>
    </row>
    <row r="11288" spans="1:5" x14ac:dyDescent="0.2">
      <c r="A11288" s="223">
        <v>101658</v>
      </c>
      <c r="B11288" s="7" t="s">
        <v>10520</v>
      </c>
      <c r="C11288" s="60" t="s">
        <v>43</v>
      </c>
      <c r="D11288" s="61">
        <v>495.77</v>
      </c>
      <c r="E11288" s="224">
        <v>4.1399999999999999E-2</v>
      </c>
    </row>
    <row r="11289" spans="1:5" x14ac:dyDescent="0.2">
      <c r="A11289" s="223">
        <v>101659</v>
      </c>
      <c r="B11289" s="7" t="s">
        <v>10521</v>
      </c>
      <c r="C11289" s="60" t="s">
        <v>43</v>
      </c>
      <c r="D11289" s="61">
        <v>563.65</v>
      </c>
      <c r="E11289" s="224">
        <v>3.6400000000000002E-2</v>
      </c>
    </row>
    <row r="11290" spans="1:5" x14ac:dyDescent="0.2">
      <c r="A11290" s="223">
        <v>101660</v>
      </c>
      <c r="B11290" s="7" t="s">
        <v>10522</v>
      </c>
      <c r="C11290" s="60" t="s">
        <v>43</v>
      </c>
      <c r="D11290" s="61">
        <v>884.14</v>
      </c>
      <c r="E11290" s="224">
        <v>2.3199999999999998E-2</v>
      </c>
    </row>
    <row r="11291" spans="1:5" x14ac:dyDescent="0.2">
      <c r="A11291" s="223">
        <v>101654</v>
      </c>
      <c r="B11291" s="7" t="s">
        <v>10523</v>
      </c>
      <c r="C11291" s="60" t="s">
        <v>43</v>
      </c>
      <c r="D11291" s="61">
        <v>201.87</v>
      </c>
      <c r="E11291" s="224">
        <v>0.1016</v>
      </c>
    </row>
    <row r="11292" spans="1:5" x14ac:dyDescent="0.2">
      <c r="A11292" s="223">
        <v>101655</v>
      </c>
      <c r="B11292" s="7" t="s">
        <v>10524</v>
      </c>
      <c r="C11292" s="60" t="s">
        <v>43</v>
      </c>
      <c r="D11292" s="61">
        <v>308.60000000000002</v>
      </c>
      <c r="E11292" s="224">
        <v>6.6500000000000004E-2</v>
      </c>
    </row>
    <row r="11293" spans="1:5" x14ac:dyDescent="0.2">
      <c r="A11293" s="223">
        <v>101656</v>
      </c>
      <c r="B11293" s="7" t="s">
        <v>10525</v>
      </c>
      <c r="C11293" s="60" t="s">
        <v>43</v>
      </c>
      <c r="D11293" s="61">
        <v>333.52</v>
      </c>
      <c r="E11293" s="224">
        <v>6.1499999999999999E-2</v>
      </c>
    </row>
    <row r="11294" spans="1:5" x14ac:dyDescent="0.2">
      <c r="A11294" s="223">
        <v>101657</v>
      </c>
      <c r="B11294" s="7" t="s">
        <v>10526</v>
      </c>
      <c r="C11294" s="60" t="s">
        <v>43</v>
      </c>
      <c r="D11294" s="61">
        <v>386.61</v>
      </c>
      <c r="E11294" s="224">
        <v>5.3100000000000001E-2</v>
      </c>
    </row>
    <row r="11295" spans="1:5" x14ac:dyDescent="0.2">
      <c r="A11295" s="223">
        <v>101632</v>
      </c>
      <c r="B11295" s="7" t="s">
        <v>10527</v>
      </c>
      <c r="C11295" s="60" t="s">
        <v>43</v>
      </c>
      <c r="D11295" s="61">
        <v>31.18</v>
      </c>
      <c r="E11295" s="224">
        <v>2.69E-2</v>
      </c>
    </row>
    <row r="11296" spans="1:5" x14ac:dyDescent="0.2">
      <c r="A11296" s="223">
        <v>101661</v>
      </c>
      <c r="B11296" s="7" t="s">
        <v>10528</v>
      </c>
      <c r="C11296" s="60" t="s">
        <v>43</v>
      </c>
      <c r="D11296" s="61">
        <v>134.94</v>
      </c>
      <c r="E11296" s="224">
        <v>0.59240000000000004</v>
      </c>
    </row>
    <row r="11297" spans="1:5" x14ac:dyDescent="0.2">
      <c r="A11297" s="223">
        <v>105924</v>
      </c>
      <c r="B11297" s="7" t="s">
        <v>10529</v>
      </c>
      <c r="C11297" s="60" t="s">
        <v>43</v>
      </c>
      <c r="D11297" s="61">
        <v>13.7</v>
      </c>
      <c r="E11297" s="224">
        <v>0.98099999999999998</v>
      </c>
    </row>
    <row r="11298" spans="1:5" x14ac:dyDescent="0.2">
      <c r="A11298" s="223">
        <v>101651</v>
      </c>
      <c r="B11298" s="7" t="s">
        <v>10530</v>
      </c>
      <c r="C11298" s="60" t="s">
        <v>43</v>
      </c>
      <c r="D11298" s="61">
        <v>66.39</v>
      </c>
      <c r="E11298" s="224">
        <v>0.1716</v>
      </c>
    </row>
    <row r="11299" spans="1:5" x14ac:dyDescent="0.2">
      <c r="A11299" s="223">
        <v>101630</v>
      </c>
      <c r="B11299" s="7" t="s">
        <v>10531</v>
      </c>
      <c r="C11299" s="60" t="s">
        <v>43</v>
      </c>
      <c r="D11299" s="61">
        <v>77.56</v>
      </c>
      <c r="E11299" s="224">
        <v>0.29089999999999999</v>
      </c>
    </row>
    <row r="11300" spans="1:5" x14ac:dyDescent="0.2">
      <c r="A11300" s="223">
        <v>101633</v>
      </c>
      <c r="B11300" s="7" t="s">
        <v>10532</v>
      </c>
      <c r="C11300" s="60" t="s">
        <v>43</v>
      </c>
      <c r="D11300" s="61">
        <v>94.97</v>
      </c>
      <c r="E11300" s="224">
        <v>0.1014</v>
      </c>
    </row>
    <row r="11301" spans="1:5" x14ac:dyDescent="0.2">
      <c r="A11301" s="223">
        <v>104219</v>
      </c>
      <c r="B11301" s="7" t="s">
        <v>10533</v>
      </c>
      <c r="C11301" s="60" t="s">
        <v>410</v>
      </c>
      <c r="D11301" s="61">
        <v>88.5</v>
      </c>
      <c r="E11301" s="224">
        <v>0.3881</v>
      </c>
    </row>
    <row r="11302" spans="1:5" x14ac:dyDescent="0.2">
      <c r="A11302" s="223">
        <v>104223</v>
      </c>
      <c r="B11302" s="7" t="s">
        <v>10534</v>
      </c>
      <c r="C11302" s="60" t="s">
        <v>410</v>
      </c>
      <c r="D11302" s="61">
        <v>115.98</v>
      </c>
      <c r="E11302" s="224">
        <v>0.38140000000000002</v>
      </c>
    </row>
    <row r="11303" spans="1:5" x14ac:dyDescent="0.2">
      <c r="A11303" s="223">
        <v>104227</v>
      </c>
      <c r="B11303" s="7" t="s">
        <v>10535</v>
      </c>
      <c r="C11303" s="60" t="s">
        <v>410</v>
      </c>
      <c r="D11303" s="61">
        <v>135.1</v>
      </c>
      <c r="E11303" s="224">
        <v>0.33860000000000001</v>
      </c>
    </row>
    <row r="11304" spans="1:5" x14ac:dyDescent="0.2">
      <c r="A11304" s="223">
        <v>104231</v>
      </c>
      <c r="B11304" s="7" t="s">
        <v>10536</v>
      </c>
      <c r="C11304" s="60" t="s">
        <v>410</v>
      </c>
      <c r="D11304" s="61">
        <v>148.93</v>
      </c>
      <c r="E11304" s="224">
        <v>0.34160000000000001</v>
      </c>
    </row>
    <row r="11305" spans="1:5" x14ac:dyDescent="0.2">
      <c r="A11305" s="223">
        <v>104235</v>
      </c>
      <c r="B11305" s="7" t="s">
        <v>10537</v>
      </c>
      <c r="C11305" s="60" t="s">
        <v>410</v>
      </c>
      <c r="D11305" s="61">
        <v>73.17</v>
      </c>
      <c r="E11305" s="224">
        <v>0.3024</v>
      </c>
    </row>
    <row r="11306" spans="1:5" x14ac:dyDescent="0.2">
      <c r="A11306" s="223">
        <v>104239</v>
      </c>
      <c r="B11306" s="7" t="s">
        <v>10538</v>
      </c>
      <c r="C11306" s="60" t="s">
        <v>410</v>
      </c>
      <c r="D11306" s="61">
        <v>99.46</v>
      </c>
      <c r="E11306" s="224">
        <v>0.32140000000000002</v>
      </c>
    </row>
    <row r="11307" spans="1:5" x14ac:dyDescent="0.2">
      <c r="A11307" s="223">
        <v>104243</v>
      </c>
      <c r="B11307" s="7" t="s">
        <v>10539</v>
      </c>
      <c r="C11307" s="60" t="s">
        <v>410</v>
      </c>
      <c r="D11307" s="61">
        <v>117.32</v>
      </c>
      <c r="E11307" s="224">
        <v>0.28460000000000002</v>
      </c>
    </row>
    <row r="11308" spans="1:5" x14ac:dyDescent="0.2">
      <c r="A11308" s="223">
        <v>104247</v>
      </c>
      <c r="B11308" s="7" t="s">
        <v>10540</v>
      </c>
      <c r="C11308" s="60" t="s">
        <v>410</v>
      </c>
      <c r="D11308" s="61">
        <v>125.6</v>
      </c>
      <c r="E11308" s="224">
        <v>0.26619999999999999</v>
      </c>
    </row>
    <row r="11309" spans="1:5" x14ac:dyDescent="0.2">
      <c r="A11309" s="223">
        <v>87795</v>
      </c>
      <c r="B11309" s="7" t="s">
        <v>10541</v>
      </c>
      <c r="C11309" s="60" t="s">
        <v>410</v>
      </c>
      <c r="D11309" s="61">
        <v>75.52</v>
      </c>
      <c r="E11309" s="224">
        <v>0.32419999999999999</v>
      </c>
    </row>
    <row r="11310" spans="1:5" x14ac:dyDescent="0.2">
      <c r="A11310" s="223">
        <v>87800</v>
      </c>
      <c r="B11310" s="7" t="s">
        <v>10542</v>
      </c>
      <c r="C11310" s="60" t="s">
        <v>410</v>
      </c>
      <c r="D11310" s="61">
        <v>102.85</v>
      </c>
      <c r="E11310" s="224">
        <v>0.34379999999999999</v>
      </c>
    </row>
    <row r="11311" spans="1:5" x14ac:dyDescent="0.2">
      <c r="A11311" s="223">
        <v>87804</v>
      </c>
      <c r="B11311" s="7" t="s">
        <v>10543</v>
      </c>
      <c r="C11311" s="60" t="s">
        <v>410</v>
      </c>
      <c r="D11311" s="61">
        <v>120.71</v>
      </c>
      <c r="E11311" s="224">
        <v>0.30470000000000003</v>
      </c>
    </row>
    <row r="11312" spans="1:5" x14ac:dyDescent="0.2">
      <c r="A11312" s="223">
        <v>87808</v>
      </c>
      <c r="B11312" s="7" t="s">
        <v>10544</v>
      </c>
      <c r="C11312" s="60" t="s">
        <v>410</v>
      </c>
      <c r="D11312" s="61">
        <v>128.88</v>
      </c>
      <c r="E11312" s="224">
        <v>0.2848</v>
      </c>
    </row>
    <row r="11313" spans="1:5" x14ac:dyDescent="0.2">
      <c r="A11313" s="223">
        <v>87778</v>
      </c>
      <c r="B11313" s="7" t="s">
        <v>10545</v>
      </c>
      <c r="C11313" s="60" t="s">
        <v>410</v>
      </c>
      <c r="D11313" s="61">
        <v>92.33</v>
      </c>
      <c r="E11313" s="224">
        <v>0.41349999999999998</v>
      </c>
    </row>
    <row r="11314" spans="1:5" x14ac:dyDescent="0.2">
      <c r="A11314" s="223">
        <v>87783</v>
      </c>
      <c r="B11314" s="7" t="s">
        <v>10546</v>
      </c>
      <c r="C11314" s="60" t="s">
        <v>410</v>
      </c>
      <c r="D11314" s="61">
        <v>120.96</v>
      </c>
      <c r="E11314" s="224">
        <v>0.40689999999999998</v>
      </c>
    </row>
    <row r="11315" spans="1:5" x14ac:dyDescent="0.2">
      <c r="A11315" s="223">
        <v>87787</v>
      </c>
      <c r="B11315" s="7" t="s">
        <v>10547</v>
      </c>
      <c r="C11315" s="60" t="s">
        <v>410</v>
      </c>
      <c r="D11315" s="61">
        <v>140.08000000000001</v>
      </c>
      <c r="E11315" s="224">
        <v>0.36220000000000002</v>
      </c>
    </row>
    <row r="11316" spans="1:5" x14ac:dyDescent="0.2">
      <c r="A11316" s="223">
        <v>87791</v>
      </c>
      <c r="B11316" s="7" t="s">
        <v>10548</v>
      </c>
      <c r="C11316" s="60" t="s">
        <v>410</v>
      </c>
      <c r="D11316" s="61">
        <v>154.41</v>
      </c>
      <c r="E11316" s="224">
        <v>0.3649</v>
      </c>
    </row>
    <row r="11317" spans="1:5" x14ac:dyDescent="0.2">
      <c r="A11317" s="223">
        <v>87832</v>
      </c>
      <c r="B11317" s="7" t="s">
        <v>10549</v>
      </c>
      <c r="C11317" s="60" t="s">
        <v>410</v>
      </c>
      <c r="D11317" s="61">
        <v>145.65</v>
      </c>
      <c r="E11317" s="224">
        <v>0.45679999999999998</v>
      </c>
    </row>
    <row r="11318" spans="1:5" x14ac:dyDescent="0.2">
      <c r="A11318" s="223">
        <v>87812</v>
      </c>
      <c r="B11318" s="7" t="s">
        <v>10550</v>
      </c>
      <c r="C11318" s="60" t="s">
        <v>410</v>
      </c>
      <c r="D11318" s="61">
        <v>112.78</v>
      </c>
      <c r="E11318" s="224">
        <v>0.5726</v>
      </c>
    </row>
    <row r="11319" spans="1:5" x14ac:dyDescent="0.2">
      <c r="A11319" s="223">
        <v>87816</v>
      </c>
      <c r="B11319" s="7" t="s">
        <v>10551</v>
      </c>
      <c r="C11319" s="60" t="s">
        <v>410</v>
      </c>
      <c r="D11319" s="61">
        <v>140.16</v>
      </c>
      <c r="E11319" s="224">
        <v>0.53869999999999996</v>
      </c>
    </row>
    <row r="11320" spans="1:5" x14ac:dyDescent="0.2">
      <c r="A11320" s="223">
        <v>87820</v>
      </c>
      <c r="B11320" s="7" t="s">
        <v>10552</v>
      </c>
      <c r="C11320" s="60" t="s">
        <v>410</v>
      </c>
      <c r="D11320" s="61">
        <v>158.02000000000001</v>
      </c>
      <c r="E11320" s="224">
        <v>0.48680000000000001</v>
      </c>
    </row>
    <row r="11321" spans="1:5" x14ac:dyDescent="0.2">
      <c r="A11321" s="223">
        <v>87824</v>
      </c>
      <c r="B11321" s="7" t="s">
        <v>10553</v>
      </c>
      <c r="C11321" s="60" t="s">
        <v>410</v>
      </c>
      <c r="D11321" s="61">
        <v>183.27</v>
      </c>
      <c r="E11321" s="224">
        <v>0.51259999999999994</v>
      </c>
    </row>
    <row r="11322" spans="1:5" x14ac:dyDescent="0.2">
      <c r="A11322" s="223">
        <v>87828</v>
      </c>
      <c r="B11322" s="7" t="s">
        <v>10554</v>
      </c>
      <c r="C11322" s="60" t="s">
        <v>410</v>
      </c>
      <c r="D11322" s="61">
        <v>115.76</v>
      </c>
      <c r="E11322" s="224">
        <v>0.48980000000000001</v>
      </c>
    </row>
    <row r="11323" spans="1:5" x14ac:dyDescent="0.2">
      <c r="A11323" s="223">
        <v>104251</v>
      </c>
      <c r="B11323" s="7" t="s">
        <v>10555</v>
      </c>
      <c r="C11323" s="60" t="s">
        <v>410</v>
      </c>
      <c r="D11323" s="61">
        <v>105.89</v>
      </c>
      <c r="E11323" s="224">
        <v>0.54479999999999995</v>
      </c>
    </row>
    <row r="11324" spans="1:5" x14ac:dyDescent="0.2">
      <c r="A11324" s="223">
        <v>104255</v>
      </c>
      <c r="B11324" s="7" t="s">
        <v>10556</v>
      </c>
      <c r="C11324" s="60" t="s">
        <v>410</v>
      </c>
      <c r="D11324" s="61">
        <v>132.18</v>
      </c>
      <c r="E11324" s="224">
        <v>0.51090000000000002</v>
      </c>
    </row>
    <row r="11325" spans="1:5" x14ac:dyDescent="0.2">
      <c r="A11325" s="223">
        <v>104259</v>
      </c>
      <c r="B11325" s="7" t="s">
        <v>10557</v>
      </c>
      <c r="C11325" s="60" t="s">
        <v>410</v>
      </c>
      <c r="D11325" s="61">
        <v>150.04</v>
      </c>
      <c r="E11325" s="224">
        <v>0.45950000000000002</v>
      </c>
    </row>
    <row r="11326" spans="1:5" x14ac:dyDescent="0.2">
      <c r="A11326" s="223">
        <v>104263</v>
      </c>
      <c r="B11326" s="7" t="s">
        <v>10558</v>
      </c>
      <c r="C11326" s="60" t="s">
        <v>410</v>
      </c>
      <c r="D11326" s="61">
        <v>173.42</v>
      </c>
      <c r="E11326" s="224">
        <v>0.4849</v>
      </c>
    </row>
    <row r="11327" spans="1:5" x14ac:dyDescent="0.2">
      <c r="A11327" s="223">
        <v>87794</v>
      </c>
      <c r="B11327" s="7" t="s">
        <v>10559</v>
      </c>
      <c r="C11327" s="60" t="s">
        <v>410</v>
      </c>
      <c r="D11327" s="61">
        <v>46.53</v>
      </c>
      <c r="E11327" s="224">
        <v>0.6542</v>
      </c>
    </row>
    <row r="11328" spans="1:5" x14ac:dyDescent="0.2">
      <c r="A11328" s="223">
        <v>87799</v>
      </c>
      <c r="B11328" s="7" t="s">
        <v>10560</v>
      </c>
      <c r="C11328" s="60" t="s">
        <v>410</v>
      </c>
      <c r="D11328" s="61">
        <v>64.25</v>
      </c>
      <c r="E11328" s="224">
        <v>0.67920000000000003</v>
      </c>
    </row>
    <row r="11329" spans="1:5" x14ac:dyDescent="0.2">
      <c r="A11329" s="223">
        <v>87803</v>
      </c>
      <c r="B11329" s="7" t="s">
        <v>10561</v>
      </c>
      <c r="C11329" s="60" t="s">
        <v>410</v>
      </c>
      <c r="D11329" s="61">
        <v>71.53</v>
      </c>
      <c r="E11329" s="224">
        <v>0.64849999999999997</v>
      </c>
    </row>
    <row r="11330" spans="1:5" x14ac:dyDescent="0.2">
      <c r="A11330" s="223">
        <v>87807</v>
      </c>
      <c r="B11330" s="7" t="s">
        <v>10562</v>
      </c>
      <c r="C11330" s="60" t="s">
        <v>410</v>
      </c>
      <c r="D11330" s="61">
        <v>78.19</v>
      </c>
      <c r="E11330" s="224">
        <v>0.64959999999999996</v>
      </c>
    </row>
    <row r="11331" spans="1:5" x14ac:dyDescent="0.2">
      <c r="A11331" s="223">
        <v>104218</v>
      </c>
      <c r="B11331" s="7" t="s">
        <v>10563</v>
      </c>
      <c r="C11331" s="60" t="s">
        <v>410</v>
      </c>
      <c r="D11331" s="61">
        <v>58.21</v>
      </c>
      <c r="E11331" s="224">
        <v>0.71330000000000005</v>
      </c>
    </row>
    <row r="11332" spans="1:5" x14ac:dyDescent="0.2">
      <c r="A11332" s="223">
        <v>87777</v>
      </c>
      <c r="B11332" s="7" t="s">
        <v>10564</v>
      </c>
      <c r="C11332" s="60" t="s">
        <v>410</v>
      </c>
      <c r="D11332" s="61">
        <v>62.47</v>
      </c>
      <c r="E11332" s="224">
        <v>0.73280000000000001</v>
      </c>
    </row>
    <row r="11333" spans="1:5" x14ac:dyDescent="0.2">
      <c r="A11333" s="223">
        <v>104222</v>
      </c>
      <c r="B11333" s="7" t="s">
        <v>10565</v>
      </c>
      <c r="C11333" s="60" t="s">
        <v>410</v>
      </c>
      <c r="D11333" s="61">
        <v>75.19</v>
      </c>
      <c r="E11333" s="224">
        <v>0.7137</v>
      </c>
    </row>
    <row r="11334" spans="1:5" x14ac:dyDescent="0.2">
      <c r="A11334" s="223">
        <v>87781</v>
      </c>
      <c r="B11334" s="7" t="s">
        <v>10566</v>
      </c>
      <c r="C11334" s="60" t="s">
        <v>410</v>
      </c>
      <c r="D11334" s="61">
        <v>80.66</v>
      </c>
      <c r="E11334" s="224">
        <v>0.73309999999999997</v>
      </c>
    </row>
    <row r="11335" spans="1:5" x14ac:dyDescent="0.2">
      <c r="A11335" s="223">
        <v>104226</v>
      </c>
      <c r="B11335" s="7" t="s">
        <v>10567</v>
      </c>
      <c r="C11335" s="60" t="s">
        <v>410</v>
      </c>
      <c r="D11335" s="61">
        <v>82.98</v>
      </c>
      <c r="E11335" s="224">
        <v>0.68220000000000003</v>
      </c>
    </row>
    <row r="11336" spans="1:5" x14ac:dyDescent="0.2">
      <c r="A11336" s="223">
        <v>87786</v>
      </c>
      <c r="B11336" s="7" t="s">
        <v>10568</v>
      </c>
      <c r="C11336" s="60" t="s">
        <v>410</v>
      </c>
      <c r="D11336" s="61">
        <v>88.45</v>
      </c>
      <c r="E11336" s="224">
        <v>0.70189999999999997</v>
      </c>
    </row>
    <row r="11337" spans="1:5" x14ac:dyDescent="0.2">
      <c r="A11337" s="223">
        <v>104230</v>
      </c>
      <c r="B11337" s="7" t="s">
        <v>10569</v>
      </c>
      <c r="C11337" s="60" t="s">
        <v>410</v>
      </c>
      <c r="D11337" s="61">
        <v>97.34</v>
      </c>
      <c r="E11337" s="224">
        <v>0.70450000000000002</v>
      </c>
    </row>
    <row r="11338" spans="1:5" x14ac:dyDescent="0.2">
      <c r="A11338" s="223">
        <v>104234</v>
      </c>
      <c r="B11338" s="7" t="s">
        <v>10570</v>
      </c>
      <c r="C11338" s="60" t="s">
        <v>410</v>
      </c>
      <c r="D11338" s="61">
        <v>44.01</v>
      </c>
      <c r="E11338" s="224">
        <v>0.63439999999999996</v>
      </c>
    </row>
    <row r="11339" spans="1:5" x14ac:dyDescent="0.2">
      <c r="A11339" s="223">
        <v>104238</v>
      </c>
      <c r="B11339" s="7" t="s">
        <v>10571</v>
      </c>
      <c r="C11339" s="60" t="s">
        <v>410</v>
      </c>
      <c r="D11339" s="61">
        <v>60.53</v>
      </c>
      <c r="E11339" s="224">
        <v>0.65949999999999998</v>
      </c>
    </row>
    <row r="11340" spans="1:5" x14ac:dyDescent="0.2">
      <c r="A11340" s="223">
        <v>104242</v>
      </c>
      <c r="B11340" s="7" t="s">
        <v>10572</v>
      </c>
      <c r="C11340" s="60" t="s">
        <v>410</v>
      </c>
      <c r="D11340" s="61">
        <v>67.81</v>
      </c>
      <c r="E11340" s="224">
        <v>0.62929999999999997</v>
      </c>
    </row>
    <row r="11341" spans="1:5" x14ac:dyDescent="0.2">
      <c r="A11341" s="223">
        <v>104246</v>
      </c>
      <c r="B11341" s="7" t="s">
        <v>10573</v>
      </c>
      <c r="C11341" s="60" t="s">
        <v>410</v>
      </c>
      <c r="D11341" s="61">
        <v>74.09</v>
      </c>
      <c r="E11341" s="224">
        <v>0.63019999999999998</v>
      </c>
    </row>
    <row r="11342" spans="1:5" x14ac:dyDescent="0.2">
      <c r="A11342" s="223">
        <v>104250</v>
      </c>
      <c r="B11342" s="7" t="s">
        <v>10574</v>
      </c>
      <c r="C11342" s="60" t="s">
        <v>410</v>
      </c>
      <c r="D11342" s="61">
        <v>80.180000000000007</v>
      </c>
      <c r="E11342" s="224">
        <v>0.8347</v>
      </c>
    </row>
    <row r="11343" spans="1:5" x14ac:dyDescent="0.2">
      <c r="A11343" s="223">
        <v>87811</v>
      </c>
      <c r="B11343" s="7" t="s">
        <v>10575</v>
      </c>
      <c r="C11343" s="60" t="s">
        <v>410</v>
      </c>
      <c r="D11343" s="61">
        <v>87.84</v>
      </c>
      <c r="E11343" s="224">
        <v>0.84919999999999995</v>
      </c>
    </row>
    <row r="11344" spans="1:5" x14ac:dyDescent="0.2">
      <c r="A11344" s="223">
        <v>104254</v>
      </c>
      <c r="B11344" s="7" t="s">
        <v>10576</v>
      </c>
      <c r="C11344" s="60" t="s">
        <v>410</v>
      </c>
      <c r="D11344" s="61">
        <v>96.71</v>
      </c>
      <c r="E11344" s="224">
        <v>0.81630000000000003</v>
      </c>
    </row>
    <row r="11345" spans="1:5" x14ac:dyDescent="0.2">
      <c r="A11345" s="223">
        <v>87815</v>
      </c>
      <c r="B11345" s="7" t="s">
        <v>10577</v>
      </c>
      <c r="C11345" s="60" t="s">
        <v>410</v>
      </c>
      <c r="D11345" s="61">
        <v>105.57</v>
      </c>
      <c r="E11345" s="224">
        <v>0.83169999999999999</v>
      </c>
    </row>
    <row r="11346" spans="1:5" x14ac:dyDescent="0.2">
      <c r="A11346" s="223">
        <v>104258</v>
      </c>
      <c r="B11346" s="7" t="s">
        <v>10578</v>
      </c>
      <c r="C11346" s="60" t="s">
        <v>410</v>
      </c>
      <c r="D11346" s="61">
        <v>103.99</v>
      </c>
      <c r="E11346" s="224">
        <v>0.78559999999999997</v>
      </c>
    </row>
    <row r="11347" spans="1:5" x14ac:dyDescent="0.2">
      <c r="A11347" s="223">
        <v>87819</v>
      </c>
      <c r="B11347" s="7" t="s">
        <v>10579</v>
      </c>
      <c r="C11347" s="60" t="s">
        <v>410</v>
      </c>
      <c r="D11347" s="61">
        <v>112.85</v>
      </c>
      <c r="E11347" s="224">
        <v>0.8024</v>
      </c>
    </row>
    <row r="11348" spans="1:5" x14ac:dyDescent="0.2">
      <c r="A11348" s="223">
        <v>104262</v>
      </c>
      <c r="B11348" s="7" t="s">
        <v>10580</v>
      </c>
      <c r="C11348" s="60" t="s">
        <v>410</v>
      </c>
      <c r="D11348" s="61">
        <v>133.78</v>
      </c>
      <c r="E11348" s="224">
        <v>0.81640000000000001</v>
      </c>
    </row>
    <row r="11349" spans="1:5" x14ac:dyDescent="0.2">
      <c r="A11349" s="223">
        <v>87823</v>
      </c>
      <c r="B11349" s="7" t="s">
        <v>10581</v>
      </c>
      <c r="C11349" s="60" t="s">
        <v>410</v>
      </c>
      <c r="D11349" s="61">
        <v>145.86000000000001</v>
      </c>
      <c r="E11349" s="224">
        <v>0.83160000000000001</v>
      </c>
    </row>
    <row r="11350" spans="1:5" x14ac:dyDescent="0.2">
      <c r="A11350" s="223">
        <v>87827</v>
      </c>
      <c r="B11350" s="7" t="s">
        <v>10582</v>
      </c>
      <c r="C11350" s="60" t="s">
        <v>410</v>
      </c>
      <c r="D11350" s="61">
        <v>82.85</v>
      </c>
      <c r="E11350" s="224">
        <v>0.80400000000000005</v>
      </c>
    </row>
    <row r="11351" spans="1:5" x14ac:dyDescent="0.2">
      <c r="A11351" s="223">
        <v>87831</v>
      </c>
      <c r="B11351" s="7" t="s">
        <v>10583</v>
      </c>
      <c r="C11351" s="60" t="s">
        <v>410</v>
      </c>
      <c r="D11351" s="61">
        <v>100.65</v>
      </c>
      <c r="E11351" s="224">
        <v>0.78380000000000005</v>
      </c>
    </row>
    <row r="11352" spans="1:5" x14ac:dyDescent="0.2">
      <c r="A11352" s="223">
        <v>104220</v>
      </c>
      <c r="B11352" s="7" t="s">
        <v>10584</v>
      </c>
      <c r="C11352" s="60" t="s">
        <v>410</v>
      </c>
      <c r="D11352" s="61">
        <v>58.29</v>
      </c>
      <c r="E11352" s="224">
        <v>0.59409999999999996</v>
      </c>
    </row>
    <row r="11353" spans="1:5" x14ac:dyDescent="0.2">
      <c r="A11353" s="223">
        <v>104203</v>
      </c>
      <c r="B11353" s="7" t="s">
        <v>10585</v>
      </c>
      <c r="C11353" s="60" t="s">
        <v>410</v>
      </c>
      <c r="D11353" s="61">
        <v>62.75</v>
      </c>
      <c r="E11353" s="224">
        <v>0.6129</v>
      </c>
    </row>
    <row r="11354" spans="1:5" x14ac:dyDescent="0.2">
      <c r="A11354" s="223">
        <v>104224</v>
      </c>
      <c r="B11354" s="7" t="s">
        <v>10586</v>
      </c>
      <c r="C11354" s="60" t="s">
        <v>410</v>
      </c>
      <c r="D11354" s="61">
        <v>75.28</v>
      </c>
      <c r="E11354" s="224">
        <v>0.59250000000000003</v>
      </c>
    </row>
    <row r="11355" spans="1:5" x14ac:dyDescent="0.2">
      <c r="A11355" s="223">
        <v>104204</v>
      </c>
      <c r="B11355" s="7" t="s">
        <v>10587</v>
      </c>
      <c r="C11355" s="60" t="s">
        <v>410</v>
      </c>
      <c r="D11355" s="61">
        <v>81.069999999999993</v>
      </c>
      <c r="E11355" s="224">
        <v>0.61160000000000003</v>
      </c>
    </row>
    <row r="11356" spans="1:5" x14ac:dyDescent="0.2">
      <c r="A11356" s="223">
        <v>104228</v>
      </c>
      <c r="B11356" s="7" t="s">
        <v>10588</v>
      </c>
      <c r="C11356" s="60" t="s">
        <v>410</v>
      </c>
      <c r="D11356" s="61">
        <v>82.53</v>
      </c>
      <c r="E11356" s="224">
        <v>0.55989999999999995</v>
      </c>
    </row>
    <row r="11357" spans="1:5" x14ac:dyDescent="0.2">
      <c r="A11357" s="223">
        <v>104205</v>
      </c>
      <c r="B11357" s="7" t="s">
        <v>10589</v>
      </c>
      <c r="C11357" s="60" t="s">
        <v>410</v>
      </c>
      <c r="D11357" s="61">
        <v>88.33</v>
      </c>
      <c r="E11357" s="224">
        <v>0.57950000000000002</v>
      </c>
    </row>
    <row r="11358" spans="1:5" x14ac:dyDescent="0.2">
      <c r="A11358" s="223">
        <v>104232</v>
      </c>
      <c r="B11358" s="7" t="s">
        <v>10590</v>
      </c>
      <c r="C11358" s="60" t="s">
        <v>410</v>
      </c>
      <c r="D11358" s="61">
        <v>91.21</v>
      </c>
      <c r="E11358" s="224">
        <v>0.56320000000000003</v>
      </c>
    </row>
    <row r="11359" spans="1:5" x14ac:dyDescent="0.2">
      <c r="A11359" s="223">
        <v>104206</v>
      </c>
      <c r="B11359" s="7" t="s">
        <v>10591</v>
      </c>
      <c r="C11359" s="60" t="s">
        <v>410</v>
      </c>
      <c r="D11359" s="61">
        <v>97.58</v>
      </c>
      <c r="E11359" s="224">
        <v>0.58260000000000001</v>
      </c>
    </row>
    <row r="11360" spans="1:5" x14ac:dyDescent="0.2">
      <c r="A11360" s="223">
        <v>104236</v>
      </c>
      <c r="B11360" s="7" t="s">
        <v>10592</v>
      </c>
      <c r="C11360" s="60" t="s">
        <v>410</v>
      </c>
      <c r="D11360" s="61">
        <v>43.47</v>
      </c>
      <c r="E11360" s="224">
        <v>0.51480000000000004</v>
      </c>
    </row>
    <row r="11361" spans="1:5" x14ac:dyDescent="0.2">
      <c r="A11361" s="223">
        <v>104207</v>
      </c>
      <c r="B11361" s="7" t="s">
        <v>10593</v>
      </c>
      <c r="C11361" s="60" t="s">
        <v>410</v>
      </c>
      <c r="D11361" s="61">
        <v>46.21</v>
      </c>
      <c r="E11361" s="224">
        <v>0.53520000000000001</v>
      </c>
    </row>
    <row r="11362" spans="1:5" x14ac:dyDescent="0.2">
      <c r="A11362" s="223">
        <v>104240</v>
      </c>
      <c r="B11362" s="7" t="s">
        <v>10594</v>
      </c>
      <c r="C11362" s="60" t="s">
        <v>410</v>
      </c>
      <c r="D11362" s="61">
        <v>60.1</v>
      </c>
      <c r="E11362" s="224">
        <v>0.53759999999999997</v>
      </c>
    </row>
    <row r="11363" spans="1:5" x14ac:dyDescent="0.2">
      <c r="A11363" s="223">
        <v>104208</v>
      </c>
      <c r="B11363" s="7" t="s">
        <v>10595</v>
      </c>
      <c r="C11363" s="60" t="s">
        <v>410</v>
      </c>
      <c r="D11363" s="61">
        <v>64.05</v>
      </c>
      <c r="E11363" s="224">
        <v>0.55740000000000001</v>
      </c>
    </row>
    <row r="11364" spans="1:5" x14ac:dyDescent="0.2">
      <c r="A11364" s="223">
        <v>104244</v>
      </c>
      <c r="B11364" s="7" t="s">
        <v>10596</v>
      </c>
      <c r="C11364" s="60" t="s">
        <v>410</v>
      </c>
      <c r="D11364" s="61">
        <v>66.930000000000007</v>
      </c>
      <c r="E11364" s="224">
        <v>0.50519999999999998</v>
      </c>
    </row>
    <row r="11365" spans="1:5" x14ac:dyDescent="0.2">
      <c r="A11365" s="223">
        <v>104209</v>
      </c>
      <c r="B11365" s="7" t="s">
        <v>10597</v>
      </c>
      <c r="C11365" s="60" t="s">
        <v>410</v>
      </c>
      <c r="D11365" s="61">
        <v>70.88</v>
      </c>
      <c r="E11365" s="224">
        <v>0.52480000000000004</v>
      </c>
    </row>
    <row r="11366" spans="1:5" x14ac:dyDescent="0.2">
      <c r="A11366" s="223">
        <v>104248</v>
      </c>
      <c r="B11366" s="7" t="s">
        <v>10598</v>
      </c>
      <c r="C11366" s="60" t="s">
        <v>410</v>
      </c>
      <c r="D11366" s="61">
        <v>69.569999999999993</v>
      </c>
      <c r="E11366" s="224">
        <v>0.48730000000000001</v>
      </c>
    </row>
    <row r="11367" spans="1:5" x14ac:dyDescent="0.2">
      <c r="A11367" s="223">
        <v>104210</v>
      </c>
      <c r="B11367" s="7" t="s">
        <v>10599</v>
      </c>
      <c r="C11367" s="60" t="s">
        <v>410</v>
      </c>
      <c r="D11367" s="61">
        <v>73.38</v>
      </c>
      <c r="E11367" s="224">
        <v>0.50670000000000004</v>
      </c>
    </row>
    <row r="11368" spans="1:5" x14ac:dyDescent="0.2">
      <c r="A11368" s="223">
        <v>104252</v>
      </c>
      <c r="B11368" s="7" t="s">
        <v>10600</v>
      </c>
      <c r="C11368" s="60" t="s">
        <v>410</v>
      </c>
      <c r="D11368" s="61">
        <v>82</v>
      </c>
      <c r="E11368" s="224">
        <v>0.70660000000000001</v>
      </c>
    </row>
    <row r="11369" spans="1:5" x14ac:dyDescent="0.2">
      <c r="A11369" s="223">
        <v>104211</v>
      </c>
      <c r="B11369" s="7" t="s">
        <v>10601</v>
      </c>
      <c r="C11369" s="60" t="s">
        <v>410</v>
      </c>
      <c r="D11369" s="61">
        <v>90.02</v>
      </c>
      <c r="E11369" s="224">
        <v>0.72019999999999995</v>
      </c>
    </row>
    <row r="11370" spans="1:5" x14ac:dyDescent="0.2">
      <c r="A11370" s="223">
        <v>104212</v>
      </c>
      <c r="B11370" s="7" t="s">
        <v>10602</v>
      </c>
      <c r="C11370" s="60" t="s">
        <v>410</v>
      </c>
      <c r="D11370" s="61">
        <v>107.92</v>
      </c>
      <c r="E11370" s="224">
        <v>0.70279999999999998</v>
      </c>
    </row>
    <row r="11371" spans="1:5" x14ac:dyDescent="0.2">
      <c r="A11371" s="223">
        <v>104213</v>
      </c>
      <c r="B11371" s="7" t="s">
        <v>10603</v>
      </c>
      <c r="C11371" s="60" t="s">
        <v>410</v>
      </c>
      <c r="D11371" s="61">
        <v>114.75</v>
      </c>
      <c r="E11371" s="224">
        <v>0.67410000000000003</v>
      </c>
    </row>
    <row r="11372" spans="1:5" x14ac:dyDescent="0.2">
      <c r="A11372" s="223">
        <v>104214</v>
      </c>
      <c r="B11372" s="7" t="s">
        <v>10604</v>
      </c>
      <c r="C11372" s="60" t="s">
        <v>410</v>
      </c>
      <c r="D11372" s="61">
        <v>137.13</v>
      </c>
      <c r="E11372" s="224">
        <v>0.6885</v>
      </c>
    </row>
    <row r="11373" spans="1:5" x14ac:dyDescent="0.2">
      <c r="A11373" s="223">
        <v>104215</v>
      </c>
      <c r="B11373" s="7" t="s">
        <v>10605</v>
      </c>
      <c r="C11373" s="60" t="s">
        <v>410</v>
      </c>
      <c r="D11373" s="61">
        <v>83.82</v>
      </c>
      <c r="E11373" s="224">
        <v>0.68010000000000004</v>
      </c>
    </row>
    <row r="11374" spans="1:5" x14ac:dyDescent="0.2">
      <c r="A11374" s="223">
        <v>104216</v>
      </c>
      <c r="B11374" s="7" t="s">
        <v>10606</v>
      </c>
      <c r="C11374" s="60" t="s">
        <v>410</v>
      </c>
      <c r="D11374" s="61">
        <v>101.42</v>
      </c>
      <c r="E11374" s="224">
        <v>0.66</v>
      </c>
    </row>
    <row r="11375" spans="1:5" x14ac:dyDescent="0.2">
      <c r="A11375" s="223">
        <v>104217</v>
      </c>
      <c r="B11375" s="7" t="s">
        <v>10607</v>
      </c>
      <c r="C11375" s="60" t="s">
        <v>410</v>
      </c>
      <c r="D11375" s="61">
        <v>54.62</v>
      </c>
      <c r="E11375" s="224">
        <v>0.68799999999999994</v>
      </c>
    </row>
    <row r="11376" spans="1:5" x14ac:dyDescent="0.2">
      <c r="A11376" s="223">
        <v>104221</v>
      </c>
      <c r="B11376" s="7" t="s">
        <v>10608</v>
      </c>
      <c r="C11376" s="60" t="s">
        <v>410</v>
      </c>
      <c r="D11376" s="61">
        <v>70.37</v>
      </c>
      <c r="E11376" s="224">
        <v>0.68740000000000001</v>
      </c>
    </row>
    <row r="11377" spans="1:5" x14ac:dyDescent="0.2">
      <c r="A11377" s="223">
        <v>104225</v>
      </c>
      <c r="B11377" s="7" t="s">
        <v>10609</v>
      </c>
      <c r="C11377" s="60" t="s">
        <v>410</v>
      </c>
      <c r="D11377" s="61">
        <v>76.930000000000007</v>
      </c>
      <c r="E11377" s="224">
        <v>0.64970000000000006</v>
      </c>
    </row>
    <row r="11378" spans="1:5" x14ac:dyDescent="0.2">
      <c r="A11378" s="223">
        <v>104229</v>
      </c>
      <c r="B11378" s="7" t="s">
        <v>10610</v>
      </c>
      <c r="C11378" s="60" t="s">
        <v>410</v>
      </c>
      <c r="D11378" s="61">
        <v>90.69</v>
      </c>
      <c r="E11378" s="224">
        <v>0.67569999999999997</v>
      </c>
    </row>
    <row r="11379" spans="1:5" x14ac:dyDescent="0.2">
      <c r="A11379" s="223">
        <v>104233</v>
      </c>
      <c r="B11379" s="7" t="s">
        <v>10611</v>
      </c>
      <c r="C11379" s="60" t="s">
        <v>410</v>
      </c>
      <c r="D11379" s="61">
        <v>40.659999999999997</v>
      </c>
      <c r="E11379" s="224">
        <v>0.59619999999999995</v>
      </c>
    </row>
    <row r="11380" spans="1:5" x14ac:dyDescent="0.2">
      <c r="A11380" s="223">
        <v>104237</v>
      </c>
      <c r="B11380" s="7" t="s">
        <v>10612</v>
      </c>
      <c r="C11380" s="60" t="s">
        <v>410</v>
      </c>
      <c r="D11380" s="61">
        <v>56.03</v>
      </c>
      <c r="E11380" s="224">
        <v>0.62429999999999997</v>
      </c>
    </row>
    <row r="11381" spans="1:5" x14ac:dyDescent="0.2">
      <c r="A11381" s="223">
        <v>104241</v>
      </c>
      <c r="B11381" s="7" t="s">
        <v>10613</v>
      </c>
      <c r="C11381" s="60" t="s">
        <v>410</v>
      </c>
      <c r="D11381" s="61">
        <v>62.17</v>
      </c>
      <c r="E11381" s="224">
        <v>0.58679999999999999</v>
      </c>
    </row>
    <row r="11382" spans="1:5" x14ac:dyDescent="0.2">
      <c r="A11382" s="223">
        <v>104245</v>
      </c>
      <c r="B11382" s="7" t="s">
        <v>10614</v>
      </c>
      <c r="C11382" s="60" t="s">
        <v>410</v>
      </c>
      <c r="D11382" s="61">
        <v>67.87</v>
      </c>
      <c r="E11382" s="224">
        <v>0.58740000000000003</v>
      </c>
    </row>
    <row r="11383" spans="1:5" x14ac:dyDescent="0.2">
      <c r="A11383" s="223">
        <v>104249</v>
      </c>
      <c r="B11383" s="7" t="s">
        <v>10615</v>
      </c>
      <c r="C11383" s="60" t="s">
        <v>410</v>
      </c>
      <c r="D11383" s="61">
        <v>76.83</v>
      </c>
      <c r="E11383" s="224">
        <v>0.82320000000000004</v>
      </c>
    </row>
    <row r="11384" spans="1:5" x14ac:dyDescent="0.2">
      <c r="A11384" s="223">
        <v>104253</v>
      </c>
      <c r="B11384" s="7" t="s">
        <v>10616</v>
      </c>
      <c r="C11384" s="60" t="s">
        <v>410</v>
      </c>
      <c r="D11384" s="61">
        <v>92.21</v>
      </c>
      <c r="E11384" s="224">
        <v>0.80249999999999999</v>
      </c>
    </row>
    <row r="11385" spans="1:5" x14ac:dyDescent="0.2">
      <c r="A11385" s="223">
        <v>104256</v>
      </c>
      <c r="B11385" s="7" t="s">
        <v>10617</v>
      </c>
      <c r="C11385" s="60" t="s">
        <v>410</v>
      </c>
      <c r="D11385" s="61">
        <v>98.63</v>
      </c>
      <c r="E11385" s="224">
        <v>0.68810000000000004</v>
      </c>
    </row>
    <row r="11386" spans="1:5" x14ac:dyDescent="0.2">
      <c r="A11386" s="223">
        <v>104260</v>
      </c>
      <c r="B11386" s="7" t="s">
        <v>10618</v>
      </c>
      <c r="C11386" s="60" t="s">
        <v>410</v>
      </c>
      <c r="D11386" s="61">
        <v>105.46</v>
      </c>
      <c r="E11386" s="224">
        <v>0.65780000000000005</v>
      </c>
    </row>
    <row r="11387" spans="1:5" x14ac:dyDescent="0.2">
      <c r="A11387" s="223">
        <v>104264</v>
      </c>
      <c r="B11387" s="7" t="s">
        <v>10619</v>
      </c>
      <c r="C11387" s="60" t="s">
        <v>410</v>
      </c>
      <c r="D11387" s="61">
        <v>125.67</v>
      </c>
      <c r="E11387" s="224">
        <v>0.67290000000000005</v>
      </c>
    </row>
    <row r="11388" spans="1:5" x14ac:dyDescent="0.2">
      <c r="A11388" s="223">
        <v>87792</v>
      </c>
      <c r="B11388" s="7" t="s">
        <v>10620</v>
      </c>
      <c r="C11388" s="60" t="s">
        <v>410</v>
      </c>
      <c r="D11388" s="61">
        <v>43.18</v>
      </c>
      <c r="E11388" s="224">
        <v>0.61970000000000003</v>
      </c>
    </row>
    <row r="11389" spans="1:5" x14ac:dyDescent="0.2">
      <c r="A11389" s="223">
        <v>87797</v>
      </c>
      <c r="B11389" s="7" t="s">
        <v>10621</v>
      </c>
      <c r="C11389" s="60" t="s">
        <v>410</v>
      </c>
      <c r="D11389" s="61">
        <v>59.75</v>
      </c>
      <c r="E11389" s="224">
        <v>0.64770000000000005</v>
      </c>
    </row>
    <row r="11390" spans="1:5" x14ac:dyDescent="0.2">
      <c r="A11390" s="223">
        <v>87801</v>
      </c>
      <c r="B11390" s="7" t="s">
        <v>10622</v>
      </c>
      <c r="C11390" s="60" t="s">
        <v>410</v>
      </c>
      <c r="D11390" s="61">
        <v>65.89</v>
      </c>
      <c r="E11390" s="224">
        <v>0.61009999999999998</v>
      </c>
    </row>
    <row r="11391" spans="1:5" x14ac:dyDescent="0.2">
      <c r="A11391" s="223">
        <v>87805</v>
      </c>
      <c r="B11391" s="7" t="s">
        <v>10623</v>
      </c>
      <c r="C11391" s="60" t="s">
        <v>410</v>
      </c>
      <c r="D11391" s="61">
        <v>71.97</v>
      </c>
      <c r="E11391" s="224">
        <v>0.6109</v>
      </c>
    </row>
    <row r="11392" spans="1:5" x14ac:dyDescent="0.2">
      <c r="A11392" s="223">
        <v>87775</v>
      </c>
      <c r="B11392" s="7" t="s">
        <v>10624</v>
      </c>
      <c r="C11392" s="60" t="s">
        <v>410</v>
      </c>
      <c r="D11392" s="61">
        <v>58.88</v>
      </c>
      <c r="E11392" s="224">
        <v>0.71060000000000001</v>
      </c>
    </row>
    <row r="11393" spans="1:5" x14ac:dyDescent="0.2">
      <c r="A11393" s="223">
        <v>87779</v>
      </c>
      <c r="B11393" s="7" t="s">
        <v>10625</v>
      </c>
      <c r="C11393" s="60" t="s">
        <v>410</v>
      </c>
      <c r="D11393" s="61">
        <v>75.84</v>
      </c>
      <c r="E11393" s="224">
        <v>0.70989999999999998</v>
      </c>
    </row>
    <row r="11394" spans="1:5" x14ac:dyDescent="0.2">
      <c r="A11394" s="223">
        <v>87784</v>
      </c>
      <c r="B11394" s="7" t="s">
        <v>10626</v>
      </c>
      <c r="C11394" s="60" t="s">
        <v>410</v>
      </c>
      <c r="D11394" s="61">
        <v>82.4</v>
      </c>
      <c r="E11394" s="224">
        <v>0.67290000000000005</v>
      </c>
    </row>
    <row r="11395" spans="1:5" x14ac:dyDescent="0.2">
      <c r="A11395" s="223">
        <v>87788</v>
      </c>
      <c r="B11395" s="7" t="s">
        <v>10627</v>
      </c>
      <c r="C11395" s="60" t="s">
        <v>410</v>
      </c>
      <c r="D11395" s="61">
        <v>97.47</v>
      </c>
      <c r="E11395" s="224">
        <v>0.69830000000000003</v>
      </c>
    </row>
    <row r="11396" spans="1:5" x14ac:dyDescent="0.2">
      <c r="A11396" s="223">
        <v>87809</v>
      </c>
      <c r="B11396" s="7" t="s">
        <v>10628</v>
      </c>
      <c r="C11396" s="60" t="s">
        <v>410</v>
      </c>
      <c r="D11396" s="61">
        <v>84.49</v>
      </c>
      <c r="E11396" s="224">
        <v>0.83930000000000005</v>
      </c>
    </row>
    <row r="11397" spans="1:5" x14ac:dyDescent="0.2">
      <c r="A11397" s="223">
        <v>87813</v>
      </c>
      <c r="B11397" s="7" t="s">
        <v>10629</v>
      </c>
      <c r="C11397" s="60" t="s">
        <v>410</v>
      </c>
      <c r="D11397" s="61">
        <v>101.07</v>
      </c>
      <c r="E11397" s="224">
        <v>0.81979999999999997</v>
      </c>
    </row>
    <row r="11398" spans="1:5" x14ac:dyDescent="0.2">
      <c r="A11398" s="223">
        <v>104257</v>
      </c>
      <c r="B11398" s="7" t="s">
        <v>10630</v>
      </c>
      <c r="C11398" s="60" t="s">
        <v>410</v>
      </c>
      <c r="D11398" s="61">
        <v>98.35</v>
      </c>
      <c r="E11398" s="224">
        <v>0.76770000000000005</v>
      </c>
    </row>
    <row r="11399" spans="1:5" x14ac:dyDescent="0.2">
      <c r="A11399" s="223">
        <v>87817</v>
      </c>
      <c r="B11399" s="7" t="s">
        <v>10631</v>
      </c>
      <c r="C11399" s="60" t="s">
        <v>410</v>
      </c>
      <c r="D11399" s="61">
        <v>107.21</v>
      </c>
      <c r="E11399" s="224">
        <v>0.78690000000000004</v>
      </c>
    </row>
    <row r="11400" spans="1:5" x14ac:dyDescent="0.2">
      <c r="A11400" s="223">
        <v>104261</v>
      </c>
      <c r="B11400" s="7" t="s">
        <v>10632</v>
      </c>
      <c r="C11400" s="60" t="s">
        <v>410</v>
      </c>
      <c r="D11400" s="61">
        <v>127.56</v>
      </c>
      <c r="E11400" s="224">
        <v>0.80279999999999996</v>
      </c>
    </row>
    <row r="11401" spans="1:5" x14ac:dyDescent="0.2">
      <c r="A11401" s="223">
        <v>87821</v>
      </c>
      <c r="B11401" s="7" t="s">
        <v>10633</v>
      </c>
      <c r="C11401" s="60" t="s">
        <v>410</v>
      </c>
      <c r="D11401" s="61">
        <v>139.63999999999999</v>
      </c>
      <c r="E11401" s="224">
        <v>0.81979999999999997</v>
      </c>
    </row>
    <row r="11402" spans="1:5" x14ac:dyDescent="0.2">
      <c r="A11402" s="223">
        <v>87825</v>
      </c>
      <c r="B11402" s="7" t="s">
        <v>10634</v>
      </c>
      <c r="C11402" s="60" t="s">
        <v>410</v>
      </c>
      <c r="D11402" s="61">
        <v>78.739999999999995</v>
      </c>
      <c r="E11402" s="224">
        <v>0.78869999999999996</v>
      </c>
    </row>
    <row r="11403" spans="1:5" x14ac:dyDescent="0.2">
      <c r="A11403" s="223">
        <v>87829</v>
      </c>
      <c r="B11403" s="7" t="s">
        <v>10635</v>
      </c>
      <c r="C11403" s="60" t="s">
        <v>410</v>
      </c>
      <c r="D11403" s="61">
        <v>95.14</v>
      </c>
      <c r="E11403" s="224">
        <v>0.76570000000000005</v>
      </c>
    </row>
    <row r="11404" spans="1:5" x14ac:dyDescent="0.2">
      <c r="A11404" s="223">
        <v>87557</v>
      </c>
      <c r="B11404" s="7" t="s">
        <v>10636</v>
      </c>
      <c r="C11404" s="60" t="s">
        <v>410</v>
      </c>
      <c r="D11404" s="61">
        <v>44.45</v>
      </c>
      <c r="E11404" s="224">
        <v>0.28210000000000002</v>
      </c>
    </row>
    <row r="11405" spans="1:5" x14ac:dyDescent="0.2">
      <c r="A11405" s="223">
        <v>87539</v>
      </c>
      <c r="B11405" s="7" t="s">
        <v>10637</v>
      </c>
      <c r="C11405" s="60" t="s">
        <v>410</v>
      </c>
      <c r="D11405" s="61">
        <v>67.19</v>
      </c>
      <c r="E11405" s="224">
        <v>0.25569999999999998</v>
      </c>
    </row>
    <row r="11406" spans="1:5" x14ac:dyDescent="0.2">
      <c r="A11406" s="223">
        <v>104972</v>
      </c>
      <c r="B11406" s="7" t="s">
        <v>10638</v>
      </c>
      <c r="C11406" s="60" t="s">
        <v>410</v>
      </c>
      <c r="D11406" s="61">
        <v>36.83</v>
      </c>
      <c r="E11406" s="224">
        <v>0.76160000000000005</v>
      </c>
    </row>
    <row r="11407" spans="1:5" x14ac:dyDescent="0.2">
      <c r="A11407" s="223">
        <v>104954</v>
      </c>
      <c r="B11407" s="7" t="s">
        <v>10639</v>
      </c>
      <c r="C11407" s="60" t="s">
        <v>410</v>
      </c>
      <c r="D11407" s="61">
        <v>50.96</v>
      </c>
      <c r="E11407" s="224">
        <v>0.73019999999999996</v>
      </c>
    </row>
    <row r="11408" spans="1:5" x14ac:dyDescent="0.2">
      <c r="A11408" s="223">
        <v>104976</v>
      </c>
      <c r="B11408" s="7" t="s">
        <v>10640</v>
      </c>
      <c r="C11408" s="60" t="s">
        <v>410</v>
      </c>
      <c r="D11408" s="61">
        <v>32.49</v>
      </c>
      <c r="E11408" s="224">
        <v>0.7298</v>
      </c>
    </row>
    <row r="11409" spans="1:5" x14ac:dyDescent="0.2">
      <c r="A11409" s="223">
        <v>104966</v>
      </c>
      <c r="B11409" s="7" t="s">
        <v>10641</v>
      </c>
      <c r="C11409" s="60" t="s">
        <v>410</v>
      </c>
      <c r="D11409" s="61">
        <v>46.62</v>
      </c>
      <c r="E11409" s="224">
        <v>0.70509999999999995</v>
      </c>
    </row>
    <row r="11410" spans="1:5" x14ac:dyDescent="0.2">
      <c r="A11410" s="223">
        <v>104968</v>
      </c>
      <c r="B11410" s="7" t="s">
        <v>10642</v>
      </c>
      <c r="C11410" s="60" t="s">
        <v>410</v>
      </c>
      <c r="D11410" s="61">
        <v>44.12</v>
      </c>
      <c r="E11410" s="224">
        <v>0.80100000000000005</v>
      </c>
    </row>
    <row r="11411" spans="1:5" x14ac:dyDescent="0.2">
      <c r="A11411" s="223">
        <v>104962</v>
      </c>
      <c r="B11411" s="7" t="s">
        <v>10643</v>
      </c>
      <c r="C11411" s="60" t="s">
        <v>410</v>
      </c>
      <c r="D11411" s="61">
        <v>58.24</v>
      </c>
      <c r="E11411" s="224">
        <v>0.76390000000000002</v>
      </c>
    </row>
    <row r="11412" spans="1:5" x14ac:dyDescent="0.2">
      <c r="A11412" s="223">
        <v>87550</v>
      </c>
      <c r="B11412" s="7" t="s">
        <v>10644</v>
      </c>
      <c r="C11412" s="60" t="s">
        <v>410</v>
      </c>
      <c r="D11412" s="61">
        <v>28.78</v>
      </c>
      <c r="E11412" s="224">
        <v>0.69489999999999996</v>
      </c>
    </row>
    <row r="11413" spans="1:5" x14ac:dyDescent="0.2">
      <c r="A11413" s="223">
        <v>87532</v>
      </c>
      <c r="B11413" s="7" t="s">
        <v>10645</v>
      </c>
      <c r="C11413" s="60" t="s">
        <v>410</v>
      </c>
      <c r="D11413" s="61">
        <v>40.729999999999997</v>
      </c>
      <c r="E11413" s="224">
        <v>0.66239999999999999</v>
      </c>
    </row>
    <row r="11414" spans="1:5" x14ac:dyDescent="0.2">
      <c r="A11414" s="223">
        <v>87554</v>
      </c>
      <c r="B11414" s="7" t="s">
        <v>10646</v>
      </c>
      <c r="C11414" s="60" t="s">
        <v>410</v>
      </c>
      <c r="D11414" s="61">
        <v>25.98</v>
      </c>
      <c r="E11414" s="224">
        <v>0.66200000000000003</v>
      </c>
    </row>
    <row r="11415" spans="1:5" x14ac:dyDescent="0.2">
      <c r="A11415" s="223">
        <v>87536</v>
      </c>
      <c r="B11415" s="7" t="s">
        <v>10647</v>
      </c>
      <c r="C11415" s="60" t="s">
        <v>410</v>
      </c>
      <c r="D11415" s="61">
        <v>37.93</v>
      </c>
      <c r="E11415" s="224">
        <v>0.63749999999999996</v>
      </c>
    </row>
    <row r="11416" spans="1:5" x14ac:dyDescent="0.2">
      <c r="A11416" s="223">
        <v>87528</v>
      </c>
      <c r="B11416" s="7" t="s">
        <v>10648</v>
      </c>
      <c r="C11416" s="60" t="s">
        <v>410</v>
      </c>
      <c r="D11416" s="61">
        <v>45.43</v>
      </c>
      <c r="E11416" s="224">
        <v>0.69730000000000003</v>
      </c>
    </row>
    <row r="11417" spans="1:5" x14ac:dyDescent="0.2">
      <c r="A11417" s="223">
        <v>87546</v>
      </c>
      <c r="B11417" s="7" t="s">
        <v>10649</v>
      </c>
      <c r="C11417" s="60" t="s">
        <v>410</v>
      </c>
      <c r="D11417" s="61">
        <v>33.479999999999997</v>
      </c>
      <c r="E11417" s="224">
        <v>0.73780000000000001</v>
      </c>
    </row>
    <row r="11418" spans="1:5" x14ac:dyDescent="0.2">
      <c r="A11418" s="223">
        <v>104971</v>
      </c>
      <c r="B11418" s="7" t="s">
        <v>10650</v>
      </c>
      <c r="C11418" s="60" t="s">
        <v>410</v>
      </c>
      <c r="D11418" s="61">
        <v>34.61</v>
      </c>
      <c r="E11418" s="224">
        <v>0.74019999999999997</v>
      </c>
    </row>
    <row r="11419" spans="1:5" x14ac:dyDescent="0.2">
      <c r="A11419" s="223">
        <v>104965</v>
      </c>
      <c r="B11419" s="7" t="s">
        <v>10651</v>
      </c>
      <c r="C11419" s="60" t="s">
        <v>410</v>
      </c>
      <c r="D11419" s="61">
        <v>47.48</v>
      </c>
      <c r="E11419" s="224">
        <v>0.70350000000000001</v>
      </c>
    </row>
    <row r="11420" spans="1:5" x14ac:dyDescent="0.2">
      <c r="A11420" s="223">
        <v>104975</v>
      </c>
      <c r="B11420" s="7" t="s">
        <v>10652</v>
      </c>
      <c r="C11420" s="60" t="s">
        <v>410</v>
      </c>
      <c r="D11420" s="61">
        <v>30.27</v>
      </c>
      <c r="E11420" s="224">
        <v>0.70299999999999996</v>
      </c>
    </row>
    <row r="11421" spans="1:5" x14ac:dyDescent="0.2">
      <c r="A11421" s="223">
        <v>104957</v>
      </c>
      <c r="B11421" s="7" t="s">
        <v>10653</v>
      </c>
      <c r="C11421" s="60" t="s">
        <v>410</v>
      </c>
      <c r="D11421" s="61">
        <v>43.14</v>
      </c>
      <c r="E11421" s="224">
        <v>0.67359999999999998</v>
      </c>
    </row>
    <row r="11422" spans="1:5" x14ac:dyDescent="0.2">
      <c r="A11422" s="223">
        <v>104967</v>
      </c>
      <c r="B11422" s="7" t="s">
        <v>10654</v>
      </c>
      <c r="C11422" s="60" t="s">
        <v>410</v>
      </c>
      <c r="D11422" s="61">
        <v>41.9</v>
      </c>
      <c r="E11422" s="224">
        <v>0.78539999999999999</v>
      </c>
    </row>
    <row r="11423" spans="1:5" x14ac:dyDescent="0.2">
      <c r="A11423" s="223">
        <v>104961</v>
      </c>
      <c r="B11423" s="7" t="s">
        <v>10655</v>
      </c>
      <c r="C11423" s="60" t="s">
        <v>410</v>
      </c>
      <c r="D11423" s="61">
        <v>54.76</v>
      </c>
      <c r="E11423" s="224">
        <v>0.7429</v>
      </c>
    </row>
    <row r="11424" spans="1:5" x14ac:dyDescent="0.2">
      <c r="A11424" s="223">
        <v>87549</v>
      </c>
      <c r="B11424" s="7" t="s">
        <v>10656</v>
      </c>
      <c r="C11424" s="60" t="s">
        <v>410</v>
      </c>
      <c r="D11424" s="61">
        <v>26.56</v>
      </c>
      <c r="E11424" s="224">
        <v>0.66149999999999998</v>
      </c>
    </row>
    <row r="11425" spans="1:5" x14ac:dyDescent="0.2">
      <c r="A11425" s="223">
        <v>87531</v>
      </c>
      <c r="B11425" s="7" t="s">
        <v>10657</v>
      </c>
      <c r="C11425" s="60" t="s">
        <v>410</v>
      </c>
      <c r="D11425" s="61">
        <v>37.25</v>
      </c>
      <c r="E11425" s="224">
        <v>0.622</v>
      </c>
    </row>
    <row r="11426" spans="1:5" x14ac:dyDescent="0.2">
      <c r="A11426" s="223">
        <v>87553</v>
      </c>
      <c r="B11426" s="7" t="s">
        <v>10658</v>
      </c>
      <c r="C11426" s="60" t="s">
        <v>410</v>
      </c>
      <c r="D11426" s="61">
        <v>23.76</v>
      </c>
      <c r="E11426" s="224">
        <v>0.62160000000000004</v>
      </c>
    </row>
    <row r="11427" spans="1:5" x14ac:dyDescent="0.2">
      <c r="A11427" s="223">
        <v>87535</v>
      </c>
      <c r="B11427" s="7" t="s">
        <v>10659</v>
      </c>
      <c r="C11427" s="60" t="s">
        <v>410</v>
      </c>
      <c r="D11427" s="61">
        <v>34.450000000000003</v>
      </c>
      <c r="E11427" s="224">
        <v>0.59130000000000005</v>
      </c>
    </row>
    <row r="11428" spans="1:5" x14ac:dyDescent="0.2">
      <c r="A11428" s="223">
        <v>87527</v>
      </c>
      <c r="B11428" s="7" t="s">
        <v>10660</v>
      </c>
      <c r="C11428" s="60" t="s">
        <v>410</v>
      </c>
      <c r="D11428" s="61">
        <v>41.95</v>
      </c>
      <c r="E11428" s="224">
        <v>0.66439999999999999</v>
      </c>
    </row>
    <row r="11429" spans="1:5" x14ac:dyDescent="0.2">
      <c r="A11429" s="223">
        <v>87545</v>
      </c>
      <c r="B11429" s="7" t="s">
        <v>10661</v>
      </c>
      <c r="C11429" s="60" t="s">
        <v>410</v>
      </c>
      <c r="D11429" s="61">
        <v>31.26</v>
      </c>
      <c r="E11429" s="224">
        <v>0.71240000000000003</v>
      </c>
    </row>
    <row r="11430" spans="1:5" x14ac:dyDescent="0.2">
      <c r="A11430" s="223">
        <v>104960</v>
      </c>
      <c r="B11430" s="7" t="s">
        <v>10662</v>
      </c>
      <c r="C11430" s="60" t="s">
        <v>410</v>
      </c>
      <c r="D11430" s="61">
        <v>42.81</v>
      </c>
      <c r="E11430" s="224">
        <v>0.25459999999999999</v>
      </c>
    </row>
    <row r="11431" spans="1:5" x14ac:dyDescent="0.2">
      <c r="A11431" s="223">
        <v>87561</v>
      </c>
      <c r="B11431" s="7" t="s">
        <v>10663</v>
      </c>
      <c r="C11431" s="60" t="s">
        <v>410</v>
      </c>
      <c r="D11431" s="61">
        <v>43.85</v>
      </c>
      <c r="E11431" s="224">
        <v>0.27229999999999999</v>
      </c>
    </row>
    <row r="11432" spans="1:5" x14ac:dyDescent="0.2">
      <c r="A11432" s="223">
        <v>104953</v>
      </c>
      <c r="B11432" s="7" t="s">
        <v>10664</v>
      </c>
      <c r="C11432" s="60" t="s">
        <v>410</v>
      </c>
      <c r="D11432" s="61">
        <v>65.540000000000006</v>
      </c>
      <c r="E11432" s="224">
        <v>0.23699999999999999</v>
      </c>
    </row>
    <row r="11433" spans="1:5" x14ac:dyDescent="0.2">
      <c r="A11433" s="223">
        <v>87543</v>
      </c>
      <c r="B11433" s="7" t="s">
        <v>10665</v>
      </c>
      <c r="C11433" s="60" t="s">
        <v>410</v>
      </c>
      <c r="D11433" s="61">
        <v>25.74</v>
      </c>
      <c r="E11433" s="224">
        <v>0.3357</v>
      </c>
    </row>
    <row r="11434" spans="1:5" x14ac:dyDescent="0.2">
      <c r="A11434" s="223">
        <v>104959</v>
      </c>
      <c r="B11434" s="7" t="s">
        <v>10666</v>
      </c>
      <c r="C11434" s="60" t="s">
        <v>410</v>
      </c>
      <c r="D11434" s="61">
        <v>26.67</v>
      </c>
      <c r="E11434" s="224">
        <v>0.67079999999999995</v>
      </c>
    </row>
    <row r="11435" spans="1:5" x14ac:dyDescent="0.2">
      <c r="A11435" s="223">
        <v>104958</v>
      </c>
      <c r="B11435" s="7" t="s">
        <v>10667</v>
      </c>
      <c r="C11435" s="60" t="s">
        <v>410</v>
      </c>
      <c r="D11435" s="61">
        <v>24.45</v>
      </c>
      <c r="E11435" s="224">
        <v>0.63229999999999997</v>
      </c>
    </row>
    <row r="11436" spans="1:5" x14ac:dyDescent="0.2">
      <c r="A11436" s="223">
        <v>104970</v>
      </c>
      <c r="B11436" s="7" t="s">
        <v>10668</v>
      </c>
      <c r="C11436" s="60" t="s">
        <v>410</v>
      </c>
      <c r="D11436" s="61">
        <v>38.94</v>
      </c>
      <c r="E11436" s="224">
        <v>0.77449999999999997</v>
      </c>
    </row>
    <row r="11437" spans="1:5" x14ac:dyDescent="0.2">
      <c r="A11437" s="223">
        <v>104964</v>
      </c>
      <c r="B11437" s="7" t="s">
        <v>10669</v>
      </c>
      <c r="C11437" s="60" t="s">
        <v>410</v>
      </c>
      <c r="D11437" s="61">
        <v>53.06</v>
      </c>
      <c r="E11437" s="224">
        <v>0.7409</v>
      </c>
    </row>
    <row r="11438" spans="1:5" x14ac:dyDescent="0.2">
      <c r="A11438" s="223">
        <v>104956</v>
      </c>
      <c r="B11438" s="7" t="s">
        <v>10670</v>
      </c>
      <c r="C11438" s="60" t="s">
        <v>410</v>
      </c>
      <c r="D11438" s="61">
        <v>47.71</v>
      </c>
      <c r="E11438" s="224">
        <v>0.71179999999999999</v>
      </c>
    </row>
    <row r="11439" spans="1:5" x14ac:dyDescent="0.2">
      <c r="A11439" s="223">
        <v>104974</v>
      </c>
      <c r="B11439" s="7" t="s">
        <v>10671</v>
      </c>
      <c r="C11439" s="60" t="s">
        <v>410</v>
      </c>
      <c r="D11439" s="61">
        <v>33.58</v>
      </c>
      <c r="E11439" s="224">
        <v>0.73850000000000005</v>
      </c>
    </row>
    <row r="11440" spans="1:5" x14ac:dyDescent="0.2">
      <c r="A11440" s="223">
        <v>87548</v>
      </c>
      <c r="B11440" s="7" t="s">
        <v>10672</v>
      </c>
      <c r="C11440" s="60" t="s">
        <v>410</v>
      </c>
      <c r="D11440" s="61">
        <v>30.14</v>
      </c>
      <c r="E11440" s="224">
        <v>0.7087</v>
      </c>
    </row>
    <row r="11441" spans="1:5" x14ac:dyDescent="0.2">
      <c r="A11441" s="223">
        <v>87530</v>
      </c>
      <c r="B11441" s="7" t="s">
        <v>10673</v>
      </c>
      <c r="C11441" s="60" t="s">
        <v>410</v>
      </c>
      <c r="D11441" s="61">
        <v>42.09</v>
      </c>
      <c r="E11441" s="224">
        <v>0.67330000000000001</v>
      </c>
    </row>
    <row r="11442" spans="1:5" x14ac:dyDescent="0.2">
      <c r="A11442" s="223">
        <v>104952</v>
      </c>
      <c r="B11442" s="7" t="s">
        <v>10674</v>
      </c>
      <c r="C11442" s="60" t="s">
        <v>410</v>
      </c>
      <c r="D11442" s="61">
        <v>38.630000000000003</v>
      </c>
      <c r="E11442" s="224">
        <v>0.64410000000000001</v>
      </c>
    </row>
    <row r="11443" spans="1:5" x14ac:dyDescent="0.2">
      <c r="A11443" s="223">
        <v>104969</v>
      </c>
      <c r="B11443" s="7" t="s">
        <v>10675</v>
      </c>
      <c r="C11443" s="60" t="s">
        <v>410</v>
      </c>
      <c r="D11443" s="61">
        <v>36.72</v>
      </c>
      <c r="E11443" s="224">
        <v>0.75519999999999998</v>
      </c>
    </row>
    <row r="11444" spans="1:5" x14ac:dyDescent="0.2">
      <c r="A11444" s="223">
        <v>104963</v>
      </c>
      <c r="B11444" s="7" t="s">
        <v>10676</v>
      </c>
      <c r="C11444" s="60" t="s">
        <v>410</v>
      </c>
      <c r="D11444" s="61">
        <v>49.58</v>
      </c>
      <c r="E11444" s="224">
        <v>0.71599999999999997</v>
      </c>
    </row>
    <row r="11445" spans="1:5" x14ac:dyDescent="0.2">
      <c r="A11445" s="223">
        <v>104955</v>
      </c>
      <c r="B11445" s="7" t="s">
        <v>10677</v>
      </c>
      <c r="C11445" s="60" t="s">
        <v>410</v>
      </c>
      <c r="D11445" s="61">
        <v>44.23</v>
      </c>
      <c r="E11445" s="224">
        <v>0.68169999999999997</v>
      </c>
    </row>
    <row r="11446" spans="1:5" x14ac:dyDescent="0.2">
      <c r="A11446" s="223">
        <v>104973</v>
      </c>
      <c r="B11446" s="7" t="s">
        <v>10678</v>
      </c>
      <c r="C11446" s="60" t="s">
        <v>410</v>
      </c>
      <c r="D11446" s="61">
        <v>31.36</v>
      </c>
      <c r="E11446" s="224">
        <v>0.71330000000000005</v>
      </c>
    </row>
    <row r="11447" spans="1:5" x14ac:dyDescent="0.2">
      <c r="A11447" s="223">
        <v>87547</v>
      </c>
      <c r="B11447" s="7" t="s">
        <v>10679</v>
      </c>
      <c r="C11447" s="60" t="s">
        <v>410</v>
      </c>
      <c r="D11447" s="61">
        <v>27.92</v>
      </c>
      <c r="E11447" s="224">
        <v>0.67800000000000005</v>
      </c>
    </row>
    <row r="11448" spans="1:5" x14ac:dyDescent="0.2">
      <c r="A11448" s="223">
        <v>87529</v>
      </c>
      <c r="B11448" s="7" t="s">
        <v>10680</v>
      </c>
      <c r="C11448" s="60" t="s">
        <v>410</v>
      </c>
      <c r="D11448" s="61">
        <v>38.61</v>
      </c>
      <c r="E11448" s="224">
        <v>0.63529999999999998</v>
      </c>
    </row>
    <row r="11449" spans="1:5" x14ac:dyDescent="0.2">
      <c r="A11449" s="223">
        <v>104951</v>
      </c>
      <c r="B11449" s="7" t="s">
        <v>10681</v>
      </c>
      <c r="C11449" s="60" t="s">
        <v>410</v>
      </c>
      <c r="D11449" s="61">
        <v>35.15</v>
      </c>
      <c r="E11449" s="224">
        <v>0.59940000000000004</v>
      </c>
    </row>
    <row r="11450" spans="1:5" x14ac:dyDescent="0.2">
      <c r="A11450" s="223">
        <v>104978</v>
      </c>
      <c r="B11450" s="7" t="s">
        <v>10682</v>
      </c>
      <c r="C11450" s="60" t="s">
        <v>410</v>
      </c>
      <c r="D11450" s="61">
        <v>39.369999999999997</v>
      </c>
      <c r="E11450" s="224">
        <v>0.77170000000000005</v>
      </c>
    </row>
    <row r="11451" spans="1:5" x14ac:dyDescent="0.2">
      <c r="A11451" s="223">
        <v>104977</v>
      </c>
      <c r="B11451" s="7" t="s">
        <v>10683</v>
      </c>
      <c r="C11451" s="60" t="s">
        <v>410</v>
      </c>
      <c r="D11451" s="61">
        <v>52.06</v>
      </c>
      <c r="E11451" s="224">
        <v>0.72950000000000004</v>
      </c>
    </row>
    <row r="11452" spans="1:5" x14ac:dyDescent="0.2">
      <c r="A11452" s="223">
        <v>90408</v>
      </c>
      <c r="B11452" s="7" t="s">
        <v>10684</v>
      </c>
      <c r="C11452" s="60" t="s">
        <v>410</v>
      </c>
      <c r="D11452" s="61">
        <v>34.409999999999997</v>
      </c>
      <c r="E11452" s="224">
        <v>0.73870000000000002</v>
      </c>
    </row>
    <row r="11453" spans="1:5" x14ac:dyDescent="0.2">
      <c r="A11453" s="223">
        <v>90406</v>
      </c>
      <c r="B11453" s="7" t="s">
        <v>10685</v>
      </c>
      <c r="C11453" s="60" t="s">
        <v>410</v>
      </c>
      <c r="D11453" s="61">
        <v>46.01</v>
      </c>
      <c r="E11453" s="224">
        <v>0.69399999999999995</v>
      </c>
    </row>
    <row r="11454" spans="1:5" x14ac:dyDescent="0.2">
      <c r="A11454" s="223">
        <v>103304</v>
      </c>
      <c r="B11454" s="7" t="s">
        <v>10686</v>
      </c>
      <c r="C11454" s="60" t="s">
        <v>43</v>
      </c>
      <c r="D11454" s="61">
        <v>1252.8599999999999</v>
      </c>
      <c r="E11454" s="224">
        <v>3.5900000000000001E-2</v>
      </c>
    </row>
    <row r="11455" spans="1:5" x14ac:dyDescent="0.2">
      <c r="A11455" s="223">
        <v>103307</v>
      </c>
      <c r="B11455" s="7" t="s">
        <v>10687</v>
      </c>
      <c r="C11455" s="60" t="s">
        <v>43</v>
      </c>
      <c r="D11455" s="61">
        <v>1349.13</v>
      </c>
      <c r="E11455" s="224">
        <v>7.4300000000000005E-2</v>
      </c>
    </row>
    <row r="11456" spans="1:5" x14ac:dyDescent="0.2">
      <c r="A11456" s="223">
        <v>103310</v>
      </c>
      <c r="B11456" s="7" t="s">
        <v>10688</v>
      </c>
      <c r="C11456" s="60" t="s">
        <v>43</v>
      </c>
      <c r="D11456" s="61">
        <v>1291.32</v>
      </c>
      <c r="E11456" s="224">
        <v>3.39E-2</v>
      </c>
    </row>
    <row r="11457" spans="1:5" x14ac:dyDescent="0.2">
      <c r="A11457" s="223">
        <v>103314</v>
      </c>
      <c r="B11457" s="7" t="s">
        <v>10689</v>
      </c>
      <c r="C11457" s="60" t="s">
        <v>410</v>
      </c>
      <c r="D11457" s="61">
        <v>254.6</v>
      </c>
      <c r="E11457" s="224">
        <v>0.1384</v>
      </c>
    </row>
    <row r="11458" spans="1:5" x14ac:dyDescent="0.2">
      <c r="A11458" s="223">
        <v>103315</v>
      </c>
      <c r="B11458" s="7" t="s">
        <v>10690</v>
      </c>
      <c r="C11458" s="60" t="s">
        <v>410</v>
      </c>
      <c r="D11458" s="61">
        <v>244.89</v>
      </c>
      <c r="E11458" s="224">
        <v>0.1076</v>
      </c>
    </row>
    <row r="11459" spans="1:5" x14ac:dyDescent="0.2">
      <c r="A11459" s="223">
        <v>105188</v>
      </c>
      <c r="B11459" s="7" t="s">
        <v>10691</v>
      </c>
      <c r="C11459" s="60" t="s">
        <v>410</v>
      </c>
      <c r="D11459" s="61">
        <v>150.77000000000001</v>
      </c>
      <c r="E11459" s="224">
        <v>0.13420000000000001</v>
      </c>
    </row>
    <row r="11460" spans="1:5" x14ac:dyDescent="0.2">
      <c r="A11460" s="223">
        <v>87841</v>
      </c>
      <c r="B11460" s="7" t="s">
        <v>10692</v>
      </c>
      <c r="C11460" s="60" t="s">
        <v>410</v>
      </c>
      <c r="D11460" s="61">
        <v>137</v>
      </c>
      <c r="E11460" s="224">
        <v>0.1396</v>
      </c>
    </row>
    <row r="11461" spans="1:5" x14ac:dyDescent="0.2">
      <c r="A11461" s="223">
        <v>87853</v>
      </c>
      <c r="B11461" s="7" t="s">
        <v>10693</v>
      </c>
      <c r="C11461" s="60" t="s">
        <v>410</v>
      </c>
      <c r="D11461" s="61">
        <v>153.1</v>
      </c>
      <c r="E11461" s="224">
        <v>0.1444</v>
      </c>
    </row>
    <row r="11462" spans="1:5" x14ac:dyDescent="0.2">
      <c r="A11462" s="223">
        <v>105187</v>
      </c>
      <c r="B11462" s="7" t="s">
        <v>10694</v>
      </c>
      <c r="C11462" s="60" t="s">
        <v>410</v>
      </c>
      <c r="D11462" s="61">
        <v>206.21</v>
      </c>
      <c r="E11462" s="224">
        <v>0.1191</v>
      </c>
    </row>
    <row r="11463" spans="1:5" x14ac:dyDescent="0.2">
      <c r="A11463" s="223">
        <v>87840</v>
      </c>
      <c r="B11463" s="7" t="s">
        <v>10695</v>
      </c>
      <c r="C11463" s="60" t="s">
        <v>410</v>
      </c>
      <c r="D11463" s="61">
        <v>192.44</v>
      </c>
      <c r="E11463" s="224">
        <v>0.12189999999999999</v>
      </c>
    </row>
    <row r="11464" spans="1:5" x14ac:dyDescent="0.2">
      <c r="A11464" s="223">
        <v>87852</v>
      </c>
      <c r="B11464" s="7" t="s">
        <v>10696</v>
      </c>
      <c r="C11464" s="60" t="s">
        <v>410</v>
      </c>
      <c r="D11464" s="61">
        <v>208.54</v>
      </c>
      <c r="E11464" s="224">
        <v>0.12670000000000001</v>
      </c>
    </row>
    <row r="11465" spans="1:5" x14ac:dyDescent="0.2">
      <c r="A11465" s="223">
        <v>105186</v>
      </c>
      <c r="B11465" s="7" t="s">
        <v>10697</v>
      </c>
      <c r="C11465" s="60" t="s">
        <v>410</v>
      </c>
      <c r="D11465" s="61">
        <v>156.93</v>
      </c>
      <c r="E11465" s="224">
        <v>0.16850000000000001</v>
      </c>
    </row>
    <row r="11466" spans="1:5" x14ac:dyDescent="0.2">
      <c r="A11466" s="223">
        <v>87839</v>
      </c>
      <c r="B11466" s="7" t="s">
        <v>10698</v>
      </c>
      <c r="C11466" s="60" t="s">
        <v>410</v>
      </c>
      <c r="D11466" s="61">
        <v>143.38999999999999</v>
      </c>
      <c r="E11466" s="224">
        <v>0.17660000000000001</v>
      </c>
    </row>
    <row r="11467" spans="1:5" x14ac:dyDescent="0.2">
      <c r="A11467" s="223">
        <v>87851</v>
      </c>
      <c r="B11467" s="7" t="s">
        <v>10699</v>
      </c>
      <c r="C11467" s="60" t="s">
        <v>410</v>
      </c>
      <c r="D11467" s="61">
        <v>160</v>
      </c>
      <c r="E11467" s="224">
        <v>0.1817</v>
      </c>
    </row>
    <row r="11468" spans="1:5" x14ac:dyDescent="0.2">
      <c r="A11468" s="223">
        <v>105185</v>
      </c>
      <c r="B11468" s="7" t="s">
        <v>10700</v>
      </c>
      <c r="C11468" s="60" t="s">
        <v>410</v>
      </c>
      <c r="D11468" s="61">
        <v>212.6</v>
      </c>
      <c r="E11468" s="224">
        <v>0.1444</v>
      </c>
    </row>
    <row r="11469" spans="1:5" x14ac:dyDescent="0.2">
      <c r="A11469" s="223">
        <v>87838</v>
      </c>
      <c r="B11469" s="7" t="s">
        <v>10701</v>
      </c>
      <c r="C11469" s="60" t="s">
        <v>410</v>
      </c>
      <c r="D11469" s="61">
        <v>199.13</v>
      </c>
      <c r="E11469" s="224">
        <v>0.14879999999999999</v>
      </c>
    </row>
    <row r="11470" spans="1:5" x14ac:dyDescent="0.2">
      <c r="A11470" s="223">
        <v>87850</v>
      </c>
      <c r="B11470" s="7" t="s">
        <v>10702</v>
      </c>
      <c r="C11470" s="60" t="s">
        <v>410</v>
      </c>
      <c r="D11470" s="61">
        <v>215.73</v>
      </c>
      <c r="E11470" s="224">
        <v>0.1547</v>
      </c>
    </row>
    <row r="11471" spans="1:5" x14ac:dyDescent="0.2">
      <c r="A11471" s="223">
        <v>105110</v>
      </c>
      <c r="B11471" s="7" t="s">
        <v>10703</v>
      </c>
      <c r="C11471" s="60" t="s">
        <v>23</v>
      </c>
      <c r="D11471" s="61">
        <v>237.23</v>
      </c>
      <c r="E11471" s="224">
        <v>1</v>
      </c>
    </row>
    <row r="11472" spans="1:5" x14ac:dyDescent="0.2">
      <c r="A11472" s="223">
        <v>105105</v>
      </c>
      <c r="B11472" s="7" t="s">
        <v>10704</v>
      </c>
      <c r="C11472" s="60" t="s">
        <v>23</v>
      </c>
      <c r="D11472" s="61">
        <v>78.94</v>
      </c>
      <c r="E11472" s="224">
        <v>1</v>
      </c>
    </row>
    <row r="11473" spans="1:5" x14ac:dyDescent="0.2">
      <c r="A11473" s="223">
        <v>105103</v>
      </c>
      <c r="B11473" s="7" t="s">
        <v>10705</v>
      </c>
      <c r="C11473" s="60" t="s">
        <v>23</v>
      </c>
      <c r="D11473" s="61">
        <v>112.42</v>
      </c>
      <c r="E11473" s="224">
        <v>1</v>
      </c>
    </row>
    <row r="11474" spans="1:5" x14ac:dyDescent="0.2">
      <c r="A11474" s="223">
        <v>105112</v>
      </c>
      <c r="B11474" s="7" t="s">
        <v>10706</v>
      </c>
      <c r="C11474" s="60" t="s">
        <v>23</v>
      </c>
      <c r="D11474" s="61">
        <v>198.13</v>
      </c>
      <c r="E11474" s="224">
        <v>1</v>
      </c>
    </row>
    <row r="11475" spans="1:5" x14ac:dyDescent="0.2">
      <c r="A11475" s="223">
        <v>105104</v>
      </c>
      <c r="B11475" s="7" t="s">
        <v>10707</v>
      </c>
      <c r="C11475" s="60" t="s">
        <v>43</v>
      </c>
      <c r="D11475" s="61">
        <v>5140.91</v>
      </c>
      <c r="E11475" s="224">
        <v>0.58440000000000003</v>
      </c>
    </row>
    <row r="11476" spans="1:5" x14ac:dyDescent="0.2">
      <c r="A11476" s="223">
        <v>105107</v>
      </c>
      <c r="B11476" s="7" t="s">
        <v>10708</v>
      </c>
      <c r="C11476" s="60" t="s">
        <v>43</v>
      </c>
      <c r="D11476" s="61">
        <v>3778.78</v>
      </c>
      <c r="E11476" s="224">
        <v>1</v>
      </c>
    </row>
    <row r="11477" spans="1:5" x14ac:dyDescent="0.2">
      <c r="A11477" s="223">
        <v>105106</v>
      </c>
      <c r="B11477" s="7" t="s">
        <v>10709</v>
      </c>
      <c r="C11477" s="60" t="s">
        <v>43</v>
      </c>
      <c r="D11477" s="61">
        <v>2559.13</v>
      </c>
      <c r="E11477" s="224">
        <v>1</v>
      </c>
    </row>
    <row r="11478" spans="1:5" x14ac:dyDescent="0.2">
      <c r="A11478" s="223">
        <v>105111</v>
      </c>
      <c r="B11478" s="7" t="s">
        <v>10710</v>
      </c>
      <c r="C11478" s="60" t="s">
        <v>43</v>
      </c>
      <c r="D11478" s="61">
        <v>19652.330000000002</v>
      </c>
      <c r="E11478" s="224">
        <v>0.47649999999999998</v>
      </c>
    </row>
    <row r="11479" spans="1:5" x14ac:dyDescent="0.2">
      <c r="A11479" s="223">
        <v>98520</v>
      </c>
      <c r="B11479" s="7" t="s">
        <v>10711</v>
      </c>
      <c r="C11479" s="60" t="s">
        <v>410</v>
      </c>
      <c r="D11479" s="61">
        <v>6.23</v>
      </c>
      <c r="E11479" s="224">
        <v>0.26650000000000001</v>
      </c>
    </row>
    <row r="11480" spans="1:5" x14ac:dyDescent="0.2">
      <c r="A11480" s="223">
        <v>98521</v>
      </c>
      <c r="B11480" s="7" t="s">
        <v>10712</v>
      </c>
      <c r="C11480" s="60" t="s">
        <v>410</v>
      </c>
      <c r="D11480" s="61">
        <v>0.36</v>
      </c>
      <c r="E11480" s="224">
        <v>0.91669999999999996</v>
      </c>
    </row>
    <row r="11481" spans="1:5" x14ac:dyDescent="0.2">
      <c r="A11481" s="223">
        <v>105521</v>
      </c>
      <c r="B11481" s="7" t="s">
        <v>10713</v>
      </c>
      <c r="C11481" s="60" t="s">
        <v>410</v>
      </c>
      <c r="D11481" s="61">
        <v>4.2300000000000004</v>
      </c>
      <c r="E11481" s="224">
        <v>0.38769999999999999</v>
      </c>
    </row>
    <row r="11482" spans="1:5" x14ac:dyDescent="0.2">
      <c r="A11482" s="223">
        <v>98509</v>
      </c>
      <c r="B11482" s="7" t="s">
        <v>10714</v>
      </c>
      <c r="C11482" s="60" t="s">
        <v>43</v>
      </c>
      <c r="D11482" s="61">
        <v>43.12</v>
      </c>
      <c r="E11482" s="224">
        <v>3.73E-2</v>
      </c>
    </row>
    <row r="11483" spans="1:5" x14ac:dyDescent="0.2">
      <c r="A11483" s="223">
        <v>98505</v>
      </c>
      <c r="B11483" s="7" t="s">
        <v>10715</v>
      </c>
      <c r="C11483" s="60" t="s">
        <v>410</v>
      </c>
      <c r="D11483" s="61">
        <v>65.849999999999994</v>
      </c>
      <c r="E11483" s="224">
        <v>0.1154</v>
      </c>
    </row>
    <row r="11484" spans="1:5" x14ac:dyDescent="0.2">
      <c r="A11484" s="223">
        <v>98504</v>
      </c>
      <c r="B11484" s="7" t="s">
        <v>10716</v>
      </c>
      <c r="C11484" s="60" t="s">
        <v>410</v>
      </c>
      <c r="D11484" s="61">
        <v>23.39</v>
      </c>
      <c r="E11484" s="224">
        <v>0.1774</v>
      </c>
    </row>
    <row r="11485" spans="1:5" x14ac:dyDescent="0.2">
      <c r="A11485" s="223">
        <v>98503</v>
      </c>
      <c r="B11485" s="7" t="s">
        <v>10717</v>
      </c>
      <c r="C11485" s="60" t="s">
        <v>410</v>
      </c>
      <c r="D11485" s="61">
        <v>31.26</v>
      </c>
      <c r="E11485" s="224">
        <v>0.16350000000000001</v>
      </c>
    </row>
    <row r="11486" spans="1:5" x14ac:dyDescent="0.2">
      <c r="A11486" s="223">
        <v>103946</v>
      </c>
      <c r="B11486" s="7" t="s">
        <v>10718</v>
      </c>
      <c r="C11486" s="60" t="s">
        <v>410</v>
      </c>
      <c r="D11486" s="61">
        <v>31.1</v>
      </c>
      <c r="E11486" s="224">
        <v>0.13339999999999999</v>
      </c>
    </row>
    <row r="11487" spans="1:5" x14ac:dyDescent="0.2">
      <c r="A11487" s="223">
        <v>98516</v>
      </c>
      <c r="B11487" s="7" t="s">
        <v>10719</v>
      </c>
      <c r="C11487" s="60" t="s">
        <v>43</v>
      </c>
      <c r="D11487" s="61">
        <v>315.93</v>
      </c>
      <c r="E11487" s="224">
        <v>0.4088</v>
      </c>
    </row>
    <row r="11488" spans="1:5" x14ac:dyDescent="0.2">
      <c r="A11488" s="223">
        <v>98511</v>
      </c>
      <c r="B11488" s="7" t="s">
        <v>10720</v>
      </c>
      <c r="C11488" s="60" t="s">
        <v>43</v>
      </c>
      <c r="D11488" s="61">
        <v>138.08000000000001</v>
      </c>
      <c r="E11488" s="224">
        <v>0.26300000000000001</v>
      </c>
    </row>
    <row r="11489" spans="1:5" x14ac:dyDescent="0.2">
      <c r="A11489" s="223">
        <v>98510</v>
      </c>
      <c r="B11489" s="7" t="s">
        <v>10721</v>
      </c>
      <c r="C11489" s="60" t="s">
        <v>43</v>
      </c>
      <c r="D11489" s="61">
        <v>81.3</v>
      </c>
      <c r="E11489" s="224">
        <v>0.39069999999999999</v>
      </c>
    </row>
    <row r="11490" spans="1:5" x14ac:dyDescent="0.2">
      <c r="A11490" s="223">
        <v>98519</v>
      </c>
      <c r="B11490" s="7" t="s">
        <v>10722</v>
      </c>
      <c r="C11490" s="60" t="s">
        <v>410</v>
      </c>
      <c r="D11490" s="61">
        <v>4.1900000000000004</v>
      </c>
      <c r="E11490" s="224">
        <v>1</v>
      </c>
    </row>
    <row r="11491" spans="1:5" x14ac:dyDescent="0.2">
      <c r="A11491" s="223">
        <v>91599</v>
      </c>
      <c r="B11491" s="7" t="s">
        <v>10723</v>
      </c>
      <c r="C11491" s="60" t="s">
        <v>17</v>
      </c>
      <c r="D11491" s="61">
        <v>8.14</v>
      </c>
      <c r="E11491" s="224">
        <v>5.4100000000000002E-2</v>
      </c>
    </row>
    <row r="11492" spans="1:5" x14ac:dyDescent="0.2">
      <c r="A11492" s="223">
        <v>91597</v>
      </c>
      <c r="B11492" s="7" t="s">
        <v>10724</v>
      </c>
      <c r="C11492" s="60" t="s">
        <v>17</v>
      </c>
      <c r="D11492" s="61">
        <v>7.86</v>
      </c>
      <c r="E11492" s="224">
        <v>4.4499999999999998E-2</v>
      </c>
    </row>
    <row r="11493" spans="1:5" x14ac:dyDescent="0.2">
      <c r="A11493" s="223">
        <v>91598</v>
      </c>
      <c r="B11493" s="7" t="s">
        <v>10725</v>
      </c>
      <c r="C11493" s="60" t="s">
        <v>17</v>
      </c>
      <c r="D11493" s="61">
        <v>10.47</v>
      </c>
      <c r="E11493" s="224">
        <v>4.0099999999999997E-2</v>
      </c>
    </row>
    <row r="11494" spans="1:5" x14ac:dyDescent="0.2">
      <c r="A11494" s="223">
        <v>91596</v>
      </c>
      <c r="B11494" s="7" t="s">
        <v>10726</v>
      </c>
      <c r="C11494" s="60" t="s">
        <v>17</v>
      </c>
      <c r="D11494" s="61">
        <v>10.82</v>
      </c>
      <c r="E11494" s="224">
        <v>3.1399999999999997E-2</v>
      </c>
    </row>
    <row r="11495" spans="1:5" x14ac:dyDescent="0.2">
      <c r="A11495" s="223">
        <v>100064</v>
      </c>
      <c r="B11495" s="7" t="s">
        <v>10727</v>
      </c>
      <c r="C11495" s="60" t="s">
        <v>17</v>
      </c>
      <c r="D11495" s="61">
        <v>10.77</v>
      </c>
      <c r="E11495" s="224">
        <v>2.7900000000000001E-2</v>
      </c>
    </row>
    <row r="11496" spans="1:5" x14ac:dyDescent="0.2">
      <c r="A11496" s="223">
        <v>100066</v>
      </c>
      <c r="B11496" s="7" t="s">
        <v>10728</v>
      </c>
      <c r="C11496" s="60" t="s">
        <v>17</v>
      </c>
      <c r="D11496" s="61">
        <v>10.81</v>
      </c>
      <c r="E11496" s="224">
        <v>2.2200000000000001E-2</v>
      </c>
    </row>
    <row r="11497" spans="1:5" x14ac:dyDescent="0.2">
      <c r="A11497" s="223">
        <v>91603</v>
      </c>
      <c r="B11497" s="7" t="s">
        <v>10729</v>
      </c>
      <c r="C11497" s="60" t="s">
        <v>17</v>
      </c>
      <c r="D11497" s="61">
        <v>10.33</v>
      </c>
      <c r="E11497" s="224">
        <v>0.1007</v>
      </c>
    </row>
    <row r="11498" spans="1:5" x14ac:dyDescent="0.2">
      <c r="A11498" s="223">
        <v>100068</v>
      </c>
      <c r="B11498" s="7" t="s">
        <v>10730</v>
      </c>
      <c r="C11498" s="60" t="s">
        <v>17</v>
      </c>
      <c r="D11498" s="61">
        <v>8.8800000000000008</v>
      </c>
      <c r="E11498" s="224">
        <v>9.01E-2</v>
      </c>
    </row>
    <row r="11499" spans="1:5" x14ac:dyDescent="0.2">
      <c r="A11499" s="223">
        <v>100067</v>
      </c>
      <c r="B11499" s="7" t="s">
        <v>10731</v>
      </c>
      <c r="C11499" s="60" t="s">
        <v>17</v>
      </c>
      <c r="D11499" s="61">
        <v>12.26</v>
      </c>
      <c r="E11499" s="224">
        <v>0.28139999999999998</v>
      </c>
    </row>
    <row r="11500" spans="1:5" x14ac:dyDescent="0.2">
      <c r="A11500" s="223">
        <v>91601</v>
      </c>
      <c r="B11500" s="7" t="s">
        <v>10732</v>
      </c>
      <c r="C11500" s="60" t="s">
        <v>17</v>
      </c>
      <c r="D11500" s="61">
        <v>12.56</v>
      </c>
      <c r="E11500" s="224">
        <v>0.2205</v>
      </c>
    </row>
    <row r="11501" spans="1:5" x14ac:dyDescent="0.2">
      <c r="A11501" s="223">
        <v>91602</v>
      </c>
      <c r="B11501" s="7" t="s">
        <v>10733</v>
      </c>
      <c r="C11501" s="60" t="s">
        <v>17</v>
      </c>
      <c r="D11501" s="61">
        <v>11.62</v>
      </c>
      <c r="E11501" s="224">
        <v>0.15229999999999999</v>
      </c>
    </row>
    <row r="11502" spans="1:5" x14ac:dyDescent="0.2">
      <c r="A11502" s="223">
        <v>91593</v>
      </c>
      <c r="B11502" s="7" t="s">
        <v>10734</v>
      </c>
      <c r="C11502" s="60" t="s">
        <v>17</v>
      </c>
      <c r="D11502" s="61">
        <v>10.93</v>
      </c>
      <c r="E11502" s="224">
        <v>4.8500000000000001E-2</v>
      </c>
    </row>
    <row r="11503" spans="1:5" x14ac:dyDescent="0.2">
      <c r="A11503" s="223">
        <v>105814</v>
      </c>
      <c r="B11503" s="7" t="s">
        <v>10735</v>
      </c>
      <c r="C11503" s="60" t="s">
        <v>17</v>
      </c>
      <c r="D11503" s="61">
        <v>10.67</v>
      </c>
      <c r="E11503" s="224">
        <v>2.3400000000000001E-2</v>
      </c>
    </row>
    <row r="11504" spans="1:5" x14ac:dyDescent="0.2">
      <c r="A11504" s="223">
        <v>91594</v>
      </c>
      <c r="B11504" s="7" t="s">
        <v>10736</v>
      </c>
      <c r="C11504" s="60" t="s">
        <v>17</v>
      </c>
      <c r="D11504" s="61">
        <v>10.92</v>
      </c>
      <c r="E11504" s="224">
        <v>4.3999999999999997E-2</v>
      </c>
    </row>
    <row r="11505" spans="1:5" x14ac:dyDescent="0.2">
      <c r="A11505" s="223">
        <v>91595</v>
      </c>
      <c r="B11505" s="7" t="s">
        <v>10737</v>
      </c>
      <c r="C11505" s="60" t="s">
        <v>17</v>
      </c>
      <c r="D11505" s="61">
        <v>11.12</v>
      </c>
      <c r="E11505" s="224">
        <v>6.5600000000000006E-2</v>
      </c>
    </row>
    <row r="11506" spans="1:5" x14ac:dyDescent="0.2">
      <c r="A11506" s="223">
        <v>91600</v>
      </c>
      <c r="B11506" s="7" t="s">
        <v>10738</v>
      </c>
      <c r="C11506" s="60" t="s">
        <v>17</v>
      </c>
      <c r="D11506" s="61">
        <v>12.09</v>
      </c>
      <c r="E11506" s="224">
        <v>0.12740000000000001</v>
      </c>
    </row>
    <row r="11507" spans="1:5" x14ac:dyDescent="0.2">
      <c r="A11507" s="223">
        <v>99235</v>
      </c>
      <c r="B11507" s="7" t="s">
        <v>10739</v>
      </c>
      <c r="C11507" s="60" t="s">
        <v>24</v>
      </c>
      <c r="D11507" s="61">
        <v>712.39</v>
      </c>
      <c r="E11507" s="224">
        <v>2.8500000000000001E-2</v>
      </c>
    </row>
    <row r="11508" spans="1:5" x14ac:dyDescent="0.2">
      <c r="A11508" s="223">
        <v>99439</v>
      </c>
      <c r="B11508" s="7" t="s">
        <v>10740</v>
      </c>
      <c r="C11508" s="60" t="s">
        <v>24</v>
      </c>
      <c r="D11508" s="61">
        <v>784.85</v>
      </c>
      <c r="E11508" s="224">
        <v>4.1700000000000001E-2</v>
      </c>
    </row>
    <row r="11509" spans="1:5" x14ac:dyDescent="0.2">
      <c r="A11509" s="223">
        <v>103184</v>
      </c>
      <c r="B11509" s="7" t="s">
        <v>10741</v>
      </c>
      <c r="C11509" s="60" t="s">
        <v>24</v>
      </c>
      <c r="D11509" s="61">
        <v>734.89</v>
      </c>
      <c r="E11509" s="224">
        <v>5.8200000000000002E-2</v>
      </c>
    </row>
    <row r="11510" spans="1:5" x14ac:dyDescent="0.2">
      <c r="A11510" s="223">
        <v>103183</v>
      </c>
      <c r="B11510" s="7" t="s">
        <v>10742</v>
      </c>
      <c r="C11510" s="60" t="s">
        <v>24</v>
      </c>
      <c r="D11510" s="61">
        <v>863.65</v>
      </c>
      <c r="E11510" s="224">
        <v>0.1288</v>
      </c>
    </row>
    <row r="11511" spans="1:5" x14ac:dyDescent="0.2">
      <c r="A11511" s="223">
        <v>99434</v>
      </c>
      <c r="B11511" s="7" t="s">
        <v>10743</v>
      </c>
      <c r="C11511" s="60" t="s">
        <v>24</v>
      </c>
      <c r="D11511" s="61">
        <v>798.63</v>
      </c>
      <c r="E11511" s="224">
        <v>4.4400000000000002E-2</v>
      </c>
    </row>
    <row r="11512" spans="1:5" x14ac:dyDescent="0.2">
      <c r="A11512" s="223">
        <v>99431</v>
      </c>
      <c r="B11512" s="7" t="s">
        <v>10744</v>
      </c>
      <c r="C11512" s="60" t="s">
        <v>24</v>
      </c>
      <c r="D11512" s="61">
        <v>794.65</v>
      </c>
      <c r="E11512" s="224">
        <v>3.9699999999999999E-2</v>
      </c>
    </row>
    <row r="11513" spans="1:5" x14ac:dyDescent="0.2">
      <c r="A11513" s="223">
        <v>99435</v>
      </c>
      <c r="B11513" s="7" t="s">
        <v>10745</v>
      </c>
      <c r="C11513" s="60" t="s">
        <v>24</v>
      </c>
      <c r="D11513" s="61">
        <v>779.59</v>
      </c>
      <c r="E11513" s="224">
        <v>4.1500000000000002E-2</v>
      </c>
    </row>
    <row r="11514" spans="1:5" x14ac:dyDescent="0.2">
      <c r="A11514" s="223">
        <v>99432</v>
      </c>
      <c r="B11514" s="7" t="s">
        <v>10746</v>
      </c>
      <c r="C11514" s="60" t="s">
        <v>24</v>
      </c>
      <c r="D11514" s="61">
        <v>776.74</v>
      </c>
      <c r="E11514" s="224">
        <v>3.7999999999999999E-2</v>
      </c>
    </row>
    <row r="11515" spans="1:5" x14ac:dyDescent="0.2">
      <c r="A11515" s="223">
        <v>99438</v>
      </c>
      <c r="B11515" s="7" t="s">
        <v>10747</v>
      </c>
      <c r="C11515" s="60" t="s">
        <v>24</v>
      </c>
      <c r="D11515" s="61">
        <v>765.02</v>
      </c>
      <c r="E11515" s="224">
        <v>4.3799999999999999E-2</v>
      </c>
    </row>
    <row r="11516" spans="1:5" x14ac:dyDescent="0.2">
      <c r="A11516" s="223">
        <v>99436</v>
      </c>
      <c r="B11516" s="7" t="s">
        <v>10748</v>
      </c>
      <c r="C11516" s="60" t="s">
        <v>24</v>
      </c>
      <c r="D11516" s="61">
        <v>865.07</v>
      </c>
      <c r="E11516" s="224">
        <v>8.09E-2</v>
      </c>
    </row>
    <row r="11517" spans="1:5" x14ac:dyDescent="0.2">
      <c r="A11517" s="223">
        <v>99437</v>
      </c>
      <c r="B11517" s="7" t="s">
        <v>10749</v>
      </c>
      <c r="C11517" s="60" t="s">
        <v>24</v>
      </c>
      <c r="D11517" s="61">
        <v>757.61</v>
      </c>
      <c r="E11517" s="224">
        <v>3.4500000000000003E-2</v>
      </c>
    </row>
    <row r="11518" spans="1:5" x14ac:dyDescent="0.2">
      <c r="A11518" s="223">
        <v>99433</v>
      </c>
      <c r="B11518" s="7" t="s">
        <v>10750</v>
      </c>
      <c r="C11518" s="60" t="s">
        <v>24</v>
      </c>
      <c r="D11518" s="61">
        <v>842.45</v>
      </c>
      <c r="E11518" s="224">
        <v>5.6399999999999999E-2</v>
      </c>
    </row>
    <row r="11519" spans="1:5" x14ac:dyDescent="0.2">
      <c r="A11519" s="223">
        <v>104422</v>
      </c>
      <c r="B11519" s="7" t="s">
        <v>10751</v>
      </c>
      <c r="C11519" s="60" t="s">
        <v>410</v>
      </c>
      <c r="D11519" s="61">
        <v>10.58</v>
      </c>
      <c r="E11519" s="224">
        <v>0.59740000000000004</v>
      </c>
    </row>
    <row r="11520" spans="1:5" x14ac:dyDescent="0.2">
      <c r="A11520" s="223">
        <v>105824</v>
      </c>
      <c r="B11520" s="7" t="s">
        <v>10752</v>
      </c>
      <c r="C11520" s="60" t="s">
        <v>410</v>
      </c>
      <c r="D11520" s="61">
        <v>13.57</v>
      </c>
      <c r="E11520" s="224">
        <v>0.4657</v>
      </c>
    </row>
    <row r="11521" spans="1:5" x14ac:dyDescent="0.2">
      <c r="A11521" s="223">
        <v>105825</v>
      </c>
      <c r="B11521" s="7" t="s">
        <v>10753</v>
      </c>
      <c r="C11521" s="60" t="s">
        <v>410</v>
      </c>
      <c r="D11521" s="61">
        <v>6.99</v>
      </c>
      <c r="E11521" s="224">
        <v>0.92420000000000002</v>
      </c>
    </row>
    <row r="11522" spans="1:5" x14ac:dyDescent="0.2">
      <c r="A11522" s="223">
        <v>104421</v>
      </c>
      <c r="B11522" s="7" t="s">
        <v>10754</v>
      </c>
      <c r="C11522" s="60" t="s">
        <v>410</v>
      </c>
      <c r="D11522" s="61">
        <v>16.16</v>
      </c>
      <c r="E11522" s="224">
        <v>0.73640000000000005</v>
      </c>
    </row>
    <row r="11523" spans="1:5" x14ac:dyDescent="0.2">
      <c r="A11523" s="223">
        <v>105822</v>
      </c>
      <c r="B11523" s="7" t="s">
        <v>10755</v>
      </c>
      <c r="C11523" s="60" t="s">
        <v>410</v>
      </c>
      <c r="D11523" s="61">
        <v>19.149999999999999</v>
      </c>
      <c r="E11523" s="224">
        <v>0.62139999999999995</v>
      </c>
    </row>
    <row r="11524" spans="1:5" x14ac:dyDescent="0.2">
      <c r="A11524" s="223">
        <v>105823</v>
      </c>
      <c r="B11524" s="7" t="s">
        <v>10756</v>
      </c>
      <c r="C11524" s="60" t="s">
        <v>410</v>
      </c>
      <c r="D11524" s="61">
        <v>12.57</v>
      </c>
      <c r="E11524" s="224">
        <v>0.95779999999999998</v>
      </c>
    </row>
    <row r="11525" spans="1:5" x14ac:dyDescent="0.2">
      <c r="A11525" s="223">
        <v>104423</v>
      </c>
      <c r="B11525" s="7" t="s">
        <v>10757</v>
      </c>
      <c r="C11525" s="60" t="s">
        <v>410</v>
      </c>
      <c r="D11525" s="61">
        <v>14.49</v>
      </c>
      <c r="E11525" s="224">
        <v>0.70599999999999996</v>
      </c>
    </row>
    <row r="11526" spans="1:5" x14ac:dyDescent="0.2">
      <c r="A11526" s="223">
        <v>105826</v>
      </c>
      <c r="B11526" s="7" t="s">
        <v>10758</v>
      </c>
      <c r="C11526" s="60" t="s">
        <v>410</v>
      </c>
      <c r="D11526" s="61">
        <v>17.48</v>
      </c>
      <c r="E11526" s="224">
        <v>0.58520000000000005</v>
      </c>
    </row>
    <row r="11527" spans="1:5" x14ac:dyDescent="0.2">
      <c r="A11527" s="223">
        <v>105827</v>
      </c>
      <c r="B11527" s="7" t="s">
        <v>10759</v>
      </c>
      <c r="C11527" s="60" t="s">
        <v>410</v>
      </c>
      <c r="D11527" s="61">
        <v>10.9</v>
      </c>
      <c r="E11527" s="224">
        <v>0.95140000000000002</v>
      </c>
    </row>
    <row r="11528" spans="1:5" x14ac:dyDescent="0.2">
      <c r="A11528" s="223">
        <v>104425</v>
      </c>
      <c r="B11528" s="7" t="s">
        <v>10760</v>
      </c>
      <c r="C11528" s="60" t="s">
        <v>410</v>
      </c>
      <c r="D11528" s="61">
        <v>8.8800000000000008</v>
      </c>
      <c r="E11528" s="224">
        <v>0.52029999999999998</v>
      </c>
    </row>
    <row r="11529" spans="1:5" x14ac:dyDescent="0.2">
      <c r="A11529" s="223">
        <v>105828</v>
      </c>
      <c r="B11529" s="7" t="s">
        <v>10761</v>
      </c>
      <c r="C11529" s="60" t="s">
        <v>410</v>
      </c>
      <c r="D11529" s="61">
        <v>11.87</v>
      </c>
      <c r="E11529" s="224">
        <v>0.38919999999999999</v>
      </c>
    </row>
    <row r="11530" spans="1:5" x14ac:dyDescent="0.2">
      <c r="A11530" s="223">
        <v>105829</v>
      </c>
      <c r="B11530" s="7" t="s">
        <v>10762</v>
      </c>
      <c r="C11530" s="60" t="s">
        <v>410</v>
      </c>
      <c r="D11530" s="61">
        <v>5.29</v>
      </c>
      <c r="E11530" s="224">
        <v>0.89980000000000004</v>
      </c>
    </row>
    <row r="11531" spans="1:5" x14ac:dyDescent="0.2">
      <c r="A11531" s="223">
        <v>91525</v>
      </c>
      <c r="B11531" s="7" t="s">
        <v>10763</v>
      </c>
      <c r="C11531" s="60" t="s">
        <v>410</v>
      </c>
      <c r="D11531" s="61">
        <v>7.47</v>
      </c>
      <c r="E11531" s="224">
        <v>0.65459999999999996</v>
      </c>
    </row>
    <row r="11532" spans="1:5" x14ac:dyDescent="0.2">
      <c r="A11532" s="223">
        <v>105818</v>
      </c>
      <c r="B11532" s="7" t="s">
        <v>10764</v>
      </c>
      <c r="C11532" s="60" t="s">
        <v>410</v>
      </c>
      <c r="D11532" s="61">
        <v>12.14</v>
      </c>
      <c r="E11532" s="224">
        <v>0.40279999999999999</v>
      </c>
    </row>
    <row r="11533" spans="1:5" x14ac:dyDescent="0.2">
      <c r="A11533" s="223">
        <v>105819</v>
      </c>
      <c r="B11533" s="7" t="s">
        <v>10765</v>
      </c>
      <c r="C11533" s="60" t="s">
        <v>410</v>
      </c>
      <c r="D11533" s="61">
        <v>5.58</v>
      </c>
      <c r="E11533" s="224">
        <v>0.90859999999999996</v>
      </c>
    </row>
    <row r="11534" spans="1:5" x14ac:dyDescent="0.2">
      <c r="A11534" s="223">
        <v>104414</v>
      </c>
      <c r="B11534" s="7" t="s">
        <v>10766</v>
      </c>
      <c r="C11534" s="60" t="s">
        <v>410</v>
      </c>
      <c r="D11534" s="61">
        <v>6.6</v>
      </c>
      <c r="E11534" s="224">
        <v>0.60909999999999997</v>
      </c>
    </row>
    <row r="11535" spans="1:5" x14ac:dyDescent="0.2">
      <c r="A11535" s="223">
        <v>105816</v>
      </c>
      <c r="B11535" s="7" t="s">
        <v>10767</v>
      </c>
      <c r="C11535" s="60" t="s">
        <v>410</v>
      </c>
      <c r="D11535" s="61">
        <v>11.27</v>
      </c>
      <c r="E11535" s="224">
        <v>0.35670000000000002</v>
      </c>
    </row>
    <row r="11536" spans="1:5" x14ac:dyDescent="0.2">
      <c r="A11536" s="223">
        <v>105817</v>
      </c>
      <c r="B11536" s="7" t="s">
        <v>10768</v>
      </c>
      <c r="C11536" s="60" t="s">
        <v>410</v>
      </c>
      <c r="D11536" s="61">
        <v>4.71</v>
      </c>
      <c r="E11536" s="224">
        <v>0.89170000000000005</v>
      </c>
    </row>
    <row r="11537" spans="1:5" x14ac:dyDescent="0.2">
      <c r="A11537" s="223">
        <v>104415</v>
      </c>
      <c r="B11537" s="7" t="s">
        <v>10769</v>
      </c>
      <c r="C11537" s="60" t="s">
        <v>410</v>
      </c>
      <c r="D11537" s="61">
        <v>12.08</v>
      </c>
      <c r="E11537" s="224">
        <v>0.78639999999999999</v>
      </c>
    </row>
    <row r="11538" spans="1:5" x14ac:dyDescent="0.2">
      <c r="A11538" s="223">
        <v>105820</v>
      </c>
      <c r="B11538" s="7" t="s">
        <v>10770</v>
      </c>
      <c r="C11538" s="60" t="s">
        <v>410</v>
      </c>
      <c r="D11538" s="61">
        <v>16.75</v>
      </c>
      <c r="E11538" s="224">
        <v>0.56720000000000004</v>
      </c>
    </row>
    <row r="11539" spans="1:5" x14ac:dyDescent="0.2">
      <c r="A11539" s="223">
        <v>105821</v>
      </c>
      <c r="B11539" s="7" t="s">
        <v>10771</v>
      </c>
      <c r="C11539" s="60" t="s">
        <v>410</v>
      </c>
      <c r="D11539" s="61">
        <v>10.19</v>
      </c>
      <c r="E11539" s="224">
        <v>0.95</v>
      </c>
    </row>
    <row r="11540" spans="1:5" x14ac:dyDescent="0.2">
      <c r="A11540" s="223">
        <v>104418</v>
      </c>
      <c r="B11540" s="7" t="s">
        <v>10772</v>
      </c>
      <c r="C11540" s="60" t="s">
        <v>410</v>
      </c>
      <c r="D11540" s="61">
        <v>2.81</v>
      </c>
      <c r="E11540" s="224">
        <v>0.92879999999999996</v>
      </c>
    </row>
    <row r="11541" spans="1:5" x14ac:dyDescent="0.2">
      <c r="A11541" s="223">
        <v>91515</v>
      </c>
      <c r="B11541" s="7" t="s">
        <v>10773</v>
      </c>
      <c r="C11541" s="60" t="s">
        <v>410</v>
      </c>
      <c r="D11541" s="61">
        <v>5.14</v>
      </c>
      <c r="E11541" s="224">
        <v>0.96109999999999995</v>
      </c>
    </row>
    <row r="11542" spans="1:5" x14ac:dyDescent="0.2">
      <c r="A11542" s="223">
        <v>104419</v>
      </c>
      <c r="B11542" s="7" t="s">
        <v>10774</v>
      </c>
      <c r="C11542" s="60" t="s">
        <v>410</v>
      </c>
      <c r="D11542" s="61">
        <v>4.45</v>
      </c>
      <c r="E11542" s="224">
        <v>0.95509999999999995</v>
      </c>
    </row>
    <row r="11543" spans="1:5" x14ac:dyDescent="0.2">
      <c r="A11543" s="223">
        <v>91519</v>
      </c>
      <c r="B11543" s="7" t="s">
        <v>10775</v>
      </c>
      <c r="C11543" s="60" t="s">
        <v>410</v>
      </c>
      <c r="D11543" s="61">
        <v>2.15</v>
      </c>
      <c r="E11543" s="224">
        <v>0.90700000000000003</v>
      </c>
    </row>
    <row r="11544" spans="1:5" x14ac:dyDescent="0.2">
      <c r="A11544" s="223">
        <v>91520</v>
      </c>
      <c r="B11544" s="7" t="s">
        <v>10776</v>
      </c>
      <c r="C11544" s="60" t="s">
        <v>410</v>
      </c>
      <c r="D11544" s="61">
        <v>2.17</v>
      </c>
      <c r="E11544" s="224">
        <v>0.94469999999999998</v>
      </c>
    </row>
    <row r="11545" spans="1:5" x14ac:dyDescent="0.2">
      <c r="A11545" s="223">
        <v>104416</v>
      </c>
      <c r="B11545" s="7" t="s">
        <v>10777</v>
      </c>
      <c r="C11545" s="60" t="s">
        <v>410</v>
      </c>
      <c r="D11545" s="61">
        <v>1.79</v>
      </c>
      <c r="E11545" s="224">
        <v>0.93300000000000005</v>
      </c>
    </row>
    <row r="11546" spans="1:5" x14ac:dyDescent="0.2">
      <c r="A11546" s="223">
        <v>104417</v>
      </c>
      <c r="B11546" s="7" t="s">
        <v>10778</v>
      </c>
      <c r="C11546" s="60" t="s">
        <v>410</v>
      </c>
      <c r="D11546" s="61">
        <v>4.05</v>
      </c>
      <c r="E11546" s="224">
        <v>0.97040000000000004</v>
      </c>
    </row>
    <row r="11547" spans="1:5" x14ac:dyDescent="0.2">
      <c r="A11547" s="223">
        <v>91522</v>
      </c>
      <c r="B11547" s="7" t="s">
        <v>10779</v>
      </c>
      <c r="C11547" s="60" t="s">
        <v>410</v>
      </c>
      <c r="D11547" s="61">
        <v>3.64</v>
      </c>
      <c r="E11547" s="224">
        <v>0.96699999999999997</v>
      </c>
    </row>
    <row r="11548" spans="1:5" x14ac:dyDescent="0.2">
      <c r="A11548" s="223">
        <v>104412</v>
      </c>
      <c r="B11548" s="7" t="s">
        <v>10780</v>
      </c>
      <c r="C11548" s="60" t="s">
        <v>410</v>
      </c>
      <c r="D11548" s="61">
        <v>3.27</v>
      </c>
      <c r="E11548" s="224">
        <v>0.96330000000000005</v>
      </c>
    </row>
    <row r="11549" spans="1:5" x14ac:dyDescent="0.2">
      <c r="A11549" s="223">
        <v>104413</v>
      </c>
      <c r="B11549" s="7" t="s">
        <v>10781</v>
      </c>
      <c r="C11549" s="60" t="s">
        <v>410</v>
      </c>
      <c r="D11549" s="61">
        <v>5.56</v>
      </c>
      <c r="E11549" s="224">
        <v>0.97840000000000005</v>
      </c>
    </row>
    <row r="11550" spans="1:5" x14ac:dyDescent="0.2">
      <c r="A11550" s="223">
        <v>96374</v>
      </c>
      <c r="B11550" s="7" t="s">
        <v>10782</v>
      </c>
      <c r="C11550" s="60" t="s">
        <v>23</v>
      </c>
      <c r="D11550" s="61">
        <v>28.5</v>
      </c>
      <c r="E11550" s="224">
        <v>0.113</v>
      </c>
    </row>
    <row r="11551" spans="1:5" x14ac:dyDescent="0.2">
      <c r="A11551" s="223">
        <v>96373</v>
      </c>
      <c r="B11551" s="7" t="s">
        <v>10783</v>
      </c>
      <c r="C11551" s="60" t="s">
        <v>23</v>
      </c>
      <c r="D11551" s="61">
        <v>11.4</v>
      </c>
      <c r="E11551" s="224">
        <v>0.22720000000000001</v>
      </c>
    </row>
    <row r="11552" spans="1:5" x14ac:dyDescent="0.2">
      <c r="A11552" s="223">
        <v>96368</v>
      </c>
      <c r="B11552" s="7" t="s">
        <v>10784</v>
      </c>
      <c r="C11552" s="60" t="s">
        <v>410</v>
      </c>
      <c r="D11552" s="61">
        <v>196.03</v>
      </c>
      <c r="E11552" s="224">
        <v>0.16039999999999999</v>
      </c>
    </row>
    <row r="11553" spans="1:5" x14ac:dyDescent="0.2">
      <c r="A11553" s="223">
        <v>96364</v>
      </c>
      <c r="B11553" s="7" t="s">
        <v>10785</v>
      </c>
      <c r="C11553" s="60" t="s">
        <v>410</v>
      </c>
      <c r="D11553" s="61">
        <v>164.57</v>
      </c>
      <c r="E11553" s="224">
        <v>0.16869999999999999</v>
      </c>
    </row>
    <row r="11554" spans="1:5" x14ac:dyDescent="0.2">
      <c r="A11554" s="223">
        <v>96369</v>
      </c>
      <c r="B11554" s="7" t="s">
        <v>10786</v>
      </c>
      <c r="C11554" s="60" t="s">
        <v>410</v>
      </c>
      <c r="D11554" s="61">
        <v>219.27</v>
      </c>
      <c r="E11554" s="224">
        <v>0.16969999999999999</v>
      </c>
    </row>
    <row r="11555" spans="1:5" x14ac:dyDescent="0.2">
      <c r="A11555" s="223">
        <v>104723</v>
      </c>
      <c r="B11555" s="7" t="s">
        <v>10787</v>
      </c>
      <c r="C11555" s="60" t="s">
        <v>410</v>
      </c>
      <c r="D11555" s="61">
        <v>260.52</v>
      </c>
      <c r="E11555" s="224">
        <v>0.18859999999999999</v>
      </c>
    </row>
    <row r="11556" spans="1:5" x14ac:dyDescent="0.2">
      <c r="A11556" s="223">
        <v>96367</v>
      </c>
      <c r="B11556" s="7" t="s">
        <v>10788</v>
      </c>
      <c r="C11556" s="60" t="s">
        <v>410</v>
      </c>
      <c r="D11556" s="61">
        <v>180.41</v>
      </c>
      <c r="E11556" s="224">
        <v>0.1777</v>
      </c>
    </row>
    <row r="11557" spans="1:5" x14ac:dyDescent="0.2">
      <c r="A11557" s="223">
        <v>104722</v>
      </c>
      <c r="B11557" s="7" t="s">
        <v>10789</v>
      </c>
      <c r="C11557" s="60" t="s">
        <v>410</v>
      </c>
      <c r="D11557" s="61">
        <v>204.23</v>
      </c>
      <c r="E11557" s="224">
        <v>0.2014</v>
      </c>
    </row>
    <row r="11558" spans="1:5" x14ac:dyDescent="0.2">
      <c r="A11558" s="223">
        <v>96366</v>
      </c>
      <c r="B11558" s="7" t="s">
        <v>10790</v>
      </c>
      <c r="C11558" s="60" t="s">
        <v>410</v>
      </c>
      <c r="D11558" s="61">
        <v>167.38</v>
      </c>
      <c r="E11558" s="224">
        <v>0.16589999999999999</v>
      </c>
    </row>
    <row r="11559" spans="1:5" x14ac:dyDescent="0.2">
      <c r="A11559" s="223">
        <v>96361</v>
      </c>
      <c r="B11559" s="7" t="s">
        <v>10791</v>
      </c>
      <c r="C11559" s="60" t="s">
        <v>410</v>
      </c>
      <c r="D11559" s="61">
        <v>154.96</v>
      </c>
      <c r="E11559" s="224">
        <v>0.18379999999999999</v>
      </c>
    </row>
    <row r="11560" spans="1:5" x14ac:dyDescent="0.2">
      <c r="A11560" s="223">
        <v>104719</v>
      </c>
      <c r="B11560" s="7" t="s">
        <v>10792</v>
      </c>
      <c r="C11560" s="60" t="s">
        <v>410</v>
      </c>
      <c r="D11560" s="61">
        <v>193.41</v>
      </c>
      <c r="E11560" s="224">
        <v>0.19439999999999999</v>
      </c>
    </row>
    <row r="11561" spans="1:5" x14ac:dyDescent="0.2">
      <c r="A11561" s="223">
        <v>96360</v>
      </c>
      <c r="B11561" s="7" t="s">
        <v>10793</v>
      </c>
      <c r="C11561" s="60" t="s">
        <v>410</v>
      </c>
      <c r="D11561" s="61">
        <v>133.15</v>
      </c>
      <c r="E11561" s="224">
        <v>0.18129999999999999</v>
      </c>
    </row>
    <row r="11562" spans="1:5" x14ac:dyDescent="0.2">
      <c r="A11562" s="223">
        <v>96359</v>
      </c>
      <c r="B11562" s="7" t="s">
        <v>10794</v>
      </c>
      <c r="C11562" s="60" t="s">
        <v>410</v>
      </c>
      <c r="D11562" s="61">
        <v>116.13</v>
      </c>
      <c r="E11562" s="224">
        <v>0.20119999999999999</v>
      </c>
    </row>
    <row r="11563" spans="1:5" x14ac:dyDescent="0.2">
      <c r="A11563" s="223">
        <v>104718</v>
      </c>
      <c r="B11563" s="7" t="s">
        <v>10795</v>
      </c>
      <c r="C11563" s="60" t="s">
        <v>410</v>
      </c>
      <c r="D11563" s="61">
        <v>137.11000000000001</v>
      </c>
      <c r="E11563" s="224">
        <v>0.21590000000000001</v>
      </c>
    </row>
    <row r="11564" spans="1:5" x14ac:dyDescent="0.2">
      <c r="A11564" s="223">
        <v>96358</v>
      </c>
      <c r="B11564" s="7" t="s">
        <v>10796</v>
      </c>
      <c r="C11564" s="60" t="s">
        <v>410</v>
      </c>
      <c r="D11564" s="61">
        <v>104.52</v>
      </c>
      <c r="E11564" s="224">
        <v>0.19600000000000001</v>
      </c>
    </row>
    <row r="11565" spans="1:5" x14ac:dyDescent="0.2">
      <c r="A11565" s="223">
        <v>96371</v>
      </c>
      <c r="B11565" s="7" t="s">
        <v>10797</v>
      </c>
      <c r="C11565" s="60" t="s">
        <v>410</v>
      </c>
      <c r="D11565" s="61">
        <v>78.88</v>
      </c>
      <c r="E11565" s="224">
        <v>0.19789999999999999</v>
      </c>
    </row>
    <row r="11566" spans="1:5" x14ac:dyDescent="0.2">
      <c r="A11566" s="223">
        <v>104724</v>
      </c>
      <c r="B11566" s="7" t="s">
        <v>10798</v>
      </c>
      <c r="C11566" s="60" t="s">
        <v>410</v>
      </c>
      <c r="D11566" s="61">
        <v>98.45</v>
      </c>
      <c r="E11566" s="224">
        <v>0.20760000000000001</v>
      </c>
    </row>
    <row r="11567" spans="1:5" x14ac:dyDescent="0.2">
      <c r="A11567" s="223">
        <v>96370</v>
      </c>
      <c r="B11567" s="7" t="s">
        <v>10799</v>
      </c>
      <c r="C11567" s="60" t="s">
        <v>410</v>
      </c>
      <c r="D11567" s="61">
        <v>68.02</v>
      </c>
      <c r="E11567" s="224">
        <v>0.1983</v>
      </c>
    </row>
    <row r="11568" spans="1:5" x14ac:dyDescent="0.2">
      <c r="A11568" s="223">
        <v>96365</v>
      </c>
      <c r="B11568" s="7" t="s">
        <v>10800</v>
      </c>
      <c r="C11568" s="60" t="s">
        <v>410</v>
      </c>
      <c r="D11568" s="61">
        <v>187.13</v>
      </c>
      <c r="E11568" s="224">
        <v>0.17560000000000001</v>
      </c>
    </row>
    <row r="11569" spans="1:5" x14ac:dyDescent="0.2">
      <c r="A11569" s="223">
        <v>104721</v>
      </c>
      <c r="B11569" s="7" t="s">
        <v>10801</v>
      </c>
      <c r="C11569" s="60" t="s">
        <v>410</v>
      </c>
      <c r="D11569" s="61">
        <v>226.96</v>
      </c>
      <c r="E11569" s="224">
        <v>0.191</v>
      </c>
    </row>
    <row r="11570" spans="1:5" x14ac:dyDescent="0.2">
      <c r="A11570" s="223">
        <v>96363</v>
      </c>
      <c r="B11570" s="7" t="s">
        <v>10802</v>
      </c>
      <c r="C11570" s="60" t="s">
        <v>410</v>
      </c>
      <c r="D11570" s="61">
        <v>148.27000000000001</v>
      </c>
      <c r="E11570" s="224">
        <v>0.18690000000000001</v>
      </c>
    </row>
    <row r="11571" spans="1:5" x14ac:dyDescent="0.2">
      <c r="A11571" s="223">
        <v>104720</v>
      </c>
      <c r="B11571" s="7" t="s">
        <v>10803</v>
      </c>
      <c r="C11571" s="60" t="s">
        <v>410</v>
      </c>
      <c r="D11571" s="61">
        <v>170.67</v>
      </c>
      <c r="E11571" s="224">
        <v>0.2072</v>
      </c>
    </row>
    <row r="11572" spans="1:5" x14ac:dyDescent="0.2">
      <c r="A11572" s="223">
        <v>96362</v>
      </c>
      <c r="B11572" s="7" t="s">
        <v>10804</v>
      </c>
      <c r="C11572" s="60" t="s">
        <v>410</v>
      </c>
      <c r="D11572" s="61">
        <v>135.96</v>
      </c>
      <c r="E11572" s="224">
        <v>0.17760000000000001</v>
      </c>
    </row>
    <row r="11573" spans="1:5" x14ac:dyDescent="0.2">
      <c r="A11573" s="223">
        <v>103191</v>
      </c>
      <c r="B11573" s="7" t="s">
        <v>10805</v>
      </c>
      <c r="C11573" s="60" t="s">
        <v>43</v>
      </c>
      <c r="D11573" s="61">
        <v>2389.8200000000002</v>
      </c>
      <c r="E11573" s="224">
        <v>3.4200000000000001E-2</v>
      </c>
    </row>
    <row r="11574" spans="1:5" x14ac:dyDescent="0.2">
      <c r="A11574" s="223">
        <v>103206</v>
      </c>
      <c r="B11574" s="7" t="s">
        <v>10806</v>
      </c>
      <c r="C11574" s="60" t="s">
        <v>43</v>
      </c>
      <c r="D11574" s="61">
        <v>2409.63</v>
      </c>
      <c r="E11574" s="224">
        <v>4.6399999999999997E-2</v>
      </c>
    </row>
    <row r="11575" spans="1:5" x14ac:dyDescent="0.2">
      <c r="A11575" s="223">
        <v>103185</v>
      </c>
      <c r="B11575" s="7" t="s">
        <v>10807</v>
      </c>
      <c r="C11575" s="60" t="s">
        <v>43</v>
      </c>
      <c r="D11575" s="61">
        <v>6166.9</v>
      </c>
      <c r="E11575" s="224">
        <v>2.3E-2</v>
      </c>
    </row>
    <row r="11576" spans="1:5" x14ac:dyDescent="0.2">
      <c r="A11576" s="223">
        <v>103186</v>
      </c>
      <c r="B11576" s="7" t="s">
        <v>10808</v>
      </c>
      <c r="C11576" s="60" t="s">
        <v>43</v>
      </c>
      <c r="D11576" s="61">
        <v>6492.31</v>
      </c>
      <c r="E11576" s="224">
        <v>8.8999999999999999E-3</v>
      </c>
    </row>
    <row r="11577" spans="1:5" x14ac:dyDescent="0.2">
      <c r="A11577" s="223">
        <v>103210</v>
      </c>
      <c r="B11577" s="7" t="s">
        <v>10809</v>
      </c>
      <c r="C11577" s="60" t="s">
        <v>43</v>
      </c>
      <c r="D11577" s="61">
        <v>2326.0300000000002</v>
      </c>
      <c r="E11577" s="224">
        <v>8.6999999999999994E-2</v>
      </c>
    </row>
    <row r="11578" spans="1:5" x14ac:dyDescent="0.2">
      <c r="A11578" s="223">
        <v>103195</v>
      </c>
      <c r="B11578" s="7" t="s">
        <v>10810</v>
      </c>
      <c r="C11578" s="60" t="s">
        <v>43</v>
      </c>
      <c r="D11578" s="61">
        <v>2204.42</v>
      </c>
      <c r="E11578" s="224">
        <v>3.7999999999999999E-2</v>
      </c>
    </row>
    <row r="11579" spans="1:5" x14ac:dyDescent="0.2">
      <c r="A11579" s="223">
        <v>103205</v>
      </c>
      <c r="B11579" s="7" t="s">
        <v>10811</v>
      </c>
      <c r="C11579" s="60" t="s">
        <v>43</v>
      </c>
      <c r="D11579" s="61">
        <v>4114.18</v>
      </c>
      <c r="E11579" s="224">
        <v>3.1399999999999997E-2</v>
      </c>
    </row>
    <row r="11580" spans="1:5" x14ac:dyDescent="0.2">
      <c r="A11580" s="223">
        <v>103190</v>
      </c>
      <c r="B11580" s="7" t="s">
        <v>10812</v>
      </c>
      <c r="C11580" s="60" t="s">
        <v>43</v>
      </c>
      <c r="D11580" s="61">
        <v>4094.37</v>
      </c>
      <c r="E11580" s="224">
        <v>2.4299999999999999E-2</v>
      </c>
    </row>
    <row r="11581" spans="1:5" x14ac:dyDescent="0.2">
      <c r="A11581" s="223">
        <v>103207</v>
      </c>
      <c r="B11581" s="7" t="s">
        <v>10813</v>
      </c>
      <c r="C11581" s="60" t="s">
        <v>43</v>
      </c>
      <c r="D11581" s="61">
        <v>2563.27</v>
      </c>
      <c r="E11581" s="224">
        <v>4.36E-2</v>
      </c>
    </row>
    <row r="11582" spans="1:5" x14ac:dyDescent="0.2">
      <c r="A11582" s="223">
        <v>103192</v>
      </c>
      <c r="B11582" s="7" t="s">
        <v>10814</v>
      </c>
      <c r="C11582" s="60" t="s">
        <v>43</v>
      </c>
      <c r="D11582" s="61">
        <v>2543.46</v>
      </c>
      <c r="E11582" s="224">
        <v>3.2099999999999997E-2</v>
      </c>
    </row>
    <row r="11583" spans="1:5" x14ac:dyDescent="0.2">
      <c r="A11583" s="223">
        <v>103208</v>
      </c>
      <c r="B11583" s="7" t="s">
        <v>10815</v>
      </c>
      <c r="C11583" s="60" t="s">
        <v>43</v>
      </c>
      <c r="D11583" s="61">
        <v>1982</v>
      </c>
      <c r="E11583" s="224">
        <v>5.6399999999999999E-2</v>
      </c>
    </row>
    <row r="11584" spans="1:5" x14ac:dyDescent="0.2">
      <c r="A11584" s="223">
        <v>103193</v>
      </c>
      <c r="B11584" s="7" t="s">
        <v>10816</v>
      </c>
      <c r="C11584" s="60" t="s">
        <v>43</v>
      </c>
      <c r="D11584" s="61">
        <v>1962.19</v>
      </c>
      <c r="E11584" s="224">
        <v>4.1599999999999998E-2</v>
      </c>
    </row>
    <row r="11585" spans="1:5" x14ac:dyDescent="0.2">
      <c r="A11585" s="223">
        <v>103187</v>
      </c>
      <c r="B11585" s="7" t="s">
        <v>10817</v>
      </c>
      <c r="C11585" s="60" t="s">
        <v>43</v>
      </c>
      <c r="D11585" s="61">
        <v>4886.17</v>
      </c>
      <c r="E11585" s="224">
        <v>1.9800000000000002E-2</v>
      </c>
    </row>
    <row r="11586" spans="1:5" x14ac:dyDescent="0.2">
      <c r="A11586" s="223">
        <v>103188</v>
      </c>
      <c r="B11586" s="7" t="s">
        <v>10818</v>
      </c>
      <c r="C11586" s="60" t="s">
        <v>43</v>
      </c>
      <c r="D11586" s="61">
        <v>5249.99</v>
      </c>
      <c r="E11586" s="224">
        <v>1.4200000000000001E-2</v>
      </c>
    </row>
    <row r="11587" spans="1:5" x14ac:dyDescent="0.2">
      <c r="A11587" s="223">
        <v>103189</v>
      </c>
      <c r="B11587" s="7" t="s">
        <v>10819</v>
      </c>
      <c r="C11587" s="60" t="s">
        <v>43</v>
      </c>
      <c r="D11587" s="61">
        <v>2632.97</v>
      </c>
      <c r="E11587" s="224">
        <v>1.9800000000000002E-2</v>
      </c>
    </row>
    <row r="11588" spans="1:5" x14ac:dyDescent="0.2">
      <c r="A11588" s="223">
        <v>103209</v>
      </c>
      <c r="B11588" s="7" t="s">
        <v>10820</v>
      </c>
      <c r="C11588" s="60" t="s">
        <v>43</v>
      </c>
      <c r="D11588" s="61">
        <v>2839.97</v>
      </c>
      <c r="E11588" s="224">
        <v>3.9300000000000002E-2</v>
      </c>
    </row>
    <row r="11589" spans="1:5" x14ac:dyDescent="0.2">
      <c r="A11589" s="223">
        <v>103194</v>
      </c>
      <c r="B11589" s="7" t="s">
        <v>10821</v>
      </c>
      <c r="C11589" s="60" t="s">
        <v>43</v>
      </c>
      <c r="D11589" s="61">
        <v>2820.16</v>
      </c>
      <c r="E11589" s="224">
        <v>2.9000000000000001E-2</v>
      </c>
    </row>
    <row r="11590" spans="1:5" x14ac:dyDescent="0.2">
      <c r="A11590" s="223">
        <v>94992</v>
      </c>
      <c r="B11590" s="7" t="s">
        <v>10822</v>
      </c>
      <c r="C11590" s="60" t="s">
        <v>410</v>
      </c>
      <c r="D11590" s="61">
        <v>84.25</v>
      </c>
      <c r="E11590" s="224">
        <v>0.26090000000000002</v>
      </c>
    </row>
    <row r="11591" spans="1:5" x14ac:dyDescent="0.2">
      <c r="A11591" s="223">
        <v>94994</v>
      </c>
      <c r="B11591" s="7" t="s">
        <v>10823</v>
      </c>
      <c r="C11591" s="60" t="s">
        <v>410</v>
      </c>
      <c r="D11591" s="61">
        <v>101.57</v>
      </c>
      <c r="E11591" s="224">
        <v>0.28339999999999999</v>
      </c>
    </row>
    <row r="11592" spans="1:5" x14ac:dyDescent="0.2">
      <c r="A11592" s="223">
        <v>94990</v>
      </c>
      <c r="B11592" s="7" t="s">
        <v>10824</v>
      </c>
      <c r="C11592" s="60" t="s">
        <v>24</v>
      </c>
      <c r="D11592" s="61">
        <v>843.34</v>
      </c>
      <c r="E11592" s="224">
        <v>0.36599999999999999</v>
      </c>
    </row>
    <row r="11593" spans="1:5" x14ac:dyDescent="0.2">
      <c r="A11593" s="223">
        <v>94991</v>
      </c>
      <c r="B11593" s="7" t="s">
        <v>10825</v>
      </c>
      <c r="C11593" s="60" t="s">
        <v>24</v>
      </c>
      <c r="D11593" s="61">
        <v>780.91</v>
      </c>
      <c r="E11593" s="224">
        <v>0.1235</v>
      </c>
    </row>
    <row r="11594" spans="1:5" x14ac:dyDescent="0.2">
      <c r="A11594" s="223">
        <v>104626</v>
      </c>
      <c r="B11594" s="7" t="s">
        <v>10826</v>
      </c>
      <c r="C11594" s="60" t="s">
        <v>24</v>
      </c>
      <c r="D11594" s="61">
        <v>799.56</v>
      </c>
      <c r="E11594" s="224">
        <v>0.1207</v>
      </c>
    </row>
    <row r="11595" spans="1:5" x14ac:dyDescent="0.2">
      <c r="A11595" s="223">
        <v>94993</v>
      </c>
      <c r="B11595" s="7" t="s">
        <v>10827</v>
      </c>
      <c r="C11595" s="60" t="s">
        <v>410</v>
      </c>
      <c r="D11595" s="61">
        <v>80.510000000000005</v>
      </c>
      <c r="E11595" s="224">
        <v>0.1149</v>
      </c>
    </row>
    <row r="11596" spans="1:5" x14ac:dyDescent="0.2">
      <c r="A11596" s="223">
        <v>94995</v>
      </c>
      <c r="B11596" s="7" t="s">
        <v>10828</v>
      </c>
      <c r="C11596" s="60" t="s">
        <v>410</v>
      </c>
      <c r="D11596" s="61">
        <v>96.58</v>
      </c>
      <c r="E11596" s="224">
        <v>0.12230000000000001</v>
      </c>
    </row>
    <row r="11597" spans="1:5" x14ac:dyDescent="0.2">
      <c r="A11597" s="223">
        <v>101169</v>
      </c>
      <c r="B11597" s="7" t="s">
        <v>10829</v>
      </c>
      <c r="C11597" s="60" t="s">
        <v>410</v>
      </c>
      <c r="D11597" s="61">
        <v>143.44999999999999</v>
      </c>
      <c r="E11597" s="224">
        <v>0.19020000000000001</v>
      </c>
    </row>
    <row r="11598" spans="1:5" x14ac:dyDescent="0.2">
      <c r="A11598" s="223">
        <v>101167</v>
      </c>
      <c r="B11598" s="7" t="s">
        <v>10830</v>
      </c>
      <c r="C11598" s="60" t="s">
        <v>410</v>
      </c>
      <c r="D11598" s="61">
        <v>126.9</v>
      </c>
      <c r="E11598" s="224">
        <v>0.1615</v>
      </c>
    </row>
    <row r="11599" spans="1:5" x14ac:dyDescent="0.2">
      <c r="A11599" s="223">
        <v>101172</v>
      </c>
      <c r="B11599" s="7" t="s">
        <v>10831</v>
      </c>
      <c r="C11599" s="60" t="s">
        <v>410</v>
      </c>
      <c r="D11599" s="61">
        <v>76.92</v>
      </c>
      <c r="E11599" s="224">
        <v>0.33350000000000002</v>
      </c>
    </row>
    <row r="11600" spans="1:5" x14ac:dyDescent="0.2">
      <c r="A11600" s="223">
        <v>101170</v>
      </c>
      <c r="B11600" s="7" t="s">
        <v>10832</v>
      </c>
      <c r="C11600" s="60" t="s">
        <v>410</v>
      </c>
      <c r="D11600" s="61">
        <v>47.4</v>
      </c>
      <c r="E11600" s="224">
        <v>0.34139999999999998</v>
      </c>
    </row>
    <row r="11601" spans="1:5" x14ac:dyDescent="0.2">
      <c r="A11601" s="223">
        <v>92402</v>
      </c>
      <c r="B11601" s="7" t="s">
        <v>10833</v>
      </c>
      <c r="C11601" s="60" t="s">
        <v>410</v>
      </c>
      <c r="D11601" s="61">
        <v>81.17</v>
      </c>
      <c r="E11601" s="224">
        <v>0.2029</v>
      </c>
    </row>
    <row r="11602" spans="1:5" x14ac:dyDescent="0.2">
      <c r="A11602" s="223">
        <v>104432</v>
      </c>
      <c r="B11602" s="7" t="s">
        <v>10834</v>
      </c>
      <c r="C11602" s="60" t="s">
        <v>410</v>
      </c>
      <c r="D11602" s="61">
        <v>102.24</v>
      </c>
      <c r="E11602" s="224">
        <v>0.2177</v>
      </c>
    </row>
    <row r="11603" spans="1:5" x14ac:dyDescent="0.2">
      <c r="A11603" s="223">
        <v>93679</v>
      </c>
      <c r="B11603" s="7" t="s">
        <v>10835</v>
      </c>
      <c r="C11603" s="60" t="s">
        <v>410</v>
      </c>
      <c r="D11603" s="61">
        <v>98.53</v>
      </c>
      <c r="E11603" s="224">
        <v>0.19309999999999999</v>
      </c>
    </row>
    <row r="11604" spans="1:5" x14ac:dyDescent="0.2">
      <c r="A11604" s="223">
        <v>92396</v>
      </c>
      <c r="B11604" s="7" t="s">
        <v>10836</v>
      </c>
      <c r="C11604" s="60" t="s">
        <v>410</v>
      </c>
      <c r="D11604" s="61">
        <v>83.45</v>
      </c>
      <c r="E11604" s="224">
        <v>0.22800000000000001</v>
      </c>
    </row>
    <row r="11605" spans="1:5" x14ac:dyDescent="0.2">
      <c r="A11605" s="223">
        <v>92406</v>
      </c>
      <c r="B11605" s="7" t="s">
        <v>10837</v>
      </c>
      <c r="C11605" s="60" t="s">
        <v>410</v>
      </c>
      <c r="D11605" s="61">
        <v>138.79</v>
      </c>
      <c r="E11605" s="224">
        <v>0.10100000000000001</v>
      </c>
    </row>
    <row r="11606" spans="1:5" x14ac:dyDescent="0.2">
      <c r="A11606" s="223">
        <v>92403</v>
      </c>
      <c r="B11606" s="7" t="s">
        <v>10838</v>
      </c>
      <c r="C11606" s="60" t="s">
        <v>410</v>
      </c>
      <c r="D11606" s="61">
        <v>70.09</v>
      </c>
      <c r="E11606" s="224">
        <v>0.1101</v>
      </c>
    </row>
    <row r="11607" spans="1:5" x14ac:dyDescent="0.2">
      <c r="A11607" s="223">
        <v>92404</v>
      </c>
      <c r="B11607" s="7" t="s">
        <v>10839</v>
      </c>
      <c r="C11607" s="60" t="s">
        <v>410</v>
      </c>
      <c r="D11607" s="61">
        <v>81.14</v>
      </c>
      <c r="E11607" s="224">
        <v>0.13400000000000001</v>
      </c>
    </row>
    <row r="11608" spans="1:5" x14ac:dyDescent="0.2">
      <c r="A11608" s="223">
        <v>92391</v>
      </c>
      <c r="B11608" s="7" t="s">
        <v>10840</v>
      </c>
      <c r="C11608" s="60" t="s">
        <v>410</v>
      </c>
      <c r="D11608" s="61">
        <v>75.78</v>
      </c>
      <c r="E11608" s="224">
        <v>6.4899999999999999E-2</v>
      </c>
    </row>
    <row r="11609" spans="1:5" x14ac:dyDescent="0.2">
      <c r="A11609" s="223">
        <v>92392</v>
      </c>
      <c r="B11609" s="7" t="s">
        <v>10841</v>
      </c>
      <c r="C11609" s="60" t="s">
        <v>410</v>
      </c>
      <c r="D11609" s="61">
        <v>82.94</v>
      </c>
      <c r="E11609" s="224">
        <v>6.6600000000000006E-2</v>
      </c>
    </row>
    <row r="11610" spans="1:5" x14ac:dyDescent="0.2">
      <c r="A11610" s="223">
        <v>104433</v>
      </c>
      <c r="B11610" s="7" t="s">
        <v>10842</v>
      </c>
      <c r="C11610" s="60" t="s">
        <v>410</v>
      </c>
      <c r="D11610" s="61">
        <v>89.81</v>
      </c>
      <c r="E11610" s="224">
        <v>0.13869999999999999</v>
      </c>
    </row>
    <row r="11611" spans="1:5" x14ac:dyDescent="0.2">
      <c r="A11611" s="223">
        <v>93680</v>
      </c>
      <c r="B11611" s="7" t="s">
        <v>10843</v>
      </c>
      <c r="C11611" s="60" t="s">
        <v>410</v>
      </c>
      <c r="D11611" s="61">
        <v>87.41</v>
      </c>
      <c r="E11611" s="224">
        <v>0.1177</v>
      </c>
    </row>
    <row r="11612" spans="1:5" x14ac:dyDescent="0.2">
      <c r="A11612" s="223">
        <v>93681</v>
      </c>
      <c r="B11612" s="7" t="s">
        <v>10844</v>
      </c>
      <c r="C11612" s="60" t="s">
        <v>410</v>
      </c>
      <c r="D11612" s="61">
        <v>104.34</v>
      </c>
      <c r="E11612" s="224">
        <v>0.1288</v>
      </c>
    </row>
    <row r="11613" spans="1:5" x14ac:dyDescent="0.2">
      <c r="A11613" s="223">
        <v>92397</v>
      </c>
      <c r="B11613" s="7" t="s">
        <v>10845</v>
      </c>
      <c r="C11613" s="60" t="s">
        <v>410</v>
      </c>
      <c r="D11613" s="61">
        <v>72.7</v>
      </c>
      <c r="E11613" s="224">
        <v>0.14149999999999999</v>
      </c>
    </row>
    <row r="11614" spans="1:5" x14ac:dyDescent="0.2">
      <c r="A11614" s="223">
        <v>92398</v>
      </c>
      <c r="B11614" s="7" t="s">
        <v>10846</v>
      </c>
      <c r="C11614" s="60" t="s">
        <v>410</v>
      </c>
      <c r="D11614" s="61">
        <v>83.75</v>
      </c>
      <c r="E11614" s="224">
        <v>0.1605</v>
      </c>
    </row>
    <row r="11615" spans="1:5" x14ac:dyDescent="0.2">
      <c r="A11615" s="223">
        <v>92400</v>
      </c>
      <c r="B11615" s="7" t="s">
        <v>10847</v>
      </c>
      <c r="C11615" s="60" t="s">
        <v>410</v>
      </c>
      <c r="D11615" s="61">
        <v>97.76</v>
      </c>
      <c r="E11615" s="224">
        <v>0.16980000000000001</v>
      </c>
    </row>
    <row r="11616" spans="1:5" x14ac:dyDescent="0.2">
      <c r="A11616" s="223">
        <v>92395</v>
      </c>
      <c r="B11616" s="7" t="s">
        <v>10848</v>
      </c>
      <c r="C11616" s="60" t="s">
        <v>410</v>
      </c>
      <c r="D11616" s="61">
        <v>119.1</v>
      </c>
      <c r="E11616" s="224">
        <v>9.8699999999999996E-2</v>
      </c>
    </row>
    <row r="11617" spans="1:5" x14ac:dyDescent="0.2">
      <c r="A11617" s="223">
        <v>92393</v>
      </c>
      <c r="B11617" s="7" t="s">
        <v>10849</v>
      </c>
      <c r="C11617" s="60" t="s">
        <v>410</v>
      </c>
      <c r="D11617" s="61">
        <v>76.2</v>
      </c>
      <c r="E11617" s="224">
        <v>8.2900000000000001E-2</v>
      </c>
    </row>
    <row r="11618" spans="1:5" x14ac:dyDescent="0.2">
      <c r="A11618" s="223">
        <v>92394</v>
      </c>
      <c r="B11618" s="7" t="s">
        <v>10850</v>
      </c>
      <c r="C11618" s="60" t="s">
        <v>410</v>
      </c>
      <c r="D11618" s="61">
        <v>91.25</v>
      </c>
      <c r="E11618" s="224">
        <v>9.4100000000000003E-2</v>
      </c>
    </row>
    <row r="11619" spans="1:5" x14ac:dyDescent="0.2">
      <c r="A11619" s="223">
        <v>97115</v>
      </c>
      <c r="B11619" s="7" t="s">
        <v>10851</v>
      </c>
      <c r="C11619" s="60" t="s">
        <v>17</v>
      </c>
      <c r="D11619" s="61">
        <v>61.47</v>
      </c>
      <c r="E11619" s="224">
        <v>0.26090000000000002</v>
      </c>
    </row>
    <row r="11620" spans="1:5" x14ac:dyDescent="0.2">
      <c r="A11620" s="223">
        <v>97113</v>
      </c>
      <c r="B11620" s="7" t="s">
        <v>10852</v>
      </c>
      <c r="C11620" s="60" t="s">
        <v>410</v>
      </c>
      <c r="D11620" s="61">
        <v>2.77</v>
      </c>
      <c r="E11620" s="224">
        <v>0.1011</v>
      </c>
    </row>
    <row r="11621" spans="1:5" x14ac:dyDescent="0.2">
      <c r="A11621" s="223">
        <v>97120</v>
      </c>
      <c r="B11621" s="7" t="s">
        <v>10853</v>
      </c>
      <c r="C11621" s="60" t="s">
        <v>17</v>
      </c>
      <c r="D11621" s="61">
        <v>9.9</v>
      </c>
      <c r="E11621" s="224">
        <v>0.1646</v>
      </c>
    </row>
    <row r="11622" spans="1:5" x14ac:dyDescent="0.2">
      <c r="A11622" s="223">
        <v>97116</v>
      </c>
      <c r="B11622" s="7" t="s">
        <v>10854</v>
      </c>
      <c r="C11622" s="60" t="s">
        <v>17</v>
      </c>
      <c r="D11622" s="61">
        <v>23.63</v>
      </c>
      <c r="E11622" s="224">
        <v>0.4405</v>
      </c>
    </row>
    <row r="11623" spans="1:5" x14ac:dyDescent="0.2">
      <c r="A11623" s="223">
        <v>97117</v>
      </c>
      <c r="B11623" s="7" t="s">
        <v>10855</v>
      </c>
      <c r="C11623" s="60" t="s">
        <v>17</v>
      </c>
      <c r="D11623" s="61">
        <v>20.52</v>
      </c>
      <c r="E11623" s="224">
        <v>0.3246</v>
      </c>
    </row>
    <row r="11624" spans="1:5" x14ac:dyDescent="0.2">
      <c r="A11624" s="223">
        <v>97118</v>
      </c>
      <c r="B11624" s="7" t="s">
        <v>10856</v>
      </c>
      <c r="C11624" s="60" t="s">
        <v>17</v>
      </c>
      <c r="D11624" s="61">
        <v>16.95</v>
      </c>
      <c r="E11624" s="224">
        <v>0.25130000000000002</v>
      </c>
    </row>
    <row r="11625" spans="1:5" x14ac:dyDescent="0.2">
      <c r="A11625" s="223">
        <v>97119</v>
      </c>
      <c r="B11625" s="7" t="s">
        <v>10857</v>
      </c>
      <c r="C11625" s="60" t="s">
        <v>17</v>
      </c>
      <c r="D11625" s="61">
        <v>15.21</v>
      </c>
      <c r="E11625" s="224">
        <v>0.17030000000000001</v>
      </c>
    </row>
    <row r="11626" spans="1:5" x14ac:dyDescent="0.2">
      <c r="A11626" s="223">
        <v>97114</v>
      </c>
      <c r="B11626" s="7" t="s">
        <v>10858</v>
      </c>
      <c r="C11626" s="60" t="s">
        <v>23</v>
      </c>
      <c r="D11626" s="61">
        <v>0.42</v>
      </c>
      <c r="E11626" s="224">
        <v>0.95240000000000002</v>
      </c>
    </row>
    <row r="11627" spans="1:5" x14ac:dyDescent="0.2">
      <c r="A11627" s="223">
        <v>97111</v>
      </c>
      <c r="B11627" s="7" t="s">
        <v>10859</v>
      </c>
      <c r="C11627" s="60" t="s">
        <v>410</v>
      </c>
      <c r="D11627" s="61">
        <v>223.13</v>
      </c>
      <c r="E11627" s="224">
        <v>9.5600000000000004E-2</v>
      </c>
    </row>
    <row r="11628" spans="1:5" x14ac:dyDescent="0.2">
      <c r="A11628" s="223">
        <v>97112</v>
      </c>
      <c r="B11628" s="7" t="s">
        <v>10860</v>
      </c>
      <c r="C11628" s="60" t="s">
        <v>410</v>
      </c>
      <c r="D11628" s="61">
        <v>231.44</v>
      </c>
      <c r="E11628" s="224">
        <v>9.8299999999999998E-2</v>
      </c>
    </row>
    <row r="11629" spans="1:5" x14ac:dyDescent="0.2">
      <c r="A11629" s="223">
        <v>103904</v>
      </c>
      <c r="B11629" s="7" t="s">
        <v>10861</v>
      </c>
      <c r="C11629" s="60" t="s">
        <v>410</v>
      </c>
      <c r="D11629" s="61">
        <v>137.94999999999999</v>
      </c>
      <c r="E11629" s="224">
        <v>0.13320000000000001</v>
      </c>
    </row>
    <row r="11630" spans="1:5" x14ac:dyDescent="0.2">
      <c r="A11630" s="223">
        <v>103905</v>
      </c>
      <c r="B11630" s="7" t="s">
        <v>10862</v>
      </c>
      <c r="C11630" s="60" t="s">
        <v>410</v>
      </c>
      <c r="D11630" s="61">
        <v>145.59</v>
      </c>
      <c r="E11630" s="224">
        <v>0.13009999999999999</v>
      </c>
    </row>
    <row r="11631" spans="1:5" x14ac:dyDescent="0.2">
      <c r="A11631" s="223">
        <v>103907</v>
      </c>
      <c r="B11631" s="7" t="s">
        <v>10863</v>
      </c>
      <c r="C11631" s="60" t="s">
        <v>410</v>
      </c>
      <c r="D11631" s="61">
        <v>153.38999999999999</v>
      </c>
      <c r="E11631" s="224">
        <v>0.12690000000000001</v>
      </c>
    </row>
    <row r="11632" spans="1:5" x14ac:dyDescent="0.2">
      <c r="A11632" s="223">
        <v>103911</v>
      </c>
      <c r="B11632" s="7" t="s">
        <v>10864</v>
      </c>
      <c r="C11632" s="60" t="s">
        <v>410</v>
      </c>
      <c r="D11632" s="61">
        <v>224.53</v>
      </c>
      <c r="E11632" s="224">
        <v>0.1041</v>
      </c>
    </row>
    <row r="11633" spans="1:5" x14ac:dyDescent="0.2">
      <c r="A11633" s="223">
        <v>97104</v>
      </c>
      <c r="B11633" s="7" t="s">
        <v>10865</v>
      </c>
      <c r="C11633" s="60" t="s">
        <v>410</v>
      </c>
      <c r="D11633" s="61">
        <v>142</v>
      </c>
      <c r="E11633" s="224">
        <v>0.12939999999999999</v>
      </c>
    </row>
    <row r="11634" spans="1:5" x14ac:dyDescent="0.2">
      <c r="A11634" s="223">
        <v>103906</v>
      </c>
      <c r="B11634" s="7" t="s">
        <v>10866</v>
      </c>
      <c r="C11634" s="60" t="s">
        <v>410</v>
      </c>
      <c r="D11634" s="61">
        <v>176.23</v>
      </c>
      <c r="E11634" s="224">
        <v>0.14649999999999999</v>
      </c>
    </row>
    <row r="11635" spans="1:5" x14ac:dyDescent="0.2">
      <c r="A11635" s="223">
        <v>97105</v>
      </c>
      <c r="B11635" s="7" t="s">
        <v>10867</v>
      </c>
      <c r="C11635" s="60" t="s">
        <v>410</v>
      </c>
      <c r="D11635" s="61">
        <v>160.75</v>
      </c>
      <c r="E11635" s="224">
        <v>0.1227</v>
      </c>
    </row>
    <row r="11636" spans="1:5" x14ac:dyDescent="0.2">
      <c r="A11636" s="223">
        <v>97106</v>
      </c>
      <c r="B11636" s="7" t="s">
        <v>10868</v>
      </c>
      <c r="C11636" s="60" t="s">
        <v>410</v>
      </c>
      <c r="D11636" s="61">
        <v>178.69</v>
      </c>
      <c r="E11636" s="224">
        <v>0.1171</v>
      </c>
    </row>
    <row r="11637" spans="1:5" x14ac:dyDescent="0.2">
      <c r="A11637" s="223">
        <v>97107</v>
      </c>
      <c r="B11637" s="7" t="s">
        <v>10869</v>
      </c>
      <c r="C11637" s="60" t="s">
        <v>410</v>
      </c>
      <c r="D11637" s="61">
        <v>203.2</v>
      </c>
      <c r="E11637" s="224">
        <v>0.1091</v>
      </c>
    </row>
    <row r="11638" spans="1:5" x14ac:dyDescent="0.2">
      <c r="A11638" s="223">
        <v>97108</v>
      </c>
      <c r="B11638" s="7" t="s">
        <v>10870</v>
      </c>
      <c r="C11638" s="60" t="s">
        <v>410</v>
      </c>
      <c r="D11638" s="61">
        <v>231.27</v>
      </c>
      <c r="E11638" s="224">
        <v>0.1011</v>
      </c>
    </row>
    <row r="11639" spans="1:5" x14ac:dyDescent="0.2">
      <c r="A11639" s="223">
        <v>97109</v>
      </c>
      <c r="B11639" s="7" t="s">
        <v>10871</v>
      </c>
      <c r="C11639" s="60" t="s">
        <v>410</v>
      </c>
      <c r="D11639" s="61">
        <v>255.46</v>
      </c>
      <c r="E11639" s="224">
        <v>9.9599999999999994E-2</v>
      </c>
    </row>
    <row r="11640" spans="1:5" x14ac:dyDescent="0.2">
      <c r="A11640" s="223">
        <v>103913</v>
      </c>
      <c r="B11640" s="7" t="s">
        <v>10872</v>
      </c>
      <c r="C11640" s="60" t="s">
        <v>410</v>
      </c>
      <c r="D11640" s="61">
        <v>129.13999999999999</v>
      </c>
      <c r="E11640" s="224">
        <v>0.1081</v>
      </c>
    </row>
    <row r="11641" spans="1:5" x14ac:dyDescent="0.2">
      <c r="A11641" s="223">
        <v>103914</v>
      </c>
      <c r="B11641" s="7" t="s">
        <v>10873</v>
      </c>
      <c r="C11641" s="60" t="s">
        <v>410</v>
      </c>
      <c r="D11641" s="61">
        <v>150.5</v>
      </c>
      <c r="E11641" s="224">
        <v>0.1043</v>
      </c>
    </row>
    <row r="11642" spans="1:5" x14ac:dyDescent="0.2">
      <c r="A11642" s="223">
        <v>103915</v>
      </c>
      <c r="B11642" s="7" t="s">
        <v>10874</v>
      </c>
      <c r="C11642" s="60" t="s">
        <v>410</v>
      </c>
      <c r="D11642" s="61">
        <v>163.9</v>
      </c>
      <c r="E11642" s="224">
        <v>0.1004</v>
      </c>
    </row>
    <row r="11643" spans="1:5" x14ac:dyDescent="0.2">
      <c r="A11643" s="223">
        <v>103916</v>
      </c>
      <c r="B11643" s="7" t="s">
        <v>10875</v>
      </c>
      <c r="C11643" s="60" t="s">
        <v>410</v>
      </c>
      <c r="D11643" s="61">
        <v>188.38</v>
      </c>
      <c r="E11643" s="224">
        <v>9.7500000000000003E-2</v>
      </c>
    </row>
    <row r="11644" spans="1:5" x14ac:dyDescent="0.2">
      <c r="A11644" s="223">
        <v>103917</v>
      </c>
      <c r="B11644" s="7" t="s">
        <v>10876</v>
      </c>
      <c r="C11644" s="60" t="s">
        <v>410</v>
      </c>
      <c r="D11644" s="61">
        <v>216.05</v>
      </c>
      <c r="E11644" s="224">
        <v>9.1399999999999995E-2</v>
      </c>
    </row>
    <row r="11645" spans="1:5" x14ac:dyDescent="0.2">
      <c r="A11645" s="223">
        <v>103918</v>
      </c>
      <c r="B11645" s="7" t="s">
        <v>10877</v>
      </c>
      <c r="C11645" s="60" t="s">
        <v>410</v>
      </c>
      <c r="D11645" s="61">
        <v>228.95</v>
      </c>
      <c r="E11645" s="224">
        <v>9.0499999999999997E-2</v>
      </c>
    </row>
    <row r="11646" spans="1:5" x14ac:dyDescent="0.2">
      <c r="A11646" s="223">
        <v>103908</v>
      </c>
      <c r="B11646" s="7" t="s">
        <v>10878</v>
      </c>
      <c r="C11646" s="60" t="s">
        <v>410</v>
      </c>
      <c r="D11646" s="61">
        <v>173.29</v>
      </c>
      <c r="E11646" s="224">
        <v>0.1207</v>
      </c>
    </row>
    <row r="11647" spans="1:5" x14ac:dyDescent="0.2">
      <c r="A11647" s="223">
        <v>103909</v>
      </c>
      <c r="B11647" s="7" t="s">
        <v>10879</v>
      </c>
      <c r="C11647" s="60" t="s">
        <v>410</v>
      </c>
      <c r="D11647" s="61">
        <v>197.13</v>
      </c>
      <c r="E11647" s="224">
        <v>0.1124</v>
      </c>
    </row>
    <row r="11648" spans="1:5" x14ac:dyDescent="0.2">
      <c r="A11648" s="223">
        <v>103912</v>
      </c>
      <c r="B11648" s="7" t="s">
        <v>10880</v>
      </c>
      <c r="C11648" s="60" t="s">
        <v>410</v>
      </c>
      <c r="D11648" s="61">
        <v>248.04</v>
      </c>
      <c r="E11648" s="224">
        <v>0.1026</v>
      </c>
    </row>
    <row r="11649" spans="1:5" x14ac:dyDescent="0.2">
      <c r="A11649" s="223">
        <v>101979</v>
      </c>
      <c r="B11649" s="7" t="s">
        <v>10881</v>
      </c>
      <c r="C11649" s="60" t="s">
        <v>23</v>
      </c>
      <c r="D11649" s="61">
        <v>46.05</v>
      </c>
      <c r="E11649" s="224">
        <v>0.16439999999999999</v>
      </c>
    </row>
    <row r="11650" spans="1:5" x14ac:dyDescent="0.2">
      <c r="A11650" s="223">
        <v>101966</v>
      </c>
      <c r="B11650" s="7" t="s">
        <v>10882</v>
      </c>
      <c r="C11650" s="60" t="s">
        <v>23</v>
      </c>
      <c r="D11650" s="61">
        <v>237.61</v>
      </c>
      <c r="E11650" s="224">
        <v>6.7299999999999999E-2</v>
      </c>
    </row>
    <row r="11651" spans="1:5" x14ac:dyDescent="0.2">
      <c r="A11651" s="223">
        <v>101965</v>
      </c>
      <c r="B11651" s="7" t="s">
        <v>10883</v>
      </c>
      <c r="C11651" s="60" t="s">
        <v>23</v>
      </c>
      <c r="D11651" s="61">
        <v>184.22</v>
      </c>
      <c r="E11651" s="224">
        <v>0.18740000000000001</v>
      </c>
    </row>
    <row r="11652" spans="1:5" x14ac:dyDescent="0.2">
      <c r="A11652" s="223">
        <v>92123</v>
      </c>
      <c r="B11652" s="7" t="s">
        <v>13114</v>
      </c>
      <c r="C11652" s="60" t="s">
        <v>24</v>
      </c>
      <c r="D11652" s="61">
        <v>79.73</v>
      </c>
      <c r="E11652" s="224">
        <v>0.4476</v>
      </c>
    </row>
    <row r="11653" spans="1:5" x14ac:dyDescent="0.2">
      <c r="A11653" s="223">
        <v>92122</v>
      </c>
      <c r="B11653" s="7" t="s">
        <v>13115</v>
      </c>
      <c r="C11653" s="60" t="s">
        <v>24</v>
      </c>
      <c r="D11653" s="61">
        <v>82.98</v>
      </c>
      <c r="E11653" s="224">
        <v>0.92059999999999997</v>
      </c>
    </row>
    <row r="11654" spans="1:5" x14ac:dyDescent="0.2">
      <c r="A11654" s="223">
        <v>88412</v>
      </c>
      <c r="B11654" s="7" t="s">
        <v>10884</v>
      </c>
      <c r="C11654" s="60" t="s">
        <v>410</v>
      </c>
      <c r="D11654" s="61">
        <v>3.46</v>
      </c>
      <c r="E11654" s="224">
        <v>0.32079999999999997</v>
      </c>
    </row>
    <row r="11655" spans="1:5" x14ac:dyDescent="0.2">
      <c r="A11655" s="223">
        <v>88411</v>
      </c>
      <c r="B11655" s="7" t="s">
        <v>10885</v>
      </c>
      <c r="C11655" s="60" t="s">
        <v>410</v>
      </c>
      <c r="D11655" s="61">
        <v>4.34</v>
      </c>
      <c r="E11655" s="224">
        <v>0.4194</v>
      </c>
    </row>
    <row r="11656" spans="1:5" x14ac:dyDescent="0.2">
      <c r="A11656" s="223">
        <v>88415</v>
      </c>
      <c r="B11656" s="7" t="s">
        <v>10886</v>
      </c>
      <c r="C11656" s="60" t="s">
        <v>410</v>
      </c>
      <c r="D11656" s="61">
        <v>4.4400000000000004</v>
      </c>
      <c r="E11656" s="224">
        <v>0.45050000000000001</v>
      </c>
    </row>
    <row r="11657" spans="1:5" x14ac:dyDescent="0.2">
      <c r="A11657" s="223">
        <v>88413</v>
      </c>
      <c r="B11657" s="7" t="s">
        <v>10887</v>
      </c>
      <c r="C11657" s="60" t="s">
        <v>410</v>
      </c>
      <c r="D11657" s="61">
        <v>5.57</v>
      </c>
      <c r="E11657" s="224">
        <v>0.57809999999999995</v>
      </c>
    </row>
    <row r="11658" spans="1:5" x14ac:dyDescent="0.2">
      <c r="A11658" s="223">
        <v>88414</v>
      </c>
      <c r="B11658" s="7" t="s">
        <v>10888</v>
      </c>
      <c r="C11658" s="60" t="s">
        <v>410</v>
      </c>
      <c r="D11658" s="61">
        <v>6.6</v>
      </c>
      <c r="E11658" s="224">
        <v>0.56210000000000004</v>
      </c>
    </row>
    <row r="11659" spans="1:5" x14ac:dyDescent="0.2">
      <c r="A11659" s="223">
        <v>96131</v>
      </c>
      <c r="B11659" s="7" t="s">
        <v>10889</v>
      </c>
      <c r="C11659" s="60" t="s">
        <v>410</v>
      </c>
      <c r="D11659" s="61">
        <v>31.54</v>
      </c>
      <c r="E11659" s="224">
        <v>0.63629999999999998</v>
      </c>
    </row>
    <row r="11660" spans="1:5" x14ac:dyDescent="0.2">
      <c r="A11660" s="223">
        <v>96126</v>
      </c>
      <c r="B11660" s="7" t="s">
        <v>10890</v>
      </c>
      <c r="C11660" s="60" t="s">
        <v>410</v>
      </c>
      <c r="D11660" s="61">
        <v>19.89</v>
      </c>
      <c r="E11660" s="224">
        <v>0.68679999999999997</v>
      </c>
    </row>
    <row r="11661" spans="1:5" x14ac:dyDescent="0.2">
      <c r="A11661" s="223">
        <v>96132</v>
      </c>
      <c r="B11661" s="7" t="s">
        <v>10891</v>
      </c>
      <c r="C11661" s="60" t="s">
        <v>410</v>
      </c>
      <c r="D11661" s="61">
        <v>21.32</v>
      </c>
      <c r="E11661" s="224">
        <v>0.49809999999999999</v>
      </c>
    </row>
    <row r="11662" spans="1:5" x14ac:dyDescent="0.2">
      <c r="A11662" s="223">
        <v>96127</v>
      </c>
      <c r="B11662" s="7" t="s">
        <v>10892</v>
      </c>
      <c r="C11662" s="60" t="s">
        <v>410</v>
      </c>
      <c r="D11662" s="61">
        <v>13.05</v>
      </c>
      <c r="E11662" s="224">
        <v>0.55479999999999996</v>
      </c>
    </row>
    <row r="11663" spans="1:5" x14ac:dyDescent="0.2">
      <c r="A11663" s="223">
        <v>96135</v>
      </c>
      <c r="B11663" s="7" t="s">
        <v>10893</v>
      </c>
      <c r="C11663" s="60" t="s">
        <v>410</v>
      </c>
      <c r="D11663" s="61">
        <v>33.700000000000003</v>
      </c>
      <c r="E11663" s="224">
        <v>0.67090000000000005</v>
      </c>
    </row>
    <row r="11664" spans="1:5" x14ac:dyDescent="0.2">
      <c r="A11664" s="223">
        <v>96130</v>
      </c>
      <c r="B11664" s="7" t="s">
        <v>10894</v>
      </c>
      <c r="C11664" s="60" t="s">
        <v>410</v>
      </c>
      <c r="D11664" s="61">
        <v>21.43</v>
      </c>
      <c r="E11664" s="224">
        <v>0.71860000000000002</v>
      </c>
    </row>
    <row r="11665" spans="1:5" x14ac:dyDescent="0.2">
      <c r="A11665" s="223">
        <v>96133</v>
      </c>
      <c r="B11665" s="7" t="s">
        <v>10895</v>
      </c>
      <c r="C11665" s="60" t="s">
        <v>410</v>
      </c>
      <c r="D11665" s="61">
        <v>49.55</v>
      </c>
      <c r="E11665" s="224">
        <v>0.78410000000000002</v>
      </c>
    </row>
    <row r="11666" spans="1:5" x14ac:dyDescent="0.2">
      <c r="A11666" s="223">
        <v>96128</v>
      </c>
      <c r="B11666" s="7" t="s">
        <v>10896</v>
      </c>
      <c r="C11666" s="60" t="s">
        <v>410</v>
      </c>
      <c r="D11666" s="61">
        <v>32.28</v>
      </c>
      <c r="E11666" s="224">
        <v>0.82</v>
      </c>
    </row>
    <row r="11667" spans="1:5" x14ac:dyDescent="0.2">
      <c r="A11667" s="223">
        <v>96134</v>
      </c>
      <c r="B11667" s="7" t="s">
        <v>10897</v>
      </c>
      <c r="C11667" s="60" t="s">
        <v>410</v>
      </c>
      <c r="D11667" s="61">
        <v>58.44</v>
      </c>
      <c r="E11667" s="224">
        <v>0.77449999999999997</v>
      </c>
    </row>
    <row r="11668" spans="1:5" x14ac:dyDescent="0.2">
      <c r="A11668" s="223">
        <v>96129</v>
      </c>
      <c r="B11668" s="7" t="s">
        <v>10898</v>
      </c>
      <c r="C11668" s="60" t="s">
        <v>410</v>
      </c>
      <c r="D11668" s="61">
        <v>37.99</v>
      </c>
      <c r="E11668" s="224">
        <v>0.8115</v>
      </c>
    </row>
    <row r="11669" spans="1:5" x14ac:dyDescent="0.2">
      <c r="A11669" s="223">
        <v>88432</v>
      </c>
      <c r="B11669" s="7" t="s">
        <v>10899</v>
      </c>
      <c r="C11669" s="60" t="s">
        <v>410</v>
      </c>
      <c r="D11669" s="61">
        <v>34.58</v>
      </c>
      <c r="E11669" s="224">
        <v>0.49509999999999998</v>
      </c>
    </row>
    <row r="11670" spans="1:5" x14ac:dyDescent="0.2">
      <c r="A11670" s="223">
        <v>88426</v>
      </c>
      <c r="B11670" s="7" t="s">
        <v>10900</v>
      </c>
      <c r="C11670" s="60" t="s">
        <v>410</v>
      </c>
      <c r="D11670" s="61">
        <v>22.09</v>
      </c>
      <c r="E11670" s="224">
        <v>0.20960000000000001</v>
      </c>
    </row>
    <row r="11671" spans="1:5" x14ac:dyDescent="0.2">
      <c r="A11671" s="223">
        <v>88417</v>
      </c>
      <c r="B11671" s="7" t="s">
        <v>10901</v>
      </c>
      <c r="C11671" s="60" t="s">
        <v>410</v>
      </c>
      <c r="D11671" s="61">
        <v>20.05</v>
      </c>
      <c r="E11671" s="224">
        <v>0.12920000000000001</v>
      </c>
    </row>
    <row r="11672" spans="1:5" x14ac:dyDescent="0.2">
      <c r="A11672" s="223">
        <v>88424</v>
      </c>
      <c r="B11672" s="7" t="s">
        <v>10902</v>
      </c>
      <c r="C11672" s="60" t="s">
        <v>410</v>
      </c>
      <c r="D11672" s="61">
        <v>27.32</v>
      </c>
      <c r="E11672" s="224">
        <v>0.31519999999999998</v>
      </c>
    </row>
    <row r="11673" spans="1:5" x14ac:dyDescent="0.2">
      <c r="A11673" s="223">
        <v>88416</v>
      </c>
      <c r="B11673" s="7" t="s">
        <v>10903</v>
      </c>
      <c r="C11673" s="60" t="s">
        <v>410</v>
      </c>
      <c r="D11673" s="61">
        <v>23.54</v>
      </c>
      <c r="E11673" s="224">
        <v>0.20519999999999999</v>
      </c>
    </row>
    <row r="11674" spans="1:5" x14ac:dyDescent="0.2">
      <c r="A11674" s="223">
        <v>88431</v>
      </c>
      <c r="B11674" s="7" t="s">
        <v>10904</v>
      </c>
      <c r="C11674" s="60" t="s">
        <v>410</v>
      </c>
      <c r="D11674" s="61">
        <v>27.76</v>
      </c>
      <c r="E11674" s="224">
        <v>0.34870000000000001</v>
      </c>
    </row>
    <row r="11675" spans="1:5" x14ac:dyDescent="0.2">
      <c r="A11675" s="223">
        <v>88423</v>
      </c>
      <c r="B11675" s="7" t="s">
        <v>10905</v>
      </c>
      <c r="C11675" s="60" t="s">
        <v>410</v>
      </c>
      <c r="D11675" s="61">
        <v>23.5</v>
      </c>
      <c r="E11675" s="224">
        <v>0.2306</v>
      </c>
    </row>
    <row r="11676" spans="1:5" x14ac:dyDescent="0.2">
      <c r="A11676" s="223">
        <v>88428</v>
      </c>
      <c r="B11676" s="7" t="s">
        <v>10906</v>
      </c>
      <c r="C11676" s="60" t="s">
        <v>410</v>
      </c>
      <c r="D11676" s="61">
        <v>33.97</v>
      </c>
      <c r="E11676" s="224">
        <v>0.48599999999999999</v>
      </c>
    </row>
    <row r="11677" spans="1:5" x14ac:dyDescent="0.2">
      <c r="A11677" s="223">
        <v>88420</v>
      </c>
      <c r="B11677" s="7" t="s">
        <v>10907</v>
      </c>
      <c r="C11677" s="60" t="s">
        <v>410</v>
      </c>
      <c r="D11677" s="61">
        <v>26.73</v>
      </c>
      <c r="E11677" s="224">
        <v>0.3468</v>
      </c>
    </row>
    <row r="11678" spans="1:5" x14ac:dyDescent="0.2">
      <c r="A11678" s="223">
        <v>88429</v>
      </c>
      <c r="B11678" s="7" t="s">
        <v>10908</v>
      </c>
      <c r="C11678" s="60" t="s">
        <v>410</v>
      </c>
      <c r="D11678" s="61">
        <v>40.700000000000003</v>
      </c>
      <c r="E11678" s="224">
        <v>0.47199999999999998</v>
      </c>
    </row>
    <row r="11679" spans="1:5" x14ac:dyDescent="0.2">
      <c r="A11679" s="223">
        <v>88421</v>
      </c>
      <c r="B11679" s="7" t="s">
        <v>10909</v>
      </c>
      <c r="C11679" s="60" t="s">
        <v>410</v>
      </c>
      <c r="D11679" s="61">
        <v>32.270000000000003</v>
      </c>
      <c r="E11679" s="224">
        <v>0.33410000000000001</v>
      </c>
    </row>
    <row r="11680" spans="1:5" x14ac:dyDescent="0.2">
      <c r="A11680" s="223">
        <v>95622</v>
      </c>
      <c r="B11680" s="7" t="s">
        <v>10910</v>
      </c>
      <c r="C11680" s="60" t="s">
        <v>410</v>
      </c>
      <c r="D11680" s="61">
        <v>16.21</v>
      </c>
      <c r="E11680" s="224">
        <v>0.55889999999999995</v>
      </c>
    </row>
    <row r="11681" spans="1:5" x14ac:dyDescent="0.2">
      <c r="A11681" s="223">
        <v>95623</v>
      </c>
      <c r="B11681" s="7" t="s">
        <v>10911</v>
      </c>
      <c r="C11681" s="60" t="s">
        <v>410</v>
      </c>
      <c r="D11681" s="61">
        <v>11.47</v>
      </c>
      <c r="E11681" s="224">
        <v>0.41849999999999998</v>
      </c>
    </row>
    <row r="11682" spans="1:5" x14ac:dyDescent="0.2">
      <c r="A11682" s="223">
        <v>95626</v>
      </c>
      <c r="B11682" s="7" t="s">
        <v>10912</v>
      </c>
      <c r="C11682" s="60" t="s">
        <v>410</v>
      </c>
      <c r="D11682" s="61">
        <v>17.12</v>
      </c>
      <c r="E11682" s="224">
        <v>0.59640000000000004</v>
      </c>
    </row>
    <row r="11683" spans="1:5" x14ac:dyDescent="0.2">
      <c r="A11683" s="223">
        <v>95624</v>
      </c>
      <c r="B11683" s="7" t="s">
        <v>10913</v>
      </c>
      <c r="C11683" s="60" t="s">
        <v>410</v>
      </c>
      <c r="D11683" s="61">
        <v>24.22</v>
      </c>
      <c r="E11683" s="224">
        <v>0.72460000000000002</v>
      </c>
    </row>
    <row r="11684" spans="1:5" x14ac:dyDescent="0.2">
      <c r="A11684" s="223">
        <v>95625</v>
      </c>
      <c r="B11684" s="7" t="s">
        <v>10914</v>
      </c>
      <c r="C11684" s="60" t="s">
        <v>410</v>
      </c>
      <c r="D11684" s="61">
        <v>28.65</v>
      </c>
      <c r="E11684" s="224">
        <v>0.71340000000000003</v>
      </c>
    </row>
    <row r="11685" spans="1:5" x14ac:dyDescent="0.2">
      <c r="A11685" s="223">
        <v>88497</v>
      </c>
      <c r="B11685" s="7" t="s">
        <v>10915</v>
      </c>
      <c r="C11685" s="60" t="s">
        <v>410</v>
      </c>
      <c r="D11685" s="61">
        <v>20.38</v>
      </c>
      <c r="E11685" s="224">
        <v>0.7056</v>
      </c>
    </row>
    <row r="11686" spans="1:5" x14ac:dyDescent="0.2">
      <c r="A11686" s="223">
        <v>88495</v>
      </c>
      <c r="B11686" s="7" t="s">
        <v>10916</v>
      </c>
      <c r="C11686" s="60" t="s">
        <v>410</v>
      </c>
      <c r="D11686" s="61">
        <v>13.04</v>
      </c>
      <c r="E11686" s="224">
        <v>0.75080000000000002</v>
      </c>
    </row>
    <row r="11687" spans="1:5" x14ac:dyDescent="0.2">
      <c r="A11687" s="223">
        <v>88496</v>
      </c>
      <c r="B11687" s="7" t="s">
        <v>10917</v>
      </c>
      <c r="C11687" s="60" t="s">
        <v>410</v>
      </c>
      <c r="D11687" s="61">
        <v>35.57</v>
      </c>
      <c r="E11687" s="224">
        <v>0.83130000000000004</v>
      </c>
    </row>
    <row r="11688" spans="1:5" x14ac:dyDescent="0.2">
      <c r="A11688" s="223">
        <v>88494</v>
      </c>
      <c r="B11688" s="7" t="s">
        <v>10918</v>
      </c>
      <c r="C11688" s="60" t="s">
        <v>410</v>
      </c>
      <c r="D11688" s="61">
        <v>23.39</v>
      </c>
      <c r="E11688" s="224">
        <v>0.86109999999999998</v>
      </c>
    </row>
    <row r="11689" spans="1:5" x14ac:dyDescent="0.2">
      <c r="A11689" s="223">
        <v>88485</v>
      </c>
      <c r="B11689" s="7" t="s">
        <v>19</v>
      </c>
      <c r="C11689" s="60" t="s">
        <v>410</v>
      </c>
      <c r="D11689" s="61">
        <v>4.0199999999999996</v>
      </c>
      <c r="E11689" s="224">
        <v>0.65920000000000001</v>
      </c>
    </row>
    <row r="11690" spans="1:5" x14ac:dyDescent="0.2">
      <c r="A11690" s="223">
        <v>88484</v>
      </c>
      <c r="B11690" s="7" t="s">
        <v>10919</v>
      </c>
      <c r="C11690" s="60" t="s">
        <v>410</v>
      </c>
      <c r="D11690" s="61">
        <v>5.05</v>
      </c>
      <c r="E11690" s="224">
        <v>0.72870000000000001</v>
      </c>
    </row>
    <row r="11691" spans="1:5" x14ac:dyDescent="0.2">
      <c r="A11691" s="223">
        <v>104641</v>
      </c>
      <c r="B11691" s="7" t="s">
        <v>10920</v>
      </c>
      <c r="C11691" s="60" t="s">
        <v>410</v>
      </c>
      <c r="D11691" s="61">
        <v>10.24</v>
      </c>
      <c r="E11691" s="224">
        <v>0.63480000000000003</v>
      </c>
    </row>
    <row r="11692" spans="1:5" x14ac:dyDescent="0.2">
      <c r="A11692" s="223">
        <v>104639</v>
      </c>
      <c r="B11692" s="7" t="s">
        <v>10921</v>
      </c>
      <c r="C11692" s="60" t="s">
        <v>410</v>
      </c>
      <c r="D11692" s="61">
        <v>12.78</v>
      </c>
      <c r="E11692" s="224">
        <v>0.70740000000000003</v>
      </c>
    </row>
    <row r="11693" spans="1:5" x14ac:dyDescent="0.2">
      <c r="A11693" s="223">
        <v>88489</v>
      </c>
      <c r="B11693" s="7" t="s">
        <v>10922</v>
      </c>
      <c r="C11693" s="60" t="s">
        <v>410</v>
      </c>
      <c r="D11693" s="61">
        <v>14.16</v>
      </c>
      <c r="E11693" s="224">
        <v>0.45900000000000002</v>
      </c>
    </row>
    <row r="11694" spans="1:5" x14ac:dyDescent="0.2">
      <c r="A11694" s="223">
        <v>88488</v>
      </c>
      <c r="B11694" s="7" t="s">
        <v>10923</v>
      </c>
      <c r="C11694" s="60" t="s">
        <v>410</v>
      </c>
      <c r="D11694" s="61">
        <v>16.7</v>
      </c>
      <c r="E11694" s="224">
        <v>0.5413</v>
      </c>
    </row>
    <row r="11695" spans="1:5" x14ac:dyDescent="0.2">
      <c r="A11695" s="223">
        <v>104642</v>
      </c>
      <c r="B11695" s="7" t="s">
        <v>10924</v>
      </c>
      <c r="C11695" s="60" t="s">
        <v>410</v>
      </c>
      <c r="D11695" s="61">
        <v>11.69</v>
      </c>
      <c r="E11695" s="224">
        <v>0.55600000000000005</v>
      </c>
    </row>
    <row r="11696" spans="1:5" x14ac:dyDescent="0.2">
      <c r="A11696" s="223">
        <v>104640</v>
      </c>
      <c r="B11696" s="7" t="s">
        <v>10925</v>
      </c>
      <c r="C11696" s="60" t="s">
        <v>410</v>
      </c>
      <c r="D11696" s="61">
        <v>14.23</v>
      </c>
      <c r="E11696" s="224">
        <v>0.63529999999999998</v>
      </c>
    </row>
    <row r="11697" spans="1:5" x14ac:dyDescent="0.2">
      <c r="A11697" s="223">
        <v>95305</v>
      </c>
      <c r="B11697" s="7" t="s">
        <v>10926</v>
      </c>
      <c r="C11697" s="60" t="s">
        <v>410</v>
      </c>
      <c r="D11697" s="61">
        <v>14.98</v>
      </c>
      <c r="E11697" s="224">
        <v>0.40920000000000001</v>
      </c>
    </row>
    <row r="11698" spans="1:5" x14ac:dyDescent="0.2">
      <c r="A11698" s="223">
        <v>95306</v>
      </c>
      <c r="B11698" s="7" t="s">
        <v>10927</v>
      </c>
      <c r="C11698" s="60" t="s">
        <v>410</v>
      </c>
      <c r="D11698" s="61">
        <v>17.39</v>
      </c>
      <c r="E11698" s="224">
        <v>0.49109999999999998</v>
      </c>
    </row>
    <row r="11699" spans="1:5" x14ac:dyDescent="0.2">
      <c r="A11699" s="223">
        <v>102201</v>
      </c>
      <c r="B11699" s="7" t="s">
        <v>10928</v>
      </c>
      <c r="C11699" s="60" t="s">
        <v>410</v>
      </c>
      <c r="D11699" s="61">
        <v>21.67</v>
      </c>
      <c r="E11699" s="224">
        <v>0.65849999999999997</v>
      </c>
    </row>
    <row r="11700" spans="1:5" x14ac:dyDescent="0.2">
      <c r="A11700" s="223">
        <v>102200</v>
      </c>
      <c r="B11700" s="7" t="s">
        <v>10929</v>
      </c>
      <c r="C11700" s="60" t="s">
        <v>410</v>
      </c>
      <c r="D11700" s="61">
        <v>24.11</v>
      </c>
      <c r="E11700" s="224">
        <v>0.48110000000000003</v>
      </c>
    </row>
    <row r="11701" spans="1:5" x14ac:dyDescent="0.2">
      <c r="A11701" s="223">
        <v>102202</v>
      </c>
      <c r="B11701" s="7" t="s">
        <v>10930</v>
      </c>
      <c r="C11701" s="60" t="s">
        <v>410</v>
      </c>
      <c r="D11701" s="61">
        <v>61.01</v>
      </c>
      <c r="E11701" s="224">
        <v>0.19009999999999999</v>
      </c>
    </row>
    <row r="11702" spans="1:5" x14ac:dyDescent="0.2">
      <c r="A11702" s="223">
        <v>102193</v>
      </c>
      <c r="B11702" s="7" t="s">
        <v>21</v>
      </c>
      <c r="C11702" s="60" t="s">
        <v>410</v>
      </c>
      <c r="D11702" s="61">
        <v>2.29</v>
      </c>
      <c r="E11702" s="224">
        <v>0.74239999999999995</v>
      </c>
    </row>
    <row r="11703" spans="1:5" x14ac:dyDescent="0.2">
      <c r="A11703" s="223">
        <v>102194</v>
      </c>
      <c r="B11703" s="7" t="s">
        <v>10931</v>
      </c>
      <c r="C11703" s="60" t="s">
        <v>410</v>
      </c>
      <c r="D11703" s="61">
        <v>8.9700000000000006</v>
      </c>
      <c r="E11703" s="224">
        <v>0.91749999999999998</v>
      </c>
    </row>
    <row r="11704" spans="1:5" x14ac:dyDescent="0.2">
      <c r="A11704" s="223">
        <v>102197</v>
      </c>
      <c r="B11704" s="7" t="s">
        <v>10932</v>
      </c>
      <c r="C11704" s="60" t="s">
        <v>410</v>
      </c>
      <c r="D11704" s="61">
        <v>31.66</v>
      </c>
      <c r="E11704" s="224">
        <v>0.27979999999999999</v>
      </c>
    </row>
    <row r="11705" spans="1:5" x14ac:dyDescent="0.2">
      <c r="A11705" s="223">
        <v>102233</v>
      </c>
      <c r="B11705" s="7" t="s">
        <v>10933</v>
      </c>
      <c r="C11705" s="60" t="s">
        <v>410</v>
      </c>
      <c r="D11705" s="61">
        <v>12.62</v>
      </c>
      <c r="E11705" s="224">
        <v>0.56659999999999999</v>
      </c>
    </row>
    <row r="11706" spans="1:5" x14ac:dyDescent="0.2">
      <c r="A11706" s="223">
        <v>102234</v>
      </c>
      <c r="B11706" s="7" t="s">
        <v>10934</v>
      </c>
      <c r="C11706" s="60" t="s">
        <v>410</v>
      </c>
      <c r="D11706" s="61">
        <v>25.24</v>
      </c>
      <c r="E11706" s="224">
        <v>0.56659999999999999</v>
      </c>
    </row>
    <row r="11707" spans="1:5" x14ac:dyDescent="0.2">
      <c r="A11707" s="223">
        <v>102207</v>
      </c>
      <c r="B11707" s="7" t="s">
        <v>10935</v>
      </c>
      <c r="C11707" s="60" t="s">
        <v>410</v>
      </c>
      <c r="D11707" s="61">
        <v>9.27</v>
      </c>
      <c r="E11707" s="224">
        <v>0.64829999999999999</v>
      </c>
    </row>
    <row r="11708" spans="1:5" x14ac:dyDescent="0.2">
      <c r="A11708" s="223">
        <v>102217</v>
      </c>
      <c r="B11708" s="7" t="s">
        <v>10936</v>
      </c>
      <c r="C11708" s="60" t="s">
        <v>410</v>
      </c>
      <c r="D11708" s="61">
        <v>18.54</v>
      </c>
      <c r="E11708" s="224">
        <v>0.64780000000000004</v>
      </c>
    </row>
    <row r="11709" spans="1:5" x14ac:dyDescent="0.2">
      <c r="A11709" s="223">
        <v>102227</v>
      </c>
      <c r="B11709" s="7" t="s">
        <v>10937</v>
      </c>
      <c r="C11709" s="60" t="s">
        <v>410</v>
      </c>
      <c r="D11709" s="61">
        <v>27.84</v>
      </c>
      <c r="E11709" s="224">
        <v>0.64759999999999995</v>
      </c>
    </row>
    <row r="11710" spans="1:5" x14ac:dyDescent="0.2">
      <c r="A11710" s="223">
        <v>102209</v>
      </c>
      <c r="B11710" s="7" t="s">
        <v>10938</v>
      </c>
      <c r="C11710" s="60" t="s">
        <v>410</v>
      </c>
      <c r="D11710" s="61">
        <v>9.1</v>
      </c>
      <c r="E11710" s="224">
        <v>0.66039999999999999</v>
      </c>
    </row>
    <row r="11711" spans="1:5" x14ac:dyDescent="0.2">
      <c r="A11711" s="223">
        <v>102219</v>
      </c>
      <c r="B11711" s="7" t="s">
        <v>22</v>
      </c>
      <c r="C11711" s="60" t="s">
        <v>410</v>
      </c>
      <c r="D11711" s="61">
        <v>18.21</v>
      </c>
      <c r="E11711" s="224">
        <v>0.65949999999999998</v>
      </c>
    </row>
    <row r="11712" spans="1:5" x14ac:dyDescent="0.2">
      <c r="A11712" s="223">
        <v>102229</v>
      </c>
      <c r="B11712" s="7" t="s">
        <v>10939</v>
      </c>
      <c r="C11712" s="60" t="s">
        <v>410</v>
      </c>
      <c r="D11712" s="61">
        <v>27.34</v>
      </c>
      <c r="E11712" s="224">
        <v>0.65949999999999998</v>
      </c>
    </row>
    <row r="11713" spans="1:5" x14ac:dyDescent="0.2">
      <c r="A11713" s="223">
        <v>102210</v>
      </c>
      <c r="B11713" s="7" t="s">
        <v>10940</v>
      </c>
      <c r="C11713" s="60" t="s">
        <v>410</v>
      </c>
      <c r="D11713" s="61">
        <v>8.69</v>
      </c>
      <c r="E11713" s="224">
        <v>0.69159999999999999</v>
      </c>
    </row>
    <row r="11714" spans="1:5" x14ac:dyDescent="0.2">
      <c r="A11714" s="223">
        <v>102220</v>
      </c>
      <c r="B11714" s="7" t="s">
        <v>10941</v>
      </c>
      <c r="C11714" s="60" t="s">
        <v>410</v>
      </c>
      <c r="D11714" s="61">
        <v>17.38</v>
      </c>
      <c r="E11714" s="224">
        <v>0.69099999999999995</v>
      </c>
    </row>
    <row r="11715" spans="1:5" x14ac:dyDescent="0.2">
      <c r="A11715" s="223">
        <v>102230</v>
      </c>
      <c r="B11715" s="7" t="s">
        <v>10942</v>
      </c>
      <c r="C11715" s="60" t="s">
        <v>410</v>
      </c>
      <c r="D11715" s="61">
        <v>26.09</v>
      </c>
      <c r="E11715" s="224">
        <v>0.69110000000000005</v>
      </c>
    </row>
    <row r="11716" spans="1:5" x14ac:dyDescent="0.2">
      <c r="A11716" s="223">
        <v>102208</v>
      </c>
      <c r="B11716" s="7" t="s">
        <v>10943</v>
      </c>
      <c r="C11716" s="60" t="s">
        <v>410</v>
      </c>
      <c r="D11716" s="61">
        <v>8.83</v>
      </c>
      <c r="E11716" s="224">
        <v>0.68059999999999998</v>
      </c>
    </row>
    <row r="11717" spans="1:5" x14ac:dyDescent="0.2">
      <c r="A11717" s="223">
        <v>102218</v>
      </c>
      <c r="B11717" s="7" t="s">
        <v>10944</v>
      </c>
      <c r="C11717" s="60" t="s">
        <v>410</v>
      </c>
      <c r="D11717" s="61">
        <v>17.66</v>
      </c>
      <c r="E11717" s="224">
        <v>0.68010000000000004</v>
      </c>
    </row>
    <row r="11718" spans="1:5" x14ac:dyDescent="0.2">
      <c r="A11718" s="223">
        <v>102228</v>
      </c>
      <c r="B11718" s="7" t="s">
        <v>10945</v>
      </c>
      <c r="C11718" s="60" t="s">
        <v>410</v>
      </c>
      <c r="D11718" s="61">
        <v>26.52</v>
      </c>
      <c r="E11718" s="224">
        <v>0.67989999999999995</v>
      </c>
    </row>
    <row r="11719" spans="1:5" x14ac:dyDescent="0.2">
      <c r="A11719" s="223">
        <v>102203</v>
      </c>
      <c r="B11719" s="7" t="s">
        <v>10946</v>
      </c>
      <c r="C11719" s="60" t="s">
        <v>410</v>
      </c>
      <c r="D11719" s="61">
        <v>11.44</v>
      </c>
      <c r="E11719" s="224">
        <v>0.6512</v>
      </c>
    </row>
    <row r="11720" spans="1:5" x14ac:dyDescent="0.2">
      <c r="A11720" s="223">
        <v>102213</v>
      </c>
      <c r="B11720" s="7" t="s">
        <v>10947</v>
      </c>
      <c r="C11720" s="60" t="s">
        <v>410</v>
      </c>
      <c r="D11720" s="61">
        <v>22.9</v>
      </c>
      <c r="E11720" s="224">
        <v>0.65069999999999995</v>
      </c>
    </row>
    <row r="11721" spans="1:5" x14ac:dyDescent="0.2">
      <c r="A11721" s="223">
        <v>102223</v>
      </c>
      <c r="B11721" s="7" t="s">
        <v>10948</v>
      </c>
      <c r="C11721" s="60" t="s">
        <v>410</v>
      </c>
      <c r="D11721" s="61">
        <v>34.35</v>
      </c>
      <c r="E11721" s="224">
        <v>0.65069999999999995</v>
      </c>
    </row>
    <row r="11722" spans="1:5" x14ac:dyDescent="0.2">
      <c r="A11722" s="223">
        <v>102204</v>
      </c>
      <c r="B11722" s="7" t="s">
        <v>10949</v>
      </c>
      <c r="C11722" s="60" t="s">
        <v>410</v>
      </c>
      <c r="D11722" s="61">
        <v>11.82</v>
      </c>
      <c r="E11722" s="224">
        <v>0.63029999999999997</v>
      </c>
    </row>
    <row r="11723" spans="1:5" x14ac:dyDescent="0.2">
      <c r="A11723" s="223">
        <v>102214</v>
      </c>
      <c r="B11723" s="7" t="s">
        <v>10950</v>
      </c>
      <c r="C11723" s="60" t="s">
        <v>410</v>
      </c>
      <c r="D11723" s="61">
        <v>23.64</v>
      </c>
      <c r="E11723" s="224">
        <v>0.63029999999999997</v>
      </c>
    </row>
    <row r="11724" spans="1:5" x14ac:dyDescent="0.2">
      <c r="A11724" s="223">
        <v>102224</v>
      </c>
      <c r="B11724" s="7" t="s">
        <v>10951</v>
      </c>
      <c r="C11724" s="60" t="s">
        <v>410</v>
      </c>
      <c r="D11724" s="61">
        <v>35.46</v>
      </c>
      <c r="E11724" s="224">
        <v>0.63029999999999997</v>
      </c>
    </row>
    <row r="11725" spans="1:5" x14ac:dyDescent="0.2">
      <c r="A11725" s="223">
        <v>102205</v>
      </c>
      <c r="B11725" s="7" t="s">
        <v>10952</v>
      </c>
      <c r="C11725" s="60" t="s">
        <v>410</v>
      </c>
      <c r="D11725" s="61">
        <v>10.63</v>
      </c>
      <c r="E11725" s="224">
        <v>0.70079999999999998</v>
      </c>
    </row>
    <row r="11726" spans="1:5" x14ac:dyDescent="0.2">
      <c r="A11726" s="223">
        <v>102215</v>
      </c>
      <c r="B11726" s="7" t="s">
        <v>10953</v>
      </c>
      <c r="C11726" s="60" t="s">
        <v>410</v>
      </c>
      <c r="D11726" s="61">
        <v>21.27</v>
      </c>
      <c r="E11726" s="224">
        <v>0.70050000000000001</v>
      </c>
    </row>
    <row r="11727" spans="1:5" x14ac:dyDescent="0.2">
      <c r="A11727" s="223">
        <v>102225</v>
      </c>
      <c r="B11727" s="7" t="s">
        <v>10954</v>
      </c>
      <c r="C11727" s="60" t="s">
        <v>410</v>
      </c>
      <c r="D11727" s="61">
        <v>31.91</v>
      </c>
      <c r="E11727" s="224">
        <v>0.70040000000000002</v>
      </c>
    </row>
    <row r="11728" spans="1:5" x14ac:dyDescent="0.2">
      <c r="A11728" s="223">
        <v>100718</v>
      </c>
      <c r="B11728" s="7" t="s">
        <v>10955</v>
      </c>
      <c r="C11728" s="60" t="s">
        <v>23</v>
      </c>
      <c r="D11728" s="61">
        <v>1.57</v>
      </c>
      <c r="E11728" s="224">
        <v>0.82799999999999996</v>
      </c>
    </row>
    <row r="11729" spans="1:5" x14ac:dyDescent="0.2">
      <c r="A11729" s="223">
        <v>100716</v>
      </c>
      <c r="B11729" s="7" t="s">
        <v>10956</v>
      </c>
      <c r="C11729" s="60" t="s">
        <v>410</v>
      </c>
      <c r="D11729" s="61">
        <v>25.45</v>
      </c>
      <c r="E11729" s="224">
        <v>0.19059999999999999</v>
      </c>
    </row>
    <row r="11730" spans="1:5" x14ac:dyDescent="0.2">
      <c r="A11730" s="223">
        <v>100717</v>
      </c>
      <c r="B11730" s="7" t="s">
        <v>20</v>
      </c>
      <c r="C11730" s="60" t="s">
        <v>410</v>
      </c>
      <c r="D11730" s="61">
        <v>10.76</v>
      </c>
      <c r="E11730" s="224">
        <v>0.87639999999999996</v>
      </c>
    </row>
    <row r="11731" spans="1:5" x14ac:dyDescent="0.2">
      <c r="A11731" s="223">
        <v>100754</v>
      </c>
      <c r="B11731" s="7" t="s">
        <v>10957</v>
      </c>
      <c r="C11731" s="60" t="s">
        <v>410</v>
      </c>
      <c r="D11731" s="61">
        <v>32.130000000000003</v>
      </c>
      <c r="E11731" s="224">
        <v>0.89419999999999999</v>
      </c>
    </row>
    <row r="11732" spans="1:5" x14ac:dyDescent="0.2">
      <c r="A11732" s="223">
        <v>100736</v>
      </c>
      <c r="B11732" s="7" t="s">
        <v>10958</v>
      </c>
      <c r="C11732" s="60" t="s">
        <v>410</v>
      </c>
      <c r="D11732" s="61">
        <v>16.059999999999999</v>
      </c>
      <c r="E11732" s="224">
        <v>0.89410000000000001</v>
      </c>
    </row>
    <row r="11733" spans="1:5" x14ac:dyDescent="0.2">
      <c r="A11733" s="223">
        <v>100753</v>
      </c>
      <c r="B11733" s="7" t="s">
        <v>10959</v>
      </c>
      <c r="C11733" s="60" t="s">
        <v>410</v>
      </c>
      <c r="D11733" s="61">
        <v>24.1</v>
      </c>
      <c r="E11733" s="224">
        <v>0.7954</v>
      </c>
    </row>
    <row r="11734" spans="1:5" x14ac:dyDescent="0.2">
      <c r="A11734" s="223">
        <v>100735</v>
      </c>
      <c r="B11734" s="7" t="s">
        <v>10960</v>
      </c>
      <c r="C11734" s="60" t="s">
        <v>410</v>
      </c>
      <c r="D11734" s="61">
        <v>12.04</v>
      </c>
      <c r="E11734" s="224">
        <v>0.79569999999999996</v>
      </c>
    </row>
    <row r="11735" spans="1:5" x14ac:dyDescent="0.2">
      <c r="A11735" s="223">
        <v>100734</v>
      </c>
      <c r="B11735" s="7" t="s">
        <v>10961</v>
      </c>
      <c r="C11735" s="60" t="s">
        <v>410</v>
      </c>
      <c r="D11735" s="61">
        <v>16.649999999999999</v>
      </c>
      <c r="E11735" s="224">
        <v>0.86250000000000004</v>
      </c>
    </row>
    <row r="11736" spans="1:5" x14ac:dyDescent="0.2">
      <c r="A11736" s="223">
        <v>100733</v>
      </c>
      <c r="B11736" s="7" t="s">
        <v>10962</v>
      </c>
      <c r="C11736" s="60" t="s">
        <v>410</v>
      </c>
      <c r="D11736" s="61">
        <v>12.65</v>
      </c>
      <c r="E11736" s="224">
        <v>0.75729999999999997</v>
      </c>
    </row>
    <row r="11737" spans="1:5" x14ac:dyDescent="0.2">
      <c r="A11737" s="223">
        <v>100740</v>
      </c>
      <c r="B11737" s="7" t="s">
        <v>10963</v>
      </c>
      <c r="C11737" s="60" t="s">
        <v>410</v>
      </c>
      <c r="D11737" s="61">
        <v>12.27</v>
      </c>
      <c r="E11737" s="224">
        <v>0.55259999999999998</v>
      </c>
    </row>
    <row r="11738" spans="1:5" x14ac:dyDescent="0.2">
      <c r="A11738" s="223">
        <v>100758</v>
      </c>
      <c r="B11738" s="7" t="s">
        <v>10964</v>
      </c>
      <c r="C11738" s="60" t="s">
        <v>410</v>
      </c>
      <c r="D11738" s="61">
        <v>54.1</v>
      </c>
      <c r="E11738" s="224">
        <v>0.79169999999999996</v>
      </c>
    </row>
    <row r="11739" spans="1:5" x14ac:dyDescent="0.2">
      <c r="A11739" s="223">
        <v>100742</v>
      </c>
      <c r="B11739" s="7" t="s">
        <v>10965</v>
      </c>
      <c r="C11739" s="60" t="s">
        <v>410</v>
      </c>
      <c r="D11739" s="61">
        <v>27.04</v>
      </c>
      <c r="E11739" s="224">
        <v>0.79179999999999995</v>
      </c>
    </row>
    <row r="11740" spans="1:5" x14ac:dyDescent="0.2">
      <c r="A11740" s="223">
        <v>100739</v>
      </c>
      <c r="B11740" s="7" t="s">
        <v>10966</v>
      </c>
      <c r="C11740" s="60" t="s">
        <v>410</v>
      </c>
      <c r="D11740" s="61">
        <v>11.65</v>
      </c>
      <c r="E11740" s="224">
        <v>0.17169999999999999</v>
      </c>
    </row>
    <row r="11741" spans="1:5" x14ac:dyDescent="0.2">
      <c r="A11741" s="223">
        <v>100757</v>
      </c>
      <c r="B11741" s="7" t="s">
        <v>10967</v>
      </c>
      <c r="C11741" s="60" t="s">
        <v>410</v>
      </c>
      <c r="D11741" s="61">
        <v>53.78</v>
      </c>
      <c r="E11741" s="224">
        <v>0.61839999999999995</v>
      </c>
    </row>
    <row r="11742" spans="1:5" x14ac:dyDescent="0.2">
      <c r="A11742" s="223">
        <v>100741</v>
      </c>
      <c r="B11742" s="7" t="s">
        <v>10968</v>
      </c>
      <c r="C11742" s="60" t="s">
        <v>410</v>
      </c>
      <c r="D11742" s="61">
        <v>26.89</v>
      </c>
      <c r="E11742" s="224">
        <v>0.61839999999999995</v>
      </c>
    </row>
    <row r="11743" spans="1:5" x14ac:dyDescent="0.2">
      <c r="A11743" s="223">
        <v>100744</v>
      </c>
      <c r="B11743" s="7" t="s">
        <v>10969</v>
      </c>
      <c r="C11743" s="60" t="s">
        <v>410</v>
      </c>
      <c r="D11743" s="61">
        <v>12.1</v>
      </c>
      <c r="E11743" s="224">
        <v>0.56030000000000002</v>
      </c>
    </row>
    <row r="11744" spans="1:5" x14ac:dyDescent="0.2">
      <c r="A11744" s="223">
        <v>100760</v>
      </c>
      <c r="B11744" s="7" t="s">
        <v>10970</v>
      </c>
      <c r="C11744" s="60" t="s">
        <v>410</v>
      </c>
      <c r="D11744" s="61">
        <v>53.76</v>
      </c>
      <c r="E11744" s="224">
        <v>0.79669999999999996</v>
      </c>
    </row>
    <row r="11745" spans="1:5" x14ac:dyDescent="0.2">
      <c r="A11745" s="223">
        <v>100746</v>
      </c>
      <c r="B11745" s="7" t="s">
        <v>10971</v>
      </c>
      <c r="C11745" s="60" t="s">
        <v>410</v>
      </c>
      <c r="D11745" s="61">
        <v>26.87</v>
      </c>
      <c r="E11745" s="224">
        <v>0.79679999999999995</v>
      </c>
    </row>
    <row r="11746" spans="1:5" x14ac:dyDescent="0.2">
      <c r="A11746" s="223">
        <v>100743</v>
      </c>
      <c r="B11746" s="7" t="s">
        <v>10972</v>
      </c>
      <c r="C11746" s="60" t="s">
        <v>410</v>
      </c>
      <c r="D11746" s="61">
        <v>11.39</v>
      </c>
      <c r="E11746" s="224">
        <v>0.17560000000000001</v>
      </c>
    </row>
    <row r="11747" spans="1:5" x14ac:dyDescent="0.2">
      <c r="A11747" s="223">
        <v>100759</v>
      </c>
      <c r="B11747" s="7" t="s">
        <v>10973</v>
      </c>
      <c r="C11747" s="60" t="s">
        <v>410</v>
      </c>
      <c r="D11747" s="61">
        <v>53.23</v>
      </c>
      <c r="E11747" s="224">
        <v>0.62480000000000002</v>
      </c>
    </row>
    <row r="11748" spans="1:5" x14ac:dyDescent="0.2">
      <c r="A11748" s="223">
        <v>100745</v>
      </c>
      <c r="B11748" s="7" t="s">
        <v>10974</v>
      </c>
      <c r="C11748" s="60" t="s">
        <v>410</v>
      </c>
      <c r="D11748" s="61">
        <v>26.61</v>
      </c>
      <c r="E11748" s="224">
        <v>0.625</v>
      </c>
    </row>
    <row r="11749" spans="1:5" x14ac:dyDescent="0.2">
      <c r="A11749" s="223">
        <v>100748</v>
      </c>
      <c r="B11749" s="7" t="s">
        <v>10975</v>
      </c>
      <c r="C11749" s="60" t="s">
        <v>410</v>
      </c>
      <c r="D11749" s="61">
        <v>12.17</v>
      </c>
      <c r="E11749" s="224">
        <v>0.55710000000000004</v>
      </c>
    </row>
    <row r="11750" spans="1:5" x14ac:dyDescent="0.2">
      <c r="A11750" s="223">
        <v>100762</v>
      </c>
      <c r="B11750" s="7" t="s">
        <v>10976</v>
      </c>
      <c r="C11750" s="60" t="s">
        <v>410</v>
      </c>
      <c r="D11750" s="61">
        <v>53.9</v>
      </c>
      <c r="E11750" s="224">
        <v>0.79459999999999997</v>
      </c>
    </row>
    <row r="11751" spans="1:5" x14ac:dyDescent="0.2">
      <c r="A11751" s="223">
        <v>100750</v>
      </c>
      <c r="B11751" s="7" t="s">
        <v>10977</v>
      </c>
      <c r="C11751" s="60" t="s">
        <v>410</v>
      </c>
      <c r="D11751" s="61">
        <v>26.94</v>
      </c>
      <c r="E11751" s="224">
        <v>0.79469999999999996</v>
      </c>
    </row>
    <row r="11752" spans="1:5" x14ac:dyDescent="0.2">
      <c r="A11752" s="223">
        <v>100747</v>
      </c>
      <c r="B11752" s="7" t="s">
        <v>10978</v>
      </c>
      <c r="C11752" s="60" t="s">
        <v>410</v>
      </c>
      <c r="D11752" s="61">
        <v>11.5</v>
      </c>
      <c r="E11752" s="224">
        <v>0.1739</v>
      </c>
    </row>
    <row r="11753" spans="1:5" x14ac:dyDescent="0.2">
      <c r="A11753" s="223">
        <v>100761</v>
      </c>
      <c r="B11753" s="7" t="s">
        <v>10979</v>
      </c>
      <c r="C11753" s="60" t="s">
        <v>410</v>
      </c>
      <c r="D11753" s="61">
        <v>53.46</v>
      </c>
      <c r="E11753" s="224">
        <v>0.62209999999999999</v>
      </c>
    </row>
    <row r="11754" spans="1:5" x14ac:dyDescent="0.2">
      <c r="A11754" s="223">
        <v>100749</v>
      </c>
      <c r="B11754" s="7" t="s">
        <v>10980</v>
      </c>
      <c r="C11754" s="60" t="s">
        <v>410</v>
      </c>
      <c r="D11754" s="61">
        <v>26.73</v>
      </c>
      <c r="E11754" s="224">
        <v>0.62209999999999999</v>
      </c>
    </row>
    <row r="11755" spans="1:5" x14ac:dyDescent="0.2">
      <c r="A11755" s="223">
        <v>100720</v>
      </c>
      <c r="B11755" s="7" t="s">
        <v>10981</v>
      </c>
      <c r="C11755" s="60" t="s">
        <v>410</v>
      </c>
      <c r="D11755" s="61">
        <v>11.67</v>
      </c>
      <c r="E11755" s="224">
        <v>0.58099999999999996</v>
      </c>
    </row>
    <row r="11756" spans="1:5" x14ac:dyDescent="0.2">
      <c r="A11756" s="223">
        <v>100722</v>
      </c>
      <c r="B11756" s="7" t="s">
        <v>10982</v>
      </c>
      <c r="C11756" s="60" t="s">
        <v>410</v>
      </c>
      <c r="D11756" s="61">
        <v>26.46</v>
      </c>
      <c r="E11756" s="224">
        <v>0.80910000000000004</v>
      </c>
    </row>
    <row r="11757" spans="1:5" x14ac:dyDescent="0.2">
      <c r="A11757" s="223">
        <v>100719</v>
      </c>
      <c r="B11757" s="7" t="s">
        <v>10983</v>
      </c>
      <c r="C11757" s="60" t="s">
        <v>410</v>
      </c>
      <c r="D11757" s="61">
        <v>11.83</v>
      </c>
      <c r="E11757" s="224">
        <v>0.1691</v>
      </c>
    </row>
    <row r="11758" spans="1:5" x14ac:dyDescent="0.2">
      <c r="A11758" s="223">
        <v>100721</v>
      </c>
      <c r="B11758" s="7" t="s">
        <v>10984</v>
      </c>
      <c r="C11758" s="60" t="s">
        <v>410</v>
      </c>
      <c r="D11758" s="61">
        <v>27.28</v>
      </c>
      <c r="E11758" s="224">
        <v>0.60960000000000003</v>
      </c>
    </row>
    <row r="11759" spans="1:5" x14ac:dyDescent="0.2">
      <c r="A11759" s="223">
        <v>100724</v>
      </c>
      <c r="B11759" s="7" t="s">
        <v>10985</v>
      </c>
      <c r="C11759" s="60" t="s">
        <v>410</v>
      </c>
      <c r="D11759" s="61">
        <v>15.1</v>
      </c>
      <c r="E11759" s="224">
        <v>0.44900000000000001</v>
      </c>
    </row>
    <row r="11760" spans="1:5" x14ac:dyDescent="0.2">
      <c r="A11760" s="223">
        <v>100726</v>
      </c>
      <c r="B11760" s="7" t="s">
        <v>10986</v>
      </c>
      <c r="C11760" s="60" t="s">
        <v>410</v>
      </c>
      <c r="D11760" s="61">
        <v>29.79</v>
      </c>
      <c r="E11760" s="224">
        <v>0.71870000000000001</v>
      </c>
    </row>
    <row r="11761" spans="1:5" x14ac:dyDescent="0.2">
      <c r="A11761" s="223">
        <v>100723</v>
      </c>
      <c r="B11761" s="7" t="s">
        <v>10987</v>
      </c>
      <c r="C11761" s="60" t="s">
        <v>410</v>
      </c>
      <c r="D11761" s="61">
        <v>12.68</v>
      </c>
      <c r="E11761" s="224">
        <v>0.15770000000000001</v>
      </c>
    </row>
    <row r="11762" spans="1:5" x14ac:dyDescent="0.2">
      <c r="A11762" s="223">
        <v>100725</v>
      </c>
      <c r="B11762" s="7" t="s">
        <v>10988</v>
      </c>
      <c r="C11762" s="60" t="s">
        <v>410</v>
      </c>
      <c r="D11762" s="61">
        <v>27.56</v>
      </c>
      <c r="E11762" s="224">
        <v>0.60340000000000005</v>
      </c>
    </row>
    <row r="11763" spans="1:5" x14ac:dyDescent="0.2">
      <c r="A11763" s="223">
        <v>100752</v>
      </c>
      <c r="B11763" s="7" t="s">
        <v>10989</v>
      </c>
      <c r="C11763" s="60" t="s">
        <v>410</v>
      </c>
      <c r="D11763" s="61">
        <v>50.82</v>
      </c>
      <c r="E11763" s="224">
        <v>0.26700000000000002</v>
      </c>
    </row>
    <row r="11764" spans="1:5" x14ac:dyDescent="0.2">
      <c r="A11764" s="223">
        <v>100730</v>
      </c>
      <c r="B11764" s="7" t="s">
        <v>10990</v>
      </c>
      <c r="C11764" s="60" t="s">
        <v>410</v>
      </c>
      <c r="D11764" s="61">
        <v>25.41</v>
      </c>
      <c r="E11764" s="224">
        <v>0.26679999999999998</v>
      </c>
    </row>
    <row r="11765" spans="1:5" x14ac:dyDescent="0.2">
      <c r="A11765" s="223">
        <v>100751</v>
      </c>
      <c r="B11765" s="7" t="s">
        <v>10991</v>
      </c>
      <c r="C11765" s="60" t="s">
        <v>410</v>
      </c>
      <c r="D11765" s="61">
        <v>43.56</v>
      </c>
      <c r="E11765" s="224">
        <v>9.2100000000000001E-2</v>
      </c>
    </row>
    <row r="11766" spans="1:5" x14ac:dyDescent="0.2">
      <c r="A11766" s="223">
        <v>100729</v>
      </c>
      <c r="B11766" s="7" t="s">
        <v>10992</v>
      </c>
      <c r="C11766" s="60" t="s">
        <v>410</v>
      </c>
      <c r="D11766" s="61">
        <v>21.78</v>
      </c>
      <c r="E11766" s="224">
        <v>9.1800000000000007E-2</v>
      </c>
    </row>
    <row r="11767" spans="1:5" x14ac:dyDescent="0.2">
      <c r="A11767" s="223">
        <v>100728</v>
      </c>
      <c r="B11767" s="7" t="s">
        <v>10993</v>
      </c>
      <c r="C11767" s="60" t="s">
        <v>410</v>
      </c>
      <c r="D11767" s="61">
        <v>25.72</v>
      </c>
      <c r="E11767" s="224">
        <v>0.2636</v>
      </c>
    </row>
    <row r="11768" spans="1:5" x14ac:dyDescent="0.2">
      <c r="A11768" s="223">
        <v>100727</v>
      </c>
      <c r="B11768" s="7" t="s">
        <v>10994</v>
      </c>
      <c r="C11768" s="60" t="s">
        <v>410</v>
      </c>
      <c r="D11768" s="61">
        <v>28.48</v>
      </c>
      <c r="E11768" s="224">
        <v>7.0199999999999999E-2</v>
      </c>
    </row>
    <row r="11769" spans="1:5" x14ac:dyDescent="0.2">
      <c r="A11769" s="223">
        <v>102499</v>
      </c>
      <c r="B11769" s="7" t="s">
        <v>10995</v>
      </c>
      <c r="C11769" s="60" t="s">
        <v>410</v>
      </c>
      <c r="D11769" s="61">
        <v>3.98</v>
      </c>
      <c r="E11769" s="224">
        <v>0.43469999999999998</v>
      </c>
    </row>
    <row r="11770" spans="1:5" x14ac:dyDescent="0.2">
      <c r="A11770" s="223">
        <v>102505</v>
      </c>
      <c r="B11770" s="7" t="s">
        <v>10996</v>
      </c>
      <c r="C11770" s="60" t="s">
        <v>23</v>
      </c>
      <c r="D11770" s="61">
        <v>11.3</v>
      </c>
      <c r="E11770" s="224">
        <v>0.88759999999999994</v>
      </c>
    </row>
    <row r="11771" spans="1:5" x14ac:dyDescent="0.2">
      <c r="A11771" s="223">
        <v>102504</v>
      </c>
      <c r="B11771" s="7" t="s">
        <v>10997</v>
      </c>
      <c r="C11771" s="60" t="s">
        <v>23</v>
      </c>
      <c r="D11771" s="61">
        <v>11.05</v>
      </c>
      <c r="E11771" s="224">
        <v>0.90769999999999995</v>
      </c>
    </row>
    <row r="11772" spans="1:5" x14ac:dyDescent="0.2">
      <c r="A11772" s="223">
        <v>102506</v>
      </c>
      <c r="B11772" s="7" t="s">
        <v>10998</v>
      </c>
      <c r="C11772" s="60" t="s">
        <v>23</v>
      </c>
      <c r="D11772" s="61">
        <v>12.08</v>
      </c>
      <c r="E11772" s="224">
        <v>0.83030000000000004</v>
      </c>
    </row>
    <row r="11773" spans="1:5" x14ac:dyDescent="0.2">
      <c r="A11773" s="223">
        <v>102500</v>
      </c>
      <c r="B11773" s="7" t="s">
        <v>10999</v>
      </c>
      <c r="C11773" s="60" t="s">
        <v>23</v>
      </c>
      <c r="D11773" s="61">
        <v>4.99</v>
      </c>
      <c r="E11773" s="224">
        <v>0.69740000000000002</v>
      </c>
    </row>
    <row r="11774" spans="1:5" x14ac:dyDescent="0.2">
      <c r="A11774" s="223">
        <v>102507</v>
      </c>
      <c r="B11774" s="7" t="s">
        <v>11000</v>
      </c>
      <c r="C11774" s="60" t="s">
        <v>23</v>
      </c>
      <c r="D11774" s="61">
        <v>7.04</v>
      </c>
      <c r="E11774" s="224">
        <v>0.49430000000000002</v>
      </c>
    </row>
    <row r="11775" spans="1:5" x14ac:dyDescent="0.2">
      <c r="A11775" s="223">
        <v>102512</v>
      </c>
      <c r="B11775" s="7" t="s">
        <v>11001</v>
      </c>
      <c r="C11775" s="60" t="s">
        <v>23</v>
      </c>
      <c r="D11775" s="61">
        <v>6.71</v>
      </c>
      <c r="E11775" s="224">
        <v>0.40539999999999998</v>
      </c>
    </row>
    <row r="11776" spans="1:5" x14ac:dyDescent="0.2">
      <c r="A11776" s="223">
        <v>102501</v>
      </c>
      <c r="B11776" s="7" t="s">
        <v>11002</v>
      </c>
      <c r="C11776" s="60" t="s">
        <v>410</v>
      </c>
      <c r="D11776" s="61">
        <v>27.86</v>
      </c>
      <c r="E11776" s="224">
        <v>0.64970000000000006</v>
      </c>
    </row>
    <row r="11777" spans="1:5" x14ac:dyDescent="0.2">
      <c r="A11777" s="223">
        <v>102508</v>
      </c>
      <c r="B11777" s="7" t="s">
        <v>11003</v>
      </c>
      <c r="C11777" s="60" t="s">
        <v>410</v>
      </c>
      <c r="D11777" s="61">
        <v>48.92</v>
      </c>
      <c r="E11777" s="224">
        <v>0.37</v>
      </c>
    </row>
    <row r="11778" spans="1:5" x14ac:dyDescent="0.2">
      <c r="A11778" s="223">
        <v>102509</v>
      </c>
      <c r="B11778" s="7" t="s">
        <v>11004</v>
      </c>
      <c r="C11778" s="60" t="s">
        <v>410</v>
      </c>
      <c r="D11778" s="61">
        <v>30.1</v>
      </c>
      <c r="E11778" s="224">
        <v>0.50600000000000001</v>
      </c>
    </row>
    <row r="11779" spans="1:5" x14ac:dyDescent="0.2">
      <c r="A11779" s="223">
        <v>102498</v>
      </c>
      <c r="B11779" s="7" t="s">
        <v>11005</v>
      </c>
      <c r="C11779" s="60" t="s">
        <v>23</v>
      </c>
      <c r="D11779" s="61">
        <v>1.73</v>
      </c>
      <c r="E11779" s="224">
        <v>0.89600000000000002</v>
      </c>
    </row>
    <row r="11780" spans="1:5" x14ac:dyDescent="0.2">
      <c r="A11780" s="223">
        <v>102491</v>
      </c>
      <c r="B11780" s="7" t="s">
        <v>11006</v>
      </c>
      <c r="C11780" s="60" t="s">
        <v>410</v>
      </c>
      <c r="D11780" s="61">
        <v>22.58</v>
      </c>
      <c r="E11780" s="224">
        <v>0.51060000000000005</v>
      </c>
    </row>
    <row r="11781" spans="1:5" x14ac:dyDescent="0.2">
      <c r="A11781" s="223">
        <v>102492</v>
      </c>
      <c r="B11781" s="7" t="s">
        <v>11007</v>
      </c>
      <c r="C11781" s="60" t="s">
        <v>410</v>
      </c>
      <c r="D11781" s="61">
        <v>28.75</v>
      </c>
      <c r="E11781" s="224">
        <v>0.53220000000000001</v>
      </c>
    </row>
    <row r="11782" spans="1:5" x14ac:dyDescent="0.2">
      <c r="A11782" s="223">
        <v>102494</v>
      </c>
      <c r="B11782" s="7" t="s">
        <v>11008</v>
      </c>
      <c r="C11782" s="60" t="s">
        <v>410</v>
      </c>
      <c r="D11782" s="61">
        <v>67.52</v>
      </c>
      <c r="E11782" s="224">
        <v>0.17080000000000001</v>
      </c>
    </row>
    <row r="11783" spans="1:5" x14ac:dyDescent="0.2">
      <c r="A11783" s="223">
        <v>102496</v>
      </c>
      <c r="B11783" s="7" t="s">
        <v>11009</v>
      </c>
      <c r="C11783" s="60" t="s">
        <v>23</v>
      </c>
      <c r="D11783" s="61">
        <v>14.38</v>
      </c>
      <c r="E11783" s="224">
        <v>0.37830000000000003</v>
      </c>
    </row>
    <row r="11784" spans="1:5" x14ac:dyDescent="0.2">
      <c r="A11784" s="223">
        <v>102497</v>
      </c>
      <c r="B11784" s="7" t="s">
        <v>11010</v>
      </c>
      <c r="C11784" s="60" t="s">
        <v>23</v>
      </c>
      <c r="D11784" s="61">
        <v>5.59</v>
      </c>
      <c r="E11784" s="224">
        <v>0.64400000000000002</v>
      </c>
    </row>
    <row r="11785" spans="1:5" x14ac:dyDescent="0.2">
      <c r="A11785" s="223">
        <v>102520</v>
      </c>
      <c r="B11785" s="7" t="s">
        <v>11011</v>
      </c>
      <c r="C11785" s="60" t="s">
        <v>410</v>
      </c>
      <c r="D11785" s="61">
        <v>90.64</v>
      </c>
      <c r="E11785" s="224">
        <v>0.7974</v>
      </c>
    </row>
    <row r="11786" spans="1:5" x14ac:dyDescent="0.2">
      <c r="A11786" s="223">
        <v>102513</v>
      </c>
      <c r="B11786" s="7" t="s">
        <v>11012</v>
      </c>
      <c r="C11786" s="60" t="s">
        <v>410</v>
      </c>
      <c r="D11786" s="61">
        <v>53.05</v>
      </c>
      <c r="E11786" s="224">
        <v>0.75870000000000004</v>
      </c>
    </row>
    <row r="11787" spans="1:5" x14ac:dyDescent="0.2">
      <c r="A11787" s="223">
        <v>102489</v>
      </c>
      <c r="B11787" s="7" t="s">
        <v>11013</v>
      </c>
      <c r="C11787" s="60" t="s">
        <v>410</v>
      </c>
      <c r="D11787" s="61">
        <v>29.5</v>
      </c>
      <c r="E11787" s="224">
        <v>0.51149999999999995</v>
      </c>
    </row>
    <row r="11788" spans="1:5" x14ac:dyDescent="0.2">
      <c r="A11788" s="223">
        <v>102488</v>
      </c>
      <c r="B11788" s="7" t="s">
        <v>11014</v>
      </c>
      <c r="C11788" s="60" t="s">
        <v>410</v>
      </c>
      <c r="D11788" s="61">
        <v>3.95</v>
      </c>
      <c r="E11788" s="224">
        <v>0.97470000000000001</v>
      </c>
    </row>
    <row r="11789" spans="1:5" x14ac:dyDescent="0.2">
      <c r="A11789" s="223">
        <v>101746</v>
      </c>
      <c r="B11789" s="7" t="s">
        <v>13116</v>
      </c>
      <c r="C11789" s="60" t="s">
        <v>410</v>
      </c>
      <c r="D11789" s="61">
        <v>457.78</v>
      </c>
      <c r="E11789" s="224">
        <v>4.3200000000000002E-2</v>
      </c>
    </row>
    <row r="11790" spans="1:5" x14ac:dyDescent="0.2">
      <c r="A11790" s="223">
        <v>106788</v>
      </c>
      <c r="B11790" s="7" t="s">
        <v>13117</v>
      </c>
      <c r="C11790" s="60" t="s">
        <v>410</v>
      </c>
      <c r="D11790" s="61">
        <v>33.090000000000003</v>
      </c>
      <c r="E11790" s="224">
        <v>0.55389999999999995</v>
      </c>
    </row>
    <row r="11791" spans="1:5" x14ac:dyDescent="0.2">
      <c r="A11791" s="223">
        <v>106789</v>
      </c>
      <c r="B11791" s="7" t="s">
        <v>13118</v>
      </c>
      <c r="C11791" s="60" t="s">
        <v>410</v>
      </c>
      <c r="D11791" s="61">
        <v>31.19</v>
      </c>
      <c r="E11791" s="224">
        <v>0.52680000000000005</v>
      </c>
    </row>
    <row r="11792" spans="1:5" x14ac:dyDescent="0.2">
      <c r="A11792" s="223">
        <v>98679</v>
      </c>
      <c r="B11792" s="7" t="s">
        <v>13119</v>
      </c>
      <c r="C11792" s="60" t="s">
        <v>410</v>
      </c>
      <c r="D11792" s="61">
        <v>37.270000000000003</v>
      </c>
      <c r="E11792" s="224">
        <v>0.55220000000000002</v>
      </c>
    </row>
    <row r="11793" spans="1:5" x14ac:dyDescent="0.2">
      <c r="A11793" s="223">
        <v>98680</v>
      </c>
      <c r="B11793" s="7" t="s">
        <v>13120</v>
      </c>
      <c r="C11793" s="60" t="s">
        <v>410</v>
      </c>
      <c r="D11793" s="61">
        <v>46.19</v>
      </c>
      <c r="E11793" s="224">
        <v>0.5131</v>
      </c>
    </row>
    <row r="11794" spans="1:5" x14ac:dyDescent="0.2">
      <c r="A11794" s="223">
        <v>101749</v>
      </c>
      <c r="B11794" s="7" t="s">
        <v>13121</v>
      </c>
      <c r="C11794" s="60" t="s">
        <v>410</v>
      </c>
      <c r="D11794" s="61">
        <v>53.48</v>
      </c>
      <c r="E11794" s="224">
        <v>0.49070000000000003</v>
      </c>
    </row>
    <row r="11795" spans="1:5" x14ac:dyDescent="0.2">
      <c r="A11795" s="223">
        <v>98681</v>
      </c>
      <c r="B11795" s="7" t="s">
        <v>13122</v>
      </c>
      <c r="C11795" s="60" t="s">
        <v>410</v>
      </c>
      <c r="D11795" s="61">
        <v>33.020000000000003</v>
      </c>
      <c r="E11795" s="224">
        <v>0.50790000000000002</v>
      </c>
    </row>
    <row r="11796" spans="1:5" x14ac:dyDescent="0.2">
      <c r="A11796" s="223">
        <v>98682</v>
      </c>
      <c r="B11796" s="7" t="s">
        <v>13123</v>
      </c>
      <c r="C11796" s="60" t="s">
        <v>410</v>
      </c>
      <c r="D11796" s="61">
        <v>41.94</v>
      </c>
      <c r="E11796" s="224">
        <v>0.47420000000000001</v>
      </c>
    </row>
    <row r="11797" spans="1:5" x14ac:dyDescent="0.2">
      <c r="A11797" s="223">
        <v>101750</v>
      </c>
      <c r="B11797" s="7" t="s">
        <v>13124</v>
      </c>
      <c r="C11797" s="60" t="s">
        <v>410</v>
      </c>
      <c r="D11797" s="61">
        <v>49.23</v>
      </c>
      <c r="E11797" s="224">
        <v>0.4556</v>
      </c>
    </row>
    <row r="11798" spans="1:5" x14ac:dyDescent="0.2">
      <c r="A11798" s="223">
        <v>101737</v>
      </c>
      <c r="B11798" s="7" t="s">
        <v>13125</v>
      </c>
      <c r="C11798" s="60" t="s">
        <v>410</v>
      </c>
      <c r="D11798" s="61">
        <v>114.71</v>
      </c>
      <c r="E11798" s="224">
        <v>0.18179999999999999</v>
      </c>
    </row>
    <row r="11799" spans="1:5" x14ac:dyDescent="0.2">
      <c r="A11799" s="223">
        <v>101735</v>
      </c>
      <c r="B11799" s="7" t="s">
        <v>13126</v>
      </c>
      <c r="C11799" s="60" t="s">
        <v>410</v>
      </c>
      <c r="D11799" s="61">
        <v>375.14</v>
      </c>
      <c r="E11799" s="224">
        <v>8.0199999999999994E-2</v>
      </c>
    </row>
    <row r="11800" spans="1:5" x14ac:dyDescent="0.2">
      <c r="A11800" s="223">
        <v>101734</v>
      </c>
      <c r="B11800" s="7" t="s">
        <v>13127</v>
      </c>
      <c r="C11800" s="60" t="s">
        <v>410</v>
      </c>
      <c r="D11800" s="61">
        <v>366.57</v>
      </c>
      <c r="E11800" s="224">
        <v>8.2100000000000006E-2</v>
      </c>
    </row>
    <row r="11801" spans="1:5" x14ac:dyDescent="0.2">
      <c r="A11801" s="223">
        <v>101736</v>
      </c>
      <c r="B11801" s="7" t="s">
        <v>13128</v>
      </c>
      <c r="C11801" s="60" t="s">
        <v>410</v>
      </c>
      <c r="D11801" s="61">
        <v>97.76</v>
      </c>
      <c r="E11801" s="224">
        <v>0.21329999999999999</v>
      </c>
    </row>
    <row r="11802" spans="1:5" x14ac:dyDescent="0.2">
      <c r="A11802" s="223">
        <v>101733</v>
      </c>
      <c r="B11802" s="7" t="s">
        <v>13129</v>
      </c>
      <c r="C11802" s="60" t="s">
        <v>410</v>
      </c>
      <c r="D11802" s="61">
        <v>248.49</v>
      </c>
      <c r="E11802" s="224">
        <v>0.1211</v>
      </c>
    </row>
    <row r="11803" spans="1:5" x14ac:dyDescent="0.2">
      <c r="A11803" s="223">
        <v>104162</v>
      </c>
      <c r="B11803" s="7" t="s">
        <v>13130</v>
      </c>
      <c r="C11803" s="60" t="s">
        <v>410</v>
      </c>
      <c r="D11803" s="61">
        <v>116.26</v>
      </c>
      <c r="E11803" s="224">
        <v>0.4173</v>
      </c>
    </row>
    <row r="11804" spans="1:5" x14ac:dyDescent="0.2">
      <c r="A11804" s="223">
        <v>98671</v>
      </c>
      <c r="B11804" s="7" t="s">
        <v>13131</v>
      </c>
      <c r="C11804" s="60" t="s">
        <v>410</v>
      </c>
      <c r="D11804" s="61">
        <v>456.05</v>
      </c>
      <c r="E11804" s="224">
        <v>9.4200000000000006E-2</v>
      </c>
    </row>
    <row r="11805" spans="1:5" x14ac:dyDescent="0.2">
      <c r="A11805" s="223">
        <v>101726</v>
      </c>
      <c r="B11805" s="7" t="s">
        <v>13132</v>
      </c>
      <c r="C11805" s="60" t="s">
        <v>410</v>
      </c>
      <c r="D11805" s="61">
        <v>204.16</v>
      </c>
      <c r="E11805" s="224">
        <v>0.42820000000000003</v>
      </c>
    </row>
    <row r="11806" spans="1:5" x14ac:dyDescent="0.2">
      <c r="A11806" s="223">
        <v>101725</v>
      </c>
      <c r="B11806" s="7" t="s">
        <v>13133</v>
      </c>
      <c r="C11806" s="60" t="s">
        <v>410</v>
      </c>
      <c r="D11806" s="61">
        <v>281.35000000000002</v>
      </c>
      <c r="E11806" s="224">
        <v>0.58509999999999995</v>
      </c>
    </row>
    <row r="11807" spans="1:5" x14ac:dyDescent="0.2">
      <c r="A11807" s="223">
        <v>98672</v>
      </c>
      <c r="B11807" s="7" t="s">
        <v>13134</v>
      </c>
      <c r="C11807" s="60" t="s">
        <v>410</v>
      </c>
      <c r="D11807" s="61">
        <v>762.04</v>
      </c>
      <c r="E11807" s="224">
        <v>5.6300000000000003E-2</v>
      </c>
    </row>
    <row r="11808" spans="1:5" x14ac:dyDescent="0.2">
      <c r="A11808" s="223">
        <v>101732</v>
      </c>
      <c r="B11808" s="7" t="s">
        <v>13135</v>
      </c>
      <c r="C11808" s="60" t="s">
        <v>410</v>
      </c>
      <c r="D11808" s="61">
        <v>125.82</v>
      </c>
      <c r="E11808" s="224">
        <v>0.32279999999999998</v>
      </c>
    </row>
    <row r="11809" spans="1:5" x14ac:dyDescent="0.2">
      <c r="A11809" s="223">
        <v>101731</v>
      </c>
      <c r="B11809" s="7" t="s">
        <v>13136</v>
      </c>
      <c r="C11809" s="60" t="s">
        <v>410</v>
      </c>
      <c r="D11809" s="61">
        <v>384.05</v>
      </c>
      <c r="E11809" s="224">
        <v>0.1898</v>
      </c>
    </row>
    <row r="11810" spans="1:5" x14ac:dyDescent="0.2">
      <c r="A11810" s="223">
        <v>101751</v>
      </c>
      <c r="B11810" s="7" t="s">
        <v>13137</v>
      </c>
      <c r="C11810" s="60" t="s">
        <v>410</v>
      </c>
      <c r="D11810" s="61">
        <v>316.69</v>
      </c>
      <c r="E11810" s="224">
        <v>8.7800000000000003E-2</v>
      </c>
    </row>
    <row r="11811" spans="1:5" x14ac:dyDescent="0.2">
      <c r="A11811" s="223">
        <v>101729</v>
      </c>
      <c r="B11811" s="7" t="s">
        <v>13138</v>
      </c>
      <c r="C11811" s="60" t="s">
        <v>410</v>
      </c>
      <c r="D11811" s="61">
        <v>313.94</v>
      </c>
      <c r="E11811" s="224">
        <v>7.9899999999999999E-2</v>
      </c>
    </row>
    <row r="11812" spans="1:5" x14ac:dyDescent="0.2">
      <c r="A11812" s="223">
        <v>101094</v>
      </c>
      <c r="B11812" s="7" t="s">
        <v>13139</v>
      </c>
      <c r="C11812" s="60" t="s">
        <v>23</v>
      </c>
      <c r="D11812" s="61">
        <v>177.08</v>
      </c>
      <c r="E11812" s="224">
        <v>0.27300000000000002</v>
      </c>
    </row>
    <row r="11813" spans="1:5" x14ac:dyDescent="0.2">
      <c r="A11813" s="223">
        <v>101727</v>
      </c>
      <c r="B11813" s="7" t="s">
        <v>13140</v>
      </c>
      <c r="C11813" s="60" t="s">
        <v>410</v>
      </c>
      <c r="D11813" s="61">
        <v>167.31</v>
      </c>
      <c r="E11813" s="224">
        <v>3.2000000000000001E-2</v>
      </c>
    </row>
    <row r="11814" spans="1:5" x14ac:dyDescent="0.2">
      <c r="A11814" s="223">
        <v>106790</v>
      </c>
      <c r="B11814" s="7" t="s">
        <v>13141</v>
      </c>
      <c r="C11814" s="60" t="s">
        <v>410</v>
      </c>
      <c r="D11814" s="61">
        <v>180.44</v>
      </c>
      <c r="E11814" s="224">
        <v>6.5699999999999995E-2</v>
      </c>
    </row>
    <row r="11815" spans="1:5" x14ac:dyDescent="0.2">
      <c r="A11815" s="223">
        <v>106792</v>
      </c>
      <c r="B11815" s="7" t="s">
        <v>13142</v>
      </c>
      <c r="C11815" s="60" t="s">
        <v>410</v>
      </c>
      <c r="D11815" s="61">
        <v>3.92</v>
      </c>
      <c r="E11815" s="224">
        <v>0.59950000000000003</v>
      </c>
    </row>
    <row r="11816" spans="1:5" x14ac:dyDescent="0.2">
      <c r="A11816" s="223">
        <v>101748</v>
      </c>
      <c r="B11816" s="7" t="s">
        <v>13143</v>
      </c>
      <c r="C11816" s="60" t="s">
        <v>410</v>
      </c>
      <c r="D11816" s="61">
        <v>3.83</v>
      </c>
      <c r="E11816" s="224">
        <v>0.96340000000000003</v>
      </c>
    </row>
    <row r="11817" spans="1:5" x14ac:dyDescent="0.2">
      <c r="A11817" s="223">
        <v>106791</v>
      </c>
      <c r="B11817" s="7" t="s">
        <v>13144</v>
      </c>
      <c r="C11817" s="60" t="s">
        <v>410</v>
      </c>
      <c r="D11817" s="61">
        <v>429.83</v>
      </c>
      <c r="E11817" s="224">
        <v>0.1206</v>
      </c>
    </row>
    <row r="11818" spans="1:5" x14ac:dyDescent="0.2">
      <c r="A11818" s="223">
        <v>101742</v>
      </c>
      <c r="B11818" s="7" t="s">
        <v>13145</v>
      </c>
      <c r="C11818" s="60" t="s">
        <v>23</v>
      </c>
      <c r="D11818" s="61">
        <v>51.01</v>
      </c>
      <c r="E11818" s="224">
        <v>0.38890000000000002</v>
      </c>
    </row>
    <row r="11819" spans="1:5" x14ac:dyDescent="0.2">
      <c r="A11819" s="223">
        <v>101740</v>
      </c>
      <c r="B11819" s="7" t="s">
        <v>13146</v>
      </c>
      <c r="C11819" s="60" t="s">
        <v>23</v>
      </c>
      <c r="D11819" s="61">
        <v>56.66</v>
      </c>
      <c r="E11819" s="224">
        <v>0.61450000000000005</v>
      </c>
    </row>
    <row r="11820" spans="1:5" x14ac:dyDescent="0.2">
      <c r="A11820" s="223">
        <v>98685</v>
      </c>
      <c r="B11820" s="7" t="s">
        <v>13147</v>
      </c>
      <c r="C11820" s="60" t="s">
        <v>23</v>
      </c>
      <c r="D11820" s="61">
        <v>88.58</v>
      </c>
      <c r="E11820" s="224">
        <v>0.1895</v>
      </c>
    </row>
    <row r="11821" spans="1:5" x14ac:dyDescent="0.2">
      <c r="A11821" s="223">
        <v>98686</v>
      </c>
      <c r="B11821" s="7" t="s">
        <v>13148</v>
      </c>
      <c r="C11821" s="60" t="s">
        <v>23</v>
      </c>
      <c r="D11821" s="61">
        <v>57.21</v>
      </c>
      <c r="E11821" s="224">
        <v>0.77780000000000005</v>
      </c>
    </row>
    <row r="11822" spans="1:5" x14ac:dyDescent="0.2">
      <c r="A11822" s="223">
        <v>101738</v>
      </c>
      <c r="B11822" s="7" t="s">
        <v>13149</v>
      </c>
      <c r="C11822" s="60" t="s">
        <v>23</v>
      </c>
      <c r="D11822" s="61">
        <v>35.020000000000003</v>
      </c>
      <c r="E11822" s="224">
        <v>7.8E-2</v>
      </c>
    </row>
    <row r="11823" spans="1:5" x14ac:dyDescent="0.2">
      <c r="A11823" s="223">
        <v>101739</v>
      </c>
      <c r="B11823" s="7" t="s">
        <v>13150</v>
      </c>
      <c r="C11823" s="60" t="s">
        <v>23</v>
      </c>
      <c r="D11823" s="61">
        <v>48.5</v>
      </c>
      <c r="E11823" s="224">
        <v>0.38800000000000001</v>
      </c>
    </row>
    <row r="11824" spans="1:5" x14ac:dyDescent="0.2">
      <c r="A11824" s="223">
        <v>101741</v>
      </c>
      <c r="B11824" s="7" t="s">
        <v>13151</v>
      </c>
      <c r="C11824" s="60" t="s">
        <v>23</v>
      </c>
      <c r="D11824" s="61">
        <v>49.77</v>
      </c>
      <c r="E11824" s="224">
        <v>0.87039999999999995</v>
      </c>
    </row>
    <row r="11825" spans="1:5" x14ac:dyDescent="0.2">
      <c r="A11825" s="223">
        <v>98697</v>
      </c>
      <c r="B11825" s="7" t="s">
        <v>13152</v>
      </c>
      <c r="C11825" s="60" t="s">
        <v>23</v>
      </c>
      <c r="D11825" s="61">
        <v>93.05</v>
      </c>
      <c r="E11825" s="224">
        <v>0.1804</v>
      </c>
    </row>
    <row r="11826" spans="1:5" x14ac:dyDescent="0.2">
      <c r="A11826" s="223">
        <v>98688</v>
      </c>
      <c r="B11826" s="7" t="s">
        <v>13153</v>
      </c>
      <c r="C11826" s="60" t="s">
        <v>23</v>
      </c>
      <c r="D11826" s="61">
        <v>55.32</v>
      </c>
      <c r="E11826" s="224">
        <v>5.1700000000000003E-2</v>
      </c>
    </row>
    <row r="11827" spans="1:5" x14ac:dyDescent="0.2">
      <c r="A11827" s="223">
        <v>98689</v>
      </c>
      <c r="B11827" s="7" t="s">
        <v>13154</v>
      </c>
      <c r="C11827" s="60" t="s">
        <v>23</v>
      </c>
      <c r="D11827" s="61">
        <v>133.61000000000001</v>
      </c>
      <c r="E11827" s="224">
        <v>0.2717</v>
      </c>
    </row>
    <row r="11828" spans="1:5" x14ac:dyDescent="0.2">
      <c r="A11828" s="223">
        <v>98695</v>
      </c>
      <c r="B11828" s="7" t="s">
        <v>13155</v>
      </c>
      <c r="C11828" s="60" t="s">
        <v>23</v>
      </c>
      <c r="D11828" s="61">
        <v>146.36000000000001</v>
      </c>
      <c r="E11828" s="224">
        <v>0.248</v>
      </c>
    </row>
    <row r="11829" spans="1:5" x14ac:dyDescent="0.2">
      <c r="A11829" s="223">
        <v>100606</v>
      </c>
      <c r="B11829" s="7" t="s">
        <v>11015</v>
      </c>
      <c r="C11829" s="60" t="s">
        <v>43</v>
      </c>
      <c r="D11829" s="61">
        <v>1686.94</v>
      </c>
      <c r="E11829" s="224">
        <v>0.42409999999999998</v>
      </c>
    </row>
    <row r="11830" spans="1:5" x14ac:dyDescent="0.2">
      <c r="A11830" s="223">
        <v>100604</v>
      </c>
      <c r="B11830" s="7" t="s">
        <v>11016</v>
      </c>
      <c r="C11830" s="60" t="s">
        <v>43</v>
      </c>
      <c r="D11830" s="61">
        <v>766.24</v>
      </c>
      <c r="E11830" s="224">
        <v>0.30669999999999997</v>
      </c>
    </row>
    <row r="11831" spans="1:5" x14ac:dyDescent="0.2">
      <c r="A11831" s="223">
        <v>100605</v>
      </c>
      <c r="B11831" s="7" t="s">
        <v>11017</v>
      </c>
      <c r="C11831" s="60" t="s">
        <v>43</v>
      </c>
      <c r="D11831" s="61">
        <v>1146.0999999999999</v>
      </c>
      <c r="E11831" s="224">
        <v>0.37669999999999998</v>
      </c>
    </row>
    <row r="11832" spans="1:5" x14ac:dyDescent="0.2">
      <c r="A11832" s="223">
        <v>100580</v>
      </c>
      <c r="B11832" s="7" t="s">
        <v>11018</v>
      </c>
      <c r="C11832" s="60" t="s">
        <v>43</v>
      </c>
      <c r="D11832" s="61">
        <v>700.28</v>
      </c>
      <c r="E11832" s="224">
        <v>0.35249999999999998</v>
      </c>
    </row>
    <row r="11833" spans="1:5" x14ac:dyDescent="0.2">
      <c r="A11833" s="223">
        <v>100579</v>
      </c>
      <c r="B11833" s="7" t="s">
        <v>11019</v>
      </c>
      <c r="C11833" s="60" t="s">
        <v>43</v>
      </c>
      <c r="D11833" s="61">
        <v>650.48</v>
      </c>
      <c r="E11833" s="224">
        <v>0.31009999999999999</v>
      </c>
    </row>
    <row r="11834" spans="1:5" x14ac:dyDescent="0.2">
      <c r="A11834" s="223">
        <v>100609</v>
      </c>
      <c r="B11834" s="7" t="s">
        <v>11020</v>
      </c>
      <c r="C11834" s="60" t="s">
        <v>43</v>
      </c>
      <c r="D11834" s="61">
        <v>1717.61</v>
      </c>
      <c r="E11834" s="224">
        <v>0.42470000000000002</v>
      </c>
    </row>
    <row r="11835" spans="1:5" x14ac:dyDescent="0.2">
      <c r="A11835" s="223">
        <v>100607</v>
      </c>
      <c r="B11835" s="7" t="s">
        <v>11021</v>
      </c>
      <c r="C11835" s="60" t="s">
        <v>43</v>
      </c>
      <c r="D11835" s="61">
        <v>785.43</v>
      </c>
      <c r="E11835" s="224">
        <v>0.3024</v>
      </c>
    </row>
    <row r="11836" spans="1:5" x14ac:dyDescent="0.2">
      <c r="A11836" s="223">
        <v>100608</v>
      </c>
      <c r="B11836" s="7" t="s">
        <v>11022</v>
      </c>
      <c r="C11836" s="60" t="s">
        <v>43</v>
      </c>
      <c r="D11836" s="61">
        <v>1169.53</v>
      </c>
      <c r="E11836" s="224">
        <v>0.37490000000000001</v>
      </c>
    </row>
    <row r="11837" spans="1:5" x14ac:dyDescent="0.2">
      <c r="A11837" s="223">
        <v>100582</v>
      </c>
      <c r="B11837" s="7" t="s">
        <v>11023</v>
      </c>
      <c r="C11837" s="60" t="s">
        <v>43</v>
      </c>
      <c r="D11837" s="61">
        <v>763.17</v>
      </c>
      <c r="E11837" s="224">
        <v>0.37709999999999999</v>
      </c>
    </row>
    <row r="11838" spans="1:5" x14ac:dyDescent="0.2">
      <c r="A11838" s="223">
        <v>100581</v>
      </c>
      <c r="B11838" s="7" t="s">
        <v>11024</v>
      </c>
      <c r="C11838" s="60" t="s">
        <v>43</v>
      </c>
      <c r="D11838" s="61">
        <v>674.91</v>
      </c>
      <c r="E11838" s="224">
        <v>0.30649999999999999</v>
      </c>
    </row>
    <row r="11839" spans="1:5" x14ac:dyDescent="0.2">
      <c r="A11839" s="223">
        <v>100613</v>
      </c>
      <c r="B11839" s="7" t="s">
        <v>11025</v>
      </c>
      <c r="C11839" s="60" t="s">
        <v>43</v>
      </c>
      <c r="D11839" s="61">
        <v>1748.1</v>
      </c>
      <c r="E11839" s="224">
        <v>0.42509999999999998</v>
      </c>
    </row>
    <row r="11840" spans="1:5" x14ac:dyDescent="0.2">
      <c r="A11840" s="223">
        <v>100610</v>
      </c>
      <c r="B11840" s="7" t="s">
        <v>11026</v>
      </c>
      <c r="C11840" s="60" t="s">
        <v>43</v>
      </c>
      <c r="D11840" s="61">
        <v>804.21</v>
      </c>
      <c r="E11840" s="224">
        <v>0.29809999999999998</v>
      </c>
    </row>
    <row r="11841" spans="1:5" x14ac:dyDescent="0.2">
      <c r="A11841" s="223">
        <v>100611</v>
      </c>
      <c r="B11841" s="7" t="s">
        <v>11027</v>
      </c>
      <c r="C11841" s="60" t="s">
        <v>43</v>
      </c>
      <c r="D11841" s="61">
        <v>976.82</v>
      </c>
      <c r="E11841" s="224">
        <v>0.3387</v>
      </c>
    </row>
    <row r="11842" spans="1:5" x14ac:dyDescent="0.2">
      <c r="A11842" s="223">
        <v>100612</v>
      </c>
      <c r="B11842" s="7" t="s">
        <v>11028</v>
      </c>
      <c r="C11842" s="60" t="s">
        <v>43</v>
      </c>
      <c r="D11842" s="61">
        <v>1192.56</v>
      </c>
      <c r="E11842" s="224">
        <v>0.373</v>
      </c>
    </row>
    <row r="11843" spans="1:5" x14ac:dyDescent="0.2">
      <c r="A11843" s="223">
        <v>100584</v>
      </c>
      <c r="B11843" s="7" t="s">
        <v>11029</v>
      </c>
      <c r="C11843" s="60" t="s">
        <v>43</v>
      </c>
      <c r="D11843" s="61">
        <v>754.88</v>
      </c>
      <c r="E11843" s="224">
        <v>0.34739999999999999</v>
      </c>
    </row>
    <row r="11844" spans="1:5" x14ac:dyDescent="0.2">
      <c r="A11844" s="223">
        <v>100583</v>
      </c>
      <c r="B11844" s="7" t="s">
        <v>11030</v>
      </c>
      <c r="C11844" s="60" t="s">
        <v>43</v>
      </c>
      <c r="D11844" s="61">
        <v>700.88</v>
      </c>
      <c r="E11844" s="224">
        <v>0.30420000000000003</v>
      </c>
    </row>
    <row r="11845" spans="1:5" x14ac:dyDescent="0.2">
      <c r="A11845" s="223">
        <v>100616</v>
      </c>
      <c r="B11845" s="7" t="s">
        <v>11031</v>
      </c>
      <c r="C11845" s="60" t="s">
        <v>43</v>
      </c>
      <c r="D11845" s="61">
        <v>1811.93</v>
      </c>
      <c r="E11845" s="224">
        <v>0.42670000000000002</v>
      </c>
    </row>
    <row r="11846" spans="1:5" x14ac:dyDescent="0.2">
      <c r="A11846" s="223">
        <v>100614</v>
      </c>
      <c r="B11846" s="7" t="s">
        <v>11032</v>
      </c>
      <c r="C11846" s="60" t="s">
        <v>43</v>
      </c>
      <c r="D11846" s="61">
        <v>1018.04</v>
      </c>
      <c r="E11846" s="224">
        <v>0.33310000000000001</v>
      </c>
    </row>
    <row r="11847" spans="1:5" x14ac:dyDescent="0.2">
      <c r="A11847" s="223">
        <v>100615</v>
      </c>
      <c r="B11847" s="7" t="s">
        <v>11033</v>
      </c>
      <c r="C11847" s="60" t="s">
        <v>43</v>
      </c>
      <c r="D11847" s="61">
        <v>1238.5</v>
      </c>
      <c r="E11847" s="224">
        <v>0.36969999999999997</v>
      </c>
    </row>
    <row r="11848" spans="1:5" x14ac:dyDescent="0.2">
      <c r="A11848" s="223">
        <v>100586</v>
      </c>
      <c r="B11848" s="7" t="s">
        <v>11034</v>
      </c>
      <c r="C11848" s="60" t="s">
        <v>43</v>
      </c>
      <c r="D11848" s="61">
        <v>837.82</v>
      </c>
      <c r="E11848" s="224">
        <v>0.36120000000000002</v>
      </c>
    </row>
    <row r="11849" spans="1:5" x14ac:dyDescent="0.2">
      <c r="A11849" s="223">
        <v>100585</v>
      </c>
      <c r="B11849" s="7" t="s">
        <v>11035</v>
      </c>
      <c r="C11849" s="60" t="s">
        <v>43</v>
      </c>
      <c r="D11849" s="61">
        <v>751.48</v>
      </c>
      <c r="E11849" s="224">
        <v>0.29949999999999999</v>
      </c>
    </row>
    <row r="11850" spans="1:5" x14ac:dyDescent="0.2">
      <c r="A11850" s="223">
        <v>100618</v>
      </c>
      <c r="B11850" s="7" t="s">
        <v>11036</v>
      </c>
      <c r="C11850" s="60" t="s">
        <v>43</v>
      </c>
      <c r="D11850" s="61">
        <v>1880.63</v>
      </c>
      <c r="E11850" s="224">
        <v>0.42580000000000001</v>
      </c>
    </row>
    <row r="11851" spans="1:5" x14ac:dyDescent="0.2">
      <c r="A11851" s="223">
        <v>100617</v>
      </c>
      <c r="B11851" s="7" t="s">
        <v>11037</v>
      </c>
      <c r="C11851" s="60" t="s">
        <v>43</v>
      </c>
      <c r="D11851" s="61">
        <v>1284.3900000000001</v>
      </c>
      <c r="E11851" s="224">
        <v>0.36670000000000003</v>
      </c>
    </row>
    <row r="11852" spans="1:5" x14ac:dyDescent="0.2">
      <c r="A11852" s="223">
        <v>100588</v>
      </c>
      <c r="B11852" s="7" t="s">
        <v>11038</v>
      </c>
      <c r="C11852" s="60" t="s">
        <v>43</v>
      </c>
      <c r="D11852" s="61">
        <v>870.85</v>
      </c>
      <c r="E11852" s="224">
        <v>0.34310000000000002</v>
      </c>
    </row>
    <row r="11853" spans="1:5" x14ac:dyDescent="0.2">
      <c r="A11853" s="223">
        <v>100587</v>
      </c>
      <c r="B11853" s="7" t="s">
        <v>11039</v>
      </c>
      <c r="C11853" s="60" t="s">
        <v>43</v>
      </c>
      <c r="D11853" s="61">
        <v>803.87</v>
      </c>
      <c r="E11853" s="224">
        <v>0.29659999999999997</v>
      </c>
    </row>
    <row r="11854" spans="1:5" x14ac:dyDescent="0.2">
      <c r="A11854" s="223">
        <v>100590</v>
      </c>
      <c r="B11854" s="7" t="s">
        <v>11040</v>
      </c>
      <c r="C11854" s="60" t="s">
        <v>43</v>
      </c>
      <c r="D11854" s="61">
        <v>941.07</v>
      </c>
      <c r="E11854" s="224">
        <v>0.37030000000000002</v>
      </c>
    </row>
    <row r="11855" spans="1:5" x14ac:dyDescent="0.2">
      <c r="A11855" s="223">
        <v>100589</v>
      </c>
      <c r="B11855" s="7" t="s">
        <v>11041</v>
      </c>
      <c r="C11855" s="60" t="s">
        <v>43</v>
      </c>
      <c r="D11855" s="61">
        <v>874.63</v>
      </c>
      <c r="E11855" s="224">
        <v>0.3286</v>
      </c>
    </row>
    <row r="11856" spans="1:5" x14ac:dyDescent="0.2">
      <c r="A11856" s="223">
        <v>100592</v>
      </c>
      <c r="B11856" s="7" t="s">
        <v>11042</v>
      </c>
      <c r="C11856" s="60" t="s">
        <v>43</v>
      </c>
      <c r="D11856" s="61">
        <v>928.84</v>
      </c>
      <c r="E11856" s="224">
        <v>0.34160000000000001</v>
      </c>
    </row>
    <row r="11857" spans="1:5" x14ac:dyDescent="0.2">
      <c r="A11857" s="223">
        <v>100591</v>
      </c>
      <c r="B11857" s="7" t="s">
        <v>11043</v>
      </c>
      <c r="C11857" s="60" t="s">
        <v>43</v>
      </c>
      <c r="D11857" s="61">
        <v>857.43</v>
      </c>
      <c r="E11857" s="224">
        <v>0.2949</v>
      </c>
    </row>
    <row r="11858" spans="1:5" x14ac:dyDescent="0.2">
      <c r="A11858" s="223">
        <v>100594</v>
      </c>
      <c r="B11858" s="7" t="s">
        <v>11044</v>
      </c>
      <c r="C11858" s="60" t="s">
        <v>43</v>
      </c>
      <c r="D11858" s="61">
        <v>1022.56</v>
      </c>
      <c r="E11858" s="224">
        <v>0.35920000000000002</v>
      </c>
    </row>
    <row r="11859" spans="1:5" x14ac:dyDescent="0.2">
      <c r="A11859" s="223">
        <v>100593</v>
      </c>
      <c r="B11859" s="7" t="s">
        <v>11045</v>
      </c>
      <c r="C11859" s="60" t="s">
        <v>43</v>
      </c>
      <c r="D11859" s="61">
        <v>928.94</v>
      </c>
      <c r="E11859" s="224">
        <v>0.30470000000000003</v>
      </c>
    </row>
    <row r="11860" spans="1:5" x14ac:dyDescent="0.2">
      <c r="A11860" s="223">
        <v>100596</v>
      </c>
      <c r="B11860" s="7" t="s">
        <v>11046</v>
      </c>
      <c r="C11860" s="60" t="s">
        <v>43</v>
      </c>
      <c r="D11860" s="61">
        <v>1221.69</v>
      </c>
      <c r="E11860" s="224">
        <v>0.36420000000000002</v>
      </c>
    </row>
    <row r="11861" spans="1:5" x14ac:dyDescent="0.2">
      <c r="A11861" s="223">
        <v>100595</v>
      </c>
      <c r="B11861" s="7" t="s">
        <v>11047</v>
      </c>
      <c r="C11861" s="60" t="s">
        <v>43</v>
      </c>
      <c r="D11861" s="61">
        <v>1095.08</v>
      </c>
      <c r="E11861" s="224">
        <v>0.30349999999999999</v>
      </c>
    </row>
    <row r="11862" spans="1:5" x14ac:dyDescent="0.2">
      <c r="A11862" s="223">
        <v>100598</v>
      </c>
      <c r="B11862" s="7" t="s">
        <v>11048</v>
      </c>
      <c r="C11862" s="60" t="s">
        <v>43</v>
      </c>
      <c r="D11862" s="61">
        <v>1353.56</v>
      </c>
      <c r="E11862" s="224">
        <v>0.36709999999999998</v>
      </c>
    </row>
    <row r="11863" spans="1:5" x14ac:dyDescent="0.2">
      <c r="A11863" s="223">
        <v>100597</v>
      </c>
      <c r="B11863" s="7" t="s">
        <v>11049</v>
      </c>
      <c r="C11863" s="60" t="s">
        <v>43</v>
      </c>
      <c r="D11863" s="61">
        <v>1248.95</v>
      </c>
      <c r="E11863" s="224">
        <v>0.32350000000000001</v>
      </c>
    </row>
    <row r="11864" spans="1:5" x14ac:dyDescent="0.2">
      <c r="A11864" s="223">
        <v>100603</v>
      </c>
      <c r="B11864" s="7" t="s">
        <v>11050</v>
      </c>
      <c r="C11864" s="60" t="s">
        <v>43</v>
      </c>
      <c r="D11864" s="61">
        <v>1629.06</v>
      </c>
      <c r="E11864" s="224">
        <v>0.4239</v>
      </c>
    </row>
    <row r="11865" spans="1:5" x14ac:dyDescent="0.2">
      <c r="A11865" s="223">
        <v>100599</v>
      </c>
      <c r="B11865" s="7" t="s">
        <v>11051</v>
      </c>
      <c r="C11865" s="60" t="s">
        <v>43</v>
      </c>
      <c r="D11865" s="61">
        <v>629.11</v>
      </c>
      <c r="E11865" s="224">
        <v>0.27550000000000002</v>
      </c>
    </row>
    <row r="11866" spans="1:5" x14ac:dyDescent="0.2">
      <c r="A11866" s="223">
        <v>100600</v>
      </c>
      <c r="B11866" s="7" t="s">
        <v>11052</v>
      </c>
      <c r="C11866" s="60" t="s">
        <v>43</v>
      </c>
      <c r="D11866" s="61">
        <v>727.19</v>
      </c>
      <c r="E11866" s="224">
        <v>0.31609999999999999</v>
      </c>
    </row>
    <row r="11867" spans="1:5" x14ac:dyDescent="0.2">
      <c r="A11867" s="223">
        <v>100601</v>
      </c>
      <c r="B11867" s="7" t="s">
        <v>11053</v>
      </c>
      <c r="C11867" s="60" t="s">
        <v>43</v>
      </c>
      <c r="D11867" s="61">
        <v>892.24</v>
      </c>
      <c r="E11867" s="224">
        <v>0.35139999999999999</v>
      </c>
    </row>
    <row r="11868" spans="1:5" x14ac:dyDescent="0.2">
      <c r="A11868" s="223">
        <v>100602</v>
      </c>
      <c r="B11868" s="7" t="s">
        <v>11054</v>
      </c>
      <c r="C11868" s="60" t="s">
        <v>43</v>
      </c>
      <c r="D11868" s="61">
        <v>1098.54</v>
      </c>
      <c r="E11868" s="224">
        <v>0.38059999999999999</v>
      </c>
    </row>
    <row r="11869" spans="1:5" x14ac:dyDescent="0.2">
      <c r="A11869" s="223">
        <v>100578</v>
      </c>
      <c r="B11869" s="7" t="s">
        <v>11055</v>
      </c>
      <c r="C11869" s="60" t="s">
        <v>43</v>
      </c>
      <c r="D11869" s="61">
        <v>601.41</v>
      </c>
      <c r="E11869" s="224">
        <v>0.31819999999999998</v>
      </c>
    </row>
    <row r="11870" spans="1:5" x14ac:dyDescent="0.2">
      <c r="A11870" s="223">
        <v>100623</v>
      </c>
      <c r="B11870" s="7" t="s">
        <v>11056</v>
      </c>
      <c r="C11870" s="60" t="s">
        <v>43</v>
      </c>
      <c r="D11870" s="61">
        <v>2766.04</v>
      </c>
      <c r="E11870" s="224">
        <v>5.16E-2</v>
      </c>
    </row>
    <row r="11871" spans="1:5" x14ac:dyDescent="0.2">
      <c r="A11871" s="223">
        <v>100621</v>
      </c>
      <c r="B11871" s="7" t="s">
        <v>11057</v>
      </c>
      <c r="C11871" s="60" t="s">
        <v>43</v>
      </c>
      <c r="D11871" s="61">
        <v>3298.32</v>
      </c>
      <c r="E11871" s="224">
        <v>2.7099999999999999E-2</v>
      </c>
    </row>
    <row r="11872" spans="1:5" x14ac:dyDescent="0.2">
      <c r="A11872" s="223">
        <v>100622</v>
      </c>
      <c r="B11872" s="7" t="s">
        <v>11058</v>
      </c>
      <c r="C11872" s="60" t="s">
        <v>43</v>
      </c>
      <c r="D11872" s="61">
        <v>2688.31</v>
      </c>
      <c r="E11872" s="224">
        <v>5.1299999999999998E-2</v>
      </c>
    </row>
    <row r="11873" spans="1:5" x14ac:dyDescent="0.2">
      <c r="A11873" s="223">
        <v>105958</v>
      </c>
      <c r="B11873" s="7" t="s">
        <v>11059</v>
      </c>
      <c r="C11873" s="60" t="s">
        <v>43</v>
      </c>
      <c r="D11873" s="61">
        <v>2236.0500000000002</v>
      </c>
      <c r="E11873" s="224">
        <v>4.7800000000000002E-2</v>
      </c>
    </row>
    <row r="11874" spans="1:5" x14ac:dyDescent="0.2">
      <c r="A11874" s="223">
        <v>100620</v>
      </c>
      <c r="B11874" s="7" t="s">
        <v>11060</v>
      </c>
      <c r="C11874" s="60" t="s">
        <v>43</v>
      </c>
      <c r="D11874" s="61">
        <v>2919.03</v>
      </c>
      <c r="E11874" s="224">
        <v>2.9000000000000001E-2</v>
      </c>
    </row>
    <row r="11875" spans="1:5" x14ac:dyDescent="0.2">
      <c r="A11875" s="223">
        <v>105953</v>
      </c>
      <c r="B11875" s="7" t="s">
        <v>11061</v>
      </c>
      <c r="C11875" s="60" t="s">
        <v>43</v>
      </c>
      <c r="D11875" s="61">
        <v>2087.29</v>
      </c>
      <c r="E11875" s="224">
        <v>6.3200000000000006E-2</v>
      </c>
    </row>
    <row r="11876" spans="1:5" x14ac:dyDescent="0.2">
      <c r="A11876" s="223">
        <v>105955</v>
      </c>
      <c r="B11876" s="7" t="s">
        <v>11062</v>
      </c>
      <c r="C11876" s="60" t="s">
        <v>43</v>
      </c>
      <c r="D11876" s="61">
        <v>2790.48</v>
      </c>
      <c r="E11876" s="224">
        <v>5.1700000000000003E-2</v>
      </c>
    </row>
    <row r="11877" spans="1:5" x14ac:dyDescent="0.2">
      <c r="A11877" s="223">
        <v>100619</v>
      </c>
      <c r="B11877" s="7" t="s">
        <v>11063</v>
      </c>
      <c r="C11877" s="60" t="s">
        <v>43</v>
      </c>
      <c r="D11877" s="61">
        <v>630.59</v>
      </c>
      <c r="E11877" s="224">
        <v>0.23749999999999999</v>
      </c>
    </row>
    <row r="11878" spans="1:5" x14ac:dyDescent="0.2">
      <c r="A11878" s="223">
        <v>99283</v>
      </c>
      <c r="B11878" s="7" t="s">
        <v>11064</v>
      </c>
      <c r="C11878" s="60" t="s">
        <v>23</v>
      </c>
      <c r="D11878" s="61">
        <v>1206</v>
      </c>
      <c r="E11878" s="224">
        <v>0.57230000000000003</v>
      </c>
    </row>
    <row r="11879" spans="1:5" x14ac:dyDescent="0.2">
      <c r="A11879" s="223">
        <v>99293</v>
      </c>
      <c r="B11879" s="7" t="s">
        <v>11065</v>
      </c>
      <c r="C11879" s="60" t="s">
        <v>23</v>
      </c>
      <c r="D11879" s="61">
        <v>1456.07</v>
      </c>
      <c r="E11879" s="224">
        <v>0.5786</v>
      </c>
    </row>
    <row r="11880" spans="1:5" x14ac:dyDescent="0.2">
      <c r="A11880" s="223">
        <v>99243</v>
      </c>
      <c r="B11880" s="7" t="s">
        <v>11066</v>
      </c>
      <c r="C11880" s="60" t="s">
        <v>23</v>
      </c>
      <c r="D11880" s="61">
        <v>1706.1</v>
      </c>
      <c r="E11880" s="224">
        <v>0.58309999999999995</v>
      </c>
    </row>
    <row r="11881" spans="1:5" x14ac:dyDescent="0.2">
      <c r="A11881" s="223">
        <v>99249</v>
      </c>
      <c r="B11881" s="7" t="s">
        <v>11067</v>
      </c>
      <c r="C11881" s="60" t="s">
        <v>23</v>
      </c>
      <c r="D11881" s="61">
        <v>2081.2399999999998</v>
      </c>
      <c r="E11881" s="224">
        <v>0.58779999999999999</v>
      </c>
    </row>
    <row r="11882" spans="1:5" x14ac:dyDescent="0.2">
      <c r="A11882" s="223">
        <v>99278</v>
      </c>
      <c r="B11882" s="7" t="s">
        <v>11068</v>
      </c>
      <c r="C11882" s="60" t="s">
        <v>23</v>
      </c>
      <c r="D11882" s="61">
        <v>414.35</v>
      </c>
      <c r="E11882" s="224">
        <v>9.35E-2</v>
      </c>
    </row>
    <row r="11883" spans="1:5" x14ac:dyDescent="0.2">
      <c r="A11883" s="223">
        <v>99288</v>
      </c>
      <c r="B11883" s="7" t="s">
        <v>11069</v>
      </c>
      <c r="C11883" s="60" t="s">
        <v>23</v>
      </c>
      <c r="D11883" s="61">
        <v>546.78</v>
      </c>
      <c r="E11883" s="224">
        <v>8.4500000000000006E-2</v>
      </c>
    </row>
    <row r="11884" spans="1:5" x14ac:dyDescent="0.2">
      <c r="A11884" s="223">
        <v>99240</v>
      </c>
      <c r="B11884" s="7" t="s">
        <v>11070</v>
      </c>
      <c r="C11884" s="60" t="s">
        <v>23</v>
      </c>
      <c r="D11884" s="61">
        <v>727.43</v>
      </c>
      <c r="E11884" s="224">
        <v>7.4700000000000003E-2</v>
      </c>
    </row>
    <row r="11885" spans="1:5" x14ac:dyDescent="0.2">
      <c r="A11885" s="223">
        <v>99246</v>
      </c>
      <c r="B11885" s="7" t="s">
        <v>11071</v>
      </c>
      <c r="C11885" s="60" t="s">
        <v>23</v>
      </c>
      <c r="D11885" s="61">
        <v>996.83</v>
      </c>
      <c r="E11885" s="224">
        <v>6.9599999999999995E-2</v>
      </c>
    </row>
    <row r="11886" spans="1:5" x14ac:dyDescent="0.2">
      <c r="A11886" s="223">
        <v>97981</v>
      </c>
      <c r="B11886" s="7" t="s">
        <v>11072</v>
      </c>
      <c r="C11886" s="60" t="s">
        <v>23</v>
      </c>
      <c r="D11886" s="61">
        <v>1282.21</v>
      </c>
      <c r="E11886" s="224">
        <v>0.54249999999999998</v>
      </c>
    </row>
    <row r="11887" spans="1:5" x14ac:dyDescent="0.2">
      <c r="A11887" s="223">
        <v>97985</v>
      </c>
      <c r="B11887" s="7" t="s">
        <v>11073</v>
      </c>
      <c r="C11887" s="60" t="s">
        <v>23</v>
      </c>
      <c r="D11887" s="61">
        <v>1542.24</v>
      </c>
      <c r="E11887" s="224">
        <v>0.55020000000000002</v>
      </c>
    </row>
    <row r="11888" spans="1:5" x14ac:dyDescent="0.2">
      <c r="A11888" s="223">
        <v>97989</v>
      </c>
      <c r="B11888" s="7" t="s">
        <v>11074</v>
      </c>
      <c r="C11888" s="60" t="s">
        <v>23</v>
      </c>
      <c r="D11888" s="61">
        <v>1802.23</v>
      </c>
      <c r="E11888" s="224">
        <v>0.55579999999999996</v>
      </c>
    </row>
    <row r="11889" spans="1:5" x14ac:dyDescent="0.2">
      <c r="A11889" s="223">
        <v>97993</v>
      </c>
      <c r="B11889" s="7" t="s">
        <v>11075</v>
      </c>
      <c r="C11889" s="60" t="s">
        <v>23</v>
      </c>
      <c r="D11889" s="61">
        <v>2192.34</v>
      </c>
      <c r="E11889" s="224">
        <v>0.56159999999999999</v>
      </c>
    </row>
    <row r="11890" spans="1:5" x14ac:dyDescent="0.2">
      <c r="A11890" s="223">
        <v>98409</v>
      </c>
      <c r="B11890" s="7" t="s">
        <v>11076</v>
      </c>
      <c r="C11890" s="60" t="s">
        <v>23</v>
      </c>
      <c r="D11890" s="61">
        <v>416.51</v>
      </c>
      <c r="E11890" s="224">
        <v>9.3399999999999997E-2</v>
      </c>
    </row>
    <row r="11891" spans="1:5" x14ac:dyDescent="0.2">
      <c r="A11891" s="223">
        <v>97983</v>
      </c>
      <c r="B11891" s="7" t="s">
        <v>11077</v>
      </c>
      <c r="C11891" s="60" t="s">
        <v>23</v>
      </c>
      <c r="D11891" s="61">
        <v>549.61</v>
      </c>
      <c r="E11891" s="224">
        <v>8.4400000000000003E-2</v>
      </c>
    </row>
    <row r="11892" spans="1:5" x14ac:dyDescent="0.2">
      <c r="A11892" s="223">
        <v>97987</v>
      </c>
      <c r="B11892" s="7" t="s">
        <v>11078</v>
      </c>
      <c r="C11892" s="60" t="s">
        <v>23</v>
      </c>
      <c r="D11892" s="61">
        <v>730.99</v>
      </c>
      <c r="E11892" s="224">
        <v>7.4700000000000003E-2</v>
      </c>
    </row>
    <row r="11893" spans="1:5" x14ac:dyDescent="0.2">
      <c r="A11893" s="223">
        <v>97991</v>
      </c>
      <c r="B11893" s="7" t="s">
        <v>11079</v>
      </c>
      <c r="C11893" s="60" t="s">
        <v>23</v>
      </c>
      <c r="D11893" s="61">
        <v>1001.69</v>
      </c>
      <c r="E11893" s="224">
        <v>6.9599999999999995E-2</v>
      </c>
    </row>
    <row r="11894" spans="1:5" x14ac:dyDescent="0.2">
      <c r="A11894" s="223">
        <v>99241</v>
      </c>
      <c r="B11894" s="7" t="s">
        <v>11080</v>
      </c>
      <c r="C11894" s="60" t="s">
        <v>23</v>
      </c>
      <c r="D11894" s="61">
        <v>2065.65</v>
      </c>
      <c r="E11894" s="224">
        <v>0.50980000000000003</v>
      </c>
    </row>
    <row r="11895" spans="1:5" x14ac:dyDescent="0.2">
      <c r="A11895" s="223">
        <v>99247</v>
      </c>
      <c r="B11895" s="7" t="s">
        <v>11081</v>
      </c>
      <c r="C11895" s="60" t="s">
        <v>23</v>
      </c>
      <c r="D11895" s="61">
        <v>2356.1</v>
      </c>
      <c r="E11895" s="224">
        <v>0.51039999999999996</v>
      </c>
    </row>
    <row r="11896" spans="1:5" x14ac:dyDescent="0.2">
      <c r="A11896" s="223">
        <v>99263</v>
      </c>
      <c r="B11896" s="7" t="s">
        <v>11082</v>
      </c>
      <c r="C11896" s="60" t="s">
        <v>23</v>
      </c>
      <c r="D11896" s="61">
        <v>2646.65</v>
      </c>
      <c r="E11896" s="224">
        <v>0.51080000000000003</v>
      </c>
    </row>
    <row r="11897" spans="1:5" x14ac:dyDescent="0.2">
      <c r="A11897" s="223">
        <v>99276</v>
      </c>
      <c r="B11897" s="7" t="s">
        <v>11083</v>
      </c>
      <c r="C11897" s="60" t="s">
        <v>23</v>
      </c>
      <c r="D11897" s="61">
        <v>2937.17</v>
      </c>
      <c r="E11897" s="224">
        <v>0.5111</v>
      </c>
    </row>
    <row r="11898" spans="1:5" x14ac:dyDescent="0.2">
      <c r="A11898" s="223">
        <v>99291</v>
      </c>
      <c r="B11898" s="7" t="s">
        <v>11084</v>
      </c>
      <c r="C11898" s="60" t="s">
        <v>23</v>
      </c>
      <c r="D11898" s="61">
        <v>3227.63</v>
      </c>
      <c r="E11898" s="224">
        <v>0.51139999999999997</v>
      </c>
    </row>
    <row r="11899" spans="1:5" x14ac:dyDescent="0.2">
      <c r="A11899" s="223">
        <v>99297</v>
      </c>
      <c r="B11899" s="7" t="s">
        <v>11085</v>
      </c>
      <c r="C11899" s="60" t="s">
        <v>23</v>
      </c>
      <c r="D11899" s="61">
        <v>3541.33</v>
      </c>
      <c r="E11899" s="224">
        <v>0.51170000000000004</v>
      </c>
    </row>
    <row r="11900" spans="1:5" x14ac:dyDescent="0.2">
      <c r="A11900" s="223">
        <v>99254</v>
      </c>
      <c r="B11900" s="7" t="s">
        <v>11086</v>
      </c>
      <c r="C11900" s="60" t="s">
        <v>23</v>
      </c>
      <c r="D11900" s="61">
        <v>1484.64</v>
      </c>
      <c r="E11900" s="224">
        <v>0.50800000000000001</v>
      </c>
    </row>
    <row r="11901" spans="1:5" x14ac:dyDescent="0.2">
      <c r="A11901" s="223">
        <v>99261</v>
      </c>
      <c r="B11901" s="7" t="s">
        <v>11087</v>
      </c>
      <c r="C11901" s="60" t="s">
        <v>23</v>
      </c>
      <c r="D11901" s="61">
        <v>1775.1</v>
      </c>
      <c r="E11901" s="224">
        <v>0.5091</v>
      </c>
    </row>
    <row r="11902" spans="1:5" x14ac:dyDescent="0.2">
      <c r="A11902" s="223">
        <v>99266</v>
      </c>
      <c r="B11902" s="7" t="s">
        <v>11088</v>
      </c>
      <c r="C11902" s="60" t="s">
        <v>23</v>
      </c>
      <c r="D11902" s="61">
        <v>2065.65</v>
      </c>
      <c r="E11902" s="224">
        <v>0.50980000000000003</v>
      </c>
    </row>
    <row r="11903" spans="1:5" x14ac:dyDescent="0.2">
      <c r="A11903" s="223">
        <v>99269</v>
      </c>
      <c r="B11903" s="7" t="s">
        <v>11089</v>
      </c>
      <c r="C11903" s="60" t="s">
        <v>23</v>
      </c>
      <c r="D11903" s="61">
        <v>2356.1</v>
      </c>
      <c r="E11903" s="224">
        <v>0.51039999999999996</v>
      </c>
    </row>
    <row r="11904" spans="1:5" x14ac:dyDescent="0.2">
      <c r="A11904" s="223">
        <v>99277</v>
      </c>
      <c r="B11904" s="7" t="s">
        <v>11090</v>
      </c>
      <c r="C11904" s="60" t="s">
        <v>23</v>
      </c>
      <c r="D11904" s="61">
        <v>2646.65</v>
      </c>
      <c r="E11904" s="224">
        <v>0.51080000000000003</v>
      </c>
    </row>
    <row r="11905" spans="1:5" x14ac:dyDescent="0.2">
      <c r="A11905" s="223">
        <v>99281</v>
      </c>
      <c r="B11905" s="7" t="s">
        <v>11091</v>
      </c>
      <c r="C11905" s="60" t="s">
        <v>23</v>
      </c>
      <c r="D11905" s="61">
        <v>2937.17</v>
      </c>
      <c r="E11905" s="224">
        <v>0.5111</v>
      </c>
    </row>
    <row r="11906" spans="1:5" x14ac:dyDescent="0.2">
      <c r="A11906" s="223">
        <v>99289</v>
      </c>
      <c r="B11906" s="7" t="s">
        <v>11092</v>
      </c>
      <c r="C11906" s="60" t="s">
        <v>23</v>
      </c>
      <c r="D11906" s="61">
        <v>3227.63</v>
      </c>
      <c r="E11906" s="224">
        <v>0.51139999999999997</v>
      </c>
    </row>
    <row r="11907" spans="1:5" x14ac:dyDescent="0.2">
      <c r="A11907" s="223">
        <v>99282</v>
      </c>
      <c r="B11907" s="7" t="s">
        <v>11093</v>
      </c>
      <c r="C11907" s="60" t="s">
        <v>23</v>
      </c>
      <c r="D11907" s="61">
        <v>3255.73</v>
      </c>
      <c r="E11907" s="224">
        <v>0.51149999999999995</v>
      </c>
    </row>
    <row r="11908" spans="1:5" x14ac:dyDescent="0.2">
      <c r="A11908" s="223">
        <v>99296</v>
      </c>
      <c r="B11908" s="7" t="s">
        <v>11094</v>
      </c>
      <c r="C11908" s="60" t="s">
        <v>23</v>
      </c>
      <c r="D11908" s="61">
        <v>3546.19</v>
      </c>
      <c r="E11908" s="224">
        <v>0.51170000000000004</v>
      </c>
    </row>
    <row r="11909" spans="1:5" x14ac:dyDescent="0.2">
      <c r="A11909" s="223">
        <v>99299</v>
      </c>
      <c r="B11909" s="7" t="s">
        <v>11095</v>
      </c>
      <c r="C11909" s="60" t="s">
        <v>23</v>
      </c>
      <c r="D11909" s="61">
        <v>3836.6</v>
      </c>
      <c r="E11909" s="224">
        <v>0.51190000000000002</v>
      </c>
    </row>
    <row r="11910" spans="1:5" x14ac:dyDescent="0.2">
      <c r="A11910" s="223">
        <v>99302</v>
      </c>
      <c r="B11910" s="7" t="s">
        <v>11096</v>
      </c>
      <c r="C11910" s="60" t="s">
        <v>23</v>
      </c>
      <c r="D11910" s="61">
        <v>4131.92</v>
      </c>
      <c r="E11910" s="224">
        <v>0.5121</v>
      </c>
    </row>
    <row r="11911" spans="1:5" x14ac:dyDescent="0.2">
      <c r="A11911" s="223">
        <v>99307</v>
      </c>
      <c r="B11911" s="7" t="s">
        <v>11097</v>
      </c>
      <c r="C11911" s="60" t="s">
        <v>23</v>
      </c>
      <c r="D11911" s="61">
        <v>2669.89</v>
      </c>
      <c r="E11911" s="224">
        <v>0.51090000000000002</v>
      </c>
    </row>
    <row r="11912" spans="1:5" x14ac:dyDescent="0.2">
      <c r="A11912" s="223">
        <v>99317</v>
      </c>
      <c r="B11912" s="7" t="s">
        <v>11098</v>
      </c>
      <c r="C11912" s="60" t="s">
        <v>23</v>
      </c>
      <c r="D11912" s="61">
        <v>2960.35</v>
      </c>
      <c r="E11912" s="224">
        <v>0.51119999999999999</v>
      </c>
    </row>
    <row r="11913" spans="1:5" x14ac:dyDescent="0.2">
      <c r="A11913" s="223">
        <v>99321</v>
      </c>
      <c r="B11913" s="7" t="s">
        <v>11099</v>
      </c>
      <c r="C11913" s="60" t="s">
        <v>23</v>
      </c>
      <c r="D11913" s="61">
        <v>3250.89</v>
      </c>
      <c r="E11913" s="224">
        <v>0.51149999999999995</v>
      </c>
    </row>
    <row r="11914" spans="1:5" x14ac:dyDescent="0.2">
      <c r="A11914" s="223">
        <v>99323</v>
      </c>
      <c r="B11914" s="7" t="s">
        <v>11100</v>
      </c>
      <c r="C11914" s="60" t="s">
        <v>23</v>
      </c>
      <c r="D11914" s="61">
        <v>3541.33</v>
      </c>
      <c r="E11914" s="224">
        <v>0.51170000000000004</v>
      </c>
    </row>
    <row r="11915" spans="1:5" x14ac:dyDescent="0.2">
      <c r="A11915" s="223">
        <v>99325</v>
      </c>
      <c r="B11915" s="7" t="s">
        <v>11101</v>
      </c>
      <c r="C11915" s="60" t="s">
        <v>23</v>
      </c>
      <c r="D11915" s="61">
        <v>3836.6</v>
      </c>
      <c r="E11915" s="224">
        <v>0.51190000000000002</v>
      </c>
    </row>
    <row r="11916" spans="1:5" x14ac:dyDescent="0.2">
      <c r="A11916" s="223">
        <v>99311</v>
      </c>
      <c r="B11916" s="7" t="s">
        <v>11102</v>
      </c>
      <c r="C11916" s="60" t="s">
        <v>23</v>
      </c>
      <c r="D11916" s="61">
        <v>4427.29</v>
      </c>
      <c r="E11916" s="224">
        <v>0.51229999999999998</v>
      </c>
    </row>
    <row r="11917" spans="1:5" x14ac:dyDescent="0.2">
      <c r="A11917" s="223">
        <v>99314</v>
      </c>
      <c r="B11917" s="7" t="s">
        <v>11103</v>
      </c>
      <c r="C11917" s="60" t="s">
        <v>23</v>
      </c>
      <c r="D11917" s="61">
        <v>4722.6000000000004</v>
      </c>
      <c r="E11917" s="224">
        <v>0.51239999999999997</v>
      </c>
    </row>
    <row r="11918" spans="1:5" x14ac:dyDescent="0.2">
      <c r="A11918" s="223">
        <v>99304</v>
      </c>
      <c r="B11918" s="7" t="s">
        <v>11104</v>
      </c>
      <c r="C11918" s="60" t="s">
        <v>23</v>
      </c>
      <c r="D11918" s="61">
        <v>3841.45</v>
      </c>
      <c r="E11918" s="224">
        <v>0.51190000000000002</v>
      </c>
    </row>
    <row r="11919" spans="1:5" x14ac:dyDescent="0.2">
      <c r="A11919" s="223">
        <v>99306</v>
      </c>
      <c r="B11919" s="7" t="s">
        <v>11105</v>
      </c>
      <c r="C11919" s="60" t="s">
        <v>23</v>
      </c>
      <c r="D11919" s="61">
        <v>4131.92</v>
      </c>
      <c r="E11919" s="224">
        <v>0.5121</v>
      </c>
    </row>
    <row r="11920" spans="1:5" x14ac:dyDescent="0.2">
      <c r="A11920" s="223">
        <v>99309</v>
      </c>
      <c r="B11920" s="7" t="s">
        <v>11106</v>
      </c>
      <c r="C11920" s="60" t="s">
        <v>23</v>
      </c>
      <c r="D11920" s="61">
        <v>4427.29</v>
      </c>
      <c r="E11920" s="224">
        <v>0.51229999999999998</v>
      </c>
    </row>
    <row r="11921" spans="1:5" x14ac:dyDescent="0.2">
      <c r="A11921" s="223">
        <v>99327</v>
      </c>
      <c r="B11921" s="7" t="s">
        <v>11107</v>
      </c>
      <c r="C11921" s="60" t="s">
        <v>23</v>
      </c>
      <c r="D11921" s="61">
        <v>4970.5600000000004</v>
      </c>
      <c r="E11921" s="224">
        <v>0.51239999999999997</v>
      </c>
    </row>
    <row r="11922" spans="1:5" x14ac:dyDescent="0.2">
      <c r="A11922" s="223">
        <v>98009</v>
      </c>
      <c r="B11922" s="7" t="s">
        <v>11108</v>
      </c>
      <c r="C11922" s="60" t="s">
        <v>23</v>
      </c>
      <c r="D11922" s="61">
        <v>2140.3000000000002</v>
      </c>
      <c r="E11922" s="224">
        <v>0.4945</v>
      </c>
    </row>
    <row r="11923" spans="1:5" x14ac:dyDescent="0.2">
      <c r="A11923" s="223">
        <v>98011</v>
      </c>
      <c r="B11923" s="7" t="s">
        <v>11109</v>
      </c>
      <c r="C11923" s="60" t="s">
        <v>23</v>
      </c>
      <c r="D11923" s="61">
        <v>2441.7199999999998</v>
      </c>
      <c r="E11923" s="224">
        <v>0.49490000000000001</v>
      </c>
    </row>
    <row r="11924" spans="1:5" x14ac:dyDescent="0.2">
      <c r="A11924" s="223">
        <v>98013</v>
      </c>
      <c r="B11924" s="7" t="s">
        <v>11110</v>
      </c>
      <c r="C11924" s="60" t="s">
        <v>23</v>
      </c>
      <c r="D11924" s="61">
        <v>2743.25</v>
      </c>
      <c r="E11924" s="224">
        <v>0.49530000000000002</v>
      </c>
    </row>
    <row r="11925" spans="1:5" x14ac:dyDescent="0.2">
      <c r="A11925" s="223">
        <v>98015</v>
      </c>
      <c r="B11925" s="7" t="s">
        <v>11111</v>
      </c>
      <c r="C11925" s="60" t="s">
        <v>23</v>
      </c>
      <c r="D11925" s="61">
        <v>3044.76</v>
      </c>
      <c r="E11925" s="224">
        <v>0.49559999999999998</v>
      </c>
    </row>
    <row r="11926" spans="1:5" x14ac:dyDescent="0.2">
      <c r="A11926" s="223">
        <v>98017</v>
      </c>
      <c r="B11926" s="7" t="s">
        <v>11112</v>
      </c>
      <c r="C11926" s="60" t="s">
        <v>23</v>
      </c>
      <c r="D11926" s="61">
        <v>3346.19</v>
      </c>
      <c r="E11926" s="224">
        <v>0.49580000000000002</v>
      </c>
    </row>
    <row r="11927" spans="1:5" x14ac:dyDescent="0.2">
      <c r="A11927" s="223">
        <v>98019</v>
      </c>
      <c r="B11927" s="7" t="s">
        <v>11113</v>
      </c>
      <c r="C11927" s="60" t="s">
        <v>23</v>
      </c>
      <c r="D11927" s="61">
        <v>3674.17</v>
      </c>
      <c r="E11927" s="224">
        <v>0.49580000000000002</v>
      </c>
    </row>
    <row r="11928" spans="1:5" x14ac:dyDescent="0.2">
      <c r="A11928" s="223">
        <v>97995</v>
      </c>
      <c r="B11928" s="7" t="s">
        <v>11114</v>
      </c>
      <c r="C11928" s="60" t="s">
        <v>23</v>
      </c>
      <c r="D11928" s="61">
        <v>1537.34</v>
      </c>
      <c r="E11928" s="224">
        <v>0.49299999999999999</v>
      </c>
    </row>
    <row r="11929" spans="1:5" x14ac:dyDescent="0.2">
      <c r="A11929" s="223">
        <v>97997</v>
      </c>
      <c r="B11929" s="7" t="s">
        <v>11115</v>
      </c>
      <c r="C11929" s="60" t="s">
        <v>23</v>
      </c>
      <c r="D11929" s="61">
        <v>1838.77</v>
      </c>
      <c r="E11929" s="224">
        <v>0.49390000000000001</v>
      </c>
    </row>
    <row r="11930" spans="1:5" x14ac:dyDescent="0.2">
      <c r="A11930" s="223">
        <v>97999</v>
      </c>
      <c r="B11930" s="7" t="s">
        <v>11116</v>
      </c>
      <c r="C11930" s="60" t="s">
        <v>23</v>
      </c>
      <c r="D11930" s="61">
        <v>2140.3000000000002</v>
      </c>
      <c r="E11930" s="224">
        <v>0.4945</v>
      </c>
    </row>
    <row r="11931" spans="1:5" x14ac:dyDescent="0.2">
      <c r="A11931" s="223">
        <v>98001</v>
      </c>
      <c r="B11931" s="7" t="s">
        <v>11117</v>
      </c>
      <c r="C11931" s="60" t="s">
        <v>23</v>
      </c>
      <c r="D11931" s="61">
        <v>2441.7199999999998</v>
      </c>
      <c r="E11931" s="224">
        <v>0.49490000000000001</v>
      </c>
    </row>
    <row r="11932" spans="1:5" x14ac:dyDescent="0.2">
      <c r="A11932" s="223">
        <v>98003</v>
      </c>
      <c r="B11932" s="7" t="s">
        <v>11118</v>
      </c>
      <c r="C11932" s="60" t="s">
        <v>23</v>
      </c>
      <c r="D11932" s="61">
        <v>2743.25</v>
      </c>
      <c r="E11932" s="224">
        <v>0.49530000000000002</v>
      </c>
    </row>
    <row r="11933" spans="1:5" x14ac:dyDescent="0.2">
      <c r="A11933" s="223">
        <v>98005</v>
      </c>
      <c r="B11933" s="7" t="s">
        <v>11119</v>
      </c>
      <c r="C11933" s="60" t="s">
        <v>23</v>
      </c>
      <c r="D11933" s="61">
        <v>3044.76</v>
      </c>
      <c r="E11933" s="224">
        <v>0.49559999999999998</v>
      </c>
    </row>
    <row r="11934" spans="1:5" x14ac:dyDescent="0.2">
      <c r="A11934" s="223">
        <v>98007</v>
      </c>
      <c r="B11934" s="7" t="s">
        <v>11120</v>
      </c>
      <c r="C11934" s="60" t="s">
        <v>23</v>
      </c>
      <c r="D11934" s="61">
        <v>3346.19</v>
      </c>
      <c r="E11934" s="224">
        <v>0.49580000000000002</v>
      </c>
    </row>
    <row r="11935" spans="1:5" x14ac:dyDescent="0.2">
      <c r="A11935" s="223">
        <v>98031</v>
      </c>
      <c r="B11935" s="7" t="s">
        <v>11121</v>
      </c>
      <c r="C11935" s="60" t="s">
        <v>23</v>
      </c>
      <c r="D11935" s="61">
        <v>3378.29</v>
      </c>
      <c r="E11935" s="224">
        <v>0.4955</v>
      </c>
    </row>
    <row r="11936" spans="1:5" x14ac:dyDescent="0.2">
      <c r="A11936" s="223">
        <v>98033</v>
      </c>
      <c r="B11936" s="7" t="s">
        <v>11122</v>
      </c>
      <c r="C11936" s="60" t="s">
        <v>23</v>
      </c>
      <c r="D11936" s="61">
        <v>3679.71</v>
      </c>
      <c r="E11936" s="224">
        <v>0.49569999999999997</v>
      </c>
    </row>
    <row r="11937" spans="1:5" x14ac:dyDescent="0.2">
      <c r="A11937" s="223">
        <v>98035</v>
      </c>
      <c r="B11937" s="7" t="s">
        <v>11123</v>
      </c>
      <c r="C11937" s="60" t="s">
        <v>23</v>
      </c>
      <c r="D11937" s="61">
        <v>3981.11</v>
      </c>
      <c r="E11937" s="224">
        <v>0.49590000000000001</v>
      </c>
    </row>
    <row r="11938" spans="1:5" x14ac:dyDescent="0.2">
      <c r="A11938" s="223">
        <v>98037</v>
      </c>
      <c r="B11938" s="7" t="s">
        <v>11124</v>
      </c>
      <c r="C11938" s="60" t="s">
        <v>23</v>
      </c>
      <c r="D11938" s="61">
        <v>4288.08</v>
      </c>
      <c r="E11938" s="224">
        <v>0.496</v>
      </c>
    </row>
    <row r="11939" spans="1:5" x14ac:dyDescent="0.2">
      <c r="A11939" s="223">
        <v>98021</v>
      </c>
      <c r="B11939" s="7" t="s">
        <v>11125</v>
      </c>
      <c r="C11939" s="60" t="s">
        <v>23</v>
      </c>
      <c r="D11939" s="61">
        <v>2769.8</v>
      </c>
      <c r="E11939" s="224">
        <v>0.495</v>
      </c>
    </row>
    <row r="11940" spans="1:5" x14ac:dyDescent="0.2">
      <c r="A11940" s="223">
        <v>98023</v>
      </c>
      <c r="B11940" s="7" t="s">
        <v>11126</v>
      </c>
      <c r="C11940" s="60" t="s">
        <v>23</v>
      </c>
      <c r="D11940" s="61">
        <v>3071.23</v>
      </c>
      <c r="E11940" s="224">
        <v>0.49530000000000002</v>
      </c>
    </row>
    <row r="11941" spans="1:5" x14ac:dyDescent="0.2">
      <c r="A11941" s="223">
        <v>98025</v>
      </c>
      <c r="B11941" s="7" t="s">
        <v>11127</v>
      </c>
      <c r="C11941" s="60" t="s">
        <v>23</v>
      </c>
      <c r="D11941" s="61">
        <v>3372.75</v>
      </c>
      <c r="E11941" s="224">
        <v>0.4955</v>
      </c>
    </row>
    <row r="11942" spans="1:5" x14ac:dyDescent="0.2">
      <c r="A11942" s="223">
        <v>98027</v>
      </c>
      <c r="B11942" s="7" t="s">
        <v>11128</v>
      </c>
      <c r="C11942" s="60" t="s">
        <v>23</v>
      </c>
      <c r="D11942" s="61">
        <v>3674.17</v>
      </c>
      <c r="E11942" s="224">
        <v>0.49580000000000002</v>
      </c>
    </row>
    <row r="11943" spans="1:5" x14ac:dyDescent="0.2">
      <c r="A11943" s="223">
        <v>98029</v>
      </c>
      <c r="B11943" s="7" t="s">
        <v>11129</v>
      </c>
      <c r="C11943" s="60" t="s">
        <v>23</v>
      </c>
      <c r="D11943" s="61">
        <v>3981.11</v>
      </c>
      <c r="E11943" s="224">
        <v>0.49590000000000001</v>
      </c>
    </row>
    <row r="11944" spans="1:5" x14ac:dyDescent="0.2">
      <c r="A11944" s="223">
        <v>98045</v>
      </c>
      <c r="B11944" s="7" t="s">
        <v>11130</v>
      </c>
      <c r="C11944" s="60" t="s">
        <v>23</v>
      </c>
      <c r="D11944" s="61">
        <v>4595.13</v>
      </c>
      <c r="E11944" s="224">
        <v>0.49609999999999999</v>
      </c>
    </row>
    <row r="11945" spans="1:5" x14ac:dyDescent="0.2">
      <c r="A11945" s="223">
        <v>98047</v>
      </c>
      <c r="B11945" s="7" t="s">
        <v>11131</v>
      </c>
      <c r="C11945" s="60" t="s">
        <v>23</v>
      </c>
      <c r="D11945" s="61">
        <v>4902.1000000000004</v>
      </c>
      <c r="E11945" s="224">
        <v>0.49619999999999997</v>
      </c>
    </row>
    <row r="11946" spans="1:5" x14ac:dyDescent="0.2">
      <c r="A11946" s="223">
        <v>98039</v>
      </c>
      <c r="B11946" s="7" t="s">
        <v>11132</v>
      </c>
      <c r="C11946" s="60" t="s">
        <v>23</v>
      </c>
      <c r="D11946" s="61">
        <v>3986.65</v>
      </c>
      <c r="E11946" s="224">
        <v>0.49580000000000002</v>
      </c>
    </row>
    <row r="11947" spans="1:5" x14ac:dyDescent="0.2">
      <c r="A11947" s="223">
        <v>98041</v>
      </c>
      <c r="B11947" s="7" t="s">
        <v>11133</v>
      </c>
      <c r="C11947" s="60" t="s">
        <v>23</v>
      </c>
      <c r="D11947" s="61">
        <v>4288.08</v>
      </c>
      <c r="E11947" s="224">
        <v>0.496</v>
      </c>
    </row>
    <row r="11948" spans="1:5" x14ac:dyDescent="0.2">
      <c r="A11948" s="223">
        <v>98043</v>
      </c>
      <c r="B11948" s="7" t="s">
        <v>11134</v>
      </c>
      <c r="C11948" s="60" t="s">
        <v>23</v>
      </c>
      <c r="D11948" s="61">
        <v>4595.13</v>
      </c>
      <c r="E11948" s="224">
        <v>0.49609999999999999</v>
      </c>
    </row>
    <row r="11949" spans="1:5" x14ac:dyDescent="0.2">
      <c r="A11949" s="223">
        <v>98049</v>
      </c>
      <c r="B11949" s="7" t="s">
        <v>11135</v>
      </c>
      <c r="C11949" s="60" t="s">
        <v>23</v>
      </c>
      <c r="D11949" s="61">
        <v>5154.99</v>
      </c>
      <c r="E11949" s="224">
        <v>0.49659999999999999</v>
      </c>
    </row>
    <row r="11950" spans="1:5" x14ac:dyDescent="0.2">
      <c r="A11950" s="223">
        <v>101809</v>
      </c>
      <c r="B11950" s="7" t="s">
        <v>11136</v>
      </c>
      <c r="C11950" s="60" t="s">
        <v>43</v>
      </c>
      <c r="D11950" s="61">
        <v>3055.68</v>
      </c>
      <c r="E11950" s="224">
        <v>0.43</v>
      </c>
    </row>
    <row r="11951" spans="1:5" x14ac:dyDescent="0.2">
      <c r="A11951" s="223">
        <v>99280</v>
      </c>
      <c r="B11951" s="7" t="s">
        <v>11137</v>
      </c>
      <c r="C11951" s="60" t="s">
        <v>43</v>
      </c>
      <c r="D11951" s="61">
        <v>2145.4699999999998</v>
      </c>
      <c r="E11951" s="224">
        <v>0.49740000000000001</v>
      </c>
    </row>
    <row r="11952" spans="1:5" x14ac:dyDescent="0.2">
      <c r="A11952" s="223">
        <v>99292</v>
      </c>
      <c r="B11952" s="7" t="s">
        <v>11138</v>
      </c>
      <c r="C11952" s="60" t="s">
        <v>43</v>
      </c>
      <c r="D11952" s="61">
        <v>2649.73</v>
      </c>
      <c r="E11952" s="224">
        <v>0.48720000000000002</v>
      </c>
    </row>
    <row r="11953" spans="1:5" x14ac:dyDescent="0.2">
      <c r="A11953" s="223">
        <v>99242</v>
      </c>
      <c r="B11953" s="7" t="s">
        <v>11139</v>
      </c>
      <c r="C11953" s="60" t="s">
        <v>43</v>
      </c>
      <c r="D11953" s="61">
        <v>3155.3</v>
      </c>
      <c r="E11953" s="224">
        <v>0.47589999999999999</v>
      </c>
    </row>
    <row r="11954" spans="1:5" x14ac:dyDescent="0.2">
      <c r="A11954" s="223">
        <v>99248</v>
      </c>
      <c r="B11954" s="7" t="s">
        <v>11140</v>
      </c>
      <c r="C11954" s="60" t="s">
        <v>43</v>
      </c>
      <c r="D11954" s="61">
        <v>4045.85</v>
      </c>
      <c r="E11954" s="224">
        <v>0.45950000000000002</v>
      </c>
    </row>
    <row r="11955" spans="1:5" x14ac:dyDescent="0.2">
      <c r="A11955" s="223">
        <v>99275</v>
      </c>
      <c r="B11955" s="7" t="s">
        <v>11141</v>
      </c>
      <c r="C11955" s="60" t="s">
        <v>43</v>
      </c>
      <c r="D11955" s="61">
        <v>1025.27</v>
      </c>
      <c r="E11955" s="224">
        <v>0.30499999999999999</v>
      </c>
    </row>
    <row r="11956" spans="1:5" x14ac:dyDescent="0.2">
      <c r="A11956" s="223">
        <v>99285</v>
      </c>
      <c r="B11956" s="7" t="s">
        <v>11142</v>
      </c>
      <c r="C11956" s="60" t="s">
        <v>43</v>
      </c>
      <c r="D11956" s="61">
        <v>1396.95</v>
      </c>
      <c r="E11956" s="224">
        <v>0.26939999999999997</v>
      </c>
    </row>
    <row r="11957" spans="1:5" x14ac:dyDescent="0.2">
      <c r="A11957" s="223">
        <v>102457</v>
      </c>
      <c r="B11957" s="7" t="s">
        <v>11143</v>
      </c>
      <c r="C11957" s="60" t="s">
        <v>43</v>
      </c>
      <c r="D11957" s="61">
        <v>1753.83</v>
      </c>
      <c r="E11957" s="224">
        <v>0.22670000000000001</v>
      </c>
    </row>
    <row r="11958" spans="1:5" x14ac:dyDescent="0.2">
      <c r="A11958" s="223">
        <v>102142</v>
      </c>
      <c r="B11958" s="7" t="s">
        <v>11144</v>
      </c>
      <c r="C11958" s="60" t="s">
        <v>43</v>
      </c>
      <c r="D11958" s="61">
        <v>2775.87</v>
      </c>
      <c r="E11958" s="224">
        <v>0.21829999999999999</v>
      </c>
    </row>
    <row r="11959" spans="1:5" x14ac:dyDescent="0.2">
      <c r="A11959" s="223">
        <v>97980</v>
      </c>
      <c r="B11959" s="7" t="s">
        <v>11145</v>
      </c>
      <c r="C11959" s="60" t="s">
        <v>43</v>
      </c>
      <c r="D11959" s="61">
        <v>2225.5300000000002</v>
      </c>
      <c r="E11959" s="224">
        <v>0.48209999999999997</v>
      </c>
    </row>
    <row r="11960" spans="1:5" x14ac:dyDescent="0.2">
      <c r="A11960" s="223">
        <v>98405</v>
      </c>
      <c r="B11960" s="7" t="s">
        <v>11146</v>
      </c>
      <c r="C11960" s="60" t="s">
        <v>43</v>
      </c>
      <c r="D11960" s="61">
        <v>2741.01</v>
      </c>
      <c r="E11960" s="224">
        <v>0.47339999999999999</v>
      </c>
    </row>
    <row r="11961" spans="1:5" x14ac:dyDescent="0.2">
      <c r="A11961" s="223">
        <v>97988</v>
      </c>
      <c r="B11961" s="7" t="s">
        <v>11147</v>
      </c>
      <c r="C11961" s="60" t="s">
        <v>43</v>
      </c>
      <c r="D11961" s="61">
        <v>3256.81</v>
      </c>
      <c r="E11961" s="224">
        <v>0.46329999999999999</v>
      </c>
    </row>
    <row r="11962" spans="1:5" x14ac:dyDescent="0.2">
      <c r="A11962" s="223">
        <v>97992</v>
      </c>
      <c r="B11962" s="7" t="s">
        <v>11148</v>
      </c>
      <c r="C11962" s="60" t="s">
        <v>43</v>
      </c>
      <c r="D11962" s="61">
        <v>4168.3599999999997</v>
      </c>
      <c r="E11962" s="224">
        <v>0.4481</v>
      </c>
    </row>
    <row r="11963" spans="1:5" x14ac:dyDescent="0.2">
      <c r="A11963" s="223">
        <v>97978</v>
      </c>
      <c r="B11963" s="7" t="s">
        <v>11149</v>
      </c>
      <c r="C11963" s="60" t="s">
        <v>43</v>
      </c>
      <c r="D11963" s="61">
        <v>1034.18</v>
      </c>
      <c r="E11963" s="224">
        <v>0.30299999999999999</v>
      </c>
    </row>
    <row r="11964" spans="1:5" x14ac:dyDescent="0.2">
      <c r="A11964" s="223">
        <v>98410</v>
      </c>
      <c r="B11964" s="7" t="s">
        <v>11150</v>
      </c>
      <c r="C11964" s="60" t="s">
        <v>43</v>
      </c>
      <c r="D11964" s="61">
        <v>1327.59</v>
      </c>
      <c r="E11964" s="224">
        <v>0.24429999999999999</v>
      </c>
    </row>
    <row r="11965" spans="1:5" x14ac:dyDescent="0.2">
      <c r="A11965" s="223">
        <v>102139</v>
      </c>
      <c r="B11965" s="7" t="s">
        <v>11151</v>
      </c>
      <c r="C11965" s="60" t="s">
        <v>43</v>
      </c>
      <c r="D11965" s="61">
        <v>1825.95</v>
      </c>
      <c r="E11965" s="224">
        <v>0.23200000000000001</v>
      </c>
    </row>
    <row r="11966" spans="1:5" x14ac:dyDescent="0.2">
      <c r="A11966" s="223">
        <v>102141</v>
      </c>
      <c r="B11966" s="7" t="s">
        <v>11152</v>
      </c>
      <c r="C11966" s="60" t="s">
        <v>43</v>
      </c>
      <c r="D11966" s="61">
        <v>2816.14</v>
      </c>
      <c r="E11966" s="224">
        <v>0.2162</v>
      </c>
    </row>
    <row r="11967" spans="1:5" x14ac:dyDescent="0.2">
      <c r="A11967" s="223">
        <v>99290</v>
      </c>
      <c r="B11967" s="7" t="s">
        <v>11153</v>
      </c>
      <c r="C11967" s="60" t="s">
        <v>43</v>
      </c>
      <c r="D11967" s="61">
        <v>4483.2700000000004</v>
      </c>
      <c r="E11967" s="224">
        <v>0.42609999999999998</v>
      </c>
    </row>
    <row r="11968" spans="1:5" x14ac:dyDescent="0.2">
      <c r="A11968" s="223">
        <v>99244</v>
      </c>
      <c r="B11968" s="7" t="s">
        <v>11154</v>
      </c>
      <c r="C11968" s="60" t="s">
        <v>43</v>
      </c>
      <c r="D11968" s="61">
        <v>5476.11</v>
      </c>
      <c r="E11968" s="224">
        <v>0.41849999999999998</v>
      </c>
    </row>
    <row r="11969" spans="1:5" x14ac:dyDescent="0.2">
      <c r="A11969" s="223">
        <v>99256</v>
      </c>
      <c r="B11969" s="7" t="s">
        <v>11155</v>
      </c>
      <c r="C11969" s="60" t="s">
        <v>43</v>
      </c>
      <c r="D11969" s="61">
        <v>6439.56</v>
      </c>
      <c r="E11969" s="224">
        <v>0.41510000000000002</v>
      </c>
    </row>
    <row r="11970" spans="1:5" x14ac:dyDescent="0.2">
      <c r="A11970" s="223">
        <v>99271</v>
      </c>
      <c r="B11970" s="7" t="s">
        <v>11156</v>
      </c>
      <c r="C11970" s="60" t="s">
        <v>43</v>
      </c>
      <c r="D11970" s="61">
        <v>7402.87</v>
      </c>
      <c r="E11970" s="224">
        <v>0.41249999999999998</v>
      </c>
    </row>
    <row r="11971" spans="1:5" x14ac:dyDescent="0.2">
      <c r="A11971" s="223">
        <v>99284</v>
      </c>
      <c r="B11971" s="7" t="s">
        <v>11157</v>
      </c>
      <c r="C11971" s="60" t="s">
        <v>43</v>
      </c>
      <c r="D11971" s="61">
        <v>8366.3799999999992</v>
      </c>
      <c r="E11971" s="224">
        <v>0.41060000000000002</v>
      </c>
    </row>
    <row r="11972" spans="1:5" x14ac:dyDescent="0.2">
      <c r="A11972" s="223">
        <v>99294</v>
      </c>
      <c r="B11972" s="7" t="s">
        <v>11158</v>
      </c>
      <c r="C11972" s="60" t="s">
        <v>43</v>
      </c>
      <c r="D11972" s="61">
        <v>9329.73</v>
      </c>
      <c r="E11972" s="224">
        <v>0.40899999999999997</v>
      </c>
    </row>
    <row r="11973" spans="1:5" x14ac:dyDescent="0.2">
      <c r="A11973" s="223">
        <v>99252</v>
      </c>
      <c r="B11973" s="7" t="s">
        <v>11159</v>
      </c>
      <c r="C11973" s="60" t="s">
        <v>43</v>
      </c>
      <c r="D11973" s="61">
        <v>2855.7</v>
      </c>
      <c r="E11973" s="224">
        <v>0.44600000000000001</v>
      </c>
    </row>
    <row r="11974" spans="1:5" x14ac:dyDescent="0.2">
      <c r="A11974" s="223">
        <v>99259</v>
      </c>
      <c r="B11974" s="7" t="s">
        <v>11160</v>
      </c>
      <c r="C11974" s="60" t="s">
        <v>43</v>
      </c>
      <c r="D11974" s="61">
        <v>3615.8</v>
      </c>
      <c r="E11974" s="224">
        <v>0.44140000000000001</v>
      </c>
    </row>
    <row r="11975" spans="1:5" x14ac:dyDescent="0.2">
      <c r="A11975" s="223">
        <v>99265</v>
      </c>
      <c r="B11975" s="7" t="s">
        <v>11161</v>
      </c>
      <c r="C11975" s="60" t="s">
        <v>43</v>
      </c>
      <c r="D11975" s="61">
        <v>4375.83</v>
      </c>
      <c r="E11975" s="224">
        <v>0.4385</v>
      </c>
    </row>
    <row r="11976" spans="1:5" x14ac:dyDescent="0.2">
      <c r="A11976" s="223">
        <v>99267</v>
      </c>
      <c r="B11976" s="7" t="s">
        <v>11162</v>
      </c>
      <c r="C11976" s="60" t="s">
        <v>43</v>
      </c>
      <c r="D11976" s="61">
        <v>5135.93</v>
      </c>
      <c r="E11976" s="224">
        <v>0.43640000000000001</v>
      </c>
    </row>
    <row r="11977" spans="1:5" x14ac:dyDescent="0.2">
      <c r="A11977" s="223">
        <v>99274</v>
      </c>
      <c r="B11977" s="7" t="s">
        <v>11163</v>
      </c>
      <c r="C11977" s="60" t="s">
        <v>43</v>
      </c>
      <c r="D11977" s="61">
        <v>5933.19</v>
      </c>
      <c r="E11977" s="224">
        <v>0.43209999999999998</v>
      </c>
    </row>
    <row r="11978" spans="1:5" x14ac:dyDescent="0.2">
      <c r="A11978" s="223">
        <v>99279</v>
      </c>
      <c r="B11978" s="7" t="s">
        <v>11164</v>
      </c>
      <c r="C11978" s="60" t="s">
        <v>43</v>
      </c>
      <c r="D11978" s="61">
        <v>6697.9</v>
      </c>
      <c r="E11978" s="224">
        <v>0.43090000000000001</v>
      </c>
    </row>
    <row r="11979" spans="1:5" x14ac:dyDescent="0.2">
      <c r="A11979" s="223">
        <v>99286</v>
      </c>
      <c r="B11979" s="7" t="s">
        <v>11165</v>
      </c>
      <c r="C11979" s="60" t="s">
        <v>43</v>
      </c>
      <c r="D11979" s="61">
        <v>7462.74</v>
      </c>
      <c r="E11979" s="224">
        <v>0.4299</v>
      </c>
    </row>
    <row r="11980" spans="1:5" x14ac:dyDescent="0.2">
      <c r="A11980" s="223">
        <v>99326</v>
      </c>
      <c r="B11980" s="7" t="s">
        <v>11166</v>
      </c>
      <c r="C11980" s="60" t="s">
        <v>43</v>
      </c>
      <c r="D11980" s="61">
        <v>9225.2900000000009</v>
      </c>
      <c r="E11980" s="224">
        <v>0.38869999999999999</v>
      </c>
    </row>
    <row r="11981" spans="1:5" x14ac:dyDescent="0.2">
      <c r="A11981" s="223">
        <v>99287</v>
      </c>
      <c r="B11981" s="7" t="s">
        <v>11167</v>
      </c>
      <c r="C11981" s="60" t="s">
        <v>43</v>
      </c>
      <c r="D11981" s="61">
        <v>10626.72</v>
      </c>
      <c r="E11981" s="224">
        <v>0.38440000000000002</v>
      </c>
    </row>
    <row r="11982" spans="1:5" x14ac:dyDescent="0.2">
      <c r="A11982" s="223">
        <v>99298</v>
      </c>
      <c r="B11982" s="7" t="s">
        <v>11168</v>
      </c>
      <c r="C11982" s="60" t="s">
        <v>43</v>
      </c>
      <c r="D11982" s="61">
        <v>12028.1</v>
      </c>
      <c r="E11982" s="224">
        <v>0.38119999999999998</v>
      </c>
    </row>
    <row r="11983" spans="1:5" x14ac:dyDescent="0.2">
      <c r="A11983" s="223">
        <v>99300</v>
      </c>
      <c r="B11983" s="7" t="s">
        <v>11169</v>
      </c>
      <c r="C11983" s="60" t="s">
        <v>43</v>
      </c>
      <c r="D11983" s="61">
        <v>13429.54</v>
      </c>
      <c r="E11983" s="224">
        <v>0.37859999999999999</v>
      </c>
    </row>
    <row r="11984" spans="1:5" x14ac:dyDescent="0.2">
      <c r="A11984" s="223">
        <v>99301</v>
      </c>
      <c r="B11984" s="7" t="s">
        <v>11170</v>
      </c>
      <c r="C11984" s="60" t="s">
        <v>43</v>
      </c>
      <c r="D11984" s="61">
        <v>6628.8</v>
      </c>
      <c r="E11984" s="224">
        <v>0.41289999999999999</v>
      </c>
    </row>
    <row r="11985" spans="1:5" x14ac:dyDescent="0.2">
      <c r="A11985" s="223">
        <v>99312</v>
      </c>
      <c r="B11985" s="7" t="s">
        <v>11171</v>
      </c>
      <c r="C11985" s="60" t="s">
        <v>43</v>
      </c>
      <c r="D11985" s="61">
        <v>7776.46</v>
      </c>
      <c r="E11985" s="224">
        <v>0.40839999999999999</v>
      </c>
    </row>
    <row r="11986" spans="1:5" x14ac:dyDescent="0.2">
      <c r="A11986" s="223">
        <v>99320</v>
      </c>
      <c r="B11986" s="7" t="s">
        <v>11172</v>
      </c>
      <c r="C11986" s="60" t="s">
        <v>43</v>
      </c>
      <c r="D11986" s="61">
        <v>8989.34</v>
      </c>
      <c r="E11986" s="224">
        <v>0.4022</v>
      </c>
    </row>
    <row r="11987" spans="1:5" x14ac:dyDescent="0.2">
      <c r="A11987" s="223">
        <v>99322</v>
      </c>
      <c r="B11987" s="7" t="s">
        <v>11173</v>
      </c>
      <c r="C11987" s="60" t="s">
        <v>43</v>
      </c>
      <c r="D11987" s="61">
        <v>10145.25</v>
      </c>
      <c r="E11987" s="224">
        <v>0.3997</v>
      </c>
    </row>
    <row r="11988" spans="1:5" x14ac:dyDescent="0.2">
      <c r="A11988" s="223">
        <v>99324</v>
      </c>
      <c r="B11988" s="7" t="s">
        <v>11174</v>
      </c>
      <c r="C11988" s="60" t="s">
        <v>43</v>
      </c>
      <c r="D11988" s="61">
        <v>11301.18</v>
      </c>
      <c r="E11988" s="224">
        <v>0.3977</v>
      </c>
    </row>
    <row r="11989" spans="1:5" x14ac:dyDescent="0.2">
      <c r="A11989" s="223">
        <v>99310</v>
      </c>
      <c r="B11989" s="7" t="s">
        <v>11175</v>
      </c>
      <c r="C11989" s="60" t="s">
        <v>43</v>
      </c>
      <c r="D11989" s="61">
        <v>15791.57</v>
      </c>
      <c r="E11989" s="224">
        <v>0.36859999999999998</v>
      </c>
    </row>
    <row r="11990" spans="1:5" x14ac:dyDescent="0.2">
      <c r="A11990" s="223">
        <v>99313</v>
      </c>
      <c r="B11990" s="7" t="s">
        <v>11176</v>
      </c>
      <c r="C11990" s="60" t="s">
        <v>43</v>
      </c>
      <c r="D11990" s="61">
        <v>17618.32</v>
      </c>
      <c r="E11990" s="224">
        <v>0.3654</v>
      </c>
    </row>
    <row r="11991" spans="1:5" x14ac:dyDescent="0.2">
      <c r="A11991" s="223">
        <v>99303</v>
      </c>
      <c r="B11991" s="7" t="s">
        <v>11177</v>
      </c>
      <c r="C11991" s="60" t="s">
        <v>43</v>
      </c>
      <c r="D11991" s="61">
        <v>12295.66</v>
      </c>
      <c r="E11991" s="224">
        <v>0.37769999999999998</v>
      </c>
    </row>
    <row r="11992" spans="1:5" x14ac:dyDescent="0.2">
      <c r="A11992" s="223">
        <v>99305</v>
      </c>
      <c r="B11992" s="7" t="s">
        <v>11178</v>
      </c>
      <c r="C11992" s="60" t="s">
        <v>43</v>
      </c>
      <c r="D11992" s="61">
        <v>13909.8</v>
      </c>
      <c r="E11992" s="224">
        <v>0.374</v>
      </c>
    </row>
    <row r="11993" spans="1:5" x14ac:dyDescent="0.2">
      <c r="A11993" s="223">
        <v>99308</v>
      </c>
      <c r="B11993" s="7" t="s">
        <v>11179</v>
      </c>
      <c r="C11993" s="60" t="s">
        <v>43</v>
      </c>
      <c r="D11993" s="61">
        <v>15523.98</v>
      </c>
      <c r="E11993" s="224">
        <v>0.37109999999999999</v>
      </c>
    </row>
    <row r="11994" spans="1:5" x14ac:dyDescent="0.2">
      <c r="A11994" s="223">
        <v>99315</v>
      </c>
      <c r="B11994" s="7" t="s">
        <v>11180</v>
      </c>
      <c r="C11994" s="60" t="s">
        <v>43</v>
      </c>
      <c r="D11994" s="61">
        <v>19712.759999999998</v>
      </c>
      <c r="E11994" s="224">
        <v>0.3609</v>
      </c>
    </row>
    <row r="11995" spans="1:5" x14ac:dyDescent="0.2">
      <c r="A11995" s="223">
        <v>98008</v>
      </c>
      <c r="B11995" s="7" t="s">
        <v>11181</v>
      </c>
      <c r="C11995" s="60" t="s">
        <v>43</v>
      </c>
      <c r="D11995" s="61">
        <v>4583.22</v>
      </c>
      <c r="E11995" s="224">
        <v>0.41839999999999999</v>
      </c>
    </row>
    <row r="11996" spans="1:5" x14ac:dyDescent="0.2">
      <c r="A11996" s="223">
        <v>98010</v>
      </c>
      <c r="B11996" s="7" t="s">
        <v>11182</v>
      </c>
      <c r="C11996" s="60" t="s">
        <v>43</v>
      </c>
      <c r="D11996" s="61">
        <v>5598.07</v>
      </c>
      <c r="E11996" s="224">
        <v>0.41089999999999999</v>
      </c>
    </row>
    <row r="11997" spans="1:5" x14ac:dyDescent="0.2">
      <c r="A11997" s="223">
        <v>98012</v>
      </c>
      <c r="B11997" s="7" t="s">
        <v>11183</v>
      </c>
      <c r="C11997" s="60" t="s">
        <v>43</v>
      </c>
      <c r="D11997" s="61">
        <v>6583.5</v>
      </c>
      <c r="E11997" s="224">
        <v>0.40749999999999997</v>
      </c>
    </row>
    <row r="11998" spans="1:5" x14ac:dyDescent="0.2">
      <c r="A11998" s="223">
        <v>98014</v>
      </c>
      <c r="B11998" s="7" t="s">
        <v>11184</v>
      </c>
      <c r="C11998" s="60" t="s">
        <v>43</v>
      </c>
      <c r="D11998" s="61">
        <v>7568.81</v>
      </c>
      <c r="E11998" s="224">
        <v>0.40500000000000003</v>
      </c>
    </row>
    <row r="11999" spans="1:5" x14ac:dyDescent="0.2">
      <c r="A11999" s="223">
        <v>98016</v>
      </c>
      <c r="B11999" s="7" t="s">
        <v>11185</v>
      </c>
      <c r="C11999" s="60" t="s">
        <v>43</v>
      </c>
      <c r="D11999" s="61">
        <v>8554.32</v>
      </c>
      <c r="E11999" s="224">
        <v>0.40310000000000001</v>
      </c>
    </row>
    <row r="12000" spans="1:5" x14ac:dyDescent="0.2">
      <c r="A12000" s="223">
        <v>98018</v>
      </c>
      <c r="B12000" s="7" t="s">
        <v>11186</v>
      </c>
      <c r="C12000" s="60" t="s">
        <v>43</v>
      </c>
      <c r="D12000" s="61">
        <v>9539.66</v>
      </c>
      <c r="E12000" s="224">
        <v>0.40160000000000001</v>
      </c>
    </row>
    <row r="12001" spans="1:5" x14ac:dyDescent="0.2">
      <c r="A12001" s="223">
        <v>97994</v>
      </c>
      <c r="B12001" s="7" t="s">
        <v>11187</v>
      </c>
      <c r="C12001" s="60" t="s">
        <v>43</v>
      </c>
      <c r="D12001" s="61">
        <v>2919.28</v>
      </c>
      <c r="E12001" s="224">
        <v>0.43780000000000002</v>
      </c>
    </row>
    <row r="12002" spans="1:5" x14ac:dyDescent="0.2">
      <c r="A12002" s="223">
        <v>97996</v>
      </c>
      <c r="B12002" s="7" t="s">
        <v>11188</v>
      </c>
      <c r="C12002" s="60" t="s">
        <v>43</v>
      </c>
      <c r="D12002" s="61">
        <v>3696.92</v>
      </c>
      <c r="E12002" s="224">
        <v>0.43330000000000002</v>
      </c>
    </row>
    <row r="12003" spans="1:5" x14ac:dyDescent="0.2">
      <c r="A12003" s="223">
        <v>98407</v>
      </c>
      <c r="B12003" s="7" t="s">
        <v>11189</v>
      </c>
      <c r="C12003" s="60" t="s">
        <v>43</v>
      </c>
      <c r="D12003" s="61">
        <v>4474.49</v>
      </c>
      <c r="E12003" s="224">
        <v>0.43030000000000002</v>
      </c>
    </row>
    <row r="12004" spans="1:5" x14ac:dyDescent="0.2">
      <c r="A12004" s="223">
        <v>98408</v>
      </c>
      <c r="B12004" s="7" t="s">
        <v>11190</v>
      </c>
      <c r="C12004" s="60" t="s">
        <v>43</v>
      </c>
      <c r="D12004" s="61">
        <v>5252.14</v>
      </c>
      <c r="E12004" s="224">
        <v>0.42830000000000001</v>
      </c>
    </row>
    <row r="12005" spans="1:5" x14ac:dyDescent="0.2">
      <c r="A12005" s="223">
        <v>98002</v>
      </c>
      <c r="B12005" s="7" t="s">
        <v>11191</v>
      </c>
      <c r="C12005" s="60" t="s">
        <v>43</v>
      </c>
      <c r="D12005" s="61">
        <v>6066.93</v>
      </c>
      <c r="E12005" s="224">
        <v>0.42409999999999998</v>
      </c>
    </row>
    <row r="12006" spans="1:5" x14ac:dyDescent="0.2">
      <c r="A12006" s="223">
        <v>98406</v>
      </c>
      <c r="B12006" s="7" t="s">
        <v>11192</v>
      </c>
      <c r="C12006" s="60" t="s">
        <v>43</v>
      </c>
      <c r="D12006" s="61">
        <v>6849.2</v>
      </c>
      <c r="E12006" s="224">
        <v>0.4229</v>
      </c>
    </row>
    <row r="12007" spans="1:5" x14ac:dyDescent="0.2">
      <c r="A12007" s="223">
        <v>98006</v>
      </c>
      <c r="B12007" s="7" t="s">
        <v>11193</v>
      </c>
      <c r="C12007" s="60" t="s">
        <v>43</v>
      </c>
      <c r="D12007" s="61">
        <v>7631.56</v>
      </c>
      <c r="E12007" s="224">
        <v>0.42199999999999999</v>
      </c>
    </row>
    <row r="12008" spans="1:5" x14ac:dyDescent="0.2">
      <c r="A12008" s="223">
        <v>98030</v>
      </c>
      <c r="B12008" s="7" t="s">
        <v>11194</v>
      </c>
      <c r="C12008" s="60" t="s">
        <v>43</v>
      </c>
      <c r="D12008" s="61">
        <v>9432.36</v>
      </c>
      <c r="E12008" s="224">
        <v>0.38169999999999998</v>
      </c>
    </row>
    <row r="12009" spans="1:5" x14ac:dyDescent="0.2">
      <c r="A12009" s="223">
        <v>98032</v>
      </c>
      <c r="B12009" s="7" t="s">
        <v>11195</v>
      </c>
      <c r="C12009" s="60" t="s">
        <v>43</v>
      </c>
      <c r="D12009" s="61">
        <v>10865.92</v>
      </c>
      <c r="E12009" s="224">
        <v>0.3775</v>
      </c>
    </row>
    <row r="12010" spans="1:5" x14ac:dyDescent="0.2">
      <c r="A12010" s="223">
        <v>98034</v>
      </c>
      <c r="B12010" s="7" t="s">
        <v>11196</v>
      </c>
      <c r="C12010" s="60" t="s">
        <v>43</v>
      </c>
      <c r="D12010" s="61">
        <v>12299.44</v>
      </c>
      <c r="E12010" s="224">
        <v>0.37430000000000002</v>
      </c>
    </row>
    <row r="12011" spans="1:5" x14ac:dyDescent="0.2">
      <c r="A12011" s="223">
        <v>98036</v>
      </c>
      <c r="B12011" s="7" t="s">
        <v>11197</v>
      </c>
      <c r="C12011" s="60" t="s">
        <v>43</v>
      </c>
      <c r="D12011" s="61">
        <v>13733.02</v>
      </c>
      <c r="E12011" s="224">
        <v>0.37180000000000002</v>
      </c>
    </row>
    <row r="12012" spans="1:5" x14ac:dyDescent="0.2">
      <c r="A12012" s="223">
        <v>98020</v>
      </c>
      <c r="B12012" s="7" t="s">
        <v>11198</v>
      </c>
      <c r="C12012" s="60" t="s">
        <v>43</v>
      </c>
      <c r="D12012" s="61">
        <v>6777.37</v>
      </c>
      <c r="E12012" s="224">
        <v>0.40539999999999998</v>
      </c>
    </row>
    <row r="12013" spans="1:5" x14ac:dyDescent="0.2">
      <c r="A12013" s="223">
        <v>98022</v>
      </c>
      <c r="B12013" s="7" t="s">
        <v>11199</v>
      </c>
      <c r="C12013" s="60" t="s">
        <v>43</v>
      </c>
      <c r="D12013" s="61">
        <v>7950.93</v>
      </c>
      <c r="E12013" s="224">
        <v>0.40100000000000002</v>
      </c>
    </row>
    <row r="12014" spans="1:5" x14ac:dyDescent="0.2">
      <c r="A12014" s="223">
        <v>98024</v>
      </c>
      <c r="B12014" s="7" t="s">
        <v>11200</v>
      </c>
      <c r="C12014" s="60" t="s">
        <v>43</v>
      </c>
      <c r="D12014" s="61">
        <v>9189.7199999999993</v>
      </c>
      <c r="E12014" s="224">
        <v>0.39500000000000002</v>
      </c>
    </row>
    <row r="12015" spans="1:5" x14ac:dyDescent="0.2">
      <c r="A12015" s="223">
        <v>98026</v>
      </c>
      <c r="B12015" s="7" t="s">
        <v>11201</v>
      </c>
      <c r="C12015" s="60" t="s">
        <v>43</v>
      </c>
      <c r="D12015" s="61">
        <v>10371.540000000001</v>
      </c>
      <c r="E12015" s="224">
        <v>0.39250000000000002</v>
      </c>
    </row>
    <row r="12016" spans="1:5" x14ac:dyDescent="0.2">
      <c r="A12016" s="223">
        <v>98028</v>
      </c>
      <c r="B12016" s="7" t="s">
        <v>11202</v>
      </c>
      <c r="C12016" s="60" t="s">
        <v>43</v>
      </c>
      <c r="D12016" s="61">
        <v>11553.39</v>
      </c>
      <c r="E12016" s="224">
        <v>0.3906</v>
      </c>
    </row>
    <row r="12017" spans="1:5" x14ac:dyDescent="0.2">
      <c r="A12017" s="223">
        <v>98044</v>
      </c>
      <c r="B12017" s="7" t="s">
        <v>11203</v>
      </c>
      <c r="C12017" s="60" t="s">
        <v>43</v>
      </c>
      <c r="D12017" s="61">
        <v>16148.87</v>
      </c>
      <c r="E12017" s="224">
        <v>0.36199999999999999</v>
      </c>
    </row>
    <row r="12018" spans="1:5" x14ac:dyDescent="0.2">
      <c r="A12018" s="223">
        <v>98046</v>
      </c>
      <c r="B12018" s="7" t="s">
        <v>11204</v>
      </c>
      <c r="C12018" s="60" t="s">
        <v>43</v>
      </c>
      <c r="D12018" s="61">
        <v>18017.11</v>
      </c>
      <c r="E12018" s="224">
        <v>0.3589</v>
      </c>
    </row>
    <row r="12019" spans="1:5" x14ac:dyDescent="0.2">
      <c r="A12019" s="223">
        <v>98038</v>
      </c>
      <c r="B12019" s="7" t="s">
        <v>11205</v>
      </c>
      <c r="C12019" s="60" t="s">
        <v>43</v>
      </c>
      <c r="D12019" s="61">
        <v>12573.14</v>
      </c>
      <c r="E12019" s="224">
        <v>0.37090000000000001</v>
      </c>
    </row>
    <row r="12020" spans="1:5" x14ac:dyDescent="0.2">
      <c r="A12020" s="223">
        <v>98040</v>
      </c>
      <c r="B12020" s="7" t="s">
        <v>11206</v>
      </c>
      <c r="C12020" s="60" t="s">
        <v>43</v>
      </c>
      <c r="D12020" s="61">
        <v>14224.11</v>
      </c>
      <c r="E12020" s="224">
        <v>0.36730000000000002</v>
      </c>
    </row>
    <row r="12021" spans="1:5" x14ac:dyDescent="0.2">
      <c r="A12021" s="223">
        <v>98042</v>
      </c>
      <c r="B12021" s="7" t="s">
        <v>11207</v>
      </c>
      <c r="C12021" s="60" t="s">
        <v>43</v>
      </c>
      <c r="D12021" s="61">
        <v>15875.12</v>
      </c>
      <c r="E12021" s="224">
        <v>0.36449999999999999</v>
      </c>
    </row>
    <row r="12022" spans="1:5" x14ac:dyDescent="0.2">
      <c r="A12022" s="223">
        <v>98048</v>
      </c>
      <c r="B12022" s="7" t="s">
        <v>11208</v>
      </c>
      <c r="C12022" s="60" t="s">
        <v>43</v>
      </c>
      <c r="D12022" s="61">
        <v>20159.2</v>
      </c>
      <c r="E12022" s="224">
        <v>0.35449999999999998</v>
      </c>
    </row>
    <row r="12023" spans="1:5" x14ac:dyDescent="0.2">
      <c r="A12023" s="223">
        <v>97955</v>
      </c>
      <c r="B12023" s="7" t="s">
        <v>11209</v>
      </c>
      <c r="C12023" s="60" t="s">
        <v>43</v>
      </c>
      <c r="D12023" s="61">
        <v>3341.15</v>
      </c>
      <c r="E12023" s="224">
        <v>0.29389999999999999</v>
      </c>
    </row>
    <row r="12024" spans="1:5" x14ac:dyDescent="0.2">
      <c r="A12024" s="223">
        <v>97948</v>
      </c>
      <c r="B12024" s="7" t="s">
        <v>11210</v>
      </c>
      <c r="C12024" s="60" t="s">
        <v>43</v>
      </c>
      <c r="D12024" s="61">
        <v>3485.09</v>
      </c>
      <c r="E12024" s="224">
        <v>0.36020000000000002</v>
      </c>
    </row>
    <row r="12025" spans="1:5" x14ac:dyDescent="0.2">
      <c r="A12025" s="223">
        <v>97934</v>
      </c>
      <c r="B12025" s="7" t="s">
        <v>11211</v>
      </c>
      <c r="C12025" s="60" t="s">
        <v>43</v>
      </c>
      <c r="D12025" s="61">
        <v>2520.85</v>
      </c>
      <c r="E12025" s="224">
        <v>0.25180000000000002</v>
      </c>
    </row>
    <row r="12026" spans="1:5" x14ac:dyDescent="0.2">
      <c r="A12026" s="223">
        <v>97953</v>
      </c>
      <c r="B12026" s="7" t="s">
        <v>11212</v>
      </c>
      <c r="C12026" s="60" t="s">
        <v>43</v>
      </c>
      <c r="D12026" s="61">
        <v>1553.24</v>
      </c>
      <c r="E12026" s="224">
        <v>0.30220000000000002</v>
      </c>
    </row>
    <row r="12027" spans="1:5" x14ac:dyDescent="0.2">
      <c r="A12027" s="223">
        <v>97947</v>
      </c>
      <c r="B12027" s="7" t="s">
        <v>11213</v>
      </c>
      <c r="C12027" s="60" t="s">
        <v>43</v>
      </c>
      <c r="D12027" s="61">
        <v>1888.97</v>
      </c>
      <c r="E12027" s="224">
        <v>0.3664</v>
      </c>
    </row>
    <row r="12028" spans="1:5" x14ac:dyDescent="0.2">
      <c r="A12028" s="223">
        <v>97933</v>
      </c>
      <c r="B12028" s="7" t="s">
        <v>11214</v>
      </c>
      <c r="C12028" s="60" t="s">
        <v>43</v>
      </c>
      <c r="D12028" s="61">
        <v>1140.43</v>
      </c>
      <c r="E12028" s="224">
        <v>3.8199999999999998E-2</v>
      </c>
    </row>
    <row r="12029" spans="1:5" x14ac:dyDescent="0.2">
      <c r="A12029" s="223">
        <v>97961</v>
      </c>
      <c r="B12029" s="7" t="s">
        <v>11215</v>
      </c>
      <c r="C12029" s="60" t="s">
        <v>43</v>
      </c>
      <c r="D12029" s="61">
        <v>2712.35</v>
      </c>
      <c r="E12029" s="224">
        <v>0.3579</v>
      </c>
    </row>
    <row r="12030" spans="1:5" x14ac:dyDescent="0.2">
      <c r="A12030" s="223">
        <v>97951</v>
      </c>
      <c r="B12030" s="7" t="s">
        <v>11216</v>
      </c>
      <c r="C12030" s="60" t="s">
        <v>43</v>
      </c>
      <c r="D12030" s="61">
        <v>3047.25</v>
      </c>
      <c r="E12030" s="224">
        <v>0.41860000000000003</v>
      </c>
    </row>
    <row r="12031" spans="1:5" x14ac:dyDescent="0.2">
      <c r="A12031" s="223">
        <v>97973</v>
      </c>
      <c r="B12031" s="7" t="s">
        <v>11217</v>
      </c>
      <c r="C12031" s="60" t="s">
        <v>43</v>
      </c>
      <c r="D12031" s="61">
        <v>5031.57</v>
      </c>
      <c r="E12031" s="224">
        <v>0.35310000000000002</v>
      </c>
    </row>
    <row r="12032" spans="1:5" x14ac:dyDescent="0.2">
      <c r="A12032" s="223">
        <v>97952</v>
      </c>
      <c r="B12032" s="7" t="s">
        <v>11218</v>
      </c>
      <c r="C12032" s="60" t="s">
        <v>43</v>
      </c>
      <c r="D12032" s="61">
        <v>5282.97</v>
      </c>
      <c r="E12032" s="224">
        <v>0.41160000000000002</v>
      </c>
    </row>
    <row r="12033" spans="1:5" x14ac:dyDescent="0.2">
      <c r="A12033" s="223">
        <v>97957</v>
      </c>
      <c r="B12033" s="7" t="s">
        <v>11219</v>
      </c>
      <c r="C12033" s="60" t="s">
        <v>43</v>
      </c>
      <c r="D12033" s="61">
        <v>2997.13</v>
      </c>
      <c r="E12033" s="224">
        <v>0.44040000000000001</v>
      </c>
    </row>
    <row r="12034" spans="1:5" x14ac:dyDescent="0.2">
      <c r="A12034" s="223">
        <v>97950</v>
      </c>
      <c r="B12034" s="7" t="s">
        <v>11220</v>
      </c>
      <c r="C12034" s="60" t="s">
        <v>43</v>
      </c>
      <c r="D12034" s="61">
        <v>3339.29</v>
      </c>
      <c r="E12034" s="224">
        <v>0.49959999999999999</v>
      </c>
    </row>
    <row r="12035" spans="1:5" x14ac:dyDescent="0.2">
      <c r="A12035" s="223">
        <v>97936</v>
      </c>
      <c r="B12035" s="7" t="s">
        <v>11221</v>
      </c>
      <c r="C12035" s="60" t="s">
        <v>43</v>
      </c>
      <c r="D12035" s="61">
        <v>2139.5</v>
      </c>
      <c r="E12035" s="224">
        <v>0.44319999999999998</v>
      </c>
    </row>
    <row r="12036" spans="1:5" x14ac:dyDescent="0.2">
      <c r="A12036" s="223">
        <v>97956</v>
      </c>
      <c r="B12036" s="7" t="s">
        <v>11222</v>
      </c>
      <c r="C12036" s="60" t="s">
        <v>43</v>
      </c>
      <c r="D12036" s="61">
        <v>1688.97</v>
      </c>
      <c r="E12036" s="224">
        <v>0.42559999999999998</v>
      </c>
    </row>
    <row r="12037" spans="1:5" x14ac:dyDescent="0.2">
      <c r="A12037" s="223">
        <v>97949</v>
      </c>
      <c r="B12037" s="7" t="s">
        <v>11223</v>
      </c>
      <c r="C12037" s="60" t="s">
        <v>43</v>
      </c>
      <c r="D12037" s="61">
        <v>1895.44</v>
      </c>
      <c r="E12037" s="224">
        <v>0.49530000000000002</v>
      </c>
    </row>
    <row r="12038" spans="1:5" x14ac:dyDescent="0.2">
      <c r="A12038" s="223">
        <v>97935</v>
      </c>
      <c r="B12038" s="7" t="s">
        <v>11224</v>
      </c>
      <c r="C12038" s="60" t="s">
        <v>43</v>
      </c>
      <c r="D12038" s="61">
        <v>933.4</v>
      </c>
      <c r="E12038" s="224">
        <v>0.2051</v>
      </c>
    </row>
    <row r="12039" spans="1:5" x14ac:dyDescent="0.2">
      <c r="A12039" s="223">
        <v>99319</v>
      </c>
      <c r="B12039" s="7" t="s">
        <v>11225</v>
      </c>
      <c r="C12039" s="60" t="s">
        <v>23</v>
      </c>
      <c r="D12039" s="61">
        <v>963.42</v>
      </c>
      <c r="E12039" s="224">
        <v>0.56259999999999999</v>
      </c>
    </row>
    <row r="12040" spans="1:5" x14ac:dyDescent="0.2">
      <c r="A12040" s="223">
        <v>99318</v>
      </c>
      <c r="B12040" s="7" t="s">
        <v>11226</v>
      </c>
      <c r="C12040" s="60" t="s">
        <v>23</v>
      </c>
      <c r="D12040" s="61">
        <v>302.91000000000003</v>
      </c>
      <c r="E12040" s="224">
        <v>7.7899999999999997E-2</v>
      </c>
    </row>
    <row r="12041" spans="1:5" x14ac:dyDescent="0.2">
      <c r="A12041" s="223">
        <v>98051</v>
      </c>
      <c r="B12041" s="7" t="s">
        <v>11227</v>
      </c>
      <c r="C12041" s="60" t="s">
        <v>23</v>
      </c>
      <c r="D12041" s="61">
        <v>1027.17</v>
      </c>
      <c r="E12041" s="224">
        <v>0.53200000000000003</v>
      </c>
    </row>
    <row r="12042" spans="1:5" x14ac:dyDescent="0.2">
      <c r="A12042" s="223">
        <v>98050</v>
      </c>
      <c r="B12042" s="7" t="s">
        <v>11228</v>
      </c>
      <c r="C12042" s="60" t="s">
        <v>23</v>
      </c>
      <c r="D12042" s="61">
        <v>303.88</v>
      </c>
      <c r="E12042" s="224">
        <v>7.7899999999999997E-2</v>
      </c>
    </row>
    <row r="12043" spans="1:5" x14ac:dyDescent="0.2">
      <c r="A12043" s="223">
        <v>99272</v>
      </c>
      <c r="B12043" s="7" t="s">
        <v>11229</v>
      </c>
      <c r="C12043" s="60" t="s">
        <v>43</v>
      </c>
      <c r="D12043" s="61">
        <v>1158.97</v>
      </c>
      <c r="E12043" s="224">
        <v>0.50480000000000003</v>
      </c>
    </row>
    <row r="12044" spans="1:5" x14ac:dyDescent="0.2">
      <c r="A12044" s="223">
        <v>99273</v>
      </c>
      <c r="B12044" s="7" t="s">
        <v>11230</v>
      </c>
      <c r="C12044" s="60" t="s">
        <v>43</v>
      </c>
      <c r="D12044" s="61">
        <v>1645.35</v>
      </c>
      <c r="E12044" s="224">
        <v>0.5212</v>
      </c>
    </row>
    <row r="12045" spans="1:5" x14ac:dyDescent="0.2">
      <c r="A12045" s="223">
        <v>99268</v>
      </c>
      <c r="B12045" s="7" t="s">
        <v>11231</v>
      </c>
      <c r="C12045" s="60" t="s">
        <v>43</v>
      </c>
      <c r="D12045" s="61">
        <v>512.48</v>
      </c>
      <c r="E12045" s="224">
        <v>0.24429999999999999</v>
      </c>
    </row>
    <row r="12046" spans="1:5" x14ac:dyDescent="0.2">
      <c r="A12046" s="223">
        <v>99270</v>
      </c>
      <c r="B12046" s="7" t="s">
        <v>11232</v>
      </c>
      <c r="C12046" s="60" t="s">
        <v>43</v>
      </c>
      <c r="D12046" s="61">
        <v>667.7</v>
      </c>
      <c r="E12046" s="224">
        <v>0.20760000000000001</v>
      </c>
    </row>
    <row r="12047" spans="1:5" x14ac:dyDescent="0.2">
      <c r="A12047" s="223">
        <v>97976</v>
      </c>
      <c r="B12047" s="7" t="s">
        <v>11233</v>
      </c>
      <c r="C12047" s="60" t="s">
        <v>43</v>
      </c>
      <c r="D12047" s="61">
        <v>1204.6600000000001</v>
      </c>
      <c r="E12047" s="224">
        <v>0.48830000000000001</v>
      </c>
    </row>
    <row r="12048" spans="1:5" x14ac:dyDescent="0.2">
      <c r="A12048" s="223">
        <v>97977</v>
      </c>
      <c r="B12048" s="7" t="s">
        <v>11234</v>
      </c>
      <c r="C12048" s="60" t="s">
        <v>43</v>
      </c>
      <c r="D12048" s="61">
        <v>1726.34</v>
      </c>
      <c r="E12048" s="224">
        <v>0.50009999999999999</v>
      </c>
    </row>
    <row r="12049" spans="1:5" x14ac:dyDescent="0.2">
      <c r="A12049" s="223">
        <v>97974</v>
      </c>
      <c r="B12049" s="7" t="s">
        <v>11235</v>
      </c>
      <c r="C12049" s="60" t="s">
        <v>43</v>
      </c>
      <c r="D12049" s="61">
        <v>517.02</v>
      </c>
      <c r="E12049" s="224">
        <v>0.24279999999999999</v>
      </c>
    </row>
    <row r="12050" spans="1:5" x14ac:dyDescent="0.2">
      <c r="A12050" s="223">
        <v>97975</v>
      </c>
      <c r="B12050" s="7" t="s">
        <v>11236</v>
      </c>
      <c r="C12050" s="60" t="s">
        <v>43</v>
      </c>
      <c r="D12050" s="61">
        <v>673.01</v>
      </c>
      <c r="E12050" s="224">
        <v>0.20649999999999999</v>
      </c>
    </row>
    <row r="12051" spans="1:5" x14ac:dyDescent="0.2">
      <c r="A12051" s="223">
        <v>101798</v>
      </c>
      <c r="B12051" s="7" t="s">
        <v>11237</v>
      </c>
      <c r="C12051" s="60" t="s">
        <v>43</v>
      </c>
      <c r="D12051" s="61">
        <v>337.98</v>
      </c>
      <c r="E12051" s="224">
        <v>0.1489</v>
      </c>
    </row>
    <row r="12052" spans="1:5" x14ac:dyDescent="0.2">
      <c r="A12052" s="223">
        <v>101799</v>
      </c>
      <c r="B12052" s="7" t="s">
        <v>11238</v>
      </c>
      <c r="C12052" s="60" t="s">
        <v>43</v>
      </c>
      <c r="D12052" s="61">
        <v>810.78</v>
      </c>
      <c r="E12052" s="224">
        <v>0.1024</v>
      </c>
    </row>
    <row r="12053" spans="1:5" x14ac:dyDescent="0.2">
      <c r="A12053" s="223">
        <v>102487</v>
      </c>
      <c r="B12053" s="7" t="s">
        <v>11239</v>
      </c>
      <c r="C12053" s="60" t="s">
        <v>24</v>
      </c>
      <c r="D12053" s="61">
        <v>641.70000000000005</v>
      </c>
      <c r="E12053" s="224">
        <v>0.46200000000000002</v>
      </c>
    </row>
    <row r="12054" spans="1:5" x14ac:dyDescent="0.2">
      <c r="A12054" s="223">
        <v>102486</v>
      </c>
      <c r="B12054" s="7" t="s">
        <v>11240</v>
      </c>
      <c r="C12054" s="60" t="s">
        <v>24</v>
      </c>
      <c r="D12054" s="61">
        <v>676.51</v>
      </c>
      <c r="E12054" s="224">
        <v>0.22900000000000001</v>
      </c>
    </row>
    <row r="12055" spans="1:5" x14ac:dyDescent="0.2">
      <c r="A12055" s="223">
        <v>102474</v>
      </c>
      <c r="B12055" s="7" t="s">
        <v>11241</v>
      </c>
      <c r="C12055" s="60" t="s">
        <v>24</v>
      </c>
      <c r="D12055" s="61">
        <v>623.65</v>
      </c>
      <c r="E12055" s="224">
        <v>0.17469999999999999</v>
      </c>
    </row>
    <row r="12056" spans="1:5" x14ac:dyDescent="0.2">
      <c r="A12056" s="223">
        <v>102480</v>
      </c>
      <c r="B12056" s="7" t="s">
        <v>11242</v>
      </c>
      <c r="C12056" s="60" t="s">
        <v>24</v>
      </c>
      <c r="D12056" s="61">
        <v>614.46</v>
      </c>
      <c r="E12056" s="224">
        <v>0.15479999999999999</v>
      </c>
    </row>
    <row r="12057" spans="1:5" x14ac:dyDescent="0.2">
      <c r="A12057" s="223">
        <v>94975</v>
      </c>
      <c r="B12057" s="7" t="s">
        <v>11243</v>
      </c>
      <c r="C12057" s="60" t="s">
        <v>24</v>
      </c>
      <c r="D12057" s="61">
        <v>534.58000000000004</v>
      </c>
      <c r="E12057" s="224">
        <v>0.2883</v>
      </c>
    </row>
    <row r="12058" spans="1:5" x14ac:dyDescent="0.2">
      <c r="A12058" s="223">
        <v>94963</v>
      </c>
      <c r="B12058" s="7" t="s">
        <v>11244</v>
      </c>
      <c r="C12058" s="60" t="s">
        <v>24</v>
      </c>
      <c r="D12058" s="61">
        <v>482.39</v>
      </c>
      <c r="E12058" s="224">
        <v>0.22140000000000001</v>
      </c>
    </row>
    <row r="12059" spans="1:5" x14ac:dyDescent="0.2">
      <c r="A12059" s="223">
        <v>94969</v>
      </c>
      <c r="B12059" s="7" t="s">
        <v>11245</v>
      </c>
      <c r="C12059" s="60" t="s">
        <v>24</v>
      </c>
      <c r="D12059" s="61">
        <v>472.76</v>
      </c>
      <c r="E12059" s="224">
        <v>0.19689999999999999</v>
      </c>
    </row>
    <row r="12060" spans="1:5" x14ac:dyDescent="0.2">
      <c r="A12060" s="223">
        <v>102475</v>
      </c>
      <c r="B12060" s="7" t="s">
        <v>11246</v>
      </c>
      <c r="C12060" s="60" t="s">
        <v>24</v>
      </c>
      <c r="D12060" s="61">
        <v>679.67</v>
      </c>
      <c r="E12060" s="224">
        <v>0.17660000000000001</v>
      </c>
    </row>
    <row r="12061" spans="1:5" x14ac:dyDescent="0.2">
      <c r="A12061" s="223">
        <v>102481</v>
      </c>
      <c r="B12061" s="7" t="s">
        <v>11247</v>
      </c>
      <c r="C12061" s="60" t="s">
        <v>24</v>
      </c>
      <c r="D12061" s="61">
        <v>661.8</v>
      </c>
      <c r="E12061" s="224">
        <v>0.1447</v>
      </c>
    </row>
    <row r="12062" spans="1:5" x14ac:dyDescent="0.2">
      <c r="A12062" s="223">
        <v>94964</v>
      </c>
      <c r="B12062" s="7" t="s">
        <v>11248</v>
      </c>
      <c r="C12062" s="60" t="s">
        <v>24</v>
      </c>
      <c r="D12062" s="61">
        <v>532.27</v>
      </c>
      <c r="E12062" s="224">
        <v>0.21870000000000001</v>
      </c>
    </row>
    <row r="12063" spans="1:5" x14ac:dyDescent="0.2">
      <c r="A12063" s="223">
        <v>94970</v>
      </c>
      <c r="B12063" s="7" t="s">
        <v>11249</v>
      </c>
      <c r="C12063" s="60" t="s">
        <v>24</v>
      </c>
      <c r="D12063" s="61">
        <v>514.04999999999995</v>
      </c>
      <c r="E12063" s="224">
        <v>0.1807</v>
      </c>
    </row>
    <row r="12064" spans="1:5" x14ac:dyDescent="0.2">
      <c r="A12064" s="223">
        <v>102476</v>
      </c>
      <c r="B12064" s="7" t="s">
        <v>11250</v>
      </c>
      <c r="C12064" s="60" t="s">
        <v>24</v>
      </c>
      <c r="D12064" s="61">
        <v>701.1</v>
      </c>
      <c r="E12064" s="224">
        <v>0.14729999999999999</v>
      </c>
    </row>
    <row r="12065" spans="1:5" x14ac:dyDescent="0.2">
      <c r="A12065" s="223">
        <v>102482</v>
      </c>
      <c r="B12065" s="7" t="s">
        <v>11251</v>
      </c>
      <c r="C12065" s="60" t="s">
        <v>24</v>
      </c>
      <c r="D12065" s="61">
        <v>695.99</v>
      </c>
      <c r="E12065" s="224">
        <v>0.13139999999999999</v>
      </c>
    </row>
    <row r="12066" spans="1:5" x14ac:dyDescent="0.2">
      <c r="A12066" s="223">
        <v>94965</v>
      </c>
      <c r="B12066" s="7" t="s">
        <v>11252</v>
      </c>
      <c r="C12066" s="60" t="s">
        <v>24</v>
      </c>
      <c r="D12066" s="61">
        <v>554.28</v>
      </c>
      <c r="E12066" s="224">
        <v>0.19159999999999999</v>
      </c>
    </row>
    <row r="12067" spans="1:5" x14ac:dyDescent="0.2">
      <c r="A12067" s="223">
        <v>94971</v>
      </c>
      <c r="B12067" s="7" t="s">
        <v>11253</v>
      </c>
      <c r="C12067" s="60" t="s">
        <v>24</v>
      </c>
      <c r="D12067" s="61">
        <v>544.33000000000004</v>
      </c>
      <c r="E12067" s="224">
        <v>0.16689999999999999</v>
      </c>
    </row>
    <row r="12068" spans="1:5" x14ac:dyDescent="0.2">
      <c r="A12068" s="223">
        <v>102477</v>
      </c>
      <c r="B12068" s="7" t="s">
        <v>11254</v>
      </c>
      <c r="C12068" s="60" t="s">
        <v>24</v>
      </c>
      <c r="D12068" s="61">
        <v>744.67</v>
      </c>
      <c r="E12068" s="224">
        <v>0.153</v>
      </c>
    </row>
    <row r="12069" spans="1:5" x14ac:dyDescent="0.2">
      <c r="A12069" s="223">
        <v>102483</v>
      </c>
      <c r="B12069" s="7" t="s">
        <v>11255</v>
      </c>
      <c r="C12069" s="60" t="s">
        <v>24</v>
      </c>
      <c r="D12069" s="61">
        <v>733.76</v>
      </c>
      <c r="E12069" s="224">
        <v>0.12870000000000001</v>
      </c>
    </row>
    <row r="12070" spans="1:5" x14ac:dyDescent="0.2">
      <c r="A12070" s="223">
        <v>94966</v>
      </c>
      <c r="B12070" s="7" t="s">
        <v>11256</v>
      </c>
      <c r="C12070" s="60" t="s">
        <v>24</v>
      </c>
      <c r="D12070" s="61">
        <v>574.62</v>
      </c>
      <c r="E12070" s="224">
        <v>0.18329999999999999</v>
      </c>
    </row>
    <row r="12071" spans="1:5" x14ac:dyDescent="0.2">
      <c r="A12071" s="223">
        <v>94972</v>
      </c>
      <c r="B12071" s="7" t="s">
        <v>11257</v>
      </c>
      <c r="C12071" s="60" t="s">
        <v>24</v>
      </c>
      <c r="D12071" s="61">
        <v>564.70000000000005</v>
      </c>
      <c r="E12071" s="224">
        <v>0.1595</v>
      </c>
    </row>
    <row r="12072" spans="1:5" x14ac:dyDescent="0.2">
      <c r="A12072" s="223">
        <v>102478</v>
      </c>
      <c r="B12072" s="7" t="s">
        <v>11258</v>
      </c>
      <c r="C12072" s="60" t="s">
        <v>24</v>
      </c>
      <c r="D12072" s="61">
        <v>808.53</v>
      </c>
      <c r="E12072" s="224">
        <v>0.12770000000000001</v>
      </c>
    </row>
    <row r="12073" spans="1:5" x14ac:dyDescent="0.2">
      <c r="A12073" s="223">
        <v>102484</v>
      </c>
      <c r="B12073" s="7" t="s">
        <v>11259</v>
      </c>
      <c r="C12073" s="60" t="s">
        <v>24</v>
      </c>
      <c r="D12073" s="61">
        <v>805.95</v>
      </c>
      <c r="E12073" s="224">
        <v>0.1172</v>
      </c>
    </row>
    <row r="12074" spans="1:5" x14ac:dyDescent="0.2">
      <c r="A12074" s="223">
        <v>94967</v>
      </c>
      <c r="B12074" s="7" t="s">
        <v>11260</v>
      </c>
      <c r="C12074" s="60" t="s">
        <v>24</v>
      </c>
      <c r="D12074" s="61">
        <v>661.64</v>
      </c>
      <c r="E12074" s="224">
        <v>0.16919999999999999</v>
      </c>
    </row>
    <row r="12075" spans="1:5" x14ac:dyDescent="0.2">
      <c r="A12075" s="223">
        <v>94973</v>
      </c>
      <c r="B12075" s="7" t="s">
        <v>11261</v>
      </c>
      <c r="C12075" s="60" t="s">
        <v>24</v>
      </c>
      <c r="D12075" s="61">
        <v>649.16</v>
      </c>
      <c r="E12075" s="224">
        <v>0.14319999999999999</v>
      </c>
    </row>
    <row r="12076" spans="1:5" x14ac:dyDescent="0.2">
      <c r="A12076" s="223">
        <v>94974</v>
      </c>
      <c r="B12076" s="7" t="s">
        <v>11262</v>
      </c>
      <c r="C12076" s="60" t="s">
        <v>24</v>
      </c>
      <c r="D12076" s="61">
        <v>488.79</v>
      </c>
      <c r="E12076" s="224">
        <v>0.31929999999999997</v>
      </c>
    </row>
    <row r="12077" spans="1:5" x14ac:dyDescent="0.2">
      <c r="A12077" s="223">
        <v>94962</v>
      </c>
      <c r="B12077" s="7" t="s">
        <v>11263</v>
      </c>
      <c r="C12077" s="60" t="s">
        <v>24</v>
      </c>
      <c r="D12077" s="61">
        <v>431.5</v>
      </c>
      <c r="E12077" s="224">
        <v>0.24929999999999999</v>
      </c>
    </row>
    <row r="12078" spans="1:5" x14ac:dyDescent="0.2">
      <c r="A12078" s="223">
        <v>94968</v>
      </c>
      <c r="B12078" s="7" t="s">
        <v>11264</v>
      </c>
      <c r="C12078" s="60" t="s">
        <v>24</v>
      </c>
      <c r="D12078" s="61">
        <v>425.62</v>
      </c>
      <c r="E12078" s="224">
        <v>0.22720000000000001</v>
      </c>
    </row>
    <row r="12079" spans="1:5" x14ac:dyDescent="0.2">
      <c r="A12079" s="223">
        <v>102485</v>
      </c>
      <c r="B12079" s="7" t="s">
        <v>11265</v>
      </c>
      <c r="C12079" s="60" t="s">
        <v>24</v>
      </c>
      <c r="D12079" s="61">
        <v>635.5</v>
      </c>
      <c r="E12079" s="224">
        <v>0.2462</v>
      </c>
    </row>
    <row r="12080" spans="1:5" x14ac:dyDescent="0.2">
      <c r="A12080" s="223">
        <v>102473</v>
      </c>
      <c r="B12080" s="7" t="s">
        <v>11266</v>
      </c>
      <c r="C12080" s="60" t="s">
        <v>24</v>
      </c>
      <c r="D12080" s="61">
        <v>575.59</v>
      </c>
      <c r="E12080" s="224">
        <v>0.19040000000000001</v>
      </c>
    </row>
    <row r="12081" spans="1:5" x14ac:dyDescent="0.2">
      <c r="A12081" s="223">
        <v>102479</v>
      </c>
      <c r="B12081" s="7" t="s">
        <v>11267</v>
      </c>
      <c r="C12081" s="60" t="s">
        <v>24</v>
      </c>
      <c r="D12081" s="61">
        <v>570.22</v>
      </c>
      <c r="E12081" s="224">
        <v>0.17230000000000001</v>
      </c>
    </row>
    <row r="12082" spans="1:5" x14ac:dyDescent="0.2">
      <c r="A12082" s="223">
        <v>103769</v>
      </c>
      <c r="B12082" s="7" t="s">
        <v>11268</v>
      </c>
      <c r="C12082" s="60" t="s">
        <v>43</v>
      </c>
      <c r="D12082" s="61">
        <v>4393.49</v>
      </c>
      <c r="E12082" s="224">
        <v>0.11849999999999999</v>
      </c>
    </row>
    <row r="12083" spans="1:5" x14ac:dyDescent="0.2">
      <c r="A12083" s="223">
        <v>106295</v>
      </c>
      <c r="B12083" s="7" t="s">
        <v>11269</v>
      </c>
      <c r="C12083" s="60" t="s">
        <v>43</v>
      </c>
      <c r="D12083" s="61">
        <v>270.89999999999998</v>
      </c>
      <c r="E12083" s="224">
        <v>0.12620000000000001</v>
      </c>
    </row>
    <row r="12084" spans="1:5" x14ac:dyDescent="0.2">
      <c r="A12084" s="223">
        <v>106300</v>
      </c>
      <c r="B12084" s="7" t="s">
        <v>11270</v>
      </c>
      <c r="C12084" s="60" t="s">
        <v>43</v>
      </c>
      <c r="D12084" s="61">
        <v>636.47</v>
      </c>
      <c r="E12084" s="224">
        <v>0.22320000000000001</v>
      </c>
    </row>
    <row r="12085" spans="1:5" x14ac:dyDescent="0.2">
      <c r="A12085" s="223">
        <v>106293</v>
      </c>
      <c r="B12085" s="7" t="s">
        <v>11271</v>
      </c>
      <c r="C12085" s="60" t="s">
        <v>43</v>
      </c>
      <c r="D12085" s="61">
        <v>214.66</v>
      </c>
      <c r="E12085" s="224">
        <v>9.2200000000000004E-2</v>
      </c>
    </row>
    <row r="12086" spans="1:5" x14ac:dyDescent="0.2">
      <c r="A12086" s="223">
        <v>106297</v>
      </c>
      <c r="B12086" s="7" t="s">
        <v>11272</v>
      </c>
      <c r="C12086" s="60" t="s">
        <v>43</v>
      </c>
      <c r="D12086" s="61">
        <v>323</v>
      </c>
      <c r="E12086" s="224">
        <v>0.1726</v>
      </c>
    </row>
    <row r="12087" spans="1:5" x14ac:dyDescent="0.2">
      <c r="A12087" s="223">
        <v>106298</v>
      </c>
      <c r="B12087" s="7" t="s">
        <v>11273</v>
      </c>
      <c r="C12087" s="60" t="s">
        <v>43</v>
      </c>
      <c r="D12087" s="61">
        <v>493.64</v>
      </c>
      <c r="E12087" s="224">
        <v>0.17119999999999999</v>
      </c>
    </row>
    <row r="12088" spans="1:5" x14ac:dyDescent="0.2">
      <c r="A12088" s="223">
        <v>106301</v>
      </c>
      <c r="B12088" s="7" t="s">
        <v>11274</v>
      </c>
      <c r="C12088" s="60" t="s">
        <v>43</v>
      </c>
      <c r="D12088" s="61">
        <v>952.41</v>
      </c>
      <c r="E12088" s="224">
        <v>0.23980000000000001</v>
      </c>
    </row>
    <row r="12089" spans="1:5" x14ac:dyDescent="0.2">
      <c r="A12089" s="223">
        <v>106292</v>
      </c>
      <c r="B12089" s="7" t="s">
        <v>11275</v>
      </c>
      <c r="C12089" s="60" t="s">
        <v>43</v>
      </c>
      <c r="D12089" s="61">
        <v>203.88</v>
      </c>
      <c r="E12089" s="224">
        <v>9.7100000000000006E-2</v>
      </c>
    </row>
    <row r="12090" spans="1:5" x14ac:dyDescent="0.2">
      <c r="A12090" s="223">
        <v>106282</v>
      </c>
      <c r="B12090" s="7" t="s">
        <v>11276</v>
      </c>
      <c r="C12090" s="60" t="s">
        <v>43</v>
      </c>
      <c r="D12090" s="61">
        <v>78.12</v>
      </c>
      <c r="E12090" s="224">
        <v>0.19</v>
      </c>
    </row>
    <row r="12091" spans="1:5" x14ac:dyDescent="0.2">
      <c r="A12091" s="223">
        <v>106283</v>
      </c>
      <c r="B12091" s="7" t="s">
        <v>11277</v>
      </c>
      <c r="C12091" s="60" t="s">
        <v>43</v>
      </c>
      <c r="D12091" s="61">
        <v>78.12</v>
      </c>
      <c r="E12091" s="224">
        <v>0.19</v>
      </c>
    </row>
    <row r="12092" spans="1:5" x14ac:dyDescent="0.2">
      <c r="A12092" s="223">
        <v>106286</v>
      </c>
      <c r="B12092" s="7" t="s">
        <v>11278</v>
      </c>
      <c r="C12092" s="60" t="s">
        <v>43</v>
      </c>
      <c r="D12092" s="61">
        <v>88.91</v>
      </c>
      <c r="E12092" s="224">
        <v>0.2883</v>
      </c>
    </row>
    <row r="12093" spans="1:5" x14ac:dyDescent="0.2">
      <c r="A12093" s="223">
        <v>106287</v>
      </c>
      <c r="B12093" s="7" t="s">
        <v>11279</v>
      </c>
      <c r="C12093" s="60" t="s">
        <v>43</v>
      </c>
      <c r="D12093" s="61">
        <v>107.25</v>
      </c>
      <c r="E12093" s="224">
        <v>0.38979999999999998</v>
      </c>
    </row>
    <row r="12094" spans="1:5" x14ac:dyDescent="0.2">
      <c r="A12094" s="223">
        <v>106288</v>
      </c>
      <c r="B12094" s="7" t="s">
        <v>11280</v>
      </c>
      <c r="C12094" s="60" t="s">
        <v>43</v>
      </c>
      <c r="D12094" s="61">
        <v>130.69</v>
      </c>
      <c r="E12094" s="224">
        <v>0.48499999999999999</v>
      </c>
    </row>
    <row r="12095" spans="1:5" x14ac:dyDescent="0.2">
      <c r="A12095" s="223">
        <v>106289</v>
      </c>
      <c r="B12095" s="7" t="s">
        <v>11281</v>
      </c>
      <c r="C12095" s="60" t="s">
        <v>43</v>
      </c>
      <c r="D12095" s="61">
        <v>174.8</v>
      </c>
      <c r="E12095" s="224">
        <v>0.60950000000000004</v>
      </c>
    </row>
    <row r="12096" spans="1:5" x14ac:dyDescent="0.2">
      <c r="A12096" s="223">
        <v>106290</v>
      </c>
      <c r="B12096" s="7" t="s">
        <v>11282</v>
      </c>
      <c r="C12096" s="60" t="s">
        <v>43</v>
      </c>
      <c r="D12096" s="61">
        <v>241.8</v>
      </c>
      <c r="E12096" s="224">
        <v>0.70830000000000004</v>
      </c>
    </row>
    <row r="12097" spans="1:5" x14ac:dyDescent="0.2">
      <c r="A12097" s="223">
        <v>106291</v>
      </c>
      <c r="B12097" s="7" t="s">
        <v>11283</v>
      </c>
      <c r="C12097" s="60" t="s">
        <v>43</v>
      </c>
      <c r="D12097" s="61">
        <v>355.41</v>
      </c>
      <c r="E12097" s="224">
        <v>0.75509999999999999</v>
      </c>
    </row>
    <row r="12098" spans="1:5" x14ac:dyDescent="0.2">
      <c r="A12098" s="223">
        <v>102136</v>
      </c>
      <c r="B12098" s="7" t="s">
        <v>11284</v>
      </c>
      <c r="C12098" s="60" t="s">
        <v>43</v>
      </c>
      <c r="D12098" s="61">
        <v>147.88</v>
      </c>
      <c r="E12098" s="224">
        <v>0.90369999999999995</v>
      </c>
    </row>
    <row r="12099" spans="1:5" x14ac:dyDescent="0.2">
      <c r="A12099" s="223">
        <v>106263</v>
      </c>
      <c r="B12099" s="7" t="s">
        <v>11285</v>
      </c>
      <c r="C12099" s="60" t="s">
        <v>43</v>
      </c>
      <c r="D12099" s="61">
        <v>192.55</v>
      </c>
      <c r="E12099" s="224">
        <v>0.91820000000000002</v>
      </c>
    </row>
    <row r="12100" spans="1:5" x14ac:dyDescent="0.2">
      <c r="A12100" s="223">
        <v>106299</v>
      </c>
      <c r="B12100" s="7" t="s">
        <v>11286</v>
      </c>
      <c r="C12100" s="60" t="s">
        <v>43</v>
      </c>
      <c r="D12100" s="61">
        <v>288.07</v>
      </c>
      <c r="E12100" s="224">
        <v>0.29339999999999999</v>
      </c>
    </row>
    <row r="12101" spans="1:5" x14ac:dyDescent="0.2">
      <c r="A12101" s="223">
        <v>97097</v>
      </c>
      <c r="B12101" s="7" t="s">
        <v>11287</v>
      </c>
      <c r="C12101" s="60" t="s">
        <v>410</v>
      </c>
      <c r="D12101" s="61">
        <v>38.770000000000003</v>
      </c>
      <c r="E12101" s="224">
        <v>6.7599999999999993E-2</v>
      </c>
    </row>
    <row r="12102" spans="1:5" x14ac:dyDescent="0.2">
      <c r="A12102" s="223">
        <v>97089</v>
      </c>
      <c r="B12102" s="7" t="s">
        <v>11288</v>
      </c>
      <c r="C12102" s="60" t="s">
        <v>17</v>
      </c>
      <c r="D12102" s="61">
        <v>15.35</v>
      </c>
      <c r="E12102" s="224">
        <v>9.06E-2</v>
      </c>
    </row>
    <row r="12103" spans="1:5" x14ac:dyDescent="0.2">
      <c r="A12103" s="223">
        <v>97090</v>
      </c>
      <c r="B12103" s="7" t="s">
        <v>11289</v>
      </c>
      <c r="C12103" s="60" t="s">
        <v>17</v>
      </c>
      <c r="D12103" s="61">
        <v>15.03</v>
      </c>
      <c r="E12103" s="224">
        <v>7.9200000000000007E-2</v>
      </c>
    </row>
    <row r="12104" spans="1:5" x14ac:dyDescent="0.2">
      <c r="A12104" s="223">
        <v>97091</v>
      </c>
      <c r="B12104" s="7" t="s">
        <v>11290</v>
      </c>
      <c r="C12104" s="60" t="s">
        <v>17</v>
      </c>
      <c r="D12104" s="61">
        <v>14.56</v>
      </c>
      <c r="E12104" s="224">
        <v>7.4899999999999994E-2</v>
      </c>
    </row>
    <row r="12105" spans="1:5" x14ac:dyDescent="0.2">
      <c r="A12105" s="223">
        <v>97092</v>
      </c>
      <c r="B12105" s="7" t="s">
        <v>11291</v>
      </c>
      <c r="C12105" s="60" t="s">
        <v>17</v>
      </c>
      <c r="D12105" s="61">
        <v>14.05</v>
      </c>
      <c r="E12105" s="224">
        <v>6.4799999999999996E-2</v>
      </c>
    </row>
    <row r="12106" spans="1:5" x14ac:dyDescent="0.2">
      <c r="A12106" s="223">
        <v>97093</v>
      </c>
      <c r="B12106" s="7" t="s">
        <v>11292</v>
      </c>
      <c r="C12106" s="60" t="s">
        <v>17</v>
      </c>
      <c r="D12106" s="61">
        <v>13.15</v>
      </c>
      <c r="E12106" s="224">
        <v>5.3999999999999999E-2</v>
      </c>
    </row>
    <row r="12107" spans="1:5" x14ac:dyDescent="0.2">
      <c r="A12107" s="223">
        <v>97088</v>
      </c>
      <c r="B12107" s="7" t="s">
        <v>11293</v>
      </c>
      <c r="C12107" s="60" t="s">
        <v>17</v>
      </c>
      <c r="D12107" s="61">
        <v>16.829999999999998</v>
      </c>
      <c r="E12107" s="224">
        <v>9.69E-2</v>
      </c>
    </row>
    <row r="12108" spans="1:5" x14ac:dyDescent="0.2">
      <c r="A12108" s="223">
        <v>97087</v>
      </c>
      <c r="B12108" s="7" t="s">
        <v>11294</v>
      </c>
      <c r="C12108" s="60" t="s">
        <v>410</v>
      </c>
      <c r="D12108" s="61">
        <v>2.82</v>
      </c>
      <c r="E12108" s="224">
        <v>0.18790000000000001</v>
      </c>
    </row>
    <row r="12109" spans="1:5" x14ac:dyDescent="0.2">
      <c r="A12109" s="223">
        <v>97083</v>
      </c>
      <c r="B12109" s="7" t="s">
        <v>11295</v>
      </c>
      <c r="C12109" s="60" t="s">
        <v>410</v>
      </c>
      <c r="D12109" s="61">
        <v>3.75</v>
      </c>
      <c r="E12109" s="224">
        <v>0.94399999999999995</v>
      </c>
    </row>
    <row r="12110" spans="1:5" x14ac:dyDescent="0.2">
      <c r="A12110" s="223">
        <v>97084</v>
      </c>
      <c r="B12110" s="7" t="s">
        <v>11296</v>
      </c>
      <c r="C12110" s="60" t="s">
        <v>410</v>
      </c>
      <c r="D12110" s="61">
        <v>0.78</v>
      </c>
      <c r="E12110" s="224">
        <v>0.93589999999999995</v>
      </c>
    </row>
    <row r="12111" spans="1:5" x14ac:dyDescent="0.2">
      <c r="A12111" s="223">
        <v>97096</v>
      </c>
      <c r="B12111" s="7" t="s">
        <v>11297</v>
      </c>
      <c r="C12111" s="60" t="s">
        <v>24</v>
      </c>
      <c r="D12111" s="61">
        <v>676.72</v>
      </c>
      <c r="E12111" s="224">
        <v>3.32E-2</v>
      </c>
    </row>
    <row r="12112" spans="1:5" x14ac:dyDescent="0.2">
      <c r="A12112" s="223">
        <v>97082</v>
      </c>
      <c r="B12112" s="7" t="s">
        <v>11298</v>
      </c>
      <c r="C12112" s="60" t="s">
        <v>24</v>
      </c>
      <c r="D12112" s="61">
        <v>72.099999999999994</v>
      </c>
      <c r="E12112" s="224">
        <v>1</v>
      </c>
    </row>
    <row r="12113" spans="1:5" x14ac:dyDescent="0.2">
      <c r="A12113" s="223">
        <v>103076</v>
      </c>
      <c r="B12113" s="7" t="s">
        <v>11299</v>
      </c>
      <c r="C12113" s="60" t="s">
        <v>410</v>
      </c>
      <c r="D12113" s="61">
        <v>158.5</v>
      </c>
      <c r="E12113" s="224">
        <v>0.16450000000000001</v>
      </c>
    </row>
    <row r="12114" spans="1:5" x14ac:dyDescent="0.2">
      <c r="A12114" s="223">
        <v>103077</v>
      </c>
      <c r="B12114" s="7" t="s">
        <v>11300</v>
      </c>
      <c r="C12114" s="60" t="s">
        <v>410</v>
      </c>
      <c r="D12114" s="61">
        <v>205.91</v>
      </c>
      <c r="E12114" s="224">
        <v>0.14360000000000001</v>
      </c>
    </row>
    <row r="12115" spans="1:5" x14ac:dyDescent="0.2">
      <c r="A12115" s="223">
        <v>103078</v>
      </c>
      <c r="B12115" s="7" t="s">
        <v>11301</v>
      </c>
      <c r="C12115" s="60" t="s">
        <v>410</v>
      </c>
      <c r="D12115" s="61">
        <v>249.72</v>
      </c>
      <c r="E12115" s="224">
        <v>0.13239999999999999</v>
      </c>
    </row>
    <row r="12116" spans="1:5" x14ac:dyDescent="0.2">
      <c r="A12116" s="223">
        <v>103079</v>
      </c>
      <c r="B12116" s="7" t="s">
        <v>11302</v>
      </c>
      <c r="C12116" s="60" t="s">
        <v>410</v>
      </c>
      <c r="D12116" s="61">
        <v>300.27999999999997</v>
      </c>
      <c r="E12116" s="224">
        <v>0.1215</v>
      </c>
    </row>
    <row r="12117" spans="1:5" x14ac:dyDescent="0.2">
      <c r="A12117" s="223">
        <v>103080</v>
      </c>
      <c r="B12117" s="7" t="s">
        <v>11303</v>
      </c>
      <c r="C12117" s="60" t="s">
        <v>410</v>
      </c>
      <c r="D12117" s="61">
        <v>367.26</v>
      </c>
      <c r="E12117" s="224">
        <v>0.1101</v>
      </c>
    </row>
    <row r="12118" spans="1:5" x14ac:dyDescent="0.2">
      <c r="A12118" s="223">
        <v>103075</v>
      </c>
      <c r="B12118" s="7" t="s">
        <v>11304</v>
      </c>
      <c r="C12118" s="60" t="s">
        <v>410</v>
      </c>
      <c r="D12118" s="61">
        <v>222.24</v>
      </c>
      <c r="E12118" s="224">
        <v>0.13400000000000001</v>
      </c>
    </row>
    <row r="12119" spans="1:5" x14ac:dyDescent="0.2">
      <c r="A12119" s="223">
        <v>103074</v>
      </c>
      <c r="B12119" s="7" t="s">
        <v>11305</v>
      </c>
      <c r="C12119" s="60" t="s">
        <v>410</v>
      </c>
      <c r="D12119" s="61">
        <v>183.47</v>
      </c>
      <c r="E12119" s="224">
        <v>0.14799999999999999</v>
      </c>
    </row>
    <row r="12120" spans="1:5" x14ac:dyDescent="0.2">
      <c r="A12120" s="223">
        <v>97101</v>
      </c>
      <c r="B12120" s="7" t="s">
        <v>11306</v>
      </c>
      <c r="C12120" s="60" t="s">
        <v>410</v>
      </c>
      <c r="D12120" s="61">
        <v>185.37</v>
      </c>
      <c r="E12120" s="224">
        <v>0.15920000000000001</v>
      </c>
    </row>
    <row r="12121" spans="1:5" x14ac:dyDescent="0.2">
      <c r="A12121" s="223">
        <v>97102</v>
      </c>
      <c r="B12121" s="7" t="s">
        <v>11307</v>
      </c>
      <c r="C12121" s="60" t="s">
        <v>410</v>
      </c>
      <c r="D12121" s="61">
        <v>232.79</v>
      </c>
      <c r="E12121" s="224">
        <v>0.14169999999999999</v>
      </c>
    </row>
    <row r="12122" spans="1:5" x14ac:dyDescent="0.2">
      <c r="A12122" s="223">
        <v>97103</v>
      </c>
      <c r="B12122" s="7" t="s">
        <v>11308</v>
      </c>
      <c r="C12122" s="60" t="s">
        <v>410</v>
      </c>
      <c r="D12122" s="61">
        <v>276.58999999999997</v>
      </c>
      <c r="E12122" s="224">
        <v>0.13189999999999999</v>
      </c>
    </row>
    <row r="12123" spans="1:5" x14ac:dyDescent="0.2">
      <c r="A12123" s="223">
        <v>103072</v>
      </c>
      <c r="B12123" s="7" t="s">
        <v>11309</v>
      </c>
      <c r="C12123" s="60" t="s">
        <v>410</v>
      </c>
      <c r="D12123" s="61">
        <v>327.14999999999998</v>
      </c>
      <c r="E12123" s="224">
        <v>0.122</v>
      </c>
    </row>
    <row r="12124" spans="1:5" x14ac:dyDescent="0.2">
      <c r="A12124" s="223">
        <v>103073</v>
      </c>
      <c r="B12124" s="7" t="s">
        <v>11310</v>
      </c>
      <c r="C12124" s="60" t="s">
        <v>410</v>
      </c>
      <c r="D12124" s="61">
        <v>394.14</v>
      </c>
      <c r="E12124" s="224">
        <v>0.1113</v>
      </c>
    </row>
    <row r="12125" spans="1:5" x14ac:dyDescent="0.2">
      <c r="A12125" s="223">
        <v>97086</v>
      </c>
      <c r="B12125" s="7" t="s">
        <v>11311</v>
      </c>
      <c r="C12125" s="60" t="s">
        <v>410</v>
      </c>
      <c r="D12125" s="61">
        <v>135.76</v>
      </c>
      <c r="E12125" s="224">
        <v>0.78110000000000002</v>
      </c>
    </row>
    <row r="12126" spans="1:5" x14ac:dyDescent="0.2">
      <c r="A12126" s="223">
        <v>104766</v>
      </c>
      <c r="B12126" s="7" t="s">
        <v>11312</v>
      </c>
      <c r="C12126" s="60" t="s">
        <v>23</v>
      </c>
      <c r="D12126" s="61">
        <v>17.649999999999999</v>
      </c>
      <c r="E12126" s="224">
        <v>0.84760000000000002</v>
      </c>
    </row>
    <row r="12127" spans="1:5" x14ac:dyDescent="0.2">
      <c r="A12127" s="223">
        <v>90467</v>
      </c>
      <c r="B12127" s="7" t="s">
        <v>11313</v>
      </c>
      <c r="C12127" s="60" t="s">
        <v>23</v>
      </c>
      <c r="D12127" s="61">
        <v>25</v>
      </c>
      <c r="E12127" s="224">
        <v>0.83360000000000001</v>
      </c>
    </row>
    <row r="12128" spans="1:5" x14ac:dyDescent="0.2">
      <c r="A12128" s="223">
        <v>90466</v>
      </c>
      <c r="B12128" s="7" t="s">
        <v>11314</v>
      </c>
      <c r="C12128" s="60" t="s">
        <v>23</v>
      </c>
      <c r="D12128" s="61">
        <v>16.63</v>
      </c>
      <c r="E12128" s="224">
        <v>0.83819999999999995</v>
      </c>
    </row>
    <row r="12129" spans="1:5" x14ac:dyDescent="0.2">
      <c r="A12129" s="223">
        <v>90469</v>
      </c>
      <c r="B12129" s="7" t="s">
        <v>11315</v>
      </c>
      <c r="C12129" s="60" t="s">
        <v>23</v>
      </c>
      <c r="D12129" s="61">
        <v>12.54</v>
      </c>
      <c r="E12129" s="224">
        <v>0.66830000000000001</v>
      </c>
    </row>
    <row r="12130" spans="1:5" x14ac:dyDescent="0.2">
      <c r="A12130" s="223">
        <v>90470</v>
      </c>
      <c r="B12130" s="7" t="s">
        <v>11316</v>
      </c>
      <c r="C12130" s="60" t="s">
        <v>23</v>
      </c>
      <c r="D12130" s="61">
        <v>16.68</v>
      </c>
      <c r="E12130" s="224">
        <v>0.64329999999999998</v>
      </c>
    </row>
    <row r="12131" spans="1:5" x14ac:dyDescent="0.2">
      <c r="A12131" s="223">
        <v>90468</v>
      </c>
      <c r="B12131" s="7" t="s">
        <v>11317</v>
      </c>
      <c r="C12131" s="60" t="s">
        <v>23</v>
      </c>
      <c r="D12131" s="61">
        <v>8.26</v>
      </c>
      <c r="E12131" s="224">
        <v>0.67430000000000001</v>
      </c>
    </row>
    <row r="12132" spans="1:5" x14ac:dyDescent="0.2">
      <c r="A12132" s="223">
        <v>91188</v>
      </c>
      <c r="B12132" s="7" t="s">
        <v>11318</v>
      </c>
      <c r="C12132" s="60" t="s">
        <v>43</v>
      </c>
      <c r="D12132" s="61">
        <v>14.32</v>
      </c>
      <c r="E12132" s="224">
        <v>0.74370000000000003</v>
      </c>
    </row>
    <row r="12133" spans="1:5" x14ac:dyDescent="0.2">
      <c r="A12133" s="223">
        <v>91189</v>
      </c>
      <c r="B12133" s="7" t="s">
        <v>11319</v>
      </c>
      <c r="C12133" s="60" t="s">
        <v>43</v>
      </c>
      <c r="D12133" s="61">
        <v>79.67</v>
      </c>
      <c r="E12133" s="224">
        <v>0.5716</v>
      </c>
    </row>
    <row r="12134" spans="1:5" x14ac:dyDescent="0.2">
      <c r="A12134" s="223">
        <v>91192</v>
      </c>
      <c r="B12134" s="7" t="s">
        <v>11320</v>
      </c>
      <c r="C12134" s="60" t="s">
        <v>43</v>
      </c>
      <c r="D12134" s="61">
        <v>23.99</v>
      </c>
      <c r="E12134" s="224">
        <v>0.5323</v>
      </c>
    </row>
    <row r="12135" spans="1:5" x14ac:dyDescent="0.2">
      <c r="A12135" s="223">
        <v>91190</v>
      </c>
      <c r="B12135" s="7" t="s">
        <v>11321</v>
      </c>
      <c r="C12135" s="60" t="s">
        <v>43</v>
      </c>
      <c r="D12135" s="61">
        <v>11.49</v>
      </c>
      <c r="E12135" s="224">
        <v>0.72499999999999998</v>
      </c>
    </row>
    <row r="12136" spans="1:5" x14ac:dyDescent="0.2">
      <c r="A12136" s="223">
        <v>91191</v>
      </c>
      <c r="B12136" s="7" t="s">
        <v>11322</v>
      </c>
      <c r="C12136" s="60" t="s">
        <v>43</v>
      </c>
      <c r="D12136" s="61">
        <v>15.96</v>
      </c>
      <c r="E12136" s="224">
        <v>0.62029999999999996</v>
      </c>
    </row>
    <row r="12137" spans="1:5" x14ac:dyDescent="0.2">
      <c r="A12137" s="223">
        <v>95541</v>
      </c>
      <c r="B12137" s="7" t="s">
        <v>11323</v>
      </c>
      <c r="C12137" s="60" t="s">
        <v>43</v>
      </c>
      <c r="D12137" s="61">
        <v>26.8</v>
      </c>
      <c r="E12137" s="224">
        <v>1</v>
      </c>
    </row>
    <row r="12138" spans="1:5" x14ac:dyDescent="0.2">
      <c r="A12138" s="223">
        <v>104785</v>
      </c>
      <c r="B12138" s="7" t="s">
        <v>11324</v>
      </c>
      <c r="C12138" s="60" t="s">
        <v>23</v>
      </c>
      <c r="D12138" s="61">
        <v>13</v>
      </c>
      <c r="E12138" s="224">
        <v>0.56850000000000001</v>
      </c>
    </row>
    <row r="12139" spans="1:5" x14ac:dyDescent="0.2">
      <c r="A12139" s="223">
        <v>91166</v>
      </c>
      <c r="B12139" s="7" t="s">
        <v>11325</v>
      </c>
      <c r="C12139" s="60" t="s">
        <v>23</v>
      </c>
      <c r="D12139" s="61">
        <v>4.2300000000000004</v>
      </c>
      <c r="E12139" s="224">
        <v>0.4728</v>
      </c>
    </row>
    <row r="12140" spans="1:5" x14ac:dyDescent="0.2">
      <c r="A12140" s="223">
        <v>91167</v>
      </c>
      <c r="B12140" s="7" t="s">
        <v>11326</v>
      </c>
      <c r="C12140" s="60" t="s">
        <v>23</v>
      </c>
      <c r="D12140" s="61">
        <v>10.08</v>
      </c>
      <c r="E12140" s="224">
        <v>0.73809999999999998</v>
      </c>
    </row>
    <row r="12141" spans="1:5" x14ac:dyDescent="0.2">
      <c r="A12141" s="223">
        <v>91176</v>
      </c>
      <c r="B12141" s="7" t="s">
        <v>11327</v>
      </c>
      <c r="C12141" s="60" t="s">
        <v>23</v>
      </c>
      <c r="D12141" s="61">
        <v>17.82</v>
      </c>
      <c r="E12141" s="224">
        <v>0.5494</v>
      </c>
    </row>
    <row r="12142" spans="1:5" x14ac:dyDescent="0.2">
      <c r="A12142" s="223">
        <v>91182</v>
      </c>
      <c r="B12142" s="7" t="s">
        <v>11328</v>
      </c>
      <c r="C12142" s="60" t="s">
        <v>23</v>
      </c>
      <c r="D12142" s="61">
        <v>25.99</v>
      </c>
      <c r="E12142" s="224">
        <v>0.88649999999999995</v>
      </c>
    </row>
    <row r="12143" spans="1:5" x14ac:dyDescent="0.2">
      <c r="A12143" s="223">
        <v>91186</v>
      </c>
      <c r="B12143" s="7" t="s">
        <v>11329</v>
      </c>
      <c r="C12143" s="60" t="s">
        <v>23</v>
      </c>
      <c r="D12143" s="61">
        <v>28.69</v>
      </c>
      <c r="E12143" s="224">
        <v>0.89300000000000002</v>
      </c>
    </row>
    <row r="12144" spans="1:5" x14ac:dyDescent="0.2">
      <c r="A12144" s="223">
        <v>91171</v>
      </c>
      <c r="B12144" s="7" t="s">
        <v>11330</v>
      </c>
      <c r="C12144" s="60" t="s">
        <v>23</v>
      </c>
      <c r="D12144" s="61">
        <v>16.66</v>
      </c>
      <c r="E12144" s="224">
        <v>0.66390000000000005</v>
      </c>
    </row>
    <row r="12145" spans="1:5" x14ac:dyDescent="0.2">
      <c r="A12145" s="223">
        <v>91187</v>
      </c>
      <c r="B12145" s="7" t="s">
        <v>11331</v>
      </c>
      <c r="C12145" s="60" t="s">
        <v>23</v>
      </c>
      <c r="D12145" s="61">
        <v>25.85</v>
      </c>
      <c r="E12145" s="224">
        <v>0.90290000000000004</v>
      </c>
    </row>
    <row r="12146" spans="1:5" x14ac:dyDescent="0.2">
      <c r="A12146" s="223">
        <v>91172</v>
      </c>
      <c r="B12146" s="7" t="s">
        <v>11332</v>
      </c>
      <c r="C12146" s="60" t="s">
        <v>23</v>
      </c>
      <c r="D12146" s="61">
        <v>20.51</v>
      </c>
      <c r="E12146" s="224">
        <v>0.6119</v>
      </c>
    </row>
    <row r="12147" spans="1:5" x14ac:dyDescent="0.2">
      <c r="A12147" s="223">
        <v>91185</v>
      </c>
      <c r="B12147" s="7" t="s">
        <v>11333</v>
      </c>
      <c r="C12147" s="60" t="s">
        <v>23</v>
      </c>
      <c r="D12147" s="61">
        <v>25.99</v>
      </c>
      <c r="E12147" s="224">
        <v>0.88649999999999995</v>
      </c>
    </row>
    <row r="12148" spans="1:5" x14ac:dyDescent="0.2">
      <c r="A12148" s="223">
        <v>91170</v>
      </c>
      <c r="B12148" s="7" t="s">
        <v>11334</v>
      </c>
      <c r="C12148" s="60" t="s">
        <v>23</v>
      </c>
      <c r="D12148" s="61">
        <v>10.08</v>
      </c>
      <c r="E12148" s="224">
        <v>0.73809999999999998</v>
      </c>
    </row>
    <row r="12149" spans="1:5" x14ac:dyDescent="0.2">
      <c r="A12149" s="223">
        <v>91180</v>
      </c>
      <c r="B12149" s="7" t="s">
        <v>11335</v>
      </c>
      <c r="C12149" s="60" t="s">
        <v>23</v>
      </c>
      <c r="D12149" s="61">
        <v>23.93</v>
      </c>
      <c r="E12149" s="224">
        <v>0.55369999999999997</v>
      </c>
    </row>
    <row r="12150" spans="1:5" x14ac:dyDescent="0.2">
      <c r="A12150" s="223">
        <v>91181</v>
      </c>
      <c r="B12150" s="7" t="s">
        <v>11336</v>
      </c>
      <c r="C12150" s="60" t="s">
        <v>23</v>
      </c>
      <c r="D12150" s="61">
        <v>25.22</v>
      </c>
      <c r="E12150" s="224">
        <v>0.56230000000000002</v>
      </c>
    </row>
    <row r="12151" spans="1:5" x14ac:dyDescent="0.2">
      <c r="A12151" s="223">
        <v>91179</v>
      </c>
      <c r="B12151" s="7" t="s">
        <v>11337</v>
      </c>
      <c r="C12151" s="60" t="s">
        <v>23</v>
      </c>
      <c r="D12151" s="61">
        <v>17.82</v>
      </c>
      <c r="E12151" s="224">
        <v>0.5494</v>
      </c>
    </row>
    <row r="12152" spans="1:5" x14ac:dyDescent="0.2">
      <c r="A12152" s="223">
        <v>91174</v>
      </c>
      <c r="B12152" s="7" t="s">
        <v>11338</v>
      </c>
      <c r="C12152" s="60" t="s">
        <v>23</v>
      </c>
      <c r="D12152" s="61">
        <v>6.66</v>
      </c>
      <c r="E12152" s="224">
        <v>0.66369999999999996</v>
      </c>
    </row>
    <row r="12153" spans="1:5" x14ac:dyDescent="0.2">
      <c r="A12153" s="223">
        <v>91175</v>
      </c>
      <c r="B12153" s="7" t="s">
        <v>11339</v>
      </c>
      <c r="C12153" s="60" t="s">
        <v>23</v>
      </c>
      <c r="D12153" s="61">
        <v>11.07</v>
      </c>
      <c r="E12153" s="224">
        <v>0.61160000000000003</v>
      </c>
    </row>
    <row r="12154" spans="1:5" x14ac:dyDescent="0.2">
      <c r="A12154" s="223">
        <v>91173</v>
      </c>
      <c r="B12154" s="7" t="s">
        <v>11340</v>
      </c>
      <c r="C12154" s="60" t="s">
        <v>23</v>
      </c>
      <c r="D12154" s="61">
        <v>3.76</v>
      </c>
      <c r="E12154" s="224">
        <v>0.73939999999999995</v>
      </c>
    </row>
    <row r="12155" spans="1:5" x14ac:dyDescent="0.2">
      <c r="A12155" s="223">
        <v>104759</v>
      </c>
      <c r="B12155" s="7" t="s">
        <v>11341</v>
      </c>
      <c r="C12155" s="60" t="s">
        <v>43</v>
      </c>
      <c r="D12155" s="61">
        <v>45.99</v>
      </c>
      <c r="E12155" s="224">
        <v>1</v>
      </c>
    </row>
    <row r="12156" spans="1:5" x14ac:dyDescent="0.2">
      <c r="A12156" s="223">
        <v>104760</v>
      </c>
      <c r="B12156" s="7" t="s">
        <v>11342</v>
      </c>
      <c r="C12156" s="60" t="s">
        <v>43</v>
      </c>
      <c r="D12156" s="61">
        <v>67.16</v>
      </c>
      <c r="E12156" s="224">
        <v>1</v>
      </c>
    </row>
    <row r="12157" spans="1:5" x14ac:dyDescent="0.2">
      <c r="A12157" s="223">
        <v>104758</v>
      </c>
      <c r="B12157" s="7" t="s">
        <v>11343</v>
      </c>
      <c r="C12157" s="60" t="s">
        <v>43</v>
      </c>
      <c r="D12157" s="61">
        <v>17.25</v>
      </c>
      <c r="E12157" s="224">
        <v>1</v>
      </c>
    </row>
    <row r="12158" spans="1:5" x14ac:dyDescent="0.2">
      <c r="A12158" s="223">
        <v>90437</v>
      </c>
      <c r="B12158" s="7" t="s">
        <v>11344</v>
      </c>
      <c r="C12158" s="60" t="s">
        <v>43</v>
      </c>
      <c r="D12158" s="61">
        <v>42.66</v>
      </c>
      <c r="E12158" s="224">
        <v>1</v>
      </c>
    </row>
    <row r="12159" spans="1:5" x14ac:dyDescent="0.2">
      <c r="A12159" s="223">
        <v>90438</v>
      </c>
      <c r="B12159" s="7" t="s">
        <v>11345</v>
      </c>
      <c r="C12159" s="60" t="s">
        <v>43</v>
      </c>
      <c r="D12159" s="61">
        <v>62.31</v>
      </c>
      <c r="E12159" s="224">
        <v>1</v>
      </c>
    </row>
    <row r="12160" spans="1:5" x14ac:dyDescent="0.2">
      <c r="A12160" s="223">
        <v>90436</v>
      </c>
      <c r="B12160" s="7" t="s">
        <v>11346</v>
      </c>
      <c r="C12160" s="60" t="s">
        <v>43</v>
      </c>
      <c r="D12160" s="61">
        <v>16.010000000000002</v>
      </c>
      <c r="E12160" s="224">
        <v>1</v>
      </c>
    </row>
    <row r="12161" spans="1:5" x14ac:dyDescent="0.2">
      <c r="A12161" s="223">
        <v>104770</v>
      </c>
      <c r="B12161" s="7" t="s">
        <v>11347</v>
      </c>
      <c r="C12161" s="60" t="s">
        <v>43</v>
      </c>
      <c r="D12161" s="61">
        <v>1.95</v>
      </c>
      <c r="E12161" s="224">
        <v>1</v>
      </c>
    </row>
    <row r="12162" spans="1:5" x14ac:dyDescent="0.2">
      <c r="A12162" s="223">
        <v>104772</v>
      </c>
      <c r="B12162" s="7" t="s">
        <v>11348</v>
      </c>
      <c r="C12162" s="60" t="s">
        <v>43</v>
      </c>
      <c r="D12162" s="61">
        <v>2.85</v>
      </c>
      <c r="E12162" s="224">
        <v>1</v>
      </c>
    </row>
    <row r="12163" spans="1:5" x14ac:dyDescent="0.2">
      <c r="A12163" s="223">
        <v>104768</v>
      </c>
      <c r="B12163" s="7" t="s">
        <v>11349</v>
      </c>
      <c r="C12163" s="60" t="s">
        <v>43</v>
      </c>
      <c r="D12163" s="61">
        <v>0.72</v>
      </c>
      <c r="E12163" s="224">
        <v>1</v>
      </c>
    </row>
    <row r="12164" spans="1:5" x14ac:dyDescent="0.2">
      <c r="A12164" s="223">
        <v>104769</v>
      </c>
      <c r="B12164" s="7" t="s">
        <v>11350</v>
      </c>
      <c r="C12164" s="60" t="s">
        <v>43</v>
      </c>
      <c r="D12164" s="61">
        <v>1.8</v>
      </c>
      <c r="E12164" s="224">
        <v>1</v>
      </c>
    </row>
    <row r="12165" spans="1:5" x14ac:dyDescent="0.2">
      <c r="A12165" s="223">
        <v>104771</v>
      </c>
      <c r="B12165" s="7" t="s">
        <v>11351</v>
      </c>
      <c r="C12165" s="60" t="s">
        <v>43</v>
      </c>
      <c r="D12165" s="61">
        <v>2.64</v>
      </c>
      <c r="E12165" s="224">
        <v>1</v>
      </c>
    </row>
    <row r="12166" spans="1:5" x14ac:dyDescent="0.2">
      <c r="A12166" s="223">
        <v>104767</v>
      </c>
      <c r="B12166" s="7" t="s">
        <v>11352</v>
      </c>
      <c r="C12166" s="60" t="s">
        <v>43</v>
      </c>
      <c r="D12166" s="61">
        <v>0.67</v>
      </c>
      <c r="E12166" s="224">
        <v>1</v>
      </c>
    </row>
    <row r="12167" spans="1:5" x14ac:dyDescent="0.2">
      <c r="A12167" s="223">
        <v>104762</v>
      </c>
      <c r="B12167" s="7" t="s">
        <v>11353</v>
      </c>
      <c r="C12167" s="60" t="s">
        <v>43</v>
      </c>
      <c r="D12167" s="61">
        <v>7.34</v>
      </c>
      <c r="E12167" s="224">
        <v>0.79969999999999997</v>
      </c>
    </row>
    <row r="12168" spans="1:5" x14ac:dyDescent="0.2">
      <c r="A12168" s="223">
        <v>104763</v>
      </c>
      <c r="B12168" s="7" t="s">
        <v>11354</v>
      </c>
      <c r="C12168" s="60" t="s">
        <v>43</v>
      </c>
      <c r="D12168" s="61">
        <v>10.71</v>
      </c>
      <c r="E12168" s="224">
        <v>0.80020000000000002</v>
      </c>
    </row>
    <row r="12169" spans="1:5" x14ac:dyDescent="0.2">
      <c r="A12169" s="223">
        <v>104761</v>
      </c>
      <c r="B12169" s="7" t="s">
        <v>11355</v>
      </c>
      <c r="C12169" s="60" t="s">
        <v>43</v>
      </c>
      <c r="D12169" s="61">
        <v>2.75</v>
      </c>
      <c r="E12169" s="224">
        <v>0.8</v>
      </c>
    </row>
    <row r="12170" spans="1:5" x14ac:dyDescent="0.2">
      <c r="A12170" s="223">
        <v>90440</v>
      </c>
      <c r="B12170" s="7" t="s">
        <v>11356</v>
      </c>
      <c r="C12170" s="60" t="s">
        <v>43</v>
      </c>
      <c r="D12170" s="61">
        <v>7.13</v>
      </c>
      <c r="E12170" s="224">
        <v>0.79379999999999995</v>
      </c>
    </row>
    <row r="12171" spans="1:5" x14ac:dyDescent="0.2">
      <c r="A12171" s="223">
        <v>90441</v>
      </c>
      <c r="B12171" s="7" t="s">
        <v>11357</v>
      </c>
      <c r="C12171" s="60" t="s">
        <v>43</v>
      </c>
      <c r="D12171" s="61">
        <v>10.4</v>
      </c>
      <c r="E12171" s="224">
        <v>0.79420000000000002</v>
      </c>
    </row>
    <row r="12172" spans="1:5" x14ac:dyDescent="0.2">
      <c r="A12172" s="223">
        <v>90439</v>
      </c>
      <c r="B12172" s="7" t="s">
        <v>11358</v>
      </c>
      <c r="C12172" s="60" t="s">
        <v>43</v>
      </c>
      <c r="D12172" s="61">
        <v>2.67</v>
      </c>
      <c r="E12172" s="224">
        <v>0.79400000000000004</v>
      </c>
    </row>
    <row r="12173" spans="1:5" x14ac:dyDescent="0.2">
      <c r="A12173" s="223">
        <v>104776</v>
      </c>
      <c r="B12173" s="7" t="s">
        <v>11359</v>
      </c>
      <c r="C12173" s="60" t="s">
        <v>43</v>
      </c>
      <c r="D12173" s="61">
        <v>6.97</v>
      </c>
      <c r="E12173" s="224">
        <v>0.86799999999999999</v>
      </c>
    </row>
    <row r="12174" spans="1:5" x14ac:dyDescent="0.2">
      <c r="A12174" s="223">
        <v>104778</v>
      </c>
      <c r="B12174" s="7" t="s">
        <v>11360</v>
      </c>
      <c r="C12174" s="60" t="s">
        <v>43</v>
      </c>
      <c r="D12174" s="61">
        <v>10.17</v>
      </c>
      <c r="E12174" s="224">
        <v>0.86729999999999996</v>
      </c>
    </row>
    <row r="12175" spans="1:5" x14ac:dyDescent="0.2">
      <c r="A12175" s="223">
        <v>104774</v>
      </c>
      <c r="B12175" s="7" t="s">
        <v>11361</v>
      </c>
      <c r="C12175" s="60" t="s">
        <v>43</v>
      </c>
      <c r="D12175" s="61">
        <v>2.6</v>
      </c>
      <c r="E12175" s="224">
        <v>0.86919999999999997</v>
      </c>
    </row>
    <row r="12176" spans="1:5" x14ac:dyDescent="0.2">
      <c r="A12176" s="223">
        <v>104775</v>
      </c>
      <c r="B12176" s="7" t="s">
        <v>11362</v>
      </c>
      <c r="C12176" s="60" t="s">
        <v>43</v>
      </c>
      <c r="D12176" s="61">
        <v>6.52</v>
      </c>
      <c r="E12176" s="224">
        <v>0.8589</v>
      </c>
    </row>
    <row r="12177" spans="1:5" x14ac:dyDescent="0.2">
      <c r="A12177" s="223">
        <v>104777</v>
      </c>
      <c r="B12177" s="7" t="s">
        <v>11363</v>
      </c>
      <c r="C12177" s="60" t="s">
        <v>43</v>
      </c>
      <c r="D12177" s="61">
        <v>9.5399999999999991</v>
      </c>
      <c r="E12177" s="224">
        <v>0.85850000000000004</v>
      </c>
    </row>
    <row r="12178" spans="1:5" x14ac:dyDescent="0.2">
      <c r="A12178" s="223">
        <v>104773</v>
      </c>
      <c r="B12178" s="7" t="s">
        <v>11364</v>
      </c>
      <c r="C12178" s="60" t="s">
        <v>43</v>
      </c>
      <c r="D12178" s="61">
        <v>2.44</v>
      </c>
      <c r="E12178" s="224">
        <v>0.86070000000000002</v>
      </c>
    </row>
    <row r="12179" spans="1:5" x14ac:dyDescent="0.2">
      <c r="A12179" s="223">
        <v>104782</v>
      </c>
      <c r="B12179" s="7" t="s">
        <v>11365</v>
      </c>
      <c r="C12179" s="60" t="s">
        <v>43</v>
      </c>
      <c r="D12179" s="61">
        <v>78.55</v>
      </c>
      <c r="E12179" s="224">
        <v>9.7600000000000006E-2</v>
      </c>
    </row>
    <row r="12180" spans="1:5" x14ac:dyDescent="0.2">
      <c r="A12180" s="223">
        <v>90451</v>
      </c>
      <c r="B12180" s="7" t="s">
        <v>11366</v>
      </c>
      <c r="C12180" s="60" t="s">
        <v>43</v>
      </c>
      <c r="D12180" s="61">
        <v>6.93</v>
      </c>
      <c r="E12180" s="224">
        <v>0.6421</v>
      </c>
    </row>
    <row r="12181" spans="1:5" x14ac:dyDescent="0.2">
      <c r="A12181" s="223">
        <v>90452</v>
      </c>
      <c r="B12181" s="7" t="s">
        <v>11367</v>
      </c>
      <c r="C12181" s="60" t="s">
        <v>43</v>
      </c>
      <c r="D12181" s="61">
        <v>27.57</v>
      </c>
      <c r="E12181" s="224">
        <v>0.28289999999999998</v>
      </c>
    </row>
    <row r="12182" spans="1:5" x14ac:dyDescent="0.2">
      <c r="A12182" s="223">
        <v>90455</v>
      </c>
      <c r="B12182" s="7" t="s">
        <v>11368</v>
      </c>
      <c r="C12182" s="60" t="s">
        <v>43</v>
      </c>
      <c r="D12182" s="61">
        <v>8.73</v>
      </c>
      <c r="E12182" s="224">
        <v>0.63800000000000001</v>
      </c>
    </row>
    <row r="12183" spans="1:5" x14ac:dyDescent="0.2">
      <c r="A12183" s="223">
        <v>104784</v>
      </c>
      <c r="B12183" s="7" t="s">
        <v>11369</v>
      </c>
      <c r="C12183" s="60" t="s">
        <v>43</v>
      </c>
      <c r="D12183" s="61">
        <v>15.13</v>
      </c>
      <c r="E12183" s="224">
        <v>0.51290000000000002</v>
      </c>
    </row>
    <row r="12184" spans="1:5" x14ac:dyDescent="0.2">
      <c r="A12184" s="223">
        <v>90453</v>
      </c>
      <c r="B12184" s="7" t="s">
        <v>11370</v>
      </c>
      <c r="C12184" s="60" t="s">
        <v>43</v>
      </c>
      <c r="D12184" s="61">
        <v>4.18</v>
      </c>
      <c r="E12184" s="224">
        <v>0.60050000000000003</v>
      </c>
    </row>
    <row r="12185" spans="1:5" x14ac:dyDescent="0.2">
      <c r="A12185" s="223">
        <v>104783</v>
      </c>
      <c r="B12185" s="7" t="s">
        <v>11371</v>
      </c>
      <c r="C12185" s="60" t="s">
        <v>43</v>
      </c>
      <c r="D12185" s="61">
        <v>5.36</v>
      </c>
      <c r="E12185" s="224">
        <v>0.54849999999999999</v>
      </c>
    </row>
    <row r="12186" spans="1:5" x14ac:dyDescent="0.2">
      <c r="A12186" s="223">
        <v>90454</v>
      </c>
      <c r="B12186" s="7" t="s">
        <v>11372</v>
      </c>
      <c r="C12186" s="60" t="s">
        <v>43</v>
      </c>
      <c r="D12186" s="61">
        <v>6.83</v>
      </c>
      <c r="E12186" s="224">
        <v>0.55930000000000002</v>
      </c>
    </row>
    <row r="12187" spans="1:5" x14ac:dyDescent="0.2">
      <c r="A12187" s="223">
        <v>90459</v>
      </c>
      <c r="B12187" s="7" t="s">
        <v>11373</v>
      </c>
      <c r="C12187" s="60" t="s">
        <v>43</v>
      </c>
      <c r="D12187" s="61">
        <v>52.48</v>
      </c>
      <c r="E12187" s="224">
        <v>1</v>
      </c>
    </row>
    <row r="12188" spans="1:5" x14ac:dyDescent="0.2">
      <c r="A12188" s="223">
        <v>90456</v>
      </c>
      <c r="B12188" s="7" t="s">
        <v>11374</v>
      </c>
      <c r="C12188" s="60" t="s">
        <v>43</v>
      </c>
      <c r="D12188" s="61">
        <v>6.13</v>
      </c>
      <c r="E12188" s="224">
        <v>1</v>
      </c>
    </row>
    <row r="12189" spans="1:5" x14ac:dyDescent="0.2">
      <c r="A12189" s="223">
        <v>90458</v>
      </c>
      <c r="B12189" s="7" t="s">
        <v>11375</v>
      </c>
      <c r="C12189" s="60" t="s">
        <v>43</v>
      </c>
      <c r="D12189" s="61">
        <v>39.96</v>
      </c>
      <c r="E12189" s="224">
        <v>1</v>
      </c>
    </row>
    <row r="12190" spans="1:5" x14ac:dyDescent="0.2">
      <c r="A12190" s="223">
        <v>90457</v>
      </c>
      <c r="B12190" s="7" t="s">
        <v>11376</v>
      </c>
      <c r="C12190" s="60" t="s">
        <v>43</v>
      </c>
      <c r="D12190" s="61">
        <v>14.01</v>
      </c>
      <c r="E12190" s="224">
        <v>1</v>
      </c>
    </row>
    <row r="12191" spans="1:5" x14ac:dyDescent="0.2">
      <c r="A12191" s="223">
        <v>90447</v>
      </c>
      <c r="B12191" s="7" t="s">
        <v>11377</v>
      </c>
      <c r="C12191" s="60" t="s">
        <v>23</v>
      </c>
      <c r="D12191" s="61">
        <v>9.27</v>
      </c>
      <c r="E12191" s="224">
        <v>1</v>
      </c>
    </row>
    <row r="12192" spans="1:5" x14ac:dyDescent="0.2">
      <c r="A12192" s="223">
        <v>91222</v>
      </c>
      <c r="B12192" s="7" t="s">
        <v>11378</v>
      </c>
      <c r="C12192" s="60" t="s">
        <v>23</v>
      </c>
      <c r="D12192" s="61">
        <v>9.5500000000000007</v>
      </c>
      <c r="E12192" s="224">
        <v>1</v>
      </c>
    </row>
    <row r="12193" spans="1:5" x14ac:dyDescent="0.2">
      <c r="A12193" s="223">
        <v>90443</v>
      </c>
      <c r="B12193" s="7" t="s">
        <v>11379</v>
      </c>
      <c r="C12193" s="60" t="s">
        <v>23</v>
      </c>
      <c r="D12193" s="61">
        <v>8.59</v>
      </c>
      <c r="E12193" s="224">
        <v>1</v>
      </c>
    </row>
    <row r="12194" spans="1:5" x14ac:dyDescent="0.2">
      <c r="A12194" s="223">
        <v>104780</v>
      </c>
      <c r="B12194" s="7" t="s">
        <v>11380</v>
      </c>
      <c r="C12194" s="60" t="s">
        <v>23</v>
      </c>
      <c r="D12194" s="61">
        <v>7.82</v>
      </c>
      <c r="E12194" s="224">
        <v>0.98850000000000005</v>
      </c>
    </row>
    <row r="12195" spans="1:5" x14ac:dyDescent="0.2">
      <c r="A12195" s="223">
        <v>104781</v>
      </c>
      <c r="B12195" s="7" t="s">
        <v>11381</v>
      </c>
      <c r="C12195" s="60" t="s">
        <v>23</v>
      </c>
      <c r="D12195" s="61">
        <v>8.99</v>
      </c>
      <c r="E12195" s="224">
        <v>0.98780000000000001</v>
      </c>
    </row>
    <row r="12196" spans="1:5" x14ac:dyDescent="0.2">
      <c r="A12196" s="223">
        <v>104779</v>
      </c>
      <c r="B12196" s="7" t="s">
        <v>11382</v>
      </c>
      <c r="C12196" s="60" t="s">
        <v>23</v>
      </c>
      <c r="D12196" s="61">
        <v>7.78</v>
      </c>
      <c r="E12196" s="224">
        <v>0.98839999999999995</v>
      </c>
    </row>
    <row r="12197" spans="1:5" x14ac:dyDescent="0.2">
      <c r="A12197" s="223">
        <v>104787</v>
      </c>
      <c r="B12197" s="7" t="s">
        <v>11383</v>
      </c>
      <c r="C12197" s="60" t="s">
        <v>23</v>
      </c>
      <c r="D12197" s="61">
        <v>2.35</v>
      </c>
      <c r="E12197" s="224">
        <v>0.79569999999999996</v>
      </c>
    </row>
    <row r="12198" spans="1:5" x14ac:dyDescent="0.2">
      <c r="A12198" s="223">
        <v>104788</v>
      </c>
      <c r="B12198" s="7" t="s">
        <v>11384</v>
      </c>
      <c r="C12198" s="60" t="s">
        <v>23</v>
      </c>
      <c r="D12198" s="61">
        <v>3.12</v>
      </c>
      <c r="E12198" s="224">
        <v>0.79490000000000005</v>
      </c>
    </row>
    <row r="12199" spans="1:5" x14ac:dyDescent="0.2">
      <c r="A12199" s="223">
        <v>104786</v>
      </c>
      <c r="B12199" s="7" t="s">
        <v>11385</v>
      </c>
      <c r="C12199" s="60" t="s">
        <v>23</v>
      </c>
      <c r="D12199" s="61">
        <v>1.77</v>
      </c>
      <c r="E12199" s="224">
        <v>0.79659999999999997</v>
      </c>
    </row>
    <row r="12200" spans="1:5" x14ac:dyDescent="0.2">
      <c r="A12200" s="223">
        <v>90445</v>
      </c>
      <c r="B12200" s="7" t="s">
        <v>11386</v>
      </c>
      <c r="C12200" s="60" t="s">
        <v>23</v>
      </c>
      <c r="D12200" s="61">
        <v>12.66</v>
      </c>
      <c r="E12200" s="224">
        <v>0.95499999999999996</v>
      </c>
    </row>
    <row r="12201" spans="1:5" x14ac:dyDescent="0.2">
      <c r="A12201" s="223">
        <v>90446</v>
      </c>
      <c r="B12201" s="7" t="s">
        <v>11387</v>
      </c>
      <c r="C12201" s="60" t="s">
        <v>23</v>
      </c>
      <c r="D12201" s="61">
        <v>16.809999999999999</v>
      </c>
      <c r="E12201" s="224">
        <v>0.95540000000000003</v>
      </c>
    </row>
    <row r="12202" spans="1:5" x14ac:dyDescent="0.2">
      <c r="A12202" s="223">
        <v>90444</v>
      </c>
      <c r="B12202" s="7" t="s">
        <v>11388</v>
      </c>
      <c r="C12202" s="60" t="s">
        <v>23</v>
      </c>
      <c r="D12202" s="61">
        <v>9.5399999999999991</v>
      </c>
      <c r="E12202" s="224">
        <v>0.95599999999999996</v>
      </c>
    </row>
    <row r="12203" spans="1:5" x14ac:dyDescent="0.2">
      <c r="A12203" s="223">
        <v>104764</v>
      </c>
      <c r="B12203" s="7" t="s">
        <v>11389</v>
      </c>
      <c r="C12203" s="60" t="s">
        <v>23</v>
      </c>
      <c r="D12203" s="61">
        <v>21.19</v>
      </c>
      <c r="E12203" s="224">
        <v>0.46860000000000002</v>
      </c>
    </row>
    <row r="12204" spans="1:5" x14ac:dyDescent="0.2">
      <c r="A12204" s="223">
        <v>90460</v>
      </c>
      <c r="B12204" s="7" t="s">
        <v>11390</v>
      </c>
      <c r="C12204" s="60" t="s">
        <v>23</v>
      </c>
      <c r="D12204" s="61">
        <v>25.3</v>
      </c>
      <c r="E12204" s="224">
        <v>0.36359999999999998</v>
      </c>
    </row>
    <row r="12205" spans="1:5" x14ac:dyDescent="0.2">
      <c r="A12205" s="223">
        <v>90462</v>
      </c>
      <c r="B12205" s="7" t="s">
        <v>11391</v>
      </c>
      <c r="C12205" s="60" t="s">
        <v>23</v>
      </c>
      <c r="D12205" s="61">
        <v>4.3600000000000003</v>
      </c>
      <c r="E12205" s="224">
        <v>0.37609999999999999</v>
      </c>
    </row>
    <row r="12206" spans="1:5" x14ac:dyDescent="0.2">
      <c r="A12206" s="223">
        <v>104765</v>
      </c>
      <c r="B12206" s="7" t="s">
        <v>11392</v>
      </c>
      <c r="C12206" s="60" t="s">
        <v>23</v>
      </c>
      <c r="D12206" s="61">
        <v>17.57</v>
      </c>
      <c r="E12206" s="224">
        <v>0.65449999999999997</v>
      </c>
    </row>
    <row r="12207" spans="1:5" x14ac:dyDescent="0.2">
      <c r="A12207" s="223">
        <v>90461</v>
      </c>
      <c r="B12207" s="7" t="s">
        <v>11393</v>
      </c>
      <c r="C12207" s="60" t="s">
        <v>23</v>
      </c>
      <c r="D12207" s="61">
        <v>19.34</v>
      </c>
      <c r="E12207" s="224">
        <v>0.55069999999999997</v>
      </c>
    </row>
    <row r="12208" spans="1:5" x14ac:dyDescent="0.2">
      <c r="A12208" s="223">
        <v>90463</v>
      </c>
      <c r="B12208" s="7" t="s">
        <v>11394</v>
      </c>
      <c r="C12208" s="60" t="s">
        <v>23</v>
      </c>
      <c r="D12208" s="61">
        <v>3.78</v>
      </c>
      <c r="E12208" s="224">
        <v>0.50260000000000005</v>
      </c>
    </row>
    <row r="12209" spans="1:5" x14ac:dyDescent="0.2">
      <c r="A12209" s="223">
        <v>96560</v>
      </c>
      <c r="B12209" s="7" t="s">
        <v>11395</v>
      </c>
      <c r="C12209" s="60" t="s">
        <v>410</v>
      </c>
      <c r="D12209" s="61">
        <v>34.909999999999997</v>
      </c>
      <c r="E12209" s="224">
        <v>0.52359999999999995</v>
      </c>
    </row>
    <row r="12210" spans="1:5" x14ac:dyDescent="0.2">
      <c r="A12210" s="223">
        <v>96559</v>
      </c>
      <c r="B12210" s="7" t="s">
        <v>11396</v>
      </c>
      <c r="C12210" s="60" t="s">
        <v>410</v>
      </c>
      <c r="D12210" s="61">
        <v>36.020000000000003</v>
      </c>
      <c r="E12210" s="224">
        <v>0.35060000000000002</v>
      </c>
    </row>
    <row r="12211" spans="1:5" x14ac:dyDescent="0.2">
      <c r="A12211" s="223">
        <v>96562</v>
      </c>
      <c r="B12211" s="7" t="s">
        <v>11397</v>
      </c>
      <c r="C12211" s="60" t="s">
        <v>23</v>
      </c>
      <c r="D12211" s="61">
        <v>53.66</v>
      </c>
      <c r="E12211" s="224">
        <v>0.53369999999999995</v>
      </c>
    </row>
    <row r="12212" spans="1:5" x14ac:dyDescent="0.2">
      <c r="A12212" s="223">
        <v>96563</v>
      </c>
      <c r="B12212" s="7" t="s">
        <v>11398</v>
      </c>
      <c r="C12212" s="60" t="s">
        <v>23</v>
      </c>
      <c r="D12212" s="61">
        <v>60.18</v>
      </c>
      <c r="E12212" s="224">
        <v>0.47589999999999999</v>
      </c>
    </row>
    <row r="12213" spans="1:5" x14ac:dyDescent="0.2">
      <c r="A12213" s="223">
        <v>101870</v>
      </c>
      <c r="B12213" s="7" t="s">
        <v>11399</v>
      </c>
      <c r="C12213" s="60" t="s">
        <v>410</v>
      </c>
      <c r="D12213" s="61">
        <v>41.2</v>
      </c>
      <c r="E12213" s="224">
        <v>0.85</v>
      </c>
    </row>
    <row r="12214" spans="1:5" x14ac:dyDescent="0.2">
      <c r="A12214" s="223">
        <v>101866</v>
      </c>
      <c r="B12214" s="7" t="s">
        <v>11400</v>
      </c>
      <c r="C12214" s="60" t="s">
        <v>410</v>
      </c>
      <c r="D12214" s="61">
        <v>34.9</v>
      </c>
      <c r="E12214" s="224">
        <v>0.82579999999999998</v>
      </c>
    </row>
    <row r="12215" spans="1:5" x14ac:dyDescent="0.2">
      <c r="A12215" s="223">
        <v>101867</v>
      </c>
      <c r="B12215" s="7" t="s">
        <v>11401</v>
      </c>
      <c r="C12215" s="60" t="s">
        <v>410</v>
      </c>
      <c r="D12215" s="61">
        <v>39.74</v>
      </c>
      <c r="E12215" s="224">
        <v>0.84550000000000003</v>
      </c>
    </row>
    <row r="12216" spans="1:5" x14ac:dyDescent="0.2">
      <c r="A12216" s="223">
        <v>101868</v>
      </c>
      <c r="B12216" s="7" t="s">
        <v>11402</v>
      </c>
      <c r="C12216" s="60" t="s">
        <v>410</v>
      </c>
      <c r="D12216" s="61">
        <v>31.53</v>
      </c>
      <c r="E12216" s="224">
        <v>0.80720000000000003</v>
      </c>
    </row>
    <row r="12217" spans="1:5" x14ac:dyDescent="0.2">
      <c r="A12217" s="223">
        <v>101869</v>
      </c>
      <c r="B12217" s="7" t="s">
        <v>11403</v>
      </c>
      <c r="C12217" s="60" t="s">
        <v>410</v>
      </c>
      <c r="D12217" s="61">
        <v>36.36</v>
      </c>
      <c r="E12217" s="224">
        <v>0.83169999999999999</v>
      </c>
    </row>
    <row r="12218" spans="1:5" x14ac:dyDescent="0.2">
      <c r="A12218" s="223">
        <v>101856</v>
      </c>
      <c r="B12218" s="7" t="s">
        <v>11404</v>
      </c>
      <c r="C12218" s="60" t="s">
        <v>410</v>
      </c>
      <c r="D12218" s="61">
        <v>28.55</v>
      </c>
      <c r="E12218" s="224">
        <v>0.78810000000000002</v>
      </c>
    </row>
    <row r="12219" spans="1:5" x14ac:dyDescent="0.2">
      <c r="A12219" s="223">
        <v>101865</v>
      </c>
      <c r="B12219" s="7" t="s">
        <v>11405</v>
      </c>
      <c r="C12219" s="60" t="s">
        <v>410</v>
      </c>
      <c r="D12219" s="61">
        <v>39.26</v>
      </c>
      <c r="E12219" s="224">
        <v>0.84279999999999999</v>
      </c>
    </row>
    <row r="12220" spans="1:5" x14ac:dyDescent="0.2">
      <c r="A12220" s="223">
        <v>101861</v>
      </c>
      <c r="B12220" s="7" t="s">
        <v>11406</v>
      </c>
      <c r="C12220" s="60" t="s">
        <v>410</v>
      </c>
      <c r="D12220" s="61">
        <v>34.659999999999997</v>
      </c>
      <c r="E12220" s="224">
        <v>0.8246</v>
      </c>
    </row>
    <row r="12221" spans="1:5" x14ac:dyDescent="0.2">
      <c r="A12221" s="223">
        <v>101862</v>
      </c>
      <c r="B12221" s="7" t="s">
        <v>11407</v>
      </c>
      <c r="C12221" s="60" t="s">
        <v>410</v>
      </c>
      <c r="D12221" s="61">
        <v>37.81</v>
      </c>
      <c r="E12221" s="224">
        <v>0.83789999999999998</v>
      </c>
    </row>
    <row r="12222" spans="1:5" x14ac:dyDescent="0.2">
      <c r="A12222" s="223">
        <v>101863</v>
      </c>
      <c r="B12222" s="7" t="s">
        <v>11408</v>
      </c>
      <c r="C12222" s="60" t="s">
        <v>410</v>
      </c>
      <c r="D12222" s="61">
        <v>29.59</v>
      </c>
      <c r="E12222" s="224">
        <v>0.79520000000000002</v>
      </c>
    </row>
    <row r="12223" spans="1:5" x14ac:dyDescent="0.2">
      <c r="A12223" s="223">
        <v>101864</v>
      </c>
      <c r="B12223" s="7" t="s">
        <v>11409</v>
      </c>
      <c r="C12223" s="60" t="s">
        <v>410</v>
      </c>
      <c r="D12223" s="61">
        <v>34.42</v>
      </c>
      <c r="E12223" s="224">
        <v>0.82250000000000001</v>
      </c>
    </row>
    <row r="12224" spans="1:5" x14ac:dyDescent="0.2">
      <c r="A12224" s="223">
        <v>101860</v>
      </c>
      <c r="B12224" s="7" t="s">
        <v>11410</v>
      </c>
      <c r="C12224" s="60" t="s">
        <v>410</v>
      </c>
      <c r="D12224" s="61">
        <v>37.07</v>
      </c>
      <c r="E12224" s="224">
        <v>0.83409999999999995</v>
      </c>
    </row>
    <row r="12225" spans="1:5" x14ac:dyDescent="0.2">
      <c r="A12225" s="223">
        <v>101857</v>
      </c>
      <c r="B12225" s="7" t="s">
        <v>11411</v>
      </c>
      <c r="C12225" s="60" t="s">
        <v>410</v>
      </c>
      <c r="D12225" s="61">
        <v>35.72</v>
      </c>
      <c r="E12225" s="224">
        <v>0.82889999999999997</v>
      </c>
    </row>
    <row r="12226" spans="1:5" x14ac:dyDescent="0.2">
      <c r="A12226" s="223">
        <v>101858</v>
      </c>
      <c r="B12226" s="7" t="s">
        <v>11412</v>
      </c>
      <c r="C12226" s="60" t="s">
        <v>410</v>
      </c>
      <c r="D12226" s="61">
        <v>29.16</v>
      </c>
      <c r="E12226" s="224">
        <v>0.79220000000000002</v>
      </c>
    </row>
    <row r="12227" spans="1:5" x14ac:dyDescent="0.2">
      <c r="A12227" s="223">
        <v>101859</v>
      </c>
      <c r="B12227" s="7" t="s">
        <v>11413</v>
      </c>
      <c r="C12227" s="60" t="s">
        <v>410</v>
      </c>
      <c r="D12227" s="61">
        <v>32.229999999999997</v>
      </c>
      <c r="E12227" s="224">
        <v>0.81100000000000005</v>
      </c>
    </row>
    <row r="12228" spans="1:5" x14ac:dyDescent="0.2">
      <c r="A12228" s="223">
        <v>101852</v>
      </c>
      <c r="B12228" s="7" t="s">
        <v>11414</v>
      </c>
      <c r="C12228" s="60" t="s">
        <v>410</v>
      </c>
      <c r="D12228" s="61">
        <v>79.52</v>
      </c>
      <c r="E12228" s="224">
        <v>0.61129999999999995</v>
      </c>
    </row>
    <row r="12229" spans="1:5" x14ac:dyDescent="0.2">
      <c r="A12229" s="223">
        <v>101850</v>
      </c>
      <c r="B12229" s="7" t="s">
        <v>11415</v>
      </c>
      <c r="C12229" s="60" t="s">
        <v>410</v>
      </c>
      <c r="D12229" s="61">
        <v>63.06</v>
      </c>
      <c r="E12229" s="224">
        <v>0.66379999999999995</v>
      </c>
    </row>
    <row r="12230" spans="1:5" x14ac:dyDescent="0.2">
      <c r="A12230" s="223">
        <v>101855</v>
      </c>
      <c r="B12230" s="7" t="s">
        <v>11416</v>
      </c>
      <c r="C12230" s="60" t="s">
        <v>410</v>
      </c>
      <c r="D12230" s="61">
        <v>85.4</v>
      </c>
      <c r="E12230" s="224">
        <v>0.51029999999999998</v>
      </c>
    </row>
    <row r="12231" spans="1:5" x14ac:dyDescent="0.2">
      <c r="A12231" s="223">
        <v>101853</v>
      </c>
      <c r="B12231" s="7" t="s">
        <v>11417</v>
      </c>
      <c r="C12231" s="60" t="s">
        <v>410</v>
      </c>
      <c r="D12231" s="61">
        <v>56.05</v>
      </c>
      <c r="E12231" s="224">
        <v>0.60929999999999995</v>
      </c>
    </row>
    <row r="12232" spans="1:5" x14ac:dyDescent="0.2">
      <c r="A12232" s="223">
        <v>101849</v>
      </c>
      <c r="B12232" s="7" t="s">
        <v>11418</v>
      </c>
      <c r="C12232" s="60" t="s">
        <v>24</v>
      </c>
      <c r="D12232" s="61">
        <v>188.37</v>
      </c>
      <c r="E12232" s="224">
        <v>8.9300000000000004E-2</v>
      </c>
    </row>
    <row r="12233" spans="1:5" x14ac:dyDescent="0.2">
      <c r="A12233" s="223">
        <v>101841</v>
      </c>
      <c r="B12233" s="7" t="s">
        <v>11419</v>
      </c>
      <c r="C12233" s="60" t="s">
        <v>24</v>
      </c>
      <c r="D12233" s="61">
        <v>109.46</v>
      </c>
      <c r="E12233" s="224">
        <v>0.1139</v>
      </c>
    </row>
    <row r="12234" spans="1:5" x14ac:dyDescent="0.2">
      <c r="A12234" s="223">
        <v>101843</v>
      </c>
      <c r="B12234" s="7" t="s">
        <v>11420</v>
      </c>
      <c r="C12234" s="60" t="s">
        <v>24</v>
      </c>
      <c r="D12234" s="61">
        <v>188.06</v>
      </c>
      <c r="E12234" s="224">
        <v>6.6299999999999998E-2</v>
      </c>
    </row>
    <row r="12235" spans="1:5" x14ac:dyDescent="0.2">
      <c r="A12235" s="223">
        <v>101844</v>
      </c>
      <c r="B12235" s="7" t="s">
        <v>11421</v>
      </c>
      <c r="C12235" s="60" t="s">
        <v>24</v>
      </c>
      <c r="D12235" s="61">
        <v>224.84</v>
      </c>
      <c r="E12235" s="224">
        <v>5.5500000000000001E-2</v>
      </c>
    </row>
    <row r="12236" spans="1:5" x14ac:dyDescent="0.2">
      <c r="A12236" s="223">
        <v>101845</v>
      </c>
      <c r="B12236" s="7" t="s">
        <v>11422</v>
      </c>
      <c r="C12236" s="60" t="s">
        <v>24</v>
      </c>
      <c r="D12236" s="61">
        <v>261.11</v>
      </c>
      <c r="E12236" s="224">
        <v>4.7800000000000002E-2</v>
      </c>
    </row>
    <row r="12237" spans="1:5" x14ac:dyDescent="0.2">
      <c r="A12237" s="223">
        <v>101842</v>
      </c>
      <c r="B12237" s="7" t="s">
        <v>11423</v>
      </c>
      <c r="C12237" s="60" t="s">
        <v>24</v>
      </c>
      <c r="D12237" s="61">
        <v>95.89</v>
      </c>
      <c r="E12237" s="224">
        <v>0.13</v>
      </c>
    </row>
    <row r="12238" spans="1:5" x14ac:dyDescent="0.2">
      <c r="A12238" s="223">
        <v>101846</v>
      </c>
      <c r="B12238" s="7" t="s">
        <v>11424</v>
      </c>
      <c r="C12238" s="60" t="s">
        <v>24</v>
      </c>
      <c r="D12238" s="61">
        <v>175.03</v>
      </c>
      <c r="E12238" s="224">
        <v>7.1199999999999999E-2</v>
      </c>
    </row>
    <row r="12239" spans="1:5" x14ac:dyDescent="0.2">
      <c r="A12239" s="223">
        <v>101847</v>
      </c>
      <c r="B12239" s="7" t="s">
        <v>11425</v>
      </c>
      <c r="C12239" s="60" t="s">
        <v>24</v>
      </c>
      <c r="D12239" s="61">
        <v>212.07</v>
      </c>
      <c r="E12239" s="224">
        <v>5.8799999999999998E-2</v>
      </c>
    </row>
    <row r="12240" spans="1:5" x14ac:dyDescent="0.2">
      <c r="A12240" s="223">
        <v>101848</v>
      </c>
      <c r="B12240" s="7" t="s">
        <v>11426</v>
      </c>
      <c r="C12240" s="60" t="s">
        <v>24</v>
      </c>
      <c r="D12240" s="61">
        <v>248.61</v>
      </c>
      <c r="E12240" s="224">
        <v>5.0200000000000002E-2</v>
      </c>
    </row>
    <row r="12241" spans="1:5" x14ac:dyDescent="0.2">
      <c r="A12241" s="223">
        <v>101839</v>
      </c>
      <c r="B12241" s="7" t="s">
        <v>11427</v>
      </c>
      <c r="C12241" s="60" t="s">
        <v>24</v>
      </c>
      <c r="D12241" s="61">
        <v>148.24</v>
      </c>
      <c r="E12241" s="224">
        <v>8.4099999999999994E-2</v>
      </c>
    </row>
    <row r="12242" spans="1:5" x14ac:dyDescent="0.2">
      <c r="A12242" s="223">
        <v>101840</v>
      </c>
      <c r="B12242" s="7" t="s">
        <v>11428</v>
      </c>
      <c r="C12242" s="60" t="s">
        <v>24</v>
      </c>
      <c r="D12242" s="61">
        <v>238.6</v>
      </c>
      <c r="E12242" s="224">
        <v>0.16819999999999999</v>
      </c>
    </row>
    <row r="12243" spans="1:5" x14ac:dyDescent="0.2">
      <c r="A12243" s="223">
        <v>101837</v>
      </c>
      <c r="B12243" s="7" t="s">
        <v>11429</v>
      </c>
      <c r="C12243" s="60" t="s">
        <v>24</v>
      </c>
      <c r="D12243" s="61">
        <v>70.37</v>
      </c>
      <c r="E12243" s="224">
        <v>0.1772</v>
      </c>
    </row>
    <row r="12244" spans="1:5" x14ac:dyDescent="0.2">
      <c r="A12244" s="223">
        <v>101838</v>
      </c>
      <c r="B12244" s="7" t="s">
        <v>11430</v>
      </c>
      <c r="C12244" s="60" t="s">
        <v>24</v>
      </c>
      <c r="D12244" s="61">
        <v>109.84</v>
      </c>
      <c r="E12244" s="224">
        <v>0.1135</v>
      </c>
    </row>
    <row r="12245" spans="1:5" x14ac:dyDescent="0.2">
      <c r="A12245" s="223">
        <v>101836</v>
      </c>
      <c r="B12245" s="7" t="s">
        <v>11431</v>
      </c>
      <c r="C12245" s="60" t="s">
        <v>24</v>
      </c>
      <c r="D12245" s="61">
        <v>27.98</v>
      </c>
      <c r="E12245" s="224">
        <v>0.44569999999999999</v>
      </c>
    </row>
    <row r="12246" spans="1:5" x14ac:dyDescent="0.2">
      <c r="A12246" s="223">
        <v>101835</v>
      </c>
      <c r="B12246" s="7" t="s">
        <v>11432</v>
      </c>
      <c r="C12246" s="60" t="s">
        <v>24</v>
      </c>
      <c r="D12246" s="61">
        <v>307.82</v>
      </c>
      <c r="E12246" s="224">
        <v>0.48359999999999997</v>
      </c>
    </row>
    <row r="12247" spans="1:5" x14ac:dyDescent="0.2">
      <c r="A12247" s="223">
        <v>101827</v>
      </c>
      <c r="B12247" s="7" t="s">
        <v>11433</v>
      </c>
      <c r="C12247" s="60" t="s">
        <v>24</v>
      </c>
      <c r="D12247" s="61">
        <v>228.91</v>
      </c>
      <c r="E12247" s="224">
        <v>0.63129999999999997</v>
      </c>
    </row>
    <row r="12248" spans="1:5" x14ac:dyDescent="0.2">
      <c r="A12248" s="223">
        <v>101829</v>
      </c>
      <c r="B12248" s="7" t="s">
        <v>11434</v>
      </c>
      <c r="C12248" s="60" t="s">
        <v>24</v>
      </c>
      <c r="D12248" s="61">
        <v>307.51</v>
      </c>
      <c r="E12248" s="224">
        <v>0.46989999999999998</v>
      </c>
    </row>
    <row r="12249" spans="1:5" x14ac:dyDescent="0.2">
      <c r="A12249" s="223">
        <v>101830</v>
      </c>
      <c r="B12249" s="7" t="s">
        <v>11435</v>
      </c>
      <c r="C12249" s="60" t="s">
        <v>24</v>
      </c>
      <c r="D12249" s="61">
        <v>344.29</v>
      </c>
      <c r="E12249" s="224">
        <v>0.41970000000000002</v>
      </c>
    </row>
    <row r="12250" spans="1:5" x14ac:dyDescent="0.2">
      <c r="A12250" s="223">
        <v>101831</v>
      </c>
      <c r="B12250" s="7" t="s">
        <v>11436</v>
      </c>
      <c r="C12250" s="60" t="s">
        <v>24</v>
      </c>
      <c r="D12250" s="61">
        <v>380.56</v>
      </c>
      <c r="E12250" s="224">
        <v>0.37969999999999998</v>
      </c>
    </row>
    <row r="12251" spans="1:5" x14ac:dyDescent="0.2">
      <c r="A12251" s="223">
        <v>101828</v>
      </c>
      <c r="B12251" s="7" t="s">
        <v>11437</v>
      </c>
      <c r="C12251" s="60" t="s">
        <v>24</v>
      </c>
      <c r="D12251" s="61">
        <v>215.34</v>
      </c>
      <c r="E12251" s="224">
        <v>0.67110000000000003</v>
      </c>
    </row>
    <row r="12252" spans="1:5" x14ac:dyDescent="0.2">
      <c r="A12252" s="223">
        <v>101832</v>
      </c>
      <c r="B12252" s="7" t="s">
        <v>11438</v>
      </c>
      <c r="C12252" s="60" t="s">
        <v>24</v>
      </c>
      <c r="D12252" s="61">
        <v>294.48</v>
      </c>
      <c r="E12252" s="224">
        <v>0.49070000000000003</v>
      </c>
    </row>
    <row r="12253" spans="1:5" x14ac:dyDescent="0.2">
      <c r="A12253" s="223">
        <v>101833</v>
      </c>
      <c r="B12253" s="7" t="s">
        <v>11439</v>
      </c>
      <c r="C12253" s="60" t="s">
        <v>24</v>
      </c>
      <c r="D12253" s="61">
        <v>331.52</v>
      </c>
      <c r="E12253" s="224">
        <v>0.43590000000000001</v>
      </c>
    </row>
    <row r="12254" spans="1:5" x14ac:dyDescent="0.2">
      <c r="A12254" s="223">
        <v>101834</v>
      </c>
      <c r="B12254" s="7" t="s">
        <v>11440</v>
      </c>
      <c r="C12254" s="60" t="s">
        <v>24</v>
      </c>
      <c r="D12254" s="61">
        <v>368.06</v>
      </c>
      <c r="E12254" s="224">
        <v>0.3926</v>
      </c>
    </row>
    <row r="12255" spans="1:5" x14ac:dyDescent="0.2">
      <c r="A12255" s="223">
        <v>101825</v>
      </c>
      <c r="B12255" s="7" t="s">
        <v>11441</v>
      </c>
      <c r="C12255" s="60" t="s">
        <v>24</v>
      </c>
      <c r="D12255" s="61">
        <v>267.69</v>
      </c>
      <c r="E12255" s="224">
        <v>0.53979999999999995</v>
      </c>
    </row>
    <row r="12256" spans="1:5" x14ac:dyDescent="0.2">
      <c r="A12256" s="223">
        <v>101826</v>
      </c>
      <c r="B12256" s="7" t="s">
        <v>11442</v>
      </c>
      <c r="C12256" s="60" t="s">
        <v>24</v>
      </c>
      <c r="D12256" s="61">
        <v>305.58999999999997</v>
      </c>
      <c r="E12256" s="224">
        <v>0.47289999999999999</v>
      </c>
    </row>
    <row r="12257" spans="1:5" x14ac:dyDescent="0.2">
      <c r="A12257" s="223">
        <v>101823</v>
      </c>
      <c r="B12257" s="7" t="s">
        <v>11443</v>
      </c>
      <c r="C12257" s="60" t="s">
        <v>24</v>
      </c>
      <c r="D12257" s="61">
        <v>189.82</v>
      </c>
      <c r="E12257" s="224">
        <v>0.76129999999999998</v>
      </c>
    </row>
    <row r="12258" spans="1:5" x14ac:dyDescent="0.2">
      <c r="A12258" s="223">
        <v>101824</v>
      </c>
      <c r="B12258" s="7" t="s">
        <v>11444</v>
      </c>
      <c r="C12258" s="60" t="s">
        <v>24</v>
      </c>
      <c r="D12258" s="61">
        <v>229.29</v>
      </c>
      <c r="E12258" s="224">
        <v>0.63019999999999998</v>
      </c>
    </row>
    <row r="12259" spans="1:5" x14ac:dyDescent="0.2">
      <c r="A12259" s="223">
        <v>101822</v>
      </c>
      <c r="B12259" s="7" t="s">
        <v>11445</v>
      </c>
      <c r="C12259" s="60" t="s">
        <v>24</v>
      </c>
      <c r="D12259" s="61">
        <v>147.43</v>
      </c>
      <c r="E12259" s="224">
        <v>0.98019999999999996</v>
      </c>
    </row>
    <row r="12260" spans="1:5" x14ac:dyDescent="0.2">
      <c r="A12260" s="223">
        <v>101819</v>
      </c>
      <c r="B12260" s="7" t="s">
        <v>11446</v>
      </c>
      <c r="C12260" s="60" t="s">
        <v>410</v>
      </c>
      <c r="D12260" s="61">
        <v>71.81</v>
      </c>
      <c r="E12260" s="224">
        <v>0.68959999999999999</v>
      </c>
    </row>
    <row r="12261" spans="1:5" x14ac:dyDescent="0.2">
      <c r="A12261" s="223">
        <v>101817</v>
      </c>
      <c r="B12261" s="7" t="s">
        <v>11447</v>
      </c>
      <c r="C12261" s="60" t="s">
        <v>410</v>
      </c>
      <c r="D12261" s="61">
        <v>55.49</v>
      </c>
      <c r="E12261" s="224">
        <v>0.75960000000000005</v>
      </c>
    </row>
    <row r="12262" spans="1:5" x14ac:dyDescent="0.2">
      <c r="A12262" s="223">
        <v>101816</v>
      </c>
      <c r="B12262" s="7" t="s">
        <v>11448</v>
      </c>
      <c r="C12262" s="60" t="s">
        <v>410</v>
      </c>
      <c r="D12262" s="61">
        <v>79.430000000000007</v>
      </c>
      <c r="E12262" s="224">
        <v>0.56279999999999997</v>
      </c>
    </row>
    <row r="12263" spans="1:5" x14ac:dyDescent="0.2">
      <c r="A12263" s="223">
        <v>101820</v>
      </c>
      <c r="B12263" s="7" t="s">
        <v>11449</v>
      </c>
      <c r="C12263" s="60" t="s">
        <v>410</v>
      </c>
      <c r="D12263" s="61">
        <v>46.62</v>
      </c>
      <c r="E12263" s="224">
        <v>0.86529999999999996</v>
      </c>
    </row>
    <row r="12264" spans="1:5" x14ac:dyDescent="0.2">
      <c r="A12264" s="223">
        <v>102988</v>
      </c>
      <c r="B12264" s="7" t="s">
        <v>11450</v>
      </c>
      <c r="C12264" s="60" t="s">
        <v>410</v>
      </c>
      <c r="D12264" s="61">
        <v>62.64</v>
      </c>
      <c r="E12264" s="224">
        <v>0.89749999999999996</v>
      </c>
    </row>
    <row r="12265" spans="1:5" x14ac:dyDescent="0.2">
      <c r="A12265" s="223">
        <v>101814</v>
      </c>
      <c r="B12265" s="7" t="s">
        <v>11451</v>
      </c>
      <c r="C12265" s="60" t="s">
        <v>410</v>
      </c>
      <c r="D12265" s="61">
        <v>50.12</v>
      </c>
      <c r="E12265" s="224">
        <v>0.69110000000000005</v>
      </c>
    </row>
    <row r="12266" spans="1:5" x14ac:dyDescent="0.2">
      <c r="A12266" s="223">
        <v>102098</v>
      </c>
      <c r="B12266" s="7" t="s">
        <v>11452</v>
      </c>
      <c r="C12266" s="60" t="s">
        <v>24</v>
      </c>
      <c r="D12266" s="61">
        <v>2602.13</v>
      </c>
      <c r="E12266" s="224">
        <v>0.12970000000000001</v>
      </c>
    </row>
    <row r="12267" spans="1:5" x14ac:dyDescent="0.2">
      <c r="A12267" s="223">
        <v>92994</v>
      </c>
      <c r="B12267" s="7" t="s">
        <v>11453</v>
      </c>
      <c r="C12267" s="60" t="s">
        <v>23</v>
      </c>
      <c r="D12267" s="61">
        <v>133.66999999999999</v>
      </c>
      <c r="E12267" s="224">
        <v>6.3600000000000004E-2</v>
      </c>
    </row>
    <row r="12268" spans="1:5" x14ac:dyDescent="0.2">
      <c r="A12268" s="223">
        <v>92996</v>
      </c>
      <c r="B12268" s="7" t="s">
        <v>11454</v>
      </c>
      <c r="C12268" s="60" t="s">
        <v>23</v>
      </c>
      <c r="D12268" s="61">
        <v>161.69</v>
      </c>
      <c r="E12268" s="224">
        <v>6.2199999999999998E-2</v>
      </c>
    </row>
    <row r="12269" spans="1:5" x14ac:dyDescent="0.2">
      <c r="A12269" s="223">
        <v>92998</v>
      </c>
      <c r="B12269" s="7" t="s">
        <v>11455</v>
      </c>
      <c r="C12269" s="60" t="s">
        <v>23</v>
      </c>
      <c r="D12269" s="61">
        <v>198.12</v>
      </c>
      <c r="E12269" s="224">
        <v>5.9900000000000002E-2</v>
      </c>
    </row>
    <row r="12270" spans="1:5" x14ac:dyDescent="0.2">
      <c r="A12270" s="223">
        <v>93000</v>
      </c>
      <c r="B12270" s="7" t="s">
        <v>11456</v>
      </c>
      <c r="C12270" s="60" t="s">
        <v>23</v>
      </c>
      <c r="D12270" s="61">
        <v>262.20999999999998</v>
      </c>
      <c r="E12270" s="224">
        <v>5.62E-2</v>
      </c>
    </row>
    <row r="12271" spans="1:5" x14ac:dyDescent="0.2">
      <c r="A12271" s="223">
        <v>92984</v>
      </c>
      <c r="B12271" s="7" t="s">
        <v>11457</v>
      </c>
      <c r="C12271" s="60" t="s">
        <v>23</v>
      </c>
      <c r="D12271" s="61">
        <v>28.82</v>
      </c>
      <c r="E12271" s="224">
        <v>0.1235</v>
      </c>
    </row>
    <row r="12272" spans="1:5" x14ac:dyDescent="0.2">
      <c r="A12272" s="223">
        <v>93002</v>
      </c>
      <c r="B12272" s="7" t="s">
        <v>11458</v>
      </c>
      <c r="C12272" s="60" t="s">
        <v>23</v>
      </c>
      <c r="D12272" s="61">
        <v>338.94</v>
      </c>
      <c r="E12272" s="224">
        <v>5.2699999999999997E-2</v>
      </c>
    </row>
    <row r="12273" spans="1:5" x14ac:dyDescent="0.2">
      <c r="A12273" s="223">
        <v>92986</v>
      </c>
      <c r="B12273" s="7" t="s">
        <v>11459</v>
      </c>
      <c r="C12273" s="60" t="s">
        <v>23</v>
      </c>
      <c r="D12273" s="61">
        <v>39.75</v>
      </c>
      <c r="E12273" s="224">
        <v>0.1026</v>
      </c>
    </row>
    <row r="12274" spans="1:5" x14ac:dyDescent="0.2">
      <c r="A12274" s="223">
        <v>92988</v>
      </c>
      <c r="B12274" s="7" t="s">
        <v>11460</v>
      </c>
      <c r="C12274" s="60" t="s">
        <v>23</v>
      </c>
      <c r="D12274" s="61">
        <v>57.58</v>
      </c>
      <c r="E12274" s="224">
        <v>8.4400000000000003E-2</v>
      </c>
    </row>
    <row r="12275" spans="1:5" x14ac:dyDescent="0.2">
      <c r="A12275" s="223">
        <v>92990</v>
      </c>
      <c r="B12275" s="7" t="s">
        <v>11461</v>
      </c>
      <c r="C12275" s="60" t="s">
        <v>23</v>
      </c>
      <c r="D12275" s="61">
        <v>79.64</v>
      </c>
      <c r="E12275" s="224">
        <v>7.4099999999999999E-2</v>
      </c>
    </row>
    <row r="12276" spans="1:5" x14ac:dyDescent="0.2">
      <c r="A12276" s="223">
        <v>92992</v>
      </c>
      <c r="B12276" s="7" t="s">
        <v>11462</v>
      </c>
      <c r="C12276" s="60" t="s">
        <v>23</v>
      </c>
      <c r="D12276" s="61">
        <v>102.92</v>
      </c>
      <c r="E12276" s="224">
        <v>6.9900000000000004E-2</v>
      </c>
    </row>
    <row r="12277" spans="1:5" x14ac:dyDescent="0.2">
      <c r="A12277" s="223">
        <v>103491</v>
      </c>
      <c r="B12277" s="7" t="s">
        <v>11463</v>
      </c>
      <c r="C12277" s="60" t="s">
        <v>24</v>
      </c>
      <c r="D12277" s="61">
        <v>645.04</v>
      </c>
      <c r="E12277" s="224">
        <v>0.49</v>
      </c>
    </row>
    <row r="12278" spans="1:5" x14ac:dyDescent="0.2">
      <c r="A12278" s="223">
        <v>93026</v>
      </c>
      <c r="B12278" s="7" t="s">
        <v>11464</v>
      </c>
      <c r="C12278" s="60" t="s">
        <v>43</v>
      </c>
      <c r="D12278" s="61">
        <v>94.69</v>
      </c>
      <c r="E12278" s="224">
        <v>0.39589999999999997</v>
      </c>
    </row>
    <row r="12279" spans="1:5" x14ac:dyDescent="0.2">
      <c r="A12279" s="223">
        <v>93018</v>
      </c>
      <c r="B12279" s="7" t="s">
        <v>11465</v>
      </c>
      <c r="C12279" s="60" t="s">
        <v>43</v>
      </c>
      <c r="D12279" s="61">
        <v>26.6</v>
      </c>
      <c r="E12279" s="224">
        <v>0.74209999999999998</v>
      </c>
    </row>
    <row r="12280" spans="1:5" x14ac:dyDescent="0.2">
      <c r="A12280" s="223">
        <v>93020</v>
      </c>
      <c r="B12280" s="7" t="s">
        <v>11466</v>
      </c>
      <c r="C12280" s="60" t="s">
        <v>43</v>
      </c>
      <c r="D12280" s="61">
        <v>33.83</v>
      </c>
      <c r="E12280" s="224">
        <v>0.67069999999999996</v>
      </c>
    </row>
    <row r="12281" spans="1:5" x14ac:dyDescent="0.2">
      <c r="A12281" s="223">
        <v>93022</v>
      </c>
      <c r="B12281" s="7" t="s">
        <v>11467</v>
      </c>
      <c r="C12281" s="60" t="s">
        <v>43</v>
      </c>
      <c r="D12281" s="61">
        <v>55.56</v>
      </c>
      <c r="E12281" s="224">
        <v>0.48830000000000001</v>
      </c>
    </row>
    <row r="12282" spans="1:5" x14ac:dyDescent="0.2">
      <c r="A12282" s="223">
        <v>93024</v>
      </c>
      <c r="B12282" s="7" t="s">
        <v>11468</v>
      </c>
      <c r="C12282" s="60" t="s">
        <v>43</v>
      </c>
      <c r="D12282" s="61">
        <v>58.57</v>
      </c>
      <c r="E12282" s="224">
        <v>0.51390000000000002</v>
      </c>
    </row>
    <row r="12283" spans="1:5" x14ac:dyDescent="0.2">
      <c r="A12283" s="223">
        <v>97670</v>
      </c>
      <c r="B12283" s="7" t="s">
        <v>11469</v>
      </c>
      <c r="C12283" s="60" t="s">
        <v>23</v>
      </c>
      <c r="D12283" s="61">
        <v>31.46</v>
      </c>
      <c r="E12283" s="224">
        <v>0.32069999999999999</v>
      </c>
    </row>
    <row r="12284" spans="1:5" x14ac:dyDescent="0.2">
      <c r="A12284" s="223">
        <v>97667</v>
      </c>
      <c r="B12284" s="7" t="s">
        <v>11470</v>
      </c>
      <c r="C12284" s="60" t="s">
        <v>23</v>
      </c>
      <c r="D12284" s="61">
        <v>11.55</v>
      </c>
      <c r="E12284" s="224">
        <v>0.34029999999999999</v>
      </c>
    </row>
    <row r="12285" spans="1:5" x14ac:dyDescent="0.2">
      <c r="A12285" s="223">
        <v>97668</v>
      </c>
      <c r="B12285" s="7" t="s">
        <v>11471</v>
      </c>
      <c r="C12285" s="60" t="s">
        <v>23</v>
      </c>
      <c r="D12285" s="61">
        <v>16.48</v>
      </c>
      <c r="E12285" s="224">
        <v>0.3362</v>
      </c>
    </row>
    <row r="12286" spans="1:5" x14ac:dyDescent="0.2">
      <c r="A12286" s="223">
        <v>97669</v>
      </c>
      <c r="B12286" s="7" t="s">
        <v>11472</v>
      </c>
      <c r="C12286" s="60" t="s">
        <v>23</v>
      </c>
      <c r="D12286" s="61">
        <v>24.19</v>
      </c>
      <c r="E12286" s="224">
        <v>0.36630000000000001</v>
      </c>
    </row>
    <row r="12287" spans="1:5" x14ac:dyDescent="0.2">
      <c r="A12287" s="223">
        <v>93012</v>
      </c>
      <c r="B12287" s="7" t="s">
        <v>11473</v>
      </c>
      <c r="C12287" s="60" t="s">
        <v>23</v>
      </c>
      <c r="D12287" s="61">
        <v>96.01</v>
      </c>
      <c r="E12287" s="224">
        <v>0.13009999999999999</v>
      </c>
    </row>
    <row r="12288" spans="1:5" x14ac:dyDescent="0.2">
      <c r="A12288" s="223">
        <v>93008</v>
      </c>
      <c r="B12288" s="7" t="s">
        <v>11474</v>
      </c>
      <c r="C12288" s="60" t="s">
        <v>23</v>
      </c>
      <c r="D12288" s="61">
        <v>24.3</v>
      </c>
      <c r="E12288" s="224">
        <v>0.27039999999999997</v>
      </c>
    </row>
    <row r="12289" spans="1:5" x14ac:dyDescent="0.2">
      <c r="A12289" s="223">
        <v>93009</v>
      </c>
      <c r="B12289" s="7" t="s">
        <v>11475</v>
      </c>
      <c r="C12289" s="60" t="s">
        <v>23</v>
      </c>
      <c r="D12289" s="61">
        <v>36.53</v>
      </c>
      <c r="E12289" s="224">
        <v>0.20699999999999999</v>
      </c>
    </row>
    <row r="12290" spans="1:5" x14ac:dyDescent="0.2">
      <c r="A12290" s="223">
        <v>93010</v>
      </c>
      <c r="B12290" s="7" t="s">
        <v>11476</v>
      </c>
      <c r="C12290" s="60" t="s">
        <v>23</v>
      </c>
      <c r="D12290" s="61">
        <v>51.31</v>
      </c>
      <c r="E12290" s="224">
        <v>0.1762</v>
      </c>
    </row>
    <row r="12291" spans="1:5" x14ac:dyDescent="0.2">
      <c r="A12291" s="223">
        <v>93011</v>
      </c>
      <c r="B12291" s="7" t="s">
        <v>11477</v>
      </c>
      <c r="C12291" s="60" t="s">
        <v>23</v>
      </c>
      <c r="D12291" s="61">
        <v>63.03</v>
      </c>
      <c r="E12291" s="224">
        <v>0.15909999999999999</v>
      </c>
    </row>
    <row r="12292" spans="1:5" x14ac:dyDescent="0.2">
      <c r="A12292" s="223">
        <v>93017</v>
      </c>
      <c r="B12292" s="7" t="s">
        <v>11478</v>
      </c>
      <c r="C12292" s="60" t="s">
        <v>43</v>
      </c>
      <c r="D12292" s="61">
        <v>57.49</v>
      </c>
      <c r="E12292" s="224">
        <v>0.4345</v>
      </c>
    </row>
    <row r="12293" spans="1:5" x14ac:dyDescent="0.2">
      <c r="A12293" s="223">
        <v>93013</v>
      </c>
      <c r="B12293" s="7" t="s">
        <v>11479</v>
      </c>
      <c r="C12293" s="60" t="s">
        <v>43</v>
      </c>
      <c r="D12293" s="61">
        <v>17.43</v>
      </c>
      <c r="E12293" s="224">
        <v>0.75439999999999996</v>
      </c>
    </row>
    <row r="12294" spans="1:5" x14ac:dyDescent="0.2">
      <c r="A12294" s="223">
        <v>93014</v>
      </c>
      <c r="B12294" s="7" t="s">
        <v>11480</v>
      </c>
      <c r="C12294" s="60" t="s">
        <v>43</v>
      </c>
      <c r="D12294" s="61">
        <v>21.32</v>
      </c>
      <c r="E12294" s="224">
        <v>0.7097</v>
      </c>
    </row>
    <row r="12295" spans="1:5" x14ac:dyDescent="0.2">
      <c r="A12295" s="223">
        <v>93015</v>
      </c>
      <c r="B12295" s="7" t="s">
        <v>11481</v>
      </c>
      <c r="C12295" s="60" t="s">
        <v>43</v>
      </c>
      <c r="D12295" s="61">
        <v>31.87</v>
      </c>
      <c r="E12295" s="224">
        <v>0.56759999999999999</v>
      </c>
    </row>
    <row r="12296" spans="1:5" x14ac:dyDescent="0.2">
      <c r="A12296" s="223">
        <v>93016</v>
      </c>
      <c r="B12296" s="7" t="s">
        <v>11482</v>
      </c>
      <c r="C12296" s="60" t="s">
        <v>43</v>
      </c>
      <c r="D12296" s="61">
        <v>38.56</v>
      </c>
      <c r="E12296" s="224">
        <v>0.5202</v>
      </c>
    </row>
    <row r="12297" spans="1:5" x14ac:dyDescent="0.2">
      <c r="A12297" s="223">
        <v>103490</v>
      </c>
      <c r="B12297" s="7" t="s">
        <v>11483</v>
      </c>
      <c r="C12297" s="60" t="s">
        <v>24</v>
      </c>
      <c r="D12297" s="61">
        <v>3399.33</v>
      </c>
      <c r="E12297" s="224">
        <v>0.71589999999999998</v>
      </c>
    </row>
    <row r="12298" spans="1:5" x14ac:dyDescent="0.2">
      <c r="A12298" s="223">
        <v>106082</v>
      </c>
      <c r="B12298" s="7" t="s">
        <v>11484</v>
      </c>
      <c r="C12298" s="60" t="s">
        <v>43</v>
      </c>
      <c r="D12298" s="61">
        <v>17.63</v>
      </c>
      <c r="E12298" s="224">
        <v>0.54790000000000005</v>
      </c>
    </row>
    <row r="12299" spans="1:5" x14ac:dyDescent="0.2">
      <c r="A12299" s="223">
        <v>98306</v>
      </c>
      <c r="B12299" s="7" t="s">
        <v>11485</v>
      </c>
      <c r="C12299" s="60" t="s">
        <v>43</v>
      </c>
      <c r="D12299" s="61">
        <v>63.8</v>
      </c>
      <c r="E12299" s="224">
        <v>0.51880000000000004</v>
      </c>
    </row>
    <row r="12300" spans="1:5" x14ac:dyDescent="0.2">
      <c r="A12300" s="223">
        <v>100553</v>
      </c>
      <c r="B12300" s="7" t="s">
        <v>11486</v>
      </c>
      <c r="C12300" s="60" t="s">
        <v>23</v>
      </c>
      <c r="D12300" s="61">
        <v>26.65</v>
      </c>
      <c r="E12300" s="224">
        <v>0.1842</v>
      </c>
    </row>
    <row r="12301" spans="1:5" x14ac:dyDescent="0.2">
      <c r="A12301" s="223">
        <v>100554</v>
      </c>
      <c r="B12301" s="7" t="s">
        <v>11487</v>
      </c>
      <c r="C12301" s="60" t="s">
        <v>23</v>
      </c>
      <c r="D12301" s="61">
        <v>6.85</v>
      </c>
      <c r="E12301" s="224">
        <v>0.71679999999999999</v>
      </c>
    </row>
    <row r="12302" spans="1:5" x14ac:dyDescent="0.2">
      <c r="A12302" s="223">
        <v>98300</v>
      </c>
      <c r="B12302" s="7" t="s">
        <v>11488</v>
      </c>
      <c r="C12302" s="60" t="s">
        <v>23</v>
      </c>
      <c r="D12302" s="61">
        <v>6.93</v>
      </c>
      <c r="E12302" s="224">
        <v>0.70850000000000002</v>
      </c>
    </row>
    <row r="12303" spans="1:5" x14ac:dyDescent="0.2">
      <c r="A12303" s="223">
        <v>98295</v>
      </c>
      <c r="B12303" s="7" t="s">
        <v>11489</v>
      </c>
      <c r="C12303" s="60" t="s">
        <v>23</v>
      </c>
      <c r="D12303" s="61">
        <v>6.36</v>
      </c>
      <c r="E12303" s="224">
        <v>7.5499999999999998E-2</v>
      </c>
    </row>
    <row r="12304" spans="1:5" x14ac:dyDescent="0.2">
      <c r="A12304" s="223">
        <v>98294</v>
      </c>
      <c r="B12304" s="7" t="s">
        <v>11490</v>
      </c>
      <c r="C12304" s="60" t="s">
        <v>23</v>
      </c>
      <c r="D12304" s="61">
        <v>8.64</v>
      </c>
      <c r="E12304" s="224">
        <v>0.31940000000000002</v>
      </c>
    </row>
    <row r="12305" spans="1:5" x14ac:dyDescent="0.2">
      <c r="A12305" s="223">
        <v>98297</v>
      </c>
      <c r="B12305" s="7" t="s">
        <v>11491</v>
      </c>
      <c r="C12305" s="60" t="s">
        <v>23</v>
      </c>
      <c r="D12305" s="61">
        <v>8.9600000000000009</v>
      </c>
      <c r="E12305" s="224">
        <v>5.5800000000000002E-2</v>
      </c>
    </row>
    <row r="12306" spans="1:5" x14ac:dyDescent="0.2">
      <c r="A12306" s="223">
        <v>98296</v>
      </c>
      <c r="B12306" s="7" t="s">
        <v>11492</v>
      </c>
      <c r="C12306" s="60" t="s">
        <v>23</v>
      </c>
      <c r="D12306" s="61">
        <v>11.32</v>
      </c>
      <c r="E12306" s="224">
        <v>0.25269999999999998</v>
      </c>
    </row>
    <row r="12307" spans="1:5" x14ac:dyDescent="0.2">
      <c r="A12307" s="223">
        <v>98299</v>
      </c>
      <c r="B12307" s="7" t="s">
        <v>11493</v>
      </c>
      <c r="C12307" s="60" t="s">
        <v>23</v>
      </c>
      <c r="D12307" s="61">
        <v>22.78</v>
      </c>
      <c r="E12307" s="224">
        <v>2.1899999999999999E-2</v>
      </c>
    </row>
    <row r="12308" spans="1:5" x14ac:dyDescent="0.2">
      <c r="A12308" s="223">
        <v>98298</v>
      </c>
      <c r="B12308" s="7" t="s">
        <v>11494</v>
      </c>
      <c r="C12308" s="60" t="s">
        <v>23</v>
      </c>
      <c r="D12308" s="61">
        <v>25.14</v>
      </c>
      <c r="E12308" s="224">
        <v>0.1138</v>
      </c>
    </row>
    <row r="12309" spans="1:5" x14ac:dyDescent="0.2">
      <c r="A12309" s="223">
        <v>98261</v>
      </c>
      <c r="B12309" s="7" t="s">
        <v>11495</v>
      </c>
      <c r="C12309" s="60" t="s">
        <v>23</v>
      </c>
      <c r="D12309" s="61">
        <v>3.58</v>
      </c>
      <c r="E12309" s="224">
        <v>0.79049999999999998</v>
      </c>
    </row>
    <row r="12310" spans="1:5" x14ac:dyDescent="0.2">
      <c r="A12310" s="223">
        <v>98287</v>
      </c>
      <c r="B12310" s="7" t="s">
        <v>11496</v>
      </c>
      <c r="C12310" s="60" t="s">
        <v>23</v>
      </c>
      <c r="D12310" s="61">
        <v>1.43</v>
      </c>
      <c r="E12310" s="224">
        <v>0.47549999999999998</v>
      </c>
    </row>
    <row r="12311" spans="1:5" x14ac:dyDescent="0.2">
      <c r="A12311" s="223">
        <v>98280</v>
      </c>
      <c r="B12311" s="7" t="s">
        <v>11497</v>
      </c>
      <c r="C12311" s="60" t="s">
        <v>23</v>
      </c>
      <c r="D12311" s="61">
        <v>7.16</v>
      </c>
      <c r="E12311" s="224">
        <v>0.89529999999999998</v>
      </c>
    </row>
    <row r="12312" spans="1:5" x14ac:dyDescent="0.2">
      <c r="A12312" s="223">
        <v>98288</v>
      </c>
      <c r="B12312" s="7" t="s">
        <v>11498</v>
      </c>
      <c r="C12312" s="60" t="s">
        <v>23</v>
      </c>
      <c r="D12312" s="61">
        <v>2.2599999999999998</v>
      </c>
      <c r="E12312" s="224">
        <v>0.3584</v>
      </c>
    </row>
    <row r="12313" spans="1:5" x14ac:dyDescent="0.2">
      <c r="A12313" s="223">
        <v>98281</v>
      </c>
      <c r="B12313" s="7" t="s">
        <v>11499</v>
      </c>
      <c r="C12313" s="60" t="s">
        <v>23</v>
      </c>
      <c r="D12313" s="61">
        <v>7.99</v>
      </c>
      <c r="E12313" s="224">
        <v>0.81850000000000001</v>
      </c>
    </row>
    <row r="12314" spans="1:5" x14ac:dyDescent="0.2">
      <c r="A12314" s="223">
        <v>98262</v>
      </c>
      <c r="B12314" s="7" t="s">
        <v>11500</v>
      </c>
      <c r="C12314" s="60" t="s">
        <v>23</v>
      </c>
      <c r="D12314" s="61">
        <v>4.41</v>
      </c>
      <c r="E12314" s="224">
        <v>0.67120000000000002</v>
      </c>
    </row>
    <row r="12315" spans="1:5" x14ac:dyDescent="0.2">
      <c r="A12315" s="223">
        <v>98289</v>
      </c>
      <c r="B12315" s="7" t="s">
        <v>11501</v>
      </c>
      <c r="C12315" s="60" t="s">
        <v>23</v>
      </c>
      <c r="D12315" s="61">
        <v>2.46</v>
      </c>
      <c r="E12315" s="224">
        <v>0.374</v>
      </c>
    </row>
    <row r="12316" spans="1:5" x14ac:dyDescent="0.2">
      <c r="A12316" s="223">
        <v>98282</v>
      </c>
      <c r="B12316" s="7" t="s">
        <v>11502</v>
      </c>
      <c r="C12316" s="60" t="s">
        <v>23</v>
      </c>
      <c r="D12316" s="61">
        <v>8.19</v>
      </c>
      <c r="E12316" s="224">
        <v>0.81200000000000006</v>
      </c>
    </row>
    <row r="12317" spans="1:5" x14ac:dyDescent="0.2">
      <c r="A12317" s="223">
        <v>98263</v>
      </c>
      <c r="B12317" s="7" t="s">
        <v>11503</v>
      </c>
      <c r="C12317" s="60" t="s">
        <v>23</v>
      </c>
      <c r="D12317" s="61">
        <v>4.6100000000000003</v>
      </c>
      <c r="E12317" s="224">
        <v>0.66590000000000005</v>
      </c>
    </row>
    <row r="12318" spans="1:5" x14ac:dyDescent="0.2">
      <c r="A12318" s="223">
        <v>98290</v>
      </c>
      <c r="B12318" s="7" t="s">
        <v>11504</v>
      </c>
      <c r="C12318" s="60" t="s">
        <v>23</v>
      </c>
      <c r="D12318" s="61">
        <v>3.36</v>
      </c>
      <c r="E12318" s="224">
        <v>0.30359999999999998</v>
      </c>
    </row>
    <row r="12319" spans="1:5" x14ac:dyDescent="0.2">
      <c r="A12319" s="223">
        <v>98283</v>
      </c>
      <c r="B12319" s="7" t="s">
        <v>11505</v>
      </c>
      <c r="C12319" s="60" t="s">
        <v>23</v>
      </c>
      <c r="D12319" s="61">
        <v>9.09</v>
      </c>
      <c r="E12319" s="224">
        <v>0.74260000000000004</v>
      </c>
    </row>
    <row r="12320" spans="1:5" x14ac:dyDescent="0.2">
      <c r="A12320" s="223">
        <v>98264</v>
      </c>
      <c r="B12320" s="7" t="s">
        <v>11506</v>
      </c>
      <c r="C12320" s="60" t="s">
        <v>23</v>
      </c>
      <c r="D12320" s="61">
        <v>5.51</v>
      </c>
      <c r="E12320" s="224">
        <v>0.57530000000000003</v>
      </c>
    </row>
    <row r="12321" spans="1:5" x14ac:dyDescent="0.2">
      <c r="A12321" s="223">
        <v>98273</v>
      </c>
      <c r="B12321" s="7" t="s">
        <v>11507</v>
      </c>
      <c r="C12321" s="60" t="s">
        <v>23</v>
      </c>
      <c r="D12321" s="61">
        <v>2.71</v>
      </c>
      <c r="E12321" s="224">
        <v>0.13650000000000001</v>
      </c>
    </row>
    <row r="12322" spans="1:5" x14ac:dyDescent="0.2">
      <c r="A12322" s="223">
        <v>98291</v>
      </c>
      <c r="B12322" s="7" t="s">
        <v>11508</v>
      </c>
      <c r="C12322" s="60" t="s">
        <v>23</v>
      </c>
      <c r="D12322" s="61">
        <v>3.94</v>
      </c>
      <c r="E12322" s="224">
        <v>0.27660000000000001</v>
      </c>
    </row>
    <row r="12323" spans="1:5" x14ac:dyDescent="0.2">
      <c r="A12323" s="223">
        <v>98284</v>
      </c>
      <c r="B12323" s="7" t="s">
        <v>11509</v>
      </c>
      <c r="C12323" s="60" t="s">
        <v>23</v>
      </c>
      <c r="D12323" s="61">
        <v>9.68</v>
      </c>
      <c r="E12323" s="224">
        <v>0.7056</v>
      </c>
    </row>
    <row r="12324" spans="1:5" x14ac:dyDescent="0.2">
      <c r="A12324" s="223">
        <v>98265</v>
      </c>
      <c r="B12324" s="7" t="s">
        <v>11510</v>
      </c>
      <c r="C12324" s="60" t="s">
        <v>23</v>
      </c>
      <c r="D12324" s="61">
        <v>6.09</v>
      </c>
      <c r="E12324" s="224">
        <v>0.53200000000000003</v>
      </c>
    </row>
    <row r="12325" spans="1:5" x14ac:dyDescent="0.2">
      <c r="A12325" s="223">
        <v>98274</v>
      </c>
      <c r="B12325" s="7" t="s">
        <v>11511</v>
      </c>
      <c r="C12325" s="60" t="s">
        <v>23</v>
      </c>
      <c r="D12325" s="61">
        <v>3.3</v>
      </c>
      <c r="E12325" s="224">
        <v>0.13639999999999999</v>
      </c>
    </row>
    <row r="12326" spans="1:5" x14ac:dyDescent="0.2">
      <c r="A12326" s="223">
        <v>98292</v>
      </c>
      <c r="B12326" s="7" t="s">
        <v>11512</v>
      </c>
      <c r="C12326" s="60" t="s">
        <v>23</v>
      </c>
      <c r="D12326" s="61">
        <v>4.76</v>
      </c>
      <c r="E12326" s="224">
        <v>0.2374</v>
      </c>
    </row>
    <row r="12327" spans="1:5" x14ac:dyDescent="0.2">
      <c r="A12327" s="223">
        <v>98285</v>
      </c>
      <c r="B12327" s="7" t="s">
        <v>11513</v>
      </c>
      <c r="C12327" s="60" t="s">
        <v>23</v>
      </c>
      <c r="D12327" s="61">
        <v>10.49</v>
      </c>
      <c r="E12327" s="224">
        <v>0.65400000000000003</v>
      </c>
    </row>
    <row r="12328" spans="1:5" x14ac:dyDescent="0.2">
      <c r="A12328" s="223">
        <v>98266</v>
      </c>
      <c r="B12328" s="7" t="s">
        <v>11514</v>
      </c>
      <c r="C12328" s="60" t="s">
        <v>23</v>
      </c>
      <c r="D12328" s="61">
        <v>6.91</v>
      </c>
      <c r="E12328" s="224">
        <v>0.47470000000000001</v>
      </c>
    </row>
    <row r="12329" spans="1:5" x14ac:dyDescent="0.2">
      <c r="A12329" s="223">
        <v>98275</v>
      </c>
      <c r="B12329" s="7" t="s">
        <v>11515</v>
      </c>
      <c r="C12329" s="60" t="s">
        <v>23</v>
      </c>
      <c r="D12329" s="61">
        <v>4.12</v>
      </c>
      <c r="E12329" s="224">
        <v>0.11890000000000001</v>
      </c>
    </row>
    <row r="12330" spans="1:5" x14ac:dyDescent="0.2">
      <c r="A12330" s="223">
        <v>98293</v>
      </c>
      <c r="B12330" s="7" t="s">
        <v>11516</v>
      </c>
      <c r="C12330" s="60" t="s">
        <v>23</v>
      </c>
      <c r="D12330" s="61">
        <v>8.73</v>
      </c>
      <c r="E12330" s="224">
        <v>0.2394</v>
      </c>
    </row>
    <row r="12331" spans="1:5" x14ac:dyDescent="0.2">
      <c r="A12331" s="223">
        <v>98286</v>
      </c>
      <c r="B12331" s="7" t="s">
        <v>11517</v>
      </c>
      <c r="C12331" s="60" t="s">
        <v>23</v>
      </c>
      <c r="D12331" s="61">
        <v>14.46</v>
      </c>
      <c r="E12331" s="224">
        <v>0.54079999999999995</v>
      </c>
    </row>
    <row r="12332" spans="1:5" x14ac:dyDescent="0.2">
      <c r="A12332" s="223">
        <v>98267</v>
      </c>
      <c r="B12332" s="7" t="s">
        <v>11518</v>
      </c>
      <c r="C12332" s="60" t="s">
        <v>23</v>
      </c>
      <c r="D12332" s="61">
        <v>10.88</v>
      </c>
      <c r="E12332" s="224">
        <v>0.38969999999999999</v>
      </c>
    </row>
    <row r="12333" spans="1:5" x14ac:dyDescent="0.2">
      <c r="A12333" s="223">
        <v>98276</v>
      </c>
      <c r="B12333" s="7" t="s">
        <v>11519</v>
      </c>
      <c r="C12333" s="60" t="s">
        <v>23</v>
      </c>
      <c r="D12333" s="61">
        <v>8.09</v>
      </c>
      <c r="E12333" s="224">
        <v>0.1792</v>
      </c>
    </row>
    <row r="12334" spans="1:5" x14ac:dyDescent="0.2">
      <c r="A12334" s="223">
        <v>98268</v>
      </c>
      <c r="B12334" s="7" t="s">
        <v>11520</v>
      </c>
      <c r="C12334" s="60" t="s">
        <v>23</v>
      </c>
      <c r="D12334" s="61">
        <v>17.440000000000001</v>
      </c>
      <c r="E12334" s="224">
        <v>0.27579999999999999</v>
      </c>
    </row>
    <row r="12335" spans="1:5" x14ac:dyDescent="0.2">
      <c r="A12335" s="223">
        <v>98277</v>
      </c>
      <c r="B12335" s="7" t="s">
        <v>11521</v>
      </c>
      <c r="C12335" s="60" t="s">
        <v>23</v>
      </c>
      <c r="D12335" s="61">
        <v>14.65</v>
      </c>
      <c r="E12335" s="224">
        <v>0.13789999999999999</v>
      </c>
    </row>
    <row r="12336" spans="1:5" x14ac:dyDescent="0.2">
      <c r="A12336" s="223">
        <v>98272</v>
      </c>
      <c r="B12336" s="7" t="s">
        <v>11522</v>
      </c>
      <c r="C12336" s="60" t="s">
        <v>23</v>
      </c>
      <c r="D12336" s="61">
        <v>114.84</v>
      </c>
      <c r="E12336" s="224">
        <v>7.6300000000000007E-2</v>
      </c>
    </row>
    <row r="12337" spans="1:5" x14ac:dyDescent="0.2">
      <c r="A12337" s="223">
        <v>98269</v>
      </c>
      <c r="B12337" s="7" t="s">
        <v>11523</v>
      </c>
      <c r="C12337" s="60" t="s">
        <v>23</v>
      </c>
      <c r="D12337" s="61">
        <v>23.77</v>
      </c>
      <c r="E12337" s="224">
        <v>0.22209999999999999</v>
      </c>
    </row>
    <row r="12338" spans="1:5" x14ac:dyDescent="0.2">
      <c r="A12338" s="223">
        <v>98278</v>
      </c>
      <c r="B12338" s="7" t="s">
        <v>11524</v>
      </c>
      <c r="C12338" s="60" t="s">
        <v>23</v>
      </c>
      <c r="D12338" s="61">
        <v>20.98</v>
      </c>
      <c r="E12338" s="224">
        <v>0.1187</v>
      </c>
    </row>
    <row r="12339" spans="1:5" x14ac:dyDescent="0.2">
      <c r="A12339" s="223">
        <v>98270</v>
      </c>
      <c r="B12339" s="7" t="s">
        <v>11525</v>
      </c>
      <c r="C12339" s="60" t="s">
        <v>23</v>
      </c>
      <c r="D12339" s="61">
        <v>35.74</v>
      </c>
      <c r="E12339" s="224">
        <v>0.16339999999999999</v>
      </c>
    </row>
    <row r="12340" spans="1:5" x14ac:dyDescent="0.2">
      <c r="A12340" s="223">
        <v>98279</v>
      </c>
      <c r="B12340" s="7" t="s">
        <v>11526</v>
      </c>
      <c r="C12340" s="60" t="s">
        <v>23</v>
      </c>
      <c r="D12340" s="61">
        <v>32.96</v>
      </c>
      <c r="E12340" s="224">
        <v>9.2799999999999994E-2</v>
      </c>
    </row>
    <row r="12341" spans="1:5" x14ac:dyDescent="0.2">
      <c r="A12341" s="223">
        <v>98271</v>
      </c>
      <c r="B12341" s="7" t="s">
        <v>11527</v>
      </c>
      <c r="C12341" s="60" t="s">
        <v>23</v>
      </c>
      <c r="D12341" s="61">
        <v>50.18</v>
      </c>
      <c r="E12341" s="224">
        <v>0.12770000000000001</v>
      </c>
    </row>
    <row r="12342" spans="1:5" x14ac:dyDescent="0.2">
      <c r="A12342" s="223">
        <v>98400</v>
      </c>
      <c r="B12342" s="7" t="s">
        <v>11528</v>
      </c>
      <c r="C12342" s="60" t="s">
        <v>23</v>
      </c>
      <c r="D12342" s="61">
        <v>13.34</v>
      </c>
      <c r="E12342" s="224">
        <v>0.31780000000000003</v>
      </c>
    </row>
    <row r="12343" spans="1:5" x14ac:dyDescent="0.2">
      <c r="A12343" s="223">
        <v>98401</v>
      </c>
      <c r="B12343" s="7" t="s">
        <v>11529</v>
      </c>
      <c r="C12343" s="60" t="s">
        <v>23</v>
      </c>
      <c r="D12343" s="61">
        <v>20.84</v>
      </c>
      <c r="E12343" s="224">
        <v>0.23080000000000001</v>
      </c>
    </row>
    <row r="12344" spans="1:5" x14ac:dyDescent="0.2">
      <c r="A12344" s="223">
        <v>98402</v>
      </c>
      <c r="B12344" s="7" t="s">
        <v>11530</v>
      </c>
      <c r="C12344" s="60" t="s">
        <v>23</v>
      </c>
      <c r="D12344" s="61">
        <v>24.29</v>
      </c>
      <c r="E12344" s="224">
        <v>0.21740000000000001</v>
      </c>
    </row>
    <row r="12345" spans="1:5" x14ac:dyDescent="0.2">
      <c r="A12345" s="223">
        <v>100556</v>
      </c>
      <c r="B12345" s="7" t="s">
        <v>11531</v>
      </c>
      <c r="C12345" s="60" t="s">
        <v>43</v>
      </c>
      <c r="D12345" s="61">
        <v>34.99</v>
      </c>
      <c r="E12345" s="224">
        <v>0.3281</v>
      </c>
    </row>
    <row r="12346" spans="1:5" x14ac:dyDescent="0.2">
      <c r="A12346" s="223">
        <v>100557</v>
      </c>
      <c r="B12346" s="7" t="s">
        <v>11532</v>
      </c>
      <c r="C12346" s="60" t="s">
        <v>43</v>
      </c>
      <c r="D12346" s="61">
        <v>493.1</v>
      </c>
      <c r="E12346" s="224">
        <v>0.1091</v>
      </c>
    </row>
    <row r="12347" spans="1:5" x14ac:dyDescent="0.2">
      <c r="A12347" s="223">
        <v>98301</v>
      </c>
      <c r="B12347" s="7" t="s">
        <v>11533</v>
      </c>
      <c r="C12347" s="60" t="s">
        <v>43</v>
      </c>
      <c r="D12347" s="61">
        <v>647.86</v>
      </c>
      <c r="E12347" s="224">
        <v>0.46450000000000002</v>
      </c>
    </row>
    <row r="12348" spans="1:5" x14ac:dyDescent="0.2">
      <c r="A12348" s="223">
        <v>98302</v>
      </c>
      <c r="B12348" s="7" t="s">
        <v>11534</v>
      </c>
      <c r="C12348" s="60" t="s">
        <v>43</v>
      </c>
      <c r="D12348" s="61">
        <v>1230.05</v>
      </c>
      <c r="E12348" s="224">
        <v>0.24460000000000001</v>
      </c>
    </row>
    <row r="12349" spans="1:5" x14ac:dyDescent="0.2">
      <c r="A12349" s="223">
        <v>98593</v>
      </c>
      <c r="B12349" s="7" t="s">
        <v>11535</v>
      </c>
      <c r="C12349" s="60" t="s">
        <v>43</v>
      </c>
      <c r="D12349" s="61">
        <v>2685.72</v>
      </c>
      <c r="E12349" s="224">
        <v>0.22270000000000001</v>
      </c>
    </row>
    <row r="12350" spans="1:5" x14ac:dyDescent="0.2">
      <c r="A12350" s="223">
        <v>98304</v>
      </c>
      <c r="B12350" s="7" t="s">
        <v>11536</v>
      </c>
      <c r="C12350" s="60" t="s">
        <v>43</v>
      </c>
      <c r="D12350" s="61">
        <v>3872.82</v>
      </c>
      <c r="E12350" s="224">
        <v>0.15440000000000001</v>
      </c>
    </row>
    <row r="12351" spans="1:5" x14ac:dyDescent="0.2">
      <c r="A12351" s="223">
        <v>100561</v>
      </c>
      <c r="B12351" s="7" t="s">
        <v>11537</v>
      </c>
      <c r="C12351" s="60" t="s">
        <v>43</v>
      </c>
      <c r="D12351" s="61">
        <v>176.18</v>
      </c>
      <c r="E12351" s="224">
        <v>0.16</v>
      </c>
    </row>
    <row r="12352" spans="1:5" x14ac:dyDescent="0.2">
      <c r="A12352" s="223">
        <v>100562</v>
      </c>
      <c r="B12352" s="7" t="s">
        <v>11538</v>
      </c>
      <c r="C12352" s="60" t="s">
        <v>43</v>
      </c>
      <c r="D12352" s="61">
        <v>282.32</v>
      </c>
      <c r="E12352" s="224">
        <v>0.1217</v>
      </c>
    </row>
    <row r="12353" spans="1:5" x14ac:dyDescent="0.2">
      <c r="A12353" s="223">
        <v>100560</v>
      </c>
      <c r="B12353" s="7" t="s">
        <v>11539</v>
      </c>
      <c r="C12353" s="60" t="s">
        <v>43</v>
      </c>
      <c r="D12353" s="61">
        <v>89.22</v>
      </c>
      <c r="E12353" s="224">
        <v>0.26150000000000001</v>
      </c>
    </row>
    <row r="12354" spans="1:5" x14ac:dyDescent="0.2">
      <c r="A12354" s="223">
        <v>100563</v>
      </c>
      <c r="B12354" s="7" t="s">
        <v>11540</v>
      </c>
      <c r="C12354" s="60" t="s">
        <v>43</v>
      </c>
      <c r="D12354" s="61">
        <v>415.33</v>
      </c>
      <c r="E12354" s="224">
        <v>0.1008</v>
      </c>
    </row>
    <row r="12355" spans="1:5" x14ac:dyDescent="0.2">
      <c r="A12355" s="223">
        <v>100555</v>
      </c>
      <c r="B12355" s="7" t="s">
        <v>11541</v>
      </c>
      <c r="C12355" s="60" t="s">
        <v>43</v>
      </c>
      <c r="D12355" s="61">
        <v>1437.29</v>
      </c>
      <c r="E12355" s="224">
        <v>3.4599999999999999E-2</v>
      </c>
    </row>
    <row r="12356" spans="1:5" x14ac:dyDescent="0.2">
      <c r="A12356" s="223">
        <v>98305</v>
      </c>
      <c r="B12356" s="7" t="s">
        <v>11542</v>
      </c>
      <c r="C12356" s="60" t="s">
        <v>43</v>
      </c>
      <c r="D12356" s="61">
        <v>2873.11</v>
      </c>
      <c r="E12356" s="224">
        <v>1.7299999999999999E-2</v>
      </c>
    </row>
    <row r="12357" spans="1:5" x14ac:dyDescent="0.2">
      <c r="A12357" s="223">
        <v>98307</v>
      </c>
      <c r="B12357" s="7" t="s">
        <v>11543</v>
      </c>
      <c r="C12357" s="60" t="s">
        <v>43</v>
      </c>
      <c r="D12357" s="61">
        <v>60.96</v>
      </c>
      <c r="E12357" s="224">
        <v>0.36830000000000002</v>
      </c>
    </row>
    <row r="12358" spans="1:5" x14ac:dyDescent="0.2">
      <c r="A12358" s="223">
        <v>98308</v>
      </c>
      <c r="B12358" s="7" t="s">
        <v>11544</v>
      </c>
      <c r="C12358" s="60" t="s">
        <v>43</v>
      </c>
      <c r="D12358" s="61">
        <v>44.27</v>
      </c>
      <c r="E12358" s="224">
        <v>0.5071</v>
      </c>
    </row>
    <row r="12359" spans="1:5" x14ac:dyDescent="0.2">
      <c r="A12359" s="223">
        <v>103401</v>
      </c>
      <c r="B12359" s="7" t="s">
        <v>11545</v>
      </c>
      <c r="C12359" s="60" t="s">
        <v>43</v>
      </c>
      <c r="D12359" s="61">
        <v>22.39</v>
      </c>
      <c r="E12359" s="224">
        <v>1</v>
      </c>
    </row>
    <row r="12360" spans="1:5" x14ac:dyDescent="0.2">
      <c r="A12360" s="223">
        <v>103402</v>
      </c>
      <c r="B12360" s="7" t="s">
        <v>11546</v>
      </c>
      <c r="C12360" s="60" t="s">
        <v>43</v>
      </c>
      <c r="D12360" s="61">
        <v>32.58</v>
      </c>
      <c r="E12360" s="224">
        <v>1</v>
      </c>
    </row>
    <row r="12361" spans="1:5" x14ac:dyDescent="0.2">
      <c r="A12361" s="223">
        <v>103403</v>
      </c>
      <c r="B12361" s="7" t="s">
        <v>11547</v>
      </c>
      <c r="C12361" s="60" t="s">
        <v>43</v>
      </c>
      <c r="D12361" s="61">
        <v>36.65</v>
      </c>
      <c r="E12361" s="224">
        <v>1</v>
      </c>
    </row>
    <row r="12362" spans="1:5" x14ac:dyDescent="0.2">
      <c r="A12362" s="223">
        <v>103397</v>
      </c>
      <c r="B12362" s="7" t="s">
        <v>11548</v>
      </c>
      <c r="C12362" s="60" t="s">
        <v>43</v>
      </c>
      <c r="D12362" s="61">
        <v>4.0599999999999996</v>
      </c>
      <c r="E12362" s="224">
        <v>1</v>
      </c>
    </row>
    <row r="12363" spans="1:5" x14ac:dyDescent="0.2">
      <c r="A12363" s="223">
        <v>103404</v>
      </c>
      <c r="B12363" s="7" t="s">
        <v>11549</v>
      </c>
      <c r="C12363" s="60" t="s">
        <v>43</v>
      </c>
      <c r="D12363" s="61">
        <v>40.729999999999997</v>
      </c>
      <c r="E12363" s="224">
        <v>1</v>
      </c>
    </row>
    <row r="12364" spans="1:5" x14ac:dyDescent="0.2">
      <c r="A12364" s="223">
        <v>103405</v>
      </c>
      <c r="B12364" s="7" t="s">
        <v>11550</v>
      </c>
      <c r="C12364" s="60" t="s">
        <v>43</v>
      </c>
      <c r="D12364" s="61">
        <v>45.82</v>
      </c>
      <c r="E12364" s="224">
        <v>1</v>
      </c>
    </row>
    <row r="12365" spans="1:5" x14ac:dyDescent="0.2">
      <c r="A12365" s="223">
        <v>103406</v>
      </c>
      <c r="B12365" s="7" t="s">
        <v>11551</v>
      </c>
      <c r="C12365" s="60" t="s">
        <v>43</v>
      </c>
      <c r="D12365" s="61">
        <v>50.91</v>
      </c>
      <c r="E12365" s="224">
        <v>1</v>
      </c>
    </row>
    <row r="12366" spans="1:5" x14ac:dyDescent="0.2">
      <c r="A12366" s="223">
        <v>103407</v>
      </c>
      <c r="B12366" s="7" t="s">
        <v>11552</v>
      </c>
      <c r="C12366" s="60" t="s">
        <v>43</v>
      </c>
      <c r="D12366" s="61">
        <v>57.03</v>
      </c>
      <c r="E12366" s="224">
        <v>1</v>
      </c>
    </row>
    <row r="12367" spans="1:5" x14ac:dyDescent="0.2">
      <c r="A12367" s="223">
        <v>103408</v>
      </c>
      <c r="B12367" s="7" t="s">
        <v>11553</v>
      </c>
      <c r="C12367" s="60" t="s">
        <v>43</v>
      </c>
      <c r="D12367" s="61">
        <v>64.150000000000006</v>
      </c>
      <c r="E12367" s="224">
        <v>1</v>
      </c>
    </row>
    <row r="12368" spans="1:5" x14ac:dyDescent="0.2">
      <c r="A12368" s="223">
        <v>103398</v>
      </c>
      <c r="B12368" s="7" t="s">
        <v>11554</v>
      </c>
      <c r="C12368" s="60" t="s">
        <v>43</v>
      </c>
      <c r="D12368" s="61">
        <v>6.51</v>
      </c>
      <c r="E12368" s="224">
        <v>1</v>
      </c>
    </row>
    <row r="12369" spans="1:5" x14ac:dyDescent="0.2">
      <c r="A12369" s="223">
        <v>103409</v>
      </c>
      <c r="B12369" s="7" t="s">
        <v>11555</v>
      </c>
      <c r="C12369" s="60" t="s">
        <v>43</v>
      </c>
      <c r="D12369" s="61">
        <v>72.3</v>
      </c>
      <c r="E12369" s="224">
        <v>1</v>
      </c>
    </row>
    <row r="12370" spans="1:5" x14ac:dyDescent="0.2">
      <c r="A12370" s="223">
        <v>103410</v>
      </c>
      <c r="B12370" s="7" t="s">
        <v>11556</v>
      </c>
      <c r="C12370" s="60" t="s">
        <v>43</v>
      </c>
      <c r="D12370" s="61">
        <v>81.47</v>
      </c>
      <c r="E12370" s="224">
        <v>1</v>
      </c>
    </row>
    <row r="12371" spans="1:5" x14ac:dyDescent="0.2">
      <c r="A12371" s="223">
        <v>103399</v>
      </c>
      <c r="B12371" s="7" t="s">
        <v>11557</v>
      </c>
      <c r="C12371" s="60" t="s">
        <v>43</v>
      </c>
      <c r="D12371" s="61">
        <v>12.83</v>
      </c>
      <c r="E12371" s="224">
        <v>1</v>
      </c>
    </row>
    <row r="12372" spans="1:5" x14ac:dyDescent="0.2">
      <c r="A12372" s="223">
        <v>103400</v>
      </c>
      <c r="B12372" s="7" t="s">
        <v>11558</v>
      </c>
      <c r="C12372" s="60" t="s">
        <v>43</v>
      </c>
      <c r="D12372" s="61">
        <v>18.32</v>
      </c>
      <c r="E12372" s="224">
        <v>1</v>
      </c>
    </row>
    <row r="12373" spans="1:5" x14ac:dyDescent="0.2">
      <c r="A12373" s="223">
        <v>103415</v>
      </c>
      <c r="B12373" s="7" t="s">
        <v>11559</v>
      </c>
      <c r="C12373" s="60" t="s">
        <v>43</v>
      </c>
      <c r="D12373" s="61">
        <v>44.8</v>
      </c>
      <c r="E12373" s="224">
        <v>1</v>
      </c>
    </row>
    <row r="12374" spans="1:5" x14ac:dyDescent="0.2">
      <c r="A12374" s="223">
        <v>103416</v>
      </c>
      <c r="B12374" s="7" t="s">
        <v>11560</v>
      </c>
      <c r="C12374" s="60" t="s">
        <v>43</v>
      </c>
      <c r="D12374" s="61">
        <v>65.17</v>
      </c>
      <c r="E12374" s="224">
        <v>1</v>
      </c>
    </row>
    <row r="12375" spans="1:5" x14ac:dyDescent="0.2">
      <c r="A12375" s="223">
        <v>103417</v>
      </c>
      <c r="B12375" s="7" t="s">
        <v>11561</v>
      </c>
      <c r="C12375" s="60" t="s">
        <v>43</v>
      </c>
      <c r="D12375" s="61">
        <v>73.319999999999993</v>
      </c>
      <c r="E12375" s="224">
        <v>1</v>
      </c>
    </row>
    <row r="12376" spans="1:5" x14ac:dyDescent="0.2">
      <c r="A12376" s="223">
        <v>103411</v>
      </c>
      <c r="B12376" s="7" t="s">
        <v>11562</v>
      </c>
      <c r="C12376" s="60" t="s">
        <v>43</v>
      </c>
      <c r="D12376" s="61">
        <v>8.14</v>
      </c>
      <c r="E12376" s="224">
        <v>1</v>
      </c>
    </row>
    <row r="12377" spans="1:5" x14ac:dyDescent="0.2">
      <c r="A12377" s="223">
        <v>103418</v>
      </c>
      <c r="B12377" s="7" t="s">
        <v>11563</v>
      </c>
      <c r="C12377" s="60" t="s">
        <v>43</v>
      </c>
      <c r="D12377" s="61">
        <v>81.47</v>
      </c>
      <c r="E12377" s="224">
        <v>1</v>
      </c>
    </row>
    <row r="12378" spans="1:5" x14ac:dyDescent="0.2">
      <c r="A12378" s="223">
        <v>103419</v>
      </c>
      <c r="B12378" s="7" t="s">
        <v>11564</v>
      </c>
      <c r="C12378" s="60" t="s">
        <v>43</v>
      </c>
      <c r="D12378" s="61">
        <v>91.66</v>
      </c>
      <c r="E12378" s="224">
        <v>1</v>
      </c>
    </row>
    <row r="12379" spans="1:5" x14ac:dyDescent="0.2">
      <c r="A12379" s="223">
        <v>103420</v>
      </c>
      <c r="B12379" s="7" t="s">
        <v>11565</v>
      </c>
      <c r="C12379" s="60" t="s">
        <v>43</v>
      </c>
      <c r="D12379" s="61">
        <v>101.83</v>
      </c>
      <c r="E12379" s="224">
        <v>1</v>
      </c>
    </row>
    <row r="12380" spans="1:5" x14ac:dyDescent="0.2">
      <c r="A12380" s="223">
        <v>103421</v>
      </c>
      <c r="B12380" s="7" t="s">
        <v>11566</v>
      </c>
      <c r="C12380" s="60" t="s">
        <v>43</v>
      </c>
      <c r="D12380" s="61">
        <v>114.06</v>
      </c>
      <c r="E12380" s="224">
        <v>1</v>
      </c>
    </row>
    <row r="12381" spans="1:5" x14ac:dyDescent="0.2">
      <c r="A12381" s="223">
        <v>103422</v>
      </c>
      <c r="B12381" s="7" t="s">
        <v>11567</v>
      </c>
      <c r="C12381" s="60" t="s">
        <v>43</v>
      </c>
      <c r="D12381" s="61">
        <v>128.32</v>
      </c>
      <c r="E12381" s="224">
        <v>1</v>
      </c>
    </row>
    <row r="12382" spans="1:5" x14ac:dyDescent="0.2">
      <c r="A12382" s="223">
        <v>103412</v>
      </c>
      <c r="B12382" s="7" t="s">
        <v>11568</v>
      </c>
      <c r="C12382" s="60" t="s">
        <v>43</v>
      </c>
      <c r="D12382" s="61">
        <v>13.03</v>
      </c>
      <c r="E12382" s="224">
        <v>1</v>
      </c>
    </row>
    <row r="12383" spans="1:5" x14ac:dyDescent="0.2">
      <c r="A12383" s="223">
        <v>103423</v>
      </c>
      <c r="B12383" s="7" t="s">
        <v>11569</v>
      </c>
      <c r="C12383" s="60" t="s">
        <v>43</v>
      </c>
      <c r="D12383" s="61">
        <v>144.61000000000001</v>
      </c>
      <c r="E12383" s="224">
        <v>1</v>
      </c>
    </row>
    <row r="12384" spans="1:5" x14ac:dyDescent="0.2">
      <c r="A12384" s="223">
        <v>103424</v>
      </c>
      <c r="B12384" s="7" t="s">
        <v>11570</v>
      </c>
      <c r="C12384" s="60" t="s">
        <v>43</v>
      </c>
      <c r="D12384" s="61">
        <v>162.94</v>
      </c>
      <c r="E12384" s="224">
        <v>1</v>
      </c>
    </row>
    <row r="12385" spans="1:5" x14ac:dyDescent="0.2">
      <c r="A12385" s="223">
        <v>103413</v>
      </c>
      <c r="B12385" s="7" t="s">
        <v>11571</v>
      </c>
      <c r="C12385" s="60" t="s">
        <v>43</v>
      </c>
      <c r="D12385" s="61">
        <v>25.66</v>
      </c>
      <c r="E12385" s="224">
        <v>1</v>
      </c>
    </row>
    <row r="12386" spans="1:5" x14ac:dyDescent="0.2">
      <c r="A12386" s="223">
        <v>103414</v>
      </c>
      <c r="B12386" s="7" t="s">
        <v>11572</v>
      </c>
      <c r="C12386" s="60" t="s">
        <v>43</v>
      </c>
      <c r="D12386" s="61">
        <v>36.65</v>
      </c>
      <c r="E12386" s="224">
        <v>1</v>
      </c>
    </row>
    <row r="12387" spans="1:5" x14ac:dyDescent="0.2">
      <c r="A12387" s="223">
        <v>103432</v>
      </c>
      <c r="B12387" s="7" t="s">
        <v>11573</v>
      </c>
      <c r="C12387" s="60" t="s">
        <v>43</v>
      </c>
      <c r="D12387" s="61">
        <v>1915.28</v>
      </c>
      <c r="E12387" s="224">
        <v>2.1299999999999999E-2</v>
      </c>
    </row>
    <row r="12388" spans="1:5" x14ac:dyDescent="0.2">
      <c r="A12388" s="223">
        <v>103430</v>
      </c>
      <c r="B12388" s="7" t="s">
        <v>11574</v>
      </c>
      <c r="C12388" s="60" t="s">
        <v>43</v>
      </c>
      <c r="D12388" s="61">
        <v>40.200000000000003</v>
      </c>
      <c r="E12388" s="224">
        <v>0.16189999999999999</v>
      </c>
    </row>
    <row r="12389" spans="1:5" x14ac:dyDescent="0.2">
      <c r="A12389" s="223">
        <v>103431</v>
      </c>
      <c r="B12389" s="7" t="s">
        <v>11575</v>
      </c>
      <c r="C12389" s="60" t="s">
        <v>43</v>
      </c>
      <c r="D12389" s="61">
        <v>70.34</v>
      </c>
      <c r="E12389" s="224">
        <v>0.18240000000000001</v>
      </c>
    </row>
    <row r="12390" spans="1:5" x14ac:dyDescent="0.2">
      <c r="A12390" s="223">
        <v>103433</v>
      </c>
      <c r="B12390" s="7" t="s">
        <v>11576</v>
      </c>
      <c r="C12390" s="60" t="s">
        <v>43</v>
      </c>
      <c r="D12390" s="61">
        <v>39.99</v>
      </c>
      <c r="E12390" s="224">
        <v>0.10150000000000001</v>
      </c>
    </row>
    <row r="12391" spans="1:5" x14ac:dyDescent="0.2">
      <c r="A12391" s="223">
        <v>103434</v>
      </c>
      <c r="B12391" s="7" t="s">
        <v>11577</v>
      </c>
      <c r="C12391" s="60" t="s">
        <v>43</v>
      </c>
      <c r="D12391" s="61">
        <v>55.25</v>
      </c>
      <c r="E12391" s="224">
        <v>0.1178</v>
      </c>
    </row>
    <row r="12392" spans="1:5" x14ac:dyDescent="0.2">
      <c r="A12392" s="223">
        <v>103435</v>
      </c>
      <c r="B12392" s="7" t="s">
        <v>11578</v>
      </c>
      <c r="C12392" s="60" t="s">
        <v>43</v>
      </c>
      <c r="D12392" s="61">
        <v>102.73</v>
      </c>
      <c r="E12392" s="224">
        <v>0.1249</v>
      </c>
    </row>
    <row r="12393" spans="1:5" x14ac:dyDescent="0.2">
      <c r="A12393" s="223">
        <v>103436</v>
      </c>
      <c r="B12393" s="7" t="s">
        <v>11579</v>
      </c>
      <c r="C12393" s="60" t="s">
        <v>43</v>
      </c>
      <c r="D12393" s="61">
        <v>2714.09</v>
      </c>
      <c r="E12393" s="224">
        <v>1.4999999999999999E-2</v>
      </c>
    </row>
    <row r="12394" spans="1:5" x14ac:dyDescent="0.2">
      <c r="A12394" s="223">
        <v>103425</v>
      </c>
      <c r="B12394" s="7" t="s">
        <v>11580</v>
      </c>
      <c r="C12394" s="60" t="s">
        <v>43</v>
      </c>
      <c r="D12394" s="61">
        <v>18.61</v>
      </c>
      <c r="E12394" s="224">
        <v>0.21820000000000001</v>
      </c>
    </row>
    <row r="12395" spans="1:5" x14ac:dyDescent="0.2">
      <c r="A12395" s="223">
        <v>103428</v>
      </c>
      <c r="B12395" s="7" t="s">
        <v>11581</v>
      </c>
      <c r="C12395" s="60" t="s">
        <v>43</v>
      </c>
      <c r="D12395" s="61">
        <v>301.01</v>
      </c>
      <c r="E12395" s="224">
        <v>0.1353</v>
      </c>
    </row>
    <row r="12396" spans="1:5" x14ac:dyDescent="0.2">
      <c r="A12396" s="223">
        <v>103426</v>
      </c>
      <c r="B12396" s="7" t="s">
        <v>11582</v>
      </c>
      <c r="C12396" s="60" t="s">
        <v>43</v>
      </c>
      <c r="D12396" s="61">
        <v>22.19</v>
      </c>
      <c r="E12396" s="224">
        <v>0.29339999999999999</v>
      </c>
    </row>
    <row r="12397" spans="1:5" x14ac:dyDescent="0.2">
      <c r="A12397" s="223">
        <v>103429</v>
      </c>
      <c r="B12397" s="7" t="s">
        <v>11583</v>
      </c>
      <c r="C12397" s="60" t="s">
        <v>43</v>
      </c>
      <c r="D12397" s="61">
        <v>3372.91</v>
      </c>
      <c r="E12397" s="224">
        <v>2.4199999999999999E-2</v>
      </c>
    </row>
    <row r="12398" spans="1:5" x14ac:dyDescent="0.2">
      <c r="A12398" s="223">
        <v>103427</v>
      </c>
      <c r="B12398" s="7" t="s">
        <v>11584</v>
      </c>
      <c r="C12398" s="60" t="s">
        <v>43</v>
      </c>
      <c r="D12398" s="61">
        <v>44.49</v>
      </c>
      <c r="E12398" s="224">
        <v>0.28839999999999999</v>
      </c>
    </row>
    <row r="12399" spans="1:5" x14ac:dyDescent="0.2">
      <c r="A12399" s="223">
        <v>103393</v>
      </c>
      <c r="B12399" s="7" t="s">
        <v>11585</v>
      </c>
      <c r="C12399" s="60" t="s">
        <v>23</v>
      </c>
      <c r="D12399" s="61">
        <v>6364.14</v>
      </c>
      <c r="E12399" s="224">
        <v>3.0000000000000001E-3</v>
      </c>
    </row>
    <row r="12400" spans="1:5" x14ac:dyDescent="0.2">
      <c r="A12400" s="223">
        <v>103376</v>
      </c>
      <c r="B12400" s="7" t="s">
        <v>11586</v>
      </c>
      <c r="C12400" s="60" t="s">
        <v>23</v>
      </c>
      <c r="D12400" s="61">
        <v>155.91999999999999</v>
      </c>
      <c r="E12400" s="224">
        <v>8.3000000000000001E-3</v>
      </c>
    </row>
    <row r="12401" spans="1:5" x14ac:dyDescent="0.2">
      <c r="A12401" s="223">
        <v>103377</v>
      </c>
      <c r="B12401" s="7" t="s">
        <v>11587</v>
      </c>
      <c r="C12401" s="60" t="s">
        <v>23</v>
      </c>
      <c r="D12401" s="61">
        <v>333.79</v>
      </c>
      <c r="E12401" s="224">
        <v>5.7000000000000002E-3</v>
      </c>
    </row>
    <row r="12402" spans="1:5" x14ac:dyDescent="0.2">
      <c r="A12402" s="223">
        <v>103372</v>
      </c>
      <c r="B12402" s="7" t="s">
        <v>11588</v>
      </c>
      <c r="C12402" s="60" t="s">
        <v>23</v>
      </c>
      <c r="D12402" s="61">
        <v>6.65</v>
      </c>
      <c r="E12402" s="224">
        <v>3.4599999999999999E-2</v>
      </c>
    </row>
    <row r="12403" spans="1:5" x14ac:dyDescent="0.2">
      <c r="A12403" s="223">
        <v>103379</v>
      </c>
      <c r="B12403" s="7" t="s">
        <v>11589</v>
      </c>
      <c r="C12403" s="60" t="s">
        <v>23</v>
      </c>
      <c r="D12403" s="61">
        <v>519.74</v>
      </c>
      <c r="E12403" s="224">
        <v>4.5999999999999999E-3</v>
      </c>
    </row>
    <row r="12404" spans="1:5" x14ac:dyDescent="0.2">
      <c r="A12404" s="223">
        <v>103383</v>
      </c>
      <c r="B12404" s="7" t="s">
        <v>11590</v>
      </c>
      <c r="C12404" s="60" t="s">
        <v>23</v>
      </c>
      <c r="D12404" s="61">
        <v>1274.32</v>
      </c>
      <c r="E12404" s="224">
        <v>1.8E-3</v>
      </c>
    </row>
    <row r="12405" spans="1:5" x14ac:dyDescent="0.2">
      <c r="A12405" s="223">
        <v>103373</v>
      </c>
      <c r="B12405" s="7" t="s">
        <v>11591</v>
      </c>
      <c r="C12405" s="60" t="s">
        <v>23</v>
      </c>
      <c r="D12405" s="61">
        <v>13.05</v>
      </c>
      <c r="E12405" s="224">
        <v>2.8400000000000002E-2</v>
      </c>
    </row>
    <row r="12406" spans="1:5" x14ac:dyDescent="0.2">
      <c r="A12406" s="223">
        <v>103385</v>
      </c>
      <c r="B12406" s="7" t="s">
        <v>11592</v>
      </c>
      <c r="C12406" s="60" t="s">
        <v>23</v>
      </c>
      <c r="D12406" s="61">
        <v>2054.48</v>
      </c>
      <c r="E12406" s="224">
        <v>2.0999999999999999E-3</v>
      </c>
    </row>
    <row r="12407" spans="1:5" x14ac:dyDescent="0.2">
      <c r="A12407" s="223">
        <v>103387</v>
      </c>
      <c r="B12407" s="7" t="s">
        <v>11593</v>
      </c>
      <c r="C12407" s="60" t="s">
        <v>23</v>
      </c>
      <c r="D12407" s="61">
        <v>3604.45</v>
      </c>
      <c r="E12407" s="224">
        <v>1.9E-3</v>
      </c>
    </row>
    <row r="12408" spans="1:5" x14ac:dyDescent="0.2">
      <c r="A12408" s="223">
        <v>103389</v>
      </c>
      <c r="B12408" s="7" t="s">
        <v>11594</v>
      </c>
      <c r="C12408" s="60" t="s">
        <v>23</v>
      </c>
      <c r="D12408" s="61">
        <v>5360.44</v>
      </c>
      <c r="E12408" s="224">
        <v>1.9E-3</v>
      </c>
    </row>
    <row r="12409" spans="1:5" x14ac:dyDescent="0.2">
      <c r="A12409" s="223">
        <v>103391</v>
      </c>
      <c r="B12409" s="7" t="s">
        <v>11595</v>
      </c>
      <c r="C12409" s="60" t="s">
        <v>23</v>
      </c>
      <c r="D12409" s="61">
        <v>3529.28</v>
      </c>
      <c r="E12409" s="224">
        <v>4.0000000000000001E-3</v>
      </c>
    </row>
    <row r="12410" spans="1:5" x14ac:dyDescent="0.2">
      <c r="A12410" s="223">
        <v>103392</v>
      </c>
      <c r="B12410" s="7" t="s">
        <v>11596</v>
      </c>
      <c r="C12410" s="60" t="s">
        <v>23</v>
      </c>
      <c r="D12410" s="61">
        <v>5770.28</v>
      </c>
      <c r="E12410" s="224">
        <v>2.8999999999999998E-3</v>
      </c>
    </row>
    <row r="12411" spans="1:5" x14ac:dyDescent="0.2">
      <c r="A12411" s="223">
        <v>103440</v>
      </c>
      <c r="B12411" s="7" t="s">
        <v>11597</v>
      </c>
      <c r="C12411" s="60" t="s">
        <v>43</v>
      </c>
      <c r="D12411" s="61">
        <v>478.58</v>
      </c>
      <c r="E12411" s="224">
        <v>0.17019999999999999</v>
      </c>
    </row>
    <row r="12412" spans="1:5" x14ac:dyDescent="0.2">
      <c r="A12412" s="223">
        <v>103441</v>
      </c>
      <c r="B12412" s="7" t="s">
        <v>11598</v>
      </c>
      <c r="C12412" s="60" t="s">
        <v>43</v>
      </c>
      <c r="D12412" s="61">
        <v>484.79</v>
      </c>
      <c r="E12412" s="224">
        <v>0.1681</v>
      </c>
    </row>
    <row r="12413" spans="1:5" x14ac:dyDescent="0.2">
      <c r="A12413" s="223">
        <v>103442</v>
      </c>
      <c r="B12413" s="7" t="s">
        <v>11599</v>
      </c>
      <c r="C12413" s="60" t="s">
        <v>43</v>
      </c>
      <c r="D12413" s="61">
        <v>634.69000000000005</v>
      </c>
      <c r="E12413" s="224">
        <v>0.12839999999999999</v>
      </c>
    </row>
    <row r="12414" spans="1:5" x14ac:dyDescent="0.2">
      <c r="A12414" s="223">
        <v>103437</v>
      </c>
      <c r="B12414" s="7" t="s">
        <v>11600</v>
      </c>
      <c r="C12414" s="60" t="s">
        <v>43</v>
      </c>
      <c r="D12414" s="61">
        <v>213.23</v>
      </c>
      <c r="E12414" s="224">
        <v>0.1203</v>
      </c>
    </row>
    <row r="12415" spans="1:5" x14ac:dyDescent="0.2">
      <c r="A12415" s="223">
        <v>103438</v>
      </c>
      <c r="B12415" s="7" t="s">
        <v>11601</v>
      </c>
      <c r="C12415" s="60" t="s">
        <v>43</v>
      </c>
      <c r="D12415" s="61">
        <v>213.23</v>
      </c>
      <c r="E12415" s="224">
        <v>0.1203</v>
      </c>
    </row>
    <row r="12416" spans="1:5" x14ac:dyDescent="0.2">
      <c r="A12416" s="223">
        <v>103439</v>
      </c>
      <c r="B12416" s="7" t="s">
        <v>11602</v>
      </c>
      <c r="C12416" s="60" t="s">
        <v>43</v>
      </c>
      <c r="D12416" s="61">
        <v>251.58</v>
      </c>
      <c r="E12416" s="224">
        <v>0.10199999999999999</v>
      </c>
    </row>
    <row r="12417" spans="1:5" x14ac:dyDescent="0.2">
      <c r="A12417" s="223">
        <v>106122</v>
      </c>
      <c r="B12417" s="7" t="s">
        <v>11603</v>
      </c>
      <c r="C12417" s="60" t="s">
        <v>24</v>
      </c>
      <c r="D12417" s="61">
        <v>84.84</v>
      </c>
      <c r="E12417" s="224">
        <v>1</v>
      </c>
    </row>
    <row r="12418" spans="1:5" x14ac:dyDescent="0.2">
      <c r="A12418" s="223">
        <v>106131</v>
      </c>
      <c r="B12418" s="7" t="s">
        <v>11604</v>
      </c>
      <c r="C12418" s="60" t="s">
        <v>24</v>
      </c>
      <c r="D12418" s="61">
        <v>126.78</v>
      </c>
      <c r="E12418" s="224">
        <v>1</v>
      </c>
    </row>
    <row r="12419" spans="1:5" x14ac:dyDescent="0.2">
      <c r="A12419" s="223">
        <v>106127</v>
      </c>
      <c r="B12419" s="7" t="s">
        <v>11605</v>
      </c>
      <c r="C12419" s="60" t="s">
        <v>24</v>
      </c>
      <c r="D12419" s="61">
        <v>114.14</v>
      </c>
      <c r="E12419" s="224">
        <v>1</v>
      </c>
    </row>
    <row r="12420" spans="1:5" x14ac:dyDescent="0.2">
      <c r="A12420" s="223">
        <v>106126</v>
      </c>
      <c r="B12420" s="7" t="s">
        <v>11606</v>
      </c>
      <c r="C12420" s="60" t="s">
        <v>24</v>
      </c>
      <c r="D12420" s="61">
        <v>50.42</v>
      </c>
      <c r="E12420" s="224">
        <v>1</v>
      </c>
    </row>
    <row r="12421" spans="1:5" x14ac:dyDescent="0.2">
      <c r="A12421" s="223">
        <v>106128</v>
      </c>
      <c r="B12421" s="7" t="s">
        <v>11607</v>
      </c>
      <c r="C12421" s="60" t="s">
        <v>24</v>
      </c>
      <c r="D12421" s="61">
        <v>167.94</v>
      </c>
      <c r="E12421" s="224">
        <v>0.47470000000000001</v>
      </c>
    </row>
    <row r="12422" spans="1:5" x14ac:dyDescent="0.2">
      <c r="A12422" s="223">
        <v>106130</v>
      </c>
      <c r="B12422" s="7" t="s">
        <v>11608</v>
      </c>
      <c r="C12422" s="60" t="s">
        <v>24</v>
      </c>
      <c r="D12422" s="61">
        <v>143.58000000000001</v>
      </c>
      <c r="E12422" s="224">
        <v>1</v>
      </c>
    </row>
    <row r="12423" spans="1:5" x14ac:dyDescent="0.2">
      <c r="A12423" s="223">
        <v>106129</v>
      </c>
      <c r="B12423" s="7" t="s">
        <v>11609</v>
      </c>
      <c r="C12423" s="60" t="s">
        <v>24</v>
      </c>
      <c r="D12423" s="61">
        <v>75.48</v>
      </c>
      <c r="E12423" s="224">
        <v>1</v>
      </c>
    </row>
    <row r="12424" spans="1:5" x14ac:dyDescent="0.2">
      <c r="A12424" s="223">
        <v>106125</v>
      </c>
      <c r="B12424" s="7" t="s">
        <v>11610</v>
      </c>
      <c r="C12424" s="60" t="s">
        <v>24</v>
      </c>
      <c r="D12424" s="61">
        <v>58.35</v>
      </c>
      <c r="E12424" s="224">
        <v>1</v>
      </c>
    </row>
    <row r="12425" spans="1:5" x14ac:dyDescent="0.2">
      <c r="A12425" s="223">
        <v>106124</v>
      </c>
      <c r="B12425" s="7" t="s">
        <v>11611</v>
      </c>
      <c r="C12425" s="60" t="s">
        <v>24</v>
      </c>
      <c r="D12425" s="61">
        <v>58.14</v>
      </c>
      <c r="E12425" s="224">
        <v>1</v>
      </c>
    </row>
    <row r="12426" spans="1:5" x14ac:dyDescent="0.2">
      <c r="A12426" s="223">
        <v>106123</v>
      </c>
      <c r="B12426" s="7" t="s">
        <v>11612</v>
      </c>
      <c r="C12426" s="60" t="s">
        <v>24</v>
      </c>
      <c r="D12426" s="61">
        <v>168.41</v>
      </c>
      <c r="E12426" s="224">
        <v>0.47620000000000001</v>
      </c>
    </row>
    <row r="12427" spans="1:5" x14ac:dyDescent="0.2">
      <c r="A12427" s="223">
        <v>106455</v>
      </c>
      <c r="B12427" s="7" t="s">
        <v>11613</v>
      </c>
      <c r="C12427" s="60" t="s">
        <v>23</v>
      </c>
      <c r="D12427" s="61">
        <v>1137.23</v>
      </c>
      <c r="E12427" s="224">
        <v>0.54269999999999996</v>
      </c>
    </row>
    <row r="12428" spans="1:5" x14ac:dyDescent="0.2">
      <c r="A12428" s="223">
        <v>106456</v>
      </c>
      <c r="B12428" s="7" t="s">
        <v>11614</v>
      </c>
      <c r="C12428" s="60" t="s">
        <v>23</v>
      </c>
      <c r="D12428" s="61">
        <v>1282.22</v>
      </c>
      <c r="E12428" s="224">
        <v>0.54790000000000005</v>
      </c>
    </row>
    <row r="12429" spans="1:5" x14ac:dyDescent="0.2">
      <c r="A12429" s="223">
        <v>88789</v>
      </c>
      <c r="B12429" s="7" t="s">
        <v>11615</v>
      </c>
      <c r="C12429" s="60" t="s">
        <v>410</v>
      </c>
      <c r="D12429" s="61">
        <v>482.4</v>
      </c>
      <c r="E12429" s="224">
        <v>0.1207</v>
      </c>
    </row>
    <row r="12430" spans="1:5" x14ac:dyDescent="0.2">
      <c r="A12430" s="223">
        <v>88788</v>
      </c>
      <c r="B12430" s="7" t="s">
        <v>11616</v>
      </c>
      <c r="C12430" s="60" t="s">
        <v>410</v>
      </c>
      <c r="D12430" s="61">
        <v>400.79</v>
      </c>
      <c r="E12430" s="224">
        <v>0.12570000000000001</v>
      </c>
    </row>
    <row r="12431" spans="1:5" x14ac:dyDescent="0.2">
      <c r="A12431" s="223">
        <v>87245</v>
      </c>
      <c r="B12431" s="7" t="s">
        <v>11617</v>
      </c>
      <c r="C12431" s="60" t="s">
        <v>410</v>
      </c>
      <c r="D12431" s="61">
        <v>367.89</v>
      </c>
      <c r="E12431" s="224">
        <v>0.15390000000000001</v>
      </c>
    </row>
    <row r="12432" spans="1:5" x14ac:dyDescent="0.2">
      <c r="A12432" s="223">
        <v>87244</v>
      </c>
      <c r="B12432" s="7" t="s">
        <v>11618</v>
      </c>
      <c r="C12432" s="60" t="s">
        <v>410</v>
      </c>
      <c r="D12432" s="61">
        <v>306.14</v>
      </c>
      <c r="E12432" s="224">
        <v>0.15909999999999999</v>
      </c>
    </row>
    <row r="12433" spans="1:5" x14ac:dyDescent="0.2">
      <c r="A12433" s="223">
        <v>104589</v>
      </c>
      <c r="B12433" s="7" t="s">
        <v>11619</v>
      </c>
      <c r="C12433" s="60" t="s">
        <v>410</v>
      </c>
      <c r="D12433" s="61">
        <v>302.97000000000003</v>
      </c>
      <c r="E12433" s="224">
        <v>0.18459999999999999</v>
      </c>
    </row>
    <row r="12434" spans="1:5" x14ac:dyDescent="0.2">
      <c r="A12434" s="223">
        <v>104588</v>
      </c>
      <c r="B12434" s="7" t="s">
        <v>11620</v>
      </c>
      <c r="C12434" s="60" t="s">
        <v>410</v>
      </c>
      <c r="D12434" s="61">
        <v>252.71</v>
      </c>
      <c r="E12434" s="224">
        <v>0.19009999999999999</v>
      </c>
    </row>
    <row r="12435" spans="1:5" x14ac:dyDescent="0.2">
      <c r="A12435" s="223">
        <v>104591</v>
      </c>
      <c r="B12435" s="7" t="s">
        <v>11621</v>
      </c>
      <c r="C12435" s="60" t="s">
        <v>410</v>
      </c>
      <c r="D12435" s="61">
        <v>331.11</v>
      </c>
      <c r="E12435" s="224">
        <v>0.21129999999999999</v>
      </c>
    </row>
    <row r="12436" spans="1:5" x14ac:dyDescent="0.2">
      <c r="A12436" s="223">
        <v>104590</v>
      </c>
      <c r="B12436" s="7" t="s">
        <v>11622</v>
      </c>
      <c r="C12436" s="60" t="s">
        <v>410</v>
      </c>
      <c r="D12436" s="61">
        <v>277.37</v>
      </c>
      <c r="E12436" s="224">
        <v>0.22389999999999999</v>
      </c>
    </row>
    <row r="12437" spans="1:5" x14ac:dyDescent="0.2">
      <c r="A12437" s="223">
        <v>87267</v>
      </c>
      <c r="B12437" s="7" t="s">
        <v>11623</v>
      </c>
      <c r="C12437" s="60" t="s">
        <v>410</v>
      </c>
      <c r="D12437" s="61">
        <v>69.599999999999994</v>
      </c>
      <c r="E12437" s="224">
        <v>0.40010000000000001</v>
      </c>
    </row>
    <row r="12438" spans="1:5" x14ac:dyDescent="0.2">
      <c r="A12438" s="223">
        <v>104614</v>
      </c>
      <c r="B12438" s="7" t="s">
        <v>11624</v>
      </c>
      <c r="C12438" s="60" t="s">
        <v>410</v>
      </c>
      <c r="D12438" s="61">
        <v>75.02</v>
      </c>
      <c r="E12438" s="224">
        <v>0.43469999999999998</v>
      </c>
    </row>
    <row r="12439" spans="1:5" x14ac:dyDescent="0.2">
      <c r="A12439" s="223">
        <v>104613</v>
      </c>
      <c r="B12439" s="7" t="s">
        <v>11625</v>
      </c>
      <c r="C12439" s="60" t="s">
        <v>410</v>
      </c>
      <c r="D12439" s="61">
        <v>67.790000000000006</v>
      </c>
      <c r="E12439" s="224">
        <v>0.38059999999999999</v>
      </c>
    </row>
    <row r="12440" spans="1:5" x14ac:dyDescent="0.2">
      <c r="A12440" s="223">
        <v>87265</v>
      </c>
      <c r="B12440" s="7" t="s">
        <v>11626</v>
      </c>
      <c r="C12440" s="60" t="s">
        <v>410</v>
      </c>
      <c r="D12440" s="61">
        <v>64.06</v>
      </c>
      <c r="E12440" s="224">
        <v>0.35170000000000001</v>
      </c>
    </row>
    <row r="12441" spans="1:5" x14ac:dyDescent="0.2">
      <c r="A12441" s="223">
        <v>87271</v>
      </c>
      <c r="B12441" s="7" t="s">
        <v>11627</v>
      </c>
      <c r="C12441" s="60" t="s">
        <v>410</v>
      </c>
      <c r="D12441" s="61">
        <v>73.849999999999994</v>
      </c>
      <c r="E12441" s="224">
        <v>0.43509999999999999</v>
      </c>
    </row>
    <row r="12442" spans="1:5" x14ac:dyDescent="0.2">
      <c r="A12442" s="223">
        <v>87269</v>
      </c>
      <c r="B12442" s="7" t="s">
        <v>11628</v>
      </c>
      <c r="C12442" s="60" t="s">
        <v>410</v>
      </c>
      <c r="D12442" s="61">
        <v>68.23</v>
      </c>
      <c r="E12442" s="224">
        <v>0.39179999999999998</v>
      </c>
    </row>
    <row r="12443" spans="1:5" x14ac:dyDescent="0.2">
      <c r="A12443" s="223">
        <v>87275</v>
      </c>
      <c r="B12443" s="7" t="s">
        <v>11629</v>
      </c>
      <c r="C12443" s="60" t="s">
        <v>410</v>
      </c>
      <c r="D12443" s="61">
        <v>78.95</v>
      </c>
      <c r="E12443" s="224">
        <v>0.44979999999999998</v>
      </c>
    </row>
    <row r="12444" spans="1:5" x14ac:dyDescent="0.2">
      <c r="A12444" s="223">
        <v>87273</v>
      </c>
      <c r="B12444" s="7" t="s">
        <v>11630</v>
      </c>
      <c r="C12444" s="60" t="s">
        <v>410</v>
      </c>
      <c r="D12444" s="61">
        <v>71.5</v>
      </c>
      <c r="E12444" s="224">
        <v>0.3987</v>
      </c>
    </row>
    <row r="12445" spans="1:5" x14ac:dyDescent="0.2">
      <c r="A12445" s="223">
        <v>104612</v>
      </c>
      <c r="B12445" s="7" t="s">
        <v>11631</v>
      </c>
      <c r="C12445" s="60" t="s">
        <v>410</v>
      </c>
      <c r="D12445" s="61">
        <v>102.09</v>
      </c>
      <c r="E12445" s="224">
        <v>0.30759999999999998</v>
      </c>
    </row>
    <row r="12446" spans="1:5" x14ac:dyDescent="0.2">
      <c r="A12446" s="223">
        <v>104611</v>
      </c>
      <c r="B12446" s="7" t="s">
        <v>11632</v>
      </c>
      <c r="C12446" s="60" t="s">
        <v>410</v>
      </c>
      <c r="D12446" s="61">
        <v>101.4</v>
      </c>
      <c r="E12446" s="224">
        <v>0.2969</v>
      </c>
    </row>
    <row r="12447" spans="1:5" x14ac:dyDescent="0.2">
      <c r="A12447" s="223">
        <v>104618</v>
      </c>
      <c r="B12447" s="7" t="s">
        <v>11633</v>
      </c>
      <c r="C12447" s="60" t="s">
        <v>410</v>
      </c>
      <c r="D12447" s="61">
        <v>415.15</v>
      </c>
      <c r="E12447" s="224">
        <v>0.12570000000000001</v>
      </c>
    </row>
    <row r="12448" spans="1:5" x14ac:dyDescent="0.2">
      <c r="A12448" s="223">
        <v>104616</v>
      </c>
      <c r="B12448" s="7" t="s">
        <v>11634</v>
      </c>
      <c r="C12448" s="60" t="s">
        <v>410</v>
      </c>
      <c r="D12448" s="61">
        <v>403.99</v>
      </c>
      <c r="E12448" s="224">
        <v>0.10150000000000001</v>
      </c>
    </row>
    <row r="12449" spans="1:5" x14ac:dyDescent="0.2">
      <c r="A12449" s="223">
        <v>104617</v>
      </c>
      <c r="B12449" s="7" t="s">
        <v>11635</v>
      </c>
      <c r="C12449" s="60" t="s">
        <v>410</v>
      </c>
      <c r="D12449" s="61">
        <v>316.77</v>
      </c>
      <c r="E12449" s="224">
        <v>0.16470000000000001</v>
      </c>
    </row>
    <row r="12450" spans="1:5" x14ac:dyDescent="0.2">
      <c r="A12450" s="223">
        <v>104615</v>
      </c>
      <c r="B12450" s="7" t="s">
        <v>11636</v>
      </c>
      <c r="C12450" s="60" t="s">
        <v>410</v>
      </c>
      <c r="D12450" s="61">
        <v>305.61</v>
      </c>
      <c r="E12450" s="224">
        <v>0.13420000000000001</v>
      </c>
    </row>
    <row r="12451" spans="1:5" x14ac:dyDescent="0.2">
      <c r="A12451" s="223">
        <v>87247</v>
      </c>
      <c r="B12451" s="7" t="s">
        <v>11637</v>
      </c>
      <c r="C12451" s="60" t="s">
        <v>410</v>
      </c>
      <c r="D12451" s="61">
        <v>65.040000000000006</v>
      </c>
      <c r="E12451" s="224">
        <v>0.27779999999999999</v>
      </c>
    </row>
    <row r="12452" spans="1:5" x14ac:dyDescent="0.2">
      <c r="A12452" s="223">
        <v>87248</v>
      </c>
      <c r="B12452" s="7" t="s">
        <v>11638</v>
      </c>
      <c r="C12452" s="60" t="s">
        <v>410</v>
      </c>
      <c r="D12452" s="61">
        <v>57.17</v>
      </c>
      <c r="E12452" s="224">
        <v>0.1812</v>
      </c>
    </row>
    <row r="12453" spans="1:5" x14ac:dyDescent="0.2">
      <c r="A12453" s="223">
        <v>87246</v>
      </c>
      <c r="B12453" s="7" t="s">
        <v>11639</v>
      </c>
      <c r="C12453" s="60" t="s">
        <v>410</v>
      </c>
      <c r="D12453" s="61">
        <v>72.58</v>
      </c>
      <c r="E12453" s="224">
        <v>0.34310000000000002</v>
      </c>
    </row>
    <row r="12454" spans="1:5" x14ac:dyDescent="0.2">
      <c r="A12454" s="223">
        <v>104601</v>
      </c>
      <c r="B12454" s="7" t="s">
        <v>11640</v>
      </c>
      <c r="C12454" s="60" t="s">
        <v>410</v>
      </c>
      <c r="D12454" s="61">
        <v>70.37</v>
      </c>
      <c r="E12454" s="224">
        <v>0.31619999999999998</v>
      </c>
    </row>
    <row r="12455" spans="1:5" x14ac:dyDescent="0.2">
      <c r="A12455" s="223">
        <v>104603</v>
      </c>
      <c r="B12455" s="7" t="s">
        <v>11641</v>
      </c>
      <c r="C12455" s="60" t="s">
        <v>410</v>
      </c>
      <c r="D12455" s="61">
        <v>59.81</v>
      </c>
      <c r="E12455" s="224">
        <v>0.20780000000000001</v>
      </c>
    </row>
    <row r="12456" spans="1:5" x14ac:dyDescent="0.2">
      <c r="A12456" s="223">
        <v>104599</v>
      </c>
      <c r="B12456" s="7" t="s">
        <v>11642</v>
      </c>
      <c r="C12456" s="60" t="s">
        <v>410</v>
      </c>
      <c r="D12456" s="61">
        <v>86.68</v>
      </c>
      <c r="E12456" s="224">
        <v>0.41460000000000002</v>
      </c>
    </row>
    <row r="12457" spans="1:5" x14ac:dyDescent="0.2">
      <c r="A12457" s="223">
        <v>87250</v>
      </c>
      <c r="B12457" s="7" t="s">
        <v>11643</v>
      </c>
      <c r="C12457" s="60" t="s">
        <v>410</v>
      </c>
      <c r="D12457" s="61">
        <v>66.48</v>
      </c>
      <c r="E12457" s="224">
        <v>0.29210000000000003</v>
      </c>
    </row>
    <row r="12458" spans="1:5" x14ac:dyDescent="0.2">
      <c r="A12458" s="223">
        <v>87251</v>
      </c>
      <c r="B12458" s="7" t="s">
        <v>11644</v>
      </c>
      <c r="C12458" s="60" t="s">
        <v>410</v>
      </c>
      <c r="D12458" s="61">
        <v>57.44</v>
      </c>
      <c r="E12458" s="224">
        <v>0.18770000000000001</v>
      </c>
    </row>
    <row r="12459" spans="1:5" x14ac:dyDescent="0.2">
      <c r="A12459" s="223">
        <v>87249</v>
      </c>
      <c r="B12459" s="7" t="s">
        <v>11645</v>
      </c>
      <c r="C12459" s="60" t="s">
        <v>410</v>
      </c>
      <c r="D12459" s="61">
        <v>77.709999999999994</v>
      </c>
      <c r="E12459" s="224">
        <v>0.3745</v>
      </c>
    </row>
    <row r="12460" spans="1:5" x14ac:dyDescent="0.2">
      <c r="A12460" s="223">
        <v>104606</v>
      </c>
      <c r="B12460" s="7" t="s">
        <v>11646</v>
      </c>
      <c r="C12460" s="60" t="s">
        <v>410</v>
      </c>
      <c r="D12460" s="61">
        <v>74.94</v>
      </c>
      <c r="E12460" s="224">
        <v>0.3473</v>
      </c>
    </row>
    <row r="12461" spans="1:5" x14ac:dyDescent="0.2">
      <c r="A12461" s="223">
        <v>104607</v>
      </c>
      <c r="B12461" s="7" t="s">
        <v>11647</v>
      </c>
      <c r="C12461" s="60" t="s">
        <v>410</v>
      </c>
      <c r="D12461" s="61">
        <v>61.22</v>
      </c>
      <c r="E12461" s="224">
        <v>0.22439999999999999</v>
      </c>
    </row>
    <row r="12462" spans="1:5" x14ac:dyDescent="0.2">
      <c r="A12462" s="223">
        <v>104605</v>
      </c>
      <c r="B12462" s="7" t="s">
        <v>11648</v>
      </c>
      <c r="C12462" s="60" t="s">
        <v>410</v>
      </c>
      <c r="D12462" s="61">
        <v>107.53</v>
      </c>
      <c r="E12462" s="224">
        <v>0.48820000000000002</v>
      </c>
    </row>
    <row r="12463" spans="1:5" x14ac:dyDescent="0.2">
      <c r="A12463" s="223">
        <v>87256</v>
      </c>
      <c r="B12463" s="7" t="s">
        <v>11649</v>
      </c>
      <c r="C12463" s="60" t="s">
        <v>410</v>
      </c>
      <c r="D12463" s="61">
        <v>78.58</v>
      </c>
      <c r="E12463" s="224">
        <v>0.2717</v>
      </c>
    </row>
    <row r="12464" spans="1:5" x14ac:dyDescent="0.2">
      <c r="A12464" s="223">
        <v>87257</v>
      </c>
      <c r="B12464" s="7" t="s">
        <v>11650</v>
      </c>
      <c r="C12464" s="60" t="s">
        <v>410</v>
      </c>
      <c r="D12464" s="61">
        <v>68.400000000000006</v>
      </c>
      <c r="E12464" s="224">
        <v>0.17469999999999999</v>
      </c>
    </row>
    <row r="12465" spans="1:5" x14ac:dyDescent="0.2">
      <c r="A12465" s="223">
        <v>87255</v>
      </c>
      <c r="B12465" s="7" t="s">
        <v>11651</v>
      </c>
      <c r="C12465" s="60" t="s">
        <v>410</v>
      </c>
      <c r="D12465" s="61">
        <v>90.95</v>
      </c>
      <c r="E12465" s="224">
        <v>0.34770000000000001</v>
      </c>
    </row>
    <row r="12466" spans="1:5" x14ac:dyDescent="0.2">
      <c r="A12466" s="223">
        <v>104594</v>
      </c>
      <c r="B12466" s="7" t="s">
        <v>11652</v>
      </c>
      <c r="C12466" s="60" t="s">
        <v>410</v>
      </c>
      <c r="D12466" s="61">
        <v>80.83</v>
      </c>
      <c r="E12466" s="224">
        <v>0.28639999999999999</v>
      </c>
    </row>
    <row r="12467" spans="1:5" x14ac:dyDescent="0.2">
      <c r="A12467" s="223">
        <v>104595</v>
      </c>
      <c r="B12467" s="7" t="s">
        <v>11653</v>
      </c>
      <c r="C12467" s="60" t="s">
        <v>410</v>
      </c>
      <c r="D12467" s="61">
        <v>68.88</v>
      </c>
      <c r="E12467" s="224">
        <v>0.18049999999999999</v>
      </c>
    </row>
    <row r="12468" spans="1:5" x14ac:dyDescent="0.2">
      <c r="A12468" s="223">
        <v>104593</v>
      </c>
      <c r="B12468" s="7" t="s">
        <v>11654</v>
      </c>
      <c r="C12468" s="60" t="s">
        <v>410</v>
      </c>
      <c r="D12468" s="61">
        <v>94.66</v>
      </c>
      <c r="E12468" s="224">
        <v>0.36459999999999998</v>
      </c>
    </row>
    <row r="12469" spans="1:5" x14ac:dyDescent="0.2">
      <c r="A12469" s="223">
        <v>87262</v>
      </c>
      <c r="B12469" s="7" t="s">
        <v>11655</v>
      </c>
      <c r="C12469" s="60" t="s">
        <v>410</v>
      </c>
      <c r="D12469" s="61">
        <v>133.49</v>
      </c>
      <c r="E12469" s="224">
        <v>0.21729999999999999</v>
      </c>
    </row>
    <row r="12470" spans="1:5" x14ac:dyDescent="0.2">
      <c r="A12470" s="223">
        <v>87263</v>
      </c>
      <c r="B12470" s="7" t="s">
        <v>11656</v>
      </c>
      <c r="C12470" s="60" t="s">
        <v>410</v>
      </c>
      <c r="D12470" s="61">
        <v>122.78</v>
      </c>
      <c r="E12470" s="224">
        <v>0.15970000000000001</v>
      </c>
    </row>
    <row r="12471" spans="1:5" x14ac:dyDescent="0.2">
      <c r="A12471" s="223">
        <v>87261</v>
      </c>
      <c r="B12471" s="7" t="s">
        <v>11657</v>
      </c>
      <c r="C12471" s="60" t="s">
        <v>410</v>
      </c>
      <c r="D12471" s="61">
        <v>147.22</v>
      </c>
      <c r="E12471" s="224">
        <v>0.26679999999999998</v>
      </c>
    </row>
    <row r="12472" spans="1:5" x14ac:dyDescent="0.2">
      <c r="A12472" s="223">
        <v>104597</v>
      </c>
      <c r="B12472" s="7" t="s">
        <v>11658</v>
      </c>
      <c r="C12472" s="60" t="s">
        <v>410</v>
      </c>
      <c r="D12472" s="61">
        <v>136.15</v>
      </c>
      <c r="E12472" s="224">
        <v>0.22639999999999999</v>
      </c>
    </row>
    <row r="12473" spans="1:5" x14ac:dyDescent="0.2">
      <c r="A12473" s="223">
        <v>104598</v>
      </c>
      <c r="B12473" s="7" t="s">
        <v>11659</v>
      </c>
      <c r="C12473" s="60" t="s">
        <v>410</v>
      </c>
      <c r="D12473" s="61">
        <v>123.38</v>
      </c>
      <c r="E12473" s="224">
        <v>0.1628</v>
      </c>
    </row>
    <row r="12474" spans="1:5" x14ac:dyDescent="0.2">
      <c r="A12474" s="223">
        <v>104596</v>
      </c>
      <c r="B12474" s="7" t="s">
        <v>11660</v>
      </c>
      <c r="C12474" s="60" t="s">
        <v>410</v>
      </c>
      <c r="D12474" s="61">
        <v>151.57</v>
      </c>
      <c r="E12474" s="224">
        <v>0.2782</v>
      </c>
    </row>
    <row r="12475" spans="1:5" x14ac:dyDescent="0.2">
      <c r="A12475" s="223">
        <v>88648</v>
      </c>
      <c r="B12475" s="7" t="s">
        <v>11661</v>
      </c>
      <c r="C12475" s="60" t="s">
        <v>23</v>
      </c>
      <c r="D12475" s="61">
        <v>8.24</v>
      </c>
      <c r="E12475" s="224">
        <v>0.34710000000000002</v>
      </c>
    </row>
    <row r="12476" spans="1:5" x14ac:dyDescent="0.2">
      <c r="A12476" s="223">
        <v>88649</v>
      </c>
      <c r="B12476" s="7" t="s">
        <v>11662</v>
      </c>
      <c r="C12476" s="60" t="s">
        <v>23</v>
      </c>
      <c r="D12476" s="61">
        <v>9.3699999999999992</v>
      </c>
      <c r="E12476" s="224">
        <v>0.32019999999999998</v>
      </c>
    </row>
    <row r="12477" spans="1:5" x14ac:dyDescent="0.2">
      <c r="A12477" s="223">
        <v>88650</v>
      </c>
      <c r="B12477" s="7" t="s">
        <v>11663</v>
      </c>
      <c r="C12477" s="60" t="s">
        <v>23</v>
      </c>
      <c r="D12477" s="61">
        <v>12.8</v>
      </c>
      <c r="E12477" s="224">
        <v>0.2641</v>
      </c>
    </row>
    <row r="12478" spans="1:5" x14ac:dyDescent="0.2">
      <c r="A12478" s="223">
        <v>104619</v>
      </c>
      <c r="B12478" s="7" t="s">
        <v>11664</v>
      </c>
      <c r="C12478" s="60" t="s">
        <v>23</v>
      </c>
      <c r="D12478" s="61">
        <v>15.25</v>
      </c>
      <c r="E12478" s="224">
        <v>0.2374</v>
      </c>
    </row>
    <row r="12479" spans="1:5" x14ac:dyDescent="0.2">
      <c r="A12479" s="223">
        <v>103689</v>
      </c>
      <c r="B12479" s="7" t="s">
        <v>11665</v>
      </c>
      <c r="C12479" s="60" t="s">
        <v>410</v>
      </c>
      <c r="D12479" s="61">
        <v>463.76</v>
      </c>
      <c r="E12479" s="224">
        <v>9.8799999999999999E-2</v>
      </c>
    </row>
    <row r="12480" spans="1:5" x14ac:dyDescent="0.2">
      <c r="A12480" s="223">
        <v>103696</v>
      </c>
      <c r="B12480" s="7" t="s">
        <v>11666</v>
      </c>
      <c r="C12480" s="60" t="s">
        <v>43</v>
      </c>
      <c r="D12480" s="61">
        <v>144.13999999999999</v>
      </c>
      <c r="E12480" s="224">
        <v>0.53790000000000004</v>
      </c>
    </row>
    <row r="12481" spans="1:5" x14ac:dyDescent="0.2">
      <c r="A12481" s="223">
        <v>103697</v>
      </c>
      <c r="B12481" s="7" t="s">
        <v>11667</v>
      </c>
      <c r="C12481" s="60" t="s">
        <v>43</v>
      </c>
      <c r="D12481" s="61">
        <v>132.68</v>
      </c>
      <c r="E12481" s="224">
        <v>0.56069999999999998</v>
      </c>
    </row>
    <row r="12482" spans="1:5" x14ac:dyDescent="0.2">
      <c r="A12482" s="223">
        <v>103695</v>
      </c>
      <c r="B12482" s="7" t="s">
        <v>11668</v>
      </c>
      <c r="C12482" s="60" t="s">
        <v>43</v>
      </c>
      <c r="D12482" s="61">
        <v>101.42</v>
      </c>
      <c r="E12482" s="224">
        <v>0.4254</v>
      </c>
    </row>
    <row r="12483" spans="1:5" x14ac:dyDescent="0.2">
      <c r="A12483" s="223">
        <v>103694</v>
      </c>
      <c r="B12483" s="7" t="s">
        <v>11669</v>
      </c>
      <c r="C12483" s="60" t="s">
        <v>43</v>
      </c>
      <c r="D12483" s="61">
        <v>112.88</v>
      </c>
      <c r="E12483" s="224">
        <v>0.40989999999999999</v>
      </c>
    </row>
    <row r="12484" spans="1:5" x14ac:dyDescent="0.2">
      <c r="A12484" s="223">
        <v>96987</v>
      </c>
      <c r="B12484" s="7" t="s">
        <v>11670</v>
      </c>
      <c r="C12484" s="60" t="s">
        <v>43</v>
      </c>
      <c r="D12484" s="61">
        <v>136.4</v>
      </c>
      <c r="E12484" s="224">
        <v>0.5081</v>
      </c>
    </row>
    <row r="12485" spans="1:5" x14ac:dyDescent="0.2">
      <c r="A12485" s="223">
        <v>96989</v>
      </c>
      <c r="B12485" s="7" t="s">
        <v>11671</v>
      </c>
      <c r="C12485" s="60" t="s">
        <v>43</v>
      </c>
      <c r="D12485" s="61">
        <v>146.82</v>
      </c>
      <c r="E12485" s="224">
        <v>5.3699999999999998E-2</v>
      </c>
    </row>
    <row r="12486" spans="1:5" x14ac:dyDescent="0.2">
      <c r="A12486" s="223">
        <v>104749</v>
      </c>
      <c r="B12486" s="7" t="s">
        <v>11672</v>
      </c>
      <c r="C12486" s="60" t="s">
        <v>43</v>
      </c>
      <c r="D12486" s="61">
        <v>25.03</v>
      </c>
      <c r="E12486" s="224">
        <v>0.43630000000000002</v>
      </c>
    </row>
    <row r="12487" spans="1:5" x14ac:dyDescent="0.2">
      <c r="A12487" s="223">
        <v>104750</v>
      </c>
      <c r="B12487" s="7" t="s">
        <v>11673</v>
      </c>
      <c r="C12487" s="60" t="s">
        <v>43</v>
      </c>
      <c r="D12487" s="61">
        <v>19.670000000000002</v>
      </c>
      <c r="E12487" s="224">
        <v>0.55520000000000003</v>
      </c>
    </row>
    <row r="12488" spans="1:5" x14ac:dyDescent="0.2">
      <c r="A12488" s="223">
        <v>104751</v>
      </c>
      <c r="B12488" s="7" t="s">
        <v>11674</v>
      </c>
      <c r="C12488" s="60" t="s">
        <v>43</v>
      </c>
      <c r="D12488" s="61">
        <v>28.88</v>
      </c>
      <c r="E12488" s="224">
        <v>0.37809999999999999</v>
      </c>
    </row>
    <row r="12489" spans="1:5" x14ac:dyDescent="0.2">
      <c r="A12489" s="223">
        <v>104752</v>
      </c>
      <c r="B12489" s="7" t="s">
        <v>11675</v>
      </c>
      <c r="C12489" s="60" t="s">
        <v>43</v>
      </c>
      <c r="D12489" s="61">
        <v>23.4</v>
      </c>
      <c r="E12489" s="224">
        <v>0.4667</v>
      </c>
    </row>
    <row r="12490" spans="1:5" x14ac:dyDescent="0.2">
      <c r="A12490" s="223">
        <v>104753</v>
      </c>
      <c r="B12490" s="7" t="s">
        <v>11676</v>
      </c>
      <c r="C12490" s="60" t="s">
        <v>43</v>
      </c>
      <c r="D12490" s="61">
        <v>28.43</v>
      </c>
      <c r="E12490" s="224">
        <v>0.3841</v>
      </c>
    </row>
    <row r="12491" spans="1:5" x14ac:dyDescent="0.2">
      <c r="A12491" s="223">
        <v>104754</v>
      </c>
      <c r="B12491" s="7" t="s">
        <v>11677</v>
      </c>
      <c r="C12491" s="60" t="s">
        <v>43</v>
      </c>
      <c r="D12491" s="61">
        <v>37.06</v>
      </c>
      <c r="E12491" s="224">
        <v>0.29470000000000002</v>
      </c>
    </row>
    <row r="12492" spans="1:5" x14ac:dyDescent="0.2">
      <c r="A12492" s="223">
        <v>104755</v>
      </c>
      <c r="B12492" s="7" t="s">
        <v>11678</v>
      </c>
      <c r="C12492" s="60" t="s">
        <v>43</v>
      </c>
      <c r="D12492" s="61">
        <v>50.45</v>
      </c>
      <c r="E12492" s="224">
        <v>0.2165</v>
      </c>
    </row>
    <row r="12493" spans="1:5" x14ac:dyDescent="0.2">
      <c r="A12493" s="223">
        <v>96973</v>
      </c>
      <c r="B12493" s="7" t="s">
        <v>11679</v>
      </c>
      <c r="C12493" s="60" t="s">
        <v>23</v>
      </c>
      <c r="D12493" s="61">
        <v>74.16</v>
      </c>
      <c r="E12493" s="224">
        <v>0.36</v>
      </c>
    </row>
    <row r="12494" spans="1:5" x14ac:dyDescent="0.2">
      <c r="A12494" s="223">
        <v>96977</v>
      </c>
      <c r="B12494" s="7" t="s">
        <v>11680</v>
      </c>
      <c r="C12494" s="60" t="s">
        <v>23</v>
      </c>
      <c r="D12494" s="61">
        <v>59.22</v>
      </c>
      <c r="E12494" s="224">
        <v>3.2599999999999997E-2</v>
      </c>
    </row>
    <row r="12495" spans="1:5" x14ac:dyDescent="0.2">
      <c r="A12495" s="223">
        <v>96974</v>
      </c>
      <c r="B12495" s="7" t="s">
        <v>11681</v>
      </c>
      <c r="C12495" s="60" t="s">
        <v>23</v>
      </c>
      <c r="D12495" s="61">
        <v>95.38</v>
      </c>
      <c r="E12495" s="224">
        <v>0.32340000000000002</v>
      </c>
    </row>
    <row r="12496" spans="1:5" x14ac:dyDescent="0.2">
      <c r="A12496" s="223">
        <v>96978</v>
      </c>
      <c r="B12496" s="7" t="s">
        <v>11682</v>
      </c>
      <c r="C12496" s="60" t="s">
        <v>23</v>
      </c>
      <c r="D12496" s="61">
        <v>78.010000000000005</v>
      </c>
      <c r="E12496" s="224">
        <v>2.9899999999999999E-2</v>
      </c>
    </row>
    <row r="12497" spans="1:5" x14ac:dyDescent="0.2">
      <c r="A12497" s="223">
        <v>96975</v>
      </c>
      <c r="B12497" s="7" t="s">
        <v>11683</v>
      </c>
      <c r="C12497" s="60" t="s">
        <v>23</v>
      </c>
      <c r="D12497" s="61">
        <v>117.66</v>
      </c>
      <c r="E12497" s="224">
        <v>0.29530000000000001</v>
      </c>
    </row>
    <row r="12498" spans="1:5" x14ac:dyDescent="0.2">
      <c r="A12498" s="223">
        <v>96979</v>
      </c>
      <c r="B12498" s="7" t="s">
        <v>11684</v>
      </c>
      <c r="C12498" s="60" t="s">
        <v>23</v>
      </c>
      <c r="D12498" s="61">
        <v>111.56</v>
      </c>
      <c r="E12498" s="224">
        <v>2.4199999999999999E-2</v>
      </c>
    </row>
    <row r="12499" spans="1:5" x14ac:dyDescent="0.2">
      <c r="A12499" s="223">
        <v>96976</v>
      </c>
      <c r="B12499" s="7" t="s">
        <v>11685</v>
      </c>
      <c r="C12499" s="60" t="s">
        <v>23</v>
      </c>
      <c r="D12499" s="61">
        <v>154.38</v>
      </c>
      <c r="E12499" s="224">
        <v>0.248</v>
      </c>
    </row>
    <row r="12500" spans="1:5" x14ac:dyDescent="0.2">
      <c r="A12500" s="223">
        <v>96984</v>
      </c>
      <c r="B12500" s="7" t="s">
        <v>11686</v>
      </c>
      <c r="C12500" s="60" t="s">
        <v>43</v>
      </c>
      <c r="D12500" s="61">
        <v>70.25</v>
      </c>
      <c r="E12500" s="224">
        <v>0.62250000000000005</v>
      </c>
    </row>
    <row r="12501" spans="1:5" x14ac:dyDescent="0.2">
      <c r="A12501" s="223">
        <v>96986</v>
      </c>
      <c r="B12501" s="7" t="s">
        <v>11687</v>
      </c>
      <c r="C12501" s="60" t="s">
        <v>43</v>
      </c>
      <c r="D12501" s="61">
        <v>159.25</v>
      </c>
      <c r="E12501" s="224">
        <v>0.14299999999999999</v>
      </c>
    </row>
    <row r="12502" spans="1:5" x14ac:dyDescent="0.2">
      <c r="A12502" s="223">
        <v>96985</v>
      </c>
      <c r="B12502" s="7" t="s">
        <v>11688</v>
      </c>
      <c r="C12502" s="60" t="s">
        <v>43</v>
      </c>
      <c r="D12502" s="61">
        <v>106.8</v>
      </c>
      <c r="E12502" s="224">
        <v>0.1363</v>
      </c>
    </row>
    <row r="12503" spans="1:5" x14ac:dyDescent="0.2">
      <c r="A12503" s="223">
        <v>96988</v>
      </c>
      <c r="B12503" s="7" t="s">
        <v>11689</v>
      </c>
      <c r="C12503" s="60" t="s">
        <v>43</v>
      </c>
      <c r="D12503" s="61">
        <v>175.43</v>
      </c>
      <c r="E12503" s="224">
        <v>5.57E-2</v>
      </c>
    </row>
    <row r="12504" spans="1:5" x14ac:dyDescent="0.2">
      <c r="A12504" s="223">
        <v>104746</v>
      </c>
      <c r="B12504" s="7" t="s">
        <v>11690</v>
      </c>
      <c r="C12504" s="60" t="s">
        <v>43</v>
      </c>
      <c r="D12504" s="61">
        <v>29.91</v>
      </c>
      <c r="E12504" s="224">
        <v>0.3735</v>
      </c>
    </row>
    <row r="12505" spans="1:5" x14ac:dyDescent="0.2">
      <c r="A12505" s="223">
        <v>98463</v>
      </c>
      <c r="B12505" s="7" t="s">
        <v>11691</v>
      </c>
      <c r="C12505" s="60" t="s">
        <v>43</v>
      </c>
      <c r="D12505" s="61">
        <v>29.07</v>
      </c>
      <c r="E12505" s="224">
        <v>0.62639999999999996</v>
      </c>
    </row>
    <row r="12506" spans="1:5" x14ac:dyDescent="0.2">
      <c r="A12506" s="223">
        <v>95676</v>
      </c>
      <c r="B12506" s="7" t="s">
        <v>11692</v>
      </c>
      <c r="C12506" s="60" t="s">
        <v>43</v>
      </c>
      <c r="D12506" s="61">
        <v>138.1</v>
      </c>
      <c r="E12506" s="224">
        <v>0.105</v>
      </c>
    </row>
    <row r="12507" spans="1:5" x14ac:dyDescent="0.2">
      <c r="A12507" s="223">
        <v>105135</v>
      </c>
      <c r="B12507" s="7" t="s">
        <v>11693</v>
      </c>
      <c r="C12507" s="60" t="s">
        <v>43</v>
      </c>
      <c r="D12507" s="61">
        <v>1526.14</v>
      </c>
      <c r="E12507" s="224">
        <v>2.7099999999999999E-2</v>
      </c>
    </row>
    <row r="12508" spans="1:5" x14ac:dyDescent="0.2">
      <c r="A12508" s="223">
        <v>104998</v>
      </c>
      <c r="B12508" s="7" t="s">
        <v>11694</v>
      </c>
      <c r="C12508" s="60" t="s">
        <v>43</v>
      </c>
      <c r="D12508" s="61">
        <v>929.16</v>
      </c>
      <c r="E12508" s="224">
        <v>3.8399999999999997E-2</v>
      </c>
    </row>
    <row r="12509" spans="1:5" x14ac:dyDescent="0.2">
      <c r="A12509" s="223">
        <v>104997</v>
      </c>
      <c r="B12509" s="7" t="s">
        <v>11695</v>
      </c>
      <c r="C12509" s="60" t="s">
        <v>43</v>
      </c>
      <c r="D12509" s="61">
        <v>690.13</v>
      </c>
      <c r="E12509" s="224">
        <v>5.1700000000000003E-2</v>
      </c>
    </row>
    <row r="12510" spans="1:5" x14ac:dyDescent="0.2">
      <c r="A12510" s="223">
        <v>95673</v>
      </c>
      <c r="B12510" s="7" t="s">
        <v>11696</v>
      </c>
      <c r="C12510" s="60" t="s">
        <v>43</v>
      </c>
      <c r="D12510" s="61">
        <v>195.04</v>
      </c>
      <c r="E12510" s="224">
        <v>0.12189999999999999</v>
      </c>
    </row>
    <row r="12511" spans="1:5" x14ac:dyDescent="0.2">
      <c r="A12511" s="223">
        <v>95674</v>
      </c>
      <c r="B12511" s="7" t="s">
        <v>11697</v>
      </c>
      <c r="C12511" s="60" t="s">
        <v>43</v>
      </c>
      <c r="D12511" s="61">
        <v>207.62</v>
      </c>
      <c r="E12511" s="224">
        <v>0.1145</v>
      </c>
    </row>
    <row r="12512" spans="1:5" x14ac:dyDescent="0.2">
      <c r="A12512" s="223">
        <v>104992</v>
      </c>
      <c r="B12512" s="7" t="s">
        <v>11698</v>
      </c>
      <c r="C12512" s="60" t="s">
        <v>43</v>
      </c>
      <c r="D12512" s="61">
        <v>2135.73</v>
      </c>
      <c r="E12512" s="224">
        <v>2.1999999999999999E-2</v>
      </c>
    </row>
    <row r="12513" spans="1:5" x14ac:dyDescent="0.2">
      <c r="A12513" s="223">
        <v>95675</v>
      </c>
      <c r="B12513" s="7" t="s">
        <v>11699</v>
      </c>
      <c r="C12513" s="60" t="s">
        <v>43</v>
      </c>
      <c r="D12513" s="61">
        <v>256.10000000000002</v>
      </c>
      <c r="E12513" s="224">
        <v>0.115</v>
      </c>
    </row>
    <row r="12514" spans="1:5" x14ac:dyDescent="0.2">
      <c r="A12514" s="223">
        <v>95648</v>
      </c>
      <c r="B12514" s="7" t="s">
        <v>11700</v>
      </c>
      <c r="C12514" s="60" t="s">
        <v>43</v>
      </c>
      <c r="D12514" s="61">
        <v>731.96</v>
      </c>
      <c r="E12514" s="224">
        <v>0.1237</v>
      </c>
    </row>
    <row r="12515" spans="1:5" x14ac:dyDescent="0.2">
      <c r="A12515" s="223">
        <v>95649</v>
      </c>
      <c r="B12515" s="7" t="s">
        <v>11701</v>
      </c>
      <c r="C12515" s="60" t="s">
        <v>43</v>
      </c>
      <c r="D12515" s="61">
        <v>1266.32</v>
      </c>
      <c r="E12515" s="224">
        <v>0.125</v>
      </c>
    </row>
    <row r="12516" spans="1:5" x14ac:dyDescent="0.2">
      <c r="A12516" s="223">
        <v>95650</v>
      </c>
      <c r="B12516" s="7" t="s">
        <v>11702</v>
      </c>
      <c r="C12516" s="60" t="s">
        <v>43</v>
      </c>
      <c r="D12516" s="61">
        <v>1850.23</v>
      </c>
      <c r="E12516" s="224">
        <v>0.1265</v>
      </c>
    </row>
    <row r="12517" spans="1:5" x14ac:dyDescent="0.2">
      <c r="A12517" s="223">
        <v>95651</v>
      </c>
      <c r="B12517" s="7" t="s">
        <v>11703</v>
      </c>
      <c r="C12517" s="60" t="s">
        <v>43</v>
      </c>
      <c r="D12517" s="61">
        <v>2404.79</v>
      </c>
      <c r="E12517" s="224">
        <v>0.1265</v>
      </c>
    </row>
    <row r="12518" spans="1:5" x14ac:dyDescent="0.2">
      <c r="A12518" s="223">
        <v>95652</v>
      </c>
      <c r="B12518" s="7" t="s">
        <v>11704</v>
      </c>
      <c r="C12518" s="60" t="s">
        <v>43</v>
      </c>
      <c r="D12518" s="61">
        <v>907.19</v>
      </c>
      <c r="E12518" s="224">
        <v>0.1114</v>
      </c>
    </row>
    <row r="12519" spans="1:5" x14ac:dyDescent="0.2">
      <c r="A12519" s="223">
        <v>95653</v>
      </c>
      <c r="B12519" s="7" t="s">
        <v>11705</v>
      </c>
      <c r="C12519" s="60" t="s">
        <v>43</v>
      </c>
      <c r="D12519" s="61">
        <v>1614.53</v>
      </c>
      <c r="E12519" s="224">
        <v>0.1109</v>
      </c>
    </row>
    <row r="12520" spans="1:5" x14ac:dyDescent="0.2">
      <c r="A12520" s="223">
        <v>95654</v>
      </c>
      <c r="B12520" s="7" t="s">
        <v>11706</v>
      </c>
      <c r="C12520" s="60" t="s">
        <v>43</v>
      </c>
      <c r="D12520" s="61">
        <v>2378.2399999999998</v>
      </c>
      <c r="E12520" s="224">
        <v>0.1118</v>
      </c>
    </row>
    <row r="12521" spans="1:5" x14ac:dyDescent="0.2">
      <c r="A12521" s="223">
        <v>95655</v>
      </c>
      <c r="B12521" s="7" t="s">
        <v>11707</v>
      </c>
      <c r="C12521" s="60" t="s">
        <v>43</v>
      </c>
      <c r="D12521" s="61">
        <v>3104.27</v>
      </c>
      <c r="E12521" s="224">
        <v>0.1115</v>
      </c>
    </row>
    <row r="12522" spans="1:5" x14ac:dyDescent="0.2">
      <c r="A12522" s="223">
        <v>95657</v>
      </c>
      <c r="B12522" s="7" t="s">
        <v>11708</v>
      </c>
      <c r="C12522" s="60" t="s">
        <v>43</v>
      </c>
      <c r="D12522" s="61">
        <v>332.62</v>
      </c>
      <c r="E12522" s="224">
        <v>0.38700000000000001</v>
      </c>
    </row>
    <row r="12523" spans="1:5" x14ac:dyDescent="0.2">
      <c r="A12523" s="223">
        <v>95658</v>
      </c>
      <c r="B12523" s="7" t="s">
        <v>11709</v>
      </c>
      <c r="C12523" s="60" t="s">
        <v>43</v>
      </c>
      <c r="D12523" s="61">
        <v>607.08000000000004</v>
      </c>
      <c r="E12523" s="224">
        <v>0.37290000000000001</v>
      </c>
    </row>
    <row r="12524" spans="1:5" x14ac:dyDescent="0.2">
      <c r="A12524" s="223">
        <v>95659</v>
      </c>
      <c r="B12524" s="7" t="s">
        <v>11710</v>
      </c>
      <c r="C12524" s="60" t="s">
        <v>43</v>
      </c>
      <c r="D12524" s="61">
        <v>903.53</v>
      </c>
      <c r="E12524" s="224">
        <v>0.37019999999999997</v>
      </c>
    </row>
    <row r="12525" spans="1:5" x14ac:dyDescent="0.2">
      <c r="A12525" s="223">
        <v>95660</v>
      </c>
      <c r="B12525" s="7" t="s">
        <v>11711</v>
      </c>
      <c r="C12525" s="60" t="s">
        <v>43</v>
      </c>
      <c r="D12525" s="61">
        <v>1184.9000000000001</v>
      </c>
      <c r="E12525" s="224">
        <v>0.3674</v>
      </c>
    </row>
    <row r="12526" spans="1:5" x14ac:dyDescent="0.2">
      <c r="A12526" s="223">
        <v>95661</v>
      </c>
      <c r="B12526" s="7" t="s">
        <v>11712</v>
      </c>
      <c r="C12526" s="60" t="s">
        <v>43</v>
      </c>
      <c r="D12526" s="61">
        <v>415.35</v>
      </c>
      <c r="E12526" s="224">
        <v>0.3458</v>
      </c>
    </row>
    <row r="12527" spans="1:5" x14ac:dyDescent="0.2">
      <c r="A12527" s="223">
        <v>95662</v>
      </c>
      <c r="B12527" s="7" t="s">
        <v>11713</v>
      </c>
      <c r="C12527" s="60" t="s">
        <v>43</v>
      </c>
      <c r="D12527" s="61">
        <v>771.12</v>
      </c>
      <c r="E12527" s="224">
        <v>0.33160000000000001</v>
      </c>
    </row>
    <row r="12528" spans="1:5" x14ac:dyDescent="0.2">
      <c r="A12528" s="223">
        <v>95663</v>
      </c>
      <c r="B12528" s="7" t="s">
        <v>11714</v>
      </c>
      <c r="C12528" s="60" t="s">
        <v>43</v>
      </c>
      <c r="D12528" s="61">
        <v>1153.2</v>
      </c>
      <c r="E12528" s="224">
        <v>0.3291</v>
      </c>
    </row>
    <row r="12529" spans="1:5" x14ac:dyDescent="0.2">
      <c r="A12529" s="223">
        <v>95664</v>
      </c>
      <c r="B12529" s="7" t="s">
        <v>11715</v>
      </c>
      <c r="C12529" s="60" t="s">
        <v>43</v>
      </c>
      <c r="D12529" s="61">
        <v>1514.91</v>
      </c>
      <c r="E12529" s="224">
        <v>0.32650000000000001</v>
      </c>
    </row>
    <row r="12530" spans="1:5" x14ac:dyDescent="0.2">
      <c r="A12530" s="223">
        <v>95665</v>
      </c>
      <c r="B12530" s="7" t="s">
        <v>11716</v>
      </c>
      <c r="C12530" s="60" t="s">
        <v>43</v>
      </c>
      <c r="D12530" s="61">
        <v>366.66</v>
      </c>
      <c r="E12530" s="224">
        <v>0.37619999999999998</v>
      </c>
    </row>
    <row r="12531" spans="1:5" x14ac:dyDescent="0.2">
      <c r="A12531" s="223">
        <v>95666</v>
      </c>
      <c r="B12531" s="7" t="s">
        <v>11717</v>
      </c>
      <c r="C12531" s="60" t="s">
        <v>43</v>
      </c>
      <c r="D12531" s="61">
        <v>651.41999999999996</v>
      </c>
      <c r="E12531" s="224">
        <v>0.37030000000000002</v>
      </c>
    </row>
    <row r="12532" spans="1:5" x14ac:dyDescent="0.2">
      <c r="A12532" s="223">
        <v>95667</v>
      </c>
      <c r="B12532" s="7" t="s">
        <v>11718</v>
      </c>
      <c r="C12532" s="60" t="s">
        <v>43</v>
      </c>
      <c r="D12532" s="61">
        <v>965.03</v>
      </c>
      <c r="E12532" s="224">
        <v>0.36959999999999998</v>
      </c>
    </row>
    <row r="12533" spans="1:5" x14ac:dyDescent="0.2">
      <c r="A12533" s="223">
        <v>95668</v>
      </c>
      <c r="B12533" s="7" t="s">
        <v>11719</v>
      </c>
      <c r="C12533" s="60" t="s">
        <v>43</v>
      </c>
      <c r="D12533" s="61">
        <v>1261.45</v>
      </c>
      <c r="E12533" s="224">
        <v>0.36759999999999998</v>
      </c>
    </row>
    <row r="12534" spans="1:5" x14ac:dyDescent="0.2">
      <c r="A12534" s="223">
        <v>95669</v>
      </c>
      <c r="B12534" s="7" t="s">
        <v>11720</v>
      </c>
      <c r="C12534" s="60" t="s">
        <v>43</v>
      </c>
      <c r="D12534" s="61">
        <v>445.59</v>
      </c>
      <c r="E12534" s="224">
        <v>0.34549999999999997</v>
      </c>
    </row>
    <row r="12535" spans="1:5" x14ac:dyDescent="0.2">
      <c r="A12535" s="223">
        <v>95670</v>
      </c>
      <c r="B12535" s="7" t="s">
        <v>11721</v>
      </c>
      <c r="C12535" s="60" t="s">
        <v>43</v>
      </c>
      <c r="D12535" s="61">
        <v>808</v>
      </c>
      <c r="E12535" s="224">
        <v>0.3377</v>
      </c>
    </row>
    <row r="12536" spans="1:5" x14ac:dyDescent="0.2">
      <c r="A12536" s="223">
        <v>95671</v>
      </c>
      <c r="B12536" s="7" t="s">
        <v>11722</v>
      </c>
      <c r="C12536" s="60" t="s">
        <v>43</v>
      </c>
      <c r="D12536" s="61">
        <v>1203.03</v>
      </c>
      <c r="E12536" s="224">
        <v>0.33679999999999999</v>
      </c>
    </row>
    <row r="12537" spans="1:5" x14ac:dyDescent="0.2">
      <c r="A12537" s="223">
        <v>95672</v>
      </c>
      <c r="B12537" s="7" t="s">
        <v>11723</v>
      </c>
      <c r="C12537" s="60" t="s">
        <v>43</v>
      </c>
      <c r="D12537" s="61">
        <v>1576.3</v>
      </c>
      <c r="E12537" s="224">
        <v>0.33460000000000001</v>
      </c>
    </row>
    <row r="12538" spans="1:5" x14ac:dyDescent="0.2">
      <c r="A12538" s="223">
        <v>97741</v>
      </c>
      <c r="B12538" s="7" t="s">
        <v>11724</v>
      </c>
      <c r="C12538" s="60" t="s">
        <v>43</v>
      </c>
      <c r="D12538" s="61">
        <v>204.72</v>
      </c>
      <c r="E12538" s="224">
        <v>0.41099999999999998</v>
      </c>
    </row>
    <row r="12539" spans="1:5" x14ac:dyDescent="0.2">
      <c r="A12539" s="223">
        <v>95641</v>
      </c>
      <c r="B12539" s="7" t="s">
        <v>11725</v>
      </c>
      <c r="C12539" s="60" t="s">
        <v>43</v>
      </c>
      <c r="D12539" s="61">
        <v>366.04</v>
      </c>
      <c r="E12539" s="224">
        <v>0.40210000000000001</v>
      </c>
    </row>
    <row r="12540" spans="1:5" x14ac:dyDescent="0.2">
      <c r="A12540" s="223">
        <v>95642</v>
      </c>
      <c r="B12540" s="7" t="s">
        <v>11726</v>
      </c>
      <c r="C12540" s="60" t="s">
        <v>43</v>
      </c>
      <c r="D12540" s="61">
        <v>541.64</v>
      </c>
      <c r="E12540" s="224">
        <v>0.40179999999999999</v>
      </c>
    </row>
    <row r="12541" spans="1:5" x14ac:dyDescent="0.2">
      <c r="A12541" s="223">
        <v>95643</v>
      </c>
      <c r="B12541" s="7" t="s">
        <v>11727</v>
      </c>
      <c r="C12541" s="60" t="s">
        <v>43</v>
      </c>
      <c r="D12541" s="61">
        <v>708.88</v>
      </c>
      <c r="E12541" s="224">
        <v>0.39910000000000001</v>
      </c>
    </row>
    <row r="12542" spans="1:5" x14ac:dyDescent="0.2">
      <c r="A12542" s="223">
        <v>95644</v>
      </c>
      <c r="B12542" s="7" t="s">
        <v>11728</v>
      </c>
      <c r="C12542" s="60" t="s">
        <v>43</v>
      </c>
      <c r="D12542" s="61">
        <v>271.24</v>
      </c>
      <c r="E12542" s="224">
        <v>0.3463</v>
      </c>
    </row>
    <row r="12543" spans="1:5" x14ac:dyDescent="0.2">
      <c r="A12543" s="223">
        <v>95645</v>
      </c>
      <c r="B12543" s="7" t="s">
        <v>11729</v>
      </c>
      <c r="C12543" s="60" t="s">
        <v>43</v>
      </c>
      <c r="D12543" s="61">
        <v>497.8</v>
      </c>
      <c r="E12543" s="224">
        <v>0.33439999999999998</v>
      </c>
    </row>
    <row r="12544" spans="1:5" x14ac:dyDescent="0.2">
      <c r="A12544" s="223">
        <v>95646</v>
      </c>
      <c r="B12544" s="7" t="s">
        <v>11730</v>
      </c>
      <c r="C12544" s="60" t="s">
        <v>43</v>
      </c>
      <c r="D12544" s="61">
        <v>742.45</v>
      </c>
      <c r="E12544" s="224">
        <v>0.33300000000000002</v>
      </c>
    </row>
    <row r="12545" spans="1:5" x14ac:dyDescent="0.2">
      <c r="A12545" s="223">
        <v>95647</v>
      </c>
      <c r="B12545" s="7" t="s">
        <v>11731</v>
      </c>
      <c r="C12545" s="60" t="s">
        <v>43</v>
      </c>
      <c r="D12545" s="61">
        <v>974.14</v>
      </c>
      <c r="E12545" s="224">
        <v>0.33040000000000003</v>
      </c>
    </row>
    <row r="12546" spans="1:5" x14ac:dyDescent="0.2">
      <c r="A12546" s="223">
        <v>95636</v>
      </c>
      <c r="B12546" s="7" t="s">
        <v>11732</v>
      </c>
      <c r="C12546" s="60" t="s">
        <v>43</v>
      </c>
      <c r="D12546" s="61">
        <v>428.38</v>
      </c>
      <c r="E12546" s="224">
        <v>0.45689999999999997</v>
      </c>
    </row>
    <row r="12547" spans="1:5" x14ac:dyDescent="0.2">
      <c r="A12547" s="223">
        <v>95637</v>
      </c>
      <c r="B12547" s="7" t="s">
        <v>11733</v>
      </c>
      <c r="C12547" s="60" t="s">
        <v>43</v>
      </c>
      <c r="D12547" s="61">
        <v>566.83000000000004</v>
      </c>
      <c r="E12547" s="224">
        <v>0.41170000000000001</v>
      </c>
    </row>
    <row r="12548" spans="1:5" x14ac:dyDescent="0.2">
      <c r="A12548" s="223">
        <v>95638</v>
      </c>
      <c r="B12548" s="7" t="s">
        <v>11734</v>
      </c>
      <c r="C12548" s="60" t="s">
        <v>43</v>
      </c>
      <c r="D12548" s="61">
        <v>700</v>
      </c>
      <c r="E12548" s="224">
        <v>0.39479999999999998</v>
      </c>
    </row>
    <row r="12549" spans="1:5" x14ac:dyDescent="0.2">
      <c r="A12549" s="223">
        <v>95639</v>
      </c>
      <c r="B12549" s="7" t="s">
        <v>11735</v>
      </c>
      <c r="C12549" s="60" t="s">
        <v>43</v>
      </c>
      <c r="D12549" s="61">
        <v>957.89</v>
      </c>
      <c r="E12549" s="224">
        <v>0.34460000000000002</v>
      </c>
    </row>
    <row r="12550" spans="1:5" x14ac:dyDescent="0.2">
      <c r="A12550" s="223">
        <v>95634</v>
      </c>
      <c r="B12550" s="7" t="s">
        <v>11736</v>
      </c>
      <c r="C12550" s="60" t="s">
        <v>43</v>
      </c>
      <c r="D12550" s="61">
        <v>254.07</v>
      </c>
      <c r="E12550" s="224">
        <v>0.27900000000000003</v>
      </c>
    </row>
    <row r="12551" spans="1:5" x14ac:dyDescent="0.2">
      <c r="A12551" s="223">
        <v>95635</v>
      </c>
      <c r="B12551" s="7" t="s">
        <v>11737</v>
      </c>
      <c r="C12551" s="60" t="s">
        <v>43</v>
      </c>
      <c r="D12551" s="61">
        <v>265.70999999999998</v>
      </c>
      <c r="E12551" s="224">
        <v>0.30919999999999997</v>
      </c>
    </row>
    <row r="12552" spans="1:5" x14ac:dyDescent="0.2">
      <c r="A12552" s="223">
        <v>98751</v>
      </c>
      <c r="B12552" s="7" t="s">
        <v>11738</v>
      </c>
      <c r="C12552" s="60" t="s">
        <v>23</v>
      </c>
      <c r="D12552" s="61">
        <v>220.8</v>
      </c>
      <c r="E12552" s="224">
        <v>0.29289999999999999</v>
      </c>
    </row>
    <row r="12553" spans="1:5" x14ac:dyDescent="0.2">
      <c r="A12553" s="223">
        <v>98746</v>
      </c>
      <c r="B12553" s="7" t="s">
        <v>11739</v>
      </c>
      <c r="C12553" s="60" t="s">
        <v>23</v>
      </c>
      <c r="D12553" s="61">
        <v>96.94</v>
      </c>
      <c r="E12553" s="224">
        <v>0.58140000000000003</v>
      </c>
    </row>
    <row r="12554" spans="1:5" x14ac:dyDescent="0.2">
      <c r="A12554" s="223">
        <v>98753</v>
      </c>
      <c r="B12554" s="7" t="s">
        <v>11740</v>
      </c>
      <c r="C12554" s="60" t="s">
        <v>23</v>
      </c>
      <c r="D12554" s="61">
        <v>419.95</v>
      </c>
      <c r="E12554" s="224">
        <v>0.1729</v>
      </c>
    </row>
    <row r="12555" spans="1:5" x14ac:dyDescent="0.2">
      <c r="A12555" s="223">
        <v>98750</v>
      </c>
      <c r="B12555" s="7" t="s">
        <v>11741</v>
      </c>
      <c r="C12555" s="60" t="s">
        <v>23</v>
      </c>
      <c r="D12555" s="61">
        <v>147.68</v>
      </c>
      <c r="E12555" s="224">
        <v>0.40849999999999997</v>
      </c>
    </row>
    <row r="12556" spans="1:5" x14ac:dyDescent="0.2">
      <c r="A12556" s="223">
        <v>98749</v>
      </c>
      <c r="B12556" s="7" t="s">
        <v>11742</v>
      </c>
      <c r="C12556" s="60" t="s">
        <v>23</v>
      </c>
      <c r="D12556" s="61">
        <v>119.74</v>
      </c>
      <c r="E12556" s="224">
        <v>0.48880000000000001</v>
      </c>
    </row>
    <row r="12557" spans="1:5" x14ac:dyDescent="0.2">
      <c r="A12557" s="223">
        <v>98752</v>
      </c>
      <c r="B12557" s="7" t="s">
        <v>11743</v>
      </c>
      <c r="C12557" s="60" t="s">
        <v>23</v>
      </c>
      <c r="D12557" s="61">
        <v>309.37</v>
      </c>
      <c r="E12557" s="224">
        <v>0.22189999999999999</v>
      </c>
    </row>
    <row r="12558" spans="1:5" x14ac:dyDescent="0.2">
      <c r="A12558" s="223">
        <v>98529</v>
      </c>
      <c r="B12558" s="7" t="s">
        <v>11744</v>
      </c>
      <c r="C12558" s="60" t="s">
        <v>43</v>
      </c>
      <c r="D12558" s="61">
        <v>83.7</v>
      </c>
      <c r="E12558" s="224">
        <v>1</v>
      </c>
    </row>
    <row r="12559" spans="1:5" x14ac:dyDescent="0.2">
      <c r="A12559" s="223">
        <v>98530</v>
      </c>
      <c r="B12559" s="7" t="s">
        <v>11745</v>
      </c>
      <c r="C12559" s="60" t="s">
        <v>43</v>
      </c>
      <c r="D12559" s="61">
        <v>164.29</v>
      </c>
      <c r="E12559" s="224">
        <v>1</v>
      </c>
    </row>
    <row r="12560" spans="1:5" x14ac:dyDescent="0.2">
      <c r="A12560" s="223">
        <v>98531</v>
      </c>
      <c r="B12560" s="7" t="s">
        <v>11746</v>
      </c>
      <c r="C12560" s="60" t="s">
        <v>43</v>
      </c>
      <c r="D12560" s="61">
        <v>435.06</v>
      </c>
      <c r="E12560" s="224">
        <v>0.70109999999999995</v>
      </c>
    </row>
    <row r="12561" spans="1:5" x14ac:dyDescent="0.2">
      <c r="A12561" s="223">
        <v>98524</v>
      </c>
      <c r="B12561" s="7" t="s">
        <v>11747</v>
      </c>
      <c r="C12561" s="60" t="s">
        <v>410</v>
      </c>
      <c r="D12561" s="61">
        <v>5.29</v>
      </c>
      <c r="E12561" s="224">
        <v>1</v>
      </c>
    </row>
    <row r="12562" spans="1:5" x14ac:dyDescent="0.2">
      <c r="A12562" s="223">
        <v>98525</v>
      </c>
      <c r="B12562" s="7" t="s">
        <v>11748</v>
      </c>
      <c r="C12562" s="60" t="s">
        <v>410</v>
      </c>
      <c r="D12562" s="61">
        <v>0.69</v>
      </c>
      <c r="E12562" s="224">
        <v>0.40579999999999999</v>
      </c>
    </row>
    <row r="12563" spans="1:5" x14ac:dyDescent="0.2">
      <c r="A12563" s="223">
        <v>98533</v>
      </c>
      <c r="B12563" s="7" t="s">
        <v>11749</v>
      </c>
      <c r="C12563" s="60" t="s">
        <v>43</v>
      </c>
      <c r="D12563" s="61">
        <v>127.44</v>
      </c>
      <c r="E12563" s="224">
        <v>0.59840000000000004</v>
      </c>
    </row>
    <row r="12564" spans="1:5" x14ac:dyDescent="0.2">
      <c r="A12564" s="223">
        <v>98534</v>
      </c>
      <c r="B12564" s="7" t="s">
        <v>11750</v>
      </c>
      <c r="C12564" s="60" t="s">
        <v>43</v>
      </c>
      <c r="D12564" s="61">
        <v>352.34</v>
      </c>
      <c r="E12564" s="224">
        <v>0.58899999999999997</v>
      </c>
    </row>
    <row r="12565" spans="1:5" x14ac:dyDescent="0.2">
      <c r="A12565" s="223">
        <v>98535</v>
      </c>
      <c r="B12565" s="7" t="s">
        <v>11751</v>
      </c>
      <c r="C12565" s="60" t="s">
        <v>43</v>
      </c>
      <c r="D12565" s="61">
        <v>740.21</v>
      </c>
      <c r="E12565" s="224">
        <v>0.63300000000000001</v>
      </c>
    </row>
    <row r="12566" spans="1:5" x14ac:dyDescent="0.2">
      <c r="A12566" s="223">
        <v>98532</v>
      </c>
      <c r="B12566" s="7" t="s">
        <v>11752</v>
      </c>
      <c r="C12566" s="60" t="s">
        <v>43</v>
      </c>
      <c r="D12566" s="61">
        <v>33.58</v>
      </c>
      <c r="E12566" s="224">
        <v>0.4985</v>
      </c>
    </row>
    <row r="12567" spans="1:5" x14ac:dyDescent="0.2">
      <c r="A12567" s="223">
        <v>98526</v>
      </c>
      <c r="B12567" s="7" t="s">
        <v>11753</v>
      </c>
      <c r="C12567" s="60" t="s">
        <v>43</v>
      </c>
      <c r="D12567" s="61">
        <v>140.01</v>
      </c>
      <c r="E12567" s="224">
        <v>0.65790000000000004</v>
      </c>
    </row>
    <row r="12568" spans="1:5" x14ac:dyDescent="0.2">
      <c r="A12568" s="223">
        <v>98527</v>
      </c>
      <c r="B12568" s="7" t="s">
        <v>11754</v>
      </c>
      <c r="C12568" s="60" t="s">
        <v>43</v>
      </c>
      <c r="D12568" s="61">
        <v>232.37</v>
      </c>
      <c r="E12568" s="224">
        <v>0.65790000000000004</v>
      </c>
    </row>
    <row r="12569" spans="1:5" x14ac:dyDescent="0.2">
      <c r="A12569" s="223">
        <v>98528</v>
      </c>
      <c r="B12569" s="7" t="s">
        <v>11755</v>
      </c>
      <c r="C12569" s="60" t="s">
        <v>43</v>
      </c>
      <c r="D12569" s="61">
        <v>306.27</v>
      </c>
      <c r="E12569" s="224">
        <v>0.65790000000000004</v>
      </c>
    </row>
    <row r="12570" spans="1:5" x14ac:dyDescent="0.2">
      <c r="A12570" s="223">
        <v>94232</v>
      </c>
      <c r="B12570" s="7" t="s">
        <v>11756</v>
      </c>
      <c r="C12570" s="60" t="s">
        <v>43</v>
      </c>
      <c r="D12570" s="61">
        <v>3.09</v>
      </c>
      <c r="E12570" s="224">
        <v>0.96440000000000003</v>
      </c>
    </row>
    <row r="12571" spans="1:5" x14ac:dyDescent="0.2">
      <c r="A12571" s="223">
        <v>100434</v>
      </c>
      <c r="B12571" s="7" t="s">
        <v>11757</v>
      </c>
      <c r="C12571" s="60" t="s">
        <v>23</v>
      </c>
      <c r="D12571" s="61">
        <v>186.84</v>
      </c>
      <c r="E12571" s="224">
        <v>6.2899999999999998E-2</v>
      </c>
    </row>
    <row r="12572" spans="1:5" x14ac:dyDescent="0.2">
      <c r="A12572" s="223">
        <v>94229</v>
      </c>
      <c r="B12572" s="7" t="s">
        <v>11758</v>
      </c>
      <c r="C12572" s="60" t="s">
        <v>23</v>
      </c>
      <c r="D12572" s="61">
        <v>200.05</v>
      </c>
      <c r="E12572" s="224">
        <v>0.16170000000000001</v>
      </c>
    </row>
    <row r="12573" spans="1:5" x14ac:dyDescent="0.2">
      <c r="A12573" s="223">
        <v>94227</v>
      </c>
      <c r="B12573" s="7" t="s">
        <v>11759</v>
      </c>
      <c r="C12573" s="60" t="s">
        <v>23</v>
      </c>
      <c r="D12573" s="61">
        <v>75.19</v>
      </c>
      <c r="E12573" s="224">
        <v>0.1794</v>
      </c>
    </row>
    <row r="12574" spans="1:5" x14ac:dyDescent="0.2">
      <c r="A12574" s="223">
        <v>94228</v>
      </c>
      <c r="B12574" s="7" t="s">
        <v>11760</v>
      </c>
      <c r="C12574" s="60" t="s">
        <v>23</v>
      </c>
      <c r="D12574" s="61">
        <v>103.31</v>
      </c>
      <c r="E12574" s="224">
        <v>0.17680000000000001</v>
      </c>
    </row>
    <row r="12575" spans="1:5" x14ac:dyDescent="0.2">
      <c r="A12575" s="223">
        <v>94219</v>
      </c>
      <c r="B12575" s="7" t="s">
        <v>11761</v>
      </c>
      <c r="C12575" s="60" t="s">
        <v>23</v>
      </c>
      <c r="D12575" s="61">
        <v>47.08</v>
      </c>
      <c r="E12575" s="224">
        <v>0.4229</v>
      </c>
    </row>
    <row r="12576" spans="1:5" x14ac:dyDescent="0.2">
      <c r="A12576" s="223">
        <v>94220</v>
      </c>
      <c r="B12576" s="7" t="s">
        <v>11762</v>
      </c>
      <c r="C12576" s="60" t="s">
        <v>23</v>
      </c>
      <c r="D12576" s="61">
        <v>68.59</v>
      </c>
      <c r="E12576" s="224">
        <v>0.2903</v>
      </c>
    </row>
    <row r="12577" spans="1:5" x14ac:dyDescent="0.2">
      <c r="A12577" s="223">
        <v>94221</v>
      </c>
      <c r="B12577" s="7" t="s">
        <v>11763</v>
      </c>
      <c r="C12577" s="60" t="s">
        <v>23</v>
      </c>
      <c r="D12577" s="61">
        <v>39.49</v>
      </c>
      <c r="E12577" s="224">
        <v>0.312</v>
      </c>
    </row>
    <row r="12578" spans="1:5" x14ac:dyDescent="0.2">
      <c r="A12578" s="223">
        <v>94222</v>
      </c>
      <c r="B12578" s="7" t="s">
        <v>11764</v>
      </c>
      <c r="C12578" s="60" t="s">
        <v>23</v>
      </c>
      <c r="D12578" s="61">
        <v>61</v>
      </c>
      <c r="E12578" s="224">
        <v>0.20200000000000001</v>
      </c>
    </row>
    <row r="12579" spans="1:5" x14ac:dyDescent="0.2">
      <c r="A12579" s="223">
        <v>94451</v>
      </c>
      <c r="B12579" s="7" t="s">
        <v>11765</v>
      </c>
      <c r="C12579" s="60" t="s">
        <v>23</v>
      </c>
      <c r="D12579" s="61">
        <v>88.91</v>
      </c>
      <c r="E12579" s="224">
        <v>4.2299999999999997E-2</v>
      </c>
    </row>
    <row r="12580" spans="1:5" x14ac:dyDescent="0.2">
      <c r="A12580" s="223">
        <v>94223</v>
      </c>
      <c r="B12580" s="7" t="s">
        <v>11766</v>
      </c>
      <c r="C12580" s="60" t="s">
        <v>23</v>
      </c>
      <c r="D12580" s="61">
        <v>79.23</v>
      </c>
      <c r="E12580" s="224">
        <v>4.6399999999999997E-2</v>
      </c>
    </row>
    <row r="12581" spans="1:5" x14ac:dyDescent="0.2">
      <c r="A12581" s="223">
        <v>100325</v>
      </c>
      <c r="B12581" s="7" t="s">
        <v>11767</v>
      </c>
      <c r="C12581" s="60" t="s">
        <v>23</v>
      </c>
      <c r="D12581" s="61">
        <v>86.14</v>
      </c>
      <c r="E12581" s="224">
        <v>3.1099999999999999E-2</v>
      </c>
    </row>
    <row r="12582" spans="1:5" x14ac:dyDescent="0.2">
      <c r="A12582" s="223">
        <v>94224</v>
      </c>
      <c r="B12582" s="7" t="s">
        <v>11768</v>
      </c>
      <c r="C12582" s="60" t="s">
        <v>23</v>
      </c>
      <c r="D12582" s="61">
        <v>28.9</v>
      </c>
      <c r="E12582" s="224">
        <v>0.85880000000000001</v>
      </c>
    </row>
    <row r="12583" spans="1:5" x14ac:dyDescent="0.2">
      <c r="A12583" s="223">
        <v>100330</v>
      </c>
      <c r="B12583" s="7" t="s">
        <v>11769</v>
      </c>
      <c r="C12583" s="60" t="s">
        <v>410</v>
      </c>
      <c r="D12583" s="61">
        <v>28.62</v>
      </c>
      <c r="E12583" s="224">
        <v>0.4521</v>
      </c>
    </row>
    <row r="12584" spans="1:5" x14ac:dyDescent="0.2">
      <c r="A12584" s="223">
        <v>100331</v>
      </c>
      <c r="B12584" s="7" t="s">
        <v>11770</v>
      </c>
      <c r="C12584" s="60" t="s">
        <v>410</v>
      </c>
      <c r="D12584" s="61">
        <v>35.18</v>
      </c>
      <c r="E12584" s="224">
        <v>0.55430000000000001</v>
      </c>
    </row>
    <row r="12585" spans="1:5" x14ac:dyDescent="0.2">
      <c r="A12585" s="223">
        <v>100328</v>
      </c>
      <c r="B12585" s="7" t="s">
        <v>11771</v>
      </c>
      <c r="C12585" s="60" t="s">
        <v>410</v>
      </c>
      <c r="D12585" s="61">
        <v>21.06</v>
      </c>
      <c r="E12585" s="224">
        <v>0.45729999999999998</v>
      </c>
    </row>
    <row r="12586" spans="1:5" x14ac:dyDescent="0.2">
      <c r="A12586" s="223">
        <v>100329</v>
      </c>
      <c r="B12586" s="7" t="s">
        <v>11772</v>
      </c>
      <c r="C12586" s="60" t="s">
        <v>410</v>
      </c>
      <c r="D12586" s="61">
        <v>24.91</v>
      </c>
      <c r="E12586" s="224">
        <v>0.54110000000000003</v>
      </c>
    </row>
    <row r="12587" spans="1:5" x14ac:dyDescent="0.2">
      <c r="A12587" s="223">
        <v>94231</v>
      </c>
      <c r="B12587" s="7" t="s">
        <v>11773</v>
      </c>
      <c r="C12587" s="60" t="s">
        <v>23</v>
      </c>
      <c r="D12587" s="61">
        <v>60.38</v>
      </c>
      <c r="E12587" s="224">
        <v>0.156</v>
      </c>
    </row>
    <row r="12588" spans="1:5" x14ac:dyDescent="0.2">
      <c r="A12588" s="223">
        <v>100435</v>
      </c>
      <c r="B12588" s="7" t="s">
        <v>11774</v>
      </c>
      <c r="C12588" s="60" t="s">
        <v>23</v>
      </c>
      <c r="D12588" s="61">
        <v>64.819999999999993</v>
      </c>
      <c r="E12588" s="224">
        <v>0.12280000000000001</v>
      </c>
    </row>
    <row r="12589" spans="1:5" x14ac:dyDescent="0.2">
      <c r="A12589" s="223">
        <v>100327</v>
      </c>
      <c r="B12589" s="7" t="s">
        <v>11775</v>
      </c>
      <c r="C12589" s="60" t="s">
        <v>23</v>
      </c>
      <c r="D12589" s="61">
        <v>69.27</v>
      </c>
      <c r="E12589" s="224">
        <v>0.1613</v>
      </c>
    </row>
    <row r="12590" spans="1:5" x14ac:dyDescent="0.2">
      <c r="A12590" s="223">
        <v>94226</v>
      </c>
      <c r="B12590" s="7" t="s">
        <v>11776</v>
      </c>
      <c r="C12590" s="60" t="s">
        <v>410</v>
      </c>
      <c r="D12590" s="61">
        <v>19.5</v>
      </c>
      <c r="E12590" s="224">
        <v>0.50509999999999999</v>
      </c>
    </row>
    <row r="12591" spans="1:5" x14ac:dyDescent="0.2">
      <c r="A12591" s="223">
        <v>94201</v>
      </c>
      <c r="B12591" s="7" t="s">
        <v>11777</v>
      </c>
      <c r="C12591" s="60" t="s">
        <v>410</v>
      </c>
      <c r="D12591" s="61">
        <v>95.14</v>
      </c>
      <c r="E12591" s="224">
        <v>0.17560000000000001</v>
      </c>
    </row>
    <row r="12592" spans="1:5" x14ac:dyDescent="0.2">
      <c r="A12592" s="223">
        <v>94204</v>
      </c>
      <c r="B12592" s="7" t="s">
        <v>11778</v>
      </c>
      <c r="C12592" s="60" t="s">
        <v>410</v>
      </c>
      <c r="D12592" s="61">
        <v>101.68</v>
      </c>
      <c r="E12592" s="224">
        <v>0.22869999999999999</v>
      </c>
    </row>
    <row r="12593" spans="1:5" x14ac:dyDescent="0.2">
      <c r="A12593" s="223">
        <v>94447</v>
      </c>
      <c r="B12593" s="7" t="s">
        <v>11779</v>
      </c>
      <c r="C12593" s="60" t="s">
        <v>410</v>
      </c>
      <c r="D12593" s="61">
        <v>95.14</v>
      </c>
      <c r="E12593" s="224">
        <v>0.17560000000000001</v>
      </c>
    </row>
    <row r="12594" spans="1:5" x14ac:dyDescent="0.2">
      <c r="A12594" s="223">
        <v>94448</v>
      </c>
      <c r="B12594" s="7" t="s">
        <v>11780</v>
      </c>
      <c r="C12594" s="60" t="s">
        <v>410</v>
      </c>
      <c r="D12594" s="61">
        <v>101.68</v>
      </c>
      <c r="E12594" s="224">
        <v>0.22869999999999999</v>
      </c>
    </row>
    <row r="12595" spans="1:5" x14ac:dyDescent="0.2">
      <c r="A12595" s="223">
        <v>94445</v>
      </c>
      <c r="B12595" s="7" t="s">
        <v>11781</v>
      </c>
      <c r="C12595" s="60" t="s">
        <v>410</v>
      </c>
      <c r="D12595" s="61">
        <v>95.14</v>
      </c>
      <c r="E12595" s="224">
        <v>0.17560000000000001</v>
      </c>
    </row>
    <row r="12596" spans="1:5" x14ac:dyDescent="0.2">
      <c r="A12596" s="223">
        <v>94446</v>
      </c>
      <c r="B12596" s="7" t="s">
        <v>11782</v>
      </c>
      <c r="C12596" s="60" t="s">
        <v>410</v>
      </c>
      <c r="D12596" s="61">
        <v>101.68</v>
      </c>
      <c r="E12596" s="224">
        <v>0.22869999999999999</v>
      </c>
    </row>
    <row r="12597" spans="1:5" x14ac:dyDescent="0.2">
      <c r="A12597" s="223">
        <v>94440</v>
      </c>
      <c r="B12597" s="7" t="s">
        <v>11783</v>
      </c>
      <c r="C12597" s="60" t="s">
        <v>410</v>
      </c>
      <c r="D12597" s="61">
        <v>67.75</v>
      </c>
      <c r="E12597" s="224">
        <v>0.15590000000000001</v>
      </c>
    </row>
    <row r="12598" spans="1:5" x14ac:dyDescent="0.2">
      <c r="A12598" s="223">
        <v>94441</v>
      </c>
      <c r="B12598" s="7" t="s">
        <v>11784</v>
      </c>
      <c r="C12598" s="60" t="s">
        <v>410</v>
      </c>
      <c r="D12598" s="61">
        <v>71.58</v>
      </c>
      <c r="E12598" s="224">
        <v>0.20100000000000001</v>
      </c>
    </row>
    <row r="12599" spans="1:5" x14ac:dyDescent="0.2">
      <c r="A12599" s="223">
        <v>94195</v>
      </c>
      <c r="B12599" s="7" t="s">
        <v>11785</v>
      </c>
      <c r="C12599" s="60" t="s">
        <v>410</v>
      </c>
      <c r="D12599" s="61">
        <v>67.75</v>
      </c>
      <c r="E12599" s="224">
        <v>0.15590000000000001</v>
      </c>
    </row>
    <row r="12600" spans="1:5" x14ac:dyDescent="0.2">
      <c r="A12600" s="223">
        <v>94198</v>
      </c>
      <c r="B12600" s="7" t="s">
        <v>11786</v>
      </c>
      <c r="C12600" s="60" t="s">
        <v>410</v>
      </c>
      <c r="D12600" s="61">
        <v>71.58</v>
      </c>
      <c r="E12600" s="224">
        <v>0.20100000000000001</v>
      </c>
    </row>
    <row r="12601" spans="1:5" x14ac:dyDescent="0.2">
      <c r="A12601" s="223">
        <v>94442</v>
      </c>
      <c r="B12601" s="7" t="s">
        <v>11787</v>
      </c>
      <c r="C12601" s="60" t="s">
        <v>410</v>
      </c>
      <c r="D12601" s="61">
        <v>67.75</v>
      </c>
      <c r="E12601" s="224">
        <v>0.15590000000000001</v>
      </c>
    </row>
    <row r="12602" spans="1:5" x14ac:dyDescent="0.2">
      <c r="A12602" s="223">
        <v>94443</v>
      </c>
      <c r="B12602" s="7" t="s">
        <v>11788</v>
      </c>
      <c r="C12602" s="60" t="s">
        <v>410</v>
      </c>
      <c r="D12602" s="61">
        <v>71.58</v>
      </c>
      <c r="E12602" s="224">
        <v>0.20100000000000001</v>
      </c>
    </row>
    <row r="12603" spans="1:5" x14ac:dyDescent="0.2">
      <c r="A12603" s="223">
        <v>94213</v>
      </c>
      <c r="B12603" s="7" t="s">
        <v>11789</v>
      </c>
      <c r="C12603" s="60" t="s">
        <v>410</v>
      </c>
      <c r="D12603" s="61">
        <v>58.99</v>
      </c>
      <c r="E12603" s="224">
        <v>8.6499999999999994E-2</v>
      </c>
    </row>
    <row r="12604" spans="1:5" x14ac:dyDescent="0.2">
      <c r="A12604" s="223">
        <v>94189</v>
      </c>
      <c r="B12604" s="7" t="s">
        <v>11790</v>
      </c>
      <c r="C12604" s="60" t="s">
        <v>410</v>
      </c>
      <c r="D12604" s="61">
        <v>52.54</v>
      </c>
      <c r="E12604" s="224">
        <v>0.1188</v>
      </c>
    </row>
    <row r="12605" spans="1:5" x14ac:dyDescent="0.2">
      <c r="A12605" s="223">
        <v>94192</v>
      </c>
      <c r="B12605" s="7" t="s">
        <v>11791</v>
      </c>
      <c r="C12605" s="60" t="s">
        <v>410</v>
      </c>
      <c r="D12605" s="61">
        <v>55.44</v>
      </c>
      <c r="E12605" s="224">
        <v>0.16489999999999999</v>
      </c>
    </row>
    <row r="12606" spans="1:5" x14ac:dyDescent="0.2">
      <c r="A12606" s="223">
        <v>94444</v>
      </c>
      <c r="B12606" s="7" t="s">
        <v>11792</v>
      </c>
      <c r="C12606" s="60" t="s">
        <v>410</v>
      </c>
      <c r="D12606" s="61">
        <v>592.58000000000004</v>
      </c>
      <c r="E12606" s="224">
        <v>1.78E-2</v>
      </c>
    </row>
    <row r="12607" spans="1:5" x14ac:dyDescent="0.2">
      <c r="A12607" s="223">
        <v>94218</v>
      </c>
      <c r="B12607" s="7" t="s">
        <v>11793</v>
      </c>
      <c r="C12607" s="60" t="s">
        <v>410</v>
      </c>
      <c r="D12607" s="61">
        <v>125.25</v>
      </c>
      <c r="E12607" s="224">
        <v>6.4699999999999994E-2</v>
      </c>
    </row>
    <row r="12608" spans="1:5" x14ac:dyDescent="0.2">
      <c r="A12608" s="223">
        <v>94216</v>
      </c>
      <c r="B12608" s="7" t="s">
        <v>11794</v>
      </c>
      <c r="C12608" s="60" t="s">
        <v>410</v>
      </c>
      <c r="D12608" s="61">
        <v>166.35</v>
      </c>
      <c r="E12608" s="224">
        <v>1.9400000000000001E-2</v>
      </c>
    </row>
    <row r="12609" spans="1:5" x14ac:dyDescent="0.2">
      <c r="A12609" s="223">
        <v>94449</v>
      </c>
      <c r="B12609" s="7" t="s">
        <v>11795</v>
      </c>
      <c r="C12609" s="60" t="s">
        <v>410</v>
      </c>
      <c r="D12609" s="61">
        <v>81.42</v>
      </c>
      <c r="E12609" s="224">
        <v>9.1300000000000006E-2</v>
      </c>
    </row>
    <row r="12610" spans="1:5" x14ac:dyDescent="0.2">
      <c r="A12610" s="223">
        <v>94210</v>
      </c>
      <c r="B12610" s="7" t="s">
        <v>11796</v>
      </c>
      <c r="C12610" s="60" t="s">
        <v>410</v>
      </c>
      <c r="D12610" s="61">
        <v>50.99</v>
      </c>
      <c r="E12610" s="224">
        <v>0.16139999999999999</v>
      </c>
    </row>
    <row r="12611" spans="1:5" x14ac:dyDescent="0.2">
      <c r="A12611" s="223">
        <v>94207</v>
      </c>
      <c r="B12611" s="7" t="s">
        <v>11797</v>
      </c>
      <c r="C12611" s="60" t="s">
        <v>410</v>
      </c>
      <c r="D12611" s="61">
        <v>47.88</v>
      </c>
      <c r="E12611" s="224">
        <v>0.1552</v>
      </c>
    </row>
    <row r="12612" spans="1:5" x14ac:dyDescent="0.2">
      <c r="A12612" s="223">
        <v>102109</v>
      </c>
      <c r="B12612" s="7" t="s">
        <v>11798</v>
      </c>
      <c r="C12612" s="60" t="s">
        <v>43</v>
      </c>
      <c r="D12612" s="61">
        <v>58.42</v>
      </c>
      <c r="E12612" s="224">
        <v>0.44540000000000002</v>
      </c>
    </row>
    <row r="12613" spans="1:5" x14ac:dyDescent="0.2">
      <c r="A12613" s="223">
        <v>102110</v>
      </c>
      <c r="B12613" s="7" t="s">
        <v>11799</v>
      </c>
      <c r="C12613" s="60" t="s">
        <v>43</v>
      </c>
      <c r="D12613" s="61">
        <v>167.32</v>
      </c>
      <c r="E12613" s="224">
        <v>0.1555</v>
      </c>
    </row>
    <row r="12614" spans="1:5" x14ac:dyDescent="0.2">
      <c r="A12614" s="223">
        <v>103656</v>
      </c>
      <c r="B12614" s="7" t="s">
        <v>11800</v>
      </c>
      <c r="C12614" s="60" t="s">
        <v>43</v>
      </c>
      <c r="D12614" s="61">
        <v>126736.39</v>
      </c>
      <c r="E12614" s="224">
        <v>6.3E-3</v>
      </c>
    </row>
    <row r="12615" spans="1:5" x14ac:dyDescent="0.2">
      <c r="A12615" s="223">
        <v>102105</v>
      </c>
      <c r="B12615" s="7" t="s">
        <v>11801</v>
      </c>
      <c r="C12615" s="60" t="s">
        <v>43</v>
      </c>
      <c r="D12615" s="61">
        <v>20077.11</v>
      </c>
      <c r="E12615" s="224">
        <v>2.7699999999999999E-2</v>
      </c>
    </row>
    <row r="12616" spans="1:5" x14ac:dyDescent="0.2">
      <c r="A12616" s="223">
        <v>102106</v>
      </c>
      <c r="B12616" s="7" t="s">
        <v>11802</v>
      </c>
      <c r="C12616" s="60" t="s">
        <v>43</v>
      </c>
      <c r="D12616" s="61">
        <v>25174.22</v>
      </c>
      <c r="E12616" s="224">
        <v>2.24E-2</v>
      </c>
    </row>
    <row r="12617" spans="1:5" x14ac:dyDescent="0.2">
      <c r="A12617" s="223">
        <v>102107</v>
      </c>
      <c r="B12617" s="7" t="s">
        <v>11803</v>
      </c>
      <c r="C12617" s="60" t="s">
        <v>43</v>
      </c>
      <c r="D12617" s="61">
        <v>35113.9</v>
      </c>
      <c r="E12617" s="224">
        <v>1.7000000000000001E-2</v>
      </c>
    </row>
    <row r="12618" spans="1:5" x14ac:dyDescent="0.2">
      <c r="A12618" s="223">
        <v>102102</v>
      </c>
      <c r="B12618" s="7" t="s">
        <v>11804</v>
      </c>
      <c r="C12618" s="60" t="s">
        <v>43</v>
      </c>
      <c r="D12618" s="61">
        <v>11457.28</v>
      </c>
      <c r="E12618" s="224">
        <v>4.5100000000000001E-2</v>
      </c>
    </row>
    <row r="12619" spans="1:5" x14ac:dyDescent="0.2">
      <c r="A12619" s="223">
        <v>102108</v>
      </c>
      <c r="B12619" s="7" t="s">
        <v>11805</v>
      </c>
      <c r="C12619" s="60" t="s">
        <v>43</v>
      </c>
      <c r="D12619" s="61">
        <v>40884.629999999997</v>
      </c>
      <c r="E12619" s="224">
        <v>1.5100000000000001E-2</v>
      </c>
    </row>
    <row r="12620" spans="1:5" x14ac:dyDescent="0.2">
      <c r="A12620" s="223">
        <v>102103</v>
      </c>
      <c r="B12620" s="7" t="s">
        <v>11806</v>
      </c>
      <c r="C12620" s="60" t="s">
        <v>43</v>
      </c>
      <c r="D12620" s="61">
        <v>12746.92</v>
      </c>
      <c r="E12620" s="224">
        <v>4.1200000000000001E-2</v>
      </c>
    </row>
    <row r="12621" spans="1:5" x14ac:dyDescent="0.2">
      <c r="A12621" s="223">
        <v>103654</v>
      </c>
      <c r="B12621" s="7" t="s">
        <v>11807</v>
      </c>
      <c r="C12621" s="60" t="s">
        <v>43</v>
      </c>
      <c r="D12621" s="61">
        <v>66184.58</v>
      </c>
      <c r="E12621" s="224">
        <v>8.9999999999999993E-3</v>
      </c>
    </row>
    <row r="12622" spans="1:5" x14ac:dyDescent="0.2">
      <c r="A12622" s="223">
        <v>102104</v>
      </c>
      <c r="B12622" s="7" t="s">
        <v>11808</v>
      </c>
      <c r="C12622" s="60" t="s">
        <v>43</v>
      </c>
      <c r="D12622" s="61">
        <v>16341.89</v>
      </c>
      <c r="E12622" s="224">
        <v>3.3099999999999997E-2</v>
      </c>
    </row>
    <row r="12623" spans="1:5" x14ac:dyDescent="0.2">
      <c r="A12623" s="223">
        <v>103655</v>
      </c>
      <c r="B12623" s="7" t="s">
        <v>11809</v>
      </c>
      <c r="C12623" s="60" t="s">
        <v>43</v>
      </c>
      <c r="D12623" s="61">
        <v>90655.6</v>
      </c>
      <c r="E12623" s="224">
        <v>7.7000000000000002E-3</v>
      </c>
    </row>
    <row r="12624" spans="1:5" x14ac:dyDescent="0.2">
      <c r="A12624" s="223">
        <v>100207</v>
      </c>
      <c r="B12624" s="7" t="s">
        <v>11810</v>
      </c>
      <c r="C12624" s="60" t="s">
        <v>11811</v>
      </c>
      <c r="D12624" s="61">
        <v>561.54999999999995</v>
      </c>
      <c r="E12624" s="224">
        <v>0.4637</v>
      </c>
    </row>
    <row r="12625" spans="1:5" x14ac:dyDescent="0.2">
      <c r="A12625" s="223">
        <v>100211</v>
      </c>
      <c r="B12625" s="7" t="s">
        <v>11812</v>
      </c>
      <c r="C12625" s="60" t="s">
        <v>11813</v>
      </c>
      <c r="D12625" s="61">
        <v>7.97</v>
      </c>
      <c r="E12625" s="224">
        <v>1</v>
      </c>
    </row>
    <row r="12626" spans="1:5" x14ac:dyDescent="0.2">
      <c r="A12626" s="223">
        <v>100210</v>
      </c>
      <c r="B12626" s="7" t="s">
        <v>11814</v>
      </c>
      <c r="C12626" s="60" t="s">
        <v>11813</v>
      </c>
      <c r="D12626" s="61">
        <v>20.67</v>
      </c>
      <c r="E12626" s="224">
        <v>1</v>
      </c>
    </row>
    <row r="12627" spans="1:5" x14ac:dyDescent="0.2">
      <c r="A12627" s="223">
        <v>100221</v>
      </c>
      <c r="B12627" s="7" t="s">
        <v>11815</v>
      </c>
      <c r="C12627" s="60" t="s">
        <v>11816</v>
      </c>
      <c r="D12627" s="61">
        <v>36.53</v>
      </c>
      <c r="E12627" s="224">
        <v>1</v>
      </c>
    </row>
    <row r="12628" spans="1:5" x14ac:dyDescent="0.2">
      <c r="A12628" s="223">
        <v>100203</v>
      </c>
      <c r="B12628" s="7" t="s">
        <v>11817</v>
      </c>
      <c r="C12628" s="60" t="s">
        <v>11818</v>
      </c>
      <c r="D12628" s="61">
        <v>1.28</v>
      </c>
      <c r="E12628" s="224">
        <v>1</v>
      </c>
    </row>
    <row r="12629" spans="1:5" x14ac:dyDescent="0.2">
      <c r="A12629" s="223">
        <v>100202</v>
      </c>
      <c r="B12629" s="7" t="s">
        <v>11819</v>
      </c>
      <c r="C12629" s="60" t="s">
        <v>11818</v>
      </c>
      <c r="D12629" s="61">
        <v>1.08</v>
      </c>
      <c r="E12629" s="224">
        <v>1</v>
      </c>
    </row>
    <row r="12630" spans="1:5" x14ac:dyDescent="0.2">
      <c r="A12630" s="223">
        <v>100201</v>
      </c>
      <c r="B12630" s="7" t="s">
        <v>11820</v>
      </c>
      <c r="C12630" s="60" t="s">
        <v>11818</v>
      </c>
      <c r="D12630" s="61">
        <v>0.92</v>
      </c>
      <c r="E12630" s="224">
        <v>1</v>
      </c>
    </row>
    <row r="12631" spans="1:5" x14ac:dyDescent="0.2">
      <c r="A12631" s="223">
        <v>100216</v>
      </c>
      <c r="B12631" s="7" t="s">
        <v>11821</v>
      </c>
      <c r="C12631" s="60" t="s">
        <v>11813</v>
      </c>
      <c r="D12631" s="61">
        <v>1.1200000000000001</v>
      </c>
      <c r="E12631" s="224">
        <v>1</v>
      </c>
    </row>
    <row r="12632" spans="1:5" x14ac:dyDescent="0.2">
      <c r="A12632" s="223">
        <v>100215</v>
      </c>
      <c r="B12632" s="7" t="s">
        <v>11822</v>
      </c>
      <c r="C12632" s="60" t="s">
        <v>11813</v>
      </c>
      <c r="D12632" s="61">
        <v>4.16</v>
      </c>
      <c r="E12632" s="224">
        <v>1</v>
      </c>
    </row>
    <row r="12633" spans="1:5" x14ac:dyDescent="0.2">
      <c r="A12633" s="223">
        <v>100214</v>
      </c>
      <c r="B12633" s="7" t="s">
        <v>11823</v>
      </c>
      <c r="C12633" s="60" t="s">
        <v>11813</v>
      </c>
      <c r="D12633" s="61">
        <v>4.8499999999999996</v>
      </c>
      <c r="E12633" s="224">
        <v>1</v>
      </c>
    </row>
    <row r="12634" spans="1:5" x14ac:dyDescent="0.2">
      <c r="A12634" s="223">
        <v>100223</v>
      </c>
      <c r="B12634" s="7" t="s">
        <v>11824</v>
      </c>
      <c r="C12634" s="60" t="s">
        <v>11816</v>
      </c>
      <c r="D12634" s="61">
        <v>6.47</v>
      </c>
      <c r="E12634" s="224">
        <v>1</v>
      </c>
    </row>
    <row r="12635" spans="1:5" x14ac:dyDescent="0.2">
      <c r="A12635" s="223">
        <v>100280</v>
      </c>
      <c r="B12635" s="7" t="s">
        <v>11825</v>
      </c>
      <c r="C12635" s="60" t="s">
        <v>11813</v>
      </c>
      <c r="D12635" s="61">
        <v>21.24</v>
      </c>
      <c r="E12635" s="224">
        <v>1</v>
      </c>
    </row>
    <row r="12636" spans="1:5" x14ac:dyDescent="0.2">
      <c r="A12636" s="223">
        <v>100270</v>
      </c>
      <c r="B12636" s="7" t="s">
        <v>11826</v>
      </c>
      <c r="C12636" s="60" t="s">
        <v>11813</v>
      </c>
      <c r="D12636" s="61">
        <v>72.48</v>
      </c>
      <c r="E12636" s="224">
        <v>1</v>
      </c>
    </row>
    <row r="12637" spans="1:5" x14ac:dyDescent="0.2">
      <c r="A12637" s="223">
        <v>100286</v>
      </c>
      <c r="B12637" s="7" t="s">
        <v>11827</v>
      </c>
      <c r="C12637" s="60" t="s">
        <v>11828</v>
      </c>
      <c r="D12637" s="61">
        <v>15.86</v>
      </c>
      <c r="E12637" s="224">
        <v>1</v>
      </c>
    </row>
    <row r="12638" spans="1:5" x14ac:dyDescent="0.2">
      <c r="A12638" s="223">
        <v>100213</v>
      </c>
      <c r="B12638" s="7" t="s">
        <v>11829</v>
      </c>
      <c r="C12638" s="60" t="s">
        <v>11813</v>
      </c>
      <c r="D12638" s="61">
        <v>3.16</v>
      </c>
      <c r="E12638" s="224">
        <v>1</v>
      </c>
    </row>
    <row r="12639" spans="1:5" x14ac:dyDescent="0.2">
      <c r="A12639" s="223">
        <v>100212</v>
      </c>
      <c r="B12639" s="7" t="s">
        <v>11830</v>
      </c>
      <c r="C12639" s="60" t="s">
        <v>11813</v>
      </c>
      <c r="D12639" s="61">
        <v>8.8000000000000007</v>
      </c>
      <c r="E12639" s="224">
        <v>1</v>
      </c>
    </row>
    <row r="12640" spans="1:5" x14ac:dyDescent="0.2">
      <c r="A12640" s="223">
        <v>100222</v>
      </c>
      <c r="B12640" s="7" t="s">
        <v>11831</v>
      </c>
      <c r="C12640" s="60" t="s">
        <v>11816</v>
      </c>
      <c r="D12640" s="61">
        <v>13.84</v>
      </c>
      <c r="E12640" s="224">
        <v>1</v>
      </c>
    </row>
    <row r="12641" spans="1:5" x14ac:dyDescent="0.2">
      <c r="A12641" s="223">
        <v>100226</v>
      </c>
      <c r="B12641" s="7" t="s">
        <v>11832</v>
      </c>
      <c r="C12641" s="60" t="s">
        <v>11833</v>
      </c>
      <c r="D12641" s="61">
        <v>0.79</v>
      </c>
      <c r="E12641" s="224">
        <v>1</v>
      </c>
    </row>
    <row r="12642" spans="1:5" x14ac:dyDescent="0.2">
      <c r="A12642" s="223">
        <v>100200</v>
      </c>
      <c r="B12642" s="7" t="s">
        <v>11834</v>
      </c>
      <c r="C12642" s="60" t="s">
        <v>11818</v>
      </c>
      <c r="D12642" s="61">
        <v>0.46</v>
      </c>
      <c r="E12642" s="224">
        <v>1</v>
      </c>
    </row>
    <row r="12643" spans="1:5" x14ac:dyDescent="0.2">
      <c r="A12643" s="223">
        <v>100199</v>
      </c>
      <c r="B12643" s="7" t="s">
        <v>11835</v>
      </c>
      <c r="C12643" s="60" t="s">
        <v>11818</v>
      </c>
      <c r="D12643" s="61">
        <v>0.38</v>
      </c>
      <c r="E12643" s="224">
        <v>1</v>
      </c>
    </row>
    <row r="12644" spans="1:5" x14ac:dyDescent="0.2">
      <c r="A12644" s="223">
        <v>100198</v>
      </c>
      <c r="B12644" s="7" t="s">
        <v>11836</v>
      </c>
      <c r="C12644" s="60" t="s">
        <v>11818</v>
      </c>
      <c r="D12644" s="61">
        <v>0.31</v>
      </c>
      <c r="E12644" s="224">
        <v>1</v>
      </c>
    </row>
    <row r="12645" spans="1:5" x14ac:dyDescent="0.2">
      <c r="A12645" s="223">
        <v>100283</v>
      </c>
      <c r="B12645" s="7" t="s">
        <v>11837</v>
      </c>
      <c r="C12645" s="60" t="s">
        <v>11816</v>
      </c>
      <c r="D12645" s="61">
        <v>29.26</v>
      </c>
      <c r="E12645" s="224">
        <v>1</v>
      </c>
    </row>
    <row r="12646" spans="1:5" x14ac:dyDescent="0.2">
      <c r="A12646" s="223">
        <v>100227</v>
      </c>
      <c r="B12646" s="7" t="s">
        <v>11838</v>
      </c>
      <c r="C12646" s="60" t="s">
        <v>11833</v>
      </c>
      <c r="D12646" s="61">
        <v>1.17</v>
      </c>
      <c r="E12646" s="224">
        <v>1</v>
      </c>
    </row>
    <row r="12647" spans="1:5" x14ac:dyDescent="0.2">
      <c r="A12647" s="223">
        <v>100205</v>
      </c>
      <c r="B12647" s="7" t="s">
        <v>11839</v>
      </c>
      <c r="C12647" s="60" t="s">
        <v>11811</v>
      </c>
      <c r="D12647" s="61">
        <v>1696.05</v>
      </c>
      <c r="E12647" s="224">
        <v>1</v>
      </c>
    </row>
    <row r="12648" spans="1:5" x14ac:dyDescent="0.2">
      <c r="A12648" s="223">
        <v>100206</v>
      </c>
      <c r="B12648" s="7" t="s">
        <v>11840</v>
      </c>
      <c r="C12648" s="60" t="s">
        <v>11811</v>
      </c>
      <c r="D12648" s="61">
        <v>1225.95</v>
      </c>
      <c r="E12648" s="224">
        <v>1</v>
      </c>
    </row>
    <row r="12649" spans="1:5" x14ac:dyDescent="0.2">
      <c r="A12649" s="223">
        <v>100281</v>
      </c>
      <c r="B12649" s="7" t="s">
        <v>11841</v>
      </c>
      <c r="C12649" s="60" t="s">
        <v>11813</v>
      </c>
      <c r="D12649" s="61">
        <v>4.59</v>
      </c>
      <c r="E12649" s="224">
        <v>0.37040000000000001</v>
      </c>
    </row>
    <row r="12650" spans="1:5" x14ac:dyDescent="0.2">
      <c r="A12650" s="223">
        <v>100219</v>
      </c>
      <c r="B12650" s="7" t="s">
        <v>11842</v>
      </c>
      <c r="C12650" s="60" t="s">
        <v>11813</v>
      </c>
      <c r="D12650" s="61">
        <v>0.56000000000000005</v>
      </c>
      <c r="E12650" s="224">
        <v>0.35709999999999997</v>
      </c>
    </row>
    <row r="12651" spans="1:5" x14ac:dyDescent="0.2">
      <c r="A12651" s="223">
        <v>100218</v>
      </c>
      <c r="B12651" s="7" t="s">
        <v>11843</v>
      </c>
      <c r="C12651" s="60" t="s">
        <v>11813</v>
      </c>
      <c r="D12651" s="61">
        <v>2.57</v>
      </c>
      <c r="E12651" s="224">
        <v>0.36959999999999998</v>
      </c>
    </row>
    <row r="12652" spans="1:5" x14ac:dyDescent="0.2">
      <c r="A12652" s="223">
        <v>100217</v>
      </c>
      <c r="B12652" s="7" t="s">
        <v>11844</v>
      </c>
      <c r="C12652" s="60" t="s">
        <v>11813</v>
      </c>
      <c r="D12652" s="61">
        <v>3.76</v>
      </c>
      <c r="E12652" s="224">
        <v>0.36969999999999997</v>
      </c>
    </row>
    <row r="12653" spans="1:5" x14ac:dyDescent="0.2">
      <c r="A12653" s="223">
        <v>100224</v>
      </c>
      <c r="B12653" s="7" t="s">
        <v>11845</v>
      </c>
      <c r="C12653" s="60" t="s">
        <v>11816</v>
      </c>
      <c r="D12653" s="61">
        <v>3.76</v>
      </c>
      <c r="E12653" s="224">
        <v>0.36969999999999997</v>
      </c>
    </row>
    <row r="12654" spans="1:5" x14ac:dyDescent="0.2">
      <c r="A12654" s="223">
        <v>100228</v>
      </c>
      <c r="B12654" s="7" t="s">
        <v>11846</v>
      </c>
      <c r="C12654" s="60" t="s">
        <v>11833</v>
      </c>
      <c r="D12654" s="61">
        <v>0.37</v>
      </c>
      <c r="E12654" s="224">
        <v>0.32429999999999998</v>
      </c>
    </row>
    <row r="12655" spans="1:5" x14ac:dyDescent="0.2">
      <c r="A12655" s="223">
        <v>100204</v>
      </c>
      <c r="B12655" s="7" t="s">
        <v>11847</v>
      </c>
      <c r="C12655" s="60" t="s">
        <v>11818</v>
      </c>
      <c r="D12655" s="61">
        <v>0.14000000000000001</v>
      </c>
      <c r="E12655" s="224">
        <v>0.28570000000000001</v>
      </c>
    </row>
    <row r="12656" spans="1:5" x14ac:dyDescent="0.2">
      <c r="A12656" s="223">
        <v>100284</v>
      </c>
      <c r="B12656" s="7" t="s">
        <v>11848</v>
      </c>
      <c r="C12656" s="60" t="s">
        <v>11816</v>
      </c>
      <c r="D12656" s="61">
        <v>13.44</v>
      </c>
      <c r="E12656" s="224">
        <v>0.372</v>
      </c>
    </row>
    <row r="12657" spans="1:5" x14ac:dyDescent="0.2">
      <c r="A12657" s="223">
        <v>100277</v>
      </c>
      <c r="B12657" s="7" t="s">
        <v>11849</v>
      </c>
      <c r="C12657" s="60" t="s">
        <v>11816</v>
      </c>
      <c r="D12657" s="61">
        <v>2.4</v>
      </c>
      <c r="E12657" s="224">
        <v>0.36670000000000003</v>
      </c>
    </row>
    <row r="12658" spans="1:5" x14ac:dyDescent="0.2">
      <c r="A12658" s="223">
        <v>100278</v>
      </c>
      <c r="B12658" s="7" t="s">
        <v>11850</v>
      </c>
      <c r="C12658" s="60" t="s">
        <v>11813</v>
      </c>
      <c r="D12658" s="61">
        <v>46.26</v>
      </c>
      <c r="E12658" s="224">
        <v>1</v>
      </c>
    </row>
    <row r="12659" spans="1:5" x14ac:dyDescent="0.2">
      <c r="A12659" s="223">
        <v>100268</v>
      </c>
      <c r="B12659" s="7" t="s">
        <v>11851</v>
      </c>
      <c r="C12659" s="60" t="s">
        <v>11813</v>
      </c>
      <c r="D12659" s="61">
        <v>96.7</v>
      </c>
      <c r="E12659" s="224">
        <v>1</v>
      </c>
    </row>
    <row r="12660" spans="1:5" x14ac:dyDescent="0.2">
      <c r="A12660" s="223">
        <v>100285</v>
      </c>
      <c r="B12660" s="7" t="s">
        <v>11852</v>
      </c>
      <c r="C12660" s="60" t="s">
        <v>11828</v>
      </c>
      <c r="D12660" s="61">
        <v>48.67</v>
      </c>
      <c r="E12660" s="224">
        <v>1</v>
      </c>
    </row>
    <row r="12661" spans="1:5" x14ac:dyDescent="0.2">
      <c r="A12661" s="223">
        <v>100209</v>
      </c>
      <c r="B12661" s="7" t="s">
        <v>11853</v>
      </c>
      <c r="C12661" s="60" t="s">
        <v>11813</v>
      </c>
      <c r="D12661" s="61">
        <v>11.22</v>
      </c>
      <c r="E12661" s="224">
        <v>1</v>
      </c>
    </row>
    <row r="12662" spans="1:5" x14ac:dyDescent="0.2">
      <c r="A12662" s="223">
        <v>100208</v>
      </c>
      <c r="B12662" s="7" t="s">
        <v>11854</v>
      </c>
      <c r="C12662" s="60" t="s">
        <v>11813</v>
      </c>
      <c r="D12662" s="61">
        <v>22.43</v>
      </c>
      <c r="E12662" s="224">
        <v>1</v>
      </c>
    </row>
    <row r="12663" spans="1:5" x14ac:dyDescent="0.2">
      <c r="A12663" s="223">
        <v>100256</v>
      </c>
      <c r="B12663" s="7" t="s">
        <v>11855</v>
      </c>
      <c r="C12663" s="60" t="s">
        <v>11828</v>
      </c>
      <c r="D12663" s="61">
        <v>10.28</v>
      </c>
      <c r="E12663" s="224">
        <v>1</v>
      </c>
    </row>
    <row r="12664" spans="1:5" x14ac:dyDescent="0.2">
      <c r="A12664" s="223">
        <v>100220</v>
      </c>
      <c r="B12664" s="7" t="s">
        <v>11856</v>
      </c>
      <c r="C12664" s="60" t="s">
        <v>11816</v>
      </c>
      <c r="D12664" s="61">
        <v>32.229999999999997</v>
      </c>
      <c r="E12664" s="224">
        <v>1</v>
      </c>
    </row>
    <row r="12665" spans="1:5" x14ac:dyDescent="0.2">
      <c r="A12665" s="223">
        <v>100287</v>
      </c>
      <c r="B12665" s="7" t="s">
        <v>11857</v>
      </c>
      <c r="C12665" s="60" t="s">
        <v>11828</v>
      </c>
      <c r="D12665" s="61">
        <v>15.19</v>
      </c>
      <c r="E12665" s="224">
        <v>1</v>
      </c>
    </row>
    <row r="12666" spans="1:5" x14ac:dyDescent="0.2">
      <c r="A12666" s="223">
        <v>100274</v>
      </c>
      <c r="B12666" s="7" t="s">
        <v>11858</v>
      </c>
      <c r="C12666" s="60" t="s">
        <v>11816</v>
      </c>
      <c r="D12666" s="61">
        <v>32.25</v>
      </c>
      <c r="E12666" s="224">
        <v>1</v>
      </c>
    </row>
    <row r="12667" spans="1:5" x14ac:dyDescent="0.2">
      <c r="A12667" s="223">
        <v>100264</v>
      </c>
      <c r="B12667" s="7" t="s">
        <v>11859</v>
      </c>
      <c r="C12667" s="60" t="s">
        <v>11816</v>
      </c>
      <c r="D12667" s="61">
        <v>45.5</v>
      </c>
      <c r="E12667" s="224">
        <v>1</v>
      </c>
    </row>
    <row r="12668" spans="1:5" x14ac:dyDescent="0.2">
      <c r="A12668" s="223">
        <v>100225</v>
      </c>
      <c r="B12668" s="7" t="s">
        <v>11860</v>
      </c>
      <c r="C12668" s="60" t="s">
        <v>11833</v>
      </c>
      <c r="D12668" s="61">
        <v>2.5299999999999998</v>
      </c>
      <c r="E12668" s="224">
        <v>1</v>
      </c>
    </row>
    <row r="12669" spans="1:5" x14ac:dyDescent="0.2">
      <c r="A12669" s="223">
        <v>100266</v>
      </c>
      <c r="B12669" s="7" t="s">
        <v>11861</v>
      </c>
      <c r="C12669" s="60" t="s">
        <v>11813</v>
      </c>
      <c r="D12669" s="61">
        <v>96.7</v>
      </c>
      <c r="E12669" s="224">
        <v>1</v>
      </c>
    </row>
    <row r="12670" spans="1:5" x14ac:dyDescent="0.2">
      <c r="A12670" s="223">
        <v>100257</v>
      </c>
      <c r="B12670" s="7" t="s">
        <v>11862</v>
      </c>
      <c r="C12670" s="60" t="s">
        <v>11828</v>
      </c>
      <c r="D12670" s="61">
        <v>6.17</v>
      </c>
      <c r="E12670" s="224">
        <v>1</v>
      </c>
    </row>
    <row r="12671" spans="1:5" x14ac:dyDescent="0.2">
      <c r="A12671" s="223">
        <v>100197</v>
      </c>
      <c r="B12671" s="7" t="s">
        <v>11863</v>
      </c>
      <c r="C12671" s="60" t="s">
        <v>11818</v>
      </c>
      <c r="D12671" s="61">
        <v>2.27</v>
      </c>
      <c r="E12671" s="224">
        <v>1</v>
      </c>
    </row>
    <row r="12672" spans="1:5" x14ac:dyDescent="0.2">
      <c r="A12672" s="223">
        <v>100196</v>
      </c>
      <c r="B12672" s="7" t="s">
        <v>11864</v>
      </c>
      <c r="C12672" s="60" t="s">
        <v>11818</v>
      </c>
      <c r="D12672" s="61">
        <v>1.51</v>
      </c>
      <c r="E12672" s="224">
        <v>1</v>
      </c>
    </row>
    <row r="12673" spans="1:5" x14ac:dyDescent="0.2">
      <c r="A12673" s="223">
        <v>100195</v>
      </c>
      <c r="B12673" s="7" t="s">
        <v>11865</v>
      </c>
      <c r="C12673" s="60" t="s">
        <v>11818</v>
      </c>
      <c r="D12673" s="61">
        <v>0.91</v>
      </c>
      <c r="E12673" s="224">
        <v>1</v>
      </c>
    </row>
    <row r="12674" spans="1:5" x14ac:dyDescent="0.2">
      <c r="A12674" s="223">
        <v>100273</v>
      </c>
      <c r="B12674" s="7" t="s">
        <v>11866</v>
      </c>
      <c r="C12674" s="60" t="s">
        <v>11818</v>
      </c>
      <c r="D12674" s="61">
        <v>3.78</v>
      </c>
      <c r="E12674" s="224">
        <v>1</v>
      </c>
    </row>
    <row r="12675" spans="1:5" x14ac:dyDescent="0.2">
      <c r="A12675" s="223">
        <v>100282</v>
      </c>
      <c r="B12675" s="7" t="s">
        <v>11867</v>
      </c>
      <c r="C12675" s="60" t="s">
        <v>11816</v>
      </c>
      <c r="D12675" s="61">
        <v>181.17</v>
      </c>
      <c r="E12675" s="224">
        <v>1</v>
      </c>
    </row>
    <row r="12676" spans="1:5" x14ac:dyDescent="0.2">
      <c r="A12676" s="223">
        <v>100276</v>
      </c>
      <c r="B12676" s="7" t="s">
        <v>11868</v>
      </c>
      <c r="C12676" s="60" t="s">
        <v>11816</v>
      </c>
      <c r="D12676" s="61">
        <v>38.049999999999997</v>
      </c>
      <c r="E12676" s="224">
        <v>1</v>
      </c>
    </row>
    <row r="12677" spans="1:5" x14ac:dyDescent="0.2">
      <c r="A12677" s="223">
        <v>100275</v>
      </c>
      <c r="B12677" s="7" t="s">
        <v>11869</v>
      </c>
      <c r="C12677" s="60" t="s">
        <v>11816</v>
      </c>
      <c r="D12677" s="61">
        <v>20.85</v>
      </c>
      <c r="E12677" s="224">
        <v>1</v>
      </c>
    </row>
    <row r="12678" spans="1:5" x14ac:dyDescent="0.2">
      <c r="A12678" s="223">
        <v>100254</v>
      </c>
      <c r="B12678" s="7" t="s">
        <v>11870</v>
      </c>
      <c r="C12678" s="60" t="s">
        <v>11828</v>
      </c>
      <c r="D12678" s="61">
        <v>45.57</v>
      </c>
      <c r="E12678" s="224">
        <v>1</v>
      </c>
    </row>
    <row r="12679" spans="1:5" x14ac:dyDescent="0.2">
      <c r="A12679" s="223">
        <v>100250</v>
      </c>
      <c r="B12679" s="7" t="s">
        <v>11871</v>
      </c>
      <c r="C12679" s="60" t="s">
        <v>11828</v>
      </c>
      <c r="D12679" s="61">
        <v>5.13</v>
      </c>
      <c r="E12679" s="224">
        <v>1</v>
      </c>
    </row>
    <row r="12680" spans="1:5" x14ac:dyDescent="0.2">
      <c r="A12680" s="223">
        <v>100251</v>
      </c>
      <c r="B12680" s="7" t="s">
        <v>11872</v>
      </c>
      <c r="C12680" s="60" t="s">
        <v>11828</v>
      </c>
      <c r="D12680" s="61">
        <v>15.19</v>
      </c>
      <c r="E12680" s="224">
        <v>1</v>
      </c>
    </row>
    <row r="12681" spans="1:5" x14ac:dyDescent="0.2">
      <c r="A12681" s="223">
        <v>100252</v>
      </c>
      <c r="B12681" s="7" t="s">
        <v>11873</v>
      </c>
      <c r="C12681" s="60" t="s">
        <v>11828</v>
      </c>
      <c r="D12681" s="61">
        <v>22.78</v>
      </c>
      <c r="E12681" s="224">
        <v>1</v>
      </c>
    </row>
    <row r="12682" spans="1:5" x14ac:dyDescent="0.2">
      <c r="A12682" s="223">
        <v>100253</v>
      </c>
      <c r="B12682" s="7" t="s">
        <v>11874</v>
      </c>
      <c r="C12682" s="60" t="s">
        <v>11828</v>
      </c>
      <c r="D12682" s="61">
        <v>30.38</v>
      </c>
      <c r="E12682" s="224">
        <v>1</v>
      </c>
    </row>
    <row r="12683" spans="1:5" x14ac:dyDescent="0.2">
      <c r="A12683" s="223">
        <v>100249</v>
      </c>
      <c r="B12683" s="7" t="s">
        <v>11875</v>
      </c>
      <c r="C12683" s="60" t="s">
        <v>11828</v>
      </c>
      <c r="D12683" s="61">
        <v>3.08</v>
      </c>
      <c r="E12683" s="224">
        <v>1</v>
      </c>
    </row>
    <row r="12684" spans="1:5" x14ac:dyDescent="0.2">
      <c r="A12684" s="223">
        <v>100244</v>
      </c>
      <c r="B12684" s="7" t="s">
        <v>11876</v>
      </c>
      <c r="C12684" s="60" t="s">
        <v>11828</v>
      </c>
      <c r="D12684" s="61">
        <v>4.62</v>
      </c>
      <c r="E12684" s="224">
        <v>1</v>
      </c>
    </row>
    <row r="12685" spans="1:5" x14ac:dyDescent="0.2">
      <c r="A12685" s="223">
        <v>100245</v>
      </c>
      <c r="B12685" s="7" t="s">
        <v>11877</v>
      </c>
      <c r="C12685" s="60" t="s">
        <v>11828</v>
      </c>
      <c r="D12685" s="61">
        <v>9.25</v>
      </c>
      <c r="E12685" s="224">
        <v>1</v>
      </c>
    </row>
    <row r="12686" spans="1:5" x14ac:dyDescent="0.2">
      <c r="A12686" s="223">
        <v>100243</v>
      </c>
      <c r="B12686" s="7" t="s">
        <v>11878</v>
      </c>
      <c r="C12686" s="60" t="s">
        <v>11828</v>
      </c>
      <c r="D12686" s="61">
        <v>3.7</v>
      </c>
      <c r="E12686" s="224">
        <v>1</v>
      </c>
    </row>
    <row r="12687" spans="1:5" x14ac:dyDescent="0.2">
      <c r="A12687" s="223">
        <v>100239</v>
      </c>
      <c r="B12687" s="7" t="s">
        <v>11879</v>
      </c>
      <c r="C12687" s="60" t="s">
        <v>11828</v>
      </c>
      <c r="D12687" s="61">
        <v>7.71</v>
      </c>
      <c r="E12687" s="224">
        <v>1</v>
      </c>
    </row>
    <row r="12688" spans="1:5" x14ac:dyDescent="0.2">
      <c r="A12688" s="223">
        <v>100238</v>
      </c>
      <c r="B12688" s="7" t="s">
        <v>11880</v>
      </c>
      <c r="C12688" s="60" t="s">
        <v>11828</v>
      </c>
      <c r="D12688" s="61">
        <v>6.17</v>
      </c>
      <c r="E12688" s="224">
        <v>1</v>
      </c>
    </row>
    <row r="12689" spans="1:5" x14ac:dyDescent="0.2">
      <c r="A12689" s="223">
        <v>100241</v>
      </c>
      <c r="B12689" s="7" t="s">
        <v>11881</v>
      </c>
      <c r="C12689" s="60" t="s">
        <v>11828</v>
      </c>
      <c r="D12689" s="61">
        <v>7.71</v>
      </c>
      <c r="E12689" s="224">
        <v>1</v>
      </c>
    </row>
    <row r="12690" spans="1:5" x14ac:dyDescent="0.2">
      <c r="A12690" s="223">
        <v>100242</v>
      </c>
      <c r="B12690" s="7" t="s">
        <v>11882</v>
      </c>
      <c r="C12690" s="60" t="s">
        <v>11828</v>
      </c>
      <c r="D12690" s="61">
        <v>22.78</v>
      </c>
      <c r="E12690" s="224">
        <v>1</v>
      </c>
    </row>
    <row r="12691" spans="1:5" x14ac:dyDescent="0.2">
      <c r="A12691" s="223">
        <v>100240</v>
      </c>
      <c r="B12691" s="7" t="s">
        <v>11883</v>
      </c>
      <c r="C12691" s="60" t="s">
        <v>11828</v>
      </c>
      <c r="D12691" s="61">
        <v>4.62</v>
      </c>
      <c r="E12691" s="224">
        <v>1</v>
      </c>
    </row>
    <row r="12692" spans="1:5" x14ac:dyDescent="0.2">
      <c r="A12692" s="223">
        <v>100237</v>
      </c>
      <c r="B12692" s="7" t="s">
        <v>11884</v>
      </c>
      <c r="C12692" s="60" t="s">
        <v>11828</v>
      </c>
      <c r="D12692" s="61">
        <v>3.85</v>
      </c>
      <c r="E12692" s="224">
        <v>1</v>
      </c>
    </row>
    <row r="12693" spans="1:5" x14ac:dyDescent="0.2">
      <c r="A12693" s="223">
        <v>100236</v>
      </c>
      <c r="B12693" s="7" t="s">
        <v>11885</v>
      </c>
      <c r="C12693" s="60" t="s">
        <v>11828</v>
      </c>
      <c r="D12693" s="61">
        <v>3.21</v>
      </c>
      <c r="E12693" s="224">
        <v>1</v>
      </c>
    </row>
    <row r="12694" spans="1:5" x14ac:dyDescent="0.2">
      <c r="A12694" s="223">
        <v>100248</v>
      </c>
      <c r="B12694" s="7" t="s">
        <v>11886</v>
      </c>
      <c r="C12694" s="60" t="s">
        <v>11828</v>
      </c>
      <c r="D12694" s="61">
        <v>15.19</v>
      </c>
      <c r="E12694" s="224">
        <v>1</v>
      </c>
    </row>
    <row r="12695" spans="1:5" x14ac:dyDescent="0.2">
      <c r="A12695" s="223">
        <v>100247</v>
      </c>
      <c r="B12695" s="7" t="s">
        <v>11887</v>
      </c>
      <c r="C12695" s="60" t="s">
        <v>11828</v>
      </c>
      <c r="D12695" s="61">
        <v>3.85</v>
      </c>
      <c r="E12695" s="224">
        <v>1</v>
      </c>
    </row>
    <row r="12696" spans="1:5" x14ac:dyDescent="0.2">
      <c r="A12696" s="223">
        <v>100246</v>
      </c>
      <c r="B12696" s="7" t="s">
        <v>11888</v>
      </c>
      <c r="C12696" s="60" t="s">
        <v>11828</v>
      </c>
      <c r="D12696" s="61">
        <v>3.08</v>
      </c>
      <c r="E12696" s="224">
        <v>1</v>
      </c>
    </row>
    <row r="12697" spans="1:5" x14ac:dyDescent="0.2">
      <c r="A12697" s="223">
        <v>100255</v>
      </c>
      <c r="B12697" s="7" t="s">
        <v>11889</v>
      </c>
      <c r="C12697" s="60" t="s">
        <v>11828</v>
      </c>
      <c r="D12697" s="61">
        <v>15.42</v>
      </c>
      <c r="E12697" s="224">
        <v>1</v>
      </c>
    </row>
    <row r="12698" spans="1:5" x14ac:dyDescent="0.2">
      <c r="A12698" s="223">
        <v>100263</v>
      </c>
      <c r="B12698" s="7" t="s">
        <v>11890</v>
      </c>
      <c r="C12698" s="60" t="s">
        <v>11818</v>
      </c>
      <c r="D12698" s="61">
        <v>2.5</v>
      </c>
      <c r="E12698" s="224">
        <v>1</v>
      </c>
    </row>
    <row r="12699" spans="1:5" x14ac:dyDescent="0.2">
      <c r="A12699" s="223">
        <v>100260</v>
      </c>
      <c r="B12699" s="7" t="s">
        <v>11891</v>
      </c>
      <c r="C12699" s="60" t="s">
        <v>11818</v>
      </c>
      <c r="D12699" s="61">
        <v>10.01</v>
      </c>
      <c r="E12699" s="224">
        <v>1</v>
      </c>
    </row>
    <row r="12700" spans="1:5" x14ac:dyDescent="0.2">
      <c r="A12700" s="223">
        <v>100261</v>
      </c>
      <c r="B12700" s="7" t="s">
        <v>11892</v>
      </c>
      <c r="C12700" s="60" t="s">
        <v>11818</v>
      </c>
      <c r="D12700" s="61">
        <v>6.29</v>
      </c>
      <c r="E12700" s="224">
        <v>1</v>
      </c>
    </row>
    <row r="12701" spans="1:5" x14ac:dyDescent="0.2">
      <c r="A12701" s="223">
        <v>100262</v>
      </c>
      <c r="B12701" s="7" t="s">
        <v>11893</v>
      </c>
      <c r="C12701" s="60" t="s">
        <v>11818</v>
      </c>
      <c r="D12701" s="61">
        <v>3.9</v>
      </c>
      <c r="E12701" s="224">
        <v>1</v>
      </c>
    </row>
    <row r="12702" spans="1:5" x14ac:dyDescent="0.2">
      <c r="A12702" s="223">
        <v>100271</v>
      </c>
      <c r="B12702" s="7" t="s">
        <v>11894</v>
      </c>
      <c r="C12702" s="60" t="s">
        <v>11816</v>
      </c>
      <c r="D12702" s="61">
        <v>72.52</v>
      </c>
      <c r="E12702" s="224">
        <v>1</v>
      </c>
    </row>
    <row r="12703" spans="1:5" x14ac:dyDescent="0.2">
      <c r="A12703" s="223">
        <v>100258</v>
      </c>
      <c r="B12703" s="7" t="s">
        <v>11895</v>
      </c>
      <c r="C12703" s="60" t="s">
        <v>11828</v>
      </c>
      <c r="D12703" s="61">
        <v>15.42</v>
      </c>
      <c r="E12703" s="224">
        <v>1</v>
      </c>
    </row>
    <row r="12704" spans="1:5" x14ac:dyDescent="0.2">
      <c r="A12704" s="223">
        <v>100259</v>
      </c>
      <c r="B12704" s="7" t="s">
        <v>11896</v>
      </c>
      <c r="C12704" s="60" t="s">
        <v>11828</v>
      </c>
      <c r="D12704" s="61">
        <v>30.38</v>
      </c>
      <c r="E12704" s="224">
        <v>1</v>
      </c>
    </row>
    <row r="12705" spans="1:5" x14ac:dyDescent="0.2">
      <c r="A12705" s="223">
        <v>100279</v>
      </c>
      <c r="B12705" s="7" t="s">
        <v>11897</v>
      </c>
      <c r="C12705" s="60" t="s">
        <v>43</v>
      </c>
      <c r="D12705" s="61">
        <v>0.89</v>
      </c>
      <c r="E12705" s="224">
        <v>1</v>
      </c>
    </row>
    <row r="12706" spans="1:5" x14ac:dyDescent="0.2">
      <c r="A12706" s="223">
        <v>100233</v>
      </c>
      <c r="B12706" s="7" t="s">
        <v>11898</v>
      </c>
      <c r="C12706" s="60" t="s">
        <v>43</v>
      </c>
      <c r="D12706" s="61">
        <v>0.21</v>
      </c>
      <c r="E12706" s="224">
        <v>1</v>
      </c>
    </row>
    <row r="12707" spans="1:5" x14ac:dyDescent="0.2">
      <c r="A12707" s="223">
        <v>100232</v>
      </c>
      <c r="B12707" s="7" t="s">
        <v>11899</v>
      </c>
      <c r="C12707" s="60" t="s">
        <v>43</v>
      </c>
      <c r="D12707" s="61">
        <v>0.42</v>
      </c>
      <c r="E12707" s="224">
        <v>1</v>
      </c>
    </row>
    <row r="12708" spans="1:5" x14ac:dyDescent="0.2">
      <c r="A12708" s="223">
        <v>100234</v>
      </c>
      <c r="B12708" s="7" t="s">
        <v>11900</v>
      </c>
      <c r="C12708" s="60" t="s">
        <v>410</v>
      </c>
      <c r="D12708" s="61">
        <v>0.63</v>
      </c>
      <c r="E12708" s="224">
        <v>1</v>
      </c>
    </row>
    <row r="12709" spans="1:5" x14ac:dyDescent="0.2">
      <c r="A12709" s="223">
        <v>100265</v>
      </c>
      <c r="B12709" s="7" t="s">
        <v>11901</v>
      </c>
      <c r="C12709" s="60" t="s">
        <v>410</v>
      </c>
      <c r="D12709" s="61">
        <v>0.95</v>
      </c>
      <c r="E12709" s="224">
        <v>1</v>
      </c>
    </row>
    <row r="12710" spans="1:5" x14ac:dyDescent="0.2">
      <c r="A12710" s="223">
        <v>100235</v>
      </c>
      <c r="B12710" s="7" t="s">
        <v>11902</v>
      </c>
      <c r="C12710" s="60" t="s">
        <v>91</v>
      </c>
      <c r="D12710" s="61">
        <v>0.04</v>
      </c>
      <c r="E12710" s="224">
        <v>1</v>
      </c>
    </row>
    <row r="12711" spans="1:5" x14ac:dyDescent="0.2">
      <c r="A12711" s="223">
        <v>100267</v>
      </c>
      <c r="B12711" s="7" t="s">
        <v>11903</v>
      </c>
      <c r="C12711" s="60" t="s">
        <v>43</v>
      </c>
      <c r="D12711" s="61">
        <v>1.91</v>
      </c>
      <c r="E12711" s="224">
        <v>1</v>
      </c>
    </row>
    <row r="12712" spans="1:5" x14ac:dyDescent="0.2">
      <c r="A12712" s="223">
        <v>100231</v>
      </c>
      <c r="B12712" s="7" t="s">
        <v>11904</v>
      </c>
      <c r="C12712" s="60" t="s">
        <v>17</v>
      </c>
      <c r="D12712" s="61">
        <v>0.04</v>
      </c>
      <c r="E12712" s="224">
        <v>1</v>
      </c>
    </row>
    <row r="12713" spans="1:5" x14ac:dyDescent="0.2">
      <c r="A12713" s="223">
        <v>100230</v>
      </c>
      <c r="B12713" s="7" t="s">
        <v>11905</v>
      </c>
      <c r="C12713" s="60" t="s">
        <v>17</v>
      </c>
      <c r="D12713" s="61">
        <v>0.02</v>
      </c>
      <c r="E12713" s="224">
        <v>1</v>
      </c>
    </row>
    <row r="12714" spans="1:5" x14ac:dyDescent="0.2">
      <c r="A12714" s="223">
        <v>100229</v>
      </c>
      <c r="B12714" s="7" t="s">
        <v>11906</v>
      </c>
      <c r="C12714" s="60" t="s">
        <v>17</v>
      </c>
      <c r="D12714" s="61">
        <v>0.01</v>
      </c>
      <c r="E12714" s="224">
        <v>1</v>
      </c>
    </row>
    <row r="12715" spans="1:5" x14ac:dyDescent="0.2">
      <c r="A12715" s="223">
        <v>100272</v>
      </c>
      <c r="B12715" s="7" t="s">
        <v>11907</v>
      </c>
      <c r="C12715" s="60" t="s">
        <v>410</v>
      </c>
      <c r="D12715" s="61">
        <v>1.43</v>
      </c>
      <c r="E12715" s="224">
        <v>1</v>
      </c>
    </row>
    <row r="12716" spans="1:5" x14ac:dyDescent="0.2">
      <c r="A12716" s="223">
        <v>100269</v>
      </c>
      <c r="B12716" s="7" t="s">
        <v>11908</v>
      </c>
      <c r="C12716" s="60" t="s">
        <v>43</v>
      </c>
      <c r="D12716" s="61">
        <v>1.91</v>
      </c>
      <c r="E12716" s="224">
        <v>1</v>
      </c>
    </row>
    <row r="12717" spans="1:5" x14ac:dyDescent="0.2">
      <c r="A12717" s="223">
        <v>100986</v>
      </c>
      <c r="B12717" s="7" t="s">
        <v>13156</v>
      </c>
      <c r="C12717" s="60" t="s">
        <v>24</v>
      </c>
      <c r="D12717" s="61">
        <v>9.92</v>
      </c>
      <c r="E12717" s="224">
        <v>0.1341</v>
      </c>
    </row>
    <row r="12718" spans="1:5" x14ac:dyDescent="0.2">
      <c r="A12718" s="223">
        <v>101002</v>
      </c>
      <c r="B12718" s="7" t="s">
        <v>13157</v>
      </c>
      <c r="C12718" s="60" t="s">
        <v>1183</v>
      </c>
      <c r="D12718" s="61">
        <v>6.61</v>
      </c>
      <c r="E12718" s="224">
        <v>0.1331</v>
      </c>
    </row>
    <row r="12719" spans="1:5" x14ac:dyDescent="0.2">
      <c r="A12719" s="223">
        <v>100987</v>
      </c>
      <c r="B12719" s="7" t="s">
        <v>13158</v>
      </c>
      <c r="C12719" s="60" t="s">
        <v>24</v>
      </c>
      <c r="D12719" s="61">
        <v>11.35</v>
      </c>
      <c r="E12719" s="224">
        <v>0.1075</v>
      </c>
    </row>
    <row r="12720" spans="1:5" x14ac:dyDescent="0.2">
      <c r="A12720" s="223">
        <v>101003</v>
      </c>
      <c r="B12720" s="7" t="s">
        <v>13159</v>
      </c>
      <c r="C12720" s="60" t="s">
        <v>1183</v>
      </c>
      <c r="D12720" s="61">
        <v>7.57</v>
      </c>
      <c r="E12720" s="224">
        <v>0.107</v>
      </c>
    </row>
    <row r="12721" spans="1:5" x14ac:dyDescent="0.2">
      <c r="A12721" s="223">
        <v>100988</v>
      </c>
      <c r="B12721" s="7" t="s">
        <v>13160</v>
      </c>
      <c r="C12721" s="60" t="s">
        <v>24</v>
      </c>
      <c r="D12721" s="61">
        <v>12.01</v>
      </c>
      <c r="E12721" s="224">
        <v>9.74E-2</v>
      </c>
    </row>
    <row r="12722" spans="1:5" x14ac:dyDescent="0.2">
      <c r="A12722" s="223">
        <v>101004</v>
      </c>
      <c r="B12722" s="7" t="s">
        <v>13161</v>
      </c>
      <c r="C12722" s="60" t="s">
        <v>1183</v>
      </c>
      <c r="D12722" s="61">
        <v>8</v>
      </c>
      <c r="E12722" s="224">
        <v>9.6199999999999994E-2</v>
      </c>
    </row>
    <row r="12723" spans="1:5" x14ac:dyDescent="0.2">
      <c r="A12723" s="223">
        <v>100985</v>
      </c>
      <c r="B12723" s="7" t="s">
        <v>13162</v>
      </c>
      <c r="C12723" s="60" t="s">
        <v>24</v>
      </c>
      <c r="D12723" s="61">
        <v>8.25</v>
      </c>
      <c r="E12723" s="224">
        <v>0.1903</v>
      </c>
    </row>
    <row r="12724" spans="1:5" x14ac:dyDescent="0.2">
      <c r="A12724" s="223">
        <v>101001</v>
      </c>
      <c r="B12724" s="7" t="s">
        <v>13163</v>
      </c>
      <c r="C12724" s="60" t="s">
        <v>1183</v>
      </c>
      <c r="D12724" s="61">
        <v>5.5</v>
      </c>
      <c r="E12724" s="224">
        <v>0.19089999999999999</v>
      </c>
    </row>
    <row r="12725" spans="1:5" x14ac:dyDescent="0.2">
      <c r="A12725" s="223">
        <v>101008</v>
      </c>
      <c r="B12725" s="7" t="s">
        <v>13164</v>
      </c>
      <c r="C12725" s="60" t="s">
        <v>24</v>
      </c>
      <c r="D12725" s="61">
        <v>9.91</v>
      </c>
      <c r="E12725" s="224">
        <v>0.10489999999999999</v>
      </c>
    </row>
    <row r="12726" spans="1:5" x14ac:dyDescent="0.2">
      <c r="A12726" s="223">
        <v>106708</v>
      </c>
      <c r="B12726" s="7" t="s">
        <v>13165</v>
      </c>
      <c r="C12726" s="60" t="s">
        <v>24</v>
      </c>
      <c r="D12726" s="61">
        <v>6.87</v>
      </c>
      <c r="E12726" s="224">
        <v>0.1164</v>
      </c>
    </row>
    <row r="12727" spans="1:5" x14ac:dyDescent="0.2">
      <c r="A12727" s="223">
        <v>101007</v>
      </c>
      <c r="B12727" s="7" t="s">
        <v>13166</v>
      </c>
      <c r="C12727" s="60" t="s">
        <v>24</v>
      </c>
      <c r="D12727" s="61">
        <v>12.18</v>
      </c>
      <c r="E12727" s="224">
        <v>0.1305</v>
      </c>
    </row>
    <row r="12728" spans="1:5" x14ac:dyDescent="0.2">
      <c r="A12728" s="223">
        <v>100982</v>
      </c>
      <c r="B12728" s="7" t="s">
        <v>13167</v>
      </c>
      <c r="C12728" s="60" t="s">
        <v>24</v>
      </c>
      <c r="D12728" s="61">
        <v>9.64</v>
      </c>
      <c r="E12728" s="224">
        <v>0.16700000000000001</v>
      </c>
    </row>
    <row r="12729" spans="1:5" x14ac:dyDescent="0.2">
      <c r="A12729" s="223">
        <v>100998</v>
      </c>
      <c r="B12729" s="7" t="s">
        <v>13168</v>
      </c>
      <c r="C12729" s="60" t="s">
        <v>1183</v>
      </c>
      <c r="D12729" s="61">
        <v>6.42</v>
      </c>
      <c r="E12729" s="224">
        <v>0.1651</v>
      </c>
    </row>
    <row r="12730" spans="1:5" x14ac:dyDescent="0.2">
      <c r="A12730" s="223">
        <v>100983</v>
      </c>
      <c r="B12730" s="7" t="s">
        <v>13169</v>
      </c>
      <c r="C12730" s="60" t="s">
        <v>24</v>
      </c>
      <c r="D12730" s="61">
        <v>9.6300000000000008</v>
      </c>
      <c r="E12730" s="224">
        <v>0.14230000000000001</v>
      </c>
    </row>
    <row r="12731" spans="1:5" x14ac:dyDescent="0.2">
      <c r="A12731" s="223">
        <v>100999</v>
      </c>
      <c r="B12731" s="7" t="s">
        <v>13170</v>
      </c>
      <c r="C12731" s="60" t="s">
        <v>1183</v>
      </c>
      <c r="D12731" s="61">
        <v>6.42</v>
      </c>
      <c r="E12731" s="224">
        <v>0.14169999999999999</v>
      </c>
    </row>
    <row r="12732" spans="1:5" x14ac:dyDescent="0.2">
      <c r="A12732" s="223">
        <v>100984</v>
      </c>
      <c r="B12732" s="7" t="s">
        <v>13171</v>
      </c>
      <c r="C12732" s="60" t="s">
        <v>24</v>
      </c>
      <c r="D12732" s="61">
        <v>9.43</v>
      </c>
      <c r="E12732" s="224">
        <v>0.13150000000000001</v>
      </c>
    </row>
    <row r="12733" spans="1:5" x14ac:dyDescent="0.2">
      <c r="A12733" s="223">
        <v>101000</v>
      </c>
      <c r="B12733" s="7" t="s">
        <v>13172</v>
      </c>
      <c r="C12733" s="60" t="s">
        <v>1183</v>
      </c>
      <c r="D12733" s="61">
        <v>6.28</v>
      </c>
      <c r="E12733" s="224">
        <v>0.129</v>
      </c>
    </row>
    <row r="12734" spans="1:5" x14ac:dyDescent="0.2">
      <c r="A12734" s="223">
        <v>100981</v>
      </c>
      <c r="B12734" s="7" t="s">
        <v>13173</v>
      </c>
      <c r="C12734" s="60" t="s">
        <v>24</v>
      </c>
      <c r="D12734" s="61">
        <v>10.06</v>
      </c>
      <c r="E12734" s="224">
        <v>0.2147</v>
      </c>
    </row>
    <row r="12735" spans="1:5" x14ac:dyDescent="0.2">
      <c r="A12735" s="223">
        <v>100997</v>
      </c>
      <c r="B12735" s="7" t="s">
        <v>13174</v>
      </c>
      <c r="C12735" s="60" t="s">
        <v>1183</v>
      </c>
      <c r="D12735" s="61">
        <v>6.71</v>
      </c>
      <c r="E12735" s="224">
        <v>0.21310000000000001</v>
      </c>
    </row>
    <row r="12736" spans="1:5" x14ac:dyDescent="0.2">
      <c r="A12736" s="223">
        <v>101010</v>
      </c>
      <c r="B12736" s="7" t="s">
        <v>13175</v>
      </c>
      <c r="C12736" s="60" t="s">
        <v>1183</v>
      </c>
      <c r="D12736" s="61">
        <v>28.79</v>
      </c>
      <c r="E12736" s="224">
        <v>0.14099999999999999</v>
      </c>
    </row>
    <row r="12737" spans="1:5" x14ac:dyDescent="0.2">
      <c r="A12737" s="223">
        <v>106721</v>
      </c>
      <c r="B12737" s="7" t="s">
        <v>13176</v>
      </c>
      <c r="C12737" s="60" t="s">
        <v>1183</v>
      </c>
      <c r="D12737" s="61">
        <v>32.590000000000003</v>
      </c>
      <c r="E12737" s="224">
        <v>0.1181</v>
      </c>
    </row>
    <row r="12738" spans="1:5" x14ac:dyDescent="0.2">
      <c r="A12738" s="223">
        <v>101009</v>
      </c>
      <c r="B12738" s="7" t="s">
        <v>13177</v>
      </c>
      <c r="C12738" s="60" t="s">
        <v>1183</v>
      </c>
      <c r="D12738" s="61">
        <v>45.58</v>
      </c>
      <c r="E12738" s="224">
        <v>0.1411</v>
      </c>
    </row>
    <row r="12739" spans="1:5" x14ac:dyDescent="0.2">
      <c r="A12739" s="223">
        <v>106720</v>
      </c>
      <c r="B12739" s="7" t="s">
        <v>13178</v>
      </c>
      <c r="C12739" s="60" t="s">
        <v>1183</v>
      </c>
      <c r="D12739" s="61">
        <v>52.43</v>
      </c>
      <c r="E12739" s="224">
        <v>0.1183</v>
      </c>
    </row>
    <row r="12740" spans="1:5" x14ac:dyDescent="0.2">
      <c r="A12740" s="223">
        <v>100978</v>
      </c>
      <c r="B12740" s="7" t="s">
        <v>13179</v>
      </c>
      <c r="C12740" s="60" t="s">
        <v>24</v>
      </c>
      <c r="D12740" s="61">
        <v>7.4</v>
      </c>
      <c r="E12740" s="224">
        <v>0.16350000000000001</v>
      </c>
    </row>
    <row r="12741" spans="1:5" x14ac:dyDescent="0.2">
      <c r="A12741" s="223">
        <v>100994</v>
      </c>
      <c r="B12741" s="7" t="s">
        <v>13180</v>
      </c>
      <c r="C12741" s="60" t="s">
        <v>1183</v>
      </c>
      <c r="D12741" s="61">
        <v>4.93</v>
      </c>
      <c r="E12741" s="224">
        <v>0.1623</v>
      </c>
    </row>
    <row r="12742" spans="1:5" x14ac:dyDescent="0.2">
      <c r="A12742" s="223">
        <v>100974</v>
      </c>
      <c r="B12742" s="7" t="s">
        <v>13181</v>
      </c>
      <c r="C12742" s="60" t="s">
        <v>24</v>
      </c>
      <c r="D12742" s="61">
        <v>8.69</v>
      </c>
      <c r="E12742" s="224">
        <v>0.17610000000000001</v>
      </c>
    </row>
    <row r="12743" spans="1:5" x14ac:dyDescent="0.2">
      <c r="A12743" s="223">
        <v>100990</v>
      </c>
      <c r="B12743" s="7" t="s">
        <v>13182</v>
      </c>
      <c r="C12743" s="60" t="s">
        <v>1183</v>
      </c>
      <c r="D12743" s="61">
        <v>5.79</v>
      </c>
      <c r="E12743" s="224">
        <v>0.1762</v>
      </c>
    </row>
    <row r="12744" spans="1:5" x14ac:dyDescent="0.2">
      <c r="A12744" s="223">
        <v>100979</v>
      </c>
      <c r="B12744" s="7" t="s">
        <v>13183</v>
      </c>
      <c r="C12744" s="60" t="s">
        <v>24</v>
      </c>
      <c r="D12744" s="61">
        <v>7.07</v>
      </c>
      <c r="E12744" s="224">
        <v>0.1386</v>
      </c>
    </row>
    <row r="12745" spans="1:5" x14ac:dyDescent="0.2">
      <c r="A12745" s="223">
        <v>100995</v>
      </c>
      <c r="B12745" s="7" t="s">
        <v>13184</v>
      </c>
      <c r="C12745" s="60" t="s">
        <v>1183</v>
      </c>
      <c r="D12745" s="61">
        <v>4.72</v>
      </c>
      <c r="E12745" s="224">
        <v>0.1356</v>
      </c>
    </row>
    <row r="12746" spans="1:5" x14ac:dyDescent="0.2">
      <c r="A12746" s="223">
        <v>100975</v>
      </c>
      <c r="B12746" s="7" t="s">
        <v>13185</v>
      </c>
      <c r="C12746" s="60" t="s">
        <v>24</v>
      </c>
      <c r="D12746" s="61">
        <v>8.6</v>
      </c>
      <c r="E12746" s="224">
        <v>0.15</v>
      </c>
    </row>
    <row r="12747" spans="1:5" x14ac:dyDescent="0.2">
      <c r="A12747" s="223">
        <v>100991</v>
      </c>
      <c r="B12747" s="7" t="s">
        <v>13186</v>
      </c>
      <c r="C12747" s="60" t="s">
        <v>1183</v>
      </c>
      <c r="D12747" s="61">
        <v>5.72</v>
      </c>
      <c r="E12747" s="224">
        <v>0.14860000000000001</v>
      </c>
    </row>
    <row r="12748" spans="1:5" x14ac:dyDescent="0.2">
      <c r="A12748" s="223">
        <v>100980</v>
      </c>
      <c r="B12748" s="7" t="s">
        <v>13187</v>
      </c>
      <c r="C12748" s="60" t="s">
        <v>24</v>
      </c>
      <c r="D12748" s="61">
        <v>6.69</v>
      </c>
      <c r="E12748" s="224">
        <v>0.12709999999999999</v>
      </c>
    </row>
    <row r="12749" spans="1:5" x14ac:dyDescent="0.2">
      <c r="A12749" s="223">
        <v>100996</v>
      </c>
      <c r="B12749" s="7" t="s">
        <v>13188</v>
      </c>
      <c r="C12749" s="60" t="s">
        <v>1183</v>
      </c>
      <c r="D12749" s="61">
        <v>4.46</v>
      </c>
      <c r="E12749" s="224">
        <v>0.12330000000000001</v>
      </c>
    </row>
    <row r="12750" spans="1:5" x14ac:dyDescent="0.2">
      <c r="A12750" s="223">
        <v>100976</v>
      </c>
      <c r="B12750" s="7" t="s">
        <v>13189</v>
      </c>
      <c r="C12750" s="60" t="s">
        <v>24</v>
      </c>
      <c r="D12750" s="61">
        <v>8.35</v>
      </c>
      <c r="E12750" s="224">
        <v>0.1401</v>
      </c>
    </row>
    <row r="12751" spans="1:5" x14ac:dyDescent="0.2">
      <c r="A12751" s="223">
        <v>100992</v>
      </c>
      <c r="B12751" s="7" t="s">
        <v>13190</v>
      </c>
      <c r="C12751" s="60" t="s">
        <v>1183</v>
      </c>
      <c r="D12751" s="61">
        <v>5.56</v>
      </c>
      <c r="E12751" s="224">
        <v>0.14030000000000001</v>
      </c>
    </row>
    <row r="12752" spans="1:5" x14ac:dyDescent="0.2">
      <c r="A12752" s="223">
        <v>100977</v>
      </c>
      <c r="B12752" s="7" t="s">
        <v>13191</v>
      </c>
      <c r="C12752" s="60" t="s">
        <v>24</v>
      </c>
      <c r="D12752" s="61">
        <v>8.24</v>
      </c>
      <c r="E12752" s="224">
        <v>0.21360000000000001</v>
      </c>
    </row>
    <row r="12753" spans="1:5" x14ac:dyDescent="0.2">
      <c r="A12753" s="223">
        <v>100993</v>
      </c>
      <c r="B12753" s="7" t="s">
        <v>13192</v>
      </c>
      <c r="C12753" s="60" t="s">
        <v>1183</v>
      </c>
      <c r="D12753" s="61">
        <v>5.49</v>
      </c>
      <c r="E12753" s="224">
        <v>0.21129999999999999</v>
      </c>
    </row>
    <row r="12754" spans="1:5" x14ac:dyDescent="0.2">
      <c r="A12754" s="223">
        <v>100973</v>
      </c>
      <c r="B12754" s="7" t="s">
        <v>13193</v>
      </c>
      <c r="C12754" s="60" t="s">
        <v>24</v>
      </c>
      <c r="D12754" s="61">
        <v>9.1999999999999993</v>
      </c>
      <c r="E12754" s="224">
        <v>0.22720000000000001</v>
      </c>
    </row>
    <row r="12755" spans="1:5" x14ac:dyDescent="0.2">
      <c r="A12755" s="223">
        <v>100989</v>
      </c>
      <c r="B12755" s="7" t="s">
        <v>13194</v>
      </c>
      <c r="C12755" s="60" t="s">
        <v>1183</v>
      </c>
      <c r="D12755" s="61">
        <v>6.12</v>
      </c>
      <c r="E12755" s="224">
        <v>0.2271</v>
      </c>
    </row>
    <row r="12756" spans="1:5" x14ac:dyDescent="0.2">
      <c r="A12756" s="223">
        <v>101467</v>
      </c>
      <c r="B12756" s="7" t="s">
        <v>13195</v>
      </c>
      <c r="C12756" s="60" t="s">
        <v>1183</v>
      </c>
      <c r="D12756" s="61">
        <v>21.34</v>
      </c>
      <c r="E12756" s="224">
        <v>0.29049999999999998</v>
      </c>
    </row>
    <row r="12757" spans="1:5" x14ac:dyDescent="0.2">
      <c r="A12757" s="223">
        <v>106729</v>
      </c>
      <c r="B12757" s="7" t="s">
        <v>13196</v>
      </c>
      <c r="C12757" s="60" t="s">
        <v>1183</v>
      </c>
      <c r="D12757" s="61">
        <v>22.58</v>
      </c>
      <c r="E12757" s="224">
        <v>0.25069999999999998</v>
      </c>
    </row>
    <row r="12758" spans="1:5" x14ac:dyDescent="0.2">
      <c r="A12758" s="223">
        <v>101468</v>
      </c>
      <c r="B12758" s="7" t="s">
        <v>13197</v>
      </c>
      <c r="C12758" s="60" t="s">
        <v>1183</v>
      </c>
      <c r="D12758" s="61">
        <v>19.440000000000001</v>
      </c>
      <c r="E12758" s="224">
        <v>0.28960000000000002</v>
      </c>
    </row>
    <row r="12759" spans="1:5" x14ac:dyDescent="0.2">
      <c r="A12759" s="223">
        <v>106730</v>
      </c>
      <c r="B12759" s="7" t="s">
        <v>13198</v>
      </c>
      <c r="C12759" s="60" t="s">
        <v>1183</v>
      </c>
      <c r="D12759" s="61">
        <v>20</v>
      </c>
      <c r="E12759" s="224">
        <v>0.25</v>
      </c>
    </row>
    <row r="12760" spans="1:5" x14ac:dyDescent="0.2">
      <c r="A12760" s="223">
        <v>101014</v>
      </c>
      <c r="B12760" s="7" t="s">
        <v>13199</v>
      </c>
      <c r="C12760" s="60" t="s">
        <v>1183</v>
      </c>
      <c r="D12760" s="61">
        <v>49.53</v>
      </c>
      <c r="E12760" s="224">
        <v>0.29049999999999998</v>
      </c>
    </row>
    <row r="12761" spans="1:5" x14ac:dyDescent="0.2">
      <c r="A12761" s="223">
        <v>106723</v>
      </c>
      <c r="B12761" s="7" t="s">
        <v>13200</v>
      </c>
      <c r="C12761" s="60" t="s">
        <v>1183</v>
      </c>
      <c r="D12761" s="61">
        <v>55.25</v>
      </c>
      <c r="E12761" s="224">
        <v>0.25030000000000002</v>
      </c>
    </row>
    <row r="12762" spans="1:5" x14ac:dyDescent="0.2">
      <c r="A12762" s="223">
        <v>101015</v>
      </c>
      <c r="B12762" s="7" t="s">
        <v>13201</v>
      </c>
      <c r="C12762" s="60" t="s">
        <v>1183</v>
      </c>
      <c r="D12762" s="61">
        <v>40.590000000000003</v>
      </c>
      <c r="E12762" s="224">
        <v>0.29049999999999998</v>
      </c>
    </row>
    <row r="12763" spans="1:5" x14ac:dyDescent="0.2">
      <c r="A12763" s="223">
        <v>106724</v>
      </c>
      <c r="B12763" s="7" t="s">
        <v>13202</v>
      </c>
      <c r="C12763" s="60" t="s">
        <v>1183</v>
      </c>
      <c r="D12763" s="61">
        <v>44.98</v>
      </c>
      <c r="E12763" s="224">
        <v>0.25030000000000002</v>
      </c>
    </row>
    <row r="12764" spans="1:5" x14ac:dyDescent="0.2">
      <c r="A12764" s="223">
        <v>101463</v>
      </c>
      <c r="B12764" s="7" t="s">
        <v>13203</v>
      </c>
      <c r="C12764" s="60" t="s">
        <v>1183</v>
      </c>
      <c r="D12764" s="61">
        <v>54.26</v>
      </c>
      <c r="E12764" s="224">
        <v>0.29049999999999998</v>
      </c>
    </row>
    <row r="12765" spans="1:5" x14ac:dyDescent="0.2">
      <c r="A12765" s="223">
        <v>106725</v>
      </c>
      <c r="B12765" s="7" t="s">
        <v>13204</v>
      </c>
      <c r="C12765" s="60" t="s">
        <v>1183</v>
      </c>
      <c r="D12765" s="61">
        <v>60.65</v>
      </c>
      <c r="E12765" s="224">
        <v>0.2505</v>
      </c>
    </row>
    <row r="12766" spans="1:5" x14ac:dyDescent="0.2">
      <c r="A12766" s="223">
        <v>101464</v>
      </c>
      <c r="B12766" s="7" t="s">
        <v>13205</v>
      </c>
      <c r="C12766" s="60" t="s">
        <v>1183</v>
      </c>
      <c r="D12766" s="61">
        <v>41.56</v>
      </c>
      <c r="E12766" s="224">
        <v>0.29039999999999999</v>
      </c>
    </row>
    <row r="12767" spans="1:5" x14ac:dyDescent="0.2">
      <c r="A12767" s="223">
        <v>106726</v>
      </c>
      <c r="B12767" s="7" t="s">
        <v>13206</v>
      </c>
      <c r="C12767" s="60" t="s">
        <v>1183</v>
      </c>
      <c r="D12767" s="61">
        <v>46.18</v>
      </c>
      <c r="E12767" s="224">
        <v>0.25030000000000002</v>
      </c>
    </row>
    <row r="12768" spans="1:5" x14ac:dyDescent="0.2">
      <c r="A12768" s="223">
        <v>101465</v>
      </c>
      <c r="B12768" s="7" t="s">
        <v>13207</v>
      </c>
      <c r="C12768" s="60" t="s">
        <v>1183</v>
      </c>
      <c r="D12768" s="61">
        <v>31.63</v>
      </c>
      <c r="E12768" s="224">
        <v>0.29020000000000001</v>
      </c>
    </row>
    <row r="12769" spans="1:5" x14ac:dyDescent="0.2">
      <c r="A12769" s="223">
        <v>106727</v>
      </c>
      <c r="B12769" s="7" t="s">
        <v>13208</v>
      </c>
      <c r="C12769" s="60" t="s">
        <v>1183</v>
      </c>
      <c r="D12769" s="61">
        <v>34.51</v>
      </c>
      <c r="E12769" s="224">
        <v>0.25040000000000001</v>
      </c>
    </row>
    <row r="12770" spans="1:5" x14ac:dyDescent="0.2">
      <c r="A12770" s="223">
        <v>101466</v>
      </c>
      <c r="B12770" s="7" t="s">
        <v>13209</v>
      </c>
      <c r="C12770" s="60" t="s">
        <v>1183</v>
      </c>
      <c r="D12770" s="61">
        <v>25.64</v>
      </c>
      <c r="E12770" s="224">
        <v>0.29020000000000001</v>
      </c>
    </row>
    <row r="12771" spans="1:5" x14ac:dyDescent="0.2">
      <c r="A12771" s="223">
        <v>106728</v>
      </c>
      <c r="B12771" s="7" t="s">
        <v>13210</v>
      </c>
      <c r="C12771" s="60" t="s">
        <v>1183</v>
      </c>
      <c r="D12771" s="61">
        <v>27.74</v>
      </c>
      <c r="E12771" s="224">
        <v>0.25019999999999998</v>
      </c>
    </row>
    <row r="12772" spans="1:5" x14ac:dyDescent="0.2">
      <c r="A12772" s="223">
        <v>101013</v>
      </c>
      <c r="B12772" s="7" t="s">
        <v>13211</v>
      </c>
      <c r="C12772" s="60" t="s">
        <v>1183</v>
      </c>
      <c r="D12772" s="61">
        <v>54.14</v>
      </c>
      <c r="E12772" s="224">
        <v>0.29049999999999998</v>
      </c>
    </row>
    <row r="12773" spans="1:5" x14ac:dyDescent="0.2">
      <c r="A12773" s="223">
        <v>106722</v>
      </c>
      <c r="B12773" s="7" t="s">
        <v>13212</v>
      </c>
      <c r="C12773" s="60" t="s">
        <v>1183</v>
      </c>
      <c r="D12773" s="61">
        <v>60.65</v>
      </c>
      <c r="E12773" s="224">
        <v>0.2505</v>
      </c>
    </row>
    <row r="12774" spans="1:5" x14ac:dyDescent="0.2">
      <c r="A12774" s="223">
        <v>101477</v>
      </c>
      <c r="B12774" s="7" t="s">
        <v>13213</v>
      </c>
      <c r="C12774" s="60" t="s">
        <v>1183</v>
      </c>
      <c r="D12774" s="61">
        <v>15.31</v>
      </c>
      <c r="E12774" s="224">
        <v>0.28939999999999999</v>
      </c>
    </row>
    <row r="12775" spans="1:5" x14ac:dyDescent="0.2">
      <c r="A12775" s="223">
        <v>106742</v>
      </c>
      <c r="B12775" s="7" t="s">
        <v>13214</v>
      </c>
      <c r="C12775" s="60" t="s">
        <v>1183</v>
      </c>
      <c r="D12775" s="61">
        <v>16</v>
      </c>
      <c r="E12775" s="224">
        <v>0.25</v>
      </c>
    </row>
    <row r="12776" spans="1:5" x14ac:dyDescent="0.2">
      <c r="A12776" s="223">
        <v>101478</v>
      </c>
      <c r="B12776" s="7" t="s">
        <v>13215</v>
      </c>
      <c r="C12776" s="60" t="s">
        <v>1183</v>
      </c>
      <c r="D12776" s="61">
        <v>12.93</v>
      </c>
      <c r="E12776" s="224">
        <v>0.28999999999999998</v>
      </c>
    </row>
    <row r="12777" spans="1:5" x14ac:dyDescent="0.2">
      <c r="A12777" s="223">
        <v>106743</v>
      </c>
      <c r="B12777" s="7" t="s">
        <v>13216</v>
      </c>
      <c r="C12777" s="60" t="s">
        <v>1183</v>
      </c>
      <c r="D12777" s="61">
        <v>12.82</v>
      </c>
      <c r="E12777" s="224">
        <v>0.24959999999999999</v>
      </c>
    </row>
    <row r="12778" spans="1:5" x14ac:dyDescent="0.2">
      <c r="A12778" s="223">
        <v>101017</v>
      </c>
      <c r="B12778" s="7" t="s">
        <v>13217</v>
      </c>
      <c r="C12778" s="60" t="s">
        <v>1183</v>
      </c>
      <c r="D12778" s="61">
        <v>35.57</v>
      </c>
      <c r="E12778" s="224">
        <v>0.29039999999999999</v>
      </c>
    </row>
    <row r="12779" spans="1:5" x14ac:dyDescent="0.2">
      <c r="A12779" s="223">
        <v>106732</v>
      </c>
      <c r="B12779" s="7" t="s">
        <v>13218</v>
      </c>
      <c r="C12779" s="60" t="s">
        <v>1183</v>
      </c>
      <c r="D12779" s="61">
        <v>39.19</v>
      </c>
      <c r="E12779" s="224">
        <v>0.25030000000000002</v>
      </c>
    </row>
    <row r="12780" spans="1:5" x14ac:dyDescent="0.2">
      <c r="A12780" s="223">
        <v>101018</v>
      </c>
      <c r="B12780" s="7" t="s">
        <v>13219</v>
      </c>
      <c r="C12780" s="60" t="s">
        <v>1183</v>
      </c>
      <c r="D12780" s="61">
        <v>29.13</v>
      </c>
      <c r="E12780" s="224">
        <v>0.29039999999999999</v>
      </c>
    </row>
    <row r="12781" spans="1:5" x14ac:dyDescent="0.2">
      <c r="A12781" s="223">
        <v>106733</v>
      </c>
      <c r="B12781" s="7" t="s">
        <v>13220</v>
      </c>
      <c r="C12781" s="60" t="s">
        <v>1183</v>
      </c>
      <c r="D12781" s="61">
        <v>31.67</v>
      </c>
      <c r="E12781" s="224">
        <v>0.25040000000000001</v>
      </c>
    </row>
    <row r="12782" spans="1:5" x14ac:dyDescent="0.2">
      <c r="A12782" s="223">
        <v>101469</v>
      </c>
      <c r="B12782" s="7" t="s">
        <v>13221</v>
      </c>
      <c r="C12782" s="60" t="s">
        <v>1183</v>
      </c>
      <c r="D12782" s="61">
        <v>44.34</v>
      </c>
      <c r="E12782" s="224">
        <v>0.29070000000000001</v>
      </c>
    </row>
    <row r="12783" spans="1:5" x14ac:dyDescent="0.2">
      <c r="A12783" s="223">
        <v>106734</v>
      </c>
      <c r="B12783" s="7" t="s">
        <v>13222</v>
      </c>
      <c r="C12783" s="60" t="s">
        <v>1183</v>
      </c>
      <c r="D12783" s="61">
        <v>49.32</v>
      </c>
      <c r="E12783" s="224">
        <v>0.25040000000000001</v>
      </c>
    </row>
    <row r="12784" spans="1:5" x14ac:dyDescent="0.2">
      <c r="A12784" s="223">
        <v>101470</v>
      </c>
      <c r="B12784" s="7" t="s">
        <v>13223</v>
      </c>
      <c r="C12784" s="60" t="s">
        <v>1183</v>
      </c>
      <c r="D12784" s="61">
        <v>35.06</v>
      </c>
      <c r="E12784" s="224">
        <v>0.29039999999999999</v>
      </c>
    </row>
    <row r="12785" spans="1:5" x14ac:dyDescent="0.2">
      <c r="A12785" s="223">
        <v>106735</v>
      </c>
      <c r="B12785" s="7" t="s">
        <v>13224</v>
      </c>
      <c r="C12785" s="60" t="s">
        <v>1183</v>
      </c>
      <c r="D12785" s="61">
        <v>38.61</v>
      </c>
      <c r="E12785" s="224">
        <v>0.2505</v>
      </c>
    </row>
    <row r="12786" spans="1:5" x14ac:dyDescent="0.2">
      <c r="A12786" s="223">
        <v>101471</v>
      </c>
      <c r="B12786" s="7" t="s">
        <v>13225</v>
      </c>
      <c r="C12786" s="60" t="s">
        <v>1183</v>
      </c>
      <c r="D12786" s="61">
        <v>30.01</v>
      </c>
      <c r="E12786" s="224">
        <v>0.29020000000000001</v>
      </c>
    </row>
    <row r="12787" spans="1:5" x14ac:dyDescent="0.2">
      <c r="A12787" s="223">
        <v>106736</v>
      </c>
      <c r="B12787" s="7" t="s">
        <v>13226</v>
      </c>
      <c r="C12787" s="60" t="s">
        <v>1183</v>
      </c>
      <c r="D12787" s="61">
        <v>32.659999999999997</v>
      </c>
      <c r="E12787" s="224">
        <v>0.25019999999999998</v>
      </c>
    </row>
    <row r="12788" spans="1:5" x14ac:dyDescent="0.2">
      <c r="A12788" s="223">
        <v>101472</v>
      </c>
      <c r="B12788" s="7" t="s">
        <v>13227</v>
      </c>
      <c r="C12788" s="60" t="s">
        <v>1183</v>
      </c>
      <c r="D12788" s="61">
        <v>23.23</v>
      </c>
      <c r="E12788" s="224">
        <v>0.29060000000000002</v>
      </c>
    </row>
    <row r="12789" spans="1:5" x14ac:dyDescent="0.2">
      <c r="A12789" s="223">
        <v>106737</v>
      </c>
      <c r="B12789" s="7" t="s">
        <v>13228</v>
      </c>
      <c r="C12789" s="60" t="s">
        <v>1183</v>
      </c>
      <c r="D12789" s="61">
        <v>24.88</v>
      </c>
      <c r="E12789" s="224">
        <v>0.25</v>
      </c>
    </row>
    <row r="12790" spans="1:5" x14ac:dyDescent="0.2">
      <c r="A12790" s="223">
        <v>101473</v>
      </c>
      <c r="B12790" s="7" t="s">
        <v>13229</v>
      </c>
      <c r="C12790" s="60" t="s">
        <v>1183</v>
      </c>
      <c r="D12790" s="61">
        <v>33.659999999999997</v>
      </c>
      <c r="E12790" s="224">
        <v>0.29060000000000002</v>
      </c>
    </row>
    <row r="12791" spans="1:5" x14ac:dyDescent="0.2">
      <c r="A12791" s="223">
        <v>106738</v>
      </c>
      <c r="B12791" s="7" t="s">
        <v>13230</v>
      </c>
      <c r="C12791" s="60" t="s">
        <v>1183</v>
      </c>
      <c r="D12791" s="61">
        <v>36.51</v>
      </c>
      <c r="E12791" s="224">
        <v>0.25059999999999999</v>
      </c>
    </row>
    <row r="12792" spans="1:5" x14ac:dyDescent="0.2">
      <c r="A12792" s="223">
        <v>101474</v>
      </c>
      <c r="B12792" s="7" t="s">
        <v>13231</v>
      </c>
      <c r="C12792" s="60" t="s">
        <v>1183</v>
      </c>
      <c r="D12792" s="61">
        <v>23.93</v>
      </c>
      <c r="E12792" s="224">
        <v>0.29039999999999999</v>
      </c>
    </row>
    <row r="12793" spans="1:5" x14ac:dyDescent="0.2">
      <c r="A12793" s="223">
        <v>106739</v>
      </c>
      <c r="B12793" s="7" t="s">
        <v>13232</v>
      </c>
      <c r="C12793" s="60" t="s">
        <v>1183</v>
      </c>
      <c r="D12793" s="61">
        <v>25.49</v>
      </c>
      <c r="E12793" s="224">
        <v>0.25030000000000002</v>
      </c>
    </row>
    <row r="12794" spans="1:5" x14ac:dyDescent="0.2">
      <c r="A12794" s="223">
        <v>101475</v>
      </c>
      <c r="B12794" s="7" t="s">
        <v>13233</v>
      </c>
      <c r="C12794" s="60" t="s">
        <v>1183</v>
      </c>
      <c r="D12794" s="61">
        <v>21.05</v>
      </c>
      <c r="E12794" s="224">
        <v>0.2903</v>
      </c>
    </row>
    <row r="12795" spans="1:5" x14ac:dyDescent="0.2">
      <c r="A12795" s="223">
        <v>106740</v>
      </c>
      <c r="B12795" s="7" t="s">
        <v>13234</v>
      </c>
      <c r="C12795" s="60" t="s">
        <v>1183</v>
      </c>
      <c r="D12795" s="61">
        <v>21.67</v>
      </c>
      <c r="E12795" s="224">
        <v>0.25009999999999999</v>
      </c>
    </row>
    <row r="12796" spans="1:5" x14ac:dyDescent="0.2">
      <c r="A12796" s="223">
        <v>101476</v>
      </c>
      <c r="B12796" s="7" t="s">
        <v>13235</v>
      </c>
      <c r="C12796" s="60" t="s">
        <v>1183</v>
      </c>
      <c r="D12796" s="61">
        <v>18.670000000000002</v>
      </c>
      <c r="E12796" s="224">
        <v>0.2903</v>
      </c>
    </row>
    <row r="12797" spans="1:5" x14ac:dyDescent="0.2">
      <c r="A12797" s="223">
        <v>106741</v>
      </c>
      <c r="B12797" s="7" t="s">
        <v>13236</v>
      </c>
      <c r="C12797" s="60" t="s">
        <v>1183</v>
      </c>
      <c r="D12797" s="61">
        <v>18.420000000000002</v>
      </c>
      <c r="E12797" s="224">
        <v>0.24970000000000001</v>
      </c>
    </row>
    <row r="12798" spans="1:5" x14ac:dyDescent="0.2">
      <c r="A12798" s="223">
        <v>101016</v>
      </c>
      <c r="B12798" s="7" t="s">
        <v>13237</v>
      </c>
      <c r="C12798" s="60" t="s">
        <v>1183</v>
      </c>
      <c r="D12798" s="61">
        <v>47.08</v>
      </c>
      <c r="E12798" s="224">
        <v>0.29060000000000002</v>
      </c>
    </row>
    <row r="12799" spans="1:5" x14ac:dyDescent="0.2">
      <c r="A12799" s="223">
        <v>106731</v>
      </c>
      <c r="B12799" s="7" t="s">
        <v>13238</v>
      </c>
      <c r="C12799" s="60" t="s">
        <v>1183</v>
      </c>
      <c r="D12799" s="61">
        <v>52.5</v>
      </c>
      <c r="E12799" s="224">
        <v>0.2505</v>
      </c>
    </row>
    <row r="12800" spans="1:5" x14ac:dyDescent="0.2">
      <c r="A12800" s="223">
        <v>101487</v>
      </c>
      <c r="B12800" s="7" t="s">
        <v>13239</v>
      </c>
      <c r="C12800" s="60" t="s">
        <v>1183</v>
      </c>
      <c r="D12800" s="61">
        <v>115.47</v>
      </c>
      <c r="E12800" s="224">
        <v>0.29060000000000002</v>
      </c>
    </row>
    <row r="12801" spans="1:5" x14ac:dyDescent="0.2">
      <c r="A12801" s="223">
        <v>106754</v>
      </c>
      <c r="B12801" s="7" t="s">
        <v>13240</v>
      </c>
      <c r="C12801" s="60" t="s">
        <v>1183</v>
      </c>
      <c r="D12801" s="61">
        <v>118.27</v>
      </c>
      <c r="E12801" s="224">
        <v>0.2505</v>
      </c>
    </row>
    <row r="12802" spans="1:5" x14ac:dyDescent="0.2">
      <c r="A12802" s="223">
        <v>101488</v>
      </c>
      <c r="B12802" s="7" t="s">
        <v>13241</v>
      </c>
      <c r="C12802" s="60" t="s">
        <v>1183</v>
      </c>
      <c r="D12802" s="61">
        <v>99.34</v>
      </c>
      <c r="E12802" s="224">
        <v>0.29060000000000002</v>
      </c>
    </row>
    <row r="12803" spans="1:5" x14ac:dyDescent="0.2">
      <c r="A12803" s="223">
        <v>106755</v>
      </c>
      <c r="B12803" s="7" t="s">
        <v>13242</v>
      </c>
      <c r="C12803" s="60" t="s">
        <v>1183</v>
      </c>
      <c r="D12803" s="61">
        <v>97.41</v>
      </c>
      <c r="E12803" s="224">
        <v>0.25059999999999999</v>
      </c>
    </row>
    <row r="12804" spans="1:5" x14ac:dyDescent="0.2">
      <c r="A12804" s="223">
        <v>101480</v>
      </c>
      <c r="B12804" s="7" t="s">
        <v>13243</v>
      </c>
      <c r="C12804" s="60" t="s">
        <v>1183</v>
      </c>
      <c r="D12804" s="61">
        <v>79.739999999999995</v>
      </c>
      <c r="E12804" s="224">
        <v>0.29070000000000001</v>
      </c>
    </row>
    <row r="12805" spans="1:5" x14ac:dyDescent="0.2">
      <c r="A12805" s="223">
        <v>106747</v>
      </c>
      <c r="B12805" s="7" t="s">
        <v>13244</v>
      </c>
      <c r="C12805" s="60" t="s">
        <v>1183</v>
      </c>
      <c r="D12805" s="61">
        <v>90.37</v>
      </c>
      <c r="E12805" s="224">
        <v>0.2505</v>
      </c>
    </row>
    <row r="12806" spans="1:5" x14ac:dyDescent="0.2">
      <c r="A12806" s="223">
        <v>101481</v>
      </c>
      <c r="B12806" s="7" t="s">
        <v>13245</v>
      </c>
      <c r="C12806" s="60" t="s">
        <v>1183</v>
      </c>
      <c r="D12806" s="61">
        <v>57.44</v>
      </c>
      <c r="E12806" s="224">
        <v>0.29070000000000001</v>
      </c>
    </row>
    <row r="12807" spans="1:5" x14ac:dyDescent="0.2">
      <c r="A12807" s="223">
        <v>106748</v>
      </c>
      <c r="B12807" s="7" t="s">
        <v>13246</v>
      </c>
      <c r="C12807" s="60" t="s">
        <v>1183</v>
      </c>
      <c r="D12807" s="61">
        <v>64.53</v>
      </c>
      <c r="E12807" s="224">
        <v>0.25040000000000001</v>
      </c>
    </row>
    <row r="12808" spans="1:5" x14ac:dyDescent="0.2">
      <c r="A12808" s="223">
        <v>101482</v>
      </c>
      <c r="B12808" s="7" t="s">
        <v>13247</v>
      </c>
      <c r="C12808" s="60" t="s">
        <v>1183</v>
      </c>
      <c r="D12808" s="61">
        <v>42.78</v>
      </c>
      <c r="E12808" s="224">
        <v>0.2903</v>
      </c>
    </row>
    <row r="12809" spans="1:5" x14ac:dyDescent="0.2">
      <c r="A12809" s="223">
        <v>106749</v>
      </c>
      <c r="B12809" s="7" t="s">
        <v>13248</v>
      </c>
      <c r="C12809" s="60" t="s">
        <v>1183</v>
      </c>
      <c r="D12809" s="61">
        <v>47.46</v>
      </c>
      <c r="E12809" s="224">
        <v>0.2505</v>
      </c>
    </row>
    <row r="12810" spans="1:5" x14ac:dyDescent="0.2">
      <c r="A12810" s="223">
        <v>101483</v>
      </c>
      <c r="B12810" s="7" t="s">
        <v>13249</v>
      </c>
      <c r="C12810" s="60" t="s">
        <v>1183</v>
      </c>
      <c r="D12810" s="61">
        <v>44.41</v>
      </c>
      <c r="E12810" s="224">
        <v>0.29049999999999998</v>
      </c>
    </row>
    <row r="12811" spans="1:5" x14ac:dyDescent="0.2">
      <c r="A12811" s="223">
        <v>106750</v>
      </c>
      <c r="B12811" s="7" t="s">
        <v>13250</v>
      </c>
      <c r="C12811" s="60" t="s">
        <v>1183</v>
      </c>
      <c r="D12811" s="61">
        <v>49.41</v>
      </c>
      <c r="E12811" s="224">
        <v>0.25040000000000001</v>
      </c>
    </row>
    <row r="12812" spans="1:5" x14ac:dyDescent="0.2">
      <c r="A12812" s="223">
        <v>101484</v>
      </c>
      <c r="B12812" s="7" t="s">
        <v>13251</v>
      </c>
      <c r="C12812" s="60" t="s">
        <v>1183</v>
      </c>
      <c r="D12812" s="61">
        <v>231.46</v>
      </c>
      <c r="E12812" s="224">
        <v>0.29070000000000001</v>
      </c>
    </row>
    <row r="12813" spans="1:5" x14ac:dyDescent="0.2">
      <c r="A12813" s="223">
        <v>106751</v>
      </c>
      <c r="B12813" s="7" t="s">
        <v>13252</v>
      </c>
      <c r="C12813" s="60" t="s">
        <v>1183</v>
      </c>
      <c r="D12813" s="61">
        <v>258.47000000000003</v>
      </c>
      <c r="E12813" s="224">
        <v>0.25059999999999999</v>
      </c>
    </row>
    <row r="12814" spans="1:5" x14ac:dyDescent="0.2">
      <c r="A12814" s="223">
        <v>101485</v>
      </c>
      <c r="B12814" s="7" t="s">
        <v>13253</v>
      </c>
      <c r="C12814" s="60" t="s">
        <v>1183</v>
      </c>
      <c r="D12814" s="61">
        <v>176.67</v>
      </c>
      <c r="E12814" s="224">
        <v>0.29070000000000001</v>
      </c>
    </row>
    <row r="12815" spans="1:5" x14ac:dyDescent="0.2">
      <c r="A12815" s="223">
        <v>106752</v>
      </c>
      <c r="B12815" s="7" t="s">
        <v>13254</v>
      </c>
      <c r="C12815" s="60" t="s">
        <v>1183</v>
      </c>
      <c r="D12815" s="61">
        <v>190.56</v>
      </c>
      <c r="E12815" s="224">
        <v>0.25059999999999999</v>
      </c>
    </row>
    <row r="12816" spans="1:5" x14ac:dyDescent="0.2">
      <c r="A12816" s="223">
        <v>101486</v>
      </c>
      <c r="B12816" s="7" t="s">
        <v>13255</v>
      </c>
      <c r="C12816" s="60" t="s">
        <v>1183</v>
      </c>
      <c r="D12816" s="61">
        <v>157.72</v>
      </c>
      <c r="E12816" s="224">
        <v>0.29060000000000002</v>
      </c>
    </row>
    <row r="12817" spans="1:5" x14ac:dyDescent="0.2">
      <c r="A12817" s="223">
        <v>106753</v>
      </c>
      <c r="B12817" s="7" t="s">
        <v>13256</v>
      </c>
      <c r="C12817" s="60" t="s">
        <v>1183</v>
      </c>
      <c r="D12817" s="61">
        <v>160.72</v>
      </c>
      <c r="E12817" s="224">
        <v>0.25059999999999999</v>
      </c>
    </row>
    <row r="12818" spans="1:5" x14ac:dyDescent="0.2">
      <c r="A12818" s="223">
        <v>101006</v>
      </c>
      <c r="B12818" s="7" t="s">
        <v>13257</v>
      </c>
      <c r="C12818" s="60" t="s">
        <v>24</v>
      </c>
      <c r="D12818" s="61">
        <v>25.18</v>
      </c>
      <c r="E12818" s="224">
        <v>0.1052</v>
      </c>
    </row>
    <row r="12819" spans="1:5" x14ac:dyDescent="0.2">
      <c r="A12819" s="223">
        <v>106707</v>
      </c>
      <c r="B12819" s="7" t="s">
        <v>13258</v>
      </c>
      <c r="C12819" s="60" t="s">
        <v>24</v>
      </c>
      <c r="D12819" s="61">
        <v>20.11</v>
      </c>
      <c r="E12819" s="224">
        <v>0.1174</v>
      </c>
    </row>
    <row r="12820" spans="1:5" x14ac:dyDescent="0.2">
      <c r="A12820" s="223">
        <v>101005</v>
      </c>
      <c r="B12820" s="7" t="s">
        <v>13259</v>
      </c>
      <c r="C12820" s="60" t="s">
        <v>24</v>
      </c>
      <c r="D12820" s="61">
        <v>25.41</v>
      </c>
      <c r="E12820" s="224">
        <v>0.13139999999999999</v>
      </c>
    </row>
    <row r="12821" spans="1:5" x14ac:dyDescent="0.2">
      <c r="A12821" s="223">
        <v>106757</v>
      </c>
      <c r="B12821" s="7" t="s">
        <v>13260</v>
      </c>
      <c r="C12821" s="60" t="s">
        <v>1183</v>
      </c>
      <c r="D12821" s="61">
        <v>104.65</v>
      </c>
      <c r="E12821" s="224">
        <v>0.25719999999999998</v>
      </c>
    </row>
    <row r="12822" spans="1:5" x14ac:dyDescent="0.2">
      <c r="A12822" s="223">
        <v>106713</v>
      </c>
      <c r="B12822" s="7" t="s">
        <v>13261</v>
      </c>
      <c r="C12822" s="60" t="s">
        <v>1183</v>
      </c>
      <c r="D12822" s="61">
        <v>83.34</v>
      </c>
      <c r="E12822" s="224">
        <v>0.32890000000000003</v>
      </c>
    </row>
    <row r="12823" spans="1:5" x14ac:dyDescent="0.2">
      <c r="A12823" s="223">
        <v>106758</v>
      </c>
      <c r="B12823" s="7" t="s">
        <v>13262</v>
      </c>
      <c r="C12823" s="60" t="s">
        <v>1183</v>
      </c>
      <c r="D12823" s="61">
        <v>75.56</v>
      </c>
      <c r="E12823" s="224">
        <v>0.2571</v>
      </c>
    </row>
    <row r="12824" spans="1:5" x14ac:dyDescent="0.2">
      <c r="A12824" s="223">
        <v>106714</v>
      </c>
      <c r="B12824" s="7" t="s">
        <v>13263</v>
      </c>
      <c r="C12824" s="60" t="s">
        <v>1183</v>
      </c>
      <c r="D12824" s="61">
        <v>60.59</v>
      </c>
      <c r="E12824" s="224">
        <v>0.32890000000000003</v>
      </c>
    </row>
    <row r="12825" spans="1:5" x14ac:dyDescent="0.2">
      <c r="A12825" s="223">
        <v>106759</v>
      </c>
      <c r="B12825" s="7" t="s">
        <v>13264</v>
      </c>
      <c r="C12825" s="60" t="s">
        <v>1183</v>
      </c>
      <c r="D12825" s="61">
        <v>43.57</v>
      </c>
      <c r="E12825" s="224">
        <v>0.25729999999999997</v>
      </c>
    </row>
    <row r="12826" spans="1:5" x14ac:dyDescent="0.2">
      <c r="A12826" s="223">
        <v>106715</v>
      </c>
      <c r="B12826" s="7" t="s">
        <v>13265</v>
      </c>
      <c r="C12826" s="60" t="s">
        <v>1183</v>
      </c>
      <c r="D12826" s="61">
        <v>35.57</v>
      </c>
      <c r="E12826" s="224">
        <v>0.3286</v>
      </c>
    </row>
    <row r="12827" spans="1:5" x14ac:dyDescent="0.2">
      <c r="A12827" s="223">
        <v>106762</v>
      </c>
      <c r="B12827" s="7" t="s">
        <v>13266</v>
      </c>
      <c r="C12827" s="60" t="s">
        <v>1183</v>
      </c>
      <c r="D12827" s="61">
        <v>297.13</v>
      </c>
      <c r="E12827" s="224">
        <v>0.25729999999999997</v>
      </c>
    </row>
    <row r="12828" spans="1:5" x14ac:dyDescent="0.2">
      <c r="A12828" s="223">
        <v>106718</v>
      </c>
      <c r="B12828" s="7" t="s">
        <v>13267</v>
      </c>
      <c r="C12828" s="60" t="s">
        <v>1183</v>
      </c>
      <c r="D12828" s="61">
        <v>233.9</v>
      </c>
      <c r="E12828" s="224">
        <v>0.32900000000000001</v>
      </c>
    </row>
    <row r="12829" spans="1:5" x14ac:dyDescent="0.2">
      <c r="A12829" s="223">
        <v>106761</v>
      </c>
      <c r="B12829" s="7" t="s">
        <v>13268</v>
      </c>
      <c r="C12829" s="60" t="s">
        <v>1183</v>
      </c>
      <c r="D12829" s="61">
        <v>370.7</v>
      </c>
      <c r="E12829" s="224">
        <v>0.25729999999999997</v>
      </c>
    </row>
    <row r="12830" spans="1:5" x14ac:dyDescent="0.2">
      <c r="A12830" s="223">
        <v>106717</v>
      </c>
      <c r="B12830" s="7" t="s">
        <v>13269</v>
      </c>
      <c r="C12830" s="60" t="s">
        <v>1183</v>
      </c>
      <c r="D12830" s="61">
        <v>291.44</v>
      </c>
      <c r="E12830" s="224">
        <v>0.32900000000000001</v>
      </c>
    </row>
    <row r="12831" spans="1:5" x14ac:dyDescent="0.2">
      <c r="A12831" s="223">
        <v>106760</v>
      </c>
      <c r="B12831" s="7" t="s">
        <v>13270</v>
      </c>
      <c r="C12831" s="60" t="s">
        <v>1183</v>
      </c>
      <c r="D12831" s="61">
        <v>149.99</v>
      </c>
      <c r="E12831" s="224">
        <v>0.25729999999999997</v>
      </c>
    </row>
    <row r="12832" spans="1:5" x14ac:dyDescent="0.2">
      <c r="A12832" s="223">
        <v>106716</v>
      </c>
      <c r="B12832" s="7" t="s">
        <v>13271</v>
      </c>
      <c r="C12832" s="60" t="s">
        <v>1183</v>
      </c>
      <c r="D12832" s="61">
        <v>118.81</v>
      </c>
      <c r="E12832" s="224">
        <v>0.32900000000000001</v>
      </c>
    </row>
    <row r="12833" spans="1:5" x14ac:dyDescent="0.2">
      <c r="A12833" s="223">
        <v>106756</v>
      </c>
      <c r="B12833" s="7" t="s">
        <v>13272</v>
      </c>
      <c r="C12833" s="60" t="s">
        <v>1183</v>
      </c>
      <c r="D12833" s="61">
        <v>342.16</v>
      </c>
      <c r="E12833" s="224">
        <v>0.25740000000000002</v>
      </c>
    </row>
    <row r="12834" spans="1:5" x14ac:dyDescent="0.2">
      <c r="A12834" s="223">
        <v>106712</v>
      </c>
      <c r="B12834" s="7" t="s">
        <v>13273</v>
      </c>
      <c r="C12834" s="60" t="s">
        <v>1183</v>
      </c>
      <c r="D12834" s="61">
        <v>269.12</v>
      </c>
      <c r="E12834" s="224">
        <v>0.3291</v>
      </c>
    </row>
    <row r="12835" spans="1:5" x14ac:dyDescent="0.2">
      <c r="A12835" s="223">
        <v>106745</v>
      </c>
      <c r="B12835" s="7" t="s">
        <v>13274</v>
      </c>
      <c r="C12835" s="60" t="s">
        <v>1183</v>
      </c>
      <c r="D12835" s="61">
        <v>486.98</v>
      </c>
      <c r="E12835" s="224">
        <v>0.31369999999999998</v>
      </c>
    </row>
    <row r="12836" spans="1:5" x14ac:dyDescent="0.2">
      <c r="A12836" s="223">
        <v>102568</v>
      </c>
      <c r="B12836" s="7" t="s">
        <v>13275</v>
      </c>
      <c r="C12836" s="60" t="s">
        <v>1183</v>
      </c>
      <c r="D12836" s="61">
        <v>390.59</v>
      </c>
      <c r="E12836" s="224">
        <v>0.39269999999999999</v>
      </c>
    </row>
    <row r="12837" spans="1:5" x14ac:dyDescent="0.2">
      <c r="A12837" s="223">
        <v>106746</v>
      </c>
      <c r="B12837" s="7" t="s">
        <v>13276</v>
      </c>
      <c r="C12837" s="60" t="s">
        <v>1183</v>
      </c>
      <c r="D12837" s="61">
        <v>284.43</v>
      </c>
      <c r="E12837" s="224">
        <v>0.31369999999999998</v>
      </c>
    </row>
    <row r="12838" spans="1:5" x14ac:dyDescent="0.2">
      <c r="A12838" s="223">
        <v>101479</v>
      </c>
      <c r="B12838" s="7" t="s">
        <v>13277</v>
      </c>
      <c r="C12838" s="60" t="s">
        <v>1183</v>
      </c>
      <c r="D12838" s="61">
        <v>228.83</v>
      </c>
      <c r="E12838" s="224">
        <v>0.39269999999999999</v>
      </c>
    </row>
    <row r="12839" spans="1:5" x14ac:dyDescent="0.2">
      <c r="A12839" s="223">
        <v>106744</v>
      </c>
      <c r="B12839" s="7" t="s">
        <v>13278</v>
      </c>
      <c r="C12839" s="60" t="s">
        <v>1183</v>
      </c>
      <c r="D12839" s="61">
        <v>984.71</v>
      </c>
      <c r="E12839" s="224">
        <v>0.31369999999999998</v>
      </c>
    </row>
    <row r="12840" spans="1:5" x14ac:dyDescent="0.2">
      <c r="A12840" s="223">
        <v>101019</v>
      </c>
      <c r="B12840" s="7" t="s">
        <v>13279</v>
      </c>
      <c r="C12840" s="60" t="s">
        <v>1183</v>
      </c>
      <c r="D12840" s="61">
        <v>788.1</v>
      </c>
      <c r="E12840" s="224">
        <v>0.39269999999999999</v>
      </c>
    </row>
    <row r="12841" spans="1:5" x14ac:dyDescent="0.2">
      <c r="A12841" s="223">
        <v>106763</v>
      </c>
      <c r="B12841" s="7" t="s">
        <v>13280</v>
      </c>
      <c r="C12841" s="60" t="s">
        <v>1183</v>
      </c>
      <c r="D12841" s="61">
        <v>93.96</v>
      </c>
      <c r="E12841" s="224">
        <v>0.3165</v>
      </c>
    </row>
    <row r="12842" spans="1:5" x14ac:dyDescent="0.2">
      <c r="A12842" s="223">
        <v>106719</v>
      </c>
      <c r="B12842" s="7" t="s">
        <v>13281</v>
      </c>
      <c r="C12842" s="60" t="s">
        <v>1183</v>
      </c>
      <c r="D12842" s="61">
        <v>82.35</v>
      </c>
      <c r="E12842" s="224">
        <v>0.37280000000000002</v>
      </c>
    </row>
    <row r="12843" spans="1:5" x14ac:dyDescent="0.2">
      <c r="A12843" s="223">
        <v>100938</v>
      </c>
      <c r="B12843" s="7" t="s">
        <v>13282</v>
      </c>
      <c r="C12843" s="60" t="s">
        <v>11811</v>
      </c>
      <c r="D12843" s="61">
        <v>8.02</v>
      </c>
      <c r="E12843" s="224">
        <v>0.1234</v>
      </c>
    </row>
    <row r="12844" spans="1:5" x14ac:dyDescent="0.2">
      <c r="A12844" s="223">
        <v>100942</v>
      </c>
      <c r="B12844" s="7" t="s">
        <v>13283</v>
      </c>
      <c r="C12844" s="60" t="s">
        <v>11909</v>
      </c>
      <c r="D12844" s="61">
        <v>5.34</v>
      </c>
      <c r="E12844" s="224">
        <v>0.1236</v>
      </c>
    </row>
    <row r="12845" spans="1:5" x14ac:dyDescent="0.2">
      <c r="A12845" s="223">
        <v>93588</v>
      </c>
      <c r="B12845" s="7" t="s">
        <v>13284</v>
      </c>
      <c r="C12845" s="60" t="s">
        <v>11811</v>
      </c>
      <c r="D12845" s="61">
        <v>4</v>
      </c>
      <c r="E12845" s="224">
        <v>0.1225</v>
      </c>
    </row>
    <row r="12846" spans="1:5" x14ac:dyDescent="0.2">
      <c r="A12846" s="223">
        <v>93594</v>
      </c>
      <c r="B12846" s="7" t="s">
        <v>13285</v>
      </c>
      <c r="C12846" s="60" t="s">
        <v>11909</v>
      </c>
      <c r="D12846" s="61">
        <v>2.66</v>
      </c>
      <c r="E12846" s="224">
        <v>0.1241</v>
      </c>
    </row>
    <row r="12847" spans="1:5" x14ac:dyDescent="0.2">
      <c r="A12847" s="223">
        <v>93589</v>
      </c>
      <c r="B12847" s="7" t="s">
        <v>13286</v>
      </c>
      <c r="C12847" s="60" t="s">
        <v>11811</v>
      </c>
      <c r="D12847" s="61">
        <v>3.05</v>
      </c>
      <c r="E12847" s="224">
        <v>0.12130000000000001</v>
      </c>
    </row>
    <row r="12848" spans="1:5" x14ac:dyDescent="0.2">
      <c r="A12848" s="223">
        <v>93595</v>
      </c>
      <c r="B12848" s="7" t="s">
        <v>13287</v>
      </c>
      <c r="C12848" s="60" t="s">
        <v>11909</v>
      </c>
      <c r="D12848" s="61">
        <v>2.0299999999999998</v>
      </c>
      <c r="E12848" s="224">
        <v>0.1182</v>
      </c>
    </row>
    <row r="12849" spans="1:5" x14ac:dyDescent="0.2">
      <c r="A12849" s="223">
        <v>93590</v>
      </c>
      <c r="B12849" s="7" t="s">
        <v>13288</v>
      </c>
      <c r="C12849" s="60" t="s">
        <v>11811</v>
      </c>
      <c r="D12849" s="61">
        <v>1.06</v>
      </c>
      <c r="E12849" s="224">
        <v>0.1132</v>
      </c>
    </row>
    <row r="12850" spans="1:5" x14ac:dyDescent="0.2">
      <c r="A12850" s="223">
        <v>93596</v>
      </c>
      <c r="B12850" s="7" t="s">
        <v>13289</v>
      </c>
      <c r="C12850" s="60" t="s">
        <v>11909</v>
      </c>
      <c r="D12850" s="61">
        <v>0.7</v>
      </c>
      <c r="E12850" s="224">
        <v>0.1143</v>
      </c>
    </row>
    <row r="12851" spans="1:5" x14ac:dyDescent="0.2">
      <c r="A12851" s="223">
        <v>95875</v>
      </c>
      <c r="B12851" s="7" t="s">
        <v>13290</v>
      </c>
      <c r="C12851" s="60" t="s">
        <v>11811</v>
      </c>
      <c r="D12851" s="61">
        <v>2.79</v>
      </c>
      <c r="E12851" s="224">
        <v>0.12189999999999999</v>
      </c>
    </row>
    <row r="12852" spans="1:5" x14ac:dyDescent="0.2">
      <c r="A12852" s="223">
        <v>95878</v>
      </c>
      <c r="B12852" s="7" t="s">
        <v>13291</v>
      </c>
      <c r="C12852" s="60" t="s">
        <v>11909</v>
      </c>
      <c r="D12852" s="61">
        <v>1.86</v>
      </c>
      <c r="E12852" s="224">
        <v>0.1183</v>
      </c>
    </row>
    <row r="12853" spans="1:5" x14ac:dyDescent="0.2">
      <c r="A12853" s="223">
        <v>100943</v>
      </c>
      <c r="B12853" s="7" t="s">
        <v>13292</v>
      </c>
      <c r="C12853" s="60" t="s">
        <v>11909</v>
      </c>
      <c r="D12853" s="61">
        <v>4.66</v>
      </c>
      <c r="E12853" s="224">
        <v>0.1009</v>
      </c>
    </row>
    <row r="12854" spans="1:5" x14ac:dyDescent="0.2">
      <c r="A12854" s="223">
        <v>100939</v>
      </c>
      <c r="B12854" s="7" t="s">
        <v>13293</v>
      </c>
      <c r="C12854" s="60" t="s">
        <v>11811</v>
      </c>
      <c r="D12854" s="61">
        <v>6.99</v>
      </c>
      <c r="E12854" s="224">
        <v>0.1016</v>
      </c>
    </row>
    <row r="12855" spans="1:5" x14ac:dyDescent="0.2">
      <c r="A12855" s="223">
        <v>93591</v>
      </c>
      <c r="B12855" s="7" t="s">
        <v>13294</v>
      </c>
      <c r="C12855" s="60" t="s">
        <v>11811</v>
      </c>
      <c r="D12855" s="61">
        <v>3.49</v>
      </c>
      <c r="E12855" s="224">
        <v>0.1003</v>
      </c>
    </row>
    <row r="12856" spans="1:5" x14ac:dyDescent="0.2">
      <c r="A12856" s="223">
        <v>93597</v>
      </c>
      <c r="B12856" s="7" t="s">
        <v>13295</v>
      </c>
      <c r="C12856" s="60" t="s">
        <v>11909</v>
      </c>
      <c r="D12856" s="61">
        <v>2.3199999999999998</v>
      </c>
      <c r="E12856" s="224">
        <v>9.9099999999999994E-2</v>
      </c>
    </row>
    <row r="12857" spans="1:5" x14ac:dyDescent="0.2">
      <c r="A12857" s="223">
        <v>93592</v>
      </c>
      <c r="B12857" s="7" t="s">
        <v>13296</v>
      </c>
      <c r="C12857" s="60" t="s">
        <v>11811</v>
      </c>
      <c r="D12857" s="61">
        <v>2.65</v>
      </c>
      <c r="E12857" s="224">
        <v>9.8100000000000007E-2</v>
      </c>
    </row>
    <row r="12858" spans="1:5" x14ac:dyDescent="0.2">
      <c r="A12858" s="223">
        <v>93598</v>
      </c>
      <c r="B12858" s="7" t="s">
        <v>13297</v>
      </c>
      <c r="C12858" s="60" t="s">
        <v>11909</v>
      </c>
      <c r="D12858" s="61">
        <v>1.77</v>
      </c>
      <c r="E12858" s="224">
        <v>9.6000000000000002E-2</v>
      </c>
    </row>
    <row r="12859" spans="1:5" x14ac:dyDescent="0.2">
      <c r="A12859" s="223">
        <v>93593</v>
      </c>
      <c r="B12859" s="7" t="s">
        <v>13298</v>
      </c>
      <c r="C12859" s="60" t="s">
        <v>11811</v>
      </c>
      <c r="D12859" s="61">
        <v>0.92</v>
      </c>
      <c r="E12859" s="224">
        <v>8.6999999999999994E-2</v>
      </c>
    </row>
    <row r="12860" spans="1:5" x14ac:dyDescent="0.2">
      <c r="A12860" s="223">
        <v>93599</v>
      </c>
      <c r="B12860" s="7" t="s">
        <v>13299</v>
      </c>
      <c r="C12860" s="60" t="s">
        <v>11909</v>
      </c>
      <c r="D12860" s="61">
        <v>0.61</v>
      </c>
      <c r="E12860" s="224">
        <v>8.2000000000000003E-2</v>
      </c>
    </row>
    <row r="12861" spans="1:5" x14ac:dyDescent="0.2">
      <c r="A12861" s="223">
        <v>95876</v>
      </c>
      <c r="B12861" s="7" t="s">
        <v>13300</v>
      </c>
      <c r="C12861" s="60" t="s">
        <v>11811</v>
      </c>
      <c r="D12861" s="61">
        <v>2.42</v>
      </c>
      <c r="E12861" s="224">
        <v>9.9199999999999997E-2</v>
      </c>
    </row>
    <row r="12862" spans="1:5" x14ac:dyDescent="0.2">
      <c r="A12862" s="223">
        <v>95879</v>
      </c>
      <c r="B12862" s="7" t="s">
        <v>13301</v>
      </c>
      <c r="C12862" s="60" t="s">
        <v>11909</v>
      </c>
      <c r="D12862" s="61">
        <v>1.62</v>
      </c>
      <c r="E12862" s="224">
        <v>9.8799999999999999E-2</v>
      </c>
    </row>
    <row r="12863" spans="1:5" x14ac:dyDescent="0.2">
      <c r="A12863" s="223">
        <v>100940</v>
      </c>
      <c r="B12863" s="7" t="s">
        <v>13302</v>
      </c>
      <c r="C12863" s="60" t="s">
        <v>11811</v>
      </c>
      <c r="D12863" s="61">
        <v>5.98</v>
      </c>
      <c r="E12863" s="224">
        <v>9.1999999999999998E-2</v>
      </c>
    </row>
    <row r="12864" spans="1:5" x14ac:dyDescent="0.2">
      <c r="A12864" s="223">
        <v>100944</v>
      </c>
      <c r="B12864" s="7" t="s">
        <v>13303</v>
      </c>
      <c r="C12864" s="60" t="s">
        <v>11909</v>
      </c>
      <c r="D12864" s="61">
        <v>3.98</v>
      </c>
      <c r="E12864" s="224">
        <v>9.0499999999999997E-2</v>
      </c>
    </row>
    <row r="12865" spans="1:5" x14ac:dyDescent="0.2">
      <c r="A12865" s="223">
        <v>95425</v>
      </c>
      <c r="B12865" s="7" t="s">
        <v>13304</v>
      </c>
      <c r="C12865" s="60" t="s">
        <v>11811</v>
      </c>
      <c r="D12865" s="61">
        <v>2.98</v>
      </c>
      <c r="E12865" s="224">
        <v>9.06E-2</v>
      </c>
    </row>
    <row r="12866" spans="1:5" x14ac:dyDescent="0.2">
      <c r="A12866" s="223">
        <v>95428</v>
      </c>
      <c r="B12866" s="7" t="s">
        <v>13305</v>
      </c>
      <c r="C12866" s="60" t="s">
        <v>11909</v>
      </c>
      <c r="D12866" s="61">
        <v>1.98</v>
      </c>
      <c r="E12866" s="224">
        <v>9.0899999999999995E-2</v>
      </c>
    </row>
    <row r="12867" spans="1:5" x14ac:dyDescent="0.2">
      <c r="A12867" s="223">
        <v>95426</v>
      </c>
      <c r="B12867" s="7" t="s">
        <v>13306</v>
      </c>
      <c r="C12867" s="60" t="s">
        <v>11811</v>
      </c>
      <c r="D12867" s="61">
        <v>2.27</v>
      </c>
      <c r="E12867" s="224">
        <v>8.8099999999999998E-2</v>
      </c>
    </row>
    <row r="12868" spans="1:5" x14ac:dyDescent="0.2">
      <c r="A12868" s="223">
        <v>95429</v>
      </c>
      <c r="B12868" s="7" t="s">
        <v>13307</v>
      </c>
      <c r="C12868" s="60" t="s">
        <v>11909</v>
      </c>
      <c r="D12868" s="61">
        <v>1.51</v>
      </c>
      <c r="E12868" s="224">
        <v>8.6099999999999996E-2</v>
      </c>
    </row>
    <row r="12869" spans="1:5" x14ac:dyDescent="0.2">
      <c r="A12869" s="223">
        <v>95427</v>
      </c>
      <c r="B12869" s="7" t="s">
        <v>13308</v>
      </c>
      <c r="C12869" s="60" t="s">
        <v>11811</v>
      </c>
      <c r="D12869" s="61">
        <v>0.79</v>
      </c>
      <c r="E12869" s="224">
        <v>8.8599999999999998E-2</v>
      </c>
    </row>
    <row r="12870" spans="1:5" x14ac:dyDescent="0.2">
      <c r="A12870" s="223">
        <v>95430</v>
      </c>
      <c r="B12870" s="7" t="s">
        <v>13309</v>
      </c>
      <c r="C12870" s="60" t="s">
        <v>11909</v>
      </c>
      <c r="D12870" s="61">
        <v>0.52</v>
      </c>
      <c r="E12870" s="224">
        <v>7.6899999999999996E-2</v>
      </c>
    </row>
    <row r="12871" spans="1:5" x14ac:dyDescent="0.2">
      <c r="A12871" s="223">
        <v>95877</v>
      </c>
      <c r="B12871" s="7" t="s">
        <v>13310</v>
      </c>
      <c r="C12871" s="60" t="s">
        <v>11811</v>
      </c>
      <c r="D12871" s="61">
        <v>2.0699999999999998</v>
      </c>
      <c r="E12871" s="224">
        <v>9.1800000000000007E-2</v>
      </c>
    </row>
    <row r="12872" spans="1:5" x14ac:dyDescent="0.2">
      <c r="A12872" s="223">
        <v>95880</v>
      </c>
      <c r="B12872" s="7" t="s">
        <v>13311</v>
      </c>
      <c r="C12872" s="60" t="s">
        <v>11909</v>
      </c>
      <c r="D12872" s="61">
        <v>1.38</v>
      </c>
      <c r="E12872" s="224">
        <v>8.6999999999999994E-2</v>
      </c>
    </row>
    <row r="12873" spans="1:5" x14ac:dyDescent="0.2">
      <c r="A12873" s="223">
        <v>100937</v>
      </c>
      <c r="B12873" s="7" t="s">
        <v>13312</v>
      </c>
      <c r="C12873" s="60" t="s">
        <v>11811</v>
      </c>
      <c r="D12873" s="61">
        <v>9.6</v>
      </c>
      <c r="E12873" s="224">
        <v>0.1729</v>
      </c>
    </row>
    <row r="12874" spans="1:5" x14ac:dyDescent="0.2">
      <c r="A12874" s="223">
        <v>100941</v>
      </c>
      <c r="B12874" s="7" t="s">
        <v>13313</v>
      </c>
      <c r="C12874" s="60" t="s">
        <v>11909</v>
      </c>
      <c r="D12874" s="61">
        <v>6.4</v>
      </c>
      <c r="E12874" s="224">
        <v>0.1719</v>
      </c>
    </row>
    <row r="12875" spans="1:5" x14ac:dyDescent="0.2">
      <c r="A12875" s="223">
        <v>97912</v>
      </c>
      <c r="B12875" s="7" t="s">
        <v>13314</v>
      </c>
      <c r="C12875" s="60" t="s">
        <v>11811</v>
      </c>
      <c r="D12875" s="61">
        <v>4.79</v>
      </c>
      <c r="E12875" s="224">
        <v>0.17119999999999999</v>
      </c>
    </row>
    <row r="12876" spans="1:5" x14ac:dyDescent="0.2">
      <c r="A12876" s="223">
        <v>97916</v>
      </c>
      <c r="B12876" s="7" t="s">
        <v>13315</v>
      </c>
      <c r="C12876" s="60" t="s">
        <v>11909</v>
      </c>
      <c r="D12876" s="61">
        <v>3.2</v>
      </c>
      <c r="E12876" s="224">
        <v>0.1719</v>
      </c>
    </row>
    <row r="12877" spans="1:5" x14ac:dyDescent="0.2">
      <c r="A12877" s="223">
        <v>97913</v>
      </c>
      <c r="B12877" s="7" t="s">
        <v>13316</v>
      </c>
      <c r="C12877" s="60" t="s">
        <v>11811</v>
      </c>
      <c r="D12877" s="61">
        <v>3.65</v>
      </c>
      <c r="E12877" s="224">
        <v>0.1726</v>
      </c>
    </row>
    <row r="12878" spans="1:5" x14ac:dyDescent="0.2">
      <c r="A12878" s="223">
        <v>97917</v>
      </c>
      <c r="B12878" s="7" t="s">
        <v>13317</v>
      </c>
      <c r="C12878" s="60" t="s">
        <v>11909</v>
      </c>
      <c r="D12878" s="61">
        <v>2.4300000000000002</v>
      </c>
      <c r="E12878" s="224">
        <v>0.16869999999999999</v>
      </c>
    </row>
    <row r="12879" spans="1:5" x14ac:dyDescent="0.2">
      <c r="A12879" s="223">
        <v>97915</v>
      </c>
      <c r="B12879" s="7" t="s">
        <v>13318</v>
      </c>
      <c r="C12879" s="60" t="s">
        <v>11811</v>
      </c>
      <c r="D12879" s="61">
        <v>1.27</v>
      </c>
      <c r="E12879" s="224">
        <v>0.17319999999999999</v>
      </c>
    </row>
    <row r="12880" spans="1:5" x14ac:dyDescent="0.2">
      <c r="A12880" s="223">
        <v>97919</v>
      </c>
      <c r="B12880" s="7" t="s">
        <v>13319</v>
      </c>
      <c r="C12880" s="60" t="s">
        <v>11909</v>
      </c>
      <c r="D12880" s="61">
        <v>0.84</v>
      </c>
      <c r="E12880" s="224">
        <v>0.16669999999999999</v>
      </c>
    </row>
    <row r="12881" spans="1:5" x14ac:dyDescent="0.2">
      <c r="A12881" s="223">
        <v>97914</v>
      </c>
      <c r="B12881" s="7" t="s">
        <v>13320</v>
      </c>
      <c r="C12881" s="60" t="s">
        <v>11811</v>
      </c>
      <c r="D12881" s="61">
        <v>3.33</v>
      </c>
      <c r="E12881" s="224">
        <v>0.17119999999999999</v>
      </c>
    </row>
    <row r="12882" spans="1:5" x14ac:dyDescent="0.2">
      <c r="A12882" s="223">
        <v>97918</v>
      </c>
      <c r="B12882" s="7" t="s">
        <v>13321</v>
      </c>
      <c r="C12882" s="60" t="s">
        <v>11909</v>
      </c>
      <c r="D12882" s="61">
        <v>2.2200000000000002</v>
      </c>
      <c r="E12882" s="224">
        <v>0.17119999999999999</v>
      </c>
    </row>
    <row r="12883" spans="1:5" x14ac:dyDescent="0.2">
      <c r="A12883" s="223">
        <v>106686</v>
      </c>
      <c r="B12883" s="7" t="s">
        <v>13322</v>
      </c>
      <c r="C12883" s="60" t="s">
        <v>11909</v>
      </c>
      <c r="D12883" s="61">
        <v>5.79</v>
      </c>
      <c r="E12883" s="224">
        <v>0.1105</v>
      </c>
    </row>
    <row r="12884" spans="1:5" x14ac:dyDescent="0.2">
      <c r="A12884" s="223">
        <v>106682</v>
      </c>
      <c r="B12884" s="7" t="s">
        <v>13323</v>
      </c>
      <c r="C12884" s="60" t="s">
        <v>11909</v>
      </c>
      <c r="D12884" s="61">
        <v>2.89</v>
      </c>
      <c r="E12884" s="224">
        <v>0.10730000000000001</v>
      </c>
    </row>
    <row r="12885" spans="1:5" x14ac:dyDescent="0.2">
      <c r="A12885" s="223">
        <v>106683</v>
      </c>
      <c r="B12885" s="7" t="s">
        <v>13324</v>
      </c>
      <c r="C12885" s="60" t="s">
        <v>11909</v>
      </c>
      <c r="D12885" s="61">
        <v>2.2000000000000002</v>
      </c>
      <c r="E12885" s="224">
        <v>0.1045</v>
      </c>
    </row>
    <row r="12886" spans="1:5" x14ac:dyDescent="0.2">
      <c r="A12886" s="223">
        <v>106685</v>
      </c>
      <c r="B12886" s="7" t="s">
        <v>13325</v>
      </c>
      <c r="C12886" s="60" t="s">
        <v>11909</v>
      </c>
      <c r="D12886" s="61">
        <v>0.77</v>
      </c>
      <c r="E12886" s="224">
        <v>0.10390000000000001</v>
      </c>
    </row>
    <row r="12887" spans="1:5" x14ac:dyDescent="0.2">
      <c r="A12887" s="223">
        <v>106684</v>
      </c>
      <c r="B12887" s="7" t="s">
        <v>13326</v>
      </c>
      <c r="C12887" s="60" t="s">
        <v>11909</v>
      </c>
      <c r="D12887" s="61">
        <v>2.0099999999999998</v>
      </c>
      <c r="E12887" s="224">
        <v>0.1095</v>
      </c>
    </row>
    <row r="12888" spans="1:5" x14ac:dyDescent="0.2">
      <c r="A12888" s="223">
        <v>100949</v>
      </c>
      <c r="B12888" s="7" t="s">
        <v>13327</v>
      </c>
      <c r="C12888" s="60" t="s">
        <v>11909</v>
      </c>
      <c r="D12888" s="61">
        <v>7.14</v>
      </c>
      <c r="E12888" s="224">
        <v>0.14990000000000001</v>
      </c>
    </row>
    <row r="12889" spans="1:5" x14ac:dyDescent="0.2">
      <c r="A12889" s="223">
        <v>100945</v>
      </c>
      <c r="B12889" s="7" t="s">
        <v>13328</v>
      </c>
      <c r="C12889" s="60" t="s">
        <v>11909</v>
      </c>
      <c r="D12889" s="61">
        <v>3.57</v>
      </c>
      <c r="E12889" s="224">
        <v>0.14849999999999999</v>
      </c>
    </row>
    <row r="12890" spans="1:5" x14ac:dyDescent="0.2">
      <c r="A12890" s="223">
        <v>100946</v>
      </c>
      <c r="B12890" s="7" t="s">
        <v>13329</v>
      </c>
      <c r="C12890" s="60" t="s">
        <v>11909</v>
      </c>
      <c r="D12890" s="61">
        <v>2.71</v>
      </c>
      <c r="E12890" s="224">
        <v>0.14760000000000001</v>
      </c>
    </row>
    <row r="12891" spans="1:5" x14ac:dyDescent="0.2">
      <c r="A12891" s="223">
        <v>100948</v>
      </c>
      <c r="B12891" s="7" t="s">
        <v>13330</v>
      </c>
      <c r="C12891" s="60" t="s">
        <v>11909</v>
      </c>
      <c r="D12891" s="61">
        <v>0.94</v>
      </c>
      <c r="E12891" s="224">
        <v>0.13830000000000001</v>
      </c>
    </row>
    <row r="12892" spans="1:5" x14ac:dyDescent="0.2">
      <c r="A12892" s="223">
        <v>100947</v>
      </c>
      <c r="B12892" s="7" t="s">
        <v>13331</v>
      </c>
      <c r="C12892" s="60" t="s">
        <v>11909</v>
      </c>
      <c r="D12892" s="61">
        <v>2.48</v>
      </c>
      <c r="E12892" s="224">
        <v>0.1492</v>
      </c>
    </row>
    <row r="12893" spans="1:5" x14ac:dyDescent="0.2">
      <c r="A12893" s="223">
        <v>100954</v>
      </c>
      <c r="B12893" s="7" t="s">
        <v>13332</v>
      </c>
      <c r="C12893" s="60" t="s">
        <v>11909</v>
      </c>
      <c r="D12893" s="61">
        <v>8.99</v>
      </c>
      <c r="E12893" s="224">
        <v>0.14019999999999999</v>
      </c>
    </row>
    <row r="12894" spans="1:5" x14ac:dyDescent="0.2">
      <c r="A12894" s="223">
        <v>100950</v>
      </c>
      <c r="B12894" s="7" t="s">
        <v>13333</v>
      </c>
      <c r="C12894" s="60" t="s">
        <v>11909</v>
      </c>
      <c r="D12894" s="61">
        <v>4.49</v>
      </c>
      <c r="E12894" s="224">
        <v>0.14030000000000001</v>
      </c>
    </row>
    <row r="12895" spans="1:5" x14ac:dyDescent="0.2">
      <c r="A12895" s="223">
        <v>100951</v>
      </c>
      <c r="B12895" s="7" t="s">
        <v>13334</v>
      </c>
      <c r="C12895" s="60" t="s">
        <v>11909</v>
      </c>
      <c r="D12895" s="61">
        <v>3.42</v>
      </c>
      <c r="E12895" s="224">
        <v>0.1404</v>
      </c>
    </row>
    <row r="12896" spans="1:5" x14ac:dyDescent="0.2">
      <c r="A12896" s="223">
        <v>100953</v>
      </c>
      <c r="B12896" s="7" t="s">
        <v>13335</v>
      </c>
      <c r="C12896" s="60" t="s">
        <v>11909</v>
      </c>
      <c r="D12896" s="61">
        <v>1.19</v>
      </c>
      <c r="E12896" s="224">
        <v>0.13450000000000001</v>
      </c>
    </row>
    <row r="12897" spans="1:5" x14ac:dyDescent="0.2">
      <c r="A12897" s="223">
        <v>100952</v>
      </c>
      <c r="B12897" s="7" t="s">
        <v>13336</v>
      </c>
      <c r="C12897" s="60" t="s">
        <v>11909</v>
      </c>
      <c r="D12897" s="61">
        <v>3.13</v>
      </c>
      <c r="E12897" s="224">
        <v>0.1406</v>
      </c>
    </row>
    <row r="12898" spans="1:5" x14ac:dyDescent="0.2">
      <c r="A12898" s="223">
        <v>106691</v>
      </c>
      <c r="B12898" s="7" t="s">
        <v>13337</v>
      </c>
      <c r="C12898" s="60" t="s">
        <v>11909</v>
      </c>
      <c r="D12898" s="61">
        <v>6.43</v>
      </c>
      <c r="E12898" s="224">
        <v>0.1166</v>
      </c>
    </row>
    <row r="12899" spans="1:5" x14ac:dyDescent="0.2">
      <c r="A12899" s="223">
        <v>106687</v>
      </c>
      <c r="B12899" s="7" t="s">
        <v>13338</v>
      </c>
      <c r="C12899" s="60" t="s">
        <v>11909</v>
      </c>
      <c r="D12899" s="61">
        <v>3.21</v>
      </c>
      <c r="E12899" s="224">
        <v>0.1153</v>
      </c>
    </row>
    <row r="12900" spans="1:5" x14ac:dyDescent="0.2">
      <c r="A12900" s="223">
        <v>106688</v>
      </c>
      <c r="B12900" s="7" t="s">
        <v>13339</v>
      </c>
      <c r="C12900" s="60" t="s">
        <v>11909</v>
      </c>
      <c r="D12900" s="61">
        <v>2.4500000000000002</v>
      </c>
      <c r="E12900" s="224">
        <v>0.1143</v>
      </c>
    </row>
    <row r="12901" spans="1:5" x14ac:dyDescent="0.2">
      <c r="A12901" s="223">
        <v>106690</v>
      </c>
      <c r="B12901" s="7" t="s">
        <v>13340</v>
      </c>
      <c r="C12901" s="60" t="s">
        <v>11909</v>
      </c>
      <c r="D12901" s="61">
        <v>0.85</v>
      </c>
      <c r="E12901" s="224">
        <v>0.10589999999999999</v>
      </c>
    </row>
    <row r="12902" spans="1:5" x14ac:dyDescent="0.2">
      <c r="A12902" s="223">
        <v>106689</v>
      </c>
      <c r="B12902" s="7" t="s">
        <v>13341</v>
      </c>
      <c r="C12902" s="60" t="s">
        <v>11909</v>
      </c>
      <c r="D12902" s="61">
        <v>2.2400000000000002</v>
      </c>
      <c r="E12902" s="224">
        <v>0.11609999999999999</v>
      </c>
    </row>
    <row r="12903" spans="1:5" x14ac:dyDescent="0.2">
      <c r="A12903" s="223">
        <v>100964</v>
      </c>
      <c r="B12903" s="7" t="s">
        <v>13342</v>
      </c>
      <c r="C12903" s="60" t="s">
        <v>11811</v>
      </c>
      <c r="D12903" s="61">
        <v>9.18</v>
      </c>
      <c r="E12903" s="224">
        <v>0.1046</v>
      </c>
    </row>
    <row r="12904" spans="1:5" x14ac:dyDescent="0.2">
      <c r="A12904" s="223">
        <v>100960</v>
      </c>
      <c r="B12904" s="7" t="s">
        <v>13343</v>
      </c>
      <c r="C12904" s="60" t="s">
        <v>11811</v>
      </c>
      <c r="D12904" s="61">
        <v>4.58</v>
      </c>
      <c r="E12904" s="224">
        <v>0.1048</v>
      </c>
    </row>
    <row r="12905" spans="1:5" x14ac:dyDescent="0.2">
      <c r="A12905" s="223">
        <v>100961</v>
      </c>
      <c r="B12905" s="7" t="s">
        <v>13344</v>
      </c>
      <c r="C12905" s="60" t="s">
        <v>11811</v>
      </c>
      <c r="D12905" s="61">
        <v>3.49</v>
      </c>
      <c r="E12905" s="224">
        <v>0.1032</v>
      </c>
    </row>
    <row r="12906" spans="1:5" x14ac:dyDescent="0.2">
      <c r="A12906" s="223">
        <v>100963</v>
      </c>
      <c r="B12906" s="7" t="s">
        <v>13345</v>
      </c>
      <c r="C12906" s="60" t="s">
        <v>11811</v>
      </c>
      <c r="D12906" s="61">
        <v>1.22</v>
      </c>
      <c r="E12906" s="224">
        <v>9.8400000000000001E-2</v>
      </c>
    </row>
    <row r="12907" spans="1:5" x14ac:dyDescent="0.2">
      <c r="A12907" s="223">
        <v>100962</v>
      </c>
      <c r="B12907" s="7" t="s">
        <v>13346</v>
      </c>
      <c r="C12907" s="60" t="s">
        <v>11811</v>
      </c>
      <c r="D12907" s="61">
        <v>3.19</v>
      </c>
      <c r="E12907" s="224">
        <v>0.10340000000000001</v>
      </c>
    </row>
    <row r="12908" spans="1:5" x14ac:dyDescent="0.2">
      <c r="A12908" s="223">
        <v>106696</v>
      </c>
      <c r="B12908" s="7" t="s">
        <v>13347</v>
      </c>
      <c r="C12908" s="60" t="s">
        <v>11811</v>
      </c>
      <c r="D12908" s="61">
        <v>5.89</v>
      </c>
      <c r="E12908" s="224">
        <v>0.1154</v>
      </c>
    </row>
    <row r="12909" spans="1:5" x14ac:dyDescent="0.2">
      <c r="A12909" s="223">
        <v>106692</v>
      </c>
      <c r="B12909" s="7" t="s">
        <v>13348</v>
      </c>
      <c r="C12909" s="60" t="s">
        <v>11811</v>
      </c>
      <c r="D12909" s="61">
        <v>2.94</v>
      </c>
      <c r="E12909" s="224">
        <v>0.11559999999999999</v>
      </c>
    </row>
    <row r="12910" spans="1:5" x14ac:dyDescent="0.2">
      <c r="A12910" s="223">
        <v>106693</v>
      </c>
      <c r="B12910" s="7" t="s">
        <v>13349</v>
      </c>
      <c r="C12910" s="60" t="s">
        <v>11811</v>
      </c>
      <c r="D12910" s="61">
        <v>2.2400000000000002</v>
      </c>
      <c r="E12910" s="224">
        <v>0.11609999999999999</v>
      </c>
    </row>
    <row r="12911" spans="1:5" x14ac:dyDescent="0.2">
      <c r="A12911" s="223">
        <v>106695</v>
      </c>
      <c r="B12911" s="7" t="s">
        <v>13350</v>
      </c>
      <c r="C12911" s="60" t="s">
        <v>11811</v>
      </c>
      <c r="D12911" s="61">
        <v>0.78</v>
      </c>
      <c r="E12911" s="224">
        <v>0.1026</v>
      </c>
    </row>
    <row r="12912" spans="1:5" x14ac:dyDescent="0.2">
      <c r="A12912" s="223">
        <v>106694</v>
      </c>
      <c r="B12912" s="7" t="s">
        <v>13351</v>
      </c>
      <c r="C12912" s="60" t="s">
        <v>11811</v>
      </c>
      <c r="D12912" s="61">
        <v>2.04</v>
      </c>
      <c r="E12912" s="224">
        <v>0.11269999999999999</v>
      </c>
    </row>
    <row r="12913" spans="1:5" x14ac:dyDescent="0.2">
      <c r="A12913" s="223">
        <v>100959</v>
      </c>
      <c r="B12913" s="7" t="s">
        <v>13352</v>
      </c>
      <c r="C12913" s="60" t="s">
        <v>11811</v>
      </c>
      <c r="D12913" s="61">
        <v>12.29</v>
      </c>
      <c r="E12913" s="224">
        <v>0.13100000000000001</v>
      </c>
    </row>
    <row r="12914" spans="1:5" x14ac:dyDescent="0.2">
      <c r="A12914" s="223">
        <v>100955</v>
      </c>
      <c r="B12914" s="7" t="s">
        <v>13353</v>
      </c>
      <c r="C12914" s="60" t="s">
        <v>11811</v>
      </c>
      <c r="D12914" s="61">
        <v>6.14</v>
      </c>
      <c r="E12914" s="224">
        <v>0.1303</v>
      </c>
    </row>
    <row r="12915" spans="1:5" x14ac:dyDescent="0.2">
      <c r="A12915" s="223">
        <v>100956</v>
      </c>
      <c r="B12915" s="7" t="s">
        <v>13354</v>
      </c>
      <c r="C12915" s="60" t="s">
        <v>11811</v>
      </c>
      <c r="D12915" s="61">
        <v>4.68</v>
      </c>
      <c r="E12915" s="224">
        <v>0.12820000000000001</v>
      </c>
    </row>
    <row r="12916" spans="1:5" x14ac:dyDescent="0.2">
      <c r="A12916" s="223">
        <v>100958</v>
      </c>
      <c r="B12916" s="7" t="s">
        <v>13355</v>
      </c>
      <c r="C12916" s="60" t="s">
        <v>11811</v>
      </c>
      <c r="D12916" s="61">
        <v>1.63</v>
      </c>
      <c r="E12916" s="224">
        <v>0.1227</v>
      </c>
    </row>
    <row r="12917" spans="1:5" x14ac:dyDescent="0.2">
      <c r="A12917" s="223">
        <v>100957</v>
      </c>
      <c r="B12917" s="7" t="s">
        <v>13356</v>
      </c>
      <c r="C12917" s="60" t="s">
        <v>11811</v>
      </c>
      <c r="D12917" s="61">
        <v>4.26</v>
      </c>
      <c r="E12917" s="224">
        <v>0.12909999999999999</v>
      </c>
    </row>
    <row r="12918" spans="1:5" x14ac:dyDescent="0.2">
      <c r="A12918" s="223">
        <v>100969</v>
      </c>
      <c r="B12918" s="7" t="s">
        <v>13357</v>
      </c>
      <c r="C12918" s="60" t="s">
        <v>11909</v>
      </c>
      <c r="D12918" s="61">
        <v>2.84</v>
      </c>
      <c r="E12918" s="224">
        <v>9.8599999999999993E-2</v>
      </c>
    </row>
    <row r="12919" spans="1:5" x14ac:dyDescent="0.2">
      <c r="A12919" s="223">
        <v>100970</v>
      </c>
      <c r="B12919" s="7" t="s">
        <v>13358</v>
      </c>
      <c r="C12919" s="60" t="s">
        <v>11909</v>
      </c>
      <c r="D12919" s="61">
        <v>2.17</v>
      </c>
      <c r="E12919" s="224">
        <v>0.1014</v>
      </c>
    </row>
    <row r="12920" spans="1:5" x14ac:dyDescent="0.2">
      <c r="A12920" s="223">
        <v>102333</v>
      </c>
      <c r="B12920" s="7" t="s">
        <v>13359</v>
      </c>
      <c r="C12920" s="60" t="s">
        <v>11909</v>
      </c>
      <c r="D12920" s="61">
        <v>0.75</v>
      </c>
      <c r="E12920" s="224">
        <v>9.3299999999999994E-2</v>
      </c>
    </row>
    <row r="12921" spans="1:5" x14ac:dyDescent="0.2">
      <c r="A12921" s="223">
        <v>102332</v>
      </c>
      <c r="B12921" s="7" t="s">
        <v>13360</v>
      </c>
      <c r="C12921" s="60" t="s">
        <v>11909</v>
      </c>
      <c r="D12921" s="61">
        <v>1.97</v>
      </c>
      <c r="E12921" s="224">
        <v>9.64E-2</v>
      </c>
    </row>
    <row r="12922" spans="1:5" x14ac:dyDescent="0.2">
      <c r="A12922" s="223">
        <v>100965</v>
      </c>
      <c r="B12922" s="7" t="s">
        <v>13361</v>
      </c>
      <c r="C12922" s="60" t="s">
        <v>11909</v>
      </c>
      <c r="D12922" s="61">
        <v>2.21</v>
      </c>
      <c r="E12922" s="224">
        <v>8.5999999999999993E-2</v>
      </c>
    </row>
    <row r="12923" spans="1:5" x14ac:dyDescent="0.2">
      <c r="A12923" s="223">
        <v>100966</v>
      </c>
      <c r="B12923" s="7" t="s">
        <v>13362</v>
      </c>
      <c r="C12923" s="60" t="s">
        <v>11909</v>
      </c>
      <c r="D12923" s="61">
        <v>1.68</v>
      </c>
      <c r="E12923" s="224">
        <v>8.3299999999999999E-2</v>
      </c>
    </row>
    <row r="12924" spans="1:5" x14ac:dyDescent="0.2">
      <c r="A12924" s="223">
        <v>102331</v>
      </c>
      <c r="B12924" s="7" t="s">
        <v>13363</v>
      </c>
      <c r="C12924" s="60" t="s">
        <v>11909</v>
      </c>
      <c r="D12924" s="61">
        <v>0.57999999999999996</v>
      </c>
      <c r="E12924" s="224">
        <v>6.9000000000000006E-2</v>
      </c>
    </row>
    <row r="12925" spans="1:5" x14ac:dyDescent="0.2">
      <c r="A12925" s="223">
        <v>102330</v>
      </c>
      <c r="B12925" s="7" t="s">
        <v>13364</v>
      </c>
      <c r="C12925" s="60" t="s">
        <v>11909</v>
      </c>
      <c r="D12925" s="61">
        <v>1.53</v>
      </c>
      <c r="E12925" s="224">
        <v>7.8399999999999997E-2</v>
      </c>
    </row>
    <row r="12926" spans="1:5" x14ac:dyDescent="0.2">
      <c r="A12926" s="223">
        <v>103138</v>
      </c>
      <c r="B12926" s="7" t="s">
        <v>11910</v>
      </c>
      <c r="C12926" s="60" t="s">
        <v>43</v>
      </c>
      <c r="D12926" s="61">
        <v>41.32</v>
      </c>
      <c r="E12926" s="224">
        <v>0.37630000000000002</v>
      </c>
    </row>
    <row r="12927" spans="1:5" x14ac:dyDescent="0.2">
      <c r="A12927" s="223">
        <v>103151</v>
      </c>
      <c r="B12927" s="7" t="s">
        <v>11911</v>
      </c>
      <c r="C12927" s="60" t="s">
        <v>43</v>
      </c>
      <c r="D12927" s="61">
        <v>391.54</v>
      </c>
      <c r="E12927" s="224">
        <v>0.504</v>
      </c>
    </row>
    <row r="12928" spans="1:5" x14ac:dyDescent="0.2">
      <c r="A12928" s="223">
        <v>103152</v>
      </c>
      <c r="B12928" s="7" t="s">
        <v>11912</v>
      </c>
      <c r="C12928" s="60" t="s">
        <v>43</v>
      </c>
      <c r="D12928" s="61">
        <v>466.71</v>
      </c>
      <c r="E12928" s="224">
        <v>0.50649999999999995</v>
      </c>
    </row>
    <row r="12929" spans="1:5" x14ac:dyDescent="0.2">
      <c r="A12929" s="223">
        <v>103139</v>
      </c>
      <c r="B12929" s="7" t="s">
        <v>11913</v>
      </c>
      <c r="C12929" s="60" t="s">
        <v>43</v>
      </c>
      <c r="D12929" s="61">
        <v>54.11</v>
      </c>
      <c r="E12929" s="224">
        <v>0.40989999999999999</v>
      </c>
    </row>
    <row r="12930" spans="1:5" x14ac:dyDescent="0.2">
      <c r="A12930" s="223">
        <v>103140</v>
      </c>
      <c r="B12930" s="7" t="s">
        <v>11914</v>
      </c>
      <c r="C12930" s="60" t="s">
        <v>43</v>
      </c>
      <c r="D12930" s="61">
        <v>66.89</v>
      </c>
      <c r="E12930" s="224">
        <v>0.43090000000000001</v>
      </c>
    </row>
    <row r="12931" spans="1:5" x14ac:dyDescent="0.2">
      <c r="A12931" s="223">
        <v>103141</v>
      </c>
      <c r="B12931" s="7" t="s">
        <v>11915</v>
      </c>
      <c r="C12931" s="60" t="s">
        <v>43</v>
      </c>
      <c r="D12931" s="61">
        <v>103.71</v>
      </c>
      <c r="E12931" s="224">
        <v>0.4622</v>
      </c>
    </row>
    <row r="12932" spans="1:5" x14ac:dyDescent="0.2">
      <c r="A12932" s="223">
        <v>103142</v>
      </c>
      <c r="B12932" s="7" t="s">
        <v>11916</v>
      </c>
      <c r="C12932" s="60" t="s">
        <v>43</v>
      </c>
      <c r="D12932" s="61">
        <v>116.48</v>
      </c>
      <c r="E12932" s="224">
        <v>0.46850000000000003</v>
      </c>
    </row>
    <row r="12933" spans="1:5" x14ac:dyDescent="0.2">
      <c r="A12933" s="223">
        <v>103143</v>
      </c>
      <c r="B12933" s="7" t="s">
        <v>11917</v>
      </c>
      <c r="C12933" s="60" t="s">
        <v>43</v>
      </c>
      <c r="D12933" s="61">
        <v>153.29</v>
      </c>
      <c r="E12933" s="224">
        <v>0.48060000000000003</v>
      </c>
    </row>
    <row r="12934" spans="1:5" x14ac:dyDescent="0.2">
      <c r="A12934" s="223">
        <v>103144</v>
      </c>
      <c r="B12934" s="7" t="s">
        <v>11918</v>
      </c>
      <c r="C12934" s="60" t="s">
        <v>43</v>
      </c>
      <c r="D12934" s="61">
        <v>166.07</v>
      </c>
      <c r="E12934" s="224">
        <v>0.48359999999999997</v>
      </c>
    </row>
    <row r="12935" spans="1:5" x14ac:dyDescent="0.2">
      <c r="A12935" s="223">
        <v>103145</v>
      </c>
      <c r="B12935" s="7" t="s">
        <v>11919</v>
      </c>
      <c r="C12935" s="60" t="s">
        <v>43</v>
      </c>
      <c r="D12935" s="61">
        <v>202.88</v>
      </c>
      <c r="E12935" s="224">
        <v>0.49</v>
      </c>
    </row>
    <row r="12936" spans="1:5" x14ac:dyDescent="0.2">
      <c r="A12936" s="223">
        <v>103146</v>
      </c>
      <c r="B12936" s="7" t="s">
        <v>11920</v>
      </c>
      <c r="C12936" s="60" t="s">
        <v>43</v>
      </c>
      <c r="D12936" s="61">
        <v>215.65</v>
      </c>
      <c r="E12936" s="224">
        <v>0.49180000000000001</v>
      </c>
    </row>
    <row r="12937" spans="1:5" x14ac:dyDescent="0.2">
      <c r="A12937" s="223">
        <v>103147</v>
      </c>
      <c r="B12937" s="7" t="s">
        <v>11921</v>
      </c>
      <c r="C12937" s="60" t="s">
        <v>43</v>
      </c>
      <c r="D12937" s="61">
        <v>241.23</v>
      </c>
      <c r="E12937" s="224">
        <v>0.49459999999999998</v>
      </c>
    </row>
    <row r="12938" spans="1:5" x14ac:dyDescent="0.2">
      <c r="A12938" s="223">
        <v>103148</v>
      </c>
      <c r="B12938" s="7" t="s">
        <v>11922</v>
      </c>
      <c r="C12938" s="60" t="s">
        <v>43</v>
      </c>
      <c r="D12938" s="61">
        <v>290.82</v>
      </c>
      <c r="E12938" s="224">
        <v>0.49880000000000002</v>
      </c>
    </row>
    <row r="12939" spans="1:5" x14ac:dyDescent="0.2">
      <c r="A12939" s="223">
        <v>103137</v>
      </c>
      <c r="B12939" s="7" t="s">
        <v>11923</v>
      </c>
      <c r="C12939" s="60" t="s">
        <v>43</v>
      </c>
      <c r="D12939" s="61">
        <v>36.21</v>
      </c>
      <c r="E12939" s="224">
        <v>0.35599999999999998</v>
      </c>
    </row>
    <row r="12940" spans="1:5" x14ac:dyDescent="0.2">
      <c r="A12940" s="223">
        <v>103149</v>
      </c>
      <c r="B12940" s="7" t="s">
        <v>11924</v>
      </c>
      <c r="C12940" s="60" t="s">
        <v>43</v>
      </c>
      <c r="D12940" s="61">
        <v>316.39</v>
      </c>
      <c r="E12940" s="224">
        <v>0.50049999999999994</v>
      </c>
    </row>
    <row r="12941" spans="1:5" x14ac:dyDescent="0.2">
      <c r="A12941" s="223">
        <v>103150</v>
      </c>
      <c r="B12941" s="7" t="s">
        <v>11925</v>
      </c>
      <c r="C12941" s="60" t="s">
        <v>43</v>
      </c>
      <c r="D12941" s="61">
        <v>365.93</v>
      </c>
      <c r="E12941" s="224">
        <v>0.50309999999999999</v>
      </c>
    </row>
    <row r="12942" spans="1:5" x14ac:dyDescent="0.2">
      <c r="A12942" s="223">
        <v>103106</v>
      </c>
      <c r="B12942" s="7" t="s">
        <v>11926</v>
      </c>
      <c r="C12942" s="60" t="s">
        <v>43</v>
      </c>
      <c r="D12942" s="61">
        <v>62.98</v>
      </c>
      <c r="E12942" s="224">
        <v>0.4254</v>
      </c>
    </row>
    <row r="12943" spans="1:5" x14ac:dyDescent="0.2">
      <c r="A12943" s="223">
        <v>103119</v>
      </c>
      <c r="B12943" s="7" t="s">
        <v>11927</v>
      </c>
      <c r="C12943" s="60" t="s">
        <v>43</v>
      </c>
      <c r="D12943" s="61">
        <v>763.45</v>
      </c>
      <c r="E12943" s="224">
        <v>0.51139999999999997</v>
      </c>
    </row>
    <row r="12944" spans="1:5" x14ac:dyDescent="0.2">
      <c r="A12944" s="223">
        <v>103120</v>
      </c>
      <c r="B12944" s="7" t="s">
        <v>11928</v>
      </c>
      <c r="C12944" s="60" t="s">
        <v>43</v>
      </c>
      <c r="D12944" s="61">
        <v>913.77</v>
      </c>
      <c r="E12944" s="224">
        <v>0.51259999999999994</v>
      </c>
    </row>
    <row r="12945" spans="1:5" x14ac:dyDescent="0.2">
      <c r="A12945" s="223">
        <v>103107</v>
      </c>
      <c r="B12945" s="7" t="s">
        <v>11929</v>
      </c>
      <c r="C12945" s="60" t="s">
        <v>43</v>
      </c>
      <c r="D12945" s="61">
        <v>88.54</v>
      </c>
      <c r="E12945" s="224">
        <v>0.4526</v>
      </c>
    </row>
    <row r="12946" spans="1:5" x14ac:dyDescent="0.2">
      <c r="A12946" s="223">
        <v>103108</v>
      </c>
      <c r="B12946" s="7" t="s">
        <v>11930</v>
      </c>
      <c r="C12946" s="60" t="s">
        <v>43</v>
      </c>
      <c r="D12946" s="61">
        <v>114.11</v>
      </c>
      <c r="E12946" s="224">
        <v>0.46739999999999998</v>
      </c>
    </row>
    <row r="12947" spans="1:5" x14ac:dyDescent="0.2">
      <c r="A12947" s="223">
        <v>103109</v>
      </c>
      <c r="B12947" s="7" t="s">
        <v>11931</v>
      </c>
      <c r="C12947" s="60" t="s">
        <v>43</v>
      </c>
      <c r="D12947" s="61">
        <v>187.73</v>
      </c>
      <c r="E12947" s="224">
        <v>0.48770000000000002</v>
      </c>
    </row>
    <row r="12948" spans="1:5" x14ac:dyDescent="0.2">
      <c r="A12948" s="223">
        <v>103110</v>
      </c>
      <c r="B12948" s="7" t="s">
        <v>11932</v>
      </c>
      <c r="C12948" s="60" t="s">
        <v>43</v>
      </c>
      <c r="D12948" s="61">
        <v>213.3</v>
      </c>
      <c r="E12948" s="224">
        <v>0.49149999999999999</v>
      </c>
    </row>
    <row r="12949" spans="1:5" x14ac:dyDescent="0.2">
      <c r="A12949" s="223">
        <v>103111</v>
      </c>
      <c r="B12949" s="7" t="s">
        <v>11933</v>
      </c>
      <c r="C12949" s="60" t="s">
        <v>43</v>
      </c>
      <c r="D12949" s="61">
        <v>286.91000000000003</v>
      </c>
      <c r="E12949" s="224">
        <v>0.49859999999999999</v>
      </c>
    </row>
    <row r="12950" spans="1:5" x14ac:dyDescent="0.2">
      <c r="A12950" s="223">
        <v>103112</v>
      </c>
      <c r="B12950" s="7" t="s">
        <v>11934</v>
      </c>
      <c r="C12950" s="60" t="s">
        <v>43</v>
      </c>
      <c r="D12950" s="61">
        <v>312.48</v>
      </c>
      <c r="E12950" s="224">
        <v>0.50019999999999998</v>
      </c>
    </row>
    <row r="12951" spans="1:5" x14ac:dyDescent="0.2">
      <c r="A12951" s="223">
        <v>103113</v>
      </c>
      <c r="B12951" s="7" t="s">
        <v>11935</v>
      </c>
      <c r="C12951" s="60" t="s">
        <v>43</v>
      </c>
      <c r="D12951" s="61">
        <v>386.1</v>
      </c>
      <c r="E12951" s="224">
        <v>0.50380000000000003</v>
      </c>
    </row>
    <row r="12952" spans="1:5" x14ac:dyDescent="0.2">
      <c r="A12952" s="223">
        <v>103114</v>
      </c>
      <c r="B12952" s="7" t="s">
        <v>11936</v>
      </c>
      <c r="C12952" s="60" t="s">
        <v>43</v>
      </c>
      <c r="D12952" s="61">
        <v>411.67</v>
      </c>
      <c r="E12952" s="224">
        <v>0.50480000000000003</v>
      </c>
    </row>
    <row r="12953" spans="1:5" x14ac:dyDescent="0.2">
      <c r="A12953" s="223">
        <v>103115</v>
      </c>
      <c r="B12953" s="7" t="s">
        <v>11937</v>
      </c>
      <c r="C12953" s="60" t="s">
        <v>43</v>
      </c>
      <c r="D12953" s="61">
        <v>462.8</v>
      </c>
      <c r="E12953" s="224">
        <v>0.50639999999999996</v>
      </c>
    </row>
    <row r="12954" spans="1:5" x14ac:dyDescent="0.2">
      <c r="A12954" s="223">
        <v>103116</v>
      </c>
      <c r="B12954" s="7" t="s">
        <v>11938</v>
      </c>
      <c r="C12954" s="60" t="s">
        <v>43</v>
      </c>
      <c r="D12954" s="61">
        <v>561.99</v>
      </c>
      <c r="E12954" s="224">
        <v>0.50860000000000005</v>
      </c>
    </row>
    <row r="12955" spans="1:5" x14ac:dyDescent="0.2">
      <c r="A12955" s="223">
        <v>103105</v>
      </c>
      <c r="B12955" s="7" t="s">
        <v>11939</v>
      </c>
      <c r="C12955" s="60" t="s">
        <v>43</v>
      </c>
      <c r="D12955" s="61">
        <v>52.74</v>
      </c>
      <c r="E12955" s="224">
        <v>0.40749999999999997</v>
      </c>
    </row>
    <row r="12956" spans="1:5" x14ac:dyDescent="0.2">
      <c r="A12956" s="223">
        <v>103117</v>
      </c>
      <c r="B12956" s="7" t="s">
        <v>11940</v>
      </c>
      <c r="C12956" s="60" t="s">
        <v>43</v>
      </c>
      <c r="D12956" s="61">
        <v>613.13</v>
      </c>
      <c r="E12956" s="224">
        <v>0.50949999999999995</v>
      </c>
    </row>
    <row r="12957" spans="1:5" x14ac:dyDescent="0.2">
      <c r="A12957" s="223">
        <v>103118</v>
      </c>
      <c r="B12957" s="7" t="s">
        <v>11941</v>
      </c>
      <c r="C12957" s="60" t="s">
        <v>43</v>
      </c>
      <c r="D12957" s="61">
        <v>712.3</v>
      </c>
      <c r="E12957" s="224">
        <v>0.51080000000000003</v>
      </c>
    </row>
    <row r="12958" spans="1:5" x14ac:dyDescent="0.2">
      <c r="A12958" s="223">
        <v>103122</v>
      </c>
      <c r="B12958" s="7" t="s">
        <v>11942</v>
      </c>
      <c r="C12958" s="60" t="s">
        <v>43</v>
      </c>
      <c r="D12958" s="61">
        <v>84.64</v>
      </c>
      <c r="E12958" s="224">
        <v>0.44940000000000002</v>
      </c>
    </row>
    <row r="12959" spans="1:5" x14ac:dyDescent="0.2">
      <c r="A12959" s="223">
        <v>103135</v>
      </c>
      <c r="B12959" s="7" t="s">
        <v>11943</v>
      </c>
      <c r="C12959" s="60" t="s">
        <v>43</v>
      </c>
      <c r="D12959" s="61">
        <v>1135.3499999999999</v>
      </c>
      <c r="E12959" s="224">
        <v>0.51390000000000002</v>
      </c>
    </row>
    <row r="12960" spans="1:5" x14ac:dyDescent="0.2">
      <c r="A12960" s="223">
        <v>103136</v>
      </c>
      <c r="B12960" s="7" t="s">
        <v>11944</v>
      </c>
      <c r="C12960" s="60" t="s">
        <v>43</v>
      </c>
      <c r="D12960" s="61">
        <v>1360.83</v>
      </c>
      <c r="E12960" s="224">
        <v>0.51480000000000004</v>
      </c>
    </row>
    <row r="12961" spans="1:5" x14ac:dyDescent="0.2">
      <c r="A12961" s="223">
        <v>103123</v>
      </c>
      <c r="B12961" s="7" t="s">
        <v>11945</v>
      </c>
      <c r="C12961" s="60" t="s">
        <v>43</v>
      </c>
      <c r="D12961" s="61">
        <v>123</v>
      </c>
      <c r="E12961" s="224">
        <v>0.47110000000000002</v>
      </c>
    </row>
    <row r="12962" spans="1:5" x14ac:dyDescent="0.2">
      <c r="A12962" s="223">
        <v>103124</v>
      </c>
      <c r="B12962" s="7" t="s">
        <v>11946</v>
      </c>
      <c r="C12962" s="60" t="s">
        <v>43</v>
      </c>
      <c r="D12962" s="61">
        <v>161.35</v>
      </c>
      <c r="E12962" s="224">
        <v>0.48259999999999997</v>
      </c>
    </row>
    <row r="12963" spans="1:5" x14ac:dyDescent="0.2">
      <c r="A12963" s="223">
        <v>103125</v>
      </c>
      <c r="B12963" s="7" t="s">
        <v>11947</v>
      </c>
      <c r="C12963" s="60" t="s">
        <v>43</v>
      </c>
      <c r="D12963" s="61">
        <v>271.77999999999997</v>
      </c>
      <c r="E12963" s="224">
        <v>0.49740000000000001</v>
      </c>
    </row>
    <row r="12964" spans="1:5" x14ac:dyDescent="0.2">
      <c r="A12964" s="223">
        <v>103126</v>
      </c>
      <c r="B12964" s="7" t="s">
        <v>11948</v>
      </c>
      <c r="C12964" s="60" t="s">
        <v>43</v>
      </c>
      <c r="D12964" s="61">
        <v>310.13</v>
      </c>
      <c r="E12964" s="224">
        <v>0.50009999999999999</v>
      </c>
    </row>
    <row r="12965" spans="1:5" x14ac:dyDescent="0.2">
      <c r="A12965" s="223">
        <v>103127</v>
      </c>
      <c r="B12965" s="7" t="s">
        <v>11949</v>
      </c>
      <c r="C12965" s="60" t="s">
        <v>43</v>
      </c>
      <c r="D12965" s="61">
        <v>420.56</v>
      </c>
      <c r="E12965" s="224">
        <v>0.50509999999999999</v>
      </c>
    </row>
    <row r="12966" spans="1:5" x14ac:dyDescent="0.2">
      <c r="A12966" s="223">
        <v>103128</v>
      </c>
      <c r="B12966" s="7" t="s">
        <v>11950</v>
      </c>
      <c r="C12966" s="60" t="s">
        <v>43</v>
      </c>
      <c r="D12966" s="61">
        <v>458.9</v>
      </c>
      <c r="E12966" s="224">
        <v>0.50619999999999998</v>
      </c>
    </row>
    <row r="12967" spans="1:5" x14ac:dyDescent="0.2">
      <c r="A12967" s="223">
        <v>103129</v>
      </c>
      <c r="B12967" s="7" t="s">
        <v>11951</v>
      </c>
      <c r="C12967" s="60" t="s">
        <v>43</v>
      </c>
      <c r="D12967" s="61">
        <v>569.34</v>
      </c>
      <c r="E12967" s="224">
        <v>0.50870000000000004</v>
      </c>
    </row>
    <row r="12968" spans="1:5" x14ac:dyDescent="0.2">
      <c r="A12968" s="223">
        <v>103130</v>
      </c>
      <c r="B12968" s="7" t="s">
        <v>11952</v>
      </c>
      <c r="C12968" s="60" t="s">
        <v>43</v>
      </c>
      <c r="D12968" s="61">
        <v>607.66999999999996</v>
      </c>
      <c r="E12968" s="224">
        <v>0.50939999999999996</v>
      </c>
    </row>
    <row r="12969" spans="1:5" x14ac:dyDescent="0.2">
      <c r="A12969" s="223">
        <v>103131</v>
      </c>
      <c r="B12969" s="7" t="s">
        <v>11953</v>
      </c>
      <c r="C12969" s="60" t="s">
        <v>43</v>
      </c>
      <c r="D12969" s="61">
        <v>684.38</v>
      </c>
      <c r="E12969" s="224">
        <v>0.51049999999999995</v>
      </c>
    </row>
    <row r="12970" spans="1:5" x14ac:dyDescent="0.2">
      <c r="A12970" s="223">
        <v>103132</v>
      </c>
      <c r="B12970" s="7" t="s">
        <v>11954</v>
      </c>
      <c r="C12970" s="60" t="s">
        <v>43</v>
      </c>
      <c r="D12970" s="61">
        <v>833.16</v>
      </c>
      <c r="E12970" s="224">
        <v>0.51200000000000001</v>
      </c>
    </row>
    <row r="12971" spans="1:5" x14ac:dyDescent="0.2">
      <c r="A12971" s="223">
        <v>103121</v>
      </c>
      <c r="B12971" s="7" t="s">
        <v>11955</v>
      </c>
      <c r="C12971" s="60" t="s">
        <v>43</v>
      </c>
      <c r="D12971" s="61">
        <v>69.3</v>
      </c>
      <c r="E12971" s="224">
        <v>0.43390000000000001</v>
      </c>
    </row>
    <row r="12972" spans="1:5" x14ac:dyDescent="0.2">
      <c r="A12972" s="223">
        <v>103133</v>
      </c>
      <c r="B12972" s="7" t="s">
        <v>11956</v>
      </c>
      <c r="C12972" s="60" t="s">
        <v>43</v>
      </c>
      <c r="D12972" s="61">
        <v>909.86</v>
      </c>
      <c r="E12972" s="224">
        <v>0.51259999999999994</v>
      </c>
    </row>
    <row r="12973" spans="1:5" x14ac:dyDescent="0.2">
      <c r="A12973" s="223">
        <v>103134</v>
      </c>
      <c r="B12973" s="7" t="s">
        <v>11957</v>
      </c>
      <c r="C12973" s="60" t="s">
        <v>43</v>
      </c>
      <c r="D12973" s="61">
        <v>1058.6400000000001</v>
      </c>
      <c r="E12973" s="224">
        <v>0.51349999999999996</v>
      </c>
    </row>
    <row r="12974" spans="1:5" x14ac:dyDescent="0.2">
      <c r="A12974" s="223">
        <v>103090</v>
      </c>
      <c r="B12974" s="7" t="s">
        <v>11958</v>
      </c>
      <c r="C12974" s="60" t="s">
        <v>23</v>
      </c>
      <c r="D12974" s="61">
        <v>15.02</v>
      </c>
      <c r="E12974" s="224">
        <v>0.50929999999999997</v>
      </c>
    </row>
    <row r="12975" spans="1:5" x14ac:dyDescent="0.2">
      <c r="A12975" s="223">
        <v>103103</v>
      </c>
      <c r="B12975" s="7" t="s">
        <v>11959</v>
      </c>
      <c r="C12975" s="60" t="s">
        <v>23</v>
      </c>
      <c r="D12975" s="61">
        <v>147.68</v>
      </c>
      <c r="E12975" s="224">
        <v>0.54269999999999996</v>
      </c>
    </row>
    <row r="12976" spans="1:5" x14ac:dyDescent="0.2">
      <c r="A12976" s="223">
        <v>103104</v>
      </c>
      <c r="B12976" s="7" t="s">
        <v>11960</v>
      </c>
      <c r="C12976" s="60" t="s">
        <v>23</v>
      </c>
      <c r="D12976" s="61">
        <v>176.63</v>
      </c>
      <c r="E12976" s="224">
        <v>0.54330000000000001</v>
      </c>
    </row>
    <row r="12977" spans="1:5" x14ac:dyDescent="0.2">
      <c r="A12977" s="223">
        <v>103091</v>
      </c>
      <c r="B12977" s="7" t="s">
        <v>11961</v>
      </c>
      <c r="C12977" s="60" t="s">
        <v>23</v>
      </c>
      <c r="D12977" s="61">
        <v>21.12</v>
      </c>
      <c r="E12977" s="224">
        <v>0.52129999999999999</v>
      </c>
    </row>
    <row r="12978" spans="1:5" x14ac:dyDescent="0.2">
      <c r="A12978" s="223">
        <v>103092</v>
      </c>
      <c r="B12978" s="7" t="s">
        <v>11962</v>
      </c>
      <c r="C12978" s="60" t="s">
        <v>23</v>
      </c>
      <c r="D12978" s="61">
        <v>27.23</v>
      </c>
      <c r="E12978" s="224">
        <v>0.52880000000000005</v>
      </c>
    </row>
    <row r="12979" spans="1:5" x14ac:dyDescent="0.2">
      <c r="A12979" s="223">
        <v>103093</v>
      </c>
      <c r="B12979" s="7" t="s">
        <v>11963</v>
      </c>
      <c r="C12979" s="60" t="s">
        <v>23</v>
      </c>
      <c r="D12979" s="61">
        <v>41.63</v>
      </c>
      <c r="E12979" s="224">
        <v>0.52990000000000004</v>
      </c>
    </row>
    <row r="12980" spans="1:5" x14ac:dyDescent="0.2">
      <c r="A12980" s="223">
        <v>103094</v>
      </c>
      <c r="B12980" s="7" t="s">
        <v>11964</v>
      </c>
      <c r="C12980" s="60" t="s">
        <v>23</v>
      </c>
      <c r="D12980" s="61">
        <v>47.78</v>
      </c>
      <c r="E12980" s="224">
        <v>0.53259999999999996</v>
      </c>
    </row>
    <row r="12981" spans="1:5" x14ac:dyDescent="0.2">
      <c r="A12981" s="223">
        <v>103095</v>
      </c>
      <c r="B12981" s="7" t="s">
        <v>11965</v>
      </c>
      <c r="C12981" s="60" t="s">
        <v>23</v>
      </c>
      <c r="D12981" s="61">
        <v>62.15</v>
      </c>
      <c r="E12981" s="224">
        <v>0.53310000000000002</v>
      </c>
    </row>
    <row r="12982" spans="1:5" x14ac:dyDescent="0.2">
      <c r="A12982" s="223">
        <v>103096</v>
      </c>
      <c r="B12982" s="7" t="s">
        <v>11966</v>
      </c>
      <c r="C12982" s="60" t="s">
        <v>23</v>
      </c>
      <c r="D12982" s="61">
        <v>68.28</v>
      </c>
      <c r="E12982" s="224">
        <v>0.53459999999999996</v>
      </c>
    </row>
    <row r="12983" spans="1:5" x14ac:dyDescent="0.2">
      <c r="A12983" s="223">
        <v>103097</v>
      </c>
      <c r="B12983" s="7" t="s">
        <v>11967</v>
      </c>
      <c r="C12983" s="60" t="s">
        <v>23</v>
      </c>
      <c r="D12983" s="61">
        <v>82.67</v>
      </c>
      <c r="E12983" s="224">
        <v>0.53439999999999999</v>
      </c>
    </row>
    <row r="12984" spans="1:5" x14ac:dyDescent="0.2">
      <c r="A12984" s="223">
        <v>103098</v>
      </c>
      <c r="B12984" s="7" t="s">
        <v>11968</v>
      </c>
      <c r="C12984" s="60" t="s">
        <v>23</v>
      </c>
      <c r="D12984" s="61">
        <v>88.8</v>
      </c>
      <c r="E12984" s="224">
        <v>0.53559999999999997</v>
      </c>
    </row>
    <row r="12985" spans="1:5" x14ac:dyDescent="0.2">
      <c r="A12985" s="223">
        <v>103099</v>
      </c>
      <c r="B12985" s="7" t="s">
        <v>11969</v>
      </c>
      <c r="C12985" s="60" t="s">
        <v>23</v>
      </c>
      <c r="D12985" s="61">
        <v>101.03</v>
      </c>
      <c r="E12985" s="224">
        <v>0.53769999999999996</v>
      </c>
    </row>
    <row r="12986" spans="1:5" x14ac:dyDescent="0.2">
      <c r="A12986" s="223">
        <v>103100</v>
      </c>
      <c r="B12986" s="7" t="s">
        <v>11970</v>
      </c>
      <c r="C12986" s="60" t="s">
        <v>23</v>
      </c>
      <c r="D12986" s="61">
        <v>107.81</v>
      </c>
      <c r="E12986" s="224">
        <v>0.54020000000000001</v>
      </c>
    </row>
    <row r="12987" spans="1:5" x14ac:dyDescent="0.2">
      <c r="A12987" s="223">
        <v>103089</v>
      </c>
      <c r="B12987" s="7" t="s">
        <v>11971</v>
      </c>
      <c r="C12987" s="60" t="s">
        <v>23</v>
      </c>
      <c r="D12987" s="61">
        <v>12.56</v>
      </c>
      <c r="E12987" s="224">
        <v>0.5</v>
      </c>
    </row>
    <row r="12988" spans="1:5" x14ac:dyDescent="0.2">
      <c r="A12988" s="223">
        <v>103101</v>
      </c>
      <c r="B12988" s="7" t="s">
        <v>11972</v>
      </c>
      <c r="C12988" s="60" t="s">
        <v>23</v>
      </c>
      <c r="D12988" s="61">
        <v>118.75</v>
      </c>
      <c r="E12988" s="224">
        <v>0.54159999999999997</v>
      </c>
    </row>
    <row r="12989" spans="1:5" x14ac:dyDescent="0.2">
      <c r="A12989" s="223">
        <v>103102</v>
      </c>
      <c r="B12989" s="7" t="s">
        <v>11973</v>
      </c>
      <c r="C12989" s="60" t="s">
        <v>23</v>
      </c>
      <c r="D12989" s="61">
        <v>136.75</v>
      </c>
      <c r="E12989" s="224">
        <v>0.54159999999999997</v>
      </c>
    </row>
    <row r="12990" spans="1:5" x14ac:dyDescent="0.2">
      <c r="A12990" s="223">
        <v>101112</v>
      </c>
      <c r="B12990" s="7" t="s">
        <v>11974</v>
      </c>
      <c r="C12990" s="60" t="s">
        <v>24</v>
      </c>
      <c r="D12990" s="61">
        <v>1076.24</v>
      </c>
      <c r="E12990" s="224">
        <v>0.46820000000000001</v>
      </c>
    </row>
    <row r="12991" spans="1:5" x14ac:dyDescent="0.2">
      <c r="A12991" s="223">
        <v>101113</v>
      </c>
      <c r="B12991" s="7" t="s">
        <v>11975</v>
      </c>
      <c r="C12991" s="60" t="s">
        <v>24</v>
      </c>
      <c r="D12991" s="61">
        <v>1081.49</v>
      </c>
      <c r="E12991" s="224">
        <v>0.3327</v>
      </c>
    </row>
    <row r="12992" spans="1:5" x14ac:dyDescent="0.2">
      <c r="A12992" s="223">
        <v>101098</v>
      </c>
      <c r="B12992" s="7" t="s">
        <v>11976</v>
      </c>
      <c r="C12992" s="60" t="s">
        <v>24</v>
      </c>
      <c r="D12992" s="61">
        <v>1310.19</v>
      </c>
      <c r="E12992" s="224">
        <v>0.47560000000000002</v>
      </c>
    </row>
    <row r="12993" spans="1:5" x14ac:dyDescent="0.2">
      <c r="A12993" s="223">
        <v>101106</v>
      </c>
      <c r="B12993" s="7" t="s">
        <v>11977</v>
      </c>
      <c r="C12993" s="60" t="s">
        <v>24</v>
      </c>
      <c r="D12993" s="61">
        <v>1311.43</v>
      </c>
      <c r="E12993" s="224">
        <v>0.36870000000000003</v>
      </c>
    </row>
    <row r="12994" spans="1:5" x14ac:dyDescent="0.2">
      <c r="A12994" s="223">
        <v>101102</v>
      </c>
      <c r="B12994" s="7" t="s">
        <v>11978</v>
      </c>
      <c r="C12994" s="60" t="s">
        <v>24</v>
      </c>
      <c r="D12994" s="61">
        <v>985</v>
      </c>
      <c r="E12994" s="224">
        <v>0.2271</v>
      </c>
    </row>
    <row r="12995" spans="1:5" x14ac:dyDescent="0.2">
      <c r="A12995" s="223">
        <v>101110</v>
      </c>
      <c r="B12995" s="7" t="s">
        <v>11979</v>
      </c>
      <c r="C12995" s="60" t="s">
        <v>24</v>
      </c>
      <c r="D12995" s="61">
        <v>978.33</v>
      </c>
      <c r="E12995" s="224">
        <v>7.7899999999999997E-2</v>
      </c>
    </row>
    <row r="12996" spans="1:5" x14ac:dyDescent="0.2">
      <c r="A12996" s="223">
        <v>101099</v>
      </c>
      <c r="B12996" s="7" t="s">
        <v>11980</v>
      </c>
      <c r="C12996" s="60" t="s">
        <v>24</v>
      </c>
      <c r="D12996" s="61">
        <v>1194.0899999999999</v>
      </c>
      <c r="E12996" s="224">
        <v>0.45400000000000001</v>
      </c>
    </row>
    <row r="12997" spans="1:5" x14ac:dyDescent="0.2">
      <c r="A12997" s="223">
        <v>101107</v>
      </c>
      <c r="B12997" s="7" t="s">
        <v>11981</v>
      </c>
      <c r="C12997" s="60" t="s">
        <v>24</v>
      </c>
      <c r="D12997" s="61">
        <v>1195.78</v>
      </c>
      <c r="E12997" s="224">
        <v>0.34100000000000003</v>
      </c>
    </row>
    <row r="12998" spans="1:5" x14ac:dyDescent="0.2">
      <c r="A12998" s="223">
        <v>101103</v>
      </c>
      <c r="B12998" s="7" t="s">
        <v>11982</v>
      </c>
      <c r="C12998" s="60" t="s">
        <v>24</v>
      </c>
      <c r="D12998" s="61">
        <v>928.56</v>
      </c>
      <c r="E12998" s="224">
        <v>0.22509999999999999</v>
      </c>
    </row>
    <row r="12999" spans="1:5" x14ac:dyDescent="0.2">
      <c r="A12999" s="223">
        <v>101111</v>
      </c>
      <c r="B12999" s="7" t="s">
        <v>11983</v>
      </c>
      <c r="C12999" s="60" t="s">
        <v>24</v>
      </c>
      <c r="D12999" s="61">
        <v>923.39</v>
      </c>
      <c r="E12999" s="224">
        <v>7.3400000000000007E-2</v>
      </c>
    </row>
    <row r="13000" spans="1:5" x14ac:dyDescent="0.2">
      <c r="A13000" s="223">
        <v>101096</v>
      </c>
      <c r="B13000" s="7" t="s">
        <v>11984</v>
      </c>
      <c r="C13000" s="60" t="s">
        <v>24</v>
      </c>
      <c r="D13000" s="61">
        <v>1524.86</v>
      </c>
      <c r="E13000" s="224">
        <v>0.54659999999999997</v>
      </c>
    </row>
    <row r="13001" spans="1:5" x14ac:dyDescent="0.2">
      <c r="A13001" s="223">
        <v>101104</v>
      </c>
      <c r="B13001" s="7" t="s">
        <v>11985</v>
      </c>
      <c r="C13001" s="60" t="s">
        <v>24</v>
      </c>
      <c r="D13001" s="61">
        <v>1524.96</v>
      </c>
      <c r="E13001" s="224">
        <v>0.45029999999999998</v>
      </c>
    </row>
    <row r="13002" spans="1:5" x14ac:dyDescent="0.2">
      <c r="A13002" s="223">
        <v>101100</v>
      </c>
      <c r="B13002" s="7" t="s">
        <v>11986</v>
      </c>
      <c r="C13002" s="60" t="s">
        <v>24</v>
      </c>
      <c r="D13002" s="61">
        <v>1041.0999999999999</v>
      </c>
      <c r="E13002" s="224">
        <v>0.247</v>
      </c>
    </row>
    <row r="13003" spans="1:5" x14ac:dyDescent="0.2">
      <c r="A13003" s="223">
        <v>101108</v>
      </c>
      <c r="B13003" s="7" t="s">
        <v>11987</v>
      </c>
      <c r="C13003" s="60" t="s">
        <v>24</v>
      </c>
      <c r="D13003" s="61">
        <v>1031.69</v>
      </c>
      <c r="E13003" s="224">
        <v>9.7699999999999995E-2</v>
      </c>
    </row>
    <row r="13004" spans="1:5" x14ac:dyDescent="0.2">
      <c r="A13004" s="223">
        <v>101097</v>
      </c>
      <c r="B13004" s="7" t="s">
        <v>11988</v>
      </c>
      <c r="C13004" s="60" t="s">
        <v>24</v>
      </c>
      <c r="D13004" s="61">
        <v>1431.67</v>
      </c>
      <c r="E13004" s="224">
        <v>0.52070000000000005</v>
      </c>
    </row>
    <row r="13005" spans="1:5" x14ac:dyDescent="0.2">
      <c r="A13005" s="223">
        <v>101105</v>
      </c>
      <c r="B13005" s="7" t="s">
        <v>11989</v>
      </c>
      <c r="C13005" s="60" t="s">
        <v>24</v>
      </c>
      <c r="D13005" s="61">
        <v>1432.02</v>
      </c>
      <c r="E13005" s="224">
        <v>0.4199</v>
      </c>
    </row>
    <row r="13006" spans="1:5" x14ac:dyDescent="0.2">
      <c r="A13006" s="223">
        <v>101101</v>
      </c>
      <c r="B13006" s="7" t="s">
        <v>11990</v>
      </c>
      <c r="C13006" s="60" t="s">
        <v>24</v>
      </c>
      <c r="D13006" s="61">
        <v>1014.64</v>
      </c>
      <c r="E13006" s="224">
        <v>0.2404</v>
      </c>
    </row>
    <row r="13007" spans="1:5" x14ac:dyDescent="0.2">
      <c r="A13007" s="223">
        <v>101109</v>
      </c>
      <c r="B13007" s="7" t="s">
        <v>11991</v>
      </c>
      <c r="C13007" s="60" t="s">
        <v>24</v>
      </c>
      <c r="D13007" s="61">
        <v>1006.02</v>
      </c>
      <c r="E13007" s="224">
        <v>9.0200000000000002E-2</v>
      </c>
    </row>
    <row r="13008" spans="1:5" x14ac:dyDescent="0.2">
      <c r="A13008" s="223">
        <v>106205</v>
      </c>
      <c r="B13008" s="7" t="s">
        <v>11992</v>
      </c>
      <c r="C13008" s="60" t="s">
        <v>24</v>
      </c>
      <c r="D13008" s="61">
        <v>121.6</v>
      </c>
      <c r="E13008" s="224">
        <v>1</v>
      </c>
    </row>
    <row r="13009" spans="1:5" x14ac:dyDescent="0.2">
      <c r="A13009" s="223">
        <v>106206</v>
      </c>
      <c r="B13009" s="7" t="s">
        <v>11993</v>
      </c>
      <c r="C13009" s="60" t="s">
        <v>24</v>
      </c>
      <c r="D13009" s="61">
        <v>139.05000000000001</v>
      </c>
      <c r="E13009" s="224">
        <v>1</v>
      </c>
    </row>
    <row r="13010" spans="1:5" x14ac:dyDescent="0.2">
      <c r="A13010" s="223">
        <v>96393</v>
      </c>
      <c r="B13010" s="7" t="s">
        <v>11994</v>
      </c>
      <c r="C13010" s="60" t="s">
        <v>24</v>
      </c>
      <c r="D13010" s="61">
        <v>160.38999999999999</v>
      </c>
      <c r="E13010" s="224">
        <v>2.7099999999999999E-2</v>
      </c>
    </row>
    <row r="13011" spans="1:5" x14ac:dyDescent="0.2">
      <c r="A13011" s="223">
        <v>96394</v>
      </c>
      <c r="B13011" s="7" t="s">
        <v>11995</v>
      </c>
      <c r="C13011" s="60" t="s">
        <v>24</v>
      </c>
      <c r="D13011" s="61">
        <v>234.63</v>
      </c>
      <c r="E13011" s="224">
        <v>1.8499999999999999E-2</v>
      </c>
    </row>
    <row r="13012" spans="1:5" x14ac:dyDescent="0.2">
      <c r="A13012" s="223">
        <v>96395</v>
      </c>
      <c r="B13012" s="7" t="s">
        <v>11996</v>
      </c>
      <c r="C13012" s="60" t="s">
        <v>24</v>
      </c>
      <c r="D13012" s="61">
        <v>337.43</v>
      </c>
      <c r="E13012" s="224">
        <v>2.1299999999999999E-2</v>
      </c>
    </row>
    <row r="13013" spans="1:5" x14ac:dyDescent="0.2">
      <c r="A13013" s="223">
        <v>105529</v>
      </c>
      <c r="B13013" s="7" t="s">
        <v>11997</v>
      </c>
      <c r="C13013" s="60" t="s">
        <v>24</v>
      </c>
      <c r="D13013" s="61">
        <v>202.98</v>
      </c>
      <c r="E13013" s="224">
        <v>2.1499999999999998E-2</v>
      </c>
    </row>
    <row r="13014" spans="1:5" x14ac:dyDescent="0.2">
      <c r="A13014" s="223">
        <v>105530</v>
      </c>
      <c r="B13014" s="7" t="s">
        <v>11998</v>
      </c>
      <c r="C13014" s="60" t="s">
        <v>24</v>
      </c>
      <c r="D13014" s="61">
        <v>237.45</v>
      </c>
      <c r="E13014" s="224">
        <v>1.83E-2</v>
      </c>
    </row>
    <row r="13015" spans="1:5" x14ac:dyDescent="0.2">
      <c r="A13015" s="223">
        <v>105531</v>
      </c>
      <c r="B13015" s="7" t="s">
        <v>11999</v>
      </c>
      <c r="C13015" s="60" t="s">
        <v>24</v>
      </c>
      <c r="D13015" s="61">
        <v>271.89999999999998</v>
      </c>
      <c r="E13015" s="224">
        <v>1.6E-2</v>
      </c>
    </row>
    <row r="13016" spans="1:5" x14ac:dyDescent="0.2">
      <c r="A13016" s="223">
        <v>105527</v>
      </c>
      <c r="B13016" s="7" t="s">
        <v>12000</v>
      </c>
      <c r="C13016" s="60" t="s">
        <v>24</v>
      </c>
      <c r="D13016" s="61">
        <v>134.07</v>
      </c>
      <c r="E13016" s="224">
        <v>3.2399999999999998E-2</v>
      </c>
    </row>
    <row r="13017" spans="1:5" x14ac:dyDescent="0.2">
      <c r="A13017" s="223">
        <v>105532</v>
      </c>
      <c r="B13017" s="7" t="s">
        <v>12001</v>
      </c>
      <c r="C13017" s="60" t="s">
        <v>24</v>
      </c>
      <c r="D13017" s="61">
        <v>183.16</v>
      </c>
      <c r="E13017" s="224">
        <v>2.3800000000000002E-2</v>
      </c>
    </row>
    <row r="13018" spans="1:5" x14ac:dyDescent="0.2">
      <c r="A13018" s="223">
        <v>105533</v>
      </c>
      <c r="B13018" s="7" t="s">
        <v>12002</v>
      </c>
      <c r="C13018" s="60" t="s">
        <v>24</v>
      </c>
      <c r="D13018" s="61">
        <v>218.04</v>
      </c>
      <c r="E13018" s="224">
        <v>0.02</v>
      </c>
    </row>
    <row r="13019" spans="1:5" x14ac:dyDescent="0.2">
      <c r="A13019" s="223">
        <v>105534</v>
      </c>
      <c r="B13019" s="7" t="s">
        <v>12003</v>
      </c>
      <c r="C13019" s="60" t="s">
        <v>24</v>
      </c>
      <c r="D13019" s="61">
        <v>252.9</v>
      </c>
      <c r="E13019" s="224">
        <v>1.72E-2</v>
      </c>
    </row>
    <row r="13020" spans="1:5" x14ac:dyDescent="0.2">
      <c r="A13020" s="223">
        <v>105528</v>
      </c>
      <c r="B13020" s="7" t="s">
        <v>12004</v>
      </c>
      <c r="C13020" s="60" t="s">
        <v>24</v>
      </c>
      <c r="D13020" s="61">
        <v>113.42</v>
      </c>
      <c r="E13020" s="224">
        <v>3.8399999999999997E-2</v>
      </c>
    </row>
    <row r="13021" spans="1:5" x14ac:dyDescent="0.2">
      <c r="A13021" s="223">
        <v>105523</v>
      </c>
      <c r="B13021" s="7" t="s">
        <v>12005</v>
      </c>
      <c r="C13021" s="60" t="s">
        <v>24</v>
      </c>
      <c r="D13021" s="61">
        <v>47.1</v>
      </c>
      <c r="E13021" s="224">
        <v>9.2600000000000002E-2</v>
      </c>
    </row>
    <row r="13022" spans="1:5" x14ac:dyDescent="0.2">
      <c r="A13022" s="223">
        <v>105759</v>
      </c>
      <c r="B13022" s="7" t="s">
        <v>12006</v>
      </c>
      <c r="C13022" s="60" t="s">
        <v>24</v>
      </c>
      <c r="D13022" s="61">
        <v>65.569999999999993</v>
      </c>
      <c r="E13022" s="224">
        <v>6.6299999999999998E-2</v>
      </c>
    </row>
    <row r="13023" spans="1:5" x14ac:dyDescent="0.2">
      <c r="A13023" s="223">
        <v>105524</v>
      </c>
      <c r="B13023" s="7" t="s">
        <v>12007</v>
      </c>
      <c r="C13023" s="60" t="s">
        <v>24</v>
      </c>
      <c r="D13023" s="61">
        <v>84.04</v>
      </c>
      <c r="E13023" s="224">
        <v>5.1900000000000002E-2</v>
      </c>
    </row>
    <row r="13024" spans="1:5" x14ac:dyDescent="0.2">
      <c r="A13024" s="223">
        <v>105525</v>
      </c>
      <c r="B13024" s="7" t="s">
        <v>12008</v>
      </c>
      <c r="C13024" s="60" t="s">
        <v>24</v>
      </c>
      <c r="D13024" s="61">
        <v>120.98</v>
      </c>
      <c r="E13024" s="224">
        <v>3.5999999999999997E-2</v>
      </c>
    </row>
    <row r="13025" spans="1:5" x14ac:dyDescent="0.2">
      <c r="A13025" s="223">
        <v>105526</v>
      </c>
      <c r="B13025" s="7" t="s">
        <v>12009</v>
      </c>
      <c r="C13025" s="60" t="s">
        <v>24</v>
      </c>
      <c r="D13025" s="61">
        <v>157.91</v>
      </c>
      <c r="E13025" s="224">
        <v>2.75E-2</v>
      </c>
    </row>
    <row r="13026" spans="1:5" x14ac:dyDescent="0.2">
      <c r="A13026" s="223">
        <v>105034</v>
      </c>
      <c r="B13026" s="7" t="s">
        <v>12010</v>
      </c>
      <c r="C13026" s="60" t="s">
        <v>23</v>
      </c>
      <c r="D13026" s="61">
        <v>45.39</v>
      </c>
      <c r="E13026" s="224">
        <v>0.32940000000000003</v>
      </c>
    </row>
    <row r="13027" spans="1:5" x14ac:dyDescent="0.2">
      <c r="A13027" s="223">
        <v>105033</v>
      </c>
      <c r="B13027" s="7" t="s">
        <v>12011</v>
      </c>
      <c r="C13027" s="60" t="s">
        <v>23</v>
      </c>
      <c r="D13027" s="61">
        <v>63.82</v>
      </c>
      <c r="E13027" s="224">
        <v>0.32729999999999998</v>
      </c>
    </row>
    <row r="13028" spans="1:5" x14ac:dyDescent="0.2">
      <c r="A13028" s="223">
        <v>93205</v>
      </c>
      <c r="B13028" s="7" t="s">
        <v>12012</v>
      </c>
      <c r="C13028" s="60" t="s">
        <v>23</v>
      </c>
      <c r="D13028" s="61">
        <v>77.069999999999993</v>
      </c>
      <c r="E13028" s="224">
        <v>0.33450000000000002</v>
      </c>
    </row>
    <row r="13029" spans="1:5" x14ac:dyDescent="0.2">
      <c r="A13029" s="223">
        <v>105032</v>
      </c>
      <c r="B13029" s="7" t="s">
        <v>12013</v>
      </c>
      <c r="C13029" s="60" t="s">
        <v>23</v>
      </c>
      <c r="D13029" s="61">
        <v>36.26</v>
      </c>
      <c r="E13029" s="224">
        <v>0.22889999999999999</v>
      </c>
    </row>
    <row r="13030" spans="1:5" x14ac:dyDescent="0.2">
      <c r="A13030" s="223">
        <v>105031</v>
      </c>
      <c r="B13030" s="7" t="s">
        <v>12014</v>
      </c>
      <c r="C13030" s="60" t="s">
        <v>23</v>
      </c>
      <c r="D13030" s="61">
        <v>53.45</v>
      </c>
      <c r="E13030" s="224">
        <v>0.2432</v>
      </c>
    </row>
    <row r="13031" spans="1:5" x14ac:dyDescent="0.2">
      <c r="A13031" s="223">
        <v>93199</v>
      </c>
      <c r="B13031" s="7" t="s">
        <v>12015</v>
      </c>
      <c r="C13031" s="60" t="s">
        <v>23</v>
      </c>
      <c r="D13031" s="61">
        <v>55.42</v>
      </c>
      <c r="E13031" s="224">
        <v>0.3004</v>
      </c>
    </row>
    <row r="13032" spans="1:5" x14ac:dyDescent="0.2">
      <c r="A13032" s="223">
        <v>105030</v>
      </c>
      <c r="B13032" s="7" t="s">
        <v>12016</v>
      </c>
      <c r="C13032" s="60" t="s">
        <v>23</v>
      </c>
      <c r="D13032" s="61">
        <v>41.73</v>
      </c>
      <c r="E13032" s="224">
        <v>0.35439999999999999</v>
      </c>
    </row>
    <row r="13033" spans="1:5" x14ac:dyDescent="0.2">
      <c r="A13033" s="223">
        <v>105029</v>
      </c>
      <c r="B13033" s="7" t="s">
        <v>12017</v>
      </c>
      <c r="C13033" s="60" t="s">
        <v>23</v>
      </c>
      <c r="D13033" s="61">
        <v>50.17</v>
      </c>
      <c r="E13033" s="224">
        <v>0.3715</v>
      </c>
    </row>
    <row r="13034" spans="1:5" x14ac:dyDescent="0.2">
      <c r="A13034" s="223">
        <v>93197</v>
      </c>
      <c r="B13034" s="7" t="s">
        <v>12018</v>
      </c>
      <c r="C13034" s="60" t="s">
        <v>23</v>
      </c>
      <c r="D13034" s="61">
        <v>58.62</v>
      </c>
      <c r="E13034" s="224">
        <v>0.38400000000000001</v>
      </c>
    </row>
    <row r="13035" spans="1:5" x14ac:dyDescent="0.2">
      <c r="A13035" s="223">
        <v>105040</v>
      </c>
      <c r="B13035" s="7" t="s">
        <v>12019</v>
      </c>
      <c r="C13035" s="60" t="s">
        <v>23</v>
      </c>
      <c r="D13035" s="61">
        <v>34.520000000000003</v>
      </c>
      <c r="E13035" s="224">
        <v>0.70369999999999999</v>
      </c>
    </row>
    <row r="13036" spans="1:5" x14ac:dyDescent="0.2">
      <c r="A13036" s="223">
        <v>105039</v>
      </c>
      <c r="B13036" s="7" t="s">
        <v>12020</v>
      </c>
      <c r="C13036" s="60" t="s">
        <v>23</v>
      </c>
      <c r="D13036" s="61">
        <v>51.01</v>
      </c>
      <c r="E13036" s="224">
        <v>0.70320000000000005</v>
      </c>
    </row>
    <row r="13037" spans="1:5" x14ac:dyDescent="0.2">
      <c r="A13037" s="223">
        <v>105038</v>
      </c>
      <c r="B13037" s="7" t="s">
        <v>12021</v>
      </c>
      <c r="C13037" s="60" t="s">
        <v>23</v>
      </c>
      <c r="D13037" s="61">
        <v>70.87</v>
      </c>
      <c r="E13037" s="224">
        <v>0.70199999999999996</v>
      </c>
    </row>
    <row r="13038" spans="1:5" x14ac:dyDescent="0.2">
      <c r="A13038" s="223">
        <v>105028</v>
      </c>
      <c r="B13038" s="7" t="s">
        <v>12022</v>
      </c>
      <c r="C13038" s="60" t="s">
        <v>23</v>
      </c>
      <c r="D13038" s="61">
        <v>21.34</v>
      </c>
      <c r="E13038" s="224">
        <v>0.29799999999999999</v>
      </c>
    </row>
    <row r="13039" spans="1:5" x14ac:dyDescent="0.2">
      <c r="A13039" s="223">
        <v>105027</v>
      </c>
      <c r="B13039" s="7" t="s">
        <v>12023</v>
      </c>
      <c r="C13039" s="60" t="s">
        <v>23</v>
      </c>
      <c r="D13039" s="61">
        <v>24.59</v>
      </c>
      <c r="E13039" s="224">
        <v>0.29770000000000002</v>
      </c>
    </row>
    <row r="13040" spans="1:5" x14ac:dyDescent="0.2">
      <c r="A13040" s="223">
        <v>93194</v>
      </c>
      <c r="B13040" s="7" t="s">
        <v>12024</v>
      </c>
      <c r="C13040" s="60" t="s">
        <v>23</v>
      </c>
      <c r="D13040" s="61">
        <v>28.3</v>
      </c>
      <c r="E13040" s="224">
        <v>0.29509999999999997</v>
      </c>
    </row>
    <row r="13041" spans="1:5" x14ac:dyDescent="0.2">
      <c r="A13041" s="223">
        <v>93200</v>
      </c>
      <c r="B13041" s="7" t="s">
        <v>12025</v>
      </c>
      <c r="C13041" s="60" t="s">
        <v>23</v>
      </c>
      <c r="D13041" s="61">
        <v>12.36</v>
      </c>
      <c r="E13041" s="224">
        <v>0.85840000000000005</v>
      </c>
    </row>
    <row r="13042" spans="1:5" x14ac:dyDescent="0.2">
      <c r="A13042" s="223">
        <v>93203</v>
      </c>
      <c r="B13042" s="7" t="s">
        <v>12026</v>
      </c>
      <c r="C13042" s="60" t="s">
        <v>23</v>
      </c>
      <c r="D13042" s="61">
        <v>13.62</v>
      </c>
      <c r="E13042" s="224">
        <v>0.127</v>
      </c>
    </row>
    <row r="13043" spans="1:5" x14ac:dyDescent="0.2">
      <c r="A13043" s="223">
        <v>93202</v>
      </c>
      <c r="B13043" s="7" t="s">
        <v>12027</v>
      </c>
      <c r="C13043" s="60" t="s">
        <v>23</v>
      </c>
      <c r="D13043" s="61">
        <v>29.09</v>
      </c>
      <c r="E13043" s="224">
        <v>0.68959999999999999</v>
      </c>
    </row>
    <row r="13044" spans="1:5" x14ac:dyDescent="0.2">
      <c r="A13044" s="223">
        <v>105026</v>
      </c>
      <c r="B13044" s="7" t="s">
        <v>12028</v>
      </c>
      <c r="C13044" s="60" t="s">
        <v>23</v>
      </c>
      <c r="D13044" s="61">
        <v>45.06</v>
      </c>
      <c r="E13044" s="224">
        <v>0.27979999999999999</v>
      </c>
    </row>
    <row r="13045" spans="1:5" x14ac:dyDescent="0.2">
      <c r="A13045" s="223">
        <v>105025</v>
      </c>
      <c r="B13045" s="7" t="s">
        <v>12029</v>
      </c>
      <c r="C13045" s="60" t="s">
        <v>23</v>
      </c>
      <c r="D13045" s="61">
        <v>64.319999999999993</v>
      </c>
      <c r="E13045" s="224">
        <v>0.30159999999999998</v>
      </c>
    </row>
    <row r="13046" spans="1:5" x14ac:dyDescent="0.2">
      <c r="A13046" s="223">
        <v>93191</v>
      </c>
      <c r="B13046" s="7" t="s">
        <v>12030</v>
      </c>
      <c r="C13046" s="60" t="s">
        <v>23</v>
      </c>
      <c r="D13046" s="61">
        <v>78.010000000000005</v>
      </c>
      <c r="E13046" s="224">
        <v>0.317</v>
      </c>
    </row>
    <row r="13047" spans="1:5" x14ac:dyDescent="0.2">
      <c r="A13047" s="223">
        <v>105024</v>
      </c>
      <c r="B13047" s="7" t="s">
        <v>12031</v>
      </c>
      <c r="C13047" s="60" t="s">
        <v>23</v>
      </c>
      <c r="D13047" s="61">
        <v>53.69</v>
      </c>
      <c r="E13047" s="224">
        <v>0.42759999999999998</v>
      </c>
    </row>
    <row r="13048" spans="1:5" x14ac:dyDescent="0.2">
      <c r="A13048" s="223">
        <v>105023</v>
      </c>
      <c r="B13048" s="7" t="s">
        <v>12032</v>
      </c>
      <c r="C13048" s="60" t="s">
        <v>23</v>
      </c>
      <c r="D13048" s="61">
        <v>65.92</v>
      </c>
      <c r="E13048" s="224">
        <v>0.44490000000000002</v>
      </c>
    </row>
    <row r="13049" spans="1:5" x14ac:dyDescent="0.2">
      <c r="A13049" s="223">
        <v>93187</v>
      </c>
      <c r="B13049" s="7" t="s">
        <v>12033</v>
      </c>
      <c r="C13049" s="60" t="s">
        <v>23</v>
      </c>
      <c r="D13049" s="61">
        <v>78.13</v>
      </c>
      <c r="E13049" s="224">
        <v>0.45650000000000002</v>
      </c>
    </row>
    <row r="13050" spans="1:5" x14ac:dyDescent="0.2">
      <c r="A13050" s="223">
        <v>105037</v>
      </c>
      <c r="B13050" s="7" t="s">
        <v>12034</v>
      </c>
      <c r="C13050" s="60" t="s">
        <v>23</v>
      </c>
      <c r="D13050" s="61">
        <v>34.69</v>
      </c>
      <c r="E13050" s="224">
        <v>0.70509999999999995</v>
      </c>
    </row>
    <row r="13051" spans="1:5" x14ac:dyDescent="0.2">
      <c r="A13051" s="223">
        <v>105036</v>
      </c>
      <c r="B13051" s="7" t="s">
        <v>12035</v>
      </c>
      <c r="C13051" s="60" t="s">
        <v>23</v>
      </c>
      <c r="D13051" s="61">
        <v>51.24</v>
      </c>
      <c r="E13051" s="224">
        <v>0.70450000000000002</v>
      </c>
    </row>
    <row r="13052" spans="1:5" x14ac:dyDescent="0.2">
      <c r="A13052" s="223">
        <v>105035</v>
      </c>
      <c r="B13052" s="7" t="s">
        <v>12036</v>
      </c>
      <c r="C13052" s="60" t="s">
        <v>23</v>
      </c>
      <c r="D13052" s="61">
        <v>71.069999999999993</v>
      </c>
      <c r="E13052" s="224">
        <v>0.70279999999999998</v>
      </c>
    </row>
    <row r="13053" spans="1:5" x14ac:dyDescent="0.2">
      <c r="A13053" s="223">
        <v>105022</v>
      </c>
      <c r="B13053" s="7" t="s">
        <v>12037</v>
      </c>
      <c r="C13053" s="60" t="s">
        <v>23</v>
      </c>
      <c r="D13053" s="61">
        <v>21.68</v>
      </c>
      <c r="E13053" s="224">
        <v>0.30299999999999999</v>
      </c>
    </row>
    <row r="13054" spans="1:5" x14ac:dyDescent="0.2">
      <c r="A13054" s="223">
        <v>105021</v>
      </c>
      <c r="B13054" s="7" t="s">
        <v>12038</v>
      </c>
      <c r="C13054" s="60" t="s">
        <v>23</v>
      </c>
      <c r="D13054" s="61">
        <v>24.95</v>
      </c>
      <c r="E13054" s="224">
        <v>0.30259999999999998</v>
      </c>
    </row>
    <row r="13055" spans="1:5" x14ac:dyDescent="0.2">
      <c r="A13055" s="223">
        <v>93184</v>
      </c>
      <c r="B13055" s="7" t="s">
        <v>12039</v>
      </c>
      <c r="C13055" s="60" t="s">
        <v>23</v>
      </c>
      <c r="D13055" s="61">
        <v>29.02</v>
      </c>
      <c r="E13055" s="224">
        <v>0.29909999999999998</v>
      </c>
    </row>
    <row r="13056" spans="1:5" x14ac:dyDescent="0.2">
      <c r="A13056" s="223">
        <v>102171</v>
      </c>
      <c r="B13056" s="7" t="s">
        <v>12040</v>
      </c>
      <c r="C13056" s="60" t="s">
        <v>410</v>
      </c>
      <c r="D13056" s="61">
        <v>399.79</v>
      </c>
      <c r="E13056" s="224">
        <v>6.6000000000000003E-2</v>
      </c>
    </row>
    <row r="13057" spans="1:5" x14ac:dyDescent="0.2">
      <c r="A13057" s="223">
        <v>102172</v>
      </c>
      <c r="B13057" s="7" t="s">
        <v>12041</v>
      </c>
      <c r="C13057" s="60" t="s">
        <v>410</v>
      </c>
      <c r="D13057" s="61">
        <v>380.49</v>
      </c>
      <c r="E13057" s="224">
        <v>5.33E-2</v>
      </c>
    </row>
    <row r="13058" spans="1:5" x14ac:dyDescent="0.2">
      <c r="A13058" s="223">
        <v>102170</v>
      </c>
      <c r="B13058" s="7" t="s">
        <v>12042</v>
      </c>
      <c r="C13058" s="60" t="s">
        <v>410</v>
      </c>
      <c r="D13058" s="61">
        <v>245.52</v>
      </c>
      <c r="E13058" s="224">
        <v>0.13300000000000001</v>
      </c>
    </row>
    <row r="13059" spans="1:5" x14ac:dyDescent="0.2">
      <c r="A13059" s="223">
        <v>102160</v>
      </c>
      <c r="B13059" s="7" t="s">
        <v>12043</v>
      </c>
      <c r="C13059" s="60" t="s">
        <v>410</v>
      </c>
      <c r="D13059" s="61">
        <v>135.51</v>
      </c>
      <c r="E13059" s="224">
        <v>0.2248</v>
      </c>
    </row>
    <row r="13060" spans="1:5" x14ac:dyDescent="0.2">
      <c r="A13060" s="223">
        <v>102163</v>
      </c>
      <c r="B13060" s="7" t="s">
        <v>12044</v>
      </c>
      <c r="C13060" s="60" t="s">
        <v>410</v>
      </c>
      <c r="D13060" s="61">
        <v>300.37</v>
      </c>
      <c r="E13060" s="224">
        <v>0.1087</v>
      </c>
    </row>
    <row r="13061" spans="1:5" x14ac:dyDescent="0.2">
      <c r="A13061" s="223">
        <v>102153</v>
      </c>
      <c r="B13061" s="7" t="s">
        <v>12045</v>
      </c>
      <c r="C13061" s="60" t="s">
        <v>410</v>
      </c>
      <c r="D13061" s="61">
        <v>190.36</v>
      </c>
      <c r="E13061" s="224">
        <v>0.16</v>
      </c>
    </row>
    <row r="13062" spans="1:5" x14ac:dyDescent="0.2">
      <c r="A13062" s="223">
        <v>102165</v>
      </c>
      <c r="B13062" s="7" t="s">
        <v>12046</v>
      </c>
      <c r="C13062" s="60" t="s">
        <v>410</v>
      </c>
      <c r="D13062" s="61">
        <v>283.43</v>
      </c>
      <c r="E13062" s="224">
        <v>9.2999999999999999E-2</v>
      </c>
    </row>
    <row r="13063" spans="1:5" x14ac:dyDescent="0.2">
      <c r="A13063" s="223">
        <v>102155</v>
      </c>
      <c r="B13063" s="7" t="s">
        <v>12047</v>
      </c>
      <c r="C13063" s="60" t="s">
        <v>410</v>
      </c>
      <c r="D13063" s="61">
        <v>193.37</v>
      </c>
      <c r="E13063" s="224">
        <v>0.12590000000000001</v>
      </c>
    </row>
    <row r="13064" spans="1:5" x14ac:dyDescent="0.2">
      <c r="A13064" s="223">
        <v>102167</v>
      </c>
      <c r="B13064" s="7" t="s">
        <v>12048</v>
      </c>
      <c r="C13064" s="60" t="s">
        <v>410</v>
      </c>
      <c r="D13064" s="61">
        <v>316.5</v>
      </c>
      <c r="E13064" s="224">
        <v>6.4100000000000004E-2</v>
      </c>
    </row>
    <row r="13065" spans="1:5" x14ac:dyDescent="0.2">
      <c r="A13065" s="223">
        <v>102157</v>
      </c>
      <c r="B13065" s="7" t="s">
        <v>12049</v>
      </c>
      <c r="C13065" s="60" t="s">
        <v>410</v>
      </c>
      <c r="D13065" s="61">
        <v>246.62</v>
      </c>
      <c r="E13065" s="224">
        <v>7.5399999999999995E-2</v>
      </c>
    </row>
    <row r="13066" spans="1:5" x14ac:dyDescent="0.2">
      <c r="A13066" s="223">
        <v>102169</v>
      </c>
      <c r="B13066" s="7" t="s">
        <v>12050</v>
      </c>
      <c r="C13066" s="60" t="s">
        <v>410</v>
      </c>
      <c r="D13066" s="61">
        <v>336.97</v>
      </c>
      <c r="E13066" s="224">
        <v>3.9E-2</v>
      </c>
    </row>
    <row r="13067" spans="1:5" x14ac:dyDescent="0.2">
      <c r="A13067" s="223">
        <v>102159</v>
      </c>
      <c r="B13067" s="7" t="s">
        <v>12051</v>
      </c>
      <c r="C13067" s="60" t="s">
        <v>410</v>
      </c>
      <c r="D13067" s="61">
        <v>291.91000000000003</v>
      </c>
      <c r="E13067" s="224">
        <v>4.1500000000000002E-2</v>
      </c>
    </row>
    <row r="13068" spans="1:5" x14ac:dyDescent="0.2">
      <c r="A13068" s="223">
        <v>102161</v>
      </c>
      <c r="B13068" s="7" t="s">
        <v>12052</v>
      </c>
      <c r="C13068" s="60" t="s">
        <v>410</v>
      </c>
      <c r="D13068" s="61">
        <v>250.09</v>
      </c>
      <c r="E13068" s="224">
        <v>0.13059999999999999</v>
      </c>
    </row>
    <row r="13069" spans="1:5" x14ac:dyDescent="0.2">
      <c r="A13069" s="223">
        <v>102151</v>
      </c>
      <c r="B13069" s="7" t="s">
        <v>12053</v>
      </c>
      <c r="C13069" s="60" t="s">
        <v>410</v>
      </c>
      <c r="D13069" s="61">
        <v>140.08000000000001</v>
      </c>
      <c r="E13069" s="224">
        <v>0.21740000000000001</v>
      </c>
    </row>
    <row r="13070" spans="1:5" x14ac:dyDescent="0.2">
      <c r="A13070" s="223">
        <v>102162</v>
      </c>
      <c r="B13070" s="7" t="s">
        <v>12054</v>
      </c>
      <c r="C13070" s="60" t="s">
        <v>410</v>
      </c>
      <c r="D13070" s="61">
        <v>263.81</v>
      </c>
      <c r="E13070" s="224">
        <v>0.12379999999999999</v>
      </c>
    </row>
    <row r="13071" spans="1:5" x14ac:dyDescent="0.2">
      <c r="A13071" s="223">
        <v>102152</v>
      </c>
      <c r="B13071" s="7" t="s">
        <v>12055</v>
      </c>
      <c r="C13071" s="60" t="s">
        <v>410</v>
      </c>
      <c r="D13071" s="61">
        <v>153.80000000000001</v>
      </c>
      <c r="E13071" s="224">
        <v>0.19800000000000001</v>
      </c>
    </row>
    <row r="13072" spans="1:5" x14ac:dyDescent="0.2">
      <c r="A13072" s="223">
        <v>102164</v>
      </c>
      <c r="B13072" s="7" t="s">
        <v>12056</v>
      </c>
      <c r="C13072" s="60" t="s">
        <v>410</v>
      </c>
      <c r="D13072" s="61">
        <v>253.52</v>
      </c>
      <c r="E13072" s="224">
        <v>0.104</v>
      </c>
    </row>
    <row r="13073" spans="1:5" x14ac:dyDescent="0.2">
      <c r="A13073" s="223">
        <v>102154</v>
      </c>
      <c r="B13073" s="7" t="s">
        <v>12057</v>
      </c>
      <c r="C13073" s="60" t="s">
        <v>410</v>
      </c>
      <c r="D13073" s="61">
        <v>163.46</v>
      </c>
      <c r="E13073" s="224">
        <v>0.14899999999999999</v>
      </c>
    </row>
    <row r="13074" spans="1:5" x14ac:dyDescent="0.2">
      <c r="A13074" s="223">
        <v>102166</v>
      </c>
      <c r="B13074" s="7" t="s">
        <v>12058</v>
      </c>
      <c r="C13074" s="60" t="s">
        <v>410</v>
      </c>
      <c r="D13074" s="61">
        <v>252.5</v>
      </c>
      <c r="E13074" s="224">
        <v>8.0299999999999996E-2</v>
      </c>
    </row>
    <row r="13075" spans="1:5" x14ac:dyDescent="0.2">
      <c r="A13075" s="223">
        <v>102156</v>
      </c>
      <c r="B13075" s="7" t="s">
        <v>12059</v>
      </c>
      <c r="C13075" s="60" t="s">
        <v>410</v>
      </c>
      <c r="D13075" s="61">
        <v>182.62</v>
      </c>
      <c r="E13075" s="224">
        <v>0.1019</v>
      </c>
    </row>
    <row r="13076" spans="1:5" x14ac:dyDescent="0.2">
      <c r="A13076" s="223">
        <v>102168</v>
      </c>
      <c r="B13076" s="7" t="s">
        <v>12060</v>
      </c>
      <c r="C13076" s="60" t="s">
        <v>410</v>
      </c>
      <c r="D13076" s="61">
        <v>298.67</v>
      </c>
      <c r="E13076" s="224">
        <v>5.0299999999999997E-2</v>
      </c>
    </row>
    <row r="13077" spans="1:5" x14ac:dyDescent="0.2">
      <c r="A13077" s="223">
        <v>102158</v>
      </c>
      <c r="B13077" s="7" t="s">
        <v>12061</v>
      </c>
      <c r="C13077" s="60" t="s">
        <v>410</v>
      </c>
      <c r="D13077" s="61">
        <v>246.9</v>
      </c>
      <c r="E13077" s="224">
        <v>5.5899999999999998E-2</v>
      </c>
    </row>
    <row r="13078" spans="1:5" x14ac:dyDescent="0.2">
      <c r="A13078" s="223">
        <v>102181</v>
      </c>
      <c r="B13078" s="7" t="s">
        <v>12062</v>
      </c>
      <c r="C13078" s="60" t="s">
        <v>410</v>
      </c>
      <c r="D13078" s="61">
        <v>413.33</v>
      </c>
      <c r="E13078" s="224">
        <v>0.13519999999999999</v>
      </c>
    </row>
    <row r="13079" spans="1:5" x14ac:dyDescent="0.2">
      <c r="A13079" s="223">
        <v>102179</v>
      </c>
      <c r="B13079" s="7" t="s">
        <v>12063</v>
      </c>
      <c r="C13079" s="60" t="s">
        <v>410</v>
      </c>
      <c r="D13079" s="61">
        <v>309.52</v>
      </c>
      <c r="E13079" s="224">
        <v>0.19839999999999999</v>
      </c>
    </row>
    <row r="13080" spans="1:5" x14ac:dyDescent="0.2">
      <c r="A13080" s="223">
        <v>102180</v>
      </c>
      <c r="B13080" s="7" t="s">
        <v>12064</v>
      </c>
      <c r="C13080" s="60" t="s">
        <v>410</v>
      </c>
      <c r="D13080" s="61">
        <v>353.11</v>
      </c>
      <c r="E13080" s="224">
        <v>0.1673</v>
      </c>
    </row>
    <row r="13081" spans="1:5" x14ac:dyDescent="0.2">
      <c r="A13081" s="223">
        <v>102189</v>
      </c>
      <c r="B13081" s="7" t="s">
        <v>12065</v>
      </c>
      <c r="C13081" s="60" t="s">
        <v>43</v>
      </c>
      <c r="D13081" s="61">
        <v>289.41000000000003</v>
      </c>
      <c r="E13081" s="224">
        <v>0.30590000000000001</v>
      </c>
    </row>
    <row r="13082" spans="1:5" x14ac:dyDescent="0.2">
      <c r="A13082" s="223">
        <v>102188</v>
      </c>
      <c r="B13082" s="7" t="s">
        <v>12066</v>
      </c>
      <c r="C13082" s="60" t="s">
        <v>43</v>
      </c>
      <c r="D13082" s="61">
        <v>1168.28</v>
      </c>
      <c r="E13082" s="224">
        <v>7.3400000000000007E-2</v>
      </c>
    </row>
    <row r="13083" spans="1:5" x14ac:dyDescent="0.2">
      <c r="A13083" s="223">
        <v>106320</v>
      </c>
      <c r="B13083" s="7" t="s">
        <v>12067</v>
      </c>
      <c r="C13083" s="60" t="s">
        <v>43</v>
      </c>
      <c r="D13083" s="61">
        <v>2280.04</v>
      </c>
      <c r="E13083" s="224">
        <v>7.3499999999999996E-2</v>
      </c>
    </row>
    <row r="13084" spans="1:5" x14ac:dyDescent="0.2">
      <c r="A13084" s="223">
        <v>102185</v>
      </c>
      <c r="B13084" s="7" t="s">
        <v>12068</v>
      </c>
      <c r="C13084" s="60" t="s">
        <v>43</v>
      </c>
      <c r="D13084" s="61">
        <v>4130.0600000000004</v>
      </c>
      <c r="E13084" s="224">
        <v>7.7399999999999997E-2</v>
      </c>
    </row>
    <row r="13085" spans="1:5" x14ac:dyDescent="0.2">
      <c r="A13085" s="223">
        <v>106318</v>
      </c>
      <c r="B13085" s="7" t="s">
        <v>12069</v>
      </c>
      <c r="C13085" s="60" t="s">
        <v>43</v>
      </c>
      <c r="D13085" s="61">
        <v>1911.47</v>
      </c>
      <c r="E13085" s="224">
        <v>7.5600000000000001E-2</v>
      </c>
    </row>
    <row r="13086" spans="1:5" x14ac:dyDescent="0.2">
      <c r="A13086" s="223">
        <v>106319</v>
      </c>
      <c r="B13086" s="7" t="s">
        <v>12070</v>
      </c>
      <c r="C13086" s="60" t="s">
        <v>43</v>
      </c>
      <c r="D13086" s="61">
        <v>1985.18</v>
      </c>
      <c r="E13086" s="224">
        <v>7.51E-2</v>
      </c>
    </row>
    <row r="13087" spans="1:5" x14ac:dyDescent="0.2">
      <c r="A13087" s="223">
        <v>102184</v>
      </c>
      <c r="B13087" s="7" t="s">
        <v>12071</v>
      </c>
      <c r="C13087" s="60" t="s">
        <v>43</v>
      </c>
      <c r="D13087" s="61">
        <v>2058.9</v>
      </c>
      <c r="E13087" s="224">
        <v>7.4700000000000003E-2</v>
      </c>
    </row>
    <row r="13088" spans="1:5" x14ac:dyDescent="0.2">
      <c r="A13088" s="223">
        <v>102183</v>
      </c>
      <c r="B13088" s="7" t="s">
        <v>12072</v>
      </c>
      <c r="C13088" s="60" t="s">
        <v>43</v>
      </c>
      <c r="D13088" s="61">
        <v>1638.43</v>
      </c>
      <c r="E13088" s="224">
        <v>0.11840000000000001</v>
      </c>
    </row>
    <row r="13089" spans="1:5" x14ac:dyDescent="0.2">
      <c r="A13089" s="223">
        <v>102182</v>
      </c>
      <c r="B13089" s="7" t="s">
        <v>12073</v>
      </c>
      <c r="C13089" s="60" t="s">
        <v>43</v>
      </c>
      <c r="D13089" s="61">
        <v>913.52</v>
      </c>
      <c r="E13089" s="224">
        <v>9.9400000000000002E-2</v>
      </c>
    </row>
    <row r="13090" spans="1:5" x14ac:dyDescent="0.2">
      <c r="A13090" s="223">
        <v>102191</v>
      </c>
      <c r="B13090" s="7" t="s">
        <v>12074</v>
      </c>
      <c r="C13090" s="60" t="s">
        <v>410</v>
      </c>
      <c r="D13090" s="61">
        <v>20.51</v>
      </c>
      <c r="E13090" s="224">
        <v>1</v>
      </c>
    </row>
    <row r="13091" spans="1:5" x14ac:dyDescent="0.2">
      <c r="A13091" s="223">
        <v>102190</v>
      </c>
      <c r="B13091" s="7" t="s">
        <v>12075</v>
      </c>
      <c r="C13091" s="60" t="s">
        <v>410</v>
      </c>
      <c r="D13091" s="61">
        <v>18.93</v>
      </c>
      <c r="E13091" s="224">
        <v>1</v>
      </c>
    </row>
    <row r="13092" spans="1:5" x14ac:dyDescent="0.2">
      <c r="A13092" s="223">
        <v>102192</v>
      </c>
      <c r="B13092" s="7" t="s">
        <v>12076</v>
      </c>
      <c r="C13092" s="60" t="s">
        <v>410</v>
      </c>
      <c r="D13092" s="61">
        <v>18.100000000000001</v>
      </c>
      <c r="E13092" s="224">
        <v>1</v>
      </c>
    </row>
    <row r="13093" spans="1:5" x14ac:dyDescent="0.2">
      <c r="A13093" s="223">
        <v>89354</v>
      </c>
      <c r="B13093" s="7" t="s">
        <v>12077</v>
      </c>
      <c r="C13093" s="60" t="s">
        <v>43</v>
      </c>
      <c r="D13093" s="61">
        <v>966.25</v>
      </c>
      <c r="E13093" s="224">
        <v>3.5299999999999998E-2</v>
      </c>
    </row>
    <row r="13094" spans="1:5" x14ac:dyDescent="0.2">
      <c r="A13094" s="223">
        <v>103041</v>
      </c>
      <c r="B13094" s="7" t="s">
        <v>12078</v>
      </c>
      <c r="C13094" s="60" t="s">
        <v>43</v>
      </c>
      <c r="D13094" s="61">
        <v>29.3</v>
      </c>
      <c r="E13094" s="224">
        <v>0.1348</v>
      </c>
    </row>
    <row r="13095" spans="1:5" x14ac:dyDescent="0.2">
      <c r="A13095" s="223">
        <v>103042</v>
      </c>
      <c r="B13095" s="7" t="s">
        <v>12079</v>
      </c>
      <c r="C13095" s="60" t="s">
        <v>43</v>
      </c>
      <c r="D13095" s="61">
        <v>35.869999999999997</v>
      </c>
      <c r="E13095" s="224">
        <v>0.16919999999999999</v>
      </c>
    </row>
    <row r="13096" spans="1:5" x14ac:dyDescent="0.2">
      <c r="A13096" s="223">
        <v>103043</v>
      </c>
      <c r="B13096" s="7" t="s">
        <v>12080</v>
      </c>
      <c r="C13096" s="60" t="s">
        <v>43</v>
      </c>
      <c r="D13096" s="61">
        <v>34.020000000000003</v>
      </c>
      <c r="E13096" s="224">
        <v>0.11609999999999999</v>
      </c>
    </row>
    <row r="13097" spans="1:5" x14ac:dyDescent="0.2">
      <c r="A13097" s="223">
        <v>103044</v>
      </c>
      <c r="B13097" s="7" t="s">
        <v>12081</v>
      </c>
      <c r="C13097" s="60" t="s">
        <v>43</v>
      </c>
      <c r="D13097" s="61">
        <v>45.71</v>
      </c>
      <c r="E13097" s="224">
        <v>0.1328</v>
      </c>
    </row>
    <row r="13098" spans="1:5" x14ac:dyDescent="0.2">
      <c r="A13098" s="223">
        <v>103039</v>
      </c>
      <c r="B13098" s="7" t="s">
        <v>12082</v>
      </c>
      <c r="C13098" s="60" t="s">
        <v>43</v>
      </c>
      <c r="D13098" s="61">
        <v>100.66</v>
      </c>
      <c r="E13098" s="224">
        <v>0.14410000000000001</v>
      </c>
    </row>
    <row r="13099" spans="1:5" x14ac:dyDescent="0.2">
      <c r="A13099" s="223">
        <v>103038</v>
      </c>
      <c r="B13099" s="7" t="s">
        <v>12083</v>
      </c>
      <c r="C13099" s="60" t="s">
        <v>43</v>
      </c>
      <c r="D13099" s="61">
        <v>93.15</v>
      </c>
      <c r="E13099" s="224">
        <v>0.1195</v>
      </c>
    </row>
    <row r="13100" spans="1:5" x14ac:dyDescent="0.2">
      <c r="A13100" s="223">
        <v>103037</v>
      </c>
      <c r="B13100" s="7" t="s">
        <v>12084</v>
      </c>
      <c r="C13100" s="60" t="s">
        <v>43</v>
      </c>
      <c r="D13100" s="61">
        <v>69.61</v>
      </c>
      <c r="E13100" s="224">
        <v>0.1174</v>
      </c>
    </row>
    <row r="13101" spans="1:5" x14ac:dyDescent="0.2">
      <c r="A13101" s="223">
        <v>103036</v>
      </c>
      <c r="B13101" s="7" t="s">
        <v>12085</v>
      </c>
      <c r="C13101" s="60" t="s">
        <v>43</v>
      </c>
      <c r="D13101" s="61">
        <v>35.4</v>
      </c>
      <c r="E13101" s="224">
        <v>0.1116</v>
      </c>
    </row>
    <row r="13102" spans="1:5" x14ac:dyDescent="0.2">
      <c r="A13102" s="223">
        <v>103040</v>
      </c>
      <c r="B13102" s="7" t="s">
        <v>12086</v>
      </c>
      <c r="C13102" s="60" t="s">
        <v>43</v>
      </c>
      <c r="D13102" s="61">
        <v>150.49</v>
      </c>
      <c r="E13102" s="224">
        <v>0.1244</v>
      </c>
    </row>
    <row r="13103" spans="1:5" x14ac:dyDescent="0.2">
      <c r="A13103" s="223">
        <v>90371</v>
      </c>
      <c r="B13103" s="7" t="s">
        <v>12087</v>
      </c>
      <c r="C13103" s="60" t="s">
        <v>43</v>
      </c>
      <c r="D13103" s="61">
        <v>43.77</v>
      </c>
      <c r="E13103" s="224">
        <v>0.13869999999999999</v>
      </c>
    </row>
    <row r="13104" spans="1:5" x14ac:dyDescent="0.2">
      <c r="A13104" s="223">
        <v>103047</v>
      </c>
      <c r="B13104" s="7" t="s">
        <v>12088</v>
      </c>
      <c r="C13104" s="60" t="s">
        <v>43</v>
      </c>
      <c r="D13104" s="61">
        <v>35.770000000000003</v>
      </c>
      <c r="E13104" s="224">
        <v>0.13220000000000001</v>
      </c>
    </row>
    <row r="13105" spans="1:5" x14ac:dyDescent="0.2">
      <c r="A13105" s="223">
        <v>94489</v>
      </c>
      <c r="B13105" s="7" t="s">
        <v>12089</v>
      </c>
      <c r="C13105" s="60" t="s">
        <v>43</v>
      </c>
      <c r="D13105" s="61">
        <v>44.52</v>
      </c>
      <c r="E13105" s="224">
        <v>9.8199999999999996E-2</v>
      </c>
    </row>
    <row r="13106" spans="1:5" x14ac:dyDescent="0.2">
      <c r="A13106" s="223">
        <v>94490</v>
      </c>
      <c r="B13106" s="7" t="s">
        <v>12090</v>
      </c>
      <c r="C13106" s="60" t="s">
        <v>43</v>
      </c>
      <c r="D13106" s="61">
        <v>66.88</v>
      </c>
      <c r="E13106" s="224">
        <v>6.5299999999999997E-2</v>
      </c>
    </row>
    <row r="13107" spans="1:5" x14ac:dyDescent="0.2">
      <c r="A13107" s="223">
        <v>94491</v>
      </c>
      <c r="B13107" s="7" t="s">
        <v>12091</v>
      </c>
      <c r="C13107" s="60" t="s">
        <v>43</v>
      </c>
      <c r="D13107" s="61">
        <v>90.89</v>
      </c>
      <c r="E13107" s="224">
        <v>6.8699999999999997E-2</v>
      </c>
    </row>
    <row r="13108" spans="1:5" x14ac:dyDescent="0.2">
      <c r="A13108" s="223">
        <v>94492</v>
      </c>
      <c r="B13108" s="7" t="s">
        <v>12092</v>
      </c>
      <c r="C13108" s="60" t="s">
        <v>43</v>
      </c>
      <c r="D13108" s="61">
        <v>93.53</v>
      </c>
      <c r="E13108" s="224">
        <v>6.6699999999999995E-2</v>
      </c>
    </row>
    <row r="13109" spans="1:5" x14ac:dyDescent="0.2">
      <c r="A13109" s="223">
        <v>94493</v>
      </c>
      <c r="B13109" s="7" t="s">
        <v>12093</v>
      </c>
      <c r="C13109" s="60" t="s">
        <v>43</v>
      </c>
      <c r="D13109" s="61">
        <v>171.48</v>
      </c>
      <c r="E13109" s="224">
        <v>5.8999999999999997E-2</v>
      </c>
    </row>
    <row r="13110" spans="1:5" x14ac:dyDescent="0.2">
      <c r="A13110" s="223">
        <v>94497</v>
      </c>
      <c r="B13110" s="7" t="s">
        <v>12094</v>
      </c>
      <c r="C13110" s="60" t="s">
        <v>43</v>
      </c>
      <c r="D13110" s="61">
        <v>140.61000000000001</v>
      </c>
      <c r="E13110" s="224">
        <v>0.1032</v>
      </c>
    </row>
    <row r="13111" spans="1:5" x14ac:dyDescent="0.2">
      <c r="A13111" s="223">
        <v>94794</v>
      </c>
      <c r="B13111" s="7" t="s">
        <v>12095</v>
      </c>
      <c r="C13111" s="60" t="s">
        <v>43</v>
      </c>
      <c r="D13111" s="61">
        <v>222.08</v>
      </c>
      <c r="E13111" s="224">
        <v>9.2799999999999994E-2</v>
      </c>
    </row>
    <row r="13112" spans="1:5" x14ac:dyDescent="0.2">
      <c r="A13112" s="223">
        <v>94496</v>
      </c>
      <c r="B13112" s="7" t="s">
        <v>12096</v>
      </c>
      <c r="C13112" s="60" t="s">
        <v>43</v>
      </c>
      <c r="D13112" s="61">
        <v>111.03</v>
      </c>
      <c r="E13112" s="224">
        <v>0.1002</v>
      </c>
    </row>
    <row r="13113" spans="1:5" x14ac:dyDescent="0.2">
      <c r="A13113" s="223">
        <v>94793</v>
      </c>
      <c r="B13113" s="7" t="s">
        <v>12097</v>
      </c>
      <c r="C13113" s="60" t="s">
        <v>43</v>
      </c>
      <c r="D13113" s="61">
        <v>209.83</v>
      </c>
      <c r="E13113" s="224">
        <v>8.2199999999999995E-2</v>
      </c>
    </row>
    <row r="13114" spans="1:5" x14ac:dyDescent="0.2">
      <c r="A13114" s="223">
        <v>94495</v>
      </c>
      <c r="B13114" s="7" t="s">
        <v>12098</v>
      </c>
      <c r="C13114" s="60" t="s">
        <v>43</v>
      </c>
      <c r="D13114" s="61">
        <v>81.489999999999995</v>
      </c>
      <c r="E13114" s="224">
        <v>0.1003</v>
      </c>
    </row>
    <row r="13115" spans="1:5" x14ac:dyDescent="0.2">
      <c r="A13115" s="223">
        <v>94792</v>
      </c>
      <c r="B13115" s="7" t="s">
        <v>12099</v>
      </c>
      <c r="C13115" s="60" t="s">
        <v>43</v>
      </c>
      <c r="D13115" s="61">
        <v>152.84</v>
      </c>
      <c r="E13115" s="224">
        <v>9.3600000000000003E-2</v>
      </c>
    </row>
    <row r="13116" spans="1:5" x14ac:dyDescent="0.2">
      <c r="A13116" s="223">
        <v>89352</v>
      </c>
      <c r="B13116" s="7" t="s">
        <v>12100</v>
      </c>
      <c r="C13116" s="60" t="s">
        <v>43</v>
      </c>
      <c r="D13116" s="61">
        <v>47.99</v>
      </c>
      <c r="E13116" s="224">
        <v>8.2299999999999998E-2</v>
      </c>
    </row>
    <row r="13117" spans="1:5" x14ac:dyDescent="0.2">
      <c r="A13117" s="223">
        <v>89986</v>
      </c>
      <c r="B13117" s="7" t="s">
        <v>12101</v>
      </c>
      <c r="C13117" s="60" t="s">
        <v>43</v>
      </c>
      <c r="D13117" s="61">
        <v>110.37</v>
      </c>
      <c r="E13117" s="224">
        <v>9.1200000000000003E-2</v>
      </c>
    </row>
    <row r="13118" spans="1:5" x14ac:dyDescent="0.2">
      <c r="A13118" s="223">
        <v>94499</v>
      </c>
      <c r="B13118" s="7" t="s">
        <v>12102</v>
      </c>
      <c r="C13118" s="60" t="s">
        <v>43</v>
      </c>
      <c r="D13118" s="61">
        <v>388.92</v>
      </c>
      <c r="E13118" s="224">
        <v>6.4399999999999999E-2</v>
      </c>
    </row>
    <row r="13119" spans="1:5" x14ac:dyDescent="0.2">
      <c r="A13119" s="223">
        <v>94498</v>
      </c>
      <c r="B13119" s="7" t="s">
        <v>12103</v>
      </c>
      <c r="C13119" s="60" t="s">
        <v>43</v>
      </c>
      <c r="D13119" s="61">
        <v>194.32</v>
      </c>
      <c r="E13119" s="224">
        <v>9.6299999999999997E-2</v>
      </c>
    </row>
    <row r="13120" spans="1:5" x14ac:dyDescent="0.2">
      <c r="A13120" s="223">
        <v>94500</v>
      </c>
      <c r="B13120" s="7" t="s">
        <v>12104</v>
      </c>
      <c r="C13120" s="60" t="s">
        <v>43</v>
      </c>
      <c r="D13120" s="61">
        <v>471.89</v>
      </c>
      <c r="E13120" s="224">
        <v>6.6500000000000004E-2</v>
      </c>
    </row>
    <row r="13121" spans="1:5" x14ac:dyDescent="0.2">
      <c r="A13121" s="223">
        <v>89353</v>
      </c>
      <c r="B13121" s="7" t="s">
        <v>12105</v>
      </c>
      <c r="C13121" s="60" t="s">
        <v>43</v>
      </c>
      <c r="D13121" s="61">
        <v>52.56</v>
      </c>
      <c r="E13121" s="224">
        <v>0.11550000000000001</v>
      </c>
    </row>
    <row r="13122" spans="1:5" x14ac:dyDescent="0.2">
      <c r="A13122" s="223">
        <v>89987</v>
      </c>
      <c r="B13122" s="7" t="s">
        <v>12106</v>
      </c>
      <c r="C13122" s="60" t="s">
        <v>43</v>
      </c>
      <c r="D13122" s="61">
        <v>125.35</v>
      </c>
      <c r="E13122" s="224">
        <v>9.7199999999999995E-2</v>
      </c>
    </row>
    <row r="13123" spans="1:5" x14ac:dyDescent="0.2">
      <c r="A13123" s="223">
        <v>94501</v>
      </c>
      <c r="B13123" s="7" t="s">
        <v>12107</v>
      </c>
      <c r="C13123" s="60" t="s">
        <v>43</v>
      </c>
      <c r="D13123" s="61">
        <v>957.24</v>
      </c>
      <c r="E13123" s="224">
        <v>4.1599999999999998E-2</v>
      </c>
    </row>
    <row r="13124" spans="1:5" x14ac:dyDescent="0.2">
      <c r="A13124" s="223">
        <v>89349</v>
      </c>
      <c r="B13124" s="7" t="s">
        <v>12108</v>
      </c>
      <c r="C13124" s="60" t="s">
        <v>43</v>
      </c>
      <c r="D13124" s="61">
        <v>35.200000000000003</v>
      </c>
      <c r="E13124" s="224">
        <v>0.11219999999999999</v>
      </c>
    </row>
    <row r="13125" spans="1:5" x14ac:dyDescent="0.2">
      <c r="A13125" s="223">
        <v>89984</v>
      </c>
      <c r="B13125" s="7" t="s">
        <v>12109</v>
      </c>
      <c r="C13125" s="60" t="s">
        <v>43</v>
      </c>
      <c r="D13125" s="61">
        <v>113.3</v>
      </c>
      <c r="E13125" s="224">
        <v>8.8900000000000007E-2</v>
      </c>
    </row>
    <row r="13126" spans="1:5" x14ac:dyDescent="0.2">
      <c r="A13126" s="223">
        <v>89985</v>
      </c>
      <c r="B13126" s="7" t="s">
        <v>12110</v>
      </c>
      <c r="C13126" s="60" t="s">
        <v>43</v>
      </c>
      <c r="D13126" s="61">
        <v>118.93</v>
      </c>
      <c r="E13126" s="224">
        <v>0.1024</v>
      </c>
    </row>
    <row r="13127" spans="1:5" x14ac:dyDescent="0.2">
      <c r="A13127" s="223">
        <v>89351</v>
      </c>
      <c r="B13127" s="7" t="s">
        <v>12111</v>
      </c>
      <c r="C13127" s="60" t="s">
        <v>43</v>
      </c>
      <c r="D13127" s="61">
        <v>43.39</v>
      </c>
      <c r="E13127" s="224">
        <v>0.1399</v>
      </c>
    </row>
    <row r="13128" spans="1:5" x14ac:dyDescent="0.2">
      <c r="A13128" s="223">
        <v>103045</v>
      </c>
      <c r="B13128" s="7" t="s">
        <v>12112</v>
      </c>
      <c r="C13128" s="60" t="s">
        <v>43</v>
      </c>
      <c r="D13128" s="61">
        <v>13.78</v>
      </c>
      <c r="E13128" s="224">
        <v>0.28660000000000002</v>
      </c>
    </row>
    <row r="13129" spans="1:5" x14ac:dyDescent="0.2">
      <c r="A13129" s="223">
        <v>103046</v>
      </c>
      <c r="B13129" s="7" t="s">
        <v>12113</v>
      </c>
      <c r="C13129" s="60" t="s">
        <v>43</v>
      </c>
      <c r="D13129" s="61">
        <v>33.89</v>
      </c>
      <c r="E13129" s="224">
        <v>0.17910000000000001</v>
      </c>
    </row>
    <row r="13130" spans="1:5" x14ac:dyDescent="0.2">
      <c r="A13130" s="223">
        <v>103048</v>
      </c>
      <c r="B13130" s="7" t="s">
        <v>12114</v>
      </c>
      <c r="C13130" s="60" t="s">
        <v>43</v>
      </c>
      <c r="D13130" s="61">
        <v>26.39</v>
      </c>
      <c r="E13130" s="224">
        <v>0.1792</v>
      </c>
    </row>
    <row r="13131" spans="1:5" x14ac:dyDescent="0.2">
      <c r="A13131" s="223">
        <v>103049</v>
      </c>
      <c r="B13131" s="7" t="s">
        <v>12115</v>
      </c>
      <c r="C13131" s="60" t="s">
        <v>43</v>
      </c>
      <c r="D13131" s="61">
        <v>28.89</v>
      </c>
      <c r="E13131" s="224">
        <v>0.15129999999999999</v>
      </c>
    </row>
    <row r="13132" spans="1:5" x14ac:dyDescent="0.2">
      <c r="A13132" s="223">
        <v>103029</v>
      </c>
      <c r="B13132" s="7" t="s">
        <v>12116</v>
      </c>
      <c r="C13132" s="60" t="s">
        <v>43</v>
      </c>
      <c r="D13132" s="61">
        <v>60.21</v>
      </c>
      <c r="E13132" s="224">
        <v>0.1008</v>
      </c>
    </row>
    <row r="13133" spans="1:5" x14ac:dyDescent="0.2">
      <c r="A13133" s="223">
        <v>103019</v>
      </c>
      <c r="B13133" s="7" t="s">
        <v>12117</v>
      </c>
      <c r="C13133" s="60" t="s">
        <v>43</v>
      </c>
      <c r="D13133" s="61">
        <v>190.53</v>
      </c>
      <c r="E13133" s="224">
        <v>0.13150000000000001</v>
      </c>
    </row>
    <row r="13134" spans="1:5" x14ac:dyDescent="0.2">
      <c r="A13134" s="223">
        <v>103050</v>
      </c>
      <c r="B13134" s="7" t="s">
        <v>12118</v>
      </c>
      <c r="C13134" s="60" t="s">
        <v>43</v>
      </c>
      <c r="D13134" s="61">
        <v>28.54</v>
      </c>
      <c r="E13134" s="224">
        <v>0.75470000000000004</v>
      </c>
    </row>
    <row r="13135" spans="1:5" x14ac:dyDescent="0.2">
      <c r="A13135" s="223">
        <v>103051</v>
      </c>
      <c r="B13135" s="7" t="s">
        <v>12119</v>
      </c>
      <c r="C13135" s="60" t="s">
        <v>43</v>
      </c>
      <c r="D13135" s="61">
        <v>34.44</v>
      </c>
      <c r="E13135" s="224">
        <v>0.76100000000000001</v>
      </c>
    </row>
    <row r="13136" spans="1:5" x14ac:dyDescent="0.2">
      <c r="A13136" s="223">
        <v>103052</v>
      </c>
      <c r="B13136" s="7" t="s">
        <v>12120</v>
      </c>
      <c r="C13136" s="60" t="s">
        <v>43</v>
      </c>
      <c r="D13136" s="61">
        <v>46.79</v>
      </c>
      <c r="E13136" s="224">
        <v>0.69440000000000002</v>
      </c>
    </row>
    <row r="13137" spans="1:5" x14ac:dyDescent="0.2">
      <c r="A13137" s="223">
        <v>94799</v>
      </c>
      <c r="B13137" s="7" t="s">
        <v>12121</v>
      </c>
      <c r="C13137" s="60" t="s">
        <v>43</v>
      </c>
      <c r="D13137" s="61">
        <v>270.66000000000003</v>
      </c>
      <c r="E13137" s="224">
        <v>9.2600000000000002E-2</v>
      </c>
    </row>
    <row r="13138" spans="1:5" x14ac:dyDescent="0.2">
      <c r="A13138" s="223">
        <v>94798</v>
      </c>
      <c r="B13138" s="7" t="s">
        <v>12122</v>
      </c>
      <c r="C13138" s="60" t="s">
        <v>43</v>
      </c>
      <c r="D13138" s="61">
        <v>220.74</v>
      </c>
      <c r="E13138" s="224">
        <v>8.7099999999999997E-2</v>
      </c>
    </row>
    <row r="13139" spans="1:5" x14ac:dyDescent="0.2">
      <c r="A13139" s="223">
        <v>94797</v>
      </c>
      <c r="B13139" s="7" t="s">
        <v>12123</v>
      </c>
      <c r="C13139" s="60" t="s">
        <v>43</v>
      </c>
      <c r="D13139" s="61">
        <v>132.47</v>
      </c>
      <c r="E13139" s="224">
        <v>0.1067</v>
      </c>
    </row>
    <row r="13140" spans="1:5" x14ac:dyDescent="0.2">
      <c r="A13140" s="223">
        <v>94795</v>
      </c>
      <c r="B13140" s="7" t="s">
        <v>12124</v>
      </c>
      <c r="C13140" s="60" t="s">
        <v>43</v>
      </c>
      <c r="D13140" s="61">
        <v>55.57</v>
      </c>
      <c r="E13140" s="224">
        <v>0.1231</v>
      </c>
    </row>
    <row r="13141" spans="1:5" x14ac:dyDescent="0.2">
      <c r="A13141" s="223">
        <v>94800</v>
      </c>
      <c r="B13141" s="7" t="s">
        <v>12125</v>
      </c>
      <c r="C13141" s="60" t="s">
        <v>43</v>
      </c>
      <c r="D13141" s="61">
        <v>347.47</v>
      </c>
      <c r="E13141" s="224">
        <v>9.3100000000000002E-2</v>
      </c>
    </row>
    <row r="13142" spans="1:5" x14ac:dyDescent="0.2">
      <c r="A13142" s="223">
        <v>94796</v>
      </c>
      <c r="B13142" s="7" t="s">
        <v>12126</v>
      </c>
      <c r="C13142" s="60" t="s">
        <v>43</v>
      </c>
      <c r="D13142" s="61">
        <v>63.12</v>
      </c>
      <c r="E13142" s="224">
        <v>0.16600000000000001</v>
      </c>
    </row>
    <row r="13143" spans="1:5" x14ac:dyDescent="0.2">
      <c r="A13143" s="223">
        <v>99635</v>
      </c>
      <c r="B13143" s="7" t="s">
        <v>12127</v>
      </c>
      <c r="C13143" s="60" t="s">
        <v>43</v>
      </c>
      <c r="D13143" s="61">
        <v>442.43</v>
      </c>
      <c r="E13143" s="224">
        <v>0.1152</v>
      </c>
    </row>
    <row r="13144" spans="1:5" x14ac:dyDescent="0.2">
      <c r="A13144" s="223">
        <v>103018</v>
      </c>
      <c r="B13144" s="7" t="s">
        <v>12128</v>
      </c>
      <c r="C13144" s="60" t="s">
        <v>43</v>
      </c>
      <c r="D13144" s="61">
        <v>361.36</v>
      </c>
      <c r="E13144" s="224">
        <v>0.12239999999999999</v>
      </c>
    </row>
    <row r="13145" spans="1:5" x14ac:dyDescent="0.2">
      <c r="A13145" s="223">
        <v>95252</v>
      </c>
      <c r="B13145" s="7" t="s">
        <v>12129</v>
      </c>
      <c r="C13145" s="60" t="s">
        <v>43</v>
      </c>
      <c r="D13145" s="61">
        <v>199.04</v>
      </c>
      <c r="E13145" s="224">
        <v>7.2900000000000006E-2</v>
      </c>
    </row>
    <row r="13146" spans="1:5" x14ac:dyDescent="0.2">
      <c r="A13146" s="223">
        <v>95251</v>
      </c>
      <c r="B13146" s="7" t="s">
        <v>12130</v>
      </c>
      <c r="C13146" s="60" t="s">
        <v>43</v>
      </c>
      <c r="D13146" s="61">
        <v>164.28</v>
      </c>
      <c r="E13146" s="224">
        <v>6.7799999999999999E-2</v>
      </c>
    </row>
    <row r="13147" spans="1:5" x14ac:dyDescent="0.2">
      <c r="A13147" s="223">
        <v>95250</v>
      </c>
      <c r="B13147" s="7" t="s">
        <v>12131</v>
      </c>
      <c r="C13147" s="60" t="s">
        <v>43</v>
      </c>
      <c r="D13147" s="61">
        <v>110.96</v>
      </c>
      <c r="E13147" s="224">
        <v>7.3599999999999999E-2</v>
      </c>
    </row>
    <row r="13148" spans="1:5" x14ac:dyDescent="0.2">
      <c r="A13148" s="223">
        <v>95248</v>
      </c>
      <c r="B13148" s="7" t="s">
        <v>12132</v>
      </c>
      <c r="C13148" s="60" t="s">
        <v>43</v>
      </c>
      <c r="D13148" s="61">
        <v>69.91</v>
      </c>
      <c r="E13148" s="224">
        <v>5.6500000000000002E-2</v>
      </c>
    </row>
    <row r="13149" spans="1:5" x14ac:dyDescent="0.2">
      <c r="A13149" s="223">
        <v>95253</v>
      </c>
      <c r="B13149" s="7" t="s">
        <v>12133</v>
      </c>
      <c r="C13149" s="60" t="s">
        <v>43</v>
      </c>
      <c r="D13149" s="61">
        <v>303.19</v>
      </c>
      <c r="E13149" s="224">
        <v>6.1699999999999998E-2</v>
      </c>
    </row>
    <row r="13150" spans="1:5" x14ac:dyDescent="0.2">
      <c r="A13150" s="223">
        <v>95249</v>
      </c>
      <c r="B13150" s="7" t="s">
        <v>12134</v>
      </c>
      <c r="C13150" s="60" t="s">
        <v>43</v>
      </c>
      <c r="D13150" s="61">
        <v>82.22</v>
      </c>
      <c r="E13150" s="224">
        <v>7.3800000000000004E-2</v>
      </c>
    </row>
    <row r="13151" spans="1:5" x14ac:dyDescent="0.2">
      <c r="A13151" s="223">
        <v>99622</v>
      </c>
      <c r="B13151" s="7" t="s">
        <v>12135</v>
      </c>
      <c r="C13151" s="60" t="s">
        <v>43</v>
      </c>
      <c r="D13151" s="61">
        <v>312.83</v>
      </c>
      <c r="E13151" s="224">
        <v>4.6399999999999997E-2</v>
      </c>
    </row>
    <row r="13152" spans="1:5" x14ac:dyDescent="0.2">
      <c r="A13152" s="223">
        <v>99621</v>
      </c>
      <c r="B13152" s="7" t="s">
        <v>12136</v>
      </c>
      <c r="C13152" s="60" t="s">
        <v>43</v>
      </c>
      <c r="D13152" s="61">
        <v>278.06</v>
      </c>
      <c r="E13152" s="224">
        <v>0.04</v>
      </c>
    </row>
    <row r="13153" spans="1:5" x14ac:dyDescent="0.2">
      <c r="A13153" s="223">
        <v>99620</v>
      </c>
      <c r="B13153" s="7" t="s">
        <v>12137</v>
      </c>
      <c r="C13153" s="60" t="s">
        <v>43</v>
      </c>
      <c r="D13153" s="61">
        <v>186.51</v>
      </c>
      <c r="E13153" s="224">
        <v>4.3799999999999999E-2</v>
      </c>
    </row>
    <row r="13154" spans="1:5" x14ac:dyDescent="0.2">
      <c r="A13154" s="223">
        <v>103008</v>
      </c>
      <c r="B13154" s="7" t="s">
        <v>12138</v>
      </c>
      <c r="C13154" s="60" t="s">
        <v>43</v>
      </c>
      <c r="D13154" s="61">
        <v>112.23</v>
      </c>
      <c r="E13154" s="224">
        <v>3.5200000000000002E-2</v>
      </c>
    </row>
    <row r="13155" spans="1:5" x14ac:dyDescent="0.2">
      <c r="A13155" s="223">
        <v>99624</v>
      </c>
      <c r="B13155" s="7" t="s">
        <v>12139</v>
      </c>
      <c r="C13155" s="60" t="s">
        <v>43</v>
      </c>
      <c r="D13155" s="61">
        <v>622.62</v>
      </c>
      <c r="E13155" s="224">
        <v>4.02E-2</v>
      </c>
    </row>
    <row r="13156" spans="1:5" x14ac:dyDescent="0.2">
      <c r="A13156" s="223">
        <v>99623</v>
      </c>
      <c r="B13156" s="7" t="s">
        <v>12140</v>
      </c>
      <c r="C13156" s="60" t="s">
        <v>43</v>
      </c>
      <c r="D13156" s="61">
        <v>436.63</v>
      </c>
      <c r="E13156" s="224">
        <v>4.2900000000000001E-2</v>
      </c>
    </row>
    <row r="13157" spans="1:5" x14ac:dyDescent="0.2">
      <c r="A13157" s="223">
        <v>99625</v>
      </c>
      <c r="B13157" s="7" t="s">
        <v>12141</v>
      </c>
      <c r="C13157" s="60" t="s">
        <v>43</v>
      </c>
      <c r="D13157" s="61">
        <v>856.64</v>
      </c>
      <c r="E13157" s="224">
        <v>3.6600000000000001E-2</v>
      </c>
    </row>
    <row r="13158" spans="1:5" x14ac:dyDescent="0.2">
      <c r="A13158" s="223">
        <v>99619</v>
      </c>
      <c r="B13158" s="7" t="s">
        <v>12142</v>
      </c>
      <c r="C13158" s="60" t="s">
        <v>43</v>
      </c>
      <c r="D13158" s="61">
        <v>137.30000000000001</v>
      </c>
      <c r="E13158" s="224">
        <v>4.4200000000000003E-2</v>
      </c>
    </row>
    <row r="13159" spans="1:5" x14ac:dyDescent="0.2">
      <c r="A13159" s="223">
        <v>99626</v>
      </c>
      <c r="B13159" s="7" t="s">
        <v>12143</v>
      </c>
      <c r="C13159" s="60" t="s">
        <v>43</v>
      </c>
      <c r="D13159" s="61">
        <v>1319.65</v>
      </c>
      <c r="E13159" s="224">
        <v>3.0200000000000001E-2</v>
      </c>
    </row>
    <row r="13160" spans="1:5" x14ac:dyDescent="0.2">
      <c r="A13160" s="223">
        <v>99631</v>
      </c>
      <c r="B13160" s="7" t="s">
        <v>12144</v>
      </c>
      <c r="C13160" s="60" t="s">
        <v>43</v>
      </c>
      <c r="D13160" s="61">
        <v>173.47</v>
      </c>
      <c r="E13160" s="224">
        <v>8.3599999999999994E-2</v>
      </c>
    </row>
    <row r="13161" spans="1:5" x14ac:dyDescent="0.2">
      <c r="A13161" s="223">
        <v>99630</v>
      </c>
      <c r="B13161" s="7" t="s">
        <v>12145</v>
      </c>
      <c r="C13161" s="60" t="s">
        <v>43</v>
      </c>
      <c r="D13161" s="61">
        <v>149.11000000000001</v>
      </c>
      <c r="E13161" s="224">
        <v>7.46E-2</v>
      </c>
    </row>
    <row r="13162" spans="1:5" x14ac:dyDescent="0.2">
      <c r="A13162" s="223">
        <v>99629</v>
      </c>
      <c r="B13162" s="7" t="s">
        <v>12146</v>
      </c>
      <c r="C13162" s="60" t="s">
        <v>43</v>
      </c>
      <c r="D13162" s="61">
        <v>100.18</v>
      </c>
      <c r="E13162" s="224">
        <v>8.1600000000000006E-2</v>
      </c>
    </row>
    <row r="13163" spans="1:5" x14ac:dyDescent="0.2">
      <c r="A13163" s="223">
        <v>99627</v>
      </c>
      <c r="B13163" s="7" t="s">
        <v>12147</v>
      </c>
      <c r="C13163" s="60" t="s">
        <v>43</v>
      </c>
      <c r="D13163" s="61">
        <v>82.81</v>
      </c>
      <c r="E13163" s="224">
        <v>4.7699999999999999E-2</v>
      </c>
    </row>
    <row r="13164" spans="1:5" x14ac:dyDescent="0.2">
      <c r="A13164" s="223">
        <v>103009</v>
      </c>
      <c r="B13164" s="7" t="s">
        <v>12148</v>
      </c>
      <c r="C13164" s="60" t="s">
        <v>43</v>
      </c>
      <c r="D13164" s="61">
        <v>395.97</v>
      </c>
      <c r="E13164" s="224">
        <v>6.3299999999999995E-2</v>
      </c>
    </row>
    <row r="13165" spans="1:5" x14ac:dyDescent="0.2">
      <c r="A13165" s="223">
        <v>99632</v>
      </c>
      <c r="B13165" s="7" t="s">
        <v>12149</v>
      </c>
      <c r="C13165" s="60" t="s">
        <v>43</v>
      </c>
      <c r="D13165" s="61">
        <v>250.27</v>
      </c>
      <c r="E13165" s="224">
        <v>7.4800000000000005E-2</v>
      </c>
    </row>
    <row r="13166" spans="1:5" x14ac:dyDescent="0.2">
      <c r="A13166" s="223">
        <v>99633</v>
      </c>
      <c r="B13166" s="7" t="s">
        <v>12150</v>
      </c>
      <c r="C13166" s="60" t="s">
        <v>43</v>
      </c>
      <c r="D13166" s="61">
        <v>537.79999999999995</v>
      </c>
      <c r="E13166" s="224">
        <v>5.8299999999999998E-2</v>
      </c>
    </row>
    <row r="13167" spans="1:5" x14ac:dyDescent="0.2">
      <c r="A13167" s="223">
        <v>99628</v>
      </c>
      <c r="B13167" s="7" t="s">
        <v>12151</v>
      </c>
      <c r="C13167" s="60" t="s">
        <v>43</v>
      </c>
      <c r="D13167" s="61">
        <v>90.26</v>
      </c>
      <c r="E13167" s="224">
        <v>6.7299999999999999E-2</v>
      </c>
    </row>
    <row r="13168" spans="1:5" x14ac:dyDescent="0.2">
      <c r="A13168" s="223">
        <v>99634</v>
      </c>
      <c r="B13168" s="7" t="s">
        <v>12152</v>
      </c>
      <c r="C13168" s="60" t="s">
        <v>43</v>
      </c>
      <c r="D13168" s="61">
        <v>918.48</v>
      </c>
      <c r="E13168" s="224">
        <v>4.3400000000000001E-2</v>
      </c>
    </row>
    <row r="13169" spans="1:5" x14ac:dyDescent="0.2">
      <c r="A13169" s="223">
        <v>103013</v>
      </c>
      <c r="B13169" s="7" t="s">
        <v>12153</v>
      </c>
      <c r="C13169" s="60" t="s">
        <v>43</v>
      </c>
      <c r="D13169" s="61">
        <v>161</v>
      </c>
      <c r="E13169" s="224">
        <v>4.4999999999999998E-2</v>
      </c>
    </row>
    <row r="13170" spans="1:5" x14ac:dyDescent="0.2">
      <c r="A13170" s="223">
        <v>103012</v>
      </c>
      <c r="B13170" s="7" t="s">
        <v>12154</v>
      </c>
      <c r="C13170" s="60" t="s">
        <v>43</v>
      </c>
      <c r="D13170" s="61">
        <v>149.63</v>
      </c>
      <c r="E13170" s="224">
        <v>3.7199999999999997E-2</v>
      </c>
    </row>
    <row r="13171" spans="1:5" x14ac:dyDescent="0.2">
      <c r="A13171" s="223">
        <v>103011</v>
      </c>
      <c r="B13171" s="7" t="s">
        <v>12155</v>
      </c>
      <c r="C13171" s="60" t="s">
        <v>43</v>
      </c>
      <c r="D13171" s="61">
        <v>94.85</v>
      </c>
      <c r="E13171" s="224">
        <v>4.2999999999999997E-2</v>
      </c>
    </row>
    <row r="13172" spans="1:5" x14ac:dyDescent="0.2">
      <c r="A13172" s="223">
        <v>103015</v>
      </c>
      <c r="B13172" s="7" t="s">
        <v>12156</v>
      </c>
      <c r="C13172" s="60" t="s">
        <v>43</v>
      </c>
      <c r="D13172" s="61">
        <v>428.55</v>
      </c>
      <c r="E13172" s="224">
        <v>2.92E-2</v>
      </c>
    </row>
    <row r="13173" spans="1:5" x14ac:dyDescent="0.2">
      <c r="A13173" s="223">
        <v>103014</v>
      </c>
      <c r="B13173" s="7" t="s">
        <v>12157</v>
      </c>
      <c r="C13173" s="60" t="s">
        <v>43</v>
      </c>
      <c r="D13173" s="61">
        <v>242.21</v>
      </c>
      <c r="E13173" s="224">
        <v>3.8600000000000002E-2</v>
      </c>
    </row>
    <row r="13174" spans="1:5" x14ac:dyDescent="0.2">
      <c r="A13174" s="223">
        <v>103016</v>
      </c>
      <c r="B13174" s="7" t="s">
        <v>12158</v>
      </c>
      <c r="C13174" s="60" t="s">
        <v>43</v>
      </c>
      <c r="D13174" s="61">
        <v>585.97</v>
      </c>
      <c r="E13174" s="224">
        <v>2.6800000000000001E-2</v>
      </c>
    </row>
    <row r="13175" spans="1:5" x14ac:dyDescent="0.2">
      <c r="A13175" s="223">
        <v>103010</v>
      </c>
      <c r="B13175" s="7" t="s">
        <v>12159</v>
      </c>
      <c r="C13175" s="60" t="s">
        <v>43</v>
      </c>
      <c r="D13175" s="61">
        <v>85.11</v>
      </c>
      <c r="E13175" s="224">
        <v>3.56E-2</v>
      </c>
    </row>
    <row r="13176" spans="1:5" x14ac:dyDescent="0.2">
      <c r="A13176" s="223">
        <v>103017</v>
      </c>
      <c r="B13176" s="7" t="s">
        <v>12160</v>
      </c>
      <c r="C13176" s="60" t="s">
        <v>43</v>
      </c>
      <c r="D13176" s="61">
        <v>1023.41</v>
      </c>
      <c r="E13176" s="224">
        <v>1.95E-2</v>
      </c>
    </row>
  </sheetData>
  <mergeCells count="2">
    <mergeCell ref="A1:D1"/>
    <mergeCell ref="A4860:D4860"/>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8</vt:i4>
      </vt:variant>
    </vt:vector>
  </HeadingPairs>
  <TitlesOfParts>
    <vt:vector size="16" baseType="lpstr">
      <vt:lpstr>PLANILHA ORÇAMENTÁRIA</vt:lpstr>
      <vt:lpstr>MEMÓRIA DE CALCULO</vt:lpstr>
      <vt:lpstr>COMPOSIÇÕES CRIADAS</vt:lpstr>
      <vt:lpstr>COTAÇÕES</vt:lpstr>
      <vt:lpstr>CRONOGRAMA</vt:lpstr>
      <vt:lpstr>BDI</vt:lpstr>
      <vt:lpstr>ENCARGOS SEM DESONERAÇÃO </vt:lpstr>
      <vt:lpstr>Sinapi 02-2026</vt:lpstr>
      <vt:lpstr>BDI!Area_de_impressao</vt:lpstr>
      <vt:lpstr>'COMPOSIÇÕES CRIADAS'!Area_de_impressao</vt:lpstr>
      <vt:lpstr>COTAÇÕES!Area_de_impressao</vt:lpstr>
      <vt:lpstr>'ENCARGOS SEM DESONERAÇÃO '!Area_de_impressao</vt:lpstr>
      <vt:lpstr>'MEMÓRIA DE CALCULO'!Area_de_impressao</vt:lpstr>
      <vt:lpstr>'PLANILHA ORÇAMENTÁRIA'!Area_de_impressao</vt:lpstr>
      <vt:lpstr>'MEMÓRIA DE CALCULO'!Titulos_de_impressao</vt:lpstr>
      <vt:lpstr>'PLANILHA ORÇAMENTÁRIA'!Titulos_de_impressao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c00725</dc:creator>
  <cp:keywords/>
  <dc:description/>
  <cp:lastModifiedBy>Bruno Rebechi</cp:lastModifiedBy>
  <cp:revision/>
  <cp:lastPrinted>2026-04-10T17:58:53Z</cp:lastPrinted>
  <dcterms:created xsi:type="dcterms:W3CDTF">2011-10-28T18:02:58Z</dcterms:created>
  <dcterms:modified xsi:type="dcterms:W3CDTF">2026-04-10T17:58:59Z</dcterms:modified>
  <cp:category/>
  <cp:contentStatus/>
</cp:coreProperties>
</file>